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C:\Users\srkawabata1\Documents\集計シート\"/>
    </mc:Choice>
  </mc:AlternateContent>
  <xr:revisionPtr revIDLastSave="0" documentId="13_ncr:1_{19B41635-CCEE-4EBA-98BD-1E8C941BB351}" xr6:coauthVersionLast="47" xr6:coauthVersionMax="47" xr10:uidLastSave="{00000000-0000-0000-0000-000000000000}"/>
  <bookViews>
    <workbookView xWindow="-28920" yWindow="-120" windowWidth="29040" windowHeight="15840" activeTab="6" xr2:uid="{16A80913-B516-4326-8AB5-204ACC3FEAC6}"/>
  </bookViews>
  <sheets>
    <sheet name="施設設定" sheetId="1" r:id="rId1"/>
    <sheet name="職員設定" sheetId="3" r:id="rId2"/>
    <sheet name="個別入力（月給）" sheetId="2" r:id="rId3"/>
    <sheet name="個別入力（時給）" sheetId="4" r:id="rId4"/>
    <sheet name="個人別チェック" sheetId="7" r:id="rId5"/>
    <sheet name="給与CSVデータ（月給）" sheetId="8" r:id="rId6"/>
    <sheet name="給与CSVデータ（時給）" sheetId="9"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48" i="2" l="1"/>
  <c r="P63" i="1"/>
  <c r="O63" i="1"/>
  <c r="N63" i="1"/>
  <c r="M63" i="1"/>
  <c r="P62" i="1"/>
  <c r="O62" i="1"/>
  <c r="N62" i="1"/>
  <c r="M62" i="1"/>
  <c r="P61" i="1"/>
  <c r="O61" i="1"/>
  <c r="N61" i="1"/>
  <c r="M61" i="1"/>
  <c r="P60" i="1"/>
  <c r="O60" i="1"/>
  <c r="N60" i="1"/>
  <c r="M60" i="1"/>
  <c r="P59" i="1"/>
  <c r="O59" i="1"/>
  <c r="N59" i="1"/>
  <c r="M59" i="1"/>
  <c r="P58" i="1"/>
  <c r="O58" i="1"/>
  <c r="N58" i="1"/>
  <c r="M58" i="1"/>
  <c r="K59" i="1"/>
  <c r="L59" i="1"/>
  <c r="J59" i="1"/>
  <c r="X34" i="1"/>
  <c r="X55" i="1"/>
  <c r="X54" i="1"/>
  <c r="X53" i="1"/>
  <c r="X52" i="1"/>
  <c r="X51" i="1"/>
  <c r="X50" i="1"/>
  <c r="X49" i="1"/>
  <c r="X48" i="1"/>
  <c r="X47" i="1"/>
  <c r="X46" i="1"/>
  <c r="X45" i="1"/>
  <c r="X44" i="1"/>
  <c r="X43" i="1"/>
  <c r="X42" i="1"/>
  <c r="X41" i="1"/>
  <c r="X40" i="1"/>
  <c r="X39" i="1"/>
  <c r="X38" i="1"/>
  <c r="X37" i="1"/>
  <c r="X36" i="1"/>
  <c r="X35" i="1"/>
  <c r="X33" i="1"/>
  <c r="X32" i="1"/>
  <c r="X31" i="1"/>
  <c r="X30" i="1"/>
  <c r="X29" i="1"/>
  <c r="X28" i="1"/>
  <c r="X27" i="1"/>
  <c r="X26" i="1"/>
  <c r="X25" i="1"/>
  <c r="X24" i="1"/>
  <c r="X23" i="1"/>
  <c r="X22" i="1"/>
  <c r="X21" i="1"/>
  <c r="X20" i="1"/>
  <c r="X19" i="1"/>
  <c r="X18" i="1"/>
  <c r="K62" i="1"/>
  <c r="J62" i="1"/>
  <c r="I62" i="1"/>
  <c r="K61" i="1"/>
  <c r="J61" i="1"/>
  <c r="I61" i="1"/>
  <c r="K60" i="1"/>
  <c r="J60" i="1"/>
  <c r="I60" i="1"/>
  <c r="I59" i="1"/>
  <c r="K58" i="1"/>
  <c r="J58" i="1"/>
  <c r="I58" i="1"/>
  <c r="L63" i="1"/>
  <c r="L58" i="1"/>
  <c r="L60" i="1"/>
  <c r="L62" i="1"/>
  <c r="L61" i="1"/>
  <c r="G62" i="1"/>
  <c r="G61" i="1"/>
  <c r="G60" i="1"/>
  <c r="G59" i="1"/>
  <c r="G58" i="1"/>
  <c r="H62" i="1"/>
  <c r="H61" i="1"/>
  <c r="H60" i="1"/>
  <c r="H59" i="1"/>
  <c r="H63" i="1" s="1"/>
  <c r="H58" i="1"/>
  <c r="AB1051" i="2"/>
  <c r="W1051" i="2"/>
  <c r="AB1480" i="2"/>
  <c r="F1515" i="2"/>
  <c r="BY948" i="4"/>
  <c r="BY946" i="4"/>
  <c r="BY945" i="4"/>
  <c r="BY903" i="4"/>
  <c r="BY901" i="4"/>
  <c r="BY900" i="4"/>
  <c r="BY858" i="4"/>
  <c r="BY856" i="4"/>
  <c r="BY855" i="4"/>
  <c r="BY813" i="4"/>
  <c r="BY811" i="4"/>
  <c r="BY810" i="4"/>
  <c r="BY768" i="4"/>
  <c r="BY766" i="4"/>
  <c r="BY765" i="4"/>
  <c r="BY723" i="4"/>
  <c r="BY721" i="4"/>
  <c r="BY720" i="4"/>
  <c r="BY678" i="4"/>
  <c r="BY676" i="4"/>
  <c r="BY675" i="4"/>
  <c r="BY633" i="4"/>
  <c r="BY631" i="4"/>
  <c r="BY630" i="4"/>
  <c r="BY588" i="4"/>
  <c r="BY586" i="4"/>
  <c r="BY585" i="4"/>
  <c r="BY543" i="4"/>
  <c r="BY541" i="4"/>
  <c r="BY540" i="4"/>
  <c r="BY498" i="4"/>
  <c r="BY496" i="4"/>
  <c r="BY495" i="4"/>
  <c r="BY453" i="4"/>
  <c r="BY451" i="4"/>
  <c r="BY450" i="4"/>
  <c r="BY408" i="4"/>
  <c r="BY406" i="4"/>
  <c r="BY405" i="4"/>
  <c r="BY363" i="4"/>
  <c r="BY361" i="4"/>
  <c r="BY360" i="4"/>
  <c r="BY318" i="4"/>
  <c r="BY316" i="4"/>
  <c r="BY315" i="4"/>
  <c r="BY273" i="4"/>
  <c r="BY271" i="4"/>
  <c r="BY270" i="4"/>
  <c r="BY228" i="4"/>
  <c r="BY226" i="4"/>
  <c r="BY225" i="4"/>
  <c r="BY183" i="4"/>
  <c r="BY181" i="4"/>
  <c r="BY180" i="4"/>
  <c r="BY138" i="4"/>
  <c r="BY136" i="4"/>
  <c r="BY135" i="4"/>
  <c r="BY93" i="4"/>
  <c r="BY91" i="4"/>
  <c r="BY90" i="4"/>
  <c r="BT948" i="4"/>
  <c r="BT946" i="4"/>
  <c r="BT945" i="4"/>
  <c r="BT903" i="4"/>
  <c r="BT901" i="4"/>
  <c r="BT900" i="4"/>
  <c r="BT858" i="4"/>
  <c r="BT856" i="4"/>
  <c r="BT855" i="4"/>
  <c r="BT813" i="4"/>
  <c r="BT811" i="4"/>
  <c r="BT810" i="4"/>
  <c r="BT768" i="4"/>
  <c r="BT766" i="4"/>
  <c r="BT765" i="4"/>
  <c r="BT723" i="4"/>
  <c r="BT721" i="4"/>
  <c r="BT720" i="4"/>
  <c r="BT678" i="4"/>
  <c r="BT676" i="4"/>
  <c r="BT675" i="4"/>
  <c r="BT633" i="4"/>
  <c r="BT631" i="4"/>
  <c r="BT630" i="4"/>
  <c r="BT588" i="4"/>
  <c r="BT586" i="4"/>
  <c r="BT585" i="4"/>
  <c r="BT543" i="4"/>
  <c r="BT541" i="4"/>
  <c r="BT540" i="4"/>
  <c r="BT498" i="4"/>
  <c r="BT496" i="4"/>
  <c r="BT495" i="4"/>
  <c r="BT453" i="4"/>
  <c r="BT451" i="4"/>
  <c r="BT450" i="4"/>
  <c r="BT408" i="4"/>
  <c r="BT406" i="4"/>
  <c r="BT405" i="4"/>
  <c r="BT363" i="4"/>
  <c r="BT361" i="4"/>
  <c r="BT360" i="4"/>
  <c r="BT318" i="4"/>
  <c r="BT316" i="4"/>
  <c r="BT315" i="4"/>
  <c r="BT273" i="4"/>
  <c r="BT271" i="4"/>
  <c r="BT270" i="4"/>
  <c r="BT228" i="4"/>
  <c r="BT226" i="4"/>
  <c r="BT225" i="4"/>
  <c r="BT183" i="4"/>
  <c r="BT181" i="4"/>
  <c r="BT180" i="4"/>
  <c r="BT138" i="4"/>
  <c r="BT136" i="4"/>
  <c r="BT135" i="4"/>
  <c r="BT93" i="4"/>
  <c r="BT91" i="4"/>
  <c r="BT90" i="4"/>
  <c r="BR923" i="4"/>
  <c r="BR878" i="4"/>
  <c r="BR833" i="4"/>
  <c r="BR788" i="4"/>
  <c r="BR743" i="4"/>
  <c r="BR698" i="4"/>
  <c r="BR653" i="4"/>
  <c r="BR608" i="4"/>
  <c r="BR563" i="4"/>
  <c r="BR518" i="4"/>
  <c r="BR473" i="4"/>
  <c r="BR428" i="4"/>
  <c r="BR383" i="4"/>
  <c r="BR338" i="4"/>
  <c r="BR293" i="4"/>
  <c r="BR248" i="4"/>
  <c r="BR203" i="4"/>
  <c r="BR158" i="4"/>
  <c r="BR113" i="4"/>
  <c r="BR68" i="4"/>
  <c r="BR23" i="4"/>
  <c r="BO945" i="4"/>
  <c r="BO948" i="4"/>
  <c r="BO946" i="4"/>
  <c r="BO903" i="4"/>
  <c r="BO901" i="4"/>
  <c r="BO900" i="4"/>
  <c r="BO858" i="4"/>
  <c r="BO856" i="4"/>
  <c r="BO855" i="4"/>
  <c r="BO813" i="4"/>
  <c r="BO811" i="4"/>
  <c r="BO810" i="4"/>
  <c r="BO768" i="4"/>
  <c r="BO766" i="4"/>
  <c r="BO765" i="4"/>
  <c r="BO723" i="4"/>
  <c r="BO721" i="4"/>
  <c r="BO720" i="4"/>
  <c r="BO678" i="4"/>
  <c r="BO676" i="4"/>
  <c r="BO675" i="4"/>
  <c r="BO633" i="4"/>
  <c r="BO631" i="4"/>
  <c r="BO630" i="4"/>
  <c r="BO588" i="4"/>
  <c r="BO586" i="4"/>
  <c r="BO585" i="4"/>
  <c r="BO543" i="4"/>
  <c r="BO541" i="4"/>
  <c r="BO540" i="4"/>
  <c r="BO498" i="4"/>
  <c r="BO496" i="4"/>
  <c r="BO495" i="4"/>
  <c r="BO453" i="4"/>
  <c r="BO451" i="4"/>
  <c r="BO450" i="4"/>
  <c r="BO408" i="4"/>
  <c r="BO406" i="4"/>
  <c r="BO405" i="4"/>
  <c r="BO363" i="4"/>
  <c r="BO361" i="4"/>
  <c r="BO360" i="4"/>
  <c r="BO318" i="4"/>
  <c r="BO316" i="4"/>
  <c r="BO315" i="4"/>
  <c r="BO273" i="4"/>
  <c r="BO271" i="4"/>
  <c r="BO270" i="4"/>
  <c r="BO228" i="4"/>
  <c r="BO226" i="4"/>
  <c r="BO225" i="4"/>
  <c r="BO183" i="4"/>
  <c r="BO181" i="4"/>
  <c r="BO180" i="4"/>
  <c r="BO138" i="4"/>
  <c r="BO136" i="4"/>
  <c r="BO135" i="4"/>
  <c r="BM923" i="4"/>
  <c r="BM878" i="4"/>
  <c r="BM833" i="4"/>
  <c r="BM788" i="4"/>
  <c r="BM743" i="4"/>
  <c r="BM698" i="4"/>
  <c r="BM653" i="4"/>
  <c r="BM608" i="4"/>
  <c r="BM563" i="4"/>
  <c r="BM518" i="4"/>
  <c r="BM473" i="4"/>
  <c r="BM428" i="4"/>
  <c r="BM383" i="4"/>
  <c r="BM338" i="4"/>
  <c r="BM293" i="4"/>
  <c r="BM248" i="4"/>
  <c r="BM203" i="4"/>
  <c r="BM158" i="4"/>
  <c r="BM113" i="4"/>
  <c r="BM68" i="4"/>
  <c r="BM23" i="4"/>
  <c r="BY1627" i="2"/>
  <c r="BY1625" i="2"/>
  <c r="BY1569" i="2"/>
  <c r="BY1567" i="2"/>
  <c r="BY1511" i="2"/>
  <c r="BY1509" i="2"/>
  <c r="BY1453" i="2"/>
  <c r="BY1451" i="2"/>
  <c r="BY1395" i="2"/>
  <c r="BY1393" i="2"/>
  <c r="BY1337" i="2"/>
  <c r="BY1335" i="2"/>
  <c r="BY1279" i="2"/>
  <c r="BY1277" i="2"/>
  <c r="BY1221" i="2"/>
  <c r="BY1219" i="2"/>
  <c r="BY1163" i="2"/>
  <c r="BY1161" i="2"/>
  <c r="BY1105" i="2"/>
  <c r="BY1103" i="2"/>
  <c r="BY1047" i="2"/>
  <c r="BY1045" i="2"/>
  <c r="BY989" i="2"/>
  <c r="BY987" i="2"/>
  <c r="BY931" i="2"/>
  <c r="BY929" i="2"/>
  <c r="BY873" i="2"/>
  <c r="BY871" i="2"/>
  <c r="BY815" i="2"/>
  <c r="BY813" i="2"/>
  <c r="BY757" i="2"/>
  <c r="BY755" i="2"/>
  <c r="BY699" i="2"/>
  <c r="BY697" i="2"/>
  <c r="BY641" i="2"/>
  <c r="BY639" i="2"/>
  <c r="BY583" i="2"/>
  <c r="BY581" i="2"/>
  <c r="BY525" i="2"/>
  <c r="BY523" i="2"/>
  <c r="BY467" i="2"/>
  <c r="BY465" i="2"/>
  <c r="BY409" i="2"/>
  <c r="BY407" i="2"/>
  <c r="BY351" i="2"/>
  <c r="BY349" i="2"/>
  <c r="BY293" i="2"/>
  <c r="BY291" i="2"/>
  <c r="BY235" i="2"/>
  <c r="BY233" i="2"/>
  <c r="BY177" i="2"/>
  <c r="BY175" i="2"/>
  <c r="BY119" i="2"/>
  <c r="BY117" i="2"/>
  <c r="BT1627" i="2"/>
  <c r="BT1625" i="2"/>
  <c r="BT1569" i="2"/>
  <c r="BT1567" i="2"/>
  <c r="BT1511" i="2"/>
  <c r="BT1509" i="2"/>
  <c r="BT1453" i="2"/>
  <c r="BT1451" i="2"/>
  <c r="BT1395" i="2"/>
  <c r="BT1393" i="2"/>
  <c r="BT1337" i="2"/>
  <c r="BT1335" i="2"/>
  <c r="BT1279" i="2"/>
  <c r="BT1277" i="2"/>
  <c r="BT1221" i="2"/>
  <c r="BT1219" i="2"/>
  <c r="BT1163" i="2"/>
  <c r="BT1161" i="2"/>
  <c r="BT1105" i="2"/>
  <c r="BT1103" i="2"/>
  <c r="BT1047" i="2"/>
  <c r="BT1045" i="2"/>
  <c r="BT989" i="2"/>
  <c r="BT987" i="2"/>
  <c r="BT931" i="2"/>
  <c r="BT929" i="2"/>
  <c r="BT873" i="2"/>
  <c r="BT871" i="2"/>
  <c r="BT815" i="2"/>
  <c r="BT813" i="2"/>
  <c r="BT757" i="2"/>
  <c r="BT755" i="2"/>
  <c r="BT699" i="2"/>
  <c r="BT697" i="2"/>
  <c r="BT641" i="2"/>
  <c r="BT639" i="2"/>
  <c r="BT583" i="2"/>
  <c r="BT581" i="2"/>
  <c r="BT525" i="2"/>
  <c r="BT523" i="2"/>
  <c r="BT467" i="2"/>
  <c r="BT465" i="2"/>
  <c r="BT409" i="2"/>
  <c r="BT407" i="2"/>
  <c r="BT351" i="2"/>
  <c r="BT349" i="2"/>
  <c r="BT293" i="2"/>
  <c r="BT291" i="2"/>
  <c r="BT235" i="2"/>
  <c r="BT233" i="2"/>
  <c r="BT177" i="2"/>
  <c r="BT175" i="2"/>
  <c r="BT119" i="2"/>
  <c r="BT117" i="2"/>
  <c r="BO1627" i="2"/>
  <c r="BO1625" i="2"/>
  <c r="BO1569" i="2"/>
  <c r="BO1567" i="2"/>
  <c r="BO1511" i="2"/>
  <c r="BO1509" i="2"/>
  <c r="BO1453" i="2"/>
  <c r="BO1451" i="2"/>
  <c r="BO1395" i="2"/>
  <c r="BO1393" i="2"/>
  <c r="BO1337" i="2"/>
  <c r="BO1335" i="2"/>
  <c r="BO1279" i="2"/>
  <c r="BO1277" i="2"/>
  <c r="BO1221" i="2"/>
  <c r="BO1219" i="2"/>
  <c r="BO1163" i="2"/>
  <c r="BO1161" i="2"/>
  <c r="BO1105" i="2"/>
  <c r="BO1103" i="2"/>
  <c r="BO1047" i="2"/>
  <c r="BO1045" i="2"/>
  <c r="BO989" i="2"/>
  <c r="BO987" i="2"/>
  <c r="BO931" i="2"/>
  <c r="BO929" i="2"/>
  <c r="BO873" i="2"/>
  <c r="BO871" i="2"/>
  <c r="BO815" i="2"/>
  <c r="BO813" i="2"/>
  <c r="BO757" i="2"/>
  <c r="BO755" i="2"/>
  <c r="BO699" i="2"/>
  <c r="BO697" i="2"/>
  <c r="BO641" i="2"/>
  <c r="BO639" i="2"/>
  <c r="BO583" i="2"/>
  <c r="BO581" i="2"/>
  <c r="BO525" i="2"/>
  <c r="BO523" i="2"/>
  <c r="BO467" i="2"/>
  <c r="BO465" i="2"/>
  <c r="BO409" i="2"/>
  <c r="BO407" i="2"/>
  <c r="BO351" i="2"/>
  <c r="BO349" i="2"/>
  <c r="BO293" i="2"/>
  <c r="BO291" i="2"/>
  <c r="BO235" i="2"/>
  <c r="BO233" i="2"/>
  <c r="BO177" i="2"/>
  <c r="BO175" i="2"/>
  <c r="BP22" i="2"/>
  <c r="BJ61" i="2"/>
  <c r="BE61" i="2"/>
  <c r="AZ1627" i="2"/>
  <c r="AU1627" i="2"/>
  <c r="AP1627" i="2"/>
  <c r="AK1627" i="2"/>
  <c r="AF1627" i="2"/>
  <c r="AZ1569" i="2"/>
  <c r="AU1569" i="2"/>
  <c r="AP1569" i="2"/>
  <c r="AK1569" i="2"/>
  <c r="AF1569" i="2"/>
  <c r="AZ1511" i="2"/>
  <c r="AU1511" i="2"/>
  <c r="AP1511" i="2"/>
  <c r="AK1511" i="2"/>
  <c r="AF1511" i="2"/>
  <c r="AZ1453" i="2"/>
  <c r="AU1453" i="2"/>
  <c r="AP1453" i="2"/>
  <c r="AK1453" i="2"/>
  <c r="AF1453" i="2"/>
  <c r="AZ1395" i="2"/>
  <c r="AU1395" i="2"/>
  <c r="AP1395" i="2"/>
  <c r="AK1395" i="2"/>
  <c r="AF1395" i="2"/>
  <c r="AZ1337" i="2"/>
  <c r="AU1337" i="2"/>
  <c r="AP1337" i="2"/>
  <c r="AK1337" i="2"/>
  <c r="AF1337" i="2"/>
  <c r="AZ1279" i="2"/>
  <c r="AU1279" i="2"/>
  <c r="AP1279" i="2"/>
  <c r="AK1279" i="2"/>
  <c r="AF1279" i="2"/>
  <c r="AZ1221" i="2"/>
  <c r="AU1221" i="2"/>
  <c r="AP1221" i="2"/>
  <c r="AK1221" i="2"/>
  <c r="AF1221" i="2"/>
  <c r="AZ1163" i="2"/>
  <c r="AU1163" i="2"/>
  <c r="AP1163" i="2"/>
  <c r="AK1163" i="2"/>
  <c r="AF1163" i="2"/>
  <c r="AZ1105" i="2"/>
  <c r="AU1105" i="2"/>
  <c r="AP1105" i="2"/>
  <c r="AK1105" i="2"/>
  <c r="AF1105" i="2"/>
  <c r="AZ1047" i="2"/>
  <c r="AU1047" i="2"/>
  <c r="AP1047" i="2"/>
  <c r="AK1047" i="2"/>
  <c r="AF1047" i="2"/>
  <c r="AZ989" i="2"/>
  <c r="AU989" i="2"/>
  <c r="AP989" i="2"/>
  <c r="AK989" i="2"/>
  <c r="AF989" i="2"/>
  <c r="AZ931" i="2"/>
  <c r="AU931" i="2"/>
  <c r="AP931" i="2"/>
  <c r="AK931" i="2"/>
  <c r="AF931" i="2"/>
  <c r="AZ873" i="2"/>
  <c r="AU873" i="2"/>
  <c r="AP873" i="2"/>
  <c r="AK873" i="2"/>
  <c r="AF873" i="2"/>
  <c r="AZ815" i="2"/>
  <c r="AU815" i="2"/>
  <c r="AP815" i="2"/>
  <c r="AK815" i="2"/>
  <c r="AF815" i="2"/>
  <c r="AZ757" i="2"/>
  <c r="AU757" i="2"/>
  <c r="AP757" i="2"/>
  <c r="AK757" i="2"/>
  <c r="AF757" i="2"/>
  <c r="AZ699" i="2"/>
  <c r="AU699" i="2"/>
  <c r="AP699" i="2"/>
  <c r="AK699" i="2"/>
  <c r="AF699" i="2"/>
  <c r="AZ641" i="2"/>
  <c r="AU641" i="2"/>
  <c r="AP641" i="2"/>
  <c r="AK641" i="2"/>
  <c r="AF641" i="2"/>
  <c r="AZ583" i="2"/>
  <c r="AU583" i="2"/>
  <c r="AP583" i="2"/>
  <c r="AK583" i="2"/>
  <c r="AF583" i="2"/>
  <c r="AZ525" i="2"/>
  <c r="AU525" i="2"/>
  <c r="AP525" i="2"/>
  <c r="AK525" i="2"/>
  <c r="AF525" i="2"/>
  <c r="AZ467" i="2"/>
  <c r="AU467" i="2"/>
  <c r="AP467" i="2"/>
  <c r="AK467" i="2"/>
  <c r="AF467" i="2"/>
  <c r="AZ409" i="2"/>
  <c r="AU409" i="2"/>
  <c r="AP409" i="2"/>
  <c r="AK409" i="2"/>
  <c r="AF409" i="2"/>
  <c r="AZ351" i="2"/>
  <c r="AU351" i="2"/>
  <c r="AP351" i="2"/>
  <c r="AK351" i="2"/>
  <c r="AF351" i="2"/>
  <c r="AZ293" i="2"/>
  <c r="AU293" i="2"/>
  <c r="AP293" i="2"/>
  <c r="AK293" i="2"/>
  <c r="AF293" i="2"/>
  <c r="AZ235" i="2"/>
  <c r="AU235" i="2"/>
  <c r="AP235" i="2"/>
  <c r="AK235" i="2"/>
  <c r="AF235" i="2"/>
  <c r="AZ177" i="2"/>
  <c r="AU177" i="2"/>
  <c r="AP177" i="2"/>
  <c r="AK177" i="2"/>
  <c r="AF177" i="2"/>
  <c r="AZ61" i="2"/>
  <c r="AU61" i="2"/>
  <c r="AP61" i="2"/>
  <c r="AK61" i="2"/>
  <c r="AF61" i="2"/>
  <c r="AA1627" i="2"/>
  <c r="V1627" i="2"/>
  <c r="L1105" i="2"/>
  <c r="G1105" i="2"/>
  <c r="AA409" i="2"/>
  <c r="V409" i="2"/>
  <c r="G409" i="2"/>
  <c r="E114" i="2"/>
  <c r="BK273" i="4"/>
  <c r="BK318" i="4"/>
  <c r="BF273" i="4"/>
  <c r="BA273" i="4"/>
  <c r="AV273" i="4"/>
  <c r="AQ273" i="4"/>
  <c r="AL273" i="4"/>
  <c r="AG273" i="4"/>
  <c r="R228" i="4"/>
  <c r="R183" i="4"/>
  <c r="R138" i="4"/>
  <c r="R48" i="4"/>
  <c r="BP273" i="4"/>
  <c r="C915" i="4"/>
  <c r="C870" i="4"/>
  <c r="C825" i="4"/>
  <c r="C780" i="4"/>
  <c r="C735" i="4"/>
  <c r="C690" i="4"/>
  <c r="C645" i="4"/>
  <c r="C600" i="4"/>
  <c r="C555" i="4"/>
  <c r="C510" i="4"/>
  <c r="C465" i="4"/>
  <c r="C420" i="4"/>
  <c r="C375" i="4"/>
  <c r="C330" i="4"/>
  <c r="C285" i="4"/>
  <c r="C240" i="4"/>
  <c r="C195" i="4"/>
  <c r="C150" i="4"/>
  <c r="C105" i="4"/>
  <c r="C60" i="4"/>
  <c r="C15" i="4"/>
  <c r="C11" i="4"/>
  <c r="C1592" i="2"/>
  <c r="C1588" i="2"/>
  <c r="C1585" i="2"/>
  <c r="C1582" i="2"/>
  <c r="C1579" i="2"/>
  <c r="C1576" i="2"/>
  <c r="C1534" i="2"/>
  <c r="C1530" i="2"/>
  <c r="C1527" i="2"/>
  <c r="C1524" i="2"/>
  <c r="C1521" i="2"/>
  <c r="C1518" i="2"/>
  <c r="C1476" i="2"/>
  <c r="C1472" i="2"/>
  <c r="C1469" i="2"/>
  <c r="C1466" i="2"/>
  <c r="C1463" i="2"/>
  <c r="C1460" i="2"/>
  <c r="C1418" i="2"/>
  <c r="C1414" i="2"/>
  <c r="C1411" i="2"/>
  <c r="C1408" i="2"/>
  <c r="C1405" i="2"/>
  <c r="C1402" i="2"/>
  <c r="C1360" i="2"/>
  <c r="C1356" i="2"/>
  <c r="C1353" i="2"/>
  <c r="C1350" i="2"/>
  <c r="C1347" i="2"/>
  <c r="C1344" i="2"/>
  <c r="C1302" i="2"/>
  <c r="C1298" i="2"/>
  <c r="C1295" i="2"/>
  <c r="C1292" i="2"/>
  <c r="C1289" i="2"/>
  <c r="C1286" i="2"/>
  <c r="C1244" i="2"/>
  <c r="C1240" i="2"/>
  <c r="C1237" i="2"/>
  <c r="C1234" i="2"/>
  <c r="C1231" i="2"/>
  <c r="C1228" i="2"/>
  <c r="C1186" i="2"/>
  <c r="C1182" i="2"/>
  <c r="C1179" i="2"/>
  <c r="C1176" i="2"/>
  <c r="C1173" i="2"/>
  <c r="C1170" i="2"/>
  <c r="C1128" i="2"/>
  <c r="C1124" i="2"/>
  <c r="C1121" i="2"/>
  <c r="C1118" i="2"/>
  <c r="C1115" i="2"/>
  <c r="C1112" i="2"/>
  <c r="C1070" i="2"/>
  <c r="C1066" i="2"/>
  <c r="C1063" i="2"/>
  <c r="C1060" i="2"/>
  <c r="C1057" i="2"/>
  <c r="C1054" i="2"/>
  <c r="C1012" i="2"/>
  <c r="C1008" i="2"/>
  <c r="C1005" i="2"/>
  <c r="C1002" i="2"/>
  <c r="C999" i="2"/>
  <c r="C996" i="2"/>
  <c r="C954" i="2"/>
  <c r="C950" i="2"/>
  <c r="C947" i="2"/>
  <c r="C944" i="2"/>
  <c r="C941" i="2"/>
  <c r="C938" i="2"/>
  <c r="C896" i="2"/>
  <c r="C892" i="2"/>
  <c r="C889" i="2"/>
  <c r="C886" i="2"/>
  <c r="C883" i="2"/>
  <c r="C880" i="2"/>
  <c r="C838" i="2"/>
  <c r="C834" i="2"/>
  <c r="C831" i="2"/>
  <c r="C828" i="2"/>
  <c r="C825" i="2"/>
  <c r="C822" i="2"/>
  <c r="C780" i="2"/>
  <c r="C776" i="2"/>
  <c r="C773" i="2"/>
  <c r="C770" i="2"/>
  <c r="C767" i="2"/>
  <c r="C764" i="2"/>
  <c r="C722" i="2"/>
  <c r="C718" i="2"/>
  <c r="C715" i="2"/>
  <c r="C712" i="2"/>
  <c r="C709" i="2"/>
  <c r="C706" i="2"/>
  <c r="C664" i="2"/>
  <c r="C660" i="2"/>
  <c r="C657" i="2"/>
  <c r="C654" i="2"/>
  <c r="C651" i="2"/>
  <c r="C648" i="2"/>
  <c r="C606" i="2"/>
  <c r="C602" i="2"/>
  <c r="C599" i="2"/>
  <c r="C596" i="2"/>
  <c r="C593" i="2"/>
  <c r="C590" i="2"/>
  <c r="C548" i="2"/>
  <c r="C544" i="2"/>
  <c r="C541" i="2"/>
  <c r="C538" i="2"/>
  <c r="C535" i="2"/>
  <c r="C532" i="2"/>
  <c r="C490" i="2"/>
  <c r="C486" i="2"/>
  <c r="C483" i="2"/>
  <c r="C480" i="2"/>
  <c r="C477" i="2"/>
  <c r="C474" i="2"/>
  <c r="C432" i="2"/>
  <c r="C428" i="2"/>
  <c r="C425" i="2"/>
  <c r="C422" i="2"/>
  <c r="C419" i="2"/>
  <c r="C416" i="2"/>
  <c r="C374" i="2"/>
  <c r="C370" i="2"/>
  <c r="C367" i="2"/>
  <c r="C364" i="2"/>
  <c r="C361" i="2"/>
  <c r="C358" i="2"/>
  <c r="C316" i="2"/>
  <c r="C312" i="2"/>
  <c r="C309" i="2"/>
  <c r="C306" i="2"/>
  <c r="C303" i="2"/>
  <c r="C300" i="2"/>
  <c r="C258" i="2"/>
  <c r="C254" i="2"/>
  <c r="C251" i="2"/>
  <c r="C248" i="2"/>
  <c r="C245" i="2"/>
  <c r="C242" i="2"/>
  <c r="C200" i="2"/>
  <c r="C196" i="2"/>
  <c r="C193" i="2"/>
  <c r="C190" i="2"/>
  <c r="C187" i="2"/>
  <c r="C184" i="2"/>
  <c r="C142" i="2"/>
  <c r="C138" i="2"/>
  <c r="C135" i="2"/>
  <c r="C132" i="2"/>
  <c r="C129" i="2"/>
  <c r="C126" i="2"/>
  <c r="C84" i="2"/>
  <c r="C80" i="2"/>
  <c r="C77" i="2"/>
  <c r="C74" i="2"/>
  <c r="C71" i="2"/>
  <c r="C68" i="2"/>
  <c r="C26" i="2"/>
  <c r="C911" i="4"/>
  <c r="C866" i="4"/>
  <c r="C821" i="4"/>
  <c r="C776" i="4"/>
  <c r="C731" i="4"/>
  <c r="C686" i="4"/>
  <c r="C641" i="4"/>
  <c r="C596" i="4"/>
  <c r="C551" i="4"/>
  <c r="C506" i="4"/>
  <c r="C461" i="4"/>
  <c r="C416" i="4"/>
  <c r="C371" i="4"/>
  <c r="C326" i="4"/>
  <c r="C281" i="4"/>
  <c r="C236" i="4"/>
  <c r="C191" i="4"/>
  <c r="C146" i="4"/>
  <c r="C101" i="4"/>
  <c r="C56" i="4"/>
  <c r="BK933" i="4"/>
  <c r="BK929" i="4"/>
  <c r="BK925" i="4"/>
  <c r="BF933" i="4"/>
  <c r="BF929" i="4"/>
  <c r="BF925" i="4"/>
  <c r="BA933" i="4"/>
  <c r="BA929" i="4"/>
  <c r="BA925" i="4"/>
  <c r="AV933" i="4"/>
  <c r="AV929" i="4"/>
  <c r="AV925" i="4"/>
  <c r="AQ933" i="4"/>
  <c r="AQ929" i="4"/>
  <c r="AQ925" i="4"/>
  <c r="AL933" i="4"/>
  <c r="AL929" i="4"/>
  <c r="AL925" i="4"/>
  <c r="AG933" i="4"/>
  <c r="AG929" i="4"/>
  <c r="AG925" i="4"/>
  <c r="AB933" i="4"/>
  <c r="AB929" i="4"/>
  <c r="AB925" i="4"/>
  <c r="W933" i="4"/>
  <c r="W929" i="4"/>
  <c r="W925" i="4"/>
  <c r="R933" i="4"/>
  <c r="R929" i="4"/>
  <c r="R925" i="4"/>
  <c r="BK915" i="4"/>
  <c r="CC915" i="4" s="1"/>
  <c r="BF915" i="4"/>
  <c r="BA915" i="4"/>
  <c r="AV915" i="4"/>
  <c r="AQ915" i="4"/>
  <c r="AL915" i="4"/>
  <c r="AG915" i="4"/>
  <c r="AB915" i="4"/>
  <c r="W915" i="4"/>
  <c r="R915" i="4"/>
  <c r="BK888" i="4"/>
  <c r="BK884" i="4"/>
  <c r="BK880" i="4"/>
  <c r="BF888" i="4"/>
  <c r="BF884" i="4"/>
  <c r="BF880" i="4"/>
  <c r="BA888" i="4"/>
  <c r="BA884" i="4"/>
  <c r="BA880" i="4"/>
  <c r="AV888" i="4"/>
  <c r="AV884" i="4"/>
  <c r="AV880" i="4"/>
  <c r="AQ888" i="4"/>
  <c r="AQ884" i="4"/>
  <c r="AQ880" i="4"/>
  <c r="AL888" i="4"/>
  <c r="AL884" i="4"/>
  <c r="AL880" i="4"/>
  <c r="AG888" i="4"/>
  <c r="AG884" i="4"/>
  <c r="AG880" i="4"/>
  <c r="AB888" i="4"/>
  <c r="AB884" i="4"/>
  <c r="AB880" i="4"/>
  <c r="W888" i="4"/>
  <c r="W884" i="4"/>
  <c r="W880" i="4"/>
  <c r="R888" i="4"/>
  <c r="R884" i="4"/>
  <c r="R880" i="4"/>
  <c r="BK870" i="4"/>
  <c r="CC870" i="4" s="1"/>
  <c r="BF870" i="4"/>
  <c r="BA870" i="4"/>
  <c r="AV870" i="4"/>
  <c r="AQ870" i="4"/>
  <c r="AL870" i="4"/>
  <c r="AG870" i="4"/>
  <c r="AB870" i="4"/>
  <c r="W870" i="4"/>
  <c r="R870" i="4"/>
  <c r="BK843" i="4"/>
  <c r="BK839" i="4"/>
  <c r="BK835" i="4"/>
  <c r="BF843" i="4"/>
  <c r="BF839" i="4"/>
  <c r="BF835" i="4"/>
  <c r="BA843" i="4"/>
  <c r="BA839" i="4"/>
  <c r="BA835" i="4"/>
  <c r="AV843" i="4"/>
  <c r="AV839" i="4"/>
  <c r="AV835" i="4"/>
  <c r="AQ843" i="4"/>
  <c r="AQ839" i="4"/>
  <c r="AQ835" i="4"/>
  <c r="AL843" i="4"/>
  <c r="AL839" i="4"/>
  <c r="AL835" i="4"/>
  <c r="AG843" i="4"/>
  <c r="AG839" i="4"/>
  <c r="AG835" i="4"/>
  <c r="AB843" i="4"/>
  <c r="AB839" i="4"/>
  <c r="AB835" i="4"/>
  <c r="W843" i="4"/>
  <c r="W839" i="4"/>
  <c r="W835" i="4"/>
  <c r="R843" i="4"/>
  <c r="R839" i="4"/>
  <c r="R835" i="4"/>
  <c r="BK825" i="4"/>
  <c r="BF825" i="4"/>
  <c r="BA825" i="4"/>
  <c r="AV825" i="4"/>
  <c r="CC825" i="4" s="1"/>
  <c r="AQ825" i="4"/>
  <c r="AL825" i="4"/>
  <c r="AG825" i="4"/>
  <c r="AB825" i="4"/>
  <c r="W825" i="4"/>
  <c r="R825" i="4"/>
  <c r="BK798" i="4"/>
  <c r="BK794" i="4"/>
  <c r="BK790" i="4"/>
  <c r="BF798" i="4"/>
  <c r="BF794" i="4"/>
  <c r="BF790" i="4"/>
  <c r="BA798" i="4"/>
  <c r="BA794" i="4"/>
  <c r="BA790" i="4"/>
  <c r="AV798" i="4"/>
  <c r="AV794" i="4"/>
  <c r="AV790" i="4"/>
  <c r="AQ798" i="4"/>
  <c r="AQ794" i="4"/>
  <c r="AQ790" i="4"/>
  <c r="AL798" i="4"/>
  <c r="AL794" i="4"/>
  <c r="AL790" i="4"/>
  <c r="AG798" i="4"/>
  <c r="AG794" i="4"/>
  <c r="AG790" i="4"/>
  <c r="AB798" i="4"/>
  <c r="AB794" i="4"/>
  <c r="AB790" i="4"/>
  <c r="W798" i="4"/>
  <c r="W794" i="4"/>
  <c r="W790" i="4"/>
  <c r="R798" i="4"/>
  <c r="R794" i="4"/>
  <c r="R790" i="4"/>
  <c r="BK780" i="4"/>
  <c r="CC780" i="4" s="1"/>
  <c r="BF780" i="4"/>
  <c r="BA780" i="4"/>
  <c r="AV780" i="4"/>
  <c r="AQ780" i="4"/>
  <c r="AL780" i="4"/>
  <c r="AG780" i="4"/>
  <c r="AB780" i="4"/>
  <c r="W780" i="4"/>
  <c r="R780" i="4"/>
  <c r="BK753" i="4"/>
  <c r="BK749" i="4"/>
  <c r="BK745" i="4"/>
  <c r="BF753" i="4"/>
  <c r="BF749" i="4"/>
  <c r="BF745" i="4"/>
  <c r="BA753" i="4"/>
  <c r="BA749" i="4"/>
  <c r="BA745" i="4"/>
  <c r="AV753" i="4"/>
  <c r="AV749" i="4"/>
  <c r="AV745" i="4"/>
  <c r="AQ753" i="4"/>
  <c r="AQ749" i="4"/>
  <c r="AQ745" i="4"/>
  <c r="AL753" i="4"/>
  <c r="AL749" i="4"/>
  <c r="AL745" i="4"/>
  <c r="AG753" i="4"/>
  <c r="AG749" i="4"/>
  <c r="AG745" i="4"/>
  <c r="AB753" i="4"/>
  <c r="AB749" i="4"/>
  <c r="AB745" i="4"/>
  <c r="W753" i="4"/>
  <c r="W749" i="4"/>
  <c r="W745" i="4"/>
  <c r="R753" i="4"/>
  <c r="R749" i="4"/>
  <c r="R745" i="4"/>
  <c r="BK735" i="4"/>
  <c r="CC735" i="4" s="1"/>
  <c r="BF735" i="4"/>
  <c r="BA735" i="4"/>
  <c r="AV735" i="4"/>
  <c r="AQ735" i="4"/>
  <c r="AL735" i="4"/>
  <c r="AG735" i="4"/>
  <c r="AB735" i="4"/>
  <c r="W735" i="4"/>
  <c r="R735" i="4"/>
  <c r="BK708" i="4"/>
  <c r="BK704" i="4"/>
  <c r="BK700" i="4"/>
  <c r="BF708" i="4"/>
  <c r="BF704" i="4"/>
  <c r="BF700" i="4"/>
  <c r="BA708" i="4"/>
  <c r="BA704" i="4"/>
  <c r="BA700" i="4"/>
  <c r="AV708" i="4"/>
  <c r="AV704" i="4"/>
  <c r="AV700" i="4"/>
  <c r="AQ708" i="4"/>
  <c r="AQ704" i="4"/>
  <c r="AQ700" i="4"/>
  <c r="AL708" i="4"/>
  <c r="AL704" i="4"/>
  <c r="AL700" i="4"/>
  <c r="AG708" i="4"/>
  <c r="AG704" i="4"/>
  <c r="AG700" i="4"/>
  <c r="AB708" i="4"/>
  <c r="AB704" i="4"/>
  <c r="AB700" i="4"/>
  <c r="W708" i="4"/>
  <c r="W704" i="4"/>
  <c r="W700" i="4"/>
  <c r="R708" i="4"/>
  <c r="R704" i="4"/>
  <c r="R700" i="4"/>
  <c r="BK690" i="4"/>
  <c r="CC690" i="4" s="1"/>
  <c r="BF690" i="4"/>
  <c r="BA690" i="4"/>
  <c r="AV690" i="4"/>
  <c r="AQ690" i="4"/>
  <c r="AL690" i="4"/>
  <c r="AG690" i="4"/>
  <c r="AB690" i="4"/>
  <c r="W690" i="4"/>
  <c r="R690" i="4"/>
  <c r="BK663" i="4"/>
  <c r="BK659" i="4"/>
  <c r="BK655" i="4"/>
  <c r="BF663" i="4"/>
  <c r="BF659" i="4"/>
  <c r="BF655" i="4"/>
  <c r="BA663" i="4"/>
  <c r="BA659" i="4"/>
  <c r="BA655" i="4"/>
  <c r="AV663" i="4"/>
  <c r="AV659" i="4"/>
  <c r="AV655" i="4"/>
  <c r="AQ663" i="4"/>
  <c r="AQ659" i="4"/>
  <c r="AQ655" i="4"/>
  <c r="AL663" i="4"/>
  <c r="AL659" i="4"/>
  <c r="AL655" i="4"/>
  <c r="AG663" i="4"/>
  <c r="AG659" i="4"/>
  <c r="AG655" i="4"/>
  <c r="AB663" i="4"/>
  <c r="AB659" i="4"/>
  <c r="AB655" i="4"/>
  <c r="W663" i="4"/>
  <c r="W659" i="4"/>
  <c r="W655" i="4"/>
  <c r="R663" i="4"/>
  <c r="R659" i="4"/>
  <c r="R655" i="4"/>
  <c r="BK645" i="4"/>
  <c r="CC645" i="4" s="1"/>
  <c r="BF645" i="4"/>
  <c r="BA645" i="4"/>
  <c r="AV645" i="4"/>
  <c r="AQ645" i="4"/>
  <c r="AL645" i="4"/>
  <c r="AG645" i="4"/>
  <c r="AB645" i="4"/>
  <c r="W645" i="4"/>
  <c r="R645" i="4"/>
  <c r="BK618" i="4"/>
  <c r="BK614" i="4"/>
  <c r="BK610" i="4"/>
  <c r="BF618" i="4"/>
  <c r="BF614" i="4"/>
  <c r="BF610" i="4"/>
  <c r="BA618" i="4"/>
  <c r="BA614" i="4"/>
  <c r="BA610" i="4"/>
  <c r="AV618" i="4"/>
  <c r="AV614" i="4"/>
  <c r="AV610" i="4"/>
  <c r="AQ618" i="4"/>
  <c r="AQ614" i="4"/>
  <c r="AQ610" i="4"/>
  <c r="AL618" i="4"/>
  <c r="AL614" i="4"/>
  <c r="AL610" i="4"/>
  <c r="AG618" i="4"/>
  <c r="AG614" i="4"/>
  <c r="AG610" i="4"/>
  <c r="AJ592" i="4"/>
  <c r="AL592" i="4" s="1"/>
  <c r="AO592" i="4"/>
  <c r="AQ592" i="4" s="1"/>
  <c r="AI594" i="4"/>
  <c r="AI595" i="4" s="1"/>
  <c r="AN594" i="4"/>
  <c r="AN595" i="4" s="1"/>
  <c r="AI596" i="4"/>
  <c r="AN596" i="4"/>
  <c r="AI598" i="4"/>
  <c r="AI599" i="4" s="1"/>
  <c r="AK596" i="4" s="1"/>
  <c r="AN598" i="4"/>
  <c r="AN599" i="4" s="1"/>
  <c r="AP596" i="4" s="1"/>
  <c r="AG600" i="4"/>
  <c r="AL600" i="4"/>
  <c r="AQ600" i="4"/>
  <c r="AI601" i="4"/>
  <c r="AN601" i="4"/>
  <c r="AN602" i="4" s="1"/>
  <c r="AI602" i="4"/>
  <c r="AI605" i="4"/>
  <c r="AK603" i="4" s="1"/>
  <c r="AN605" i="4"/>
  <c r="AP603" i="4" s="1"/>
  <c r="AQ606" i="4"/>
  <c r="AI612" i="4"/>
  <c r="AI613" i="4" s="1"/>
  <c r="AN612" i="4"/>
  <c r="AN613" i="4" s="1"/>
  <c r="AP610" i="4" s="1"/>
  <c r="AI616" i="4"/>
  <c r="AI617" i="4" s="1"/>
  <c r="AK614" i="4" s="1"/>
  <c r="AN616" i="4"/>
  <c r="AN617" i="4" s="1"/>
  <c r="AP614" i="4" s="1"/>
  <c r="AI620" i="4"/>
  <c r="AI621" i="4" s="1"/>
  <c r="AN620" i="4"/>
  <c r="AN621" i="4" s="1"/>
  <c r="AB618" i="4"/>
  <c r="AB614" i="4"/>
  <c r="AB610" i="4"/>
  <c r="W618" i="4"/>
  <c r="W614" i="4"/>
  <c r="W610" i="4"/>
  <c r="R618" i="4"/>
  <c r="R614" i="4"/>
  <c r="R610" i="4"/>
  <c r="BK600" i="4"/>
  <c r="CC600" i="4" s="1"/>
  <c r="BF600" i="4"/>
  <c r="BA600" i="4"/>
  <c r="AV600" i="4"/>
  <c r="AB600" i="4"/>
  <c r="W600" i="4"/>
  <c r="R600" i="4"/>
  <c r="BK573" i="4"/>
  <c r="BK569" i="4"/>
  <c r="BK565" i="4"/>
  <c r="BF573" i="4"/>
  <c r="BF569" i="4"/>
  <c r="BF565" i="4"/>
  <c r="BA573" i="4"/>
  <c r="BA569" i="4"/>
  <c r="BA565" i="4"/>
  <c r="AV573" i="4"/>
  <c r="AV569" i="4"/>
  <c r="AV565" i="4"/>
  <c r="AQ573" i="4"/>
  <c r="AQ569" i="4"/>
  <c r="AQ565" i="4"/>
  <c r="AL573" i="4"/>
  <c r="AL569" i="4"/>
  <c r="AL565" i="4"/>
  <c r="AG573" i="4"/>
  <c r="AG569" i="4"/>
  <c r="AG565" i="4"/>
  <c r="AB573" i="4"/>
  <c r="AB569" i="4"/>
  <c r="AB565" i="4"/>
  <c r="W573" i="4"/>
  <c r="W569" i="4"/>
  <c r="W565" i="4"/>
  <c r="R573" i="4"/>
  <c r="R569" i="4"/>
  <c r="R565" i="4"/>
  <c r="BK555" i="4"/>
  <c r="CC555" i="4" s="1"/>
  <c r="BF555" i="4"/>
  <c r="BA555" i="4"/>
  <c r="AV555" i="4"/>
  <c r="AQ555" i="4"/>
  <c r="AL555" i="4"/>
  <c r="AG555" i="4"/>
  <c r="AB555" i="4"/>
  <c r="W555" i="4"/>
  <c r="R555" i="4"/>
  <c r="BK528" i="4"/>
  <c r="BK524" i="4"/>
  <c r="BK520" i="4"/>
  <c r="BF528" i="4"/>
  <c r="BF524" i="4"/>
  <c r="BF520" i="4"/>
  <c r="BA528" i="4"/>
  <c r="BA524" i="4"/>
  <c r="BA520" i="4"/>
  <c r="AV528" i="4"/>
  <c r="AV524" i="4"/>
  <c r="AV520" i="4"/>
  <c r="AQ528" i="4"/>
  <c r="AQ524" i="4"/>
  <c r="AQ520" i="4"/>
  <c r="AG528" i="4"/>
  <c r="AG524" i="4"/>
  <c r="AG520" i="4"/>
  <c r="BK510" i="4"/>
  <c r="BF510" i="4"/>
  <c r="BA510" i="4"/>
  <c r="AV510" i="4"/>
  <c r="AQ510" i="4"/>
  <c r="AL510" i="4"/>
  <c r="AL528" i="4" s="1"/>
  <c r="AG510" i="4"/>
  <c r="AB510" i="4"/>
  <c r="W510" i="4"/>
  <c r="R510" i="4"/>
  <c r="BK483" i="4"/>
  <c r="BK479" i="4"/>
  <c r="BK475" i="4"/>
  <c r="BF483" i="4"/>
  <c r="BF479" i="4"/>
  <c r="BF475" i="4"/>
  <c r="BA483" i="4"/>
  <c r="BA479" i="4"/>
  <c r="BA475" i="4"/>
  <c r="AV483" i="4"/>
  <c r="AV479" i="4"/>
  <c r="AV475" i="4"/>
  <c r="AQ483" i="4"/>
  <c r="AQ479" i="4"/>
  <c r="AQ475" i="4"/>
  <c r="AL483" i="4"/>
  <c r="AL479" i="4"/>
  <c r="AL475" i="4"/>
  <c r="AG483" i="4"/>
  <c r="AG479" i="4"/>
  <c r="AG475" i="4"/>
  <c r="BK465" i="4"/>
  <c r="BF465" i="4"/>
  <c r="BA465" i="4"/>
  <c r="AV465" i="4"/>
  <c r="AQ465" i="4"/>
  <c r="AL465" i="4"/>
  <c r="AG465" i="4"/>
  <c r="AB465" i="4"/>
  <c r="W465" i="4"/>
  <c r="R465" i="4"/>
  <c r="BK438" i="4"/>
  <c r="BK434" i="4"/>
  <c r="BK430" i="4"/>
  <c r="BF438" i="4"/>
  <c r="BF434" i="4"/>
  <c r="BF430" i="4"/>
  <c r="BA438" i="4"/>
  <c r="BA434" i="4"/>
  <c r="BA430" i="4"/>
  <c r="AV438" i="4"/>
  <c r="AV434" i="4"/>
  <c r="AV430" i="4"/>
  <c r="AQ438" i="4"/>
  <c r="AQ434" i="4"/>
  <c r="AQ430" i="4"/>
  <c r="AL438" i="4"/>
  <c r="AL434" i="4"/>
  <c r="AL430" i="4"/>
  <c r="AG438" i="4"/>
  <c r="AG434" i="4"/>
  <c r="AG430" i="4"/>
  <c r="AB438" i="4"/>
  <c r="AB434" i="4"/>
  <c r="AB430" i="4"/>
  <c r="W438" i="4"/>
  <c r="W434" i="4"/>
  <c r="W430" i="4"/>
  <c r="R438" i="4"/>
  <c r="R434" i="4"/>
  <c r="R430" i="4"/>
  <c r="BK420" i="4"/>
  <c r="CC420" i="4" s="1"/>
  <c r="BF420" i="4"/>
  <c r="BA420" i="4"/>
  <c r="AV420" i="4"/>
  <c r="AQ420" i="4"/>
  <c r="AL420" i="4"/>
  <c r="AG420" i="4"/>
  <c r="AB420" i="4"/>
  <c r="W420" i="4"/>
  <c r="R420" i="4"/>
  <c r="BK393" i="4"/>
  <c r="BK389" i="4"/>
  <c r="BK385" i="4"/>
  <c r="BF393" i="4"/>
  <c r="BF389" i="4"/>
  <c r="BF385" i="4"/>
  <c r="BA393" i="4"/>
  <c r="BA389" i="4"/>
  <c r="BA385" i="4"/>
  <c r="AV393" i="4"/>
  <c r="AV389" i="4"/>
  <c r="AV385" i="4"/>
  <c r="AQ393" i="4"/>
  <c r="AQ389" i="4"/>
  <c r="AQ385" i="4"/>
  <c r="AL393" i="4"/>
  <c r="AL389" i="4"/>
  <c r="AL385" i="4"/>
  <c r="AG393" i="4"/>
  <c r="AG389" i="4"/>
  <c r="AG385" i="4"/>
  <c r="AB393" i="4"/>
  <c r="AB389" i="4"/>
  <c r="AB385" i="4"/>
  <c r="W393" i="4"/>
  <c r="W389" i="4"/>
  <c r="W385" i="4"/>
  <c r="R375" i="4"/>
  <c r="R393" i="4"/>
  <c r="R389" i="4"/>
  <c r="R385" i="4"/>
  <c r="BK375" i="4"/>
  <c r="CC375" i="4" s="1"/>
  <c r="BF375" i="4"/>
  <c r="BA375" i="4"/>
  <c r="AV375" i="4"/>
  <c r="AQ375" i="4"/>
  <c r="AL375" i="4"/>
  <c r="AG375" i="4"/>
  <c r="AB375" i="4"/>
  <c r="W375" i="4"/>
  <c r="BK348" i="4"/>
  <c r="BK344" i="4"/>
  <c r="BK340" i="4"/>
  <c r="BF348" i="4"/>
  <c r="BF344" i="4"/>
  <c r="BF340" i="4"/>
  <c r="BA348" i="4"/>
  <c r="BA344" i="4"/>
  <c r="BA340" i="4"/>
  <c r="AV348" i="4"/>
  <c r="AV344" i="4"/>
  <c r="AV340" i="4"/>
  <c r="AQ348" i="4"/>
  <c r="AQ344" i="4"/>
  <c r="AQ340" i="4"/>
  <c r="AL348" i="4"/>
  <c r="AL344" i="4"/>
  <c r="AL340" i="4"/>
  <c r="AG348" i="4"/>
  <c r="AG344" i="4"/>
  <c r="AG340" i="4"/>
  <c r="AB348" i="4"/>
  <c r="AB344" i="4"/>
  <c r="AB340" i="4"/>
  <c r="W348" i="4"/>
  <c r="W344" i="4"/>
  <c r="W340" i="4"/>
  <c r="BK330" i="4"/>
  <c r="CC330" i="4" s="1"/>
  <c r="BF330" i="4"/>
  <c r="BA330" i="4"/>
  <c r="AV330" i="4"/>
  <c r="AQ330" i="4"/>
  <c r="AL330" i="4"/>
  <c r="AG330" i="4"/>
  <c r="AB330" i="4"/>
  <c r="W330" i="4"/>
  <c r="R340" i="4"/>
  <c r="R348" i="4"/>
  <c r="R344" i="4"/>
  <c r="R330" i="4"/>
  <c r="BK303" i="4"/>
  <c r="BK299" i="4"/>
  <c r="BK295" i="4"/>
  <c r="BF303" i="4"/>
  <c r="BF299" i="4"/>
  <c r="BF295" i="4"/>
  <c r="BA303" i="4"/>
  <c r="BA299" i="4"/>
  <c r="BA295" i="4"/>
  <c r="AV303" i="4"/>
  <c r="AV299" i="4"/>
  <c r="AV295" i="4"/>
  <c r="AQ303" i="4"/>
  <c r="AQ299" i="4"/>
  <c r="AQ295" i="4"/>
  <c r="AL303" i="4"/>
  <c r="AL299" i="4"/>
  <c r="AL295" i="4"/>
  <c r="AG303" i="4"/>
  <c r="AG299" i="4"/>
  <c r="AG295" i="4"/>
  <c r="BK285" i="4"/>
  <c r="BF285" i="4"/>
  <c r="BA285" i="4"/>
  <c r="AV285" i="4"/>
  <c r="AQ285" i="4"/>
  <c r="AL285" i="4"/>
  <c r="AG285" i="4"/>
  <c r="AB285" i="4"/>
  <c r="W285" i="4"/>
  <c r="R285" i="4"/>
  <c r="BK258" i="4"/>
  <c r="BK254" i="4"/>
  <c r="BK250" i="4"/>
  <c r="BF258" i="4"/>
  <c r="BF254" i="4"/>
  <c r="BF250" i="4"/>
  <c r="BA258" i="4"/>
  <c r="BA254" i="4"/>
  <c r="BA250" i="4"/>
  <c r="AV258" i="4"/>
  <c r="AV254" i="4"/>
  <c r="AV250" i="4"/>
  <c r="AQ258" i="4"/>
  <c r="AQ254" i="4"/>
  <c r="AQ250" i="4"/>
  <c r="AL258" i="4"/>
  <c r="AL254" i="4"/>
  <c r="AL250" i="4"/>
  <c r="AG258" i="4"/>
  <c r="AG254" i="4"/>
  <c r="AG250" i="4"/>
  <c r="BK240" i="4"/>
  <c r="BF240" i="4"/>
  <c r="BA240" i="4"/>
  <c r="AV240" i="4"/>
  <c r="AQ240" i="4"/>
  <c r="AL240" i="4"/>
  <c r="AG240" i="4"/>
  <c r="AB240" i="4"/>
  <c r="W240" i="4"/>
  <c r="R240" i="4"/>
  <c r="BK213" i="4"/>
  <c r="BK209" i="4"/>
  <c r="BK205" i="4"/>
  <c r="BF213" i="4"/>
  <c r="BF209" i="4"/>
  <c r="BF205" i="4"/>
  <c r="BA213" i="4"/>
  <c r="BA209" i="4"/>
  <c r="BA205" i="4"/>
  <c r="AV213" i="4"/>
  <c r="AV209" i="4"/>
  <c r="AV205" i="4"/>
  <c r="AQ213" i="4"/>
  <c r="AQ209" i="4"/>
  <c r="AQ205" i="4"/>
  <c r="AL213" i="4"/>
  <c r="AL209" i="4"/>
  <c r="AL205" i="4"/>
  <c r="AG213" i="4"/>
  <c r="AG209" i="4"/>
  <c r="AG205" i="4"/>
  <c r="AB213" i="4"/>
  <c r="AB209" i="4"/>
  <c r="AB205" i="4"/>
  <c r="BK195" i="4"/>
  <c r="BF195" i="4"/>
  <c r="BA195" i="4"/>
  <c r="AV195" i="4"/>
  <c r="AQ195" i="4"/>
  <c r="AL195" i="4"/>
  <c r="AG195" i="4"/>
  <c r="AB195" i="4"/>
  <c r="W195" i="4"/>
  <c r="R195" i="4"/>
  <c r="BK150" i="4"/>
  <c r="BF150" i="4"/>
  <c r="BA150" i="4"/>
  <c r="AV150" i="4"/>
  <c r="AQ150" i="4"/>
  <c r="AL150" i="4"/>
  <c r="AG150" i="4"/>
  <c r="AB150" i="4"/>
  <c r="W150" i="4"/>
  <c r="BK168" i="4"/>
  <c r="BK164" i="4"/>
  <c r="BK160" i="4"/>
  <c r="BF168" i="4"/>
  <c r="BF164" i="4"/>
  <c r="BF160" i="4"/>
  <c r="BA168" i="4"/>
  <c r="BA164" i="4"/>
  <c r="BA160" i="4"/>
  <c r="AV168" i="4"/>
  <c r="AV164" i="4"/>
  <c r="AV160" i="4"/>
  <c r="AQ168" i="4"/>
  <c r="AQ164" i="4"/>
  <c r="AQ160" i="4"/>
  <c r="AL168" i="4"/>
  <c r="AL164" i="4"/>
  <c r="AL160" i="4"/>
  <c r="AG168" i="4"/>
  <c r="AG164" i="4"/>
  <c r="AG160" i="4"/>
  <c r="R150" i="4"/>
  <c r="BK115" i="4"/>
  <c r="BK123" i="4"/>
  <c r="BK119" i="4"/>
  <c r="BF123" i="4"/>
  <c r="BF119" i="4"/>
  <c r="BF115" i="4"/>
  <c r="BA123" i="4"/>
  <c r="BA119" i="4"/>
  <c r="BA115" i="4"/>
  <c r="AV123" i="4"/>
  <c r="AV119" i="4"/>
  <c r="AV115" i="4"/>
  <c r="AQ123" i="4"/>
  <c r="AQ119" i="4"/>
  <c r="AQ115" i="4"/>
  <c r="AL123" i="4"/>
  <c r="AL119" i="4"/>
  <c r="AL115" i="4"/>
  <c r="AG123" i="4"/>
  <c r="AG119" i="4"/>
  <c r="AG115" i="4"/>
  <c r="AB123" i="4"/>
  <c r="AB119" i="4"/>
  <c r="AB115" i="4"/>
  <c r="W123" i="4"/>
  <c r="W119" i="4"/>
  <c r="W115" i="4"/>
  <c r="R119" i="4"/>
  <c r="R115" i="4"/>
  <c r="R123" i="4"/>
  <c r="BK105" i="4"/>
  <c r="CC105" i="4" s="1"/>
  <c r="BF105" i="4"/>
  <c r="BA105" i="4"/>
  <c r="AV105" i="4"/>
  <c r="AQ105" i="4"/>
  <c r="AL105" i="4"/>
  <c r="AG105" i="4"/>
  <c r="AB105" i="4"/>
  <c r="W105" i="4"/>
  <c r="R105" i="4"/>
  <c r="BK70" i="4"/>
  <c r="BK78" i="4"/>
  <c r="BK74" i="4"/>
  <c r="BF78" i="4"/>
  <c r="BF74" i="4"/>
  <c r="BF70" i="4"/>
  <c r="BA78" i="4"/>
  <c r="BA74" i="4"/>
  <c r="BA70" i="4"/>
  <c r="AV78" i="4"/>
  <c r="AV74" i="4"/>
  <c r="AV70" i="4"/>
  <c r="AQ78" i="4"/>
  <c r="AQ74" i="4"/>
  <c r="AQ70" i="4"/>
  <c r="AL78" i="4"/>
  <c r="AL74" i="4"/>
  <c r="AL70" i="4"/>
  <c r="AG78" i="4"/>
  <c r="AG74" i="4"/>
  <c r="AG70" i="4"/>
  <c r="BK60" i="4"/>
  <c r="BF60" i="4"/>
  <c r="BA60" i="4"/>
  <c r="AV60" i="4"/>
  <c r="AQ60" i="4"/>
  <c r="AL60" i="4"/>
  <c r="AG60" i="4"/>
  <c r="AB60" i="4"/>
  <c r="W60" i="4"/>
  <c r="R60" i="4"/>
  <c r="BK33" i="4"/>
  <c r="BK29" i="4"/>
  <c r="BK25" i="4"/>
  <c r="BF33" i="4"/>
  <c r="BF29" i="4"/>
  <c r="BF25" i="4"/>
  <c r="BA33" i="4"/>
  <c r="BA29" i="4"/>
  <c r="BA25" i="4"/>
  <c r="AV33" i="4"/>
  <c r="AV29" i="4"/>
  <c r="AV25" i="4"/>
  <c r="AQ33" i="4"/>
  <c r="AQ29" i="4"/>
  <c r="AQ25" i="4"/>
  <c r="AL33" i="4"/>
  <c r="AL29" i="4"/>
  <c r="AL25" i="4"/>
  <c r="AG33" i="4"/>
  <c r="AG29" i="4"/>
  <c r="AG25" i="4"/>
  <c r="BK15" i="4"/>
  <c r="BF15" i="4"/>
  <c r="BA15" i="4"/>
  <c r="AV15" i="4"/>
  <c r="AQ15" i="4"/>
  <c r="AL15" i="4"/>
  <c r="AG15" i="4"/>
  <c r="AB15" i="4"/>
  <c r="W15" i="4"/>
  <c r="R15" i="4"/>
  <c r="BK946" i="4"/>
  <c r="BK945" i="4"/>
  <c r="BF946" i="4"/>
  <c r="BF945" i="4"/>
  <c r="BA946" i="4"/>
  <c r="BA945" i="4"/>
  <c r="AV946" i="4"/>
  <c r="AV945" i="4"/>
  <c r="AQ946" i="4"/>
  <c r="AQ945" i="4"/>
  <c r="AL946" i="4"/>
  <c r="AL945" i="4"/>
  <c r="AG946" i="4"/>
  <c r="AG945" i="4"/>
  <c r="AB946" i="4"/>
  <c r="AB945" i="4"/>
  <c r="W946" i="4"/>
  <c r="W945" i="4"/>
  <c r="BK901" i="4"/>
  <c r="BK900" i="4"/>
  <c r="BF901" i="4"/>
  <c r="BF900" i="4"/>
  <c r="BA901" i="4"/>
  <c r="BA900" i="4"/>
  <c r="AV901" i="4"/>
  <c r="AV900" i="4"/>
  <c r="AQ901" i="4"/>
  <c r="AQ900" i="4"/>
  <c r="AL901" i="4"/>
  <c r="AL900" i="4"/>
  <c r="AG901" i="4"/>
  <c r="AG900" i="4"/>
  <c r="AB901" i="4"/>
  <c r="AB900" i="4"/>
  <c r="W901" i="4"/>
  <c r="W900" i="4"/>
  <c r="BK856" i="4"/>
  <c r="BK855" i="4"/>
  <c r="BF856" i="4"/>
  <c r="BF855" i="4"/>
  <c r="BA856" i="4"/>
  <c r="BA855" i="4"/>
  <c r="AV856" i="4"/>
  <c r="AV855" i="4"/>
  <c r="AQ856" i="4"/>
  <c r="AQ855" i="4"/>
  <c r="AL856" i="4"/>
  <c r="AL855" i="4"/>
  <c r="AG856" i="4"/>
  <c r="AG855" i="4"/>
  <c r="AB856" i="4"/>
  <c r="AB855" i="4"/>
  <c r="W856" i="4"/>
  <c r="W855" i="4"/>
  <c r="BK811" i="4"/>
  <c r="BK810" i="4"/>
  <c r="BF811" i="4"/>
  <c r="BF810" i="4"/>
  <c r="BA811" i="4"/>
  <c r="BA810" i="4"/>
  <c r="AV811" i="4"/>
  <c r="AV810" i="4"/>
  <c r="AQ811" i="4"/>
  <c r="AQ810" i="4"/>
  <c r="AL811" i="4"/>
  <c r="AL810" i="4"/>
  <c r="AG811" i="4"/>
  <c r="AG810" i="4"/>
  <c r="AB811" i="4"/>
  <c r="AB810" i="4"/>
  <c r="W811" i="4"/>
  <c r="W810" i="4"/>
  <c r="BK766" i="4"/>
  <c r="BK765" i="4"/>
  <c r="BF766" i="4"/>
  <c r="BF765" i="4"/>
  <c r="BA766" i="4"/>
  <c r="BA765" i="4"/>
  <c r="AV766" i="4"/>
  <c r="AV765" i="4"/>
  <c r="AQ766" i="4"/>
  <c r="AQ765" i="4"/>
  <c r="AL766" i="4"/>
  <c r="AL765" i="4"/>
  <c r="AG766" i="4"/>
  <c r="AG765" i="4"/>
  <c r="AB766" i="4"/>
  <c r="AB765" i="4"/>
  <c r="W766" i="4"/>
  <c r="W765" i="4"/>
  <c r="BK721" i="4"/>
  <c r="BK720" i="4"/>
  <c r="BF721" i="4"/>
  <c r="BF720" i="4"/>
  <c r="BA721" i="4"/>
  <c r="BA720" i="4"/>
  <c r="AV721" i="4"/>
  <c r="AV720" i="4"/>
  <c r="AQ721" i="4"/>
  <c r="AQ720" i="4"/>
  <c r="AL721" i="4"/>
  <c r="AL720" i="4"/>
  <c r="AG721" i="4"/>
  <c r="AG720" i="4"/>
  <c r="AB721" i="4"/>
  <c r="AB720" i="4"/>
  <c r="W721" i="4"/>
  <c r="W720" i="4"/>
  <c r="BK676" i="4"/>
  <c r="BK675" i="4"/>
  <c r="BF676" i="4"/>
  <c r="BF675" i="4"/>
  <c r="BA676" i="4"/>
  <c r="BA675" i="4"/>
  <c r="AV676" i="4"/>
  <c r="AV675" i="4"/>
  <c r="AQ676" i="4"/>
  <c r="AQ675" i="4"/>
  <c r="AL676" i="4"/>
  <c r="AL675" i="4"/>
  <c r="AG676" i="4"/>
  <c r="AG675" i="4"/>
  <c r="AB676" i="4"/>
  <c r="AB675" i="4"/>
  <c r="W676" i="4"/>
  <c r="W675" i="4"/>
  <c r="BK631" i="4"/>
  <c r="BK630" i="4"/>
  <c r="BF631" i="4"/>
  <c r="BF630" i="4"/>
  <c r="BA631" i="4"/>
  <c r="BA630" i="4"/>
  <c r="AV631" i="4"/>
  <c r="AV630" i="4"/>
  <c r="AQ631" i="4"/>
  <c r="AQ630" i="4"/>
  <c r="AL631" i="4"/>
  <c r="AL630" i="4"/>
  <c r="AG631" i="4"/>
  <c r="AG630" i="4"/>
  <c r="AB631" i="4"/>
  <c r="AB630" i="4"/>
  <c r="W631" i="4"/>
  <c r="W630" i="4"/>
  <c r="R946" i="4"/>
  <c r="R945" i="4"/>
  <c r="R901" i="4"/>
  <c r="R900" i="4"/>
  <c r="R856" i="4"/>
  <c r="R855" i="4"/>
  <c r="R811" i="4"/>
  <c r="R810" i="4"/>
  <c r="R766" i="4"/>
  <c r="R765" i="4"/>
  <c r="R721" i="4"/>
  <c r="R720" i="4"/>
  <c r="R676" i="4"/>
  <c r="R675" i="4"/>
  <c r="R631" i="4"/>
  <c r="R630" i="4"/>
  <c r="BK586" i="4"/>
  <c r="BK585" i="4"/>
  <c r="BF586" i="4"/>
  <c r="BF585" i="4"/>
  <c r="BA586" i="4"/>
  <c r="BA585" i="4"/>
  <c r="AV586" i="4"/>
  <c r="AV585" i="4"/>
  <c r="AQ586" i="4"/>
  <c r="AQ585" i="4"/>
  <c r="AL586" i="4"/>
  <c r="AL585" i="4"/>
  <c r="AG586" i="4"/>
  <c r="AG585" i="4"/>
  <c r="AB586" i="4"/>
  <c r="AB585" i="4"/>
  <c r="W586" i="4"/>
  <c r="W585" i="4"/>
  <c r="R586" i="4"/>
  <c r="R585" i="4"/>
  <c r="BK541" i="4"/>
  <c r="BK540" i="4"/>
  <c r="BF541" i="4"/>
  <c r="BF540" i="4"/>
  <c r="BA541" i="4"/>
  <c r="BA540" i="4"/>
  <c r="AV541" i="4"/>
  <c r="AV540" i="4"/>
  <c r="AQ541" i="4"/>
  <c r="AQ540" i="4"/>
  <c r="AL541" i="4"/>
  <c r="AL540" i="4"/>
  <c r="AG541" i="4"/>
  <c r="AG540" i="4"/>
  <c r="R541" i="4"/>
  <c r="R540" i="4"/>
  <c r="BK496" i="4"/>
  <c r="BK495" i="4"/>
  <c r="BF496" i="4"/>
  <c r="BF495" i="4"/>
  <c r="BA496" i="4"/>
  <c r="BA495" i="4"/>
  <c r="AV496" i="4"/>
  <c r="AV495" i="4"/>
  <c r="AQ496" i="4"/>
  <c r="AQ495" i="4"/>
  <c r="AL496" i="4"/>
  <c r="AL495" i="4"/>
  <c r="AG496" i="4"/>
  <c r="AG495" i="4"/>
  <c r="AB496" i="4"/>
  <c r="AB495" i="4"/>
  <c r="W496" i="4"/>
  <c r="W495" i="4"/>
  <c r="R496" i="4"/>
  <c r="R495" i="4"/>
  <c r="BK451" i="4"/>
  <c r="BK450" i="4"/>
  <c r="BF451" i="4"/>
  <c r="BF450" i="4"/>
  <c r="BA451" i="4"/>
  <c r="BA450" i="4"/>
  <c r="AV451" i="4"/>
  <c r="AV450" i="4"/>
  <c r="AQ451" i="4"/>
  <c r="AQ450" i="4"/>
  <c r="AL451" i="4"/>
  <c r="AL450" i="4"/>
  <c r="AG451" i="4"/>
  <c r="AG450" i="4"/>
  <c r="AB451" i="4"/>
  <c r="AB450" i="4"/>
  <c r="W451" i="4"/>
  <c r="W450" i="4"/>
  <c r="R451" i="4"/>
  <c r="R450" i="4"/>
  <c r="BK406" i="4"/>
  <c r="BK405" i="4"/>
  <c r="BF406" i="4"/>
  <c r="BF405" i="4"/>
  <c r="BA406" i="4"/>
  <c r="BA405" i="4"/>
  <c r="AV406" i="4"/>
  <c r="AV405" i="4"/>
  <c r="AQ406" i="4"/>
  <c r="AQ405" i="4"/>
  <c r="AL406" i="4"/>
  <c r="AL405" i="4"/>
  <c r="AG406" i="4"/>
  <c r="AG405" i="4"/>
  <c r="AB406" i="4"/>
  <c r="AB405" i="4"/>
  <c r="W406" i="4"/>
  <c r="W405" i="4"/>
  <c r="R406" i="4"/>
  <c r="R405" i="4"/>
  <c r="BK361" i="4"/>
  <c r="BK360" i="4"/>
  <c r="BF361" i="4"/>
  <c r="BF360" i="4"/>
  <c r="BA361" i="4"/>
  <c r="BA360" i="4"/>
  <c r="AV361" i="4"/>
  <c r="AV360" i="4"/>
  <c r="AQ361" i="4"/>
  <c r="AQ360" i="4"/>
  <c r="AL361" i="4"/>
  <c r="AL360" i="4"/>
  <c r="AG361" i="4"/>
  <c r="AG360" i="4"/>
  <c r="AB361" i="4"/>
  <c r="AB360" i="4"/>
  <c r="W361" i="4"/>
  <c r="W360" i="4"/>
  <c r="R361" i="4"/>
  <c r="R360" i="4"/>
  <c r="BK316" i="4"/>
  <c r="BK315" i="4"/>
  <c r="BF316" i="4"/>
  <c r="BF315" i="4"/>
  <c r="BA316" i="4"/>
  <c r="BA315" i="4"/>
  <c r="AV316" i="4"/>
  <c r="AV315" i="4"/>
  <c r="AQ316" i="4"/>
  <c r="AQ315" i="4"/>
  <c r="AL316" i="4"/>
  <c r="AL315" i="4"/>
  <c r="AG316" i="4"/>
  <c r="AG315" i="4"/>
  <c r="R316" i="4"/>
  <c r="R315" i="4"/>
  <c r="BK271" i="4"/>
  <c r="BK270" i="4"/>
  <c r="BF271" i="4"/>
  <c r="BF270" i="4"/>
  <c r="BA271" i="4"/>
  <c r="BA270" i="4"/>
  <c r="AV271" i="4"/>
  <c r="AV270" i="4"/>
  <c r="AQ271" i="4"/>
  <c r="AQ270" i="4"/>
  <c r="AL271" i="4"/>
  <c r="AL270" i="4"/>
  <c r="AG271" i="4"/>
  <c r="AG270" i="4"/>
  <c r="AB271" i="4"/>
  <c r="AB270" i="4"/>
  <c r="W271" i="4"/>
  <c r="W270" i="4"/>
  <c r="R271" i="4"/>
  <c r="R270" i="4"/>
  <c r="BK226" i="4"/>
  <c r="BK225" i="4"/>
  <c r="BF226" i="4"/>
  <c r="BF225" i="4"/>
  <c r="BA226" i="4"/>
  <c r="BA225" i="4"/>
  <c r="AV226" i="4"/>
  <c r="AV225" i="4"/>
  <c r="AQ226" i="4"/>
  <c r="AQ225" i="4"/>
  <c r="AL226" i="4"/>
  <c r="AL225" i="4"/>
  <c r="AG226" i="4"/>
  <c r="AG225" i="4"/>
  <c r="AB226" i="4"/>
  <c r="AB225" i="4"/>
  <c r="W226" i="4"/>
  <c r="W225" i="4"/>
  <c r="R226" i="4"/>
  <c r="R225" i="4"/>
  <c r="BK181" i="4"/>
  <c r="BK180" i="4"/>
  <c r="BF181" i="4"/>
  <c r="BF180" i="4"/>
  <c r="BA181" i="4"/>
  <c r="BA180" i="4"/>
  <c r="AV181" i="4"/>
  <c r="AV180" i="4"/>
  <c r="AQ181" i="4"/>
  <c r="AQ180" i="4"/>
  <c r="AL181" i="4"/>
  <c r="AL180" i="4"/>
  <c r="AG181" i="4"/>
  <c r="AG180" i="4"/>
  <c r="AB181" i="4"/>
  <c r="AB180" i="4"/>
  <c r="W181" i="4"/>
  <c r="W180" i="4"/>
  <c r="R181" i="4"/>
  <c r="R180" i="4"/>
  <c r="BK136" i="4"/>
  <c r="BK135" i="4"/>
  <c r="BF136" i="4"/>
  <c r="BF135" i="4"/>
  <c r="BA136" i="4"/>
  <c r="BA135" i="4"/>
  <c r="AV136" i="4"/>
  <c r="AV135" i="4"/>
  <c r="AQ136" i="4"/>
  <c r="AQ135" i="4"/>
  <c r="AL136" i="4"/>
  <c r="AL135" i="4"/>
  <c r="AG136" i="4"/>
  <c r="AG135" i="4"/>
  <c r="AB136" i="4"/>
  <c r="AB135" i="4"/>
  <c r="W136" i="4"/>
  <c r="W135" i="4"/>
  <c r="R136" i="4"/>
  <c r="R135" i="4"/>
  <c r="BK91" i="4"/>
  <c r="BK90" i="4"/>
  <c r="BF91" i="4"/>
  <c r="BF90" i="4"/>
  <c r="BA91" i="4"/>
  <c r="BA90" i="4"/>
  <c r="AV91" i="4"/>
  <c r="AV90" i="4"/>
  <c r="AQ91" i="4"/>
  <c r="AQ90" i="4"/>
  <c r="AL91" i="4"/>
  <c r="AL90" i="4"/>
  <c r="AG91" i="4"/>
  <c r="AG90" i="4"/>
  <c r="AB91" i="4"/>
  <c r="AB90" i="4"/>
  <c r="W91" i="4"/>
  <c r="W90" i="4"/>
  <c r="R91" i="4"/>
  <c r="R90" i="4"/>
  <c r="BK46" i="4"/>
  <c r="BK45" i="4"/>
  <c r="BF46" i="4"/>
  <c r="BF45" i="4"/>
  <c r="BA46" i="4"/>
  <c r="BA45" i="4"/>
  <c r="AV46" i="4"/>
  <c r="AV45" i="4"/>
  <c r="AQ46" i="4"/>
  <c r="AQ45" i="4"/>
  <c r="AL46" i="4"/>
  <c r="AL45" i="4"/>
  <c r="AG46" i="4"/>
  <c r="AG45" i="4"/>
  <c r="AB46" i="4"/>
  <c r="AB45" i="4"/>
  <c r="W46" i="4"/>
  <c r="W45" i="4"/>
  <c r="R46" i="4"/>
  <c r="R45" i="4"/>
  <c r="CC1615" i="2"/>
  <c r="CC1611" i="2"/>
  <c r="CC1607" i="2"/>
  <c r="CC1603" i="2"/>
  <c r="CC1599" i="2"/>
  <c r="CC1595" i="2"/>
  <c r="CC1592" i="2"/>
  <c r="CC1591" i="2"/>
  <c r="BK1608" i="2"/>
  <c r="BK1604" i="2"/>
  <c r="BK1600" i="2"/>
  <c r="BK1596" i="2"/>
  <c r="BF1608" i="2"/>
  <c r="BF1604" i="2"/>
  <c r="BF1600" i="2"/>
  <c r="BF1596" i="2"/>
  <c r="BA1608" i="2"/>
  <c r="BA1604" i="2"/>
  <c r="BA1600" i="2"/>
  <c r="BA1596" i="2"/>
  <c r="AV1608" i="2"/>
  <c r="AV1604" i="2"/>
  <c r="AV1600" i="2"/>
  <c r="AV1596" i="2"/>
  <c r="AQ1608" i="2"/>
  <c r="AQ1604" i="2"/>
  <c r="AQ1600" i="2"/>
  <c r="AQ1596" i="2"/>
  <c r="BK1625" i="2"/>
  <c r="BK1624" i="2"/>
  <c r="BF1625" i="2"/>
  <c r="BF1624" i="2"/>
  <c r="BA1625" i="2"/>
  <c r="BA1624" i="2"/>
  <c r="AV1625" i="2"/>
  <c r="AV1624" i="2"/>
  <c r="AQ1625" i="2"/>
  <c r="AQ1624" i="2"/>
  <c r="AL1625" i="2"/>
  <c r="AL1624" i="2"/>
  <c r="AG1625" i="2"/>
  <c r="AG1624" i="2"/>
  <c r="AB1625" i="2"/>
  <c r="AB1624" i="2"/>
  <c r="W1625" i="2"/>
  <c r="W1624" i="2"/>
  <c r="R1625" i="2"/>
  <c r="R1624" i="2"/>
  <c r="AL1608" i="2"/>
  <c r="AL1604" i="2"/>
  <c r="AL1600" i="2"/>
  <c r="AL1596" i="2"/>
  <c r="AG1608" i="2"/>
  <c r="AG1604" i="2"/>
  <c r="AG1600" i="2"/>
  <c r="AG1596" i="2"/>
  <c r="AB1608" i="2"/>
  <c r="AB1604" i="2"/>
  <c r="AB1600" i="2"/>
  <c r="AB1596" i="2"/>
  <c r="W1608" i="2"/>
  <c r="W1604" i="2"/>
  <c r="W1600" i="2"/>
  <c r="W1596" i="2"/>
  <c r="R1608" i="2"/>
  <c r="R1604" i="2"/>
  <c r="R1600" i="2"/>
  <c r="R1596" i="2"/>
  <c r="CC1557" i="2"/>
  <c r="CC1553" i="2"/>
  <c r="CC1549" i="2"/>
  <c r="CC1545" i="2"/>
  <c r="CC1541" i="2"/>
  <c r="CC1537" i="2"/>
  <c r="CC1534" i="2"/>
  <c r="CC1533" i="2"/>
  <c r="BK1567" i="2"/>
  <c r="BK1566" i="2"/>
  <c r="BF1567" i="2"/>
  <c r="BF1566" i="2"/>
  <c r="BA1567" i="2"/>
  <c r="BA1566" i="2"/>
  <c r="AV1567" i="2"/>
  <c r="AV1566" i="2"/>
  <c r="AQ1567" i="2"/>
  <c r="AQ1566" i="2"/>
  <c r="AL1567" i="2"/>
  <c r="AL1566" i="2"/>
  <c r="AG1567" i="2"/>
  <c r="AG1566" i="2"/>
  <c r="AB1567" i="2"/>
  <c r="AB1566" i="2"/>
  <c r="W1567" i="2"/>
  <c r="W1566" i="2"/>
  <c r="R1566" i="2"/>
  <c r="R1567" i="2"/>
  <c r="BK1550" i="2"/>
  <c r="BK1546" i="2"/>
  <c r="BK1542" i="2"/>
  <c r="BK1538" i="2"/>
  <c r="BF1550" i="2"/>
  <c r="BF1546" i="2"/>
  <c r="BF1542" i="2"/>
  <c r="BF1538" i="2"/>
  <c r="BA1550" i="2"/>
  <c r="BA1546" i="2"/>
  <c r="BA1542" i="2"/>
  <c r="BA1538" i="2"/>
  <c r="AV1550" i="2"/>
  <c r="AV1546" i="2"/>
  <c r="AV1542" i="2"/>
  <c r="AV1538" i="2"/>
  <c r="AQ1550" i="2"/>
  <c r="AQ1546" i="2"/>
  <c r="AQ1542" i="2"/>
  <c r="AQ1538" i="2"/>
  <c r="AL1550" i="2"/>
  <c r="AL1546" i="2"/>
  <c r="AL1542" i="2"/>
  <c r="AL1538" i="2"/>
  <c r="AG1550" i="2"/>
  <c r="AG1546" i="2"/>
  <c r="AG1542" i="2"/>
  <c r="AG1538" i="2"/>
  <c r="AB1546" i="2"/>
  <c r="AB1542" i="2"/>
  <c r="W1546" i="2"/>
  <c r="W1542" i="2"/>
  <c r="W1538" i="2"/>
  <c r="R1546" i="2"/>
  <c r="R1542" i="2"/>
  <c r="CC1499" i="2"/>
  <c r="CC1495" i="2"/>
  <c r="CC1491" i="2"/>
  <c r="CC1487" i="2"/>
  <c r="CC1483" i="2"/>
  <c r="CC1479" i="2"/>
  <c r="CC1476" i="2"/>
  <c r="CC1475" i="2"/>
  <c r="BK1509" i="2"/>
  <c r="BK1508" i="2"/>
  <c r="BF1509" i="2"/>
  <c r="BF1508" i="2"/>
  <c r="BK1492" i="2"/>
  <c r="BK1488" i="2"/>
  <c r="BK1484" i="2"/>
  <c r="BK1480" i="2"/>
  <c r="BF1492" i="2"/>
  <c r="BF1488" i="2"/>
  <c r="BF1484" i="2"/>
  <c r="BF1480" i="2"/>
  <c r="BA1492" i="2"/>
  <c r="BA1488" i="2"/>
  <c r="BA1484" i="2"/>
  <c r="BA1480" i="2"/>
  <c r="AV1492" i="2"/>
  <c r="AV1488" i="2"/>
  <c r="AV1484" i="2"/>
  <c r="AV1480" i="2"/>
  <c r="AQ1492" i="2"/>
  <c r="AQ1488" i="2"/>
  <c r="AQ1484" i="2"/>
  <c r="AQ1480" i="2"/>
  <c r="AL1492" i="2"/>
  <c r="AL1488" i="2"/>
  <c r="AL1484" i="2"/>
  <c r="AL1480" i="2"/>
  <c r="BA1509" i="2"/>
  <c r="BA1508" i="2"/>
  <c r="AV1509" i="2"/>
  <c r="AV1508" i="2"/>
  <c r="AQ1509" i="2"/>
  <c r="AQ1508" i="2"/>
  <c r="AL1509" i="2"/>
  <c r="AL1508" i="2"/>
  <c r="AG1509" i="2"/>
  <c r="AG1508" i="2"/>
  <c r="AB1509" i="2"/>
  <c r="AB1508" i="2"/>
  <c r="W1509" i="2"/>
  <c r="W1508" i="2"/>
  <c r="R1509" i="2"/>
  <c r="R1508" i="2"/>
  <c r="AG1492" i="2"/>
  <c r="AG1488" i="2"/>
  <c r="AG1484" i="2"/>
  <c r="AG1480" i="2"/>
  <c r="AB1492" i="2"/>
  <c r="AB1488" i="2"/>
  <c r="W1492" i="2"/>
  <c r="W1488" i="2"/>
  <c r="R1492" i="2"/>
  <c r="R1488" i="2"/>
  <c r="R1484" i="2"/>
  <c r="R1480" i="2"/>
  <c r="CC1441" i="2"/>
  <c r="CC1437" i="2"/>
  <c r="CC1433" i="2"/>
  <c r="CC1429" i="2"/>
  <c r="CC1425" i="2"/>
  <c r="CC1421" i="2"/>
  <c r="CC1418" i="2"/>
  <c r="CC1417" i="2"/>
  <c r="BK1451" i="2"/>
  <c r="BK1450" i="2"/>
  <c r="BF1451" i="2"/>
  <c r="BF1450" i="2"/>
  <c r="BA1451" i="2"/>
  <c r="BA1450" i="2"/>
  <c r="AV1451" i="2"/>
  <c r="AV1450" i="2"/>
  <c r="AQ1451" i="2"/>
  <c r="AQ1450" i="2"/>
  <c r="AL1451" i="2"/>
  <c r="AL1450" i="2"/>
  <c r="AG1451" i="2"/>
  <c r="AG1450" i="2"/>
  <c r="AB1451" i="2"/>
  <c r="AB1450" i="2"/>
  <c r="W1451" i="2"/>
  <c r="W1450" i="2"/>
  <c r="BK1434" i="2"/>
  <c r="BK1430" i="2"/>
  <c r="BK1426" i="2"/>
  <c r="BK1422" i="2"/>
  <c r="BF1434" i="2"/>
  <c r="BF1430" i="2"/>
  <c r="BF1426" i="2"/>
  <c r="BF1422" i="2"/>
  <c r="BA1434" i="2"/>
  <c r="BA1430" i="2"/>
  <c r="BA1426" i="2"/>
  <c r="BA1422" i="2"/>
  <c r="AV1434" i="2"/>
  <c r="AV1430" i="2"/>
  <c r="AV1426" i="2"/>
  <c r="AV1422" i="2"/>
  <c r="AQ1434" i="2"/>
  <c r="AQ1430" i="2"/>
  <c r="AQ1426" i="2"/>
  <c r="AQ1422" i="2"/>
  <c r="AL1434" i="2"/>
  <c r="AL1430" i="2"/>
  <c r="AL1426" i="2"/>
  <c r="AL1422" i="2"/>
  <c r="AG1434" i="2"/>
  <c r="AG1430" i="2"/>
  <c r="AG1426" i="2"/>
  <c r="AG1422" i="2"/>
  <c r="AB1434" i="2"/>
  <c r="AB1430" i="2"/>
  <c r="AB1426" i="2"/>
  <c r="AB1422" i="2"/>
  <c r="W1434" i="2"/>
  <c r="W1430" i="2"/>
  <c r="W1426" i="2"/>
  <c r="W1422" i="2"/>
  <c r="R1451" i="2"/>
  <c r="R1450" i="2"/>
  <c r="R1434" i="2"/>
  <c r="R1430" i="2"/>
  <c r="R1426" i="2"/>
  <c r="R1422" i="2"/>
  <c r="CC1383" i="2"/>
  <c r="CC1379" i="2"/>
  <c r="CC1375" i="2"/>
  <c r="CC1371" i="2"/>
  <c r="CC1367" i="2"/>
  <c r="CC1363" i="2"/>
  <c r="CC1360" i="2"/>
  <c r="CC1359" i="2"/>
  <c r="BK1376" i="2"/>
  <c r="BK1372" i="2"/>
  <c r="BK1368" i="2"/>
  <c r="BK1364" i="2"/>
  <c r="BF1376" i="2"/>
  <c r="BF1372" i="2"/>
  <c r="BF1368" i="2"/>
  <c r="BF1364" i="2"/>
  <c r="BK1393" i="2"/>
  <c r="BK1392" i="2"/>
  <c r="BF1393" i="2"/>
  <c r="BF1392" i="2"/>
  <c r="BA1393" i="2"/>
  <c r="BA1392" i="2"/>
  <c r="AV1393" i="2"/>
  <c r="AV1392" i="2"/>
  <c r="AQ1393" i="2"/>
  <c r="AQ1392" i="2"/>
  <c r="AL1393" i="2"/>
  <c r="AL1392" i="2"/>
  <c r="BA1376" i="2"/>
  <c r="BA1372" i="2"/>
  <c r="BA1368" i="2"/>
  <c r="BA1364" i="2"/>
  <c r="AV1376" i="2"/>
  <c r="AV1372" i="2"/>
  <c r="AV1368" i="2"/>
  <c r="AV1364" i="2"/>
  <c r="AQ1376" i="2"/>
  <c r="AQ1372" i="2"/>
  <c r="AQ1368" i="2"/>
  <c r="AQ1364" i="2"/>
  <c r="AL1376" i="2"/>
  <c r="AL1372" i="2"/>
  <c r="AL1368" i="2"/>
  <c r="AL1364" i="2"/>
  <c r="AG1393" i="2"/>
  <c r="AG1392" i="2"/>
  <c r="AB1393" i="2"/>
  <c r="AB1392" i="2"/>
  <c r="W1393" i="2"/>
  <c r="W1392" i="2"/>
  <c r="R1393" i="2"/>
  <c r="R1392" i="2"/>
  <c r="AG1376" i="2"/>
  <c r="AG1372" i="2"/>
  <c r="AG1368" i="2"/>
  <c r="AG1364" i="2"/>
  <c r="AB1376" i="2"/>
  <c r="AB1372" i="2"/>
  <c r="AB1364" i="2"/>
  <c r="W1376" i="2"/>
  <c r="W1372" i="2"/>
  <c r="W1364" i="2"/>
  <c r="R1376" i="2"/>
  <c r="R1372" i="2"/>
  <c r="R1364" i="2"/>
  <c r="CC1325" i="2"/>
  <c r="CC1321" i="2"/>
  <c r="CC1317" i="2"/>
  <c r="CC1313" i="2"/>
  <c r="CC1309" i="2"/>
  <c r="CC1305" i="2"/>
  <c r="CC1302" i="2"/>
  <c r="CC1301" i="2"/>
  <c r="BK1335" i="2"/>
  <c r="BK1334" i="2"/>
  <c r="BF1335" i="2"/>
  <c r="BF1334" i="2"/>
  <c r="BK1318" i="2"/>
  <c r="BK1314" i="2"/>
  <c r="BK1310" i="2"/>
  <c r="BK1306" i="2"/>
  <c r="BF1318" i="2"/>
  <c r="BF1314" i="2"/>
  <c r="BF1310" i="2"/>
  <c r="BF1306" i="2"/>
  <c r="BA1318" i="2"/>
  <c r="BA1314" i="2"/>
  <c r="BA1310" i="2"/>
  <c r="BA1306" i="2"/>
  <c r="AV1318" i="2"/>
  <c r="AV1314" i="2"/>
  <c r="AV1310" i="2"/>
  <c r="AV1306" i="2"/>
  <c r="AQ1318" i="2"/>
  <c r="AQ1314" i="2"/>
  <c r="AQ1310" i="2"/>
  <c r="AQ1306" i="2"/>
  <c r="AL1318" i="2"/>
  <c r="AL1314" i="2"/>
  <c r="AL1310" i="2"/>
  <c r="AL1306" i="2"/>
  <c r="BA1335" i="2"/>
  <c r="BA1334" i="2"/>
  <c r="AV1335" i="2"/>
  <c r="AV1334" i="2"/>
  <c r="AQ1335" i="2"/>
  <c r="AQ1334" i="2"/>
  <c r="AL1335" i="2"/>
  <c r="AL1334" i="2"/>
  <c r="AG1335" i="2"/>
  <c r="AG1334" i="2"/>
  <c r="AB1335" i="2"/>
  <c r="W1335" i="2"/>
  <c r="R1335" i="2"/>
  <c r="R1334" i="2"/>
  <c r="AG1318" i="2"/>
  <c r="AG1314" i="2"/>
  <c r="AG1310" i="2"/>
  <c r="AG1306" i="2"/>
  <c r="AB1318" i="2"/>
  <c r="AB1314" i="2"/>
  <c r="AB1306" i="2"/>
  <c r="W1318" i="2"/>
  <c r="W1314" i="2"/>
  <c r="W1306" i="2"/>
  <c r="R1318" i="2"/>
  <c r="R1314" i="2"/>
  <c r="R1306" i="2"/>
  <c r="CC1267" i="2"/>
  <c r="CC1263" i="2"/>
  <c r="CC1259" i="2"/>
  <c r="CC1255" i="2"/>
  <c r="CC1251" i="2"/>
  <c r="CC1247" i="2"/>
  <c r="CC1244" i="2"/>
  <c r="CC1243" i="2"/>
  <c r="BK1260" i="2"/>
  <c r="BK1256" i="2"/>
  <c r="BK1252" i="2"/>
  <c r="BK1248" i="2"/>
  <c r="BF1260" i="2"/>
  <c r="BF1256" i="2"/>
  <c r="BF1252" i="2"/>
  <c r="BF1248" i="2"/>
  <c r="BK1277" i="2"/>
  <c r="BK1276" i="2"/>
  <c r="BF1277" i="2"/>
  <c r="BF1276" i="2"/>
  <c r="BA1260" i="2"/>
  <c r="BA1256" i="2"/>
  <c r="BA1252" i="2"/>
  <c r="BA1248" i="2"/>
  <c r="AV1260" i="2"/>
  <c r="AV1256" i="2"/>
  <c r="AV1252" i="2"/>
  <c r="AV1248" i="2"/>
  <c r="AQ1260" i="2"/>
  <c r="AQ1256" i="2"/>
  <c r="AQ1252" i="2"/>
  <c r="AQ1248" i="2"/>
  <c r="AL1260" i="2"/>
  <c r="AL1256" i="2"/>
  <c r="AL1252" i="2"/>
  <c r="AL1248" i="2"/>
  <c r="BA1277" i="2"/>
  <c r="BA1276" i="2"/>
  <c r="AV1277" i="2"/>
  <c r="AV1276" i="2"/>
  <c r="AQ1277" i="2"/>
  <c r="AQ1276" i="2"/>
  <c r="AL1277" i="2"/>
  <c r="AL1276" i="2"/>
  <c r="AG1277" i="2"/>
  <c r="AG1276" i="2"/>
  <c r="AB1277" i="2"/>
  <c r="W1277" i="2"/>
  <c r="R1277" i="2"/>
  <c r="R1276" i="2"/>
  <c r="AG1260" i="2"/>
  <c r="AG1256" i="2"/>
  <c r="AG1252" i="2"/>
  <c r="AG1248" i="2"/>
  <c r="AB1260" i="2"/>
  <c r="AB1256" i="2"/>
  <c r="W1260" i="2"/>
  <c r="W1256" i="2"/>
  <c r="W1252" i="2"/>
  <c r="W1248" i="2"/>
  <c r="R1260" i="2"/>
  <c r="R1256" i="2"/>
  <c r="R1248" i="2"/>
  <c r="CC1209" i="2"/>
  <c r="CC1205" i="2"/>
  <c r="CC1201" i="2"/>
  <c r="CC1197" i="2"/>
  <c r="CC1193" i="2"/>
  <c r="CC1189" i="2"/>
  <c r="CC1186" i="2"/>
  <c r="CC1185" i="2"/>
  <c r="BK1202" i="2"/>
  <c r="BK1198" i="2"/>
  <c r="BK1194" i="2"/>
  <c r="BK1190" i="2"/>
  <c r="BF1202" i="2"/>
  <c r="BF1198" i="2"/>
  <c r="BF1194" i="2"/>
  <c r="BF1190" i="2"/>
  <c r="BA1202" i="2"/>
  <c r="BA1198" i="2"/>
  <c r="BA1194" i="2"/>
  <c r="BA1190" i="2"/>
  <c r="AV1202" i="2"/>
  <c r="AV1198" i="2"/>
  <c r="AV1194" i="2"/>
  <c r="AV1190" i="2"/>
  <c r="AQ1202" i="2"/>
  <c r="AQ1198" i="2"/>
  <c r="AQ1194" i="2"/>
  <c r="AQ1190" i="2"/>
  <c r="AL1202" i="2"/>
  <c r="AL1198" i="2"/>
  <c r="AL1194" i="2"/>
  <c r="AL1190" i="2"/>
  <c r="BK1219" i="2"/>
  <c r="BK1218" i="2"/>
  <c r="BF1219" i="2"/>
  <c r="BF1218" i="2"/>
  <c r="BA1219" i="2"/>
  <c r="BA1218" i="2"/>
  <c r="AV1219" i="2"/>
  <c r="AV1218" i="2"/>
  <c r="AQ1219" i="2"/>
  <c r="AQ1218" i="2"/>
  <c r="AL1219" i="2"/>
  <c r="AL1218" i="2"/>
  <c r="AG1219" i="2"/>
  <c r="AG1218" i="2"/>
  <c r="AB1219" i="2"/>
  <c r="W1219" i="2"/>
  <c r="R1219" i="2"/>
  <c r="R1218" i="2"/>
  <c r="AG1202" i="2"/>
  <c r="AG1198" i="2"/>
  <c r="AG1194" i="2"/>
  <c r="AG1190" i="2"/>
  <c r="AB1202" i="2"/>
  <c r="AB1198" i="2"/>
  <c r="AB1190" i="2"/>
  <c r="W1202" i="2"/>
  <c r="W1198" i="2"/>
  <c r="W1194" i="2"/>
  <c r="W1190" i="2"/>
  <c r="R1202" i="2"/>
  <c r="R1198" i="2"/>
  <c r="R1190" i="2"/>
  <c r="CC1151" i="2"/>
  <c r="CC1147" i="2"/>
  <c r="CC1143" i="2"/>
  <c r="CC1139" i="2"/>
  <c r="CC1135" i="2"/>
  <c r="CC1131" i="2"/>
  <c r="CC1128" i="2"/>
  <c r="CC1127" i="2"/>
  <c r="BK1161" i="2"/>
  <c r="BK1160" i="2"/>
  <c r="BF1161" i="2"/>
  <c r="BF1160" i="2"/>
  <c r="BK1144" i="2"/>
  <c r="BK1140" i="2"/>
  <c r="BK1136" i="2"/>
  <c r="BK1132" i="2"/>
  <c r="BF1144" i="2"/>
  <c r="BF1140" i="2"/>
  <c r="BF1136" i="2"/>
  <c r="BF1132" i="2"/>
  <c r="BA1161" i="2"/>
  <c r="BA1160" i="2"/>
  <c r="AV1161" i="2"/>
  <c r="AV1160" i="2"/>
  <c r="AQ1161" i="2"/>
  <c r="AQ1160" i="2"/>
  <c r="AL1161" i="2"/>
  <c r="AL1160" i="2"/>
  <c r="BA1144" i="2"/>
  <c r="BA1140" i="2"/>
  <c r="BA1136" i="2"/>
  <c r="BA1132" i="2"/>
  <c r="AV1144" i="2"/>
  <c r="AV1140" i="2"/>
  <c r="AV1136" i="2"/>
  <c r="AV1132" i="2"/>
  <c r="AQ1144" i="2"/>
  <c r="AQ1140" i="2"/>
  <c r="AQ1136" i="2"/>
  <c r="AQ1132" i="2"/>
  <c r="AL1144" i="2"/>
  <c r="AL1140" i="2"/>
  <c r="AL1136" i="2"/>
  <c r="AL1132" i="2"/>
  <c r="AG1161" i="2"/>
  <c r="AG1160" i="2"/>
  <c r="AB1161" i="2"/>
  <c r="AB1160" i="2"/>
  <c r="W1161" i="2"/>
  <c r="W1160" i="2"/>
  <c r="R1161" i="2"/>
  <c r="R1160" i="2"/>
  <c r="AG1144" i="2"/>
  <c r="AG1140" i="2"/>
  <c r="AG1136" i="2"/>
  <c r="AG1132" i="2"/>
  <c r="AB1144" i="2"/>
  <c r="AB1140" i="2"/>
  <c r="W1144" i="2"/>
  <c r="W1140" i="2"/>
  <c r="R1144" i="2"/>
  <c r="R1140" i="2"/>
  <c r="R1132" i="2"/>
  <c r="CC1093" i="2"/>
  <c r="CC1089" i="2"/>
  <c r="CC1085" i="2"/>
  <c r="CC1081" i="2"/>
  <c r="CC1077" i="2"/>
  <c r="CC1073" i="2"/>
  <c r="CC1070" i="2"/>
  <c r="CC1069" i="2"/>
  <c r="BK1103" i="2"/>
  <c r="BK1102" i="2"/>
  <c r="BK1086" i="2"/>
  <c r="BK1082" i="2"/>
  <c r="BK1078" i="2"/>
  <c r="BK1074" i="2"/>
  <c r="BF1103" i="2"/>
  <c r="BF1102" i="2"/>
  <c r="BA1103" i="2"/>
  <c r="BA1102" i="2"/>
  <c r="AV1103" i="2"/>
  <c r="AV1102" i="2"/>
  <c r="AQ1103" i="2"/>
  <c r="AQ1102" i="2"/>
  <c r="BF1086" i="2"/>
  <c r="BF1082" i="2"/>
  <c r="BF1078" i="2"/>
  <c r="BF1074" i="2"/>
  <c r="BA1086" i="2"/>
  <c r="BA1082" i="2"/>
  <c r="BA1078" i="2"/>
  <c r="BA1074" i="2"/>
  <c r="AV1086" i="2"/>
  <c r="AV1082" i="2"/>
  <c r="AV1078" i="2"/>
  <c r="AV1074" i="2"/>
  <c r="AQ1086" i="2"/>
  <c r="AQ1082" i="2"/>
  <c r="AQ1078" i="2"/>
  <c r="AQ1074" i="2"/>
  <c r="AL1103" i="2"/>
  <c r="AL1102" i="2"/>
  <c r="AG1103" i="2"/>
  <c r="AG1102" i="2"/>
  <c r="AB1103" i="2"/>
  <c r="AB1102" i="2"/>
  <c r="W1103" i="2"/>
  <c r="W1102" i="2"/>
  <c r="AL1086" i="2"/>
  <c r="AL1082" i="2"/>
  <c r="AL1078" i="2"/>
  <c r="AL1074" i="2"/>
  <c r="AG1086" i="2"/>
  <c r="AG1082" i="2"/>
  <c r="AG1078" i="2"/>
  <c r="AG1074" i="2"/>
  <c r="AB1086" i="2"/>
  <c r="AB1082" i="2"/>
  <c r="W1086" i="2"/>
  <c r="W1082" i="2"/>
  <c r="W1078" i="2"/>
  <c r="W1074" i="2"/>
  <c r="R1103" i="2"/>
  <c r="R1102" i="2"/>
  <c r="R1086" i="2"/>
  <c r="R1082" i="2"/>
  <c r="R1074" i="2"/>
  <c r="CC1035" i="2"/>
  <c r="CC1031" i="2"/>
  <c r="CC1027" i="2"/>
  <c r="CC1023" i="2"/>
  <c r="CC1019" i="2"/>
  <c r="CC1015" i="2"/>
  <c r="CC1012" i="2"/>
  <c r="CC1011" i="2"/>
  <c r="BK1045" i="2"/>
  <c r="BK1044" i="2"/>
  <c r="BF1045" i="2"/>
  <c r="BF1044" i="2"/>
  <c r="BA1045" i="2"/>
  <c r="BA1044" i="2"/>
  <c r="AV1045" i="2"/>
  <c r="AV1044" i="2"/>
  <c r="AQ1045" i="2"/>
  <c r="AQ1044" i="2"/>
  <c r="AL1045" i="2"/>
  <c r="AL1044" i="2"/>
  <c r="AG1045" i="2"/>
  <c r="AG1044" i="2"/>
  <c r="R1045" i="2"/>
  <c r="R1044" i="2"/>
  <c r="BK1028" i="2"/>
  <c r="BK1024" i="2"/>
  <c r="BK1020" i="2"/>
  <c r="BK1016" i="2"/>
  <c r="BF1028" i="2"/>
  <c r="BF1024" i="2"/>
  <c r="BF1020" i="2"/>
  <c r="BF1016" i="2"/>
  <c r="BA1028" i="2"/>
  <c r="BA1024" i="2"/>
  <c r="BA1020" i="2"/>
  <c r="BA1016" i="2"/>
  <c r="AV1028" i="2"/>
  <c r="AV1024" i="2"/>
  <c r="AV1020" i="2"/>
  <c r="AV1016" i="2"/>
  <c r="AQ1028" i="2"/>
  <c r="AQ1024" i="2"/>
  <c r="AQ1020" i="2"/>
  <c r="AQ1016" i="2"/>
  <c r="AL1028" i="2"/>
  <c r="AL1024" i="2"/>
  <c r="AL1020" i="2"/>
  <c r="AL1016" i="2"/>
  <c r="AG1028" i="2"/>
  <c r="AG1024" i="2"/>
  <c r="AG1020" i="2"/>
  <c r="AG1016" i="2"/>
  <c r="AB1028" i="2"/>
  <c r="AB1024" i="2"/>
  <c r="AB1016" i="2"/>
  <c r="W1028" i="2"/>
  <c r="W1024" i="2"/>
  <c r="W1016" i="2"/>
  <c r="R1028" i="2"/>
  <c r="R1024" i="2"/>
  <c r="R1016" i="2"/>
  <c r="BK987" i="2"/>
  <c r="BK986" i="2"/>
  <c r="BF987" i="2"/>
  <c r="BF986" i="2"/>
  <c r="BA987" i="2"/>
  <c r="BA986" i="2"/>
  <c r="AV987" i="2"/>
  <c r="AV986" i="2"/>
  <c r="AQ987" i="2"/>
  <c r="AQ986" i="2"/>
  <c r="AL987" i="2"/>
  <c r="AL986" i="2"/>
  <c r="AG987" i="2"/>
  <c r="AG986" i="2"/>
  <c r="AB987" i="2"/>
  <c r="AB986" i="2"/>
  <c r="W987" i="2"/>
  <c r="W986" i="2"/>
  <c r="R987" i="2"/>
  <c r="R986" i="2"/>
  <c r="CC977" i="2"/>
  <c r="CC973" i="2"/>
  <c r="CC969" i="2"/>
  <c r="CC965" i="2"/>
  <c r="CC961" i="2"/>
  <c r="CC957" i="2"/>
  <c r="CC954" i="2"/>
  <c r="CC953" i="2"/>
  <c r="BK970" i="2"/>
  <c r="BK966" i="2"/>
  <c r="BK962" i="2"/>
  <c r="BK958" i="2"/>
  <c r="BF970" i="2"/>
  <c r="BF966" i="2"/>
  <c r="BF962" i="2"/>
  <c r="BF958" i="2"/>
  <c r="BA970" i="2"/>
  <c r="BA966" i="2"/>
  <c r="BA962" i="2"/>
  <c r="BA958" i="2"/>
  <c r="AV970" i="2"/>
  <c r="AV966" i="2"/>
  <c r="AV962" i="2"/>
  <c r="AV958" i="2"/>
  <c r="AQ970" i="2"/>
  <c r="AQ966" i="2"/>
  <c r="AQ962" i="2"/>
  <c r="AQ958" i="2"/>
  <c r="AL970" i="2"/>
  <c r="AL966" i="2"/>
  <c r="AL962" i="2"/>
  <c r="AL958" i="2"/>
  <c r="AG970" i="2"/>
  <c r="AG966" i="2"/>
  <c r="AG962" i="2"/>
  <c r="AG958" i="2"/>
  <c r="AB970" i="2"/>
  <c r="AB966" i="2"/>
  <c r="AB958" i="2"/>
  <c r="W970" i="2"/>
  <c r="W966" i="2"/>
  <c r="W962" i="2"/>
  <c r="R970" i="2"/>
  <c r="R966" i="2"/>
  <c r="R962" i="2"/>
  <c r="CC919" i="2"/>
  <c r="CC915" i="2"/>
  <c r="CC911" i="2"/>
  <c r="CC907" i="2"/>
  <c r="CC903" i="2"/>
  <c r="CC899" i="2"/>
  <c r="CC896" i="2"/>
  <c r="CC895" i="2"/>
  <c r="BK929" i="2"/>
  <c r="BK928" i="2"/>
  <c r="BF929" i="2"/>
  <c r="BF928" i="2"/>
  <c r="BK912" i="2"/>
  <c r="BK908" i="2"/>
  <c r="BK904" i="2"/>
  <c r="BK900" i="2"/>
  <c r="BF912" i="2"/>
  <c r="BF908" i="2"/>
  <c r="BF904" i="2"/>
  <c r="BF900" i="2"/>
  <c r="BA929" i="2"/>
  <c r="BA928" i="2"/>
  <c r="AV929" i="2"/>
  <c r="AV928" i="2"/>
  <c r="AQ929" i="2"/>
  <c r="AQ928" i="2"/>
  <c r="AL929" i="2"/>
  <c r="AL928" i="2"/>
  <c r="BA912" i="2"/>
  <c r="BA908" i="2"/>
  <c r="BA904" i="2"/>
  <c r="BA900" i="2"/>
  <c r="AV912" i="2"/>
  <c r="AV908" i="2"/>
  <c r="AV904" i="2"/>
  <c r="AV900" i="2"/>
  <c r="AQ912" i="2"/>
  <c r="AQ908" i="2"/>
  <c r="AQ904" i="2"/>
  <c r="AQ900" i="2"/>
  <c r="AL912" i="2"/>
  <c r="AL908" i="2"/>
  <c r="AL904" i="2"/>
  <c r="AL900" i="2"/>
  <c r="AG929" i="2"/>
  <c r="AG928" i="2"/>
  <c r="AB929" i="2"/>
  <c r="W929" i="2"/>
  <c r="R929" i="2"/>
  <c r="R928" i="2"/>
  <c r="AG912" i="2"/>
  <c r="AG908" i="2"/>
  <c r="AG904" i="2"/>
  <c r="AG900" i="2"/>
  <c r="AB912" i="2"/>
  <c r="AB908" i="2"/>
  <c r="AB900" i="2"/>
  <c r="W912" i="2"/>
  <c r="W908" i="2"/>
  <c r="W900" i="2"/>
  <c r="R912" i="2"/>
  <c r="R908" i="2"/>
  <c r="R900" i="2"/>
  <c r="CC861" i="2"/>
  <c r="CC857" i="2"/>
  <c r="CC853" i="2"/>
  <c r="CC849" i="2"/>
  <c r="CC845" i="2"/>
  <c r="CC841" i="2"/>
  <c r="CC838" i="2"/>
  <c r="CC837" i="2"/>
  <c r="BK871" i="2"/>
  <c r="BK870" i="2"/>
  <c r="BF871" i="2"/>
  <c r="BF870" i="2"/>
  <c r="BK854" i="2"/>
  <c r="BK850" i="2"/>
  <c r="BK846" i="2"/>
  <c r="BK842" i="2"/>
  <c r="BF854" i="2"/>
  <c r="BF850" i="2"/>
  <c r="BF846" i="2"/>
  <c r="BF842" i="2"/>
  <c r="BA871" i="2"/>
  <c r="BA870" i="2"/>
  <c r="AV871" i="2"/>
  <c r="AV870" i="2"/>
  <c r="AQ871" i="2"/>
  <c r="AQ870" i="2"/>
  <c r="AL871" i="2"/>
  <c r="AL870" i="2"/>
  <c r="BA854" i="2"/>
  <c r="BA850" i="2"/>
  <c r="BA846" i="2"/>
  <c r="BA842" i="2"/>
  <c r="AV854" i="2"/>
  <c r="AV850" i="2"/>
  <c r="AV846" i="2"/>
  <c r="AV842" i="2"/>
  <c r="AQ854" i="2"/>
  <c r="AQ850" i="2"/>
  <c r="AQ846" i="2"/>
  <c r="AQ842" i="2"/>
  <c r="AL854" i="2"/>
  <c r="AL850" i="2"/>
  <c r="AL846" i="2"/>
  <c r="AL842" i="2"/>
  <c r="AG871" i="2"/>
  <c r="AG870" i="2"/>
  <c r="AB871" i="2"/>
  <c r="AB870" i="2"/>
  <c r="W871" i="2"/>
  <c r="W870" i="2"/>
  <c r="R871" i="2"/>
  <c r="R870" i="2"/>
  <c r="AG854" i="2"/>
  <c r="AG850" i="2"/>
  <c r="AG846" i="2"/>
  <c r="AG842" i="2"/>
  <c r="AB854" i="2"/>
  <c r="AB850" i="2"/>
  <c r="AB842" i="2"/>
  <c r="W854" i="2"/>
  <c r="W850" i="2"/>
  <c r="W846" i="2"/>
  <c r="W842" i="2"/>
  <c r="R854" i="2"/>
  <c r="R850" i="2"/>
  <c r="R842" i="2"/>
  <c r="CC803" i="2"/>
  <c r="CC799" i="2"/>
  <c r="CC795" i="2"/>
  <c r="CC791" i="2"/>
  <c r="CC787" i="2"/>
  <c r="CC783" i="2"/>
  <c r="CC780" i="2"/>
  <c r="CC779" i="2"/>
  <c r="BK813" i="2"/>
  <c r="BK812" i="2"/>
  <c r="BF813" i="2"/>
  <c r="BF812" i="2"/>
  <c r="BK796" i="2"/>
  <c r="BK792" i="2"/>
  <c r="BK788" i="2"/>
  <c r="BK784" i="2"/>
  <c r="BF796" i="2"/>
  <c r="BF792" i="2"/>
  <c r="BF788" i="2"/>
  <c r="BF784" i="2"/>
  <c r="BA813" i="2"/>
  <c r="BA812" i="2"/>
  <c r="AV813" i="2"/>
  <c r="AV812" i="2"/>
  <c r="AQ813" i="2"/>
  <c r="AQ812" i="2"/>
  <c r="AL813" i="2"/>
  <c r="AL812" i="2"/>
  <c r="BA796" i="2"/>
  <c r="BA792" i="2"/>
  <c r="BA788" i="2"/>
  <c r="BA784" i="2"/>
  <c r="AV796" i="2"/>
  <c r="AV792" i="2"/>
  <c r="AV788" i="2"/>
  <c r="AV784" i="2"/>
  <c r="AQ796" i="2"/>
  <c r="AQ792" i="2"/>
  <c r="AQ788" i="2"/>
  <c r="AQ784" i="2"/>
  <c r="AL796" i="2"/>
  <c r="AL792" i="2"/>
  <c r="AL788" i="2"/>
  <c r="AL784" i="2"/>
  <c r="AG813" i="2"/>
  <c r="AG812" i="2"/>
  <c r="R813" i="2"/>
  <c r="R812" i="2"/>
  <c r="AG796" i="2"/>
  <c r="AG792" i="2"/>
  <c r="AG788" i="2"/>
  <c r="AG784" i="2"/>
  <c r="AB796" i="2"/>
  <c r="AB792" i="2"/>
  <c r="AB784" i="2"/>
  <c r="W796" i="2"/>
  <c r="W792" i="2"/>
  <c r="W788" i="2"/>
  <c r="W784" i="2"/>
  <c r="R796" i="2"/>
  <c r="R792" i="2"/>
  <c r="R784" i="2"/>
  <c r="CC745" i="2"/>
  <c r="CC741" i="2"/>
  <c r="CC737" i="2"/>
  <c r="CC733" i="2"/>
  <c r="CC729" i="2"/>
  <c r="CC725" i="2"/>
  <c r="CC722" i="2"/>
  <c r="CC721" i="2"/>
  <c r="BK755" i="2"/>
  <c r="BK754" i="2"/>
  <c r="BF755" i="2"/>
  <c r="BF754" i="2"/>
  <c r="BK738" i="2"/>
  <c r="BK734" i="2"/>
  <c r="BK730" i="2"/>
  <c r="BK726" i="2"/>
  <c r="BF738" i="2"/>
  <c r="BF734" i="2"/>
  <c r="BF730" i="2"/>
  <c r="BF726" i="2"/>
  <c r="BA755" i="2"/>
  <c r="BA754" i="2"/>
  <c r="AV755" i="2"/>
  <c r="AV754" i="2"/>
  <c r="AQ755" i="2"/>
  <c r="AQ754" i="2"/>
  <c r="AL755" i="2"/>
  <c r="AL754" i="2"/>
  <c r="BA738" i="2"/>
  <c r="BA734" i="2"/>
  <c r="BA730" i="2"/>
  <c r="BA726" i="2"/>
  <c r="AV738" i="2"/>
  <c r="AV734" i="2"/>
  <c r="AV730" i="2"/>
  <c r="AV726" i="2"/>
  <c r="AQ738" i="2"/>
  <c r="AQ734" i="2"/>
  <c r="AQ730" i="2"/>
  <c r="AQ726" i="2"/>
  <c r="AL738" i="2"/>
  <c r="AL734" i="2"/>
  <c r="AL730" i="2"/>
  <c r="AL726" i="2"/>
  <c r="AG755" i="2"/>
  <c r="AG754" i="2"/>
  <c r="AB755" i="2"/>
  <c r="AB754" i="2"/>
  <c r="W755" i="2"/>
  <c r="W754" i="2"/>
  <c r="R755" i="2"/>
  <c r="R754" i="2"/>
  <c r="AG738" i="2"/>
  <c r="AG734" i="2"/>
  <c r="AG730" i="2"/>
  <c r="AG726" i="2"/>
  <c r="AB738" i="2"/>
  <c r="AB734" i="2"/>
  <c r="AB730" i="2"/>
  <c r="AB726" i="2"/>
  <c r="W738" i="2"/>
  <c r="W734" i="2"/>
  <c r="W730" i="2"/>
  <c r="W726" i="2"/>
  <c r="R738" i="2"/>
  <c r="R734" i="2"/>
  <c r="R730" i="2"/>
  <c r="R726" i="2"/>
  <c r="CC687" i="2"/>
  <c r="CC683" i="2"/>
  <c r="CC679" i="2"/>
  <c r="CC675" i="2"/>
  <c r="CC671" i="2"/>
  <c r="CC667" i="2"/>
  <c r="CC664" i="2"/>
  <c r="CC663" i="2"/>
  <c r="BK697" i="2"/>
  <c r="BK696" i="2"/>
  <c r="BF697" i="2"/>
  <c r="BF696" i="2"/>
  <c r="BA697" i="2"/>
  <c r="BA696" i="2"/>
  <c r="AV697" i="2"/>
  <c r="AV696" i="2"/>
  <c r="AQ697" i="2"/>
  <c r="AQ696" i="2"/>
  <c r="AL697" i="2"/>
  <c r="AL696" i="2"/>
  <c r="BK680" i="2"/>
  <c r="BK676" i="2"/>
  <c r="BK672" i="2"/>
  <c r="BK668" i="2"/>
  <c r="BF680" i="2"/>
  <c r="BF676" i="2"/>
  <c r="BF672" i="2"/>
  <c r="BF668" i="2"/>
  <c r="BA680" i="2"/>
  <c r="BA676" i="2"/>
  <c r="BA672" i="2"/>
  <c r="BA668" i="2"/>
  <c r="AV680" i="2"/>
  <c r="AV676" i="2"/>
  <c r="AV672" i="2"/>
  <c r="AV668" i="2"/>
  <c r="AQ680" i="2"/>
  <c r="AQ676" i="2"/>
  <c r="AQ672" i="2"/>
  <c r="AQ668" i="2"/>
  <c r="AL680" i="2"/>
  <c r="AL676" i="2"/>
  <c r="AL672" i="2"/>
  <c r="AL668" i="2"/>
  <c r="AG697" i="2"/>
  <c r="AG696" i="2"/>
  <c r="AB697" i="2"/>
  <c r="W697" i="2"/>
  <c r="R697" i="2"/>
  <c r="R696" i="2"/>
  <c r="AG680" i="2"/>
  <c r="AG676" i="2"/>
  <c r="AG672" i="2"/>
  <c r="AG668" i="2"/>
  <c r="AB680" i="2"/>
  <c r="AB676" i="2"/>
  <c r="AB672" i="2"/>
  <c r="AB668" i="2"/>
  <c r="W680" i="2"/>
  <c r="W676" i="2"/>
  <c r="W672" i="2"/>
  <c r="R680" i="2"/>
  <c r="R676" i="2"/>
  <c r="R672" i="2"/>
  <c r="CC629" i="2"/>
  <c r="CC625" i="2"/>
  <c r="CC621" i="2"/>
  <c r="CC617" i="2"/>
  <c r="CC613" i="2"/>
  <c r="CC609" i="2"/>
  <c r="CC606" i="2"/>
  <c r="CC605" i="2"/>
  <c r="BK639" i="2"/>
  <c r="BK638" i="2"/>
  <c r="BF639" i="2"/>
  <c r="BF638" i="2"/>
  <c r="BK622" i="2"/>
  <c r="BK618" i="2"/>
  <c r="BK614" i="2"/>
  <c r="BK610" i="2"/>
  <c r="BF622" i="2"/>
  <c r="BF618" i="2"/>
  <c r="BF614" i="2"/>
  <c r="BF610" i="2"/>
  <c r="BA639" i="2"/>
  <c r="BA638" i="2"/>
  <c r="AV639" i="2"/>
  <c r="AV638" i="2"/>
  <c r="AQ639" i="2"/>
  <c r="AQ638" i="2"/>
  <c r="AL639" i="2"/>
  <c r="AL638" i="2"/>
  <c r="BA622" i="2"/>
  <c r="BA618" i="2"/>
  <c r="BA614" i="2"/>
  <c r="BA610" i="2"/>
  <c r="AV622" i="2"/>
  <c r="AV618" i="2"/>
  <c r="AV614" i="2"/>
  <c r="AV610" i="2"/>
  <c r="AQ622" i="2"/>
  <c r="AQ618" i="2"/>
  <c r="AQ614" i="2"/>
  <c r="AQ610" i="2"/>
  <c r="AL622" i="2"/>
  <c r="AL618" i="2"/>
  <c r="AL614" i="2"/>
  <c r="AL610" i="2"/>
  <c r="AG639" i="2"/>
  <c r="AG638" i="2"/>
  <c r="AB639" i="2"/>
  <c r="W639" i="2"/>
  <c r="R639" i="2"/>
  <c r="R638" i="2"/>
  <c r="AG622" i="2"/>
  <c r="AG618" i="2"/>
  <c r="AG614" i="2"/>
  <c r="AG610" i="2"/>
  <c r="AB622" i="2"/>
  <c r="AB618" i="2"/>
  <c r="W622" i="2"/>
  <c r="W618" i="2"/>
  <c r="R622" i="2"/>
  <c r="R618" i="2"/>
  <c r="R614" i="2"/>
  <c r="CC571" i="2"/>
  <c r="CC567" i="2"/>
  <c r="CC563" i="2"/>
  <c r="CC559" i="2"/>
  <c r="CC555" i="2"/>
  <c r="CC551" i="2"/>
  <c r="CC548" i="2"/>
  <c r="CC547" i="2"/>
  <c r="BK564" i="2"/>
  <c r="BK560" i="2"/>
  <c r="BK556" i="2"/>
  <c r="BK552" i="2"/>
  <c r="BK581" i="2"/>
  <c r="BK580" i="2"/>
  <c r="BF581" i="2"/>
  <c r="BF580" i="2"/>
  <c r="BA581" i="2"/>
  <c r="BA580" i="2"/>
  <c r="AV581" i="2"/>
  <c r="AV580" i="2"/>
  <c r="AQ581" i="2"/>
  <c r="AQ580" i="2"/>
  <c r="BF564" i="2"/>
  <c r="BF560" i="2"/>
  <c r="BF556" i="2"/>
  <c r="BF552" i="2"/>
  <c r="BA564" i="2"/>
  <c r="BA560" i="2"/>
  <c r="BA556" i="2"/>
  <c r="BA552" i="2"/>
  <c r="AV564" i="2"/>
  <c r="AV560" i="2"/>
  <c r="AV556" i="2"/>
  <c r="AV552" i="2"/>
  <c r="AQ564" i="2"/>
  <c r="AQ560" i="2"/>
  <c r="AQ556" i="2"/>
  <c r="AQ552" i="2"/>
  <c r="AL581" i="2"/>
  <c r="AL580" i="2"/>
  <c r="AG581" i="2"/>
  <c r="AG580" i="2"/>
  <c r="AB581" i="2"/>
  <c r="AB580" i="2"/>
  <c r="W581" i="2"/>
  <c r="W580" i="2"/>
  <c r="AL564" i="2"/>
  <c r="AL560" i="2"/>
  <c r="AL556" i="2"/>
  <c r="AL552" i="2"/>
  <c r="AG564" i="2"/>
  <c r="AG560" i="2"/>
  <c r="AG556" i="2"/>
  <c r="AG552" i="2"/>
  <c r="AB564" i="2"/>
  <c r="AB560" i="2"/>
  <c r="AB556" i="2"/>
  <c r="AB552" i="2"/>
  <c r="W564" i="2"/>
  <c r="W560" i="2"/>
  <c r="W556" i="2"/>
  <c r="W552" i="2"/>
  <c r="R581" i="2"/>
  <c r="R580" i="2"/>
  <c r="R564" i="2"/>
  <c r="R560" i="2"/>
  <c r="R556" i="2"/>
  <c r="R552" i="2"/>
  <c r="CC513" i="2"/>
  <c r="CC509" i="2"/>
  <c r="CC505" i="2"/>
  <c r="CC501" i="2"/>
  <c r="CC497" i="2"/>
  <c r="CC493" i="2"/>
  <c r="CC490" i="2"/>
  <c r="CC489" i="2"/>
  <c r="BK506" i="2"/>
  <c r="BK502" i="2"/>
  <c r="BK498" i="2"/>
  <c r="BK494" i="2"/>
  <c r="BF506" i="2"/>
  <c r="BF502" i="2"/>
  <c r="BF498" i="2"/>
  <c r="BF494" i="2"/>
  <c r="BK523" i="2"/>
  <c r="BK522" i="2"/>
  <c r="BF523" i="2"/>
  <c r="BF522" i="2"/>
  <c r="BA523" i="2"/>
  <c r="BA522" i="2"/>
  <c r="AV523" i="2"/>
  <c r="AV522" i="2"/>
  <c r="AQ523" i="2"/>
  <c r="AQ522" i="2"/>
  <c r="AL523" i="2"/>
  <c r="AL522" i="2"/>
  <c r="BA506" i="2"/>
  <c r="BA502" i="2"/>
  <c r="BA498" i="2"/>
  <c r="BA494" i="2"/>
  <c r="AV506" i="2"/>
  <c r="AV502" i="2"/>
  <c r="AV498" i="2"/>
  <c r="AV494" i="2"/>
  <c r="AQ506" i="2"/>
  <c r="AQ502" i="2"/>
  <c r="AQ498" i="2"/>
  <c r="AQ494" i="2"/>
  <c r="AL506" i="2"/>
  <c r="AL502" i="2"/>
  <c r="AL498" i="2"/>
  <c r="AL494" i="2"/>
  <c r="AG523" i="2"/>
  <c r="AG522" i="2"/>
  <c r="R523" i="2"/>
  <c r="R522" i="2"/>
  <c r="AG506" i="2"/>
  <c r="AG502" i="2"/>
  <c r="AG498" i="2"/>
  <c r="AG494" i="2"/>
  <c r="AB506" i="2"/>
  <c r="AB502" i="2"/>
  <c r="AB498" i="2"/>
  <c r="W506" i="2"/>
  <c r="W502" i="2"/>
  <c r="R506" i="2"/>
  <c r="R502" i="2"/>
  <c r="R498" i="2"/>
  <c r="R494" i="2"/>
  <c r="CC455" i="2"/>
  <c r="CC451" i="2"/>
  <c r="CC447" i="2"/>
  <c r="CC443" i="2"/>
  <c r="CC439" i="2"/>
  <c r="CC435" i="2"/>
  <c r="CC432" i="2"/>
  <c r="CC431" i="2"/>
  <c r="BK465" i="2"/>
  <c r="BK464" i="2"/>
  <c r="BK448" i="2"/>
  <c r="BK444" i="2"/>
  <c r="BK440" i="2"/>
  <c r="BK436" i="2"/>
  <c r="BF465" i="2"/>
  <c r="BF464" i="2"/>
  <c r="BA465" i="2"/>
  <c r="BA464" i="2"/>
  <c r="AV465" i="2"/>
  <c r="AV464" i="2"/>
  <c r="AQ465" i="2"/>
  <c r="AQ464" i="2"/>
  <c r="BF448" i="2"/>
  <c r="BF444" i="2"/>
  <c r="BF440" i="2"/>
  <c r="BF436" i="2"/>
  <c r="BA448" i="2"/>
  <c r="BA444" i="2"/>
  <c r="BA440" i="2"/>
  <c r="BA436" i="2"/>
  <c r="AV448" i="2"/>
  <c r="AV444" i="2"/>
  <c r="AV440" i="2"/>
  <c r="AV436" i="2"/>
  <c r="AQ448" i="2"/>
  <c r="AQ444" i="2"/>
  <c r="AQ440" i="2"/>
  <c r="AQ436" i="2"/>
  <c r="AL465" i="2"/>
  <c r="AL464" i="2"/>
  <c r="AL448" i="2"/>
  <c r="AL444" i="2"/>
  <c r="AL440" i="2"/>
  <c r="AL436" i="2"/>
  <c r="AG465" i="2"/>
  <c r="AG464" i="2"/>
  <c r="AB465" i="2"/>
  <c r="AB464" i="2"/>
  <c r="W465" i="2"/>
  <c r="W464" i="2"/>
  <c r="R465" i="2"/>
  <c r="R464" i="2"/>
  <c r="AG448" i="2"/>
  <c r="AG444" i="2"/>
  <c r="AG440" i="2"/>
  <c r="AG436" i="2"/>
  <c r="AB448" i="2"/>
  <c r="AB444" i="2"/>
  <c r="AB440" i="2"/>
  <c r="AB436" i="2"/>
  <c r="W448" i="2"/>
  <c r="W444" i="2"/>
  <c r="W440" i="2"/>
  <c r="W436" i="2"/>
  <c r="R448" i="2"/>
  <c r="R444" i="2"/>
  <c r="R440" i="2"/>
  <c r="R436" i="2"/>
  <c r="CC397" i="2"/>
  <c r="CC393" i="2"/>
  <c r="CC389" i="2"/>
  <c r="CC385" i="2"/>
  <c r="CC381" i="2"/>
  <c r="CC377" i="2"/>
  <c r="CC374" i="2"/>
  <c r="CC373" i="2"/>
  <c r="BK407" i="2"/>
  <c r="BK406" i="2"/>
  <c r="BF407" i="2"/>
  <c r="BF406" i="2"/>
  <c r="BK390" i="2"/>
  <c r="BK386" i="2"/>
  <c r="BK382" i="2"/>
  <c r="BK378" i="2"/>
  <c r="BF390" i="2"/>
  <c r="BF386" i="2"/>
  <c r="BF382" i="2"/>
  <c r="BF378" i="2"/>
  <c r="BA390" i="2"/>
  <c r="BA386" i="2"/>
  <c r="BA382" i="2"/>
  <c r="BA378" i="2"/>
  <c r="AV390" i="2"/>
  <c r="AV386" i="2"/>
  <c r="AV382" i="2"/>
  <c r="AV378" i="2"/>
  <c r="AQ390" i="2"/>
  <c r="AQ386" i="2"/>
  <c r="AQ382" i="2"/>
  <c r="AQ378" i="2"/>
  <c r="AL390" i="2"/>
  <c r="AL386" i="2"/>
  <c r="AL382" i="2"/>
  <c r="AL378" i="2"/>
  <c r="BA407" i="2"/>
  <c r="BA406" i="2"/>
  <c r="AV407" i="2"/>
  <c r="AV406" i="2"/>
  <c r="AQ407" i="2"/>
  <c r="AQ406" i="2"/>
  <c r="AL407" i="2"/>
  <c r="AL406" i="2"/>
  <c r="AG407" i="2"/>
  <c r="AG406" i="2"/>
  <c r="AB407" i="2"/>
  <c r="AB406" i="2"/>
  <c r="W407" i="2"/>
  <c r="W406" i="2"/>
  <c r="AG390" i="2"/>
  <c r="AG386" i="2"/>
  <c r="AG382" i="2"/>
  <c r="AG378" i="2"/>
  <c r="AB390" i="2"/>
  <c r="AB386" i="2"/>
  <c r="AB378" i="2"/>
  <c r="W390" i="2"/>
  <c r="W386" i="2"/>
  <c r="W382" i="2"/>
  <c r="W378" i="2"/>
  <c r="R407" i="2"/>
  <c r="R406" i="2"/>
  <c r="R390" i="2"/>
  <c r="R386" i="2"/>
  <c r="R378" i="2"/>
  <c r="CC339" i="2"/>
  <c r="CC335" i="2"/>
  <c r="CC331" i="2"/>
  <c r="CC327" i="2"/>
  <c r="CC323" i="2"/>
  <c r="CC319" i="2"/>
  <c r="CC316" i="2"/>
  <c r="CC315" i="2"/>
  <c r="BK332" i="2"/>
  <c r="BK328" i="2"/>
  <c r="BK324" i="2"/>
  <c r="BK320" i="2"/>
  <c r="BF349" i="2"/>
  <c r="BF348" i="2"/>
  <c r="BA349" i="2"/>
  <c r="BA348" i="2"/>
  <c r="AV349" i="2"/>
  <c r="AV348" i="2"/>
  <c r="AQ349" i="2"/>
  <c r="AQ348" i="2"/>
  <c r="BF332" i="2"/>
  <c r="BF328" i="2"/>
  <c r="BF324" i="2"/>
  <c r="BF320" i="2"/>
  <c r="BA332" i="2"/>
  <c r="BA328" i="2"/>
  <c r="BA324" i="2"/>
  <c r="BA320" i="2"/>
  <c r="AV332" i="2"/>
  <c r="AV328" i="2"/>
  <c r="AV324" i="2"/>
  <c r="AV320" i="2"/>
  <c r="AQ332" i="2"/>
  <c r="AQ328" i="2"/>
  <c r="AQ324" i="2"/>
  <c r="AQ320" i="2"/>
  <c r="AL349" i="2"/>
  <c r="AL348" i="2"/>
  <c r="AG349" i="2"/>
  <c r="AG348" i="2"/>
  <c r="AL332" i="2"/>
  <c r="AL328" i="2"/>
  <c r="AL324" i="2"/>
  <c r="AL320" i="2"/>
  <c r="AG332" i="2"/>
  <c r="AG328" i="2"/>
  <c r="AG324" i="2"/>
  <c r="AG320" i="2"/>
  <c r="AB332" i="2"/>
  <c r="AB328" i="2"/>
  <c r="W332" i="2"/>
  <c r="W328" i="2"/>
  <c r="R348" i="2"/>
  <c r="R349" i="2"/>
  <c r="R320" i="2"/>
  <c r="R332" i="2"/>
  <c r="R328" i="2"/>
  <c r="R324" i="2"/>
  <c r="CC281" i="2"/>
  <c r="CC277" i="2"/>
  <c r="CC273" i="2"/>
  <c r="CC269" i="2"/>
  <c r="CC265" i="2"/>
  <c r="CC261" i="2"/>
  <c r="CC258" i="2"/>
  <c r="CC257" i="2"/>
  <c r="BK291" i="2"/>
  <c r="BK290" i="2"/>
  <c r="BK274" i="2"/>
  <c r="BK270" i="2"/>
  <c r="BK266" i="2"/>
  <c r="BK262" i="2"/>
  <c r="BF291" i="2"/>
  <c r="BF290" i="2"/>
  <c r="BA291" i="2"/>
  <c r="BA290" i="2"/>
  <c r="AV291" i="2"/>
  <c r="AV290" i="2"/>
  <c r="AQ291" i="2"/>
  <c r="AQ290" i="2"/>
  <c r="BF274" i="2"/>
  <c r="BF270" i="2"/>
  <c r="BF266" i="2"/>
  <c r="BF262" i="2"/>
  <c r="BA274" i="2"/>
  <c r="BA270" i="2"/>
  <c r="BA266" i="2"/>
  <c r="BA262" i="2"/>
  <c r="AV274" i="2"/>
  <c r="AV270" i="2"/>
  <c r="AV266" i="2"/>
  <c r="AV262" i="2"/>
  <c r="AQ274" i="2"/>
  <c r="AQ270" i="2"/>
  <c r="AQ266" i="2"/>
  <c r="AQ262" i="2"/>
  <c r="AL291" i="2"/>
  <c r="AL290" i="2"/>
  <c r="AG291" i="2"/>
  <c r="AG290" i="2"/>
  <c r="AB291" i="2"/>
  <c r="AB290" i="2"/>
  <c r="W291" i="2"/>
  <c r="W290" i="2"/>
  <c r="AL274" i="2"/>
  <c r="AL270" i="2"/>
  <c r="AL266" i="2"/>
  <c r="AL262" i="2"/>
  <c r="AG274" i="2"/>
  <c r="AG270" i="2"/>
  <c r="AG266" i="2"/>
  <c r="AG262" i="2"/>
  <c r="AB274" i="2"/>
  <c r="AB270" i="2"/>
  <c r="W274" i="2"/>
  <c r="W270" i="2"/>
  <c r="W262" i="2"/>
  <c r="R291" i="2"/>
  <c r="R290" i="2"/>
  <c r="R262" i="2"/>
  <c r="R274" i="2"/>
  <c r="R270" i="2"/>
  <c r="CC223" i="2"/>
  <c r="CC219" i="2"/>
  <c r="CC215" i="2"/>
  <c r="CC211" i="2"/>
  <c r="CC207" i="2"/>
  <c r="CC203" i="2"/>
  <c r="CC200" i="2"/>
  <c r="CC199" i="2"/>
  <c r="BK233" i="2"/>
  <c r="BK232" i="2"/>
  <c r="BF233" i="2"/>
  <c r="BF232" i="2"/>
  <c r="BA233" i="2"/>
  <c r="BA232" i="2"/>
  <c r="AV233" i="2"/>
  <c r="AV232" i="2"/>
  <c r="AQ233" i="2"/>
  <c r="AQ232" i="2"/>
  <c r="AL233" i="2"/>
  <c r="AL232" i="2"/>
  <c r="AG233" i="2"/>
  <c r="AG232" i="2"/>
  <c r="AB233" i="2"/>
  <c r="AB232" i="2"/>
  <c r="W233" i="2"/>
  <c r="W232" i="2"/>
  <c r="BK216" i="2"/>
  <c r="BK212" i="2"/>
  <c r="BK208" i="2"/>
  <c r="BK204" i="2"/>
  <c r="BK193" i="2"/>
  <c r="BK190" i="2"/>
  <c r="BK187" i="2"/>
  <c r="BK184" i="2"/>
  <c r="BK181" i="2"/>
  <c r="BF216" i="2"/>
  <c r="BF212" i="2"/>
  <c r="BF208" i="2"/>
  <c r="BF204" i="2"/>
  <c r="BF193" i="2"/>
  <c r="BF190" i="2"/>
  <c r="BF187" i="2"/>
  <c r="BF184" i="2"/>
  <c r="BF181" i="2"/>
  <c r="BA216" i="2"/>
  <c r="BA212" i="2"/>
  <c r="BA208" i="2"/>
  <c r="BA204" i="2"/>
  <c r="BA193" i="2"/>
  <c r="BA190" i="2"/>
  <c r="BA187" i="2"/>
  <c r="BA184" i="2"/>
  <c r="BA181" i="2"/>
  <c r="AV216" i="2"/>
  <c r="AV212" i="2"/>
  <c r="AV208" i="2"/>
  <c r="AV204" i="2"/>
  <c r="AV193" i="2"/>
  <c r="AV190" i="2"/>
  <c r="AV187" i="2"/>
  <c r="AV184" i="2"/>
  <c r="AV181" i="2"/>
  <c r="AQ216" i="2"/>
  <c r="AQ212" i="2"/>
  <c r="AQ208" i="2"/>
  <c r="AQ204" i="2"/>
  <c r="AQ193" i="2"/>
  <c r="AQ190" i="2"/>
  <c r="AQ187" i="2"/>
  <c r="AQ184" i="2"/>
  <c r="AQ181" i="2"/>
  <c r="AL216" i="2"/>
  <c r="AL212" i="2"/>
  <c r="AL208" i="2"/>
  <c r="AL204" i="2"/>
  <c r="AL193" i="2"/>
  <c r="AL190" i="2"/>
  <c r="AL187" i="2"/>
  <c r="AL184" i="2"/>
  <c r="AL181" i="2"/>
  <c r="AG216" i="2"/>
  <c r="AG212" i="2"/>
  <c r="AG208" i="2"/>
  <c r="AG204" i="2"/>
  <c r="AG193" i="2"/>
  <c r="AG190" i="2"/>
  <c r="AG187" i="2"/>
  <c r="AG184" i="2"/>
  <c r="AG181" i="2"/>
  <c r="AB216" i="2"/>
  <c r="AB212" i="2"/>
  <c r="AB193" i="2"/>
  <c r="AB190" i="2"/>
  <c r="AB187" i="2"/>
  <c r="AB184" i="2"/>
  <c r="AB181" i="2"/>
  <c r="W216" i="2"/>
  <c r="W212" i="2"/>
  <c r="W208" i="2"/>
  <c r="W204" i="2"/>
  <c r="W193" i="2"/>
  <c r="W190" i="2"/>
  <c r="W187" i="2"/>
  <c r="W184" i="2"/>
  <c r="W181" i="2"/>
  <c r="R233" i="2"/>
  <c r="R232" i="2"/>
  <c r="R216" i="2"/>
  <c r="R212" i="2"/>
  <c r="R208" i="2"/>
  <c r="CC165" i="2"/>
  <c r="CC161" i="2"/>
  <c r="CC157" i="2"/>
  <c r="CC153" i="2"/>
  <c r="CC149" i="2"/>
  <c r="CC145" i="2"/>
  <c r="CC142" i="2"/>
  <c r="CC141" i="2"/>
  <c r="BK175" i="2"/>
  <c r="BK174" i="2"/>
  <c r="BF175" i="2"/>
  <c r="BF174" i="2"/>
  <c r="BA175" i="2"/>
  <c r="BA174" i="2"/>
  <c r="BK158" i="2"/>
  <c r="BK154" i="2"/>
  <c r="BK150" i="2"/>
  <c r="BK146" i="2"/>
  <c r="BF158" i="2"/>
  <c r="BF154" i="2"/>
  <c r="BF150" i="2"/>
  <c r="BF146" i="2"/>
  <c r="BA158" i="2"/>
  <c r="BA154" i="2"/>
  <c r="BA150" i="2"/>
  <c r="BA146" i="2"/>
  <c r="AV175" i="2"/>
  <c r="AV174" i="2"/>
  <c r="AQ175" i="2"/>
  <c r="AQ174" i="2"/>
  <c r="AL175" i="2"/>
  <c r="AL174" i="2"/>
  <c r="AV158" i="2"/>
  <c r="AV154" i="2"/>
  <c r="AV150" i="2"/>
  <c r="AV146" i="2"/>
  <c r="AQ158" i="2"/>
  <c r="AQ154" i="2"/>
  <c r="AQ150" i="2"/>
  <c r="AQ146" i="2"/>
  <c r="AL158" i="2"/>
  <c r="AL154" i="2"/>
  <c r="AL150" i="2"/>
  <c r="AL146" i="2"/>
  <c r="AG175" i="2"/>
  <c r="AG174" i="2"/>
  <c r="AG158" i="2"/>
  <c r="AG154" i="2"/>
  <c r="AG150" i="2"/>
  <c r="AG146" i="2"/>
  <c r="AB158" i="2"/>
  <c r="AB154" i="2"/>
  <c r="AB150" i="2"/>
  <c r="AB146" i="2"/>
  <c r="AB135" i="2"/>
  <c r="AB132" i="2"/>
  <c r="AB129" i="2"/>
  <c r="AB126" i="2"/>
  <c r="AB123" i="2"/>
  <c r="W162" i="2"/>
  <c r="W158" i="2"/>
  <c r="W154" i="2"/>
  <c r="W150" i="2"/>
  <c r="W146" i="2"/>
  <c r="W135" i="2"/>
  <c r="W132" i="2"/>
  <c r="W129" i="2"/>
  <c r="W126" i="2"/>
  <c r="W123" i="2"/>
  <c r="AB175" i="2"/>
  <c r="W175" i="2"/>
  <c r="R146" i="2"/>
  <c r="R175" i="2"/>
  <c r="R174" i="2"/>
  <c r="R104" i="2"/>
  <c r="R158" i="2"/>
  <c r="R154" i="2"/>
  <c r="R150" i="2"/>
  <c r="R123" i="2"/>
  <c r="R126" i="2"/>
  <c r="R129" i="2"/>
  <c r="R132" i="2"/>
  <c r="R135" i="2"/>
  <c r="R162" i="2"/>
  <c r="CC107" i="2"/>
  <c r="CC103" i="2"/>
  <c r="CC99" i="2"/>
  <c r="CC95" i="2"/>
  <c r="CC91" i="2"/>
  <c r="CC87" i="2"/>
  <c r="CC84" i="2"/>
  <c r="CC83" i="2"/>
  <c r="BK117" i="2"/>
  <c r="BK116" i="2"/>
  <c r="BF117" i="2"/>
  <c r="BF116" i="2"/>
  <c r="BE119" i="2"/>
  <c r="BE117" i="2"/>
  <c r="BA117" i="2"/>
  <c r="BA116" i="2"/>
  <c r="AV117" i="2"/>
  <c r="AV116" i="2"/>
  <c r="AQ117" i="2"/>
  <c r="AQ116" i="2"/>
  <c r="AL117" i="2"/>
  <c r="AL116" i="2"/>
  <c r="AG117" i="2"/>
  <c r="AG116" i="2"/>
  <c r="AB117" i="2"/>
  <c r="AB116" i="2"/>
  <c r="W117" i="2"/>
  <c r="W116" i="2"/>
  <c r="BK104" i="2"/>
  <c r="BK100" i="2"/>
  <c r="BK96" i="2"/>
  <c r="BK92" i="2"/>
  <c r="BK88" i="2"/>
  <c r="BK77" i="2"/>
  <c r="BK74" i="2"/>
  <c r="BK71" i="2"/>
  <c r="BK68" i="2"/>
  <c r="BK65" i="2"/>
  <c r="BF104" i="2"/>
  <c r="BF100" i="2"/>
  <c r="BF96" i="2"/>
  <c r="BF92" i="2"/>
  <c r="BF88" i="2"/>
  <c r="BF77" i="2"/>
  <c r="BF74" i="2"/>
  <c r="BF71" i="2"/>
  <c r="BF68" i="2"/>
  <c r="BF65" i="2"/>
  <c r="BA104" i="2"/>
  <c r="BA100" i="2"/>
  <c r="BA96" i="2"/>
  <c r="BA92" i="2"/>
  <c r="BA88" i="2"/>
  <c r="BA77" i="2"/>
  <c r="BA74" i="2"/>
  <c r="BA71" i="2"/>
  <c r="BA68" i="2"/>
  <c r="BA65" i="2"/>
  <c r="AV104" i="2"/>
  <c r="AV100" i="2"/>
  <c r="AV96" i="2"/>
  <c r="AV92" i="2"/>
  <c r="AV88" i="2"/>
  <c r="AV77" i="2"/>
  <c r="AV74" i="2"/>
  <c r="AV71" i="2"/>
  <c r="AV68" i="2"/>
  <c r="AV65" i="2"/>
  <c r="AQ104" i="2"/>
  <c r="AQ100" i="2"/>
  <c r="AQ96" i="2"/>
  <c r="AQ92" i="2"/>
  <c r="AQ88" i="2"/>
  <c r="AQ77" i="2"/>
  <c r="AQ74" i="2"/>
  <c r="AQ71" i="2"/>
  <c r="AQ68" i="2"/>
  <c r="AQ65" i="2"/>
  <c r="AL104" i="2"/>
  <c r="AL100" i="2"/>
  <c r="AL96" i="2"/>
  <c r="AL92" i="2"/>
  <c r="AL88" i="2"/>
  <c r="AL77" i="2"/>
  <c r="AL74" i="2"/>
  <c r="AL71" i="2"/>
  <c r="AL68" i="2"/>
  <c r="AL65" i="2"/>
  <c r="AG104" i="2"/>
  <c r="AG100" i="2"/>
  <c r="AG96" i="2"/>
  <c r="AG92" i="2"/>
  <c r="AG88" i="2"/>
  <c r="AG77" i="2"/>
  <c r="AG74" i="2"/>
  <c r="AG71" i="2"/>
  <c r="AG68" i="2"/>
  <c r="AG65" i="2"/>
  <c r="AB104" i="2"/>
  <c r="AB100" i="2"/>
  <c r="AB96" i="2"/>
  <c r="AB77" i="2"/>
  <c r="AB74" i="2"/>
  <c r="AB71" i="2"/>
  <c r="AB68" i="2"/>
  <c r="AB65" i="2"/>
  <c r="W104" i="2"/>
  <c r="W100" i="2"/>
  <c r="W96" i="2"/>
  <c r="W92" i="2"/>
  <c r="W77" i="2"/>
  <c r="W74" i="2"/>
  <c r="W71" i="2"/>
  <c r="W68" i="2"/>
  <c r="W65" i="2"/>
  <c r="R117" i="2"/>
  <c r="R116" i="2"/>
  <c r="R92" i="2"/>
  <c r="R100" i="2"/>
  <c r="R96" i="2"/>
  <c r="AL520" i="4" l="1"/>
  <c r="AL524" i="4"/>
  <c r="X61" i="1"/>
  <c r="X60" i="1"/>
  <c r="X62" i="1"/>
  <c r="I63" i="1"/>
  <c r="X59" i="1"/>
  <c r="K63" i="1"/>
  <c r="J63" i="1"/>
  <c r="X58" i="1"/>
  <c r="G63" i="1"/>
  <c r="G56" i="1"/>
  <c r="CC1392" i="2"/>
  <c r="CC465" i="4"/>
  <c r="CC450" i="4"/>
  <c r="CC195" i="4"/>
  <c r="CC181" i="4"/>
  <c r="AK600" i="4"/>
  <c r="AP600" i="4"/>
  <c r="AV109" i="2"/>
  <c r="CC271" i="4"/>
  <c r="CC360" i="4"/>
  <c r="AP618" i="4"/>
  <c r="CC117" i="2"/>
  <c r="AP592" i="4"/>
  <c r="CC136" i="4"/>
  <c r="CC581" i="2"/>
  <c r="CC496" i="4"/>
  <c r="CC150" i="4"/>
  <c r="CC510" i="4"/>
  <c r="CC285" i="4"/>
  <c r="CC240" i="4"/>
  <c r="CC60" i="4"/>
  <c r="CC15" i="4"/>
  <c r="CC1600" i="2"/>
  <c r="CC1364" i="2"/>
  <c r="CC1372" i="2"/>
  <c r="CC270" i="2"/>
  <c r="CC212" i="2"/>
  <c r="CC180" i="4"/>
  <c r="CC225" i="4"/>
  <c r="CC1492" i="2"/>
  <c r="CC1608" i="2"/>
  <c r="CC1546" i="2"/>
  <c r="CC1542" i="2"/>
  <c r="CC1488" i="2"/>
  <c r="CC116" i="2"/>
  <c r="BK109" i="2"/>
  <c r="CC407" i="2"/>
  <c r="CC580" i="2"/>
  <c r="CC232" i="2"/>
  <c r="CC233" i="2"/>
  <c r="AQ109" i="2"/>
  <c r="CC290" i="2"/>
  <c r="CC96" i="2"/>
  <c r="CC175" i="2"/>
  <c r="AG109" i="2"/>
  <c r="CC150" i="2"/>
  <c r="CC386" i="2"/>
  <c r="CC680" i="2"/>
  <c r="CC912" i="2"/>
  <c r="CC328" i="2"/>
  <c r="CC734" i="2"/>
  <c r="CC900" i="2"/>
  <c r="CC639" i="2"/>
  <c r="CC738" i="2"/>
  <c r="CC1028" i="2"/>
  <c r="CC854" i="2"/>
  <c r="CC730" i="2"/>
  <c r="CC1086" i="2"/>
  <c r="CC870" i="2"/>
  <c r="CC908" i="2"/>
  <c r="CC929" i="2"/>
  <c r="CC1144" i="2"/>
  <c r="CC1422" i="2"/>
  <c r="CC1450" i="2"/>
  <c r="CC1430" i="2"/>
  <c r="CC1256" i="2"/>
  <c r="CC1434" i="2"/>
  <c r="CC100" i="2"/>
  <c r="CC104" i="2"/>
  <c r="CC154" i="2"/>
  <c r="AL109" i="2"/>
  <c r="CC332" i="2"/>
  <c r="CC146" i="2"/>
  <c r="CC274" i="2"/>
  <c r="CC502" i="2"/>
  <c r="CC556" i="2"/>
  <c r="CC564" i="2"/>
  <c r="BA109" i="2"/>
  <c r="CC216" i="2"/>
  <c r="CC158" i="2"/>
  <c r="CC448" i="2"/>
  <c r="CC440" i="2"/>
  <c r="CC552" i="2"/>
  <c r="BF109" i="2"/>
  <c r="CC390" i="2"/>
  <c r="CC436" i="2"/>
  <c r="CC618" i="2"/>
  <c r="CC1082" i="2"/>
  <c r="CC1198" i="2"/>
  <c r="CC506" i="2"/>
  <c r="CC796" i="2"/>
  <c r="CC1260" i="2"/>
  <c r="CC672" i="2"/>
  <c r="CC1024" i="2"/>
  <c r="CC378" i="2"/>
  <c r="CC622" i="2"/>
  <c r="CC676" i="2"/>
  <c r="CC560" i="2"/>
  <c r="CC792" i="2"/>
  <c r="CC966" i="2"/>
  <c r="CC784" i="2"/>
  <c r="CC850" i="2"/>
  <c r="CC1202" i="2"/>
  <c r="CC726" i="2"/>
  <c r="CC1190" i="2"/>
  <c r="CC1314" i="2"/>
  <c r="CC1376" i="2"/>
  <c r="CC842" i="2"/>
  <c r="CC1318" i="2"/>
  <c r="CC444" i="2"/>
  <c r="CC970" i="2"/>
  <c r="CC1140" i="2"/>
  <c r="CC1306" i="2"/>
  <c r="CC1426" i="2"/>
  <c r="CC1596" i="2"/>
  <c r="CC1016" i="2"/>
  <c r="CC1604" i="2"/>
  <c r="CC755" i="2"/>
  <c r="CC1625" i="2"/>
  <c r="CC495" i="4"/>
  <c r="CC1219" i="2"/>
  <c r="CC1393" i="2"/>
  <c r="CC291" i="2"/>
  <c r="CC406" i="2"/>
  <c r="CC871" i="2"/>
  <c r="CC135" i="4"/>
  <c r="CC226" i="4"/>
  <c r="CC697" i="2"/>
  <c r="CC1160" i="2"/>
  <c r="CC1277" i="2"/>
  <c r="CC1451" i="2"/>
  <c r="CC451" i="4"/>
  <c r="CC1161" i="2"/>
  <c r="CC1624" i="2"/>
  <c r="CC270" i="4"/>
  <c r="CC361" i="4"/>
  <c r="CC90" i="4"/>
  <c r="CC810" i="4"/>
  <c r="AK592" i="4"/>
  <c r="AK610" i="4"/>
  <c r="AK618" i="4"/>
  <c r="AL606" i="4"/>
  <c r="CC45" i="4"/>
  <c r="CC46" i="4"/>
  <c r="CC945" i="4"/>
  <c r="CC946" i="4"/>
  <c r="CC901" i="4"/>
  <c r="CC900" i="4"/>
  <c r="CC856" i="4"/>
  <c r="CC855" i="4"/>
  <c r="CC811" i="4"/>
  <c r="CC765" i="4"/>
  <c r="CC766" i="4"/>
  <c r="CC721" i="4"/>
  <c r="CC720" i="4"/>
  <c r="CC675" i="4"/>
  <c r="CC676" i="4"/>
  <c r="CC631" i="4"/>
  <c r="CC630" i="4"/>
  <c r="CC586" i="4"/>
  <c r="CC585" i="4"/>
  <c r="CC406" i="4"/>
  <c r="CC405" i="4"/>
  <c r="CC91" i="4"/>
  <c r="CC1567" i="2"/>
  <c r="CC1566" i="2"/>
  <c r="CC1509" i="2"/>
  <c r="CC1508" i="2"/>
  <c r="CC1335" i="2"/>
  <c r="CC1102" i="2"/>
  <c r="CC1103" i="2"/>
  <c r="CC987" i="2"/>
  <c r="CC986" i="2"/>
  <c r="CC754" i="2"/>
  <c r="CC464" i="2"/>
  <c r="CC465" i="2"/>
  <c r="R167" i="2"/>
  <c r="X63" i="1" l="1"/>
  <c r="CC25" i="2"/>
  <c r="CC49" i="2"/>
  <c r="CC45" i="2"/>
  <c r="CC37" i="2"/>
  <c r="CC33" i="2"/>
  <c r="CC26" i="2"/>
  <c r="CC41" i="2"/>
  <c r="CC29" i="2"/>
  <c r="BK19" i="2" l="1"/>
  <c r="BK16" i="2"/>
  <c r="BK13" i="2"/>
  <c r="BK10" i="2"/>
  <c r="BK7" i="2"/>
  <c r="BF19" i="2"/>
  <c r="BF16" i="2"/>
  <c r="BF13" i="2"/>
  <c r="BF10" i="2"/>
  <c r="BF7" i="2"/>
  <c r="BA19" i="2"/>
  <c r="BA16" i="2"/>
  <c r="BA13" i="2"/>
  <c r="BA10" i="2"/>
  <c r="BA7" i="2"/>
  <c r="AV19" i="2"/>
  <c r="AV16" i="2"/>
  <c r="AV13" i="2"/>
  <c r="AV10" i="2"/>
  <c r="AV7" i="2"/>
  <c r="AQ19" i="2"/>
  <c r="AQ16" i="2"/>
  <c r="AQ13" i="2"/>
  <c r="AQ10" i="2"/>
  <c r="AQ7" i="2"/>
  <c r="AL19" i="2"/>
  <c r="AL16" i="2"/>
  <c r="AL13" i="2"/>
  <c r="AL10" i="2"/>
  <c r="AL7" i="2"/>
  <c r="AG19" i="2"/>
  <c r="AG16" i="2"/>
  <c r="AG13" i="2"/>
  <c r="AG10" i="2"/>
  <c r="AG7" i="2"/>
  <c r="O42" i="3" l="1"/>
  <c r="N42" i="3"/>
  <c r="J1586" i="2"/>
  <c r="J1583" i="2"/>
  <c r="J1577" i="2"/>
  <c r="J1574" i="2"/>
  <c r="E1586" i="2"/>
  <c r="E1583" i="2"/>
  <c r="E1577" i="2"/>
  <c r="E1574" i="2"/>
  <c r="BH1271" i="2"/>
  <c r="BH1270" i="2"/>
  <c r="BH1269" i="2"/>
  <c r="BC1271" i="2"/>
  <c r="BC1270" i="2"/>
  <c r="BC1269" i="2"/>
  <c r="AX1271" i="2"/>
  <c r="AX1270" i="2"/>
  <c r="AX1269" i="2"/>
  <c r="AS1271" i="2"/>
  <c r="AS1270" i="2"/>
  <c r="AS1269" i="2"/>
  <c r="AN1271" i="2"/>
  <c r="AN1270" i="2"/>
  <c r="AN1269" i="2"/>
  <c r="AI1271" i="2"/>
  <c r="AI1270" i="2"/>
  <c r="AI1269" i="2"/>
  <c r="AD1271" i="2"/>
  <c r="AD1270" i="2"/>
  <c r="AD1269" i="2"/>
  <c r="Y1271" i="2"/>
  <c r="Y1270" i="2"/>
  <c r="Y1269" i="2"/>
  <c r="T1271" i="2"/>
  <c r="T1270" i="2"/>
  <c r="T1269" i="2"/>
  <c r="O1271" i="2"/>
  <c r="O1270" i="2"/>
  <c r="O1269" i="2"/>
  <c r="J1271" i="2"/>
  <c r="J1270" i="2"/>
  <c r="J1269" i="2"/>
  <c r="E1271" i="2"/>
  <c r="E1270" i="2"/>
  <c r="E1269" i="2"/>
  <c r="J948" i="2"/>
  <c r="BP80" i="2"/>
  <c r="BJ119" i="2"/>
  <c r="AZ119" i="2"/>
  <c r="AU119" i="2"/>
  <c r="AQ119" i="2"/>
  <c r="AP119" i="2"/>
  <c r="AP117" i="2"/>
  <c r="AK119" i="2"/>
  <c r="AF119" i="2"/>
  <c r="BZ1627" i="2"/>
  <c r="BZ1625" i="2"/>
  <c r="BU1627" i="2"/>
  <c r="BU1625" i="2"/>
  <c r="BP1627" i="2"/>
  <c r="BP1625" i="2"/>
  <c r="BR1590" i="2"/>
  <c r="BM1590" i="2"/>
  <c r="BZ1569" i="2"/>
  <c r="BZ1567" i="2"/>
  <c r="BU1569" i="2"/>
  <c r="BU1567" i="2"/>
  <c r="BP1569" i="2"/>
  <c r="BP1567" i="2"/>
  <c r="BR1532" i="2"/>
  <c r="BM1532" i="2"/>
  <c r="BZ1511" i="2"/>
  <c r="BZ1509" i="2"/>
  <c r="BU1511" i="2"/>
  <c r="BU1509" i="2"/>
  <c r="BP1511" i="2"/>
  <c r="BP1509" i="2"/>
  <c r="BR1474" i="2"/>
  <c r="BM1474" i="2"/>
  <c r="BZ1453" i="2"/>
  <c r="BZ1451" i="2"/>
  <c r="BU1453" i="2"/>
  <c r="BU1451" i="2"/>
  <c r="BP1453" i="2"/>
  <c r="BP1451" i="2"/>
  <c r="BR1416" i="2"/>
  <c r="BM1416" i="2"/>
  <c r="BZ1395" i="2"/>
  <c r="BZ1393" i="2"/>
  <c r="BU1395" i="2"/>
  <c r="BU1393" i="2"/>
  <c r="BP1395" i="2"/>
  <c r="BP1393" i="2"/>
  <c r="BR1358" i="2"/>
  <c r="BM1358" i="2"/>
  <c r="BZ1337" i="2"/>
  <c r="BZ1335" i="2"/>
  <c r="BU1337" i="2"/>
  <c r="BU1335" i="2"/>
  <c r="BP1337" i="2"/>
  <c r="BP1335" i="2"/>
  <c r="BR1300" i="2"/>
  <c r="BM1300" i="2"/>
  <c r="BZ1279" i="2"/>
  <c r="BZ1277" i="2"/>
  <c r="BU1279" i="2"/>
  <c r="BU1277" i="2"/>
  <c r="BP1279" i="2"/>
  <c r="BP1277" i="2"/>
  <c r="BR1242" i="2"/>
  <c r="BM1242" i="2"/>
  <c r="BZ1221" i="2"/>
  <c r="BZ1219" i="2"/>
  <c r="BU1221" i="2"/>
  <c r="BU1219" i="2"/>
  <c r="BP1221" i="2"/>
  <c r="BP1219" i="2"/>
  <c r="BR1184" i="2"/>
  <c r="BM1184" i="2"/>
  <c r="BZ1163" i="2"/>
  <c r="BZ1161" i="2"/>
  <c r="BU1163" i="2"/>
  <c r="BU1161" i="2"/>
  <c r="BP1163" i="2"/>
  <c r="BP1161" i="2"/>
  <c r="BR1126" i="2"/>
  <c r="BM1126" i="2"/>
  <c r="BZ1105" i="2"/>
  <c r="BZ1103" i="2"/>
  <c r="BU1105" i="2"/>
  <c r="BU1103" i="2"/>
  <c r="BP1105" i="2"/>
  <c r="BP1103" i="2"/>
  <c r="BR1068" i="2"/>
  <c r="BM1068" i="2"/>
  <c r="BZ1047" i="2"/>
  <c r="BZ1045" i="2"/>
  <c r="BU1047" i="2"/>
  <c r="BU1045" i="2"/>
  <c r="BP1047" i="2"/>
  <c r="BP1045" i="2"/>
  <c r="BR1010" i="2"/>
  <c r="BM1010" i="2"/>
  <c r="BZ989" i="2"/>
  <c r="BZ987" i="2"/>
  <c r="BU989" i="2"/>
  <c r="BU987" i="2"/>
  <c r="BP989" i="2"/>
  <c r="BP987" i="2"/>
  <c r="BR952" i="2"/>
  <c r="BM952" i="2"/>
  <c r="BZ931" i="2"/>
  <c r="BZ929" i="2"/>
  <c r="BU931" i="2"/>
  <c r="BU929" i="2"/>
  <c r="BP931" i="2"/>
  <c r="BP929" i="2"/>
  <c r="BR894" i="2"/>
  <c r="BM894" i="2"/>
  <c r="BZ873" i="2"/>
  <c r="BZ871" i="2"/>
  <c r="BU873" i="2"/>
  <c r="BU871" i="2"/>
  <c r="BP873" i="2"/>
  <c r="BP871" i="2"/>
  <c r="BR836" i="2"/>
  <c r="BM836" i="2"/>
  <c r="BZ815" i="2"/>
  <c r="BZ813" i="2"/>
  <c r="BU815" i="2"/>
  <c r="BU813" i="2"/>
  <c r="BP815" i="2"/>
  <c r="BP813" i="2"/>
  <c r="BR778" i="2"/>
  <c r="BM778" i="2"/>
  <c r="BZ757" i="2"/>
  <c r="BZ755" i="2"/>
  <c r="BU757" i="2"/>
  <c r="BU755" i="2"/>
  <c r="BP757" i="2"/>
  <c r="BP755" i="2"/>
  <c r="BR720" i="2"/>
  <c r="BM720" i="2"/>
  <c r="BZ699" i="2"/>
  <c r="BZ697" i="2"/>
  <c r="BU699" i="2"/>
  <c r="BU697" i="2"/>
  <c r="BP699" i="2"/>
  <c r="BP697" i="2"/>
  <c r="BR662" i="2"/>
  <c r="BM662" i="2"/>
  <c r="BZ641" i="2"/>
  <c r="BZ639" i="2"/>
  <c r="BU641" i="2"/>
  <c r="BU639" i="2"/>
  <c r="BP641" i="2"/>
  <c r="BP639" i="2"/>
  <c r="BR604" i="2"/>
  <c r="BM604" i="2"/>
  <c r="BZ583" i="2"/>
  <c r="BZ581" i="2"/>
  <c r="BU583" i="2"/>
  <c r="BU581" i="2"/>
  <c r="BP583" i="2"/>
  <c r="BP581" i="2"/>
  <c r="BR546" i="2"/>
  <c r="BM546" i="2"/>
  <c r="BZ525" i="2"/>
  <c r="BZ523" i="2"/>
  <c r="BU525" i="2"/>
  <c r="BU523" i="2"/>
  <c r="BP525" i="2"/>
  <c r="BP523" i="2"/>
  <c r="BR488" i="2"/>
  <c r="BM488" i="2"/>
  <c r="BZ467" i="2"/>
  <c r="BZ465" i="2"/>
  <c r="BU467" i="2"/>
  <c r="BU465" i="2"/>
  <c r="BP467" i="2"/>
  <c r="BP465" i="2"/>
  <c r="BR430" i="2"/>
  <c r="BM430" i="2"/>
  <c r="BZ409" i="2"/>
  <c r="BZ407" i="2"/>
  <c r="BU409" i="2"/>
  <c r="BU407" i="2"/>
  <c r="BP409" i="2"/>
  <c r="BP407" i="2"/>
  <c r="BR372" i="2"/>
  <c r="BM372" i="2"/>
  <c r="BZ351" i="2"/>
  <c r="BZ349" i="2"/>
  <c r="BU351" i="2"/>
  <c r="BU349" i="2"/>
  <c r="BP351" i="2"/>
  <c r="BP349" i="2"/>
  <c r="BR314" i="2"/>
  <c r="BM314" i="2"/>
  <c r="BZ293" i="2"/>
  <c r="BZ291" i="2"/>
  <c r="BU293" i="2"/>
  <c r="BU291" i="2"/>
  <c r="BP293" i="2"/>
  <c r="BP291" i="2"/>
  <c r="BR256" i="2"/>
  <c r="BM256" i="2"/>
  <c r="BZ235" i="2"/>
  <c r="BZ233" i="2"/>
  <c r="BU235" i="2"/>
  <c r="BU233" i="2"/>
  <c r="BP235" i="2"/>
  <c r="BP233" i="2"/>
  <c r="BR198" i="2"/>
  <c r="BM198" i="2"/>
  <c r="BZ177" i="2"/>
  <c r="BZ175" i="2"/>
  <c r="BU177" i="2"/>
  <c r="BU175" i="2"/>
  <c r="BP177" i="2"/>
  <c r="BP175" i="2"/>
  <c r="BR140" i="2"/>
  <c r="BM140" i="2"/>
  <c r="BZ119" i="2"/>
  <c r="BZ117" i="2"/>
  <c r="BU119" i="2"/>
  <c r="BU117" i="2"/>
  <c r="BP119" i="2"/>
  <c r="BP117" i="2"/>
  <c r="BR82" i="2"/>
  <c r="BM82" i="2"/>
  <c r="BR24" i="2"/>
  <c r="BM24" i="2"/>
  <c r="N8" i="3"/>
  <c r="M8" i="3"/>
  <c r="CB1627" i="2" l="1"/>
  <c r="CB235" i="2"/>
  <c r="CB409" i="2"/>
  <c r="CB583" i="2"/>
  <c r="CB757" i="2"/>
  <c r="CB931" i="2"/>
  <c r="CB1105" i="2"/>
  <c r="CB1279" i="2"/>
  <c r="CB1453" i="2"/>
  <c r="CB119" i="2"/>
  <c r="CB293" i="2"/>
  <c r="CB641" i="2"/>
  <c r="CB989" i="2"/>
  <c r="CB175" i="2"/>
  <c r="CB349" i="2"/>
  <c r="CB523" i="2"/>
  <c r="CB697" i="2"/>
  <c r="CB871" i="2"/>
  <c r="CB1045" i="2"/>
  <c r="CB1219" i="2"/>
  <c r="CB1393" i="2"/>
  <c r="CB1567" i="2"/>
  <c r="CB467" i="2"/>
  <c r="CB1163" i="2"/>
  <c r="CB1337" i="2"/>
  <c r="CB1511" i="2"/>
  <c r="CB177" i="2"/>
  <c r="CB351" i="2"/>
  <c r="CB525" i="2"/>
  <c r="CB699" i="2"/>
  <c r="CB873" i="2"/>
  <c r="CB1047" i="2"/>
  <c r="CB1221" i="2"/>
  <c r="CB1395" i="2"/>
  <c r="CB1569" i="2"/>
  <c r="CB815" i="2"/>
  <c r="CB755" i="2"/>
  <c r="CB233" i="2"/>
  <c r="CB407" i="2"/>
  <c r="CB581" i="2"/>
  <c r="CB929" i="2"/>
  <c r="CB1103" i="2"/>
  <c r="CB1277" i="2"/>
  <c r="CB1451" i="2"/>
  <c r="CB1625" i="2"/>
  <c r="CB117" i="2"/>
  <c r="CB291" i="2"/>
  <c r="CB465" i="2"/>
  <c r="CB639" i="2"/>
  <c r="CB813" i="2"/>
  <c r="CB987" i="2"/>
  <c r="CB1161" i="2"/>
  <c r="CB1335" i="2"/>
  <c r="CB1509" i="2"/>
  <c r="BC1565" i="2"/>
  <c r="BH1623" i="2"/>
  <c r="BC1623" i="2"/>
  <c r="AX1623" i="2"/>
  <c r="AS1623" i="2"/>
  <c r="AN1623" i="2"/>
  <c r="AI1623" i="2"/>
  <c r="AD1623" i="2"/>
  <c r="Y1623" i="2"/>
  <c r="T1623" i="2"/>
  <c r="O1623" i="2"/>
  <c r="J1623" i="2"/>
  <c r="BH1565" i="2"/>
  <c r="AX1565" i="2"/>
  <c r="AS1565" i="2"/>
  <c r="AN1565" i="2"/>
  <c r="AI1565" i="2"/>
  <c r="AD1565" i="2"/>
  <c r="J1565" i="2"/>
  <c r="O1565" i="2" s="1"/>
  <c r="T1565" i="2" s="1"/>
  <c r="Y1565" i="2" s="1"/>
  <c r="BH1507" i="2"/>
  <c r="BC1507" i="2"/>
  <c r="AX1507" i="2"/>
  <c r="AS1507" i="2"/>
  <c r="AN1507" i="2"/>
  <c r="AI1507" i="2"/>
  <c r="AD1507" i="2"/>
  <c r="J1507" i="2"/>
  <c r="O1507" i="2" s="1"/>
  <c r="T1507" i="2" s="1"/>
  <c r="Y1507" i="2" s="1"/>
  <c r="BH1449" i="2"/>
  <c r="BC1449" i="2"/>
  <c r="AX1449" i="2"/>
  <c r="AS1449" i="2"/>
  <c r="AN1449" i="2"/>
  <c r="AI1449" i="2"/>
  <c r="AD1449" i="2"/>
  <c r="J1449" i="2"/>
  <c r="O1449" i="2" s="1"/>
  <c r="T1449" i="2" s="1"/>
  <c r="Y1449" i="2" s="1"/>
  <c r="BH1391" i="2"/>
  <c r="BC1391" i="2"/>
  <c r="AX1391" i="2"/>
  <c r="AS1391" i="2"/>
  <c r="AN1391" i="2"/>
  <c r="AI1391" i="2"/>
  <c r="AD1391" i="2"/>
  <c r="J1391" i="2"/>
  <c r="O1391" i="2" s="1"/>
  <c r="T1391" i="2" s="1"/>
  <c r="Y1391" i="2" s="1"/>
  <c r="BH1333" i="2"/>
  <c r="BC1333" i="2"/>
  <c r="AX1333" i="2"/>
  <c r="AS1333" i="2"/>
  <c r="AN1333" i="2"/>
  <c r="AI1333" i="2"/>
  <c r="AD1333" i="2"/>
  <c r="J1333" i="2"/>
  <c r="O1333" i="2" s="1"/>
  <c r="T1333" i="2" s="1"/>
  <c r="Y1333" i="2" s="1"/>
  <c r="BH1275" i="2"/>
  <c r="BC1275" i="2"/>
  <c r="AX1275" i="2"/>
  <c r="AS1275" i="2"/>
  <c r="AN1275" i="2"/>
  <c r="AI1275" i="2"/>
  <c r="AD1275" i="2"/>
  <c r="T1275" i="2"/>
  <c r="Y1275" i="2" s="1"/>
  <c r="J1275" i="2"/>
  <c r="O1275" i="2" s="1"/>
  <c r="BH1217" i="2"/>
  <c r="BC1217" i="2"/>
  <c r="AX1217" i="2"/>
  <c r="AS1217" i="2"/>
  <c r="AN1217" i="2"/>
  <c r="AI1217" i="2"/>
  <c r="AD1217" i="2"/>
  <c r="J1217" i="2"/>
  <c r="O1217" i="2" s="1"/>
  <c r="T1217" i="2" s="1"/>
  <c r="Y1217" i="2" s="1"/>
  <c r="BH1159" i="2"/>
  <c r="BC1159" i="2"/>
  <c r="AX1159" i="2"/>
  <c r="AS1159" i="2"/>
  <c r="AN1159" i="2"/>
  <c r="AI1159" i="2"/>
  <c r="AD1159" i="2"/>
  <c r="Y1159" i="2"/>
  <c r="J1159" i="2"/>
  <c r="O1159" i="2" s="1"/>
  <c r="BH1101" i="2"/>
  <c r="BC1101" i="2"/>
  <c r="AX1101" i="2"/>
  <c r="AS1101" i="2"/>
  <c r="AN1101" i="2"/>
  <c r="AI1101" i="2"/>
  <c r="AD1101" i="2"/>
  <c r="J1101" i="2"/>
  <c r="BH1043" i="2"/>
  <c r="BC1043" i="2"/>
  <c r="AX1043" i="2"/>
  <c r="AS1043" i="2"/>
  <c r="AN1043" i="2"/>
  <c r="AI1043" i="2"/>
  <c r="AD1043" i="2"/>
  <c r="J1043" i="2"/>
  <c r="O1043" i="2" s="1"/>
  <c r="T1043" i="2" s="1"/>
  <c r="Y1043" i="2" s="1"/>
  <c r="BH985" i="2"/>
  <c r="BC985" i="2"/>
  <c r="AX985" i="2"/>
  <c r="AS985" i="2"/>
  <c r="AN985" i="2"/>
  <c r="AI985" i="2"/>
  <c r="AD985" i="2"/>
  <c r="Y985" i="2"/>
  <c r="J985" i="2"/>
  <c r="O985" i="2" s="1"/>
  <c r="BH927" i="2"/>
  <c r="BC927" i="2"/>
  <c r="AX927" i="2"/>
  <c r="AS927" i="2"/>
  <c r="AN927" i="2"/>
  <c r="AI927" i="2"/>
  <c r="AD927" i="2"/>
  <c r="J927" i="2"/>
  <c r="O927" i="2" s="1"/>
  <c r="T927" i="2" s="1"/>
  <c r="Y927" i="2" s="1"/>
  <c r="BH869" i="2"/>
  <c r="BC869" i="2"/>
  <c r="AX869" i="2"/>
  <c r="AS869" i="2"/>
  <c r="AN869" i="2"/>
  <c r="AI869" i="2"/>
  <c r="AD869" i="2"/>
  <c r="J869" i="2"/>
  <c r="O869" i="2" s="1"/>
  <c r="T869" i="2" s="1"/>
  <c r="Y869" i="2" s="1"/>
  <c r="BH811" i="2"/>
  <c r="BC811" i="2"/>
  <c r="AX811" i="2"/>
  <c r="AS811" i="2"/>
  <c r="AN811" i="2"/>
  <c r="AI811" i="2"/>
  <c r="AD811" i="2"/>
  <c r="J811" i="2"/>
  <c r="O811" i="2" s="1"/>
  <c r="T811" i="2" s="1"/>
  <c r="Y811" i="2" s="1"/>
  <c r="BH753" i="2"/>
  <c r="BC753" i="2"/>
  <c r="AX753" i="2"/>
  <c r="AS753" i="2"/>
  <c r="AN753" i="2"/>
  <c r="AI753" i="2"/>
  <c r="AD753" i="2"/>
  <c r="Y753" i="2"/>
  <c r="J753" i="2"/>
  <c r="O753" i="2" s="1"/>
  <c r="BH695" i="2"/>
  <c r="BC695" i="2"/>
  <c r="AX695" i="2"/>
  <c r="AS695" i="2"/>
  <c r="AN695" i="2"/>
  <c r="AI695" i="2"/>
  <c r="AD695" i="2"/>
  <c r="J695" i="2"/>
  <c r="O695" i="2" s="1"/>
  <c r="T695" i="2" s="1"/>
  <c r="Y695" i="2" s="1"/>
  <c r="BH637" i="2"/>
  <c r="BC637" i="2"/>
  <c r="AX637" i="2"/>
  <c r="AS637" i="2"/>
  <c r="AN637" i="2"/>
  <c r="AI637" i="2"/>
  <c r="AD637" i="2"/>
  <c r="BH579" i="2"/>
  <c r="BC579" i="2"/>
  <c r="AX579" i="2"/>
  <c r="AS579" i="2"/>
  <c r="AN579" i="2"/>
  <c r="AI579" i="2"/>
  <c r="AD579" i="2"/>
  <c r="Y579" i="2"/>
  <c r="J579" i="2"/>
  <c r="O579" i="2" s="1"/>
  <c r="BH521" i="2"/>
  <c r="BC521" i="2"/>
  <c r="AX521" i="2"/>
  <c r="AS521" i="2"/>
  <c r="AN521" i="2"/>
  <c r="AI521" i="2"/>
  <c r="AD521" i="2"/>
  <c r="J521" i="2"/>
  <c r="O521" i="2" s="1"/>
  <c r="T521" i="2" s="1"/>
  <c r="Y521" i="2" s="1"/>
  <c r="BH463" i="2"/>
  <c r="BC463" i="2"/>
  <c r="AX463" i="2"/>
  <c r="AS463" i="2"/>
  <c r="AN463" i="2"/>
  <c r="AI463" i="2"/>
  <c r="AD463" i="2"/>
  <c r="J463" i="2"/>
  <c r="O463" i="2" s="1"/>
  <c r="T463" i="2" s="1"/>
  <c r="Y463" i="2" s="1"/>
  <c r="BH405" i="2"/>
  <c r="BC405" i="2"/>
  <c r="AX405" i="2"/>
  <c r="AS405" i="2"/>
  <c r="AN405" i="2"/>
  <c r="AI405" i="2"/>
  <c r="AD405" i="2"/>
  <c r="O405" i="2"/>
  <c r="T405" i="2" s="1"/>
  <c r="Y405" i="2" s="1"/>
  <c r="BH347" i="2"/>
  <c r="BC347" i="2"/>
  <c r="AX347" i="2"/>
  <c r="AS347" i="2"/>
  <c r="AN347" i="2"/>
  <c r="AI347" i="2"/>
  <c r="AD347" i="2"/>
  <c r="O347" i="2"/>
  <c r="T347" i="2" s="1"/>
  <c r="Y347" i="2" s="1"/>
  <c r="J347" i="2"/>
  <c r="BH289" i="2"/>
  <c r="BC289" i="2"/>
  <c r="AX289" i="2"/>
  <c r="AS289" i="2"/>
  <c r="AN289" i="2"/>
  <c r="AI289" i="2"/>
  <c r="AD289" i="2"/>
  <c r="J289" i="2"/>
  <c r="O289" i="2" s="1"/>
  <c r="T289" i="2" s="1"/>
  <c r="Y289" i="2" s="1"/>
  <c r="BH231" i="2"/>
  <c r="BC231" i="2"/>
  <c r="AX231" i="2"/>
  <c r="AS231" i="2"/>
  <c r="AN231" i="2"/>
  <c r="AI231" i="2"/>
  <c r="AD231" i="2"/>
  <c r="BH173" i="2"/>
  <c r="BC173" i="2"/>
  <c r="AX173" i="2"/>
  <c r="AS173" i="2"/>
  <c r="AN173" i="2"/>
  <c r="AI173" i="2"/>
  <c r="AD173" i="2"/>
  <c r="J173" i="2"/>
  <c r="O173" i="2" s="1"/>
  <c r="T173" i="2" s="1"/>
  <c r="Y173" i="2" s="1"/>
  <c r="BH115" i="2"/>
  <c r="BC115" i="2"/>
  <c r="AX115" i="2"/>
  <c r="AS115" i="2"/>
  <c r="AN115" i="2"/>
  <c r="AI115" i="2"/>
  <c r="AD115" i="2"/>
  <c r="AI57" i="2"/>
  <c r="AN57" i="2" s="1"/>
  <c r="AS57" i="2" s="1"/>
  <c r="AX57" i="2" s="1"/>
  <c r="BC57" i="2" s="1"/>
  <c r="BH57" i="2" s="1"/>
  <c r="BH490" i="4"/>
  <c r="BC490" i="4"/>
  <c r="AX490" i="4"/>
  <c r="AS490" i="4"/>
  <c r="AN490" i="4"/>
  <c r="AI490" i="4"/>
  <c r="AD490" i="4"/>
  <c r="Y490" i="4"/>
  <c r="T490" i="4"/>
  <c r="O490" i="4"/>
  <c r="BH85" i="4"/>
  <c r="BH83" i="4"/>
  <c r="BH82" i="4"/>
  <c r="BC85" i="4"/>
  <c r="BC83" i="4"/>
  <c r="BC82" i="4"/>
  <c r="AX85" i="4"/>
  <c r="AX83" i="4"/>
  <c r="AX82" i="4"/>
  <c r="AS85" i="4"/>
  <c r="AS83" i="4"/>
  <c r="AS82" i="4"/>
  <c r="AN85" i="4"/>
  <c r="AN83" i="4"/>
  <c r="AN82" i="4"/>
  <c r="AI85" i="4"/>
  <c r="AI83" i="4"/>
  <c r="AI82" i="4"/>
  <c r="AD85" i="4"/>
  <c r="AD83" i="4"/>
  <c r="AD82" i="4"/>
  <c r="Y85" i="4"/>
  <c r="Y83" i="4"/>
  <c r="T85" i="4"/>
  <c r="T83" i="4"/>
  <c r="O85" i="4"/>
  <c r="O83" i="4"/>
  <c r="J85" i="4"/>
  <c r="J83" i="4"/>
  <c r="E85" i="4"/>
  <c r="E83" i="4"/>
  <c r="K123" i="2"/>
  <c r="BI1573" i="2" l="1"/>
  <c r="BD1573" i="2"/>
  <c r="AY1573" i="2"/>
  <c r="AT1573" i="2"/>
  <c r="AO1573" i="2"/>
  <c r="AJ1573" i="2"/>
  <c r="AE1573" i="2"/>
  <c r="Z1573" i="2"/>
  <c r="U1573" i="2"/>
  <c r="P1573" i="2"/>
  <c r="BI1515" i="2"/>
  <c r="BD1515" i="2"/>
  <c r="AY1515" i="2"/>
  <c r="AT1515" i="2"/>
  <c r="AO1515" i="2"/>
  <c r="AJ1515" i="2"/>
  <c r="AE1515" i="2"/>
  <c r="Z1515" i="2"/>
  <c r="U1515" i="2"/>
  <c r="P1515" i="2"/>
  <c r="BI1457" i="2"/>
  <c r="BD1457" i="2"/>
  <c r="AY1457" i="2"/>
  <c r="AT1457" i="2"/>
  <c r="AO1457" i="2"/>
  <c r="AJ1457" i="2"/>
  <c r="AE1457" i="2"/>
  <c r="Z1457" i="2"/>
  <c r="U1457" i="2"/>
  <c r="P1457" i="2"/>
  <c r="BI1399" i="2"/>
  <c r="BD1399" i="2"/>
  <c r="AY1399" i="2"/>
  <c r="AT1399" i="2"/>
  <c r="AO1399" i="2"/>
  <c r="AJ1399" i="2"/>
  <c r="AE1399" i="2"/>
  <c r="Z1399" i="2"/>
  <c r="U1399" i="2"/>
  <c r="P1399" i="2"/>
  <c r="BI1341" i="2"/>
  <c r="BD1341" i="2"/>
  <c r="AY1341" i="2"/>
  <c r="AT1341" i="2"/>
  <c r="AO1341" i="2"/>
  <c r="AJ1341" i="2"/>
  <c r="AE1341" i="2"/>
  <c r="Z1341" i="2"/>
  <c r="U1341" i="2"/>
  <c r="P1341" i="2"/>
  <c r="BI1283" i="2"/>
  <c r="BD1283" i="2"/>
  <c r="AY1283" i="2"/>
  <c r="AT1283" i="2"/>
  <c r="AO1283" i="2"/>
  <c r="AJ1283" i="2"/>
  <c r="AE1283" i="2"/>
  <c r="Z1283" i="2"/>
  <c r="U1283" i="2"/>
  <c r="P1283" i="2"/>
  <c r="BI1225" i="2"/>
  <c r="BD1225" i="2"/>
  <c r="AY1225" i="2"/>
  <c r="AT1225" i="2"/>
  <c r="AO1225" i="2"/>
  <c r="AJ1225" i="2"/>
  <c r="AE1225" i="2"/>
  <c r="Z1225" i="2"/>
  <c r="U1225" i="2"/>
  <c r="P1225" i="2"/>
  <c r="BI1167" i="2"/>
  <c r="BD1167" i="2"/>
  <c r="AY1167" i="2"/>
  <c r="AT1167" i="2"/>
  <c r="AO1167" i="2"/>
  <c r="AJ1167" i="2"/>
  <c r="AE1167" i="2"/>
  <c r="Z1167" i="2"/>
  <c r="U1167" i="2"/>
  <c r="P1167" i="2"/>
  <c r="BI1109" i="2"/>
  <c r="BD1109" i="2"/>
  <c r="AY1109" i="2"/>
  <c r="AT1109" i="2"/>
  <c r="AO1109" i="2"/>
  <c r="AJ1109" i="2"/>
  <c r="AE1109" i="2"/>
  <c r="Z1109" i="2"/>
  <c r="U1109" i="2"/>
  <c r="P1109" i="2"/>
  <c r="BI1051" i="2"/>
  <c r="BD1051" i="2"/>
  <c r="AY1051" i="2"/>
  <c r="AT1051" i="2"/>
  <c r="AO1051" i="2"/>
  <c r="AJ1051" i="2"/>
  <c r="AE1051" i="2"/>
  <c r="Z1051" i="2"/>
  <c r="U1051" i="2"/>
  <c r="P1051" i="2"/>
  <c r="BI993" i="2"/>
  <c r="BD993" i="2"/>
  <c r="AY993" i="2"/>
  <c r="AT993" i="2"/>
  <c r="AO993" i="2"/>
  <c r="AJ993" i="2"/>
  <c r="AE993" i="2"/>
  <c r="Z993" i="2"/>
  <c r="U993" i="2"/>
  <c r="P993" i="2"/>
  <c r="BI935" i="2"/>
  <c r="BD935" i="2"/>
  <c r="AY935" i="2"/>
  <c r="AT935" i="2"/>
  <c r="AO935" i="2"/>
  <c r="AJ935" i="2"/>
  <c r="AE935" i="2"/>
  <c r="Z935" i="2"/>
  <c r="U935" i="2"/>
  <c r="P935" i="2"/>
  <c r="BI877" i="2"/>
  <c r="BD877" i="2"/>
  <c r="AY877" i="2"/>
  <c r="AT877" i="2"/>
  <c r="AO877" i="2"/>
  <c r="AJ877" i="2"/>
  <c r="AE877" i="2"/>
  <c r="Z877" i="2"/>
  <c r="U877" i="2"/>
  <c r="P877" i="2"/>
  <c r="BI819" i="2"/>
  <c r="BD819" i="2"/>
  <c r="AY819" i="2"/>
  <c r="AT819" i="2"/>
  <c r="AO819" i="2"/>
  <c r="AJ819" i="2"/>
  <c r="AE819" i="2"/>
  <c r="Z819" i="2"/>
  <c r="U819" i="2"/>
  <c r="P819" i="2"/>
  <c r="K703" i="2"/>
  <c r="F703" i="2"/>
  <c r="BI645" i="2"/>
  <c r="BD645" i="2"/>
  <c r="AY645" i="2"/>
  <c r="AT645" i="2"/>
  <c r="AO645" i="2"/>
  <c r="AJ645" i="2"/>
  <c r="AE645" i="2"/>
  <c r="Z645" i="2"/>
  <c r="U645" i="2"/>
  <c r="P645" i="2"/>
  <c r="K645" i="2"/>
  <c r="F645" i="2"/>
  <c r="BI587" i="2"/>
  <c r="BD587" i="2"/>
  <c r="AY587" i="2"/>
  <c r="AT587" i="2"/>
  <c r="AO587" i="2"/>
  <c r="AJ587" i="2"/>
  <c r="AE587" i="2"/>
  <c r="Z587" i="2"/>
  <c r="U587" i="2"/>
  <c r="P587" i="2"/>
  <c r="K587" i="2"/>
  <c r="F587" i="2"/>
  <c r="BI529" i="2"/>
  <c r="BD529" i="2"/>
  <c r="AY529" i="2"/>
  <c r="AT529" i="2"/>
  <c r="AO529" i="2"/>
  <c r="AJ529" i="2"/>
  <c r="AE529" i="2"/>
  <c r="Z529" i="2"/>
  <c r="U529" i="2"/>
  <c r="P529" i="2"/>
  <c r="BI471" i="2"/>
  <c r="BD471" i="2"/>
  <c r="AY471" i="2"/>
  <c r="AT471" i="2"/>
  <c r="AO471" i="2"/>
  <c r="AJ471" i="2"/>
  <c r="AE471" i="2"/>
  <c r="Z471" i="2"/>
  <c r="U471" i="2"/>
  <c r="P471" i="2"/>
  <c r="BX413" i="2"/>
  <c r="BS413" i="2"/>
  <c r="BN413" i="2"/>
  <c r="BI413" i="2"/>
  <c r="BD413" i="2"/>
  <c r="AY413" i="2"/>
  <c r="AT413" i="2"/>
  <c r="AO413" i="2"/>
  <c r="AJ413" i="2"/>
  <c r="AE413" i="2"/>
  <c r="Z413" i="2"/>
  <c r="U413" i="2"/>
  <c r="P413" i="2"/>
  <c r="BX355" i="2"/>
  <c r="BS355" i="2"/>
  <c r="BN355" i="2"/>
  <c r="BI355" i="2"/>
  <c r="BD355" i="2"/>
  <c r="AY355" i="2"/>
  <c r="AT355" i="2"/>
  <c r="AO355" i="2"/>
  <c r="AJ355" i="2"/>
  <c r="AE355" i="2"/>
  <c r="Z355" i="2"/>
  <c r="U355" i="2"/>
  <c r="P355" i="2"/>
  <c r="BX297" i="2"/>
  <c r="BS297" i="2"/>
  <c r="BN297" i="2"/>
  <c r="BI297" i="2"/>
  <c r="BD297" i="2"/>
  <c r="AY297" i="2"/>
  <c r="AT297" i="2"/>
  <c r="AO297" i="2"/>
  <c r="AJ297" i="2"/>
  <c r="AE297" i="2"/>
  <c r="Z297" i="2"/>
  <c r="U297" i="2"/>
  <c r="P297" i="2"/>
  <c r="K297" i="2"/>
  <c r="BX239" i="2"/>
  <c r="BS239" i="2"/>
  <c r="BN239" i="2"/>
  <c r="BI239" i="2"/>
  <c r="BD239" i="2"/>
  <c r="AY239" i="2"/>
  <c r="AT239" i="2"/>
  <c r="AO239" i="2"/>
  <c r="AJ239" i="2"/>
  <c r="AE239" i="2"/>
  <c r="Z239" i="2"/>
  <c r="U239" i="2"/>
  <c r="P239" i="2"/>
  <c r="BX181" i="2"/>
  <c r="BS181" i="2"/>
  <c r="BN181" i="2"/>
  <c r="BI181" i="2"/>
  <c r="BD181" i="2"/>
  <c r="AY181" i="2"/>
  <c r="AT181" i="2"/>
  <c r="AO181" i="2"/>
  <c r="AJ181" i="2"/>
  <c r="AE181" i="2"/>
  <c r="Z181" i="2"/>
  <c r="U181" i="2"/>
  <c r="P181" i="2"/>
  <c r="BX123" i="2"/>
  <c r="BS123" i="2"/>
  <c r="BN123" i="2"/>
  <c r="BI123" i="2"/>
  <c r="BD123" i="2"/>
  <c r="AY123" i="2"/>
  <c r="AT123" i="2"/>
  <c r="AO123" i="2"/>
  <c r="AJ123" i="2"/>
  <c r="AE123" i="2"/>
  <c r="Z123" i="2"/>
  <c r="U123" i="2"/>
  <c r="P123" i="2"/>
  <c r="BX65" i="2"/>
  <c r="BS65" i="2"/>
  <c r="BN65" i="2"/>
  <c r="BI65" i="2"/>
  <c r="BD65" i="2"/>
  <c r="AY65" i="2"/>
  <c r="AT65" i="2"/>
  <c r="AO65" i="2"/>
  <c r="AJ65" i="2"/>
  <c r="AE65" i="2"/>
  <c r="Z65" i="2"/>
  <c r="U65" i="2"/>
  <c r="W88" i="2" s="1"/>
  <c r="W109" i="2" s="1"/>
  <c r="P65" i="2"/>
  <c r="AT703" i="2"/>
  <c r="BH1500" i="2"/>
  <c r="BC1500" i="2"/>
  <c r="AX1500" i="2"/>
  <c r="AS1500" i="2"/>
  <c r="AN1500" i="2"/>
  <c r="AI1500" i="2"/>
  <c r="AD1500" i="2"/>
  <c r="Y1500" i="2"/>
  <c r="T1500" i="2"/>
  <c r="O1500" i="2"/>
  <c r="J1500" i="2"/>
  <c r="E1500" i="2"/>
  <c r="AD1268" i="2"/>
  <c r="AD1273" i="2" s="1"/>
  <c r="Y1273" i="2"/>
  <c r="T1273" i="2"/>
  <c r="O1273" i="2"/>
  <c r="BH1268" i="2"/>
  <c r="BH1273" i="2" s="1"/>
  <c r="BC1268" i="2"/>
  <c r="BC1273" i="2" s="1"/>
  <c r="AX1268" i="2"/>
  <c r="AX1273" i="2" s="1"/>
  <c r="AS1268" i="2"/>
  <c r="AS1273" i="2" s="1"/>
  <c r="AN1268" i="2"/>
  <c r="AN1273" i="2" s="1"/>
  <c r="AI1268" i="2"/>
  <c r="AI1273" i="2" s="1"/>
  <c r="BH630" i="2"/>
  <c r="BC630" i="2"/>
  <c r="AX630" i="2"/>
  <c r="AS630" i="2"/>
  <c r="AN630" i="2"/>
  <c r="AI630" i="2"/>
  <c r="AD630" i="2"/>
  <c r="Y630" i="2"/>
  <c r="T630" i="2"/>
  <c r="O630" i="2"/>
  <c r="J630" i="2"/>
  <c r="E630" i="2"/>
  <c r="BH5" i="4"/>
  <c r="BJ4" i="4"/>
  <c r="BJ3" i="4"/>
  <c r="BH3" i="4"/>
  <c r="BC5" i="4"/>
  <c r="BE4" i="4"/>
  <c r="BE3" i="4"/>
  <c r="BC3" i="4"/>
  <c r="AX5" i="4"/>
  <c r="AZ4" i="4"/>
  <c r="AZ3" i="4"/>
  <c r="AX3" i="4"/>
  <c r="AS5" i="4"/>
  <c r="AU4" i="4"/>
  <c r="AU3" i="4"/>
  <c r="AS3" i="4"/>
  <c r="AN5" i="4"/>
  <c r="AP4" i="4"/>
  <c r="AP3" i="4"/>
  <c r="AN3" i="4"/>
  <c r="AI5" i="4"/>
  <c r="AK4" i="4"/>
  <c r="AK3" i="4"/>
  <c r="AI3" i="4"/>
  <c r="AD5" i="4"/>
  <c r="AF4" i="4"/>
  <c r="AF3" i="4"/>
  <c r="AD3" i="4"/>
  <c r="Y5" i="4"/>
  <c r="AA4" i="4"/>
  <c r="AA3" i="4"/>
  <c r="Y3" i="4"/>
  <c r="T5" i="4"/>
  <c r="V4" i="4"/>
  <c r="V3" i="4"/>
  <c r="T3" i="4"/>
  <c r="BZ921" i="4"/>
  <c r="BU921" i="4"/>
  <c r="BZ876" i="4"/>
  <c r="BU876" i="4"/>
  <c r="BZ831" i="4"/>
  <c r="BU831" i="4"/>
  <c r="BZ786" i="4"/>
  <c r="BU786" i="4"/>
  <c r="BZ741" i="4"/>
  <c r="BU741" i="4"/>
  <c r="BZ696" i="4"/>
  <c r="BU696" i="4"/>
  <c r="BZ651" i="4"/>
  <c r="BU651" i="4"/>
  <c r="BZ606" i="4"/>
  <c r="BU606" i="4"/>
  <c r="BZ561" i="4"/>
  <c r="BU561" i="4"/>
  <c r="BZ516" i="4"/>
  <c r="BU516" i="4"/>
  <c r="BZ471" i="4"/>
  <c r="BU471" i="4"/>
  <c r="BZ426" i="4"/>
  <c r="BU426" i="4"/>
  <c r="BZ381" i="4"/>
  <c r="BU381" i="4"/>
  <c r="BZ336" i="4"/>
  <c r="BU336" i="4"/>
  <c r="BZ291" i="4"/>
  <c r="BU291" i="4"/>
  <c r="BZ246" i="4"/>
  <c r="BU246" i="4"/>
  <c r="BZ201" i="4"/>
  <c r="BU201" i="4"/>
  <c r="BZ156" i="4"/>
  <c r="BU156" i="4"/>
  <c r="BZ111" i="4"/>
  <c r="BU111" i="4"/>
  <c r="BZ66" i="4"/>
  <c r="BU66" i="4"/>
  <c r="BP921" i="4"/>
  <c r="BP876" i="4"/>
  <c r="BP831" i="4"/>
  <c r="BP786" i="4"/>
  <c r="BP741" i="4"/>
  <c r="BP696" i="4"/>
  <c r="BP651" i="4"/>
  <c r="BP606" i="4"/>
  <c r="BP561" i="4"/>
  <c r="BP516" i="4"/>
  <c r="BP471" i="4"/>
  <c r="BP426" i="4"/>
  <c r="BP381" i="4"/>
  <c r="BP336" i="4"/>
  <c r="BP291" i="4"/>
  <c r="BP246" i="4"/>
  <c r="BP201" i="4"/>
  <c r="BP156" i="4"/>
  <c r="BP111" i="4"/>
  <c r="BP66" i="4"/>
  <c r="BZ21" i="4"/>
  <c r="BU21" i="4"/>
  <c r="BP21" i="4"/>
  <c r="BZ1588" i="2"/>
  <c r="BU1588" i="2"/>
  <c r="BP1588" i="2"/>
  <c r="BZ1530" i="2"/>
  <c r="BU1530" i="2"/>
  <c r="BP1530" i="2"/>
  <c r="BZ1472" i="2"/>
  <c r="BU1472" i="2"/>
  <c r="BP1472" i="2"/>
  <c r="BZ1414" i="2"/>
  <c r="BU1414" i="2"/>
  <c r="BP1414" i="2"/>
  <c r="BZ1356" i="2"/>
  <c r="BU1356" i="2"/>
  <c r="BP1356" i="2"/>
  <c r="BZ1298" i="2"/>
  <c r="BU1298" i="2"/>
  <c r="BP1298" i="2"/>
  <c r="BZ1240" i="2"/>
  <c r="BU1240" i="2"/>
  <c r="BP1240" i="2"/>
  <c r="BZ1182" i="2"/>
  <c r="BU1182" i="2"/>
  <c r="BP1182" i="2"/>
  <c r="BZ1124" i="2"/>
  <c r="BU1124" i="2"/>
  <c r="BP1124" i="2"/>
  <c r="BZ1066" i="2"/>
  <c r="BU1066" i="2"/>
  <c r="BP1066" i="2"/>
  <c r="BZ1008" i="2"/>
  <c r="BU1008" i="2"/>
  <c r="BP1008" i="2"/>
  <c r="BZ950" i="2"/>
  <c r="BU950" i="2"/>
  <c r="BP950" i="2"/>
  <c r="BZ892" i="2"/>
  <c r="BU892" i="2"/>
  <c r="BP892" i="2"/>
  <c r="BZ834" i="2"/>
  <c r="BU834" i="2"/>
  <c r="BP834" i="2"/>
  <c r="BZ776" i="2"/>
  <c r="BU776" i="2"/>
  <c r="BP776" i="2"/>
  <c r="BZ718" i="2"/>
  <c r="BU718" i="2"/>
  <c r="BP718" i="2"/>
  <c r="BZ660" i="2"/>
  <c r="BU660" i="2"/>
  <c r="BP660" i="2"/>
  <c r="BZ602" i="2"/>
  <c r="BU602" i="2"/>
  <c r="BP602" i="2"/>
  <c r="BZ544" i="2"/>
  <c r="BU544" i="2"/>
  <c r="BP544" i="2"/>
  <c r="BZ486" i="2"/>
  <c r="BU486" i="2"/>
  <c r="BP486" i="2"/>
  <c r="BZ428" i="2"/>
  <c r="BU428" i="2"/>
  <c r="BP428" i="2"/>
  <c r="BZ370" i="2"/>
  <c r="BU370" i="2"/>
  <c r="BP370" i="2"/>
  <c r="BZ312" i="2"/>
  <c r="BU312" i="2"/>
  <c r="BP312" i="2"/>
  <c r="BZ254" i="2"/>
  <c r="BU254" i="2"/>
  <c r="BP254" i="2"/>
  <c r="BZ196" i="2"/>
  <c r="BU196" i="2"/>
  <c r="BP196" i="2"/>
  <c r="BZ138" i="2"/>
  <c r="BU138" i="2"/>
  <c r="BP138" i="2"/>
  <c r="BZ80" i="2"/>
  <c r="BU80" i="2"/>
  <c r="CC80" i="2" s="1"/>
  <c r="CC918" i="4"/>
  <c r="CC873" i="4"/>
  <c r="CC828" i="4"/>
  <c r="CC783" i="4"/>
  <c r="CC738" i="4"/>
  <c r="CC693" i="4"/>
  <c r="CC648" i="4"/>
  <c r="CC603" i="4"/>
  <c r="CC558" i="4"/>
  <c r="CC513" i="4"/>
  <c r="CC468" i="4"/>
  <c r="CC423" i="4"/>
  <c r="CC378" i="4"/>
  <c r="CC333" i="4"/>
  <c r="CC288" i="4"/>
  <c r="CC243" i="4"/>
  <c r="CC198" i="4"/>
  <c r="CC153" i="4"/>
  <c r="CC108" i="4"/>
  <c r="CC63" i="4"/>
  <c r="CC18" i="4"/>
  <c r="J20" i="4"/>
  <c r="E20" i="4"/>
  <c r="BZ948" i="4"/>
  <c r="BZ946" i="4"/>
  <c r="BZ945" i="4"/>
  <c r="BU948" i="4"/>
  <c r="BU946" i="4"/>
  <c r="BU945" i="4"/>
  <c r="BP948" i="4"/>
  <c r="BP946" i="4"/>
  <c r="BP945" i="4"/>
  <c r="BK948" i="4"/>
  <c r="BJ948" i="4"/>
  <c r="BJ946" i="4"/>
  <c r="BF948" i="4"/>
  <c r="BE948" i="4"/>
  <c r="BE946" i="4"/>
  <c r="BA948" i="4"/>
  <c r="AZ948" i="4"/>
  <c r="AZ946" i="4"/>
  <c r="AV948" i="4"/>
  <c r="AU948" i="4"/>
  <c r="AU946" i="4"/>
  <c r="AQ948" i="4"/>
  <c r="AP948" i="4"/>
  <c r="AP946" i="4"/>
  <c r="AL948" i="4"/>
  <c r="AK948" i="4"/>
  <c r="AK946" i="4"/>
  <c r="AG948" i="4"/>
  <c r="AF948" i="4"/>
  <c r="AF946" i="4"/>
  <c r="AB948" i="4"/>
  <c r="AA948" i="4"/>
  <c r="AA946" i="4"/>
  <c r="W948" i="4"/>
  <c r="V948" i="4"/>
  <c r="V946" i="4"/>
  <c r="Q948" i="4"/>
  <c r="R948" i="4"/>
  <c r="Q946" i="4"/>
  <c r="L948" i="4"/>
  <c r="L946" i="4"/>
  <c r="G948" i="4"/>
  <c r="G946" i="4"/>
  <c r="BZ903" i="4"/>
  <c r="BZ901" i="4"/>
  <c r="BZ900" i="4"/>
  <c r="BU903" i="4"/>
  <c r="BU901" i="4"/>
  <c r="BU900" i="4"/>
  <c r="BP903" i="4"/>
  <c r="BP901" i="4"/>
  <c r="BP900" i="4"/>
  <c r="BK903" i="4"/>
  <c r="BJ903" i="4"/>
  <c r="BJ901" i="4"/>
  <c r="BF903" i="4"/>
  <c r="BE903" i="4"/>
  <c r="BE901" i="4"/>
  <c r="BA903" i="4"/>
  <c r="AZ903" i="4"/>
  <c r="AZ901" i="4"/>
  <c r="AV903" i="4"/>
  <c r="AU903" i="4"/>
  <c r="AU901" i="4"/>
  <c r="AQ903" i="4"/>
  <c r="AP903" i="4"/>
  <c r="AP901" i="4"/>
  <c r="AL903" i="4"/>
  <c r="AK903" i="4"/>
  <c r="AK901" i="4"/>
  <c r="AG903" i="4"/>
  <c r="AF903" i="4"/>
  <c r="AF901" i="4"/>
  <c r="AB903" i="4"/>
  <c r="AA903" i="4"/>
  <c r="AA901" i="4"/>
  <c r="W903" i="4"/>
  <c r="V903" i="4"/>
  <c r="V901" i="4"/>
  <c r="R903" i="4"/>
  <c r="Q903" i="4"/>
  <c r="Q901" i="4"/>
  <c r="L903" i="4"/>
  <c r="L901" i="4"/>
  <c r="G903" i="4"/>
  <c r="G901" i="4"/>
  <c r="BZ858" i="4"/>
  <c r="BZ856" i="4"/>
  <c r="BZ855" i="4"/>
  <c r="BU858" i="4"/>
  <c r="BU856" i="4"/>
  <c r="BU855" i="4"/>
  <c r="BP858" i="4"/>
  <c r="BP856" i="4"/>
  <c r="BP855" i="4"/>
  <c r="BK858" i="4"/>
  <c r="BJ858" i="4"/>
  <c r="BJ856" i="4"/>
  <c r="BF858" i="4"/>
  <c r="BE858" i="4"/>
  <c r="BE856" i="4"/>
  <c r="BA858" i="4"/>
  <c r="AZ858" i="4"/>
  <c r="AZ856" i="4"/>
  <c r="AV858" i="4"/>
  <c r="AU858" i="4"/>
  <c r="AU856" i="4"/>
  <c r="AQ858" i="4"/>
  <c r="AP858" i="4"/>
  <c r="AP856" i="4"/>
  <c r="AL858" i="4"/>
  <c r="AK858" i="4"/>
  <c r="AK856" i="4"/>
  <c r="AG858" i="4"/>
  <c r="AF858" i="4"/>
  <c r="AF856" i="4"/>
  <c r="AB858" i="4"/>
  <c r="AA858" i="4"/>
  <c r="AA856" i="4"/>
  <c r="W858" i="4"/>
  <c r="V858" i="4"/>
  <c r="V856" i="4"/>
  <c r="Q856" i="4"/>
  <c r="L858" i="4"/>
  <c r="L856" i="4"/>
  <c r="G858" i="4"/>
  <c r="G856" i="4"/>
  <c r="BZ813" i="4"/>
  <c r="BZ811" i="4"/>
  <c r="BZ810" i="4"/>
  <c r="BU813" i="4"/>
  <c r="BU811" i="4"/>
  <c r="BU810" i="4"/>
  <c r="BP813" i="4"/>
  <c r="BP811" i="4"/>
  <c r="BP810" i="4"/>
  <c r="BK813" i="4"/>
  <c r="BJ813" i="4"/>
  <c r="BJ811" i="4"/>
  <c r="BF813" i="4"/>
  <c r="BE813" i="4"/>
  <c r="BE811" i="4"/>
  <c r="BA813" i="4"/>
  <c r="AZ813" i="4"/>
  <c r="AZ811" i="4"/>
  <c r="AV813" i="4"/>
  <c r="AU813" i="4"/>
  <c r="AU811" i="4"/>
  <c r="AQ813" i="4"/>
  <c r="AP813" i="4"/>
  <c r="AP811" i="4"/>
  <c r="AL813" i="4"/>
  <c r="AK813" i="4"/>
  <c r="AK811" i="4"/>
  <c r="AG813" i="4"/>
  <c r="AF813" i="4"/>
  <c r="AF811" i="4"/>
  <c r="AB813" i="4"/>
  <c r="AA813" i="4"/>
  <c r="AA811" i="4"/>
  <c r="W813" i="4"/>
  <c r="V813" i="4"/>
  <c r="V811" i="4"/>
  <c r="R813" i="4"/>
  <c r="Q813" i="4"/>
  <c r="Q811" i="4"/>
  <c r="L813" i="4"/>
  <c r="G813" i="4"/>
  <c r="L811" i="4"/>
  <c r="G811" i="4"/>
  <c r="BZ768" i="4"/>
  <c r="BZ766" i="4"/>
  <c r="BZ765" i="4"/>
  <c r="BU768" i="4"/>
  <c r="BU766" i="4"/>
  <c r="BU765" i="4"/>
  <c r="BP768" i="4"/>
  <c r="BP766" i="4"/>
  <c r="BP765" i="4"/>
  <c r="BK768" i="4"/>
  <c r="BJ768" i="4"/>
  <c r="BJ766" i="4"/>
  <c r="BF768" i="4"/>
  <c r="BE768" i="4"/>
  <c r="BE766" i="4"/>
  <c r="BA768" i="4"/>
  <c r="AZ768" i="4"/>
  <c r="AZ766" i="4"/>
  <c r="AV768" i="4"/>
  <c r="AU768" i="4"/>
  <c r="AU766" i="4"/>
  <c r="AQ768" i="4"/>
  <c r="AP768" i="4"/>
  <c r="AP766" i="4"/>
  <c r="AL768" i="4"/>
  <c r="AK768" i="4"/>
  <c r="AK766" i="4"/>
  <c r="AG768" i="4"/>
  <c r="AF768" i="4"/>
  <c r="AF766" i="4"/>
  <c r="AB768" i="4"/>
  <c r="AA768" i="4"/>
  <c r="AA766" i="4"/>
  <c r="W768" i="4"/>
  <c r="V768" i="4"/>
  <c r="V766" i="4"/>
  <c r="L768" i="4"/>
  <c r="Q768" i="4"/>
  <c r="R768" i="4"/>
  <c r="Q766" i="4"/>
  <c r="L766" i="4"/>
  <c r="G768" i="4"/>
  <c r="G766" i="4"/>
  <c r="BZ723" i="4"/>
  <c r="BZ721" i="4"/>
  <c r="BZ720" i="4"/>
  <c r="BU723" i="4"/>
  <c r="BU721" i="4"/>
  <c r="BU720" i="4"/>
  <c r="BP723" i="4"/>
  <c r="BP721" i="4"/>
  <c r="BP720" i="4"/>
  <c r="BK723" i="4"/>
  <c r="BJ723" i="4"/>
  <c r="BJ721" i="4"/>
  <c r="BF723" i="4"/>
  <c r="BE723" i="4"/>
  <c r="BE721" i="4"/>
  <c r="BA723" i="4"/>
  <c r="AZ723" i="4"/>
  <c r="AZ721" i="4"/>
  <c r="AV723" i="4"/>
  <c r="AU723" i="4"/>
  <c r="AU721" i="4"/>
  <c r="AQ723" i="4"/>
  <c r="AP723" i="4"/>
  <c r="AP721" i="4"/>
  <c r="AL723" i="4"/>
  <c r="AK723" i="4"/>
  <c r="AK721" i="4"/>
  <c r="AG723" i="4"/>
  <c r="AF723" i="4"/>
  <c r="AF721" i="4"/>
  <c r="AB723" i="4"/>
  <c r="AA723" i="4"/>
  <c r="AA721" i="4"/>
  <c r="W723" i="4"/>
  <c r="V723" i="4"/>
  <c r="V721" i="4"/>
  <c r="R723" i="4"/>
  <c r="Q723" i="4"/>
  <c r="Q721" i="4"/>
  <c r="L723" i="4"/>
  <c r="L721" i="4"/>
  <c r="G723" i="4"/>
  <c r="G721" i="4"/>
  <c r="BZ678" i="4"/>
  <c r="BZ676" i="4"/>
  <c r="BZ675" i="4"/>
  <c r="BU678" i="4"/>
  <c r="BU676" i="4"/>
  <c r="BU675" i="4"/>
  <c r="BP678" i="4"/>
  <c r="BP676" i="4"/>
  <c r="BP675" i="4"/>
  <c r="BK678" i="4"/>
  <c r="BJ678" i="4"/>
  <c r="BJ676" i="4"/>
  <c r="BF678" i="4"/>
  <c r="BE678" i="4"/>
  <c r="BE676" i="4"/>
  <c r="BA678" i="4"/>
  <c r="AZ678" i="4"/>
  <c r="AZ676" i="4"/>
  <c r="AV678" i="4"/>
  <c r="AU678" i="4"/>
  <c r="AU676" i="4"/>
  <c r="AQ678" i="4"/>
  <c r="AP678" i="4"/>
  <c r="AP676" i="4"/>
  <c r="AL678" i="4"/>
  <c r="AK678" i="4"/>
  <c r="AK676" i="4"/>
  <c r="AG678" i="4"/>
  <c r="AF678" i="4"/>
  <c r="AF676" i="4"/>
  <c r="AB678" i="4"/>
  <c r="AA678" i="4"/>
  <c r="AA676" i="4"/>
  <c r="W678" i="4"/>
  <c r="V678" i="4"/>
  <c r="V676" i="4"/>
  <c r="R678" i="4"/>
  <c r="Q678" i="4"/>
  <c r="Q676" i="4"/>
  <c r="L678" i="4"/>
  <c r="L676" i="4"/>
  <c r="G678" i="4"/>
  <c r="G676" i="4"/>
  <c r="BZ633" i="4"/>
  <c r="BZ631" i="4"/>
  <c r="BZ630" i="4"/>
  <c r="BU633" i="4"/>
  <c r="BU631" i="4"/>
  <c r="BU630" i="4"/>
  <c r="BP633" i="4"/>
  <c r="BP631" i="4"/>
  <c r="BP630" i="4"/>
  <c r="BK633" i="4"/>
  <c r="BJ633" i="4"/>
  <c r="BJ631" i="4"/>
  <c r="BF633" i="4"/>
  <c r="BE633" i="4"/>
  <c r="BE631" i="4"/>
  <c r="BA633" i="4"/>
  <c r="AZ633" i="4"/>
  <c r="AZ631" i="4"/>
  <c r="AV633" i="4"/>
  <c r="AU633" i="4"/>
  <c r="AU631" i="4"/>
  <c r="AQ633" i="4"/>
  <c r="AP633" i="4"/>
  <c r="AP631" i="4"/>
  <c r="AL633" i="4"/>
  <c r="AK633" i="4"/>
  <c r="AK631" i="4"/>
  <c r="AG633" i="4"/>
  <c r="AF633" i="4"/>
  <c r="AF631" i="4"/>
  <c r="AB633" i="4"/>
  <c r="AA633" i="4"/>
  <c r="AA631" i="4"/>
  <c r="W633" i="4"/>
  <c r="V633" i="4"/>
  <c r="V631" i="4"/>
  <c r="Q631" i="4"/>
  <c r="L633" i="4"/>
  <c r="L631" i="4"/>
  <c r="G633" i="4"/>
  <c r="G631" i="4"/>
  <c r="BZ588" i="4"/>
  <c r="BZ586" i="4"/>
  <c r="BZ585" i="4"/>
  <c r="BU588" i="4"/>
  <c r="BU586" i="4"/>
  <c r="BU585" i="4"/>
  <c r="BP588" i="4"/>
  <c r="BP586" i="4"/>
  <c r="BP585" i="4"/>
  <c r="BK588" i="4"/>
  <c r="BJ588" i="4"/>
  <c r="BJ586" i="4"/>
  <c r="BF588" i="4"/>
  <c r="BE588" i="4"/>
  <c r="BE586" i="4"/>
  <c r="BA588" i="4"/>
  <c r="AZ588" i="4"/>
  <c r="AZ586" i="4"/>
  <c r="AV588" i="4"/>
  <c r="AU588" i="4"/>
  <c r="AU586" i="4"/>
  <c r="AQ588" i="4"/>
  <c r="AP588" i="4"/>
  <c r="AP586" i="4"/>
  <c r="AL588" i="4"/>
  <c r="AK588" i="4"/>
  <c r="AK586" i="4"/>
  <c r="AG588" i="4"/>
  <c r="AF588" i="4"/>
  <c r="AF586" i="4"/>
  <c r="AB588" i="4"/>
  <c r="AA588" i="4"/>
  <c r="AA586" i="4"/>
  <c r="W588" i="4"/>
  <c r="V588" i="4"/>
  <c r="V586" i="4"/>
  <c r="R588" i="4"/>
  <c r="Q588" i="4"/>
  <c r="Q586" i="4"/>
  <c r="L588" i="4"/>
  <c r="L586" i="4"/>
  <c r="G588" i="4"/>
  <c r="G586" i="4"/>
  <c r="BZ543" i="4"/>
  <c r="BZ541" i="4"/>
  <c r="BZ540" i="4"/>
  <c r="BU543" i="4"/>
  <c r="BU541" i="4"/>
  <c r="BU540" i="4"/>
  <c r="BP543" i="4"/>
  <c r="BP541" i="4"/>
  <c r="BP540" i="4"/>
  <c r="BK543" i="4"/>
  <c r="BJ543" i="4"/>
  <c r="BJ541" i="4"/>
  <c r="BF543" i="4"/>
  <c r="BE543" i="4"/>
  <c r="BE541" i="4"/>
  <c r="BA543" i="4"/>
  <c r="AZ543" i="4"/>
  <c r="AZ541" i="4"/>
  <c r="AV543" i="4"/>
  <c r="AU543" i="4"/>
  <c r="AU541" i="4"/>
  <c r="AQ543" i="4"/>
  <c r="AP543" i="4"/>
  <c r="AP541" i="4"/>
  <c r="AL543" i="4"/>
  <c r="AK543" i="4"/>
  <c r="AK541" i="4"/>
  <c r="AG543" i="4"/>
  <c r="AF543" i="4"/>
  <c r="AF541" i="4"/>
  <c r="BZ498" i="4"/>
  <c r="BZ496" i="4"/>
  <c r="BZ495" i="4"/>
  <c r="BU498" i="4"/>
  <c r="BU496" i="4"/>
  <c r="BU495" i="4"/>
  <c r="BP498" i="4"/>
  <c r="BP496" i="4"/>
  <c r="BP495" i="4"/>
  <c r="BK498" i="4"/>
  <c r="BJ498" i="4"/>
  <c r="BJ496" i="4"/>
  <c r="BF498" i="4"/>
  <c r="BE498" i="4"/>
  <c r="BE496" i="4"/>
  <c r="BA498" i="4"/>
  <c r="AZ498" i="4"/>
  <c r="AZ496" i="4"/>
  <c r="AV498" i="4"/>
  <c r="AU498" i="4"/>
  <c r="AU496" i="4"/>
  <c r="AQ498" i="4"/>
  <c r="AP498" i="4"/>
  <c r="AP496" i="4"/>
  <c r="AL498" i="4"/>
  <c r="AK498" i="4"/>
  <c r="AK496" i="4"/>
  <c r="AG498" i="4"/>
  <c r="AF498" i="4"/>
  <c r="AF496" i="4"/>
  <c r="AA496" i="4"/>
  <c r="V496" i="4"/>
  <c r="Q496" i="4"/>
  <c r="L496" i="4"/>
  <c r="G496" i="4"/>
  <c r="BZ453" i="4"/>
  <c r="BZ451" i="4"/>
  <c r="BZ450" i="4"/>
  <c r="BU453" i="4"/>
  <c r="BU451" i="4"/>
  <c r="BU450" i="4"/>
  <c r="BP453" i="4"/>
  <c r="BP451" i="4"/>
  <c r="BP450" i="4"/>
  <c r="BK453" i="4"/>
  <c r="BJ453" i="4"/>
  <c r="BJ451" i="4"/>
  <c r="BF453" i="4"/>
  <c r="BE453" i="4"/>
  <c r="BE451" i="4"/>
  <c r="BA453" i="4"/>
  <c r="AZ453" i="4"/>
  <c r="AZ451" i="4"/>
  <c r="AV453" i="4"/>
  <c r="AU453" i="4"/>
  <c r="AU451" i="4"/>
  <c r="AQ453" i="4"/>
  <c r="AP453" i="4"/>
  <c r="AP451" i="4"/>
  <c r="AL453" i="4"/>
  <c r="AK453" i="4"/>
  <c r="AK451" i="4"/>
  <c r="AG453" i="4"/>
  <c r="AF453" i="4"/>
  <c r="AF451" i="4"/>
  <c r="AB453" i="4"/>
  <c r="AA453" i="4"/>
  <c r="AA451" i="4"/>
  <c r="W453" i="4"/>
  <c r="V453" i="4"/>
  <c r="V451" i="4"/>
  <c r="Q451" i="4"/>
  <c r="L453" i="4"/>
  <c r="L451" i="4"/>
  <c r="G453" i="4"/>
  <c r="G451" i="4"/>
  <c r="BZ408" i="4"/>
  <c r="BZ406" i="4"/>
  <c r="BZ405" i="4"/>
  <c r="BU408" i="4"/>
  <c r="BU406" i="4"/>
  <c r="BU405" i="4"/>
  <c r="BP408" i="4"/>
  <c r="BP406" i="4"/>
  <c r="BP405" i="4"/>
  <c r="BK408" i="4"/>
  <c r="BJ408" i="4"/>
  <c r="BJ406" i="4"/>
  <c r="BF408" i="4"/>
  <c r="BE408" i="4"/>
  <c r="BE406" i="4"/>
  <c r="BA408" i="4"/>
  <c r="AZ408" i="4"/>
  <c r="AZ406" i="4"/>
  <c r="AV408" i="4"/>
  <c r="AU408" i="4"/>
  <c r="AU406" i="4"/>
  <c r="AQ408" i="4"/>
  <c r="AP408" i="4"/>
  <c r="AP406" i="4"/>
  <c r="AL408" i="4"/>
  <c r="AK408" i="4"/>
  <c r="AK406" i="4"/>
  <c r="AG408" i="4"/>
  <c r="AF408" i="4"/>
  <c r="AF406" i="4"/>
  <c r="AB408" i="4"/>
  <c r="AA408" i="4"/>
  <c r="AA406" i="4"/>
  <c r="W408" i="4"/>
  <c r="V408" i="4"/>
  <c r="V406" i="4"/>
  <c r="R408" i="4"/>
  <c r="Q408" i="4"/>
  <c r="Q406" i="4"/>
  <c r="L408" i="4"/>
  <c r="L406" i="4"/>
  <c r="G408" i="4"/>
  <c r="BJ363" i="4"/>
  <c r="BE363" i="4"/>
  <c r="AZ363" i="4"/>
  <c r="AU363" i="4"/>
  <c r="AP363" i="4"/>
  <c r="AK363" i="4"/>
  <c r="AF363" i="4"/>
  <c r="AA363" i="4"/>
  <c r="V363" i="4"/>
  <c r="Q363" i="4"/>
  <c r="L363" i="4"/>
  <c r="G363" i="4"/>
  <c r="G406" i="4"/>
  <c r="BZ363" i="4"/>
  <c r="BZ361" i="4"/>
  <c r="BZ360" i="4"/>
  <c r="BU363" i="4"/>
  <c r="BU361" i="4"/>
  <c r="BU360" i="4"/>
  <c r="BP363" i="4"/>
  <c r="BP361" i="4"/>
  <c r="BP360" i="4"/>
  <c r="BK363" i="4"/>
  <c r="BJ361" i="4"/>
  <c r="BF363" i="4"/>
  <c r="BE361" i="4"/>
  <c r="BA363" i="4"/>
  <c r="AZ361" i="4"/>
  <c r="AV363" i="4"/>
  <c r="AU361" i="4"/>
  <c r="AQ363" i="4"/>
  <c r="AP361" i="4"/>
  <c r="AL363" i="4"/>
  <c r="AK361" i="4"/>
  <c r="AG363" i="4"/>
  <c r="AF361" i="4"/>
  <c r="AB363" i="4"/>
  <c r="AA361" i="4"/>
  <c r="W363" i="4"/>
  <c r="V361" i="4"/>
  <c r="R363" i="4"/>
  <c r="Q361" i="4"/>
  <c r="L361" i="4"/>
  <c r="G361" i="4"/>
  <c r="BZ318" i="4"/>
  <c r="BZ316" i="4"/>
  <c r="BZ315" i="4"/>
  <c r="BU318" i="4"/>
  <c r="BU316" i="4"/>
  <c r="BU315" i="4"/>
  <c r="BP318" i="4"/>
  <c r="BP316" i="4"/>
  <c r="BP315" i="4"/>
  <c r="BJ318" i="4"/>
  <c r="BJ316" i="4"/>
  <c r="BF318" i="4"/>
  <c r="BE318" i="4"/>
  <c r="BE316" i="4"/>
  <c r="BA318" i="4"/>
  <c r="AZ318" i="4"/>
  <c r="AZ316" i="4"/>
  <c r="AV318" i="4"/>
  <c r="AU318" i="4"/>
  <c r="AU316" i="4"/>
  <c r="AQ318" i="4"/>
  <c r="AP318" i="4"/>
  <c r="AP316" i="4"/>
  <c r="AL318" i="4"/>
  <c r="AK318" i="4"/>
  <c r="AK316" i="4"/>
  <c r="AG318" i="4"/>
  <c r="AF318" i="4"/>
  <c r="AF316" i="4"/>
  <c r="BZ273" i="4"/>
  <c r="BZ271" i="4"/>
  <c r="BZ270" i="4"/>
  <c r="BU273" i="4"/>
  <c r="BU271" i="4"/>
  <c r="BU270" i="4"/>
  <c r="BP271" i="4"/>
  <c r="BP270" i="4"/>
  <c r="BJ273" i="4"/>
  <c r="BJ271" i="4"/>
  <c r="BE273" i="4"/>
  <c r="BE271" i="4"/>
  <c r="AZ273" i="4"/>
  <c r="AZ271" i="4"/>
  <c r="AU273" i="4"/>
  <c r="AU271" i="4"/>
  <c r="AP273" i="4"/>
  <c r="AP271" i="4"/>
  <c r="AK273" i="4"/>
  <c r="AK271" i="4"/>
  <c r="AF273" i="4"/>
  <c r="AF271" i="4"/>
  <c r="AA271" i="4"/>
  <c r="V271" i="4"/>
  <c r="Q271" i="4"/>
  <c r="L273" i="4"/>
  <c r="L271" i="4"/>
  <c r="G273" i="4"/>
  <c r="G271" i="4"/>
  <c r="BZ228" i="4"/>
  <c r="BZ226" i="4"/>
  <c r="BZ225" i="4"/>
  <c r="BU228" i="4"/>
  <c r="BU226" i="4"/>
  <c r="BU225" i="4"/>
  <c r="BP228" i="4"/>
  <c r="BP226" i="4"/>
  <c r="BP225" i="4"/>
  <c r="BK228" i="4"/>
  <c r="BJ228" i="4"/>
  <c r="BJ226" i="4"/>
  <c r="BF228" i="4"/>
  <c r="BE228" i="4"/>
  <c r="BE226" i="4"/>
  <c r="BA228" i="4"/>
  <c r="AZ228" i="4"/>
  <c r="AZ226" i="4"/>
  <c r="AV228" i="4"/>
  <c r="AU228" i="4"/>
  <c r="AU226" i="4"/>
  <c r="AQ228" i="4"/>
  <c r="AP228" i="4"/>
  <c r="AP226" i="4"/>
  <c r="AL228" i="4"/>
  <c r="AK228" i="4"/>
  <c r="AK226" i="4"/>
  <c r="AG228" i="4"/>
  <c r="AF228" i="4"/>
  <c r="AF226" i="4"/>
  <c r="AB228" i="4"/>
  <c r="AA228" i="4"/>
  <c r="AA226" i="4"/>
  <c r="W228" i="4"/>
  <c r="V228" i="4"/>
  <c r="V226" i="4"/>
  <c r="Q226" i="4"/>
  <c r="L226" i="4"/>
  <c r="G228" i="4"/>
  <c r="G226" i="4"/>
  <c r="BZ183" i="4"/>
  <c r="BZ181" i="4"/>
  <c r="BZ180" i="4"/>
  <c r="BU183" i="4"/>
  <c r="BU181" i="4"/>
  <c r="BU180" i="4"/>
  <c r="BP183" i="4"/>
  <c r="BP181" i="4"/>
  <c r="BP180" i="4"/>
  <c r="BK183" i="4"/>
  <c r="BJ183" i="4"/>
  <c r="BJ181" i="4"/>
  <c r="BF183" i="4"/>
  <c r="BE183" i="4"/>
  <c r="BE181" i="4"/>
  <c r="BA183" i="4"/>
  <c r="AZ183" i="4"/>
  <c r="AZ181" i="4"/>
  <c r="AV183" i="4"/>
  <c r="AU183" i="4"/>
  <c r="AU181" i="4"/>
  <c r="AQ183" i="4"/>
  <c r="AP183" i="4"/>
  <c r="AP181" i="4"/>
  <c r="AL183" i="4"/>
  <c r="AK183" i="4"/>
  <c r="AK181" i="4"/>
  <c r="AG183" i="4"/>
  <c r="AF183" i="4"/>
  <c r="AF181" i="4"/>
  <c r="AB183" i="4"/>
  <c r="AA183" i="4"/>
  <c r="AA181" i="4"/>
  <c r="W183" i="4"/>
  <c r="V183" i="4"/>
  <c r="V181" i="4"/>
  <c r="Q183" i="4"/>
  <c r="Q181" i="4"/>
  <c r="L183" i="4"/>
  <c r="L181" i="4"/>
  <c r="G183" i="4"/>
  <c r="G181" i="4"/>
  <c r="BZ138" i="4"/>
  <c r="BZ136" i="4"/>
  <c r="BZ135" i="4"/>
  <c r="BU138" i="4"/>
  <c r="BU136" i="4"/>
  <c r="BU135" i="4"/>
  <c r="BP135" i="4"/>
  <c r="BP138" i="4"/>
  <c r="BP136" i="4"/>
  <c r="BZ93" i="4"/>
  <c r="BZ91" i="4"/>
  <c r="BZ90" i="4"/>
  <c r="BU93" i="4"/>
  <c r="BU91" i="4"/>
  <c r="BU90" i="4"/>
  <c r="BK138" i="4"/>
  <c r="BJ138" i="4"/>
  <c r="BJ136" i="4"/>
  <c r="BF138" i="4"/>
  <c r="BE138" i="4"/>
  <c r="BE136" i="4"/>
  <c r="BA138" i="4"/>
  <c r="AZ138" i="4"/>
  <c r="AZ136" i="4"/>
  <c r="AV138" i="4"/>
  <c r="AU138" i="4"/>
  <c r="AU136" i="4"/>
  <c r="AQ138" i="4"/>
  <c r="AP138" i="4"/>
  <c r="AP136" i="4"/>
  <c r="AL138" i="4"/>
  <c r="AK138" i="4"/>
  <c r="AK136" i="4"/>
  <c r="AG138" i="4"/>
  <c r="AF138" i="4"/>
  <c r="AF136" i="4"/>
  <c r="AB138" i="4"/>
  <c r="AA138" i="4"/>
  <c r="AA136" i="4"/>
  <c r="W138" i="4"/>
  <c r="V138" i="4"/>
  <c r="V136" i="4"/>
  <c r="Q138" i="4"/>
  <c r="Q136" i="4"/>
  <c r="L136" i="4"/>
  <c r="G136" i="4"/>
  <c r="BK93" i="4"/>
  <c r="BJ93" i="4"/>
  <c r="BJ91" i="4"/>
  <c r="BF93" i="4"/>
  <c r="BE93" i="4"/>
  <c r="BE91" i="4"/>
  <c r="BA93" i="4"/>
  <c r="AZ93" i="4"/>
  <c r="AZ91" i="4"/>
  <c r="AV93" i="4"/>
  <c r="AU93" i="4"/>
  <c r="AU91" i="4"/>
  <c r="AQ93" i="4"/>
  <c r="AP93" i="4"/>
  <c r="AP91" i="4"/>
  <c r="AL93" i="4"/>
  <c r="AK93" i="4"/>
  <c r="AK91" i="4"/>
  <c r="AG93" i="4"/>
  <c r="AF93" i="4"/>
  <c r="AF91" i="4"/>
  <c r="AB93" i="4"/>
  <c r="AA93" i="4"/>
  <c r="AA91" i="4"/>
  <c r="W93" i="4"/>
  <c r="V93" i="4"/>
  <c r="V91" i="4"/>
  <c r="R93" i="4"/>
  <c r="Q91" i="4"/>
  <c r="L91" i="4"/>
  <c r="G93" i="4"/>
  <c r="G91" i="4"/>
  <c r="BK48" i="4"/>
  <c r="BJ48" i="4"/>
  <c r="BJ46" i="4"/>
  <c r="BF48" i="4"/>
  <c r="BE48" i="4"/>
  <c r="BE46" i="4"/>
  <c r="BA48" i="4"/>
  <c r="AZ48" i="4"/>
  <c r="AZ46" i="4"/>
  <c r="AV48" i="4"/>
  <c r="AU48" i="4"/>
  <c r="AU46" i="4"/>
  <c r="AQ48" i="4"/>
  <c r="AP48" i="4"/>
  <c r="AP46" i="4"/>
  <c r="AL48" i="4"/>
  <c r="AK48" i="4"/>
  <c r="AK46" i="4"/>
  <c r="AG48" i="4"/>
  <c r="AF48" i="4"/>
  <c r="AF46" i="4"/>
  <c r="AB48" i="4"/>
  <c r="AA48" i="4"/>
  <c r="AA46" i="4"/>
  <c r="W48" i="4"/>
  <c r="V48" i="4"/>
  <c r="V46" i="4"/>
  <c r="Q46" i="4"/>
  <c r="L46" i="4"/>
  <c r="G48" i="4"/>
  <c r="G46" i="4"/>
  <c r="BK1627" i="2"/>
  <c r="BJ1627" i="2"/>
  <c r="BJ1625" i="2"/>
  <c r="BF1627" i="2"/>
  <c r="BE1627" i="2"/>
  <c r="BE1625" i="2"/>
  <c r="BA1627" i="2"/>
  <c r="AZ1625" i="2"/>
  <c r="AV1627" i="2"/>
  <c r="AU1625" i="2"/>
  <c r="AQ1627" i="2"/>
  <c r="AP1625" i="2"/>
  <c r="AL1627" i="2"/>
  <c r="AK1625" i="2"/>
  <c r="AG1627" i="2"/>
  <c r="AF1625" i="2"/>
  <c r="AB1627" i="2"/>
  <c r="AA1625" i="2"/>
  <c r="W1627" i="2"/>
  <c r="V1625" i="2"/>
  <c r="BK1569" i="2"/>
  <c r="BJ1569" i="2"/>
  <c r="BJ1567" i="2"/>
  <c r="BF1569" i="2"/>
  <c r="BE1569" i="2"/>
  <c r="BE1567" i="2"/>
  <c r="BA1569" i="2"/>
  <c r="AZ1567" i="2"/>
  <c r="AV1569" i="2"/>
  <c r="AU1567" i="2"/>
  <c r="AQ1569" i="2"/>
  <c r="AP1567" i="2"/>
  <c r="AL1569" i="2"/>
  <c r="AK1567" i="2"/>
  <c r="AG1569" i="2"/>
  <c r="AF1567" i="2"/>
  <c r="BK1511" i="2"/>
  <c r="BJ1511" i="2"/>
  <c r="BJ1509" i="2"/>
  <c r="BF1511" i="2"/>
  <c r="BE1511" i="2"/>
  <c r="BE1509" i="2"/>
  <c r="BA1511" i="2"/>
  <c r="AZ1509" i="2"/>
  <c r="AV1511" i="2"/>
  <c r="AU1509" i="2"/>
  <c r="AQ1511" i="2"/>
  <c r="AP1509" i="2"/>
  <c r="AL1511" i="2"/>
  <c r="AK1509" i="2"/>
  <c r="AG1511" i="2"/>
  <c r="AF1509" i="2"/>
  <c r="BK1453" i="2"/>
  <c r="BJ1453" i="2"/>
  <c r="BJ1451" i="2"/>
  <c r="BF1453" i="2"/>
  <c r="BE1453" i="2"/>
  <c r="BE1451" i="2"/>
  <c r="BA1453" i="2"/>
  <c r="AZ1451" i="2"/>
  <c r="AV1453" i="2"/>
  <c r="AU1451" i="2"/>
  <c r="AQ1453" i="2"/>
  <c r="AP1451" i="2"/>
  <c r="AL1453" i="2"/>
  <c r="AK1451" i="2"/>
  <c r="AG1453" i="2"/>
  <c r="AF1451" i="2"/>
  <c r="AA1451" i="2"/>
  <c r="V1451" i="2"/>
  <c r="Q1451" i="2"/>
  <c r="L1451" i="2"/>
  <c r="G1451" i="2"/>
  <c r="BK1395" i="2"/>
  <c r="BJ1395" i="2"/>
  <c r="BJ1393" i="2"/>
  <c r="BF1395" i="2"/>
  <c r="BE1395" i="2"/>
  <c r="BE1393" i="2"/>
  <c r="BA1395" i="2"/>
  <c r="AZ1393" i="2"/>
  <c r="AV1395" i="2"/>
  <c r="AU1393" i="2"/>
  <c r="AQ1395" i="2"/>
  <c r="AP1393" i="2"/>
  <c r="AL1395" i="2"/>
  <c r="AK1393" i="2"/>
  <c r="AG1395" i="2"/>
  <c r="AF1393" i="2"/>
  <c r="AA1393" i="2"/>
  <c r="V1393" i="2"/>
  <c r="Q1393" i="2"/>
  <c r="L1393" i="2"/>
  <c r="G1393" i="2"/>
  <c r="BK1337" i="2"/>
  <c r="BJ1337" i="2"/>
  <c r="BJ1335" i="2"/>
  <c r="BF1337" i="2"/>
  <c r="BE1337" i="2"/>
  <c r="BE1335" i="2"/>
  <c r="BA1337" i="2"/>
  <c r="AZ1335" i="2"/>
  <c r="AV1337" i="2"/>
  <c r="AU1335" i="2"/>
  <c r="AQ1337" i="2"/>
  <c r="AP1335" i="2"/>
  <c r="AL1337" i="2"/>
  <c r="AK1335" i="2"/>
  <c r="AG1337" i="2"/>
  <c r="AF1335" i="2"/>
  <c r="AA1335" i="2"/>
  <c r="V1335" i="2"/>
  <c r="Q1335" i="2"/>
  <c r="L1335" i="2"/>
  <c r="G1335" i="2"/>
  <c r="BK1279" i="2"/>
  <c r="BJ1279" i="2"/>
  <c r="BJ1277" i="2"/>
  <c r="BF1279" i="2"/>
  <c r="BE1279" i="2"/>
  <c r="BE1277" i="2"/>
  <c r="BA1279" i="2"/>
  <c r="AZ1277" i="2"/>
  <c r="AV1279" i="2"/>
  <c r="AU1277" i="2"/>
  <c r="AQ1279" i="2"/>
  <c r="AP1277" i="2"/>
  <c r="AL1279" i="2"/>
  <c r="AK1277" i="2"/>
  <c r="AG1279" i="2"/>
  <c r="AF1277" i="2"/>
  <c r="AA1277" i="2"/>
  <c r="V1277" i="2"/>
  <c r="Q1277" i="2"/>
  <c r="L1277" i="2"/>
  <c r="G1277" i="2"/>
  <c r="BK1221" i="2"/>
  <c r="BJ1221" i="2"/>
  <c r="BJ1219" i="2"/>
  <c r="BF1221" i="2"/>
  <c r="BE1221" i="2"/>
  <c r="BE1219" i="2"/>
  <c r="BA1221" i="2"/>
  <c r="AZ1219" i="2"/>
  <c r="AV1221" i="2"/>
  <c r="AU1219" i="2"/>
  <c r="AQ1221" i="2"/>
  <c r="AP1219" i="2"/>
  <c r="AL1221" i="2"/>
  <c r="AK1219" i="2"/>
  <c r="AG1221" i="2"/>
  <c r="AF1219" i="2"/>
  <c r="AA1219" i="2"/>
  <c r="V1219" i="2"/>
  <c r="Q1219" i="2"/>
  <c r="L1219" i="2"/>
  <c r="G1219" i="2"/>
  <c r="BK1163" i="2"/>
  <c r="BJ1163" i="2"/>
  <c r="BJ1161" i="2"/>
  <c r="BF1163" i="2"/>
  <c r="BE1163" i="2"/>
  <c r="BE1161" i="2"/>
  <c r="BA1163" i="2"/>
  <c r="AZ1161" i="2"/>
  <c r="AV1163" i="2"/>
  <c r="AU1161" i="2"/>
  <c r="AQ1163" i="2"/>
  <c r="AP1161" i="2"/>
  <c r="AL1163" i="2"/>
  <c r="AK1161" i="2"/>
  <c r="AG1163" i="2"/>
  <c r="AF1161" i="2"/>
  <c r="AA1161" i="2"/>
  <c r="V1161" i="2"/>
  <c r="Q1161" i="2"/>
  <c r="L1161" i="2"/>
  <c r="G1161" i="2"/>
  <c r="BK1105" i="2"/>
  <c r="BJ1105" i="2"/>
  <c r="BJ1103" i="2"/>
  <c r="BF1105" i="2"/>
  <c r="BE1105" i="2"/>
  <c r="BE1103" i="2"/>
  <c r="BA1105" i="2"/>
  <c r="AZ1103" i="2"/>
  <c r="AV1105" i="2"/>
  <c r="AU1103" i="2"/>
  <c r="AQ1105" i="2"/>
  <c r="AP1103" i="2"/>
  <c r="AL1105" i="2"/>
  <c r="AK1103" i="2"/>
  <c r="AG1105" i="2"/>
  <c r="AF1103" i="2"/>
  <c r="L1103" i="2"/>
  <c r="G1103" i="2"/>
  <c r="BK1047" i="2"/>
  <c r="BJ1047" i="2"/>
  <c r="BJ1045" i="2"/>
  <c r="BF1047" i="2"/>
  <c r="BE1047" i="2"/>
  <c r="BE1045" i="2"/>
  <c r="BA1047" i="2"/>
  <c r="AZ1045" i="2"/>
  <c r="AV1047" i="2"/>
  <c r="AU1045" i="2"/>
  <c r="AQ1047" i="2"/>
  <c r="AP1045" i="2"/>
  <c r="AL1047" i="2"/>
  <c r="AK1045" i="2"/>
  <c r="AG1047" i="2"/>
  <c r="AF1045" i="2"/>
  <c r="BK989" i="2"/>
  <c r="BJ989" i="2"/>
  <c r="BJ987" i="2"/>
  <c r="BF989" i="2"/>
  <c r="BE989" i="2"/>
  <c r="BE987" i="2"/>
  <c r="BA989" i="2"/>
  <c r="AZ987" i="2"/>
  <c r="AV989" i="2"/>
  <c r="AU987" i="2"/>
  <c r="AQ989" i="2"/>
  <c r="AP987" i="2"/>
  <c r="AL989" i="2"/>
  <c r="AK987" i="2"/>
  <c r="AG989" i="2"/>
  <c r="AF987" i="2"/>
  <c r="BK931" i="2"/>
  <c r="BJ931" i="2"/>
  <c r="BJ929" i="2"/>
  <c r="BF931" i="2"/>
  <c r="BE931" i="2"/>
  <c r="BE929" i="2"/>
  <c r="BA931" i="2"/>
  <c r="AZ929" i="2"/>
  <c r="AV931" i="2"/>
  <c r="AU929" i="2"/>
  <c r="AQ931" i="2"/>
  <c r="AP929" i="2"/>
  <c r="AL931" i="2"/>
  <c r="AK929" i="2"/>
  <c r="AG931" i="2"/>
  <c r="AF929" i="2"/>
  <c r="AA929" i="2"/>
  <c r="V929" i="2"/>
  <c r="Q929" i="2"/>
  <c r="L929" i="2"/>
  <c r="G929" i="2"/>
  <c r="BK873" i="2"/>
  <c r="BJ873" i="2"/>
  <c r="BJ871" i="2"/>
  <c r="BF873" i="2"/>
  <c r="BE873" i="2"/>
  <c r="BE871" i="2"/>
  <c r="BA873" i="2"/>
  <c r="AZ871" i="2"/>
  <c r="AV873" i="2"/>
  <c r="AU871" i="2"/>
  <c r="AQ873" i="2"/>
  <c r="AP871" i="2"/>
  <c r="AL873" i="2"/>
  <c r="AK871" i="2"/>
  <c r="AG873" i="2"/>
  <c r="AF871" i="2"/>
  <c r="AA871" i="2"/>
  <c r="V871" i="2"/>
  <c r="Q871" i="2"/>
  <c r="L871" i="2"/>
  <c r="G871" i="2"/>
  <c r="BK815" i="2"/>
  <c r="BJ815" i="2"/>
  <c r="BJ813" i="2"/>
  <c r="BF815" i="2"/>
  <c r="BE815" i="2"/>
  <c r="BE813" i="2"/>
  <c r="BA815" i="2"/>
  <c r="AZ813" i="2"/>
  <c r="AV815" i="2"/>
  <c r="AU813" i="2"/>
  <c r="AQ815" i="2"/>
  <c r="AP813" i="2"/>
  <c r="AL815" i="2"/>
  <c r="AK813" i="2"/>
  <c r="AG815" i="2"/>
  <c r="AF813" i="2"/>
  <c r="BK757" i="2"/>
  <c r="BJ757" i="2"/>
  <c r="BJ755" i="2"/>
  <c r="BF757" i="2"/>
  <c r="BE757" i="2"/>
  <c r="BE755" i="2"/>
  <c r="BA757" i="2"/>
  <c r="AZ755" i="2"/>
  <c r="AV757" i="2"/>
  <c r="AU755" i="2"/>
  <c r="AQ757" i="2"/>
  <c r="AP755" i="2"/>
  <c r="AL757" i="2"/>
  <c r="AK755" i="2"/>
  <c r="AG757" i="2"/>
  <c r="AF755" i="2"/>
  <c r="AA755" i="2"/>
  <c r="V755" i="2"/>
  <c r="Q755" i="2"/>
  <c r="L755" i="2"/>
  <c r="G755" i="2"/>
  <c r="BK699" i="2"/>
  <c r="BJ699" i="2"/>
  <c r="BJ697" i="2"/>
  <c r="BF699" i="2"/>
  <c r="BE699" i="2"/>
  <c r="BE697" i="2"/>
  <c r="BA699" i="2"/>
  <c r="AZ697" i="2"/>
  <c r="AV699" i="2"/>
  <c r="AU697" i="2"/>
  <c r="AQ699" i="2"/>
  <c r="AP697" i="2"/>
  <c r="AL699" i="2"/>
  <c r="AK697" i="2"/>
  <c r="AG699" i="2"/>
  <c r="AF697" i="2"/>
  <c r="AA697" i="2"/>
  <c r="V697" i="2"/>
  <c r="Q697" i="2"/>
  <c r="L697" i="2"/>
  <c r="G697" i="2"/>
  <c r="BK641" i="2"/>
  <c r="BJ641" i="2"/>
  <c r="BJ639" i="2"/>
  <c r="BF641" i="2"/>
  <c r="BE641" i="2"/>
  <c r="BE639" i="2"/>
  <c r="BA641" i="2"/>
  <c r="AZ639" i="2"/>
  <c r="AV641" i="2"/>
  <c r="AU639" i="2"/>
  <c r="AQ641" i="2"/>
  <c r="AP639" i="2"/>
  <c r="AL641" i="2"/>
  <c r="AK639" i="2"/>
  <c r="AG641" i="2"/>
  <c r="AF639" i="2"/>
  <c r="AA639" i="2"/>
  <c r="V639" i="2"/>
  <c r="Q639" i="2"/>
  <c r="L639" i="2"/>
  <c r="G639" i="2"/>
  <c r="BK583" i="2"/>
  <c r="BJ583" i="2"/>
  <c r="BJ581" i="2"/>
  <c r="BF583" i="2"/>
  <c r="BE583" i="2"/>
  <c r="BE581" i="2"/>
  <c r="BA583" i="2"/>
  <c r="AZ581" i="2"/>
  <c r="AV583" i="2"/>
  <c r="AU581" i="2"/>
  <c r="AQ583" i="2"/>
  <c r="AP581" i="2"/>
  <c r="AL583" i="2"/>
  <c r="AK581" i="2"/>
  <c r="AG583" i="2"/>
  <c r="AF581" i="2"/>
  <c r="AA581" i="2"/>
  <c r="V581" i="2"/>
  <c r="Q581" i="2"/>
  <c r="L581" i="2"/>
  <c r="G581" i="2"/>
  <c r="BK525" i="2"/>
  <c r="BJ525" i="2"/>
  <c r="BJ523" i="2"/>
  <c r="BF525" i="2"/>
  <c r="BE525" i="2"/>
  <c r="BE523" i="2"/>
  <c r="BA525" i="2"/>
  <c r="AZ523" i="2"/>
  <c r="AV525" i="2"/>
  <c r="AU523" i="2"/>
  <c r="AQ525" i="2"/>
  <c r="AP523" i="2"/>
  <c r="AL525" i="2"/>
  <c r="AK523" i="2"/>
  <c r="AG525" i="2"/>
  <c r="AF523" i="2"/>
  <c r="BK467" i="2"/>
  <c r="BJ467" i="2"/>
  <c r="BJ465" i="2"/>
  <c r="BF467" i="2"/>
  <c r="BE467" i="2"/>
  <c r="BE465" i="2"/>
  <c r="BA467" i="2"/>
  <c r="AZ465" i="2"/>
  <c r="AV467" i="2"/>
  <c r="AU465" i="2"/>
  <c r="AQ467" i="2"/>
  <c r="AP465" i="2"/>
  <c r="AL467" i="2"/>
  <c r="AK465" i="2"/>
  <c r="AG467" i="2"/>
  <c r="AF465" i="2"/>
  <c r="AA465" i="2"/>
  <c r="V465" i="2"/>
  <c r="Q465" i="2"/>
  <c r="L465" i="2"/>
  <c r="G465" i="2"/>
  <c r="BK409" i="2"/>
  <c r="BJ409" i="2"/>
  <c r="BJ407" i="2"/>
  <c r="BF409" i="2"/>
  <c r="BE409" i="2"/>
  <c r="BE407" i="2"/>
  <c r="BA409" i="2"/>
  <c r="AZ407" i="2"/>
  <c r="AV409" i="2"/>
  <c r="AU407" i="2"/>
  <c r="AQ409" i="2"/>
  <c r="AP407" i="2"/>
  <c r="AL409" i="2"/>
  <c r="AK407" i="2"/>
  <c r="AG409" i="2"/>
  <c r="AF407" i="2"/>
  <c r="AB409" i="2"/>
  <c r="AA407" i="2"/>
  <c r="W409" i="2"/>
  <c r="V407" i="2"/>
  <c r="Q407" i="2"/>
  <c r="L407" i="2"/>
  <c r="G407" i="2"/>
  <c r="BK351" i="2"/>
  <c r="BJ351" i="2"/>
  <c r="BJ349" i="2"/>
  <c r="BF351" i="2"/>
  <c r="BE351" i="2"/>
  <c r="BE349" i="2"/>
  <c r="BA351" i="2"/>
  <c r="AZ349" i="2"/>
  <c r="AV351" i="2"/>
  <c r="AU349" i="2"/>
  <c r="AQ351" i="2"/>
  <c r="AP349" i="2"/>
  <c r="AL351" i="2"/>
  <c r="AK349" i="2"/>
  <c r="AG351" i="2"/>
  <c r="AF349" i="2"/>
  <c r="BK293" i="2"/>
  <c r="BJ293" i="2"/>
  <c r="BJ291" i="2"/>
  <c r="BF293" i="2"/>
  <c r="BE293" i="2"/>
  <c r="BE291" i="2"/>
  <c r="BA293" i="2"/>
  <c r="AZ291" i="2"/>
  <c r="AV293" i="2"/>
  <c r="AU291" i="2"/>
  <c r="AQ293" i="2"/>
  <c r="AP291" i="2"/>
  <c r="AL293" i="2"/>
  <c r="AK291" i="2"/>
  <c r="AG293" i="2"/>
  <c r="AF291" i="2"/>
  <c r="AA291" i="2"/>
  <c r="V291" i="2"/>
  <c r="Q291" i="2"/>
  <c r="G291" i="2"/>
  <c r="BK235" i="2"/>
  <c r="BJ235" i="2"/>
  <c r="BJ233" i="2"/>
  <c r="BF235" i="2"/>
  <c r="BE235" i="2"/>
  <c r="BE233" i="2"/>
  <c r="BA235" i="2"/>
  <c r="AZ233" i="2"/>
  <c r="AV235" i="2"/>
  <c r="AU233" i="2"/>
  <c r="AQ235" i="2"/>
  <c r="AP233" i="2"/>
  <c r="AL235" i="2"/>
  <c r="AK233" i="2"/>
  <c r="AG235" i="2"/>
  <c r="AF233" i="2"/>
  <c r="BK177" i="2"/>
  <c r="BJ177" i="2"/>
  <c r="BJ175" i="2"/>
  <c r="BF177" i="2"/>
  <c r="BE177" i="2"/>
  <c r="BE175" i="2"/>
  <c r="BA177" i="2"/>
  <c r="AZ175" i="2"/>
  <c r="AV177" i="2"/>
  <c r="AU175" i="2"/>
  <c r="AQ177" i="2"/>
  <c r="AP175" i="2"/>
  <c r="AL177" i="2"/>
  <c r="AK175" i="2"/>
  <c r="AG177" i="2"/>
  <c r="AF175" i="2"/>
  <c r="AA175" i="2"/>
  <c r="V175" i="2"/>
  <c r="L175" i="2"/>
  <c r="G175" i="2"/>
  <c r="BK119" i="2"/>
  <c r="BJ117" i="2"/>
  <c r="BF119" i="2"/>
  <c r="BA119" i="2"/>
  <c r="AZ117" i="2"/>
  <c r="AV119" i="2"/>
  <c r="AU117" i="2"/>
  <c r="AL119" i="2"/>
  <c r="AK117" i="2"/>
  <c r="AG119" i="2"/>
  <c r="AF117" i="2"/>
  <c r="AA117" i="2"/>
  <c r="V117" i="2"/>
  <c r="Q117" i="2"/>
  <c r="BM171" i="2"/>
  <c r="J87" i="2"/>
  <c r="E87" i="2"/>
  <c r="J83" i="2"/>
  <c r="E83" i="2"/>
  <c r="CB123" i="4"/>
  <c r="AB92" i="2" l="1"/>
  <c r="CC92" i="2" s="1"/>
  <c r="AB88" i="2"/>
  <c r="CC1530" i="2"/>
  <c r="AB208" i="2"/>
  <c r="CC208" i="2" s="1"/>
  <c r="AB204" i="2"/>
  <c r="CC1472" i="2"/>
  <c r="CC1588" i="2"/>
  <c r="CC196" i="2"/>
  <c r="CC312" i="2"/>
  <c r="CC428" i="2"/>
  <c r="CC544" i="2"/>
  <c r="CC660" i="2"/>
  <c r="CC776" i="2"/>
  <c r="CC892" i="2"/>
  <c r="CC1008" i="2"/>
  <c r="CC1124" i="2"/>
  <c r="CC1240" i="2"/>
  <c r="CC1356" i="2"/>
  <c r="CC138" i="2"/>
  <c r="CC254" i="2"/>
  <c r="CC370" i="2"/>
  <c r="CC486" i="2"/>
  <c r="CC602" i="2"/>
  <c r="CC718" i="2"/>
  <c r="CC834" i="2"/>
  <c r="CC950" i="2"/>
  <c r="CC1066" i="2"/>
  <c r="CC1182" i="2"/>
  <c r="CC1298" i="2"/>
  <c r="CC1414" i="2"/>
  <c r="CB945" i="4"/>
  <c r="CB181" i="4"/>
  <c r="CB273" i="4"/>
  <c r="CB406" i="4"/>
  <c r="CB180" i="4"/>
  <c r="CB810" i="4"/>
  <c r="CB900" i="4"/>
  <c r="CB225" i="4"/>
  <c r="CB408" i="4"/>
  <c r="CB723" i="4"/>
  <c r="CB858" i="4"/>
  <c r="CB363" i="4"/>
  <c r="CB768" i="4"/>
  <c r="CB811" i="4"/>
  <c r="CB138" i="4"/>
  <c r="CB318" i="4"/>
  <c r="CB361" i="4"/>
  <c r="CB405" i="4"/>
  <c r="CB451" i="4"/>
  <c r="CB498" i="4"/>
  <c r="CB588" i="4"/>
  <c r="CB678" i="4"/>
  <c r="CB721" i="4"/>
  <c r="CB765" i="4"/>
  <c r="CB855" i="4"/>
  <c r="CB453" i="4"/>
  <c r="CB856" i="4"/>
  <c r="CB183" i="4"/>
  <c r="CB226" i="4"/>
  <c r="CB540" i="4"/>
  <c r="CB630" i="4"/>
  <c r="CB813" i="4"/>
  <c r="CB903" i="4"/>
  <c r="CB946" i="4"/>
  <c r="CB135" i="4"/>
  <c r="CB228" i="4"/>
  <c r="CB270" i="4"/>
  <c r="CB315" i="4"/>
  <c r="CB495" i="4"/>
  <c r="CB541" i="4"/>
  <c r="CB585" i="4"/>
  <c r="CB631" i="4"/>
  <c r="CB675" i="4"/>
  <c r="CB948" i="4"/>
  <c r="CB766" i="4"/>
  <c r="CB901" i="4"/>
  <c r="CB136" i="4"/>
  <c r="CB271" i="4"/>
  <c r="CB316" i="4"/>
  <c r="CB360" i="4"/>
  <c r="CB450" i="4"/>
  <c r="CB496" i="4"/>
  <c r="CB543" i="4"/>
  <c r="CB586" i="4"/>
  <c r="CB633" i="4"/>
  <c r="CB676" i="4"/>
  <c r="CB720" i="4"/>
  <c r="CC948" i="4"/>
  <c r="CC903" i="4"/>
  <c r="CC813" i="4"/>
  <c r="CC768" i="4"/>
  <c r="CC723" i="4"/>
  <c r="CC678" i="4"/>
  <c r="CC588" i="4"/>
  <c r="CC408" i="4"/>
  <c r="CC363" i="4"/>
  <c r="CC183" i="4"/>
  <c r="CC138" i="4"/>
  <c r="CC93" i="4"/>
  <c r="AB109" i="2" l="1"/>
  <c r="BW942" i="4"/>
  <c r="BW941" i="4"/>
  <c r="BR942" i="4"/>
  <c r="BR941" i="4"/>
  <c r="BM942" i="4"/>
  <c r="BM941" i="4"/>
  <c r="BW897" i="4"/>
  <c r="BW896" i="4"/>
  <c r="BR897" i="4"/>
  <c r="BR896" i="4"/>
  <c r="BM897" i="4"/>
  <c r="BM896" i="4"/>
  <c r="BW852" i="4"/>
  <c r="BW851" i="4"/>
  <c r="BR852" i="4"/>
  <c r="BR851" i="4"/>
  <c r="BM852" i="4"/>
  <c r="BM851" i="4"/>
  <c r="BW807" i="4"/>
  <c r="BW806" i="4"/>
  <c r="BR807" i="4"/>
  <c r="BR806" i="4"/>
  <c r="BM807" i="4"/>
  <c r="BM806" i="4"/>
  <c r="BW762" i="4"/>
  <c r="BW761" i="4"/>
  <c r="BR762" i="4"/>
  <c r="BR761" i="4"/>
  <c r="BM762" i="4"/>
  <c r="BM761" i="4"/>
  <c r="BW717" i="4"/>
  <c r="BW716" i="4"/>
  <c r="BR717" i="4"/>
  <c r="BR716" i="4"/>
  <c r="BM717" i="4"/>
  <c r="BM716" i="4"/>
  <c r="BW672" i="4"/>
  <c r="BW671" i="4"/>
  <c r="BR672" i="4"/>
  <c r="BR671" i="4"/>
  <c r="BM672" i="4"/>
  <c r="BM671" i="4"/>
  <c r="BR627" i="4"/>
  <c r="BR626" i="4"/>
  <c r="BM627" i="4"/>
  <c r="BM626" i="4"/>
  <c r="BW582" i="4"/>
  <c r="BW581" i="4"/>
  <c r="BR582" i="4"/>
  <c r="BR581" i="4"/>
  <c r="BM582" i="4"/>
  <c r="BM581" i="4"/>
  <c r="BW537" i="4"/>
  <c r="BW536" i="4"/>
  <c r="BR537" i="4"/>
  <c r="BR536" i="4"/>
  <c r="BM537" i="4"/>
  <c r="BM536" i="4"/>
  <c r="BW492" i="4"/>
  <c r="BW491" i="4"/>
  <c r="BR492" i="4"/>
  <c r="BR491" i="4"/>
  <c r="BM492" i="4"/>
  <c r="BM491" i="4"/>
  <c r="BW447" i="4"/>
  <c r="BW446" i="4"/>
  <c r="BR447" i="4"/>
  <c r="BR446" i="4"/>
  <c r="BM447" i="4"/>
  <c r="BM446" i="4"/>
  <c r="BW402" i="4"/>
  <c r="BW401" i="4"/>
  <c r="BR402" i="4"/>
  <c r="BR401" i="4"/>
  <c r="BM402" i="4"/>
  <c r="BM401" i="4"/>
  <c r="BW357" i="4"/>
  <c r="BW356" i="4"/>
  <c r="BR357" i="4"/>
  <c r="BR356" i="4"/>
  <c r="BM357" i="4"/>
  <c r="BM356" i="4"/>
  <c r="BW312" i="4"/>
  <c r="BW311" i="4"/>
  <c r="BR312" i="4"/>
  <c r="BR311" i="4"/>
  <c r="BM312" i="4"/>
  <c r="BM311" i="4"/>
  <c r="BW267" i="4"/>
  <c r="BW266" i="4"/>
  <c r="BR267" i="4"/>
  <c r="BR266" i="4"/>
  <c r="BM267" i="4"/>
  <c r="BM266" i="4"/>
  <c r="BW222" i="4"/>
  <c r="BW221" i="4"/>
  <c r="BR222" i="4"/>
  <c r="BR221" i="4"/>
  <c r="BM222" i="4"/>
  <c r="BM221" i="4"/>
  <c r="BW177" i="4"/>
  <c r="BW176" i="4"/>
  <c r="BR177" i="4"/>
  <c r="BR176" i="4"/>
  <c r="BM177" i="4"/>
  <c r="BM176" i="4"/>
  <c r="BW132" i="4"/>
  <c r="BW131" i="4"/>
  <c r="BR132" i="4"/>
  <c r="BR131" i="4"/>
  <c r="BM132" i="4"/>
  <c r="BM131" i="4"/>
  <c r="BW87" i="4"/>
  <c r="BW86" i="4"/>
  <c r="BR87" i="4"/>
  <c r="BR86" i="4"/>
  <c r="BM87" i="4"/>
  <c r="BM86" i="4"/>
  <c r="BW42" i="4"/>
  <c r="BW41" i="4"/>
  <c r="BR42" i="4"/>
  <c r="BR41" i="4"/>
  <c r="BM41" i="4"/>
  <c r="BM42" i="4"/>
  <c r="BM1621" i="2"/>
  <c r="BM345" i="2"/>
  <c r="BM287" i="2"/>
  <c r="BM229" i="2"/>
  <c r="BM113" i="2"/>
  <c r="BW55" i="2"/>
  <c r="BR55" i="2"/>
  <c r="BM55" i="2"/>
  <c r="J1595" i="2" l="1"/>
  <c r="J1591" i="2"/>
  <c r="E1595" i="2"/>
  <c r="E1591" i="2"/>
  <c r="J1537" i="2"/>
  <c r="J1533" i="2"/>
  <c r="E1537" i="2"/>
  <c r="E1533" i="2"/>
  <c r="J1479" i="2"/>
  <c r="J1475" i="2"/>
  <c r="E1479" i="2"/>
  <c r="E1475" i="2"/>
  <c r="J1421" i="2"/>
  <c r="J1417" i="2"/>
  <c r="E1421" i="2"/>
  <c r="E1417" i="2"/>
  <c r="J1363" i="2"/>
  <c r="J1359" i="2"/>
  <c r="E1363" i="2"/>
  <c r="E1359" i="2"/>
  <c r="J1305" i="2"/>
  <c r="J1301" i="2"/>
  <c r="E1305" i="2"/>
  <c r="E1301" i="2"/>
  <c r="J1247" i="2"/>
  <c r="J1243" i="2"/>
  <c r="E1247" i="2"/>
  <c r="E1243" i="2"/>
  <c r="J1189" i="2"/>
  <c r="J1185" i="2"/>
  <c r="E1189" i="2"/>
  <c r="E1185" i="2"/>
  <c r="J1131" i="2"/>
  <c r="J1127" i="2"/>
  <c r="E1131" i="2"/>
  <c r="E1127" i="2"/>
  <c r="J1073" i="2"/>
  <c r="J1069" i="2"/>
  <c r="E1073" i="2"/>
  <c r="E1069" i="2"/>
  <c r="J1015" i="2"/>
  <c r="J1011" i="2"/>
  <c r="E1015" i="2"/>
  <c r="E1011" i="2"/>
  <c r="J957" i="2"/>
  <c r="J953" i="2"/>
  <c r="J949" i="2"/>
  <c r="E957" i="2"/>
  <c r="E953" i="2"/>
  <c r="J899" i="2"/>
  <c r="J895" i="2"/>
  <c r="E899" i="2"/>
  <c r="E895" i="2"/>
  <c r="J841" i="2"/>
  <c r="J837" i="2"/>
  <c r="E841" i="2"/>
  <c r="E837" i="2"/>
  <c r="J783" i="2"/>
  <c r="J779" i="2"/>
  <c r="E783" i="2"/>
  <c r="E779" i="2"/>
  <c r="J725" i="2"/>
  <c r="J721" i="2"/>
  <c r="E725" i="2"/>
  <c r="E721" i="2"/>
  <c r="J667" i="2"/>
  <c r="J663" i="2"/>
  <c r="E667" i="2"/>
  <c r="E663" i="2"/>
  <c r="J609" i="2"/>
  <c r="J605" i="2"/>
  <c r="E609" i="2"/>
  <c r="E605" i="2"/>
  <c r="J551" i="2"/>
  <c r="J547" i="2"/>
  <c r="E551" i="2"/>
  <c r="E547" i="2"/>
  <c r="J493" i="2"/>
  <c r="J489" i="2"/>
  <c r="E493" i="2"/>
  <c r="E489" i="2"/>
  <c r="J435" i="2"/>
  <c r="J431" i="2"/>
  <c r="E435" i="2"/>
  <c r="E431" i="2"/>
  <c r="J377" i="2"/>
  <c r="J373" i="2"/>
  <c r="E377" i="2"/>
  <c r="E373" i="2"/>
  <c r="J319" i="2"/>
  <c r="J315" i="2"/>
  <c r="E319" i="2"/>
  <c r="E315" i="2"/>
  <c r="J261" i="2"/>
  <c r="J257" i="2"/>
  <c r="E261" i="2"/>
  <c r="E257" i="2"/>
  <c r="J203" i="2"/>
  <c r="J199" i="2"/>
  <c r="E203" i="2"/>
  <c r="E199" i="2"/>
  <c r="J145" i="2"/>
  <c r="L142" i="2" s="1"/>
  <c r="J141" i="2"/>
  <c r="L138" i="2" s="1"/>
  <c r="E145" i="2"/>
  <c r="E141" i="2"/>
  <c r="E29" i="2"/>
  <c r="J29" i="2"/>
  <c r="E25" i="2"/>
  <c r="J25" i="2"/>
  <c r="CB933" i="4"/>
  <c r="CB929" i="4"/>
  <c r="CB925" i="4"/>
  <c r="CB921" i="4"/>
  <c r="CB918" i="4"/>
  <c r="CB915" i="4"/>
  <c r="CB911" i="4"/>
  <c r="CB907" i="4"/>
  <c r="CB888" i="4"/>
  <c r="CB884" i="4"/>
  <c r="CB880" i="4"/>
  <c r="CB876" i="4"/>
  <c r="CB873" i="4"/>
  <c r="CB870" i="4"/>
  <c r="CB866" i="4"/>
  <c r="CB862" i="4"/>
  <c r="CB843" i="4"/>
  <c r="CB839" i="4"/>
  <c r="CB835" i="4"/>
  <c r="CB831" i="4"/>
  <c r="CB828" i="4"/>
  <c r="CB825" i="4"/>
  <c r="CB821" i="4"/>
  <c r="CB817" i="4"/>
  <c r="CB798" i="4"/>
  <c r="CB794" i="4"/>
  <c r="CB790" i="4"/>
  <c r="CB786" i="4"/>
  <c r="CB783" i="4"/>
  <c r="CB780" i="4"/>
  <c r="CB776" i="4"/>
  <c r="CB772" i="4"/>
  <c r="CB803" i="4" s="1"/>
  <c r="CB753" i="4"/>
  <c r="CB749" i="4"/>
  <c r="CB745" i="4"/>
  <c r="CB741" i="4"/>
  <c r="CB738" i="4"/>
  <c r="CB735" i="4"/>
  <c r="CB731" i="4"/>
  <c r="CB727" i="4"/>
  <c r="CB758" i="4" s="1"/>
  <c r="CB708" i="4"/>
  <c r="CB704" i="4"/>
  <c r="CB700" i="4"/>
  <c r="CB696" i="4"/>
  <c r="CB693" i="4"/>
  <c r="CB690" i="4"/>
  <c r="CB686" i="4"/>
  <c r="CB682" i="4"/>
  <c r="CB663" i="4"/>
  <c r="CB659" i="4"/>
  <c r="CB655" i="4"/>
  <c r="CB651" i="4"/>
  <c r="CB648" i="4"/>
  <c r="CB645" i="4"/>
  <c r="CB641" i="4"/>
  <c r="CB637" i="4"/>
  <c r="CB668" i="4" s="1"/>
  <c r="CB618" i="4"/>
  <c r="CB614" i="4"/>
  <c r="CB610" i="4"/>
  <c r="CB606" i="4"/>
  <c r="CB603" i="4"/>
  <c r="CB600" i="4"/>
  <c r="CB596" i="4"/>
  <c r="CB592" i="4"/>
  <c r="CB573" i="4"/>
  <c r="CB569" i="4"/>
  <c r="CB565" i="4"/>
  <c r="CB561" i="4"/>
  <c r="CB558" i="4"/>
  <c r="CB555" i="4"/>
  <c r="CB551" i="4"/>
  <c r="CB547" i="4"/>
  <c r="CB528" i="4"/>
  <c r="CB524" i="4"/>
  <c r="CB520" i="4"/>
  <c r="CB516" i="4"/>
  <c r="CB513" i="4"/>
  <c r="CB510" i="4"/>
  <c r="CB506" i="4"/>
  <c r="CB502" i="4"/>
  <c r="CB483" i="4"/>
  <c r="CB479" i="4"/>
  <c r="CB475" i="4"/>
  <c r="CB471" i="4"/>
  <c r="CB468" i="4"/>
  <c r="CB465" i="4"/>
  <c r="CB461" i="4"/>
  <c r="CB457" i="4"/>
  <c r="CB438" i="4"/>
  <c r="CB434" i="4"/>
  <c r="CB430" i="4"/>
  <c r="CB426" i="4"/>
  <c r="CB423" i="4"/>
  <c r="CB420" i="4"/>
  <c r="CB416" i="4"/>
  <c r="CB412" i="4"/>
  <c r="CB393" i="4"/>
  <c r="CB389" i="4"/>
  <c r="CB385" i="4"/>
  <c r="CB381" i="4"/>
  <c r="CB378" i="4"/>
  <c r="CB375" i="4"/>
  <c r="CB371" i="4"/>
  <c r="CB367" i="4"/>
  <c r="CB398" i="4" s="1"/>
  <c r="CB348" i="4"/>
  <c r="CB344" i="4"/>
  <c r="CB340" i="4"/>
  <c r="CB336" i="4"/>
  <c r="CB333" i="4"/>
  <c r="CB330" i="4"/>
  <c r="CB326" i="4"/>
  <c r="CB322" i="4"/>
  <c r="CB303" i="4"/>
  <c r="CB299" i="4"/>
  <c r="CB295" i="4"/>
  <c r="CB291" i="4"/>
  <c r="CB288" i="4"/>
  <c r="CB285" i="4"/>
  <c r="CB281" i="4"/>
  <c r="CB277" i="4"/>
  <c r="CB258" i="4"/>
  <c r="CB254" i="4"/>
  <c r="CB250" i="4"/>
  <c r="CB246" i="4"/>
  <c r="CB243" i="4"/>
  <c r="CB240" i="4"/>
  <c r="CB236" i="4"/>
  <c r="CB232" i="4"/>
  <c r="CB263" i="4" s="1"/>
  <c r="CB213" i="4"/>
  <c r="CB209" i="4"/>
  <c r="CB205" i="4"/>
  <c r="CB201" i="4"/>
  <c r="CB198" i="4"/>
  <c r="CB195" i="4"/>
  <c r="CB191" i="4"/>
  <c r="CB187" i="4"/>
  <c r="CB168" i="4"/>
  <c r="CB164" i="4"/>
  <c r="CB160" i="4"/>
  <c r="CB156" i="4"/>
  <c r="CB153" i="4"/>
  <c r="CB150" i="4"/>
  <c r="CB146" i="4"/>
  <c r="CB142" i="4"/>
  <c r="CB119" i="4"/>
  <c r="CB115" i="4"/>
  <c r="CB111" i="4"/>
  <c r="CB108" i="4"/>
  <c r="CB105" i="4"/>
  <c r="CB101" i="4"/>
  <c r="CB97" i="4"/>
  <c r="CB78" i="4"/>
  <c r="CB74" i="4"/>
  <c r="CB70" i="4"/>
  <c r="CB66" i="4"/>
  <c r="CB63" i="4"/>
  <c r="CB60" i="4"/>
  <c r="CB56" i="4"/>
  <c r="CB52" i="4"/>
  <c r="BW924" i="4"/>
  <c r="BW879" i="4"/>
  <c r="BW834" i="4"/>
  <c r="BW789" i="4"/>
  <c r="BW744" i="4"/>
  <c r="BW699" i="4"/>
  <c r="BW654" i="4"/>
  <c r="BW609" i="4"/>
  <c r="BW564" i="4"/>
  <c r="BW519" i="4"/>
  <c r="BW474" i="4"/>
  <c r="BW429" i="4"/>
  <c r="BW384" i="4"/>
  <c r="BW339" i="4"/>
  <c r="BW294" i="4"/>
  <c r="BW249" i="4"/>
  <c r="BW204" i="4"/>
  <c r="BW159" i="4"/>
  <c r="BW114" i="4"/>
  <c r="BW69" i="4"/>
  <c r="BR924" i="4"/>
  <c r="BR879" i="4"/>
  <c r="BR834" i="4"/>
  <c r="BR789" i="4"/>
  <c r="BR744" i="4"/>
  <c r="BR699" i="4"/>
  <c r="BR654" i="4"/>
  <c r="BR609" i="4"/>
  <c r="BR564" i="4"/>
  <c r="BR519" i="4"/>
  <c r="BR474" i="4"/>
  <c r="BR429" i="4"/>
  <c r="BR384" i="4"/>
  <c r="BR339" i="4"/>
  <c r="BR294" i="4"/>
  <c r="BR249" i="4"/>
  <c r="BR204" i="4"/>
  <c r="BR159" i="4"/>
  <c r="BR114" i="4"/>
  <c r="BM924" i="4"/>
  <c r="BM879" i="4"/>
  <c r="BM834" i="4"/>
  <c r="BM789" i="4"/>
  <c r="BM744" i="4"/>
  <c r="BM699" i="4"/>
  <c r="BM654" i="4"/>
  <c r="BM609" i="4"/>
  <c r="BM564" i="4"/>
  <c r="BM519" i="4"/>
  <c r="BM474" i="4"/>
  <c r="BM429" i="4"/>
  <c r="BM384" i="4"/>
  <c r="BM339" i="4"/>
  <c r="BM294" i="4"/>
  <c r="BM249" i="4"/>
  <c r="BM204" i="4"/>
  <c r="BM159" i="4"/>
  <c r="BM114" i="4"/>
  <c r="BM69" i="4"/>
  <c r="BR69" i="4"/>
  <c r="BW24" i="4"/>
  <c r="BR24" i="4"/>
  <c r="BM24" i="4"/>
  <c r="BM25" i="2"/>
  <c r="BR25" i="2"/>
  <c r="BH944" i="4"/>
  <c r="BH943" i="4"/>
  <c r="BH945" i="4" s="1"/>
  <c r="BJ945" i="4" s="1"/>
  <c r="BC944" i="4"/>
  <c r="BC943" i="4"/>
  <c r="BC945" i="4" s="1"/>
  <c r="BE945" i="4" s="1"/>
  <c r="AX944" i="4"/>
  <c r="AX943" i="4"/>
  <c r="AX945" i="4" s="1"/>
  <c r="AZ945" i="4" s="1"/>
  <c r="AS944" i="4"/>
  <c r="AS943" i="4"/>
  <c r="AS945" i="4" s="1"/>
  <c r="AU945" i="4" s="1"/>
  <c r="AN944" i="4"/>
  <c r="AN943" i="4"/>
  <c r="AN945" i="4" s="1"/>
  <c r="AP945" i="4" s="1"/>
  <c r="AI944" i="4"/>
  <c r="AI943" i="4"/>
  <c r="AI945" i="4" s="1"/>
  <c r="AK945" i="4" s="1"/>
  <c r="AD944" i="4"/>
  <c r="AD943" i="4"/>
  <c r="AD945" i="4" s="1"/>
  <c r="AF945" i="4" s="1"/>
  <c r="Y944" i="4"/>
  <c r="Y943" i="4"/>
  <c r="Y945" i="4" s="1"/>
  <c r="AA945" i="4" s="1"/>
  <c r="T944" i="4"/>
  <c r="T943" i="4"/>
  <c r="T945" i="4" s="1"/>
  <c r="V945" i="4" s="1"/>
  <c r="O944" i="4"/>
  <c r="O943" i="4"/>
  <c r="O945" i="4" s="1"/>
  <c r="Q945" i="4" s="1"/>
  <c r="J943" i="4"/>
  <c r="J945" i="4" s="1"/>
  <c r="L945" i="4" s="1"/>
  <c r="J944" i="4"/>
  <c r="BH899" i="4"/>
  <c r="BH898" i="4"/>
  <c r="BH900" i="4" s="1"/>
  <c r="BJ900" i="4" s="1"/>
  <c r="BC899" i="4"/>
  <c r="BC898" i="4"/>
  <c r="BC900" i="4" s="1"/>
  <c r="BE900" i="4" s="1"/>
  <c r="AX899" i="4"/>
  <c r="AX898" i="4"/>
  <c r="AX900" i="4" s="1"/>
  <c r="AZ900" i="4" s="1"/>
  <c r="AS899" i="4"/>
  <c r="AS898" i="4"/>
  <c r="AS900" i="4" s="1"/>
  <c r="AU900" i="4" s="1"/>
  <c r="AN899" i="4"/>
  <c r="AN898" i="4"/>
  <c r="AN900" i="4" s="1"/>
  <c r="AP900" i="4" s="1"/>
  <c r="AI899" i="4"/>
  <c r="AI898" i="4"/>
  <c r="AI900" i="4" s="1"/>
  <c r="AK900" i="4" s="1"/>
  <c r="AD899" i="4"/>
  <c r="AD898" i="4"/>
  <c r="AD900" i="4" s="1"/>
  <c r="AF900" i="4" s="1"/>
  <c r="Y899" i="4"/>
  <c r="Y898" i="4"/>
  <c r="Y900" i="4" s="1"/>
  <c r="AA900" i="4" s="1"/>
  <c r="T899" i="4"/>
  <c r="T898" i="4"/>
  <c r="T900" i="4" s="1"/>
  <c r="V900" i="4" s="1"/>
  <c r="O899" i="4"/>
  <c r="O898" i="4"/>
  <c r="O900" i="4" s="1"/>
  <c r="Q900" i="4" s="1"/>
  <c r="J898" i="4"/>
  <c r="J900" i="4" s="1"/>
  <c r="L900" i="4" s="1"/>
  <c r="J899" i="4"/>
  <c r="BH854" i="4"/>
  <c r="BH853" i="4"/>
  <c r="BH855" i="4" s="1"/>
  <c r="BJ855" i="4" s="1"/>
  <c r="BC854" i="4"/>
  <c r="BC853" i="4"/>
  <c r="BC855" i="4" s="1"/>
  <c r="BE855" i="4" s="1"/>
  <c r="AX854" i="4"/>
  <c r="AX853" i="4"/>
  <c r="AX855" i="4" s="1"/>
  <c r="AZ855" i="4" s="1"/>
  <c r="AS854" i="4"/>
  <c r="AS853" i="4"/>
  <c r="AS855" i="4" s="1"/>
  <c r="AU855" i="4" s="1"/>
  <c r="AN854" i="4"/>
  <c r="AN853" i="4"/>
  <c r="AN855" i="4" s="1"/>
  <c r="AP855" i="4" s="1"/>
  <c r="AI854" i="4"/>
  <c r="AI853" i="4"/>
  <c r="AI855" i="4" s="1"/>
  <c r="AK855" i="4" s="1"/>
  <c r="AD854" i="4"/>
  <c r="AD853" i="4"/>
  <c r="AD855" i="4" s="1"/>
  <c r="AF855" i="4" s="1"/>
  <c r="Y854" i="4"/>
  <c r="Y853" i="4"/>
  <c r="Y855" i="4" s="1"/>
  <c r="AA855" i="4" s="1"/>
  <c r="T854" i="4"/>
  <c r="T853" i="4"/>
  <c r="T855" i="4" s="1"/>
  <c r="V855" i="4" s="1"/>
  <c r="O854" i="4"/>
  <c r="O853" i="4"/>
  <c r="O855" i="4" s="1"/>
  <c r="Q855" i="4" s="1"/>
  <c r="J853" i="4"/>
  <c r="J855" i="4" s="1"/>
  <c r="L855" i="4" s="1"/>
  <c r="J854" i="4"/>
  <c r="BH809" i="4"/>
  <c r="BH808" i="4"/>
  <c r="BH810" i="4" s="1"/>
  <c r="BJ810" i="4" s="1"/>
  <c r="BC809" i="4"/>
  <c r="BC808" i="4"/>
  <c r="BC810" i="4" s="1"/>
  <c r="BE810" i="4" s="1"/>
  <c r="AX808" i="4"/>
  <c r="AX810" i="4" s="1"/>
  <c r="AZ810" i="4" s="1"/>
  <c r="AS809" i="4"/>
  <c r="AS808" i="4"/>
  <c r="AS810" i="4" s="1"/>
  <c r="AU810" i="4" s="1"/>
  <c r="AN809" i="4"/>
  <c r="AN808" i="4"/>
  <c r="AN810" i="4" s="1"/>
  <c r="AP810" i="4" s="1"/>
  <c r="AI809" i="4"/>
  <c r="AI808" i="4"/>
  <c r="AI810" i="4" s="1"/>
  <c r="AK810" i="4" s="1"/>
  <c r="AD809" i="4"/>
  <c r="AD808" i="4"/>
  <c r="AD810" i="4" s="1"/>
  <c r="AF810" i="4" s="1"/>
  <c r="Y809" i="4"/>
  <c r="Y808" i="4"/>
  <c r="Y810" i="4" s="1"/>
  <c r="AA810" i="4" s="1"/>
  <c r="T809" i="4"/>
  <c r="T808" i="4"/>
  <c r="T810" i="4" s="1"/>
  <c r="V810" i="4" s="1"/>
  <c r="O809" i="4"/>
  <c r="O808" i="4"/>
  <c r="O810" i="4" s="1"/>
  <c r="Q810" i="4" s="1"/>
  <c r="J808" i="4"/>
  <c r="J810" i="4" s="1"/>
  <c r="L810" i="4" s="1"/>
  <c r="J809" i="4"/>
  <c r="BH764" i="4"/>
  <c r="BH763" i="4"/>
  <c r="BH765" i="4" s="1"/>
  <c r="BJ765" i="4" s="1"/>
  <c r="BC764" i="4"/>
  <c r="BC763" i="4"/>
  <c r="BC765" i="4" s="1"/>
  <c r="BE765" i="4" s="1"/>
  <c r="AX764" i="4"/>
  <c r="AX763" i="4"/>
  <c r="AX765" i="4" s="1"/>
  <c r="AZ765" i="4" s="1"/>
  <c r="AS764" i="4"/>
  <c r="AS763" i="4"/>
  <c r="AS765" i="4" s="1"/>
  <c r="AU765" i="4" s="1"/>
  <c r="AN764" i="4"/>
  <c r="AN763" i="4"/>
  <c r="AN765" i="4" s="1"/>
  <c r="AP765" i="4" s="1"/>
  <c r="AI764" i="4"/>
  <c r="AI763" i="4"/>
  <c r="AI765" i="4" s="1"/>
  <c r="AK765" i="4" s="1"/>
  <c r="AD764" i="4"/>
  <c r="AD763" i="4"/>
  <c r="AD765" i="4" s="1"/>
  <c r="AF765" i="4" s="1"/>
  <c r="Y764" i="4"/>
  <c r="Y763" i="4"/>
  <c r="Y765" i="4" s="1"/>
  <c r="AA765" i="4" s="1"/>
  <c r="T764" i="4"/>
  <c r="T763" i="4"/>
  <c r="T765" i="4" s="1"/>
  <c r="V765" i="4" s="1"/>
  <c r="O764" i="4"/>
  <c r="O763" i="4"/>
  <c r="O765" i="4" s="1"/>
  <c r="Q765" i="4" s="1"/>
  <c r="J764" i="4"/>
  <c r="J763" i="4"/>
  <c r="J765" i="4" s="1"/>
  <c r="L765" i="4" s="1"/>
  <c r="BH719" i="4"/>
  <c r="BC719" i="4"/>
  <c r="AX719" i="4"/>
  <c r="AS719" i="4"/>
  <c r="AN719" i="4"/>
  <c r="AI719" i="4"/>
  <c r="AD719" i="4"/>
  <c r="Y719" i="4"/>
  <c r="T719" i="4"/>
  <c r="O719" i="4"/>
  <c r="J719" i="4"/>
  <c r="BH674" i="4"/>
  <c r="BC674" i="4"/>
  <c r="AX674" i="4"/>
  <c r="AS674" i="4"/>
  <c r="AN674" i="4"/>
  <c r="AI674" i="4"/>
  <c r="AD674" i="4"/>
  <c r="Y674" i="4"/>
  <c r="T674" i="4"/>
  <c r="O674" i="4"/>
  <c r="J674" i="4"/>
  <c r="BH629" i="4"/>
  <c r="BC629" i="4"/>
  <c r="AX629" i="4"/>
  <c r="AS629" i="4"/>
  <c r="AN629" i="4"/>
  <c r="AI629" i="4"/>
  <c r="AD629" i="4"/>
  <c r="Y629" i="4"/>
  <c r="T629" i="4"/>
  <c r="O629" i="4"/>
  <c r="J629" i="4"/>
  <c r="BH718" i="4"/>
  <c r="BH720" i="4" s="1"/>
  <c r="BJ720" i="4" s="1"/>
  <c r="BC718" i="4"/>
  <c r="BC720" i="4" s="1"/>
  <c r="BE720" i="4" s="1"/>
  <c r="AX718" i="4"/>
  <c r="AX720" i="4" s="1"/>
  <c r="AZ720" i="4" s="1"/>
  <c r="AS718" i="4"/>
  <c r="AS720" i="4" s="1"/>
  <c r="AU720" i="4" s="1"/>
  <c r="AN718" i="4"/>
  <c r="AN720" i="4" s="1"/>
  <c r="AP720" i="4" s="1"/>
  <c r="AI718" i="4"/>
  <c r="AI720" i="4" s="1"/>
  <c r="AK720" i="4" s="1"/>
  <c r="AD718" i="4"/>
  <c r="AD720" i="4" s="1"/>
  <c r="AF720" i="4" s="1"/>
  <c r="Y718" i="4"/>
  <c r="Y720" i="4" s="1"/>
  <c r="AA720" i="4" s="1"/>
  <c r="T718" i="4"/>
  <c r="T720" i="4" s="1"/>
  <c r="V720" i="4" s="1"/>
  <c r="O718" i="4"/>
  <c r="O720" i="4" s="1"/>
  <c r="Q720" i="4" s="1"/>
  <c r="J718" i="4"/>
  <c r="J720" i="4" s="1"/>
  <c r="L720" i="4" s="1"/>
  <c r="BH673" i="4"/>
  <c r="BH675" i="4" s="1"/>
  <c r="BJ675" i="4" s="1"/>
  <c r="BC673" i="4"/>
  <c r="BC675" i="4" s="1"/>
  <c r="BE675" i="4" s="1"/>
  <c r="AX673" i="4"/>
  <c r="AX675" i="4" s="1"/>
  <c r="AZ675" i="4" s="1"/>
  <c r="AS673" i="4"/>
  <c r="AS675" i="4" s="1"/>
  <c r="AU675" i="4" s="1"/>
  <c r="AN673" i="4"/>
  <c r="AN675" i="4" s="1"/>
  <c r="AP675" i="4" s="1"/>
  <c r="AI673" i="4"/>
  <c r="AI675" i="4" s="1"/>
  <c r="AK675" i="4" s="1"/>
  <c r="AD673" i="4"/>
  <c r="AD675" i="4" s="1"/>
  <c r="AF675" i="4" s="1"/>
  <c r="Y673" i="4"/>
  <c r="Y675" i="4" s="1"/>
  <c r="AA675" i="4" s="1"/>
  <c r="T673" i="4"/>
  <c r="T675" i="4" s="1"/>
  <c r="V675" i="4" s="1"/>
  <c r="O673" i="4"/>
  <c r="O675" i="4" s="1"/>
  <c r="Q675" i="4" s="1"/>
  <c r="J673" i="4"/>
  <c r="J675" i="4" s="1"/>
  <c r="L675" i="4" s="1"/>
  <c r="BH628" i="4"/>
  <c r="BH630" i="4" s="1"/>
  <c r="BJ630" i="4" s="1"/>
  <c r="BC628" i="4"/>
  <c r="BC630" i="4" s="1"/>
  <c r="BE630" i="4" s="1"/>
  <c r="AX628" i="4"/>
  <c r="AX630" i="4" s="1"/>
  <c r="AZ630" i="4" s="1"/>
  <c r="AS628" i="4"/>
  <c r="AS630" i="4" s="1"/>
  <c r="AU630" i="4" s="1"/>
  <c r="AN628" i="4"/>
  <c r="AN630" i="4" s="1"/>
  <c r="AP630" i="4" s="1"/>
  <c r="AI628" i="4"/>
  <c r="AI630" i="4" s="1"/>
  <c r="AK630" i="4" s="1"/>
  <c r="AD628" i="4"/>
  <c r="AD630" i="4" s="1"/>
  <c r="AF630" i="4" s="1"/>
  <c r="Y628" i="4"/>
  <c r="Y630" i="4" s="1"/>
  <c r="AA630" i="4" s="1"/>
  <c r="T628" i="4"/>
  <c r="T630" i="4" s="1"/>
  <c r="V630" i="4" s="1"/>
  <c r="O628" i="4"/>
  <c r="O630" i="4" s="1"/>
  <c r="Q630" i="4" s="1"/>
  <c r="J628" i="4"/>
  <c r="J630" i="4" s="1"/>
  <c r="L630" i="4" s="1"/>
  <c r="BH584" i="4"/>
  <c r="BH583" i="4"/>
  <c r="BH585" i="4" s="1"/>
  <c r="BJ585" i="4" s="1"/>
  <c r="BC584" i="4"/>
  <c r="BC583" i="4"/>
  <c r="BC585" i="4" s="1"/>
  <c r="BE585" i="4" s="1"/>
  <c r="AX584" i="4"/>
  <c r="AX583" i="4"/>
  <c r="AX585" i="4" s="1"/>
  <c r="AZ585" i="4" s="1"/>
  <c r="AS584" i="4"/>
  <c r="AS583" i="4"/>
  <c r="AS585" i="4" s="1"/>
  <c r="AU585" i="4" s="1"/>
  <c r="AN584" i="4"/>
  <c r="AN583" i="4"/>
  <c r="AN585" i="4" s="1"/>
  <c r="AP585" i="4" s="1"/>
  <c r="AI584" i="4"/>
  <c r="AI583" i="4"/>
  <c r="AI585" i="4" s="1"/>
  <c r="AK585" i="4" s="1"/>
  <c r="AD584" i="4"/>
  <c r="AD583" i="4"/>
  <c r="AD585" i="4" s="1"/>
  <c r="AF585" i="4" s="1"/>
  <c r="Y584" i="4"/>
  <c r="Y583" i="4"/>
  <c r="Y585" i="4" s="1"/>
  <c r="AA585" i="4" s="1"/>
  <c r="T584" i="4"/>
  <c r="T583" i="4"/>
  <c r="T585" i="4" s="1"/>
  <c r="V585" i="4" s="1"/>
  <c r="O584" i="4"/>
  <c r="O583" i="4"/>
  <c r="O585" i="4" s="1"/>
  <c r="Q585" i="4" s="1"/>
  <c r="J583" i="4"/>
  <c r="J585" i="4" s="1"/>
  <c r="L585" i="4" s="1"/>
  <c r="J584" i="4"/>
  <c r="BH539" i="4"/>
  <c r="BH538" i="4"/>
  <c r="BH540" i="4" s="1"/>
  <c r="BJ540" i="4" s="1"/>
  <c r="BC539" i="4"/>
  <c r="BC538" i="4"/>
  <c r="BC540" i="4" s="1"/>
  <c r="BE540" i="4" s="1"/>
  <c r="AX539" i="4"/>
  <c r="AX538" i="4"/>
  <c r="AX540" i="4" s="1"/>
  <c r="AZ540" i="4" s="1"/>
  <c r="AS539" i="4"/>
  <c r="AS538" i="4"/>
  <c r="AS540" i="4" s="1"/>
  <c r="AU540" i="4" s="1"/>
  <c r="AN539" i="4"/>
  <c r="AN538" i="4"/>
  <c r="AN540" i="4" s="1"/>
  <c r="AP540" i="4" s="1"/>
  <c r="AI539" i="4"/>
  <c r="AI538" i="4"/>
  <c r="AI540" i="4" s="1"/>
  <c r="AK540" i="4" s="1"/>
  <c r="AD539" i="4"/>
  <c r="AD538" i="4"/>
  <c r="AD540" i="4" s="1"/>
  <c r="AF540" i="4" s="1"/>
  <c r="Y538" i="4"/>
  <c r="T539" i="4"/>
  <c r="Y539" i="4" s="1"/>
  <c r="T538" i="4"/>
  <c r="O538" i="4"/>
  <c r="J538" i="4"/>
  <c r="J539" i="4"/>
  <c r="O539" i="4" s="1"/>
  <c r="BH494" i="4"/>
  <c r="BH493" i="4"/>
  <c r="BH495" i="4" s="1"/>
  <c r="BJ495" i="4" s="1"/>
  <c r="BC494" i="4"/>
  <c r="BC493" i="4"/>
  <c r="BC495" i="4" s="1"/>
  <c r="BE495" i="4" s="1"/>
  <c r="AX494" i="4"/>
  <c r="AX493" i="4"/>
  <c r="AX495" i="4" s="1"/>
  <c r="AZ495" i="4" s="1"/>
  <c r="AS494" i="4"/>
  <c r="AS493" i="4"/>
  <c r="AS495" i="4" s="1"/>
  <c r="AU495" i="4" s="1"/>
  <c r="AN494" i="4"/>
  <c r="AN493" i="4"/>
  <c r="AN495" i="4" s="1"/>
  <c r="AP495" i="4" s="1"/>
  <c r="AI494" i="4"/>
  <c r="AI493" i="4"/>
  <c r="AI495" i="4" s="1"/>
  <c r="AK495" i="4" s="1"/>
  <c r="AD494" i="4"/>
  <c r="AD493" i="4"/>
  <c r="AD495" i="4" s="1"/>
  <c r="AF495" i="4" s="1"/>
  <c r="Y493" i="4"/>
  <c r="Y495" i="4" s="1"/>
  <c r="T493" i="4"/>
  <c r="O493" i="4"/>
  <c r="J493" i="4"/>
  <c r="O494" i="4"/>
  <c r="T494" i="4" s="1"/>
  <c r="BH449" i="4"/>
  <c r="BH448" i="4"/>
  <c r="BH450" i="4" s="1"/>
  <c r="BJ450" i="4" s="1"/>
  <c r="BC449" i="4"/>
  <c r="BC448" i="4"/>
  <c r="BC450" i="4" s="1"/>
  <c r="BE450" i="4" s="1"/>
  <c r="AX449" i="4"/>
  <c r="AX448" i="4"/>
  <c r="AX450" i="4" s="1"/>
  <c r="AZ450" i="4" s="1"/>
  <c r="AS449" i="4"/>
  <c r="AS448" i="4"/>
  <c r="AS450" i="4" s="1"/>
  <c r="AU450" i="4" s="1"/>
  <c r="AN449" i="4"/>
  <c r="AN448" i="4"/>
  <c r="AN450" i="4" s="1"/>
  <c r="AP450" i="4" s="1"/>
  <c r="AI449" i="4"/>
  <c r="AI448" i="4"/>
  <c r="AI450" i="4" s="1"/>
  <c r="AK450" i="4" s="1"/>
  <c r="AD449" i="4"/>
  <c r="AD448" i="4"/>
  <c r="AD450" i="4" s="1"/>
  <c r="AF450" i="4" s="1"/>
  <c r="Y449" i="4"/>
  <c r="Y448" i="4"/>
  <c r="Y450" i="4" s="1"/>
  <c r="AA450" i="4" s="1"/>
  <c r="T449" i="4"/>
  <c r="T448" i="4"/>
  <c r="T450" i="4" s="1"/>
  <c r="V450" i="4" s="1"/>
  <c r="O449" i="4"/>
  <c r="O448" i="4"/>
  <c r="O450" i="4" s="1"/>
  <c r="Q450" i="4" s="1"/>
  <c r="J448" i="4"/>
  <c r="J450" i="4" s="1"/>
  <c r="L450" i="4" s="1"/>
  <c r="J449" i="4"/>
  <c r="BH404" i="4"/>
  <c r="BH403" i="4"/>
  <c r="BH405" i="4" s="1"/>
  <c r="BJ405" i="4" s="1"/>
  <c r="BC404" i="4"/>
  <c r="BC403" i="4"/>
  <c r="BC405" i="4" s="1"/>
  <c r="BE405" i="4" s="1"/>
  <c r="AX404" i="4"/>
  <c r="AX403" i="4"/>
  <c r="AX405" i="4" s="1"/>
  <c r="AZ405" i="4" s="1"/>
  <c r="AS404" i="4"/>
  <c r="AS403" i="4"/>
  <c r="AS405" i="4" s="1"/>
  <c r="AU405" i="4" s="1"/>
  <c r="AN404" i="4"/>
  <c r="AN403" i="4"/>
  <c r="AN405" i="4" s="1"/>
  <c r="AP405" i="4" s="1"/>
  <c r="AI404" i="4"/>
  <c r="AI403" i="4"/>
  <c r="AI405" i="4" s="1"/>
  <c r="AK405" i="4" s="1"/>
  <c r="AD404" i="4"/>
  <c r="AD403" i="4"/>
  <c r="AD405" i="4" s="1"/>
  <c r="AF405" i="4" s="1"/>
  <c r="Y404" i="4"/>
  <c r="Y403" i="4"/>
  <c r="Y405" i="4" s="1"/>
  <c r="AA405" i="4" s="1"/>
  <c r="T404" i="4"/>
  <c r="T403" i="4"/>
  <c r="T405" i="4" s="1"/>
  <c r="V405" i="4" s="1"/>
  <c r="O404" i="4"/>
  <c r="O403" i="4"/>
  <c r="O405" i="4" s="1"/>
  <c r="Q405" i="4" s="1"/>
  <c r="J403" i="4"/>
  <c r="J405" i="4" s="1"/>
  <c r="L405" i="4" s="1"/>
  <c r="J404" i="4"/>
  <c r="BH359" i="4"/>
  <c r="BH358" i="4"/>
  <c r="BH360" i="4" s="1"/>
  <c r="BJ360" i="4" s="1"/>
  <c r="BC359" i="4"/>
  <c r="BC358" i="4"/>
  <c r="BC360" i="4" s="1"/>
  <c r="BE360" i="4" s="1"/>
  <c r="AX359" i="4"/>
  <c r="AX358" i="4"/>
  <c r="AX360" i="4" s="1"/>
  <c r="AZ360" i="4" s="1"/>
  <c r="AS359" i="4"/>
  <c r="AS358" i="4"/>
  <c r="AS360" i="4" s="1"/>
  <c r="AU360" i="4" s="1"/>
  <c r="AN359" i="4"/>
  <c r="AN358" i="4"/>
  <c r="AN360" i="4" s="1"/>
  <c r="AP360" i="4" s="1"/>
  <c r="AI359" i="4"/>
  <c r="AI358" i="4"/>
  <c r="AI360" i="4" s="1"/>
  <c r="AK360" i="4" s="1"/>
  <c r="AD359" i="4"/>
  <c r="AD358" i="4"/>
  <c r="AD360" i="4" s="1"/>
  <c r="AF360" i="4" s="1"/>
  <c r="Y359" i="4"/>
  <c r="Y358" i="4"/>
  <c r="Y360" i="4" s="1"/>
  <c r="AA360" i="4" s="1"/>
  <c r="T359" i="4"/>
  <c r="T358" i="4"/>
  <c r="T360" i="4" s="1"/>
  <c r="V360" i="4" s="1"/>
  <c r="O359" i="4"/>
  <c r="O358" i="4"/>
  <c r="O360" i="4" s="1"/>
  <c r="Q360" i="4" s="1"/>
  <c r="J359" i="4"/>
  <c r="J358" i="4"/>
  <c r="J360" i="4" s="1"/>
  <c r="L360" i="4" s="1"/>
  <c r="BH314" i="4"/>
  <c r="BH313" i="4"/>
  <c r="BH315" i="4" s="1"/>
  <c r="BJ315" i="4" s="1"/>
  <c r="BC314" i="4"/>
  <c r="BC313" i="4"/>
  <c r="BC315" i="4" s="1"/>
  <c r="BE315" i="4" s="1"/>
  <c r="AX314" i="4"/>
  <c r="AX313" i="4"/>
  <c r="AX315" i="4" s="1"/>
  <c r="AZ315" i="4" s="1"/>
  <c r="AS314" i="4"/>
  <c r="AS313" i="4"/>
  <c r="AS315" i="4" s="1"/>
  <c r="AU315" i="4" s="1"/>
  <c r="AN314" i="4"/>
  <c r="AN313" i="4"/>
  <c r="AN315" i="4" s="1"/>
  <c r="AP315" i="4" s="1"/>
  <c r="AI314" i="4"/>
  <c r="AI313" i="4"/>
  <c r="AI315" i="4" s="1"/>
  <c r="AK315" i="4" s="1"/>
  <c r="AD314" i="4"/>
  <c r="AD313" i="4"/>
  <c r="AD315" i="4" s="1"/>
  <c r="AF315" i="4" s="1"/>
  <c r="Y313" i="4"/>
  <c r="T313" i="4"/>
  <c r="O313" i="4"/>
  <c r="J314" i="4"/>
  <c r="O314" i="4" s="1"/>
  <c r="T314" i="4" s="1"/>
  <c r="Y314" i="4" s="1"/>
  <c r="J313" i="4"/>
  <c r="BH269" i="4"/>
  <c r="BH268" i="4"/>
  <c r="BH270" i="4" s="1"/>
  <c r="BJ270" i="4" s="1"/>
  <c r="BC269" i="4"/>
  <c r="BC268" i="4"/>
  <c r="BC270" i="4" s="1"/>
  <c r="BE270" i="4" s="1"/>
  <c r="AX269" i="4"/>
  <c r="AX268" i="4"/>
  <c r="AX270" i="4" s="1"/>
  <c r="AZ270" i="4" s="1"/>
  <c r="AS269" i="4"/>
  <c r="AS268" i="4"/>
  <c r="AS270" i="4" s="1"/>
  <c r="AU270" i="4" s="1"/>
  <c r="AN269" i="4"/>
  <c r="AN268" i="4"/>
  <c r="AN270" i="4" s="1"/>
  <c r="AP270" i="4" s="1"/>
  <c r="AI269" i="4"/>
  <c r="AI268" i="4"/>
  <c r="AI270" i="4" s="1"/>
  <c r="AK270" i="4" s="1"/>
  <c r="AD269" i="4"/>
  <c r="AD268" i="4"/>
  <c r="AD270" i="4" s="1"/>
  <c r="AF270" i="4" s="1"/>
  <c r="Y270" i="4"/>
  <c r="AA270" i="4" s="1"/>
  <c r="T269" i="4"/>
  <c r="Y269" i="4" s="1"/>
  <c r="T270" i="4"/>
  <c r="V270" i="4" s="1"/>
  <c r="O269" i="4"/>
  <c r="O270" i="4" s="1"/>
  <c r="Q270" i="4" s="1"/>
  <c r="J269" i="4"/>
  <c r="J268" i="4"/>
  <c r="BH224" i="4"/>
  <c r="BH223" i="4"/>
  <c r="BH225" i="4" s="1"/>
  <c r="BJ225" i="4" s="1"/>
  <c r="BC224" i="4"/>
  <c r="BC223" i="4"/>
  <c r="BC225" i="4" s="1"/>
  <c r="BE225" i="4" s="1"/>
  <c r="AX224" i="4"/>
  <c r="AX223" i="4"/>
  <c r="AX225" i="4" s="1"/>
  <c r="AZ225" i="4" s="1"/>
  <c r="AS224" i="4"/>
  <c r="AS223" i="4"/>
  <c r="AS225" i="4" s="1"/>
  <c r="AU225" i="4" s="1"/>
  <c r="AN224" i="4"/>
  <c r="AN223" i="4"/>
  <c r="AN225" i="4" s="1"/>
  <c r="AP225" i="4" s="1"/>
  <c r="AI224" i="4"/>
  <c r="AI223" i="4"/>
  <c r="AI225" i="4" s="1"/>
  <c r="AK225" i="4" s="1"/>
  <c r="AD224" i="4"/>
  <c r="AD223" i="4"/>
  <c r="AD225" i="4" s="1"/>
  <c r="AF225" i="4" s="1"/>
  <c r="Y224" i="4"/>
  <c r="Y223" i="4"/>
  <c r="Y225" i="4" s="1"/>
  <c r="AA225" i="4" s="1"/>
  <c r="T223" i="4"/>
  <c r="O223" i="4"/>
  <c r="J224" i="4"/>
  <c r="O224" i="4" s="1"/>
  <c r="T224" i="4" s="1"/>
  <c r="J223" i="4"/>
  <c r="BH179" i="4"/>
  <c r="BH178" i="4"/>
  <c r="BH180" i="4" s="1"/>
  <c r="BJ180" i="4" s="1"/>
  <c r="BC179" i="4"/>
  <c r="BC178" i="4"/>
  <c r="BC180" i="4" s="1"/>
  <c r="BE180" i="4" s="1"/>
  <c r="AX179" i="4"/>
  <c r="AX178" i="4"/>
  <c r="AX180" i="4" s="1"/>
  <c r="AZ180" i="4" s="1"/>
  <c r="AS179" i="4"/>
  <c r="AS178" i="4"/>
  <c r="AS180" i="4" s="1"/>
  <c r="AU180" i="4" s="1"/>
  <c r="AN179" i="4"/>
  <c r="AN178" i="4"/>
  <c r="AN180" i="4" s="1"/>
  <c r="AP180" i="4" s="1"/>
  <c r="AI179" i="4"/>
  <c r="AI178" i="4"/>
  <c r="AI180" i="4" s="1"/>
  <c r="AK180" i="4" s="1"/>
  <c r="AD179" i="4"/>
  <c r="AD178" i="4"/>
  <c r="AD180" i="4" s="1"/>
  <c r="AF180" i="4" s="1"/>
  <c r="Y178" i="4"/>
  <c r="T178" i="4"/>
  <c r="O178" i="4"/>
  <c r="J179" i="4"/>
  <c r="O179" i="4" s="1"/>
  <c r="T179" i="4" s="1"/>
  <c r="Y179" i="4" s="1"/>
  <c r="J178" i="4"/>
  <c r="J180" i="4" s="1"/>
  <c r="BH134" i="4"/>
  <c r="BH133" i="4"/>
  <c r="BH135" i="4" s="1"/>
  <c r="BJ135" i="4" s="1"/>
  <c r="BC134" i="4"/>
  <c r="BC133" i="4"/>
  <c r="BC135" i="4" s="1"/>
  <c r="BE135" i="4" s="1"/>
  <c r="AX134" i="4"/>
  <c r="AX133" i="4"/>
  <c r="AX135" i="4" s="1"/>
  <c r="AZ135" i="4" s="1"/>
  <c r="AS134" i="4"/>
  <c r="AS133" i="4"/>
  <c r="AS135" i="4" s="1"/>
  <c r="AU135" i="4" s="1"/>
  <c r="AN134" i="4"/>
  <c r="AN133" i="4"/>
  <c r="AN135" i="4" s="1"/>
  <c r="AP135" i="4" s="1"/>
  <c r="AI134" i="4"/>
  <c r="AI133" i="4"/>
  <c r="AI135" i="4" s="1"/>
  <c r="AK135" i="4" s="1"/>
  <c r="AD134" i="4"/>
  <c r="AD133" i="4"/>
  <c r="AD135" i="4" s="1"/>
  <c r="AF135" i="4" s="1"/>
  <c r="Y134" i="4"/>
  <c r="Y133" i="4"/>
  <c r="Y135" i="4" s="1"/>
  <c r="AA135" i="4" s="1"/>
  <c r="T134" i="4"/>
  <c r="T133" i="4"/>
  <c r="T135" i="4" s="1"/>
  <c r="V135" i="4" s="1"/>
  <c r="O133" i="4"/>
  <c r="J134" i="4"/>
  <c r="O134" i="4" s="1"/>
  <c r="J133" i="4"/>
  <c r="E133" i="4"/>
  <c r="BH89" i="4"/>
  <c r="BH88" i="4" s="1"/>
  <c r="BH90" i="4" s="1"/>
  <c r="BJ90" i="4" s="1"/>
  <c r="BC89" i="4"/>
  <c r="BC88" i="4" s="1"/>
  <c r="BC90" i="4" s="1"/>
  <c r="BE90" i="4" s="1"/>
  <c r="AX89" i="4"/>
  <c r="AX88" i="4" s="1"/>
  <c r="AX90" i="4" s="1"/>
  <c r="AZ90" i="4" s="1"/>
  <c r="AS89" i="4"/>
  <c r="AS88" i="4" s="1"/>
  <c r="AS90" i="4" s="1"/>
  <c r="AU90" i="4" s="1"/>
  <c r="AN89" i="4"/>
  <c r="AN88" i="4" s="1"/>
  <c r="AN90" i="4" s="1"/>
  <c r="AP90" i="4" s="1"/>
  <c r="AI89" i="4"/>
  <c r="AI88" i="4" s="1"/>
  <c r="AI90" i="4" s="1"/>
  <c r="AK90" i="4" s="1"/>
  <c r="AD89" i="4"/>
  <c r="AD88" i="4" s="1"/>
  <c r="AD90" i="4" s="1"/>
  <c r="AF90" i="4" s="1"/>
  <c r="J89" i="4"/>
  <c r="J88" i="4" s="1"/>
  <c r="E88" i="4"/>
  <c r="BH44" i="4"/>
  <c r="BH43" i="4" s="1"/>
  <c r="BC44" i="4"/>
  <c r="BC43" i="4" s="1"/>
  <c r="AX44" i="4"/>
  <c r="AX43" i="4" s="1"/>
  <c r="AS44" i="4"/>
  <c r="AS43" i="4" s="1"/>
  <c r="AN44" i="4"/>
  <c r="AN43" i="4" s="1"/>
  <c r="AI44" i="4"/>
  <c r="AI43" i="4" s="1"/>
  <c r="AD44" i="4"/>
  <c r="AD43" i="4" s="1"/>
  <c r="Y43" i="4"/>
  <c r="T43" i="4"/>
  <c r="O43" i="4"/>
  <c r="J44" i="4"/>
  <c r="O44" i="4" s="1"/>
  <c r="T44" i="4" s="1"/>
  <c r="Y44" i="4" s="1"/>
  <c r="J43" i="4"/>
  <c r="E43" i="4"/>
  <c r="BI761" i="2"/>
  <c r="BD761" i="2"/>
  <c r="AY761" i="2"/>
  <c r="AT761" i="2"/>
  <c r="AO761" i="2"/>
  <c r="AJ761" i="2"/>
  <c r="AE761" i="2"/>
  <c r="Z761" i="2"/>
  <c r="U761" i="2"/>
  <c r="P761" i="2"/>
  <c r="BI703" i="2"/>
  <c r="BD703" i="2"/>
  <c r="AY703" i="2"/>
  <c r="AO703" i="2"/>
  <c r="AJ703" i="2"/>
  <c r="AE703" i="2"/>
  <c r="Z703" i="2"/>
  <c r="U703" i="2"/>
  <c r="P703" i="2"/>
  <c r="BX703" i="2"/>
  <c r="BS703" i="2"/>
  <c r="BX645" i="2"/>
  <c r="BS645" i="2"/>
  <c r="BX587" i="2"/>
  <c r="BS587" i="2"/>
  <c r="BU631" i="2" s="1"/>
  <c r="BU747" i="2"/>
  <c r="BW25" i="2"/>
  <c r="BH5" i="2"/>
  <c r="BJ4" i="2"/>
  <c r="BJ3" i="2"/>
  <c r="BH3" i="2"/>
  <c r="BC5" i="2"/>
  <c r="BE4" i="2"/>
  <c r="BE3" i="2"/>
  <c r="BC3" i="2"/>
  <c r="AX5" i="2"/>
  <c r="AZ4" i="2"/>
  <c r="AZ3" i="2"/>
  <c r="AX3" i="2"/>
  <c r="AS5" i="2"/>
  <c r="AU4" i="2"/>
  <c r="AU3" i="2"/>
  <c r="AS3" i="2"/>
  <c r="AN5" i="2"/>
  <c r="AP4" i="2"/>
  <c r="AP3" i="2"/>
  <c r="AN3" i="2"/>
  <c r="AI5" i="2"/>
  <c r="AK4" i="2"/>
  <c r="AK3" i="2"/>
  <c r="AI3" i="2"/>
  <c r="AD5" i="2"/>
  <c r="AF4" i="2"/>
  <c r="AF3" i="2"/>
  <c r="AD3" i="2"/>
  <c r="Y5" i="2"/>
  <c r="AA4" i="2"/>
  <c r="AA3" i="2"/>
  <c r="Y3" i="2"/>
  <c r="T5" i="2"/>
  <c r="V4" i="2"/>
  <c r="V3" i="2"/>
  <c r="T3" i="2"/>
  <c r="O5" i="2"/>
  <c r="Q4" i="2"/>
  <c r="Q3" i="2"/>
  <c r="O3" i="2"/>
  <c r="J5" i="2"/>
  <c r="L4" i="2"/>
  <c r="L3" i="2"/>
  <c r="J3" i="2"/>
  <c r="E5" i="2"/>
  <c r="G4" i="2"/>
  <c r="G3" i="2"/>
  <c r="CB533" i="4" l="1"/>
  <c r="CB893" i="4"/>
  <c r="T315" i="4"/>
  <c r="Y540" i="4"/>
  <c r="CB578" i="4"/>
  <c r="CB938" i="4"/>
  <c r="T225" i="4"/>
  <c r="Y315" i="4"/>
  <c r="CB218" i="4"/>
  <c r="CB353" i="4"/>
  <c r="CB713" i="4"/>
  <c r="Y180" i="4"/>
  <c r="CB128" i="4"/>
  <c r="T180" i="4"/>
  <c r="CB83" i="4"/>
  <c r="CB443" i="4"/>
  <c r="CB623" i="4"/>
  <c r="CB848" i="4"/>
  <c r="W1045" i="2"/>
  <c r="W349" i="2"/>
  <c r="W813" i="2"/>
  <c r="W523" i="2"/>
  <c r="W119" i="2"/>
  <c r="AB523" i="2"/>
  <c r="AB349" i="2"/>
  <c r="AB1045" i="2"/>
  <c r="AB813" i="2"/>
  <c r="AB119" i="2"/>
  <c r="T540" i="4"/>
  <c r="CB488" i="4"/>
  <c r="T495" i="4"/>
  <c r="O540" i="4"/>
  <c r="J540" i="4"/>
  <c r="O495" i="4"/>
  <c r="J495" i="4"/>
  <c r="O315" i="4"/>
  <c r="CB308" i="4"/>
  <c r="J315" i="4"/>
  <c r="BU756" i="2"/>
  <c r="BU640" i="2"/>
  <c r="O225" i="4"/>
  <c r="O180" i="4"/>
  <c r="CB173" i="4"/>
  <c r="O89" i="4"/>
  <c r="J225" i="4"/>
  <c r="O135" i="4"/>
  <c r="Q135" i="4" s="1"/>
  <c r="BZ689" i="2"/>
  <c r="BZ747" i="2"/>
  <c r="BU689" i="2"/>
  <c r="CC1045" i="2" l="1"/>
  <c r="CC813" i="2"/>
  <c r="CC349" i="2"/>
  <c r="O88" i="4"/>
  <c r="O90" i="4" s="1"/>
  <c r="T89" i="4"/>
  <c r="CC523" i="2"/>
  <c r="BZ698" i="2"/>
  <c r="BU698" i="2"/>
  <c r="BZ756" i="2"/>
  <c r="BZ631" i="2"/>
  <c r="T88" i="4" l="1"/>
  <c r="T90" i="4" s="1"/>
  <c r="Y89" i="4"/>
  <c r="Y88" i="4" s="1"/>
  <c r="Y90" i="4" s="1"/>
  <c r="BZ640" i="2"/>
  <c r="BK1612" i="2" l="1"/>
  <c r="BK1585" i="2"/>
  <c r="BK1582" i="2"/>
  <c r="BK1579" i="2"/>
  <c r="BK1576" i="2"/>
  <c r="BK1573" i="2"/>
  <c r="BF1612" i="2"/>
  <c r="BF1585" i="2"/>
  <c r="BF1582" i="2"/>
  <c r="BF1579" i="2"/>
  <c r="BF1576" i="2"/>
  <c r="BF1573" i="2"/>
  <c r="BA1612" i="2"/>
  <c r="BA1585" i="2"/>
  <c r="BA1582" i="2"/>
  <c r="BA1579" i="2"/>
  <c r="BA1576" i="2"/>
  <c r="BA1573" i="2"/>
  <c r="AV1612" i="2"/>
  <c r="AV1585" i="2"/>
  <c r="AV1582" i="2"/>
  <c r="AV1579" i="2"/>
  <c r="AV1576" i="2"/>
  <c r="AV1573" i="2"/>
  <c r="AQ1612" i="2"/>
  <c r="AQ1585" i="2"/>
  <c r="AQ1582" i="2"/>
  <c r="AQ1579" i="2"/>
  <c r="AQ1576" i="2"/>
  <c r="AQ1573" i="2"/>
  <c r="AL1612" i="2"/>
  <c r="AL1585" i="2"/>
  <c r="AL1582" i="2"/>
  <c r="AL1579" i="2"/>
  <c r="AL1576" i="2"/>
  <c r="AL1573" i="2"/>
  <c r="AG1612" i="2"/>
  <c r="AG1585" i="2"/>
  <c r="AG1582" i="2"/>
  <c r="AG1579" i="2"/>
  <c r="AG1576" i="2"/>
  <c r="AG1573" i="2"/>
  <c r="AB1612" i="2"/>
  <c r="AB1585" i="2"/>
  <c r="AB1582" i="2"/>
  <c r="AB1579" i="2"/>
  <c r="AB1576" i="2"/>
  <c r="AB1573" i="2"/>
  <c r="W1612" i="2"/>
  <c r="W1585" i="2"/>
  <c r="W1582" i="2"/>
  <c r="W1579" i="2"/>
  <c r="W1576" i="2"/>
  <c r="W1573" i="2"/>
  <c r="R1585" i="2"/>
  <c r="R1582" i="2"/>
  <c r="R1579" i="2"/>
  <c r="CC1579" i="2" s="1"/>
  <c r="R1576" i="2"/>
  <c r="R1573" i="2"/>
  <c r="CC1573" i="2" s="1"/>
  <c r="BA1554" i="2"/>
  <c r="BA1527" i="2"/>
  <c r="BA1524" i="2"/>
  <c r="BA1521" i="2"/>
  <c r="BA1518" i="2"/>
  <c r="BA1515" i="2"/>
  <c r="BK1554" i="2"/>
  <c r="BK1527" i="2"/>
  <c r="BK1524" i="2"/>
  <c r="BK1521" i="2"/>
  <c r="BK1518" i="2"/>
  <c r="BK1515" i="2"/>
  <c r="BF1554" i="2"/>
  <c r="BF1527" i="2"/>
  <c r="BF1524" i="2"/>
  <c r="BF1521" i="2"/>
  <c r="BF1518" i="2"/>
  <c r="BF1515" i="2"/>
  <c r="AV1554" i="2"/>
  <c r="AV1527" i="2"/>
  <c r="AV1524" i="2"/>
  <c r="AV1521" i="2"/>
  <c r="AV1518" i="2"/>
  <c r="AV1515" i="2"/>
  <c r="AQ1554" i="2"/>
  <c r="AQ1527" i="2"/>
  <c r="AQ1524" i="2"/>
  <c r="AQ1521" i="2"/>
  <c r="AQ1518" i="2"/>
  <c r="AQ1515" i="2"/>
  <c r="AL1527" i="2"/>
  <c r="AL1524" i="2"/>
  <c r="AL1521" i="2"/>
  <c r="AL1518" i="2"/>
  <c r="AL1515" i="2"/>
  <c r="AG1554" i="2"/>
  <c r="AG1527" i="2"/>
  <c r="AG1524" i="2"/>
  <c r="AG1521" i="2"/>
  <c r="AG1518" i="2"/>
  <c r="AG1515" i="2"/>
  <c r="AB1554" i="2"/>
  <c r="AB1527" i="2"/>
  <c r="AB1524" i="2"/>
  <c r="AB1521" i="2"/>
  <c r="AB1518" i="2"/>
  <c r="AB1515" i="2"/>
  <c r="W1554" i="2"/>
  <c r="W1527" i="2"/>
  <c r="W1524" i="2"/>
  <c r="W1521" i="2"/>
  <c r="W1518" i="2"/>
  <c r="W1515" i="2"/>
  <c r="W1550" i="2" s="1"/>
  <c r="R1554" i="2"/>
  <c r="R1527" i="2"/>
  <c r="R1524" i="2"/>
  <c r="R1521" i="2"/>
  <c r="CC1521" i="2" s="1"/>
  <c r="R1518" i="2"/>
  <c r="R1515" i="2"/>
  <c r="BK1496" i="2"/>
  <c r="BK1469" i="2"/>
  <c r="BK1466" i="2"/>
  <c r="BK1463" i="2"/>
  <c r="BK1460" i="2"/>
  <c r="BK1457" i="2"/>
  <c r="BF1496" i="2"/>
  <c r="BF1469" i="2"/>
  <c r="BF1466" i="2"/>
  <c r="BF1463" i="2"/>
  <c r="BF1460" i="2"/>
  <c r="BF1457" i="2"/>
  <c r="BA1496" i="2"/>
  <c r="BA1469" i="2"/>
  <c r="BA1466" i="2"/>
  <c r="BA1463" i="2"/>
  <c r="BA1460" i="2"/>
  <c r="BA1457" i="2"/>
  <c r="AV1496" i="2"/>
  <c r="AV1469" i="2"/>
  <c r="AV1466" i="2"/>
  <c r="AV1463" i="2"/>
  <c r="AV1460" i="2"/>
  <c r="AV1457" i="2"/>
  <c r="AQ1496" i="2"/>
  <c r="AQ1469" i="2"/>
  <c r="AQ1466" i="2"/>
  <c r="AQ1463" i="2"/>
  <c r="AQ1460" i="2"/>
  <c r="AQ1457" i="2"/>
  <c r="AL1496" i="2"/>
  <c r="AL1469" i="2"/>
  <c r="AL1466" i="2"/>
  <c r="AL1463" i="2"/>
  <c r="AL1460" i="2"/>
  <c r="AL1457" i="2"/>
  <c r="AG1496" i="2"/>
  <c r="AG1469" i="2"/>
  <c r="AG1466" i="2"/>
  <c r="AG1463" i="2"/>
  <c r="AG1460" i="2"/>
  <c r="AG1457" i="2"/>
  <c r="AB1469" i="2"/>
  <c r="AB1466" i="2"/>
  <c r="AB1463" i="2"/>
  <c r="AB1460" i="2"/>
  <c r="AB1457" i="2"/>
  <c r="W1496" i="2"/>
  <c r="W1469" i="2"/>
  <c r="W1466" i="2"/>
  <c r="W1463" i="2"/>
  <c r="W1460" i="2"/>
  <c r="W1457" i="2"/>
  <c r="R1496" i="2"/>
  <c r="R1469" i="2"/>
  <c r="R1466" i="2"/>
  <c r="R1463" i="2"/>
  <c r="R1460" i="2"/>
  <c r="R1457" i="2"/>
  <c r="BK1438" i="2"/>
  <c r="BK1411" i="2"/>
  <c r="BK1408" i="2"/>
  <c r="BK1405" i="2"/>
  <c r="BK1402" i="2"/>
  <c r="BK1399" i="2"/>
  <c r="BF1438" i="2"/>
  <c r="BF1411" i="2"/>
  <c r="BF1408" i="2"/>
  <c r="BF1405" i="2"/>
  <c r="BF1402" i="2"/>
  <c r="BF1399" i="2"/>
  <c r="BA1438" i="2"/>
  <c r="BA1411" i="2"/>
  <c r="BA1408" i="2"/>
  <c r="BA1405" i="2"/>
  <c r="BA1402" i="2"/>
  <c r="BA1399" i="2"/>
  <c r="AV1438" i="2"/>
  <c r="AV1411" i="2"/>
  <c r="AV1408" i="2"/>
  <c r="AV1405" i="2"/>
  <c r="AV1402" i="2"/>
  <c r="AV1399" i="2"/>
  <c r="AQ1438" i="2"/>
  <c r="AQ1411" i="2"/>
  <c r="AQ1408" i="2"/>
  <c r="AQ1405" i="2"/>
  <c r="AQ1402" i="2"/>
  <c r="AQ1399" i="2"/>
  <c r="AL1438" i="2"/>
  <c r="AL1411" i="2"/>
  <c r="AL1408" i="2"/>
  <c r="AL1405" i="2"/>
  <c r="AL1402" i="2"/>
  <c r="AL1399" i="2"/>
  <c r="AG1438" i="2"/>
  <c r="AG1411" i="2"/>
  <c r="AG1408" i="2"/>
  <c r="AG1405" i="2"/>
  <c r="AG1402" i="2"/>
  <c r="AG1399" i="2"/>
  <c r="AB1438" i="2"/>
  <c r="AB1411" i="2"/>
  <c r="AB1408" i="2"/>
  <c r="AB1405" i="2"/>
  <c r="AB1402" i="2"/>
  <c r="AB1399" i="2"/>
  <c r="W1438" i="2"/>
  <c r="W1411" i="2"/>
  <c r="W1408" i="2"/>
  <c r="W1405" i="2"/>
  <c r="W1402" i="2"/>
  <c r="W1399" i="2"/>
  <c r="R1438" i="2"/>
  <c r="R1411" i="2"/>
  <c r="R1408" i="2"/>
  <c r="CC1408" i="2" s="1"/>
  <c r="R1405" i="2"/>
  <c r="CC1405" i="2" s="1"/>
  <c r="R1402" i="2"/>
  <c r="CC1402" i="2" s="1"/>
  <c r="R1399" i="2"/>
  <c r="BK1380" i="2"/>
  <c r="BK1353" i="2"/>
  <c r="BK1350" i="2"/>
  <c r="BK1347" i="2"/>
  <c r="BK1344" i="2"/>
  <c r="BK1341" i="2"/>
  <c r="BF1380" i="2"/>
  <c r="BF1353" i="2"/>
  <c r="BF1350" i="2"/>
  <c r="BF1347" i="2"/>
  <c r="BF1344" i="2"/>
  <c r="BF1341" i="2"/>
  <c r="BA1380" i="2"/>
  <c r="BA1353" i="2"/>
  <c r="BA1350" i="2"/>
  <c r="BA1347" i="2"/>
  <c r="BA1344" i="2"/>
  <c r="BA1341" i="2"/>
  <c r="AV1380" i="2"/>
  <c r="AV1353" i="2"/>
  <c r="AV1350" i="2"/>
  <c r="AV1347" i="2"/>
  <c r="AV1344" i="2"/>
  <c r="AV1341" i="2"/>
  <c r="AQ1380" i="2"/>
  <c r="AQ1353" i="2"/>
  <c r="AQ1350" i="2"/>
  <c r="AQ1347" i="2"/>
  <c r="AQ1344" i="2"/>
  <c r="AQ1341" i="2"/>
  <c r="AL1380" i="2"/>
  <c r="AL1353" i="2"/>
  <c r="AL1350" i="2"/>
  <c r="AL1347" i="2"/>
  <c r="AL1344" i="2"/>
  <c r="AL1341" i="2"/>
  <c r="AG1380" i="2"/>
  <c r="AG1353" i="2"/>
  <c r="AG1350" i="2"/>
  <c r="AG1347" i="2"/>
  <c r="AG1344" i="2"/>
  <c r="AG1341" i="2"/>
  <c r="AB1380" i="2"/>
  <c r="AB1353" i="2"/>
  <c r="AB1350" i="2"/>
  <c r="AB1347" i="2"/>
  <c r="AB1344" i="2"/>
  <c r="AB1341" i="2"/>
  <c r="W1380" i="2"/>
  <c r="W1353" i="2"/>
  <c r="W1350" i="2"/>
  <c r="W1347" i="2"/>
  <c r="W1344" i="2"/>
  <c r="W1341" i="2"/>
  <c r="W1368" i="2" s="1"/>
  <c r="R1380" i="2"/>
  <c r="R1353" i="2"/>
  <c r="R1350" i="2"/>
  <c r="CC1350" i="2" s="1"/>
  <c r="R1347" i="2"/>
  <c r="CC1347" i="2" s="1"/>
  <c r="R1344" i="2"/>
  <c r="CC1344" i="2" s="1"/>
  <c r="R1341" i="2"/>
  <c r="R1368" i="2" s="1"/>
  <c r="BK1322" i="2"/>
  <c r="BK1295" i="2"/>
  <c r="BK1292" i="2"/>
  <c r="BK1289" i="2"/>
  <c r="BK1286" i="2"/>
  <c r="BK1283" i="2"/>
  <c r="BF1322" i="2"/>
  <c r="BF1295" i="2"/>
  <c r="BF1292" i="2"/>
  <c r="BF1289" i="2"/>
  <c r="BF1286" i="2"/>
  <c r="BF1283" i="2"/>
  <c r="BA1322" i="2"/>
  <c r="BA1295" i="2"/>
  <c r="BA1292" i="2"/>
  <c r="BA1289" i="2"/>
  <c r="BA1286" i="2"/>
  <c r="BA1283" i="2"/>
  <c r="AV1322" i="2"/>
  <c r="AV1327" i="2" s="1"/>
  <c r="AV1336" i="2" s="1"/>
  <c r="AV1338" i="2" s="1"/>
  <c r="AV1295" i="2"/>
  <c r="AV1292" i="2"/>
  <c r="AV1289" i="2"/>
  <c r="AV1286" i="2"/>
  <c r="AV1283" i="2"/>
  <c r="AQ1322" i="2"/>
  <c r="AQ1295" i="2"/>
  <c r="AQ1292" i="2"/>
  <c r="AQ1289" i="2"/>
  <c r="AQ1286" i="2"/>
  <c r="AQ1283" i="2"/>
  <c r="AL1322" i="2"/>
  <c r="AL1295" i="2"/>
  <c r="AL1292" i="2"/>
  <c r="AL1289" i="2"/>
  <c r="AL1286" i="2"/>
  <c r="AL1283" i="2"/>
  <c r="AG1322" i="2"/>
  <c r="AG1295" i="2"/>
  <c r="AG1292" i="2"/>
  <c r="AG1289" i="2"/>
  <c r="AG1286" i="2"/>
  <c r="AG1283" i="2"/>
  <c r="AB1322" i="2"/>
  <c r="AB1295" i="2"/>
  <c r="AB1292" i="2"/>
  <c r="AB1289" i="2"/>
  <c r="AB1286" i="2"/>
  <c r="AB1283" i="2"/>
  <c r="AB1310" i="2" s="1"/>
  <c r="W1322" i="2"/>
  <c r="W1295" i="2"/>
  <c r="W1292" i="2"/>
  <c r="W1289" i="2"/>
  <c r="W1286" i="2"/>
  <c r="W1283" i="2"/>
  <c r="W1310" i="2" s="1"/>
  <c r="R1322" i="2"/>
  <c r="R1295" i="2"/>
  <c r="R1292" i="2"/>
  <c r="CC1292" i="2" s="1"/>
  <c r="R1289" i="2"/>
  <c r="CC1289" i="2" s="1"/>
  <c r="R1286" i="2"/>
  <c r="CC1286" i="2" s="1"/>
  <c r="R1283" i="2"/>
  <c r="BK1264" i="2"/>
  <c r="BK1237" i="2"/>
  <c r="BK1234" i="2"/>
  <c r="BK1231" i="2"/>
  <c r="BK1228" i="2"/>
  <c r="BK1225" i="2"/>
  <c r="BF1264" i="2"/>
  <c r="BF1237" i="2"/>
  <c r="BF1234" i="2"/>
  <c r="BF1231" i="2"/>
  <c r="BF1228" i="2"/>
  <c r="BF1225" i="2"/>
  <c r="BA1264" i="2"/>
  <c r="BA1237" i="2"/>
  <c r="BA1234" i="2"/>
  <c r="BA1231" i="2"/>
  <c r="BA1228" i="2"/>
  <c r="BA1225" i="2"/>
  <c r="AV1264" i="2"/>
  <c r="AV1237" i="2"/>
  <c r="AV1234" i="2"/>
  <c r="AV1231" i="2"/>
  <c r="AV1228" i="2"/>
  <c r="AV1225" i="2"/>
  <c r="AQ1264" i="2"/>
  <c r="AQ1237" i="2"/>
  <c r="AQ1234" i="2"/>
  <c r="AQ1231" i="2"/>
  <c r="AQ1228" i="2"/>
  <c r="AQ1225" i="2"/>
  <c r="AL1264" i="2"/>
  <c r="AL1237" i="2"/>
  <c r="AL1234" i="2"/>
  <c r="AL1231" i="2"/>
  <c r="AL1228" i="2"/>
  <c r="AL1225" i="2"/>
  <c r="AG1264" i="2"/>
  <c r="AG1237" i="2"/>
  <c r="AG1234" i="2"/>
  <c r="AG1231" i="2"/>
  <c r="AG1228" i="2"/>
  <c r="AG1225" i="2"/>
  <c r="AB1264" i="2"/>
  <c r="AB1237" i="2"/>
  <c r="AB1234" i="2"/>
  <c r="AB1231" i="2"/>
  <c r="AB1228" i="2"/>
  <c r="AB1225" i="2"/>
  <c r="W1264" i="2"/>
  <c r="W1237" i="2"/>
  <c r="W1234" i="2"/>
  <c r="W1231" i="2"/>
  <c r="W1228" i="2"/>
  <c r="W1225" i="2"/>
  <c r="R1264" i="2"/>
  <c r="R1237" i="2"/>
  <c r="R1234" i="2"/>
  <c r="CC1234" i="2" s="1"/>
  <c r="R1231" i="2"/>
  <c r="CC1231" i="2" s="1"/>
  <c r="R1228" i="2"/>
  <c r="CC1228" i="2" s="1"/>
  <c r="R1225" i="2"/>
  <c r="BK1206" i="2"/>
  <c r="BK1179" i="2"/>
  <c r="BK1176" i="2"/>
  <c r="BK1173" i="2"/>
  <c r="BK1170" i="2"/>
  <c r="BK1167" i="2"/>
  <c r="BF1206" i="2"/>
  <c r="BF1179" i="2"/>
  <c r="BF1176" i="2"/>
  <c r="BF1173" i="2"/>
  <c r="BF1170" i="2"/>
  <c r="BF1167" i="2"/>
  <c r="BA1206" i="2"/>
  <c r="BA1211" i="2" s="1"/>
  <c r="BA1220" i="2" s="1"/>
  <c r="BA1222" i="2" s="1"/>
  <c r="BA1179" i="2"/>
  <c r="BA1176" i="2"/>
  <c r="BA1173" i="2"/>
  <c r="BA1170" i="2"/>
  <c r="BA1167" i="2"/>
  <c r="AV1206" i="2"/>
  <c r="AV1179" i="2"/>
  <c r="AV1176" i="2"/>
  <c r="AV1173" i="2"/>
  <c r="AV1170" i="2"/>
  <c r="AV1167" i="2"/>
  <c r="AQ1206" i="2"/>
  <c r="AQ1179" i="2"/>
  <c r="AQ1176" i="2"/>
  <c r="AQ1173" i="2"/>
  <c r="AQ1170" i="2"/>
  <c r="AQ1167" i="2"/>
  <c r="AL1206" i="2"/>
  <c r="AL1179" i="2"/>
  <c r="AL1176" i="2"/>
  <c r="AL1173" i="2"/>
  <c r="AL1170" i="2"/>
  <c r="AL1167" i="2"/>
  <c r="AG1206" i="2"/>
  <c r="AG1211" i="2" s="1"/>
  <c r="AG1220" i="2" s="1"/>
  <c r="AG1222" i="2" s="1"/>
  <c r="AG1179" i="2"/>
  <c r="AG1176" i="2"/>
  <c r="AG1173" i="2"/>
  <c r="AG1170" i="2"/>
  <c r="AG1167" i="2"/>
  <c r="AB1206" i="2"/>
  <c r="AB1179" i="2"/>
  <c r="AB1176" i="2"/>
  <c r="AB1173" i="2"/>
  <c r="AB1170" i="2"/>
  <c r="AB1167" i="2"/>
  <c r="AB1194" i="2" s="1"/>
  <c r="W1206" i="2"/>
  <c r="W1179" i="2"/>
  <c r="W1176" i="2"/>
  <c r="W1173" i="2"/>
  <c r="W1170" i="2"/>
  <c r="W1167" i="2"/>
  <c r="R1206" i="2"/>
  <c r="R1179" i="2"/>
  <c r="R1176" i="2"/>
  <c r="CC1176" i="2" s="1"/>
  <c r="R1173" i="2"/>
  <c r="CC1173" i="2" s="1"/>
  <c r="R1170" i="2"/>
  <c r="CC1170" i="2" s="1"/>
  <c r="R1167" i="2"/>
  <c r="BK1148" i="2"/>
  <c r="BK1121" i="2"/>
  <c r="BK1118" i="2"/>
  <c r="BK1115" i="2"/>
  <c r="BK1112" i="2"/>
  <c r="BK1109" i="2"/>
  <c r="BF1148" i="2"/>
  <c r="BF1121" i="2"/>
  <c r="BF1118" i="2"/>
  <c r="BF1115" i="2"/>
  <c r="BF1112" i="2"/>
  <c r="BF1109" i="2"/>
  <c r="BA1148" i="2"/>
  <c r="BA1121" i="2"/>
  <c r="BA1118" i="2"/>
  <c r="BA1115" i="2"/>
  <c r="BA1112" i="2"/>
  <c r="BA1109" i="2"/>
  <c r="AV1148" i="2"/>
  <c r="AV1121" i="2"/>
  <c r="AV1118" i="2"/>
  <c r="AV1115" i="2"/>
  <c r="AV1112" i="2"/>
  <c r="AV1109" i="2"/>
  <c r="AQ1148" i="2"/>
  <c r="AQ1121" i="2"/>
  <c r="AQ1118" i="2"/>
  <c r="AQ1115" i="2"/>
  <c r="AQ1112" i="2"/>
  <c r="AQ1109" i="2"/>
  <c r="AL1148" i="2"/>
  <c r="AL1121" i="2"/>
  <c r="AL1118" i="2"/>
  <c r="AL1115" i="2"/>
  <c r="AL1112" i="2"/>
  <c r="AL1109" i="2"/>
  <c r="AG1148" i="2"/>
  <c r="AG1121" i="2"/>
  <c r="AG1118" i="2"/>
  <c r="AG1115" i="2"/>
  <c r="AG1112" i="2"/>
  <c r="AG1109" i="2"/>
  <c r="AB1148" i="2"/>
  <c r="AB1121" i="2"/>
  <c r="AB1118" i="2"/>
  <c r="AB1115" i="2"/>
  <c r="AB1112" i="2"/>
  <c r="AB1109" i="2"/>
  <c r="W1148" i="2"/>
  <c r="W1121" i="2"/>
  <c r="W1118" i="2"/>
  <c r="W1115" i="2"/>
  <c r="W1112" i="2"/>
  <c r="W1109" i="2"/>
  <c r="R1121" i="2"/>
  <c r="R1118" i="2"/>
  <c r="R1115" i="2"/>
  <c r="R1112" i="2"/>
  <c r="CC1112" i="2" s="1"/>
  <c r="R1109" i="2"/>
  <c r="BK1090" i="2"/>
  <c r="BK1063" i="2"/>
  <c r="BK1060" i="2"/>
  <c r="BK1057" i="2"/>
  <c r="BK1054" i="2"/>
  <c r="BK1051" i="2"/>
  <c r="BF1090" i="2"/>
  <c r="BF1063" i="2"/>
  <c r="BF1060" i="2"/>
  <c r="BF1057" i="2"/>
  <c r="BF1054" i="2"/>
  <c r="BF1051" i="2"/>
  <c r="BA1090" i="2"/>
  <c r="BA1063" i="2"/>
  <c r="BA1060" i="2"/>
  <c r="BA1057" i="2"/>
  <c r="BA1054" i="2"/>
  <c r="BA1051" i="2"/>
  <c r="AV1090" i="2"/>
  <c r="AV1063" i="2"/>
  <c r="AV1060" i="2"/>
  <c r="AV1057" i="2"/>
  <c r="AV1054" i="2"/>
  <c r="AV1051" i="2"/>
  <c r="AQ1090" i="2"/>
  <c r="AQ1063" i="2"/>
  <c r="AQ1060" i="2"/>
  <c r="AQ1057" i="2"/>
  <c r="AQ1054" i="2"/>
  <c r="AQ1051" i="2"/>
  <c r="AL1090" i="2"/>
  <c r="AL1063" i="2"/>
  <c r="AL1060" i="2"/>
  <c r="AL1057" i="2"/>
  <c r="AL1054" i="2"/>
  <c r="AL1051" i="2"/>
  <c r="AG1090" i="2"/>
  <c r="AG1063" i="2"/>
  <c r="AG1060" i="2"/>
  <c r="AG1057" i="2"/>
  <c r="AG1054" i="2"/>
  <c r="AG1051" i="2"/>
  <c r="AB1063" i="2"/>
  <c r="AB1060" i="2"/>
  <c r="AB1057" i="2"/>
  <c r="AB1054" i="2"/>
  <c r="W1090" i="2"/>
  <c r="W1063" i="2"/>
  <c r="W1060" i="2"/>
  <c r="W1057" i="2"/>
  <c r="W1054" i="2"/>
  <c r="R1090" i="2"/>
  <c r="R1063" i="2"/>
  <c r="R1060" i="2"/>
  <c r="R1057" i="2"/>
  <c r="R1054" i="2"/>
  <c r="BK1032" i="2"/>
  <c r="BK1005" i="2"/>
  <c r="BK1002" i="2"/>
  <c r="BK999" i="2"/>
  <c r="BK996" i="2"/>
  <c r="BK993" i="2"/>
  <c r="BF1032" i="2"/>
  <c r="BF1005" i="2"/>
  <c r="BF1002" i="2"/>
  <c r="BF999" i="2"/>
  <c r="BF996" i="2"/>
  <c r="BF993" i="2"/>
  <c r="BA1032" i="2"/>
  <c r="BA1005" i="2"/>
  <c r="BA1002" i="2"/>
  <c r="BA999" i="2"/>
  <c r="BA996" i="2"/>
  <c r="BA993" i="2"/>
  <c r="AV1032" i="2"/>
  <c r="AV1005" i="2"/>
  <c r="AV1002" i="2"/>
  <c r="AV999" i="2"/>
  <c r="AV996" i="2"/>
  <c r="AV993" i="2"/>
  <c r="AQ1032" i="2"/>
  <c r="AQ1005" i="2"/>
  <c r="AQ1002" i="2"/>
  <c r="AQ999" i="2"/>
  <c r="AQ996" i="2"/>
  <c r="AQ993" i="2"/>
  <c r="AL1032" i="2"/>
  <c r="AL1005" i="2"/>
  <c r="AL1002" i="2"/>
  <c r="AL999" i="2"/>
  <c r="AL996" i="2"/>
  <c r="AL993" i="2"/>
  <c r="AG1032" i="2"/>
  <c r="AG1005" i="2"/>
  <c r="AG1002" i="2"/>
  <c r="AG999" i="2"/>
  <c r="AG996" i="2"/>
  <c r="AG993" i="2"/>
  <c r="AB1032" i="2"/>
  <c r="AB1005" i="2"/>
  <c r="AB1002" i="2"/>
  <c r="AB999" i="2"/>
  <c r="AB996" i="2"/>
  <c r="AB993" i="2"/>
  <c r="AB1020" i="2" s="1"/>
  <c r="W1032" i="2"/>
  <c r="W1005" i="2"/>
  <c r="W1002" i="2"/>
  <c r="W999" i="2"/>
  <c r="W996" i="2"/>
  <c r="W993" i="2"/>
  <c r="W1020" i="2" s="1"/>
  <c r="R1032" i="2"/>
  <c r="R1005" i="2"/>
  <c r="R1002" i="2"/>
  <c r="CC1002" i="2" s="1"/>
  <c r="R999" i="2"/>
  <c r="CC999" i="2" s="1"/>
  <c r="R996" i="2"/>
  <c r="CC996" i="2" s="1"/>
  <c r="R993" i="2"/>
  <c r="BK974" i="2"/>
  <c r="BK947" i="2"/>
  <c r="BK944" i="2"/>
  <c r="BK941" i="2"/>
  <c r="BK938" i="2"/>
  <c r="BK935" i="2"/>
  <c r="BF974" i="2"/>
  <c r="BF947" i="2"/>
  <c r="BF944" i="2"/>
  <c r="BF941" i="2"/>
  <c r="BF938" i="2"/>
  <c r="BF935" i="2"/>
  <c r="BA974" i="2"/>
  <c r="BA947" i="2"/>
  <c r="BA944" i="2"/>
  <c r="BA941" i="2"/>
  <c r="BA938" i="2"/>
  <c r="BA935" i="2"/>
  <c r="AV974" i="2"/>
  <c r="AV947" i="2"/>
  <c r="AV944" i="2"/>
  <c r="AV941" i="2"/>
  <c r="AV938" i="2"/>
  <c r="AV935" i="2"/>
  <c r="AQ974" i="2"/>
  <c r="AQ947" i="2"/>
  <c r="AQ944" i="2"/>
  <c r="AQ941" i="2"/>
  <c r="AQ938" i="2"/>
  <c r="AQ935" i="2"/>
  <c r="AL974" i="2"/>
  <c r="AL947" i="2"/>
  <c r="AL944" i="2"/>
  <c r="AL941" i="2"/>
  <c r="AL938" i="2"/>
  <c r="AL935" i="2"/>
  <c r="AG974" i="2"/>
  <c r="AG947" i="2"/>
  <c r="AG944" i="2"/>
  <c r="AG941" i="2"/>
  <c r="AG938" i="2"/>
  <c r="AG935" i="2"/>
  <c r="AB974" i="2"/>
  <c r="AB947" i="2"/>
  <c r="AB944" i="2"/>
  <c r="AB941" i="2"/>
  <c r="AB938" i="2"/>
  <c r="AB935" i="2"/>
  <c r="AB962" i="2" s="1"/>
  <c r="CC962" i="2" s="1"/>
  <c r="W974" i="2"/>
  <c r="W947" i="2"/>
  <c r="W944" i="2"/>
  <c r="W941" i="2"/>
  <c r="W938" i="2"/>
  <c r="W935" i="2"/>
  <c r="W958" i="2" s="1"/>
  <c r="R974" i="2"/>
  <c r="R947" i="2"/>
  <c r="R944" i="2"/>
  <c r="CC944" i="2" s="1"/>
  <c r="R941" i="2"/>
  <c r="CC941" i="2" s="1"/>
  <c r="R938" i="2"/>
  <c r="CC938" i="2" s="1"/>
  <c r="R935" i="2"/>
  <c r="BF916" i="2"/>
  <c r="BK916" i="2"/>
  <c r="BK889" i="2"/>
  <c r="BK886" i="2"/>
  <c r="BK883" i="2"/>
  <c r="BK880" i="2"/>
  <c r="BK877" i="2"/>
  <c r="BF889" i="2"/>
  <c r="BF886" i="2"/>
  <c r="BF883" i="2"/>
  <c r="BF880" i="2"/>
  <c r="BF877" i="2"/>
  <c r="BA916" i="2"/>
  <c r="BA889" i="2"/>
  <c r="BA886" i="2"/>
  <c r="BA883" i="2"/>
  <c r="BA880" i="2"/>
  <c r="BA877" i="2"/>
  <c r="AV916" i="2"/>
  <c r="AV889" i="2"/>
  <c r="AV886" i="2"/>
  <c r="AV883" i="2"/>
  <c r="AV880" i="2"/>
  <c r="AV877" i="2"/>
  <c r="AQ916" i="2"/>
  <c r="AQ889" i="2"/>
  <c r="AQ886" i="2"/>
  <c r="AQ883" i="2"/>
  <c r="AQ880" i="2"/>
  <c r="AQ877" i="2"/>
  <c r="AL916" i="2"/>
  <c r="AL889" i="2"/>
  <c r="AL886" i="2"/>
  <c r="AL883" i="2"/>
  <c r="AL880" i="2"/>
  <c r="AL877" i="2"/>
  <c r="AG916" i="2"/>
  <c r="AG889" i="2"/>
  <c r="AG886" i="2"/>
  <c r="AG883" i="2"/>
  <c r="AG880" i="2"/>
  <c r="AG877" i="2"/>
  <c r="AB916" i="2"/>
  <c r="AB889" i="2"/>
  <c r="AB886" i="2"/>
  <c r="AB883" i="2"/>
  <c r="AB880" i="2"/>
  <c r="AB877" i="2"/>
  <c r="AB904" i="2" s="1"/>
  <c r="CC904" i="2" s="1"/>
  <c r="W889" i="2"/>
  <c r="W886" i="2"/>
  <c r="W883" i="2"/>
  <c r="W880" i="2"/>
  <c r="W877" i="2"/>
  <c r="W904" i="2" s="1"/>
  <c r="R916" i="2"/>
  <c r="R889" i="2"/>
  <c r="R886" i="2"/>
  <c r="CC886" i="2" s="1"/>
  <c r="R883" i="2"/>
  <c r="CC883" i="2" s="1"/>
  <c r="R880" i="2"/>
  <c r="R877" i="2"/>
  <c r="R904" i="2" s="1"/>
  <c r="BK858" i="2"/>
  <c r="BK831" i="2"/>
  <c r="BK828" i="2"/>
  <c r="BK825" i="2"/>
  <c r="BK822" i="2"/>
  <c r="BK819" i="2"/>
  <c r="BF858" i="2"/>
  <c r="BF831" i="2"/>
  <c r="BF828" i="2"/>
  <c r="BF825" i="2"/>
  <c r="BF822" i="2"/>
  <c r="BF819" i="2"/>
  <c r="BA858" i="2"/>
  <c r="BA831" i="2"/>
  <c r="BA828" i="2"/>
  <c r="BA825" i="2"/>
  <c r="BA822" i="2"/>
  <c r="BA819" i="2"/>
  <c r="AV858" i="2"/>
  <c r="AV831" i="2"/>
  <c r="AV828" i="2"/>
  <c r="AV825" i="2"/>
  <c r="AV822" i="2"/>
  <c r="AV819" i="2"/>
  <c r="AQ858" i="2"/>
  <c r="AQ831" i="2"/>
  <c r="AQ828" i="2"/>
  <c r="AQ825" i="2"/>
  <c r="AQ822" i="2"/>
  <c r="AQ819" i="2"/>
  <c r="AL858" i="2"/>
  <c r="AL831" i="2"/>
  <c r="AL828" i="2"/>
  <c r="AL825" i="2"/>
  <c r="AL822" i="2"/>
  <c r="AL819" i="2"/>
  <c r="AG858" i="2"/>
  <c r="AG831" i="2"/>
  <c r="AG828" i="2"/>
  <c r="AG825" i="2"/>
  <c r="AG822" i="2"/>
  <c r="AG819" i="2"/>
  <c r="AB858" i="2"/>
  <c r="AB831" i="2"/>
  <c r="AB828" i="2"/>
  <c r="AB825" i="2"/>
  <c r="AB822" i="2"/>
  <c r="AB819" i="2"/>
  <c r="AB846" i="2" s="1"/>
  <c r="W858" i="2"/>
  <c r="W831" i="2"/>
  <c r="W828" i="2"/>
  <c r="W825" i="2"/>
  <c r="W822" i="2"/>
  <c r="W819" i="2"/>
  <c r="R858" i="2"/>
  <c r="R831" i="2"/>
  <c r="R828" i="2"/>
  <c r="CC828" i="2" s="1"/>
  <c r="R825" i="2"/>
  <c r="CC825" i="2" s="1"/>
  <c r="R822" i="2"/>
  <c r="CC822" i="2" s="1"/>
  <c r="R819" i="2"/>
  <c r="BK800" i="2"/>
  <c r="BK773" i="2"/>
  <c r="BK770" i="2"/>
  <c r="BK767" i="2"/>
  <c r="BK764" i="2"/>
  <c r="BK761" i="2"/>
  <c r="BF800" i="2"/>
  <c r="BF805" i="2" s="1"/>
  <c r="BF814" i="2" s="1"/>
  <c r="BF816" i="2" s="1"/>
  <c r="BF773" i="2"/>
  <c r="BF770" i="2"/>
  <c r="BF767" i="2"/>
  <c r="BF764" i="2"/>
  <c r="BF761" i="2"/>
  <c r="BA800" i="2"/>
  <c r="BA773" i="2"/>
  <c r="BA770" i="2"/>
  <c r="BA767" i="2"/>
  <c r="BA764" i="2"/>
  <c r="BA761" i="2"/>
  <c r="AV800" i="2"/>
  <c r="AV773" i="2"/>
  <c r="AV770" i="2"/>
  <c r="AV767" i="2"/>
  <c r="AV764" i="2"/>
  <c r="AV761" i="2"/>
  <c r="AQ800" i="2"/>
  <c r="AQ773" i="2"/>
  <c r="AQ770" i="2"/>
  <c r="AQ767" i="2"/>
  <c r="AQ764" i="2"/>
  <c r="AQ761" i="2"/>
  <c r="AL800" i="2"/>
  <c r="AL773" i="2"/>
  <c r="AL770" i="2"/>
  <c r="AL767" i="2"/>
  <c r="AL764" i="2"/>
  <c r="AL761" i="2"/>
  <c r="AG800" i="2"/>
  <c r="AG805" i="2" s="1"/>
  <c r="AG814" i="2" s="1"/>
  <c r="AG816" i="2" s="1"/>
  <c r="AG773" i="2"/>
  <c r="AG770" i="2"/>
  <c r="AG767" i="2"/>
  <c r="AG764" i="2"/>
  <c r="AG761" i="2"/>
  <c r="AB800" i="2"/>
  <c r="AB773" i="2"/>
  <c r="AB770" i="2"/>
  <c r="AB767" i="2"/>
  <c r="AB764" i="2"/>
  <c r="AB761" i="2"/>
  <c r="AB788" i="2" s="1"/>
  <c r="W800" i="2"/>
  <c r="W773" i="2"/>
  <c r="W770" i="2"/>
  <c r="W767" i="2"/>
  <c r="W764" i="2"/>
  <c r="W761" i="2"/>
  <c r="R800" i="2"/>
  <c r="R773" i="2"/>
  <c r="R770" i="2"/>
  <c r="CC770" i="2" s="1"/>
  <c r="R767" i="2"/>
  <c r="CC767" i="2" s="1"/>
  <c r="R764" i="2"/>
  <c r="CC764" i="2" s="1"/>
  <c r="R761" i="2"/>
  <c r="BK742" i="2"/>
  <c r="BK715" i="2"/>
  <c r="BK712" i="2"/>
  <c r="BK709" i="2"/>
  <c r="BK706" i="2"/>
  <c r="BK703" i="2"/>
  <c r="BF742" i="2"/>
  <c r="BF715" i="2"/>
  <c r="BF712" i="2"/>
  <c r="BF709" i="2"/>
  <c r="BF706" i="2"/>
  <c r="BF703" i="2"/>
  <c r="BA742" i="2"/>
  <c r="BA715" i="2"/>
  <c r="BA712" i="2"/>
  <c r="BA709" i="2"/>
  <c r="BA706" i="2"/>
  <c r="BA703" i="2"/>
  <c r="AV742" i="2"/>
  <c r="AV715" i="2"/>
  <c r="AV712" i="2"/>
  <c r="AV709" i="2"/>
  <c r="AV706" i="2"/>
  <c r="AV703" i="2"/>
  <c r="AQ742" i="2"/>
  <c r="AQ715" i="2"/>
  <c r="AQ712" i="2"/>
  <c r="AQ709" i="2"/>
  <c r="AQ706" i="2"/>
  <c r="AQ703" i="2"/>
  <c r="AL742" i="2"/>
  <c r="AL715" i="2"/>
  <c r="AL712" i="2"/>
  <c r="AL709" i="2"/>
  <c r="AL706" i="2"/>
  <c r="AL703" i="2"/>
  <c r="AG742" i="2"/>
  <c r="AG715" i="2"/>
  <c r="AG712" i="2"/>
  <c r="AG709" i="2"/>
  <c r="AG706" i="2"/>
  <c r="AG703" i="2"/>
  <c r="AB742" i="2"/>
  <c r="AB715" i="2"/>
  <c r="AB712" i="2"/>
  <c r="AB709" i="2"/>
  <c r="AB706" i="2"/>
  <c r="AB703" i="2"/>
  <c r="W742" i="2"/>
  <c r="W715" i="2"/>
  <c r="W712" i="2"/>
  <c r="W709" i="2"/>
  <c r="W706" i="2"/>
  <c r="W703" i="2"/>
  <c r="R742" i="2"/>
  <c r="R715" i="2"/>
  <c r="R712" i="2"/>
  <c r="CC712" i="2" s="1"/>
  <c r="R709" i="2"/>
  <c r="CC709" i="2" s="1"/>
  <c r="R706" i="2"/>
  <c r="CC706" i="2" s="1"/>
  <c r="R703" i="2"/>
  <c r="CC703" i="2" s="1"/>
  <c r="BK684" i="2"/>
  <c r="BK657" i="2"/>
  <c r="BK654" i="2"/>
  <c r="BK651" i="2"/>
  <c r="BK648" i="2"/>
  <c r="BK645" i="2"/>
  <c r="BF684" i="2"/>
  <c r="BF657" i="2"/>
  <c r="BF654" i="2"/>
  <c r="BF651" i="2"/>
  <c r="BF648" i="2"/>
  <c r="BF645" i="2"/>
  <c r="BA684" i="2"/>
  <c r="BA657" i="2"/>
  <c r="BA654" i="2"/>
  <c r="BA651" i="2"/>
  <c r="BA648" i="2"/>
  <c r="BA645" i="2"/>
  <c r="AV684" i="2"/>
  <c r="AV657" i="2"/>
  <c r="AV654" i="2"/>
  <c r="AV651" i="2"/>
  <c r="AV648" i="2"/>
  <c r="AV645" i="2"/>
  <c r="AQ684" i="2"/>
  <c r="AQ657" i="2"/>
  <c r="AQ654" i="2"/>
  <c r="AQ651" i="2"/>
  <c r="AQ648" i="2"/>
  <c r="AQ645" i="2"/>
  <c r="AL684" i="2"/>
  <c r="AL657" i="2"/>
  <c r="AL654" i="2"/>
  <c r="AL651" i="2"/>
  <c r="AL648" i="2"/>
  <c r="AL645" i="2"/>
  <c r="AG684" i="2"/>
  <c r="AG689" i="2" s="1"/>
  <c r="AG698" i="2" s="1"/>
  <c r="AG700" i="2" s="1"/>
  <c r="AG657" i="2"/>
  <c r="AG654" i="2"/>
  <c r="AG651" i="2"/>
  <c r="AG648" i="2"/>
  <c r="AG645" i="2"/>
  <c r="AB684" i="2"/>
  <c r="AB657" i="2"/>
  <c r="AB654" i="2"/>
  <c r="AB651" i="2"/>
  <c r="AB648" i="2"/>
  <c r="AB645" i="2"/>
  <c r="W684" i="2"/>
  <c r="W657" i="2"/>
  <c r="W654" i="2"/>
  <c r="W651" i="2"/>
  <c r="W648" i="2"/>
  <c r="W645" i="2"/>
  <c r="W668" i="2" s="1"/>
  <c r="R684" i="2"/>
  <c r="R657" i="2"/>
  <c r="R654" i="2"/>
  <c r="CC654" i="2" s="1"/>
  <c r="R651" i="2"/>
  <c r="CC651" i="2" s="1"/>
  <c r="R648" i="2"/>
  <c r="CC648" i="2" s="1"/>
  <c r="R645" i="2"/>
  <c r="BK626" i="2"/>
  <c r="BK599" i="2"/>
  <c r="BK596" i="2"/>
  <c r="BK593" i="2"/>
  <c r="BK590" i="2"/>
  <c r="BK587" i="2"/>
  <c r="BF626" i="2"/>
  <c r="BF599" i="2"/>
  <c r="BF596" i="2"/>
  <c r="BF593" i="2"/>
  <c r="BF590" i="2"/>
  <c r="BF587" i="2"/>
  <c r="BA626" i="2"/>
  <c r="BA599" i="2"/>
  <c r="BA596" i="2"/>
  <c r="BA593" i="2"/>
  <c r="BA590" i="2"/>
  <c r="BA587" i="2"/>
  <c r="AV626" i="2"/>
  <c r="AV599" i="2"/>
  <c r="AV596" i="2"/>
  <c r="AV593" i="2"/>
  <c r="AV590" i="2"/>
  <c r="AV587" i="2"/>
  <c r="AQ626" i="2"/>
  <c r="AQ599" i="2"/>
  <c r="AQ596" i="2"/>
  <c r="AQ593" i="2"/>
  <c r="AQ590" i="2"/>
  <c r="AQ587" i="2"/>
  <c r="AL626" i="2"/>
  <c r="AL599" i="2"/>
  <c r="AL596" i="2"/>
  <c r="AL593" i="2"/>
  <c r="AL590" i="2"/>
  <c r="AL587" i="2"/>
  <c r="AG626" i="2"/>
  <c r="AG599" i="2"/>
  <c r="AG596" i="2"/>
  <c r="AG593" i="2"/>
  <c r="AG590" i="2"/>
  <c r="AG587" i="2"/>
  <c r="AB626" i="2"/>
  <c r="AB599" i="2"/>
  <c r="AB596" i="2"/>
  <c r="AB593" i="2"/>
  <c r="AB590" i="2"/>
  <c r="AB587" i="2"/>
  <c r="W626" i="2"/>
  <c r="W599" i="2"/>
  <c r="W596" i="2"/>
  <c r="W593" i="2"/>
  <c r="W590" i="2"/>
  <c r="W587" i="2"/>
  <c r="R626" i="2"/>
  <c r="R599" i="2"/>
  <c r="R596" i="2"/>
  <c r="CC596" i="2" s="1"/>
  <c r="R593" i="2"/>
  <c r="CC593" i="2" s="1"/>
  <c r="R590" i="2"/>
  <c r="CC590" i="2" s="1"/>
  <c r="R587" i="2"/>
  <c r="BK568" i="2"/>
  <c r="BK541" i="2"/>
  <c r="BK538" i="2"/>
  <c r="BK535" i="2"/>
  <c r="BK532" i="2"/>
  <c r="BK529" i="2"/>
  <c r="BF568" i="2"/>
  <c r="BF541" i="2"/>
  <c r="BF538" i="2"/>
  <c r="BF535" i="2"/>
  <c r="BF532" i="2"/>
  <c r="BF529" i="2"/>
  <c r="BA568" i="2"/>
  <c r="BA541" i="2"/>
  <c r="BA538" i="2"/>
  <c r="BA535" i="2"/>
  <c r="BA532" i="2"/>
  <c r="BA529" i="2"/>
  <c r="AV568" i="2"/>
  <c r="AV541" i="2"/>
  <c r="AV538" i="2"/>
  <c r="AV535" i="2"/>
  <c r="AV532" i="2"/>
  <c r="AV529" i="2"/>
  <c r="AQ568" i="2"/>
  <c r="AQ541" i="2"/>
  <c r="AQ538" i="2"/>
  <c r="AQ535" i="2"/>
  <c r="AQ532" i="2"/>
  <c r="AQ529" i="2"/>
  <c r="AL568" i="2"/>
  <c r="AL541" i="2"/>
  <c r="AL538" i="2"/>
  <c r="AL535" i="2"/>
  <c r="AL532" i="2"/>
  <c r="AL529" i="2"/>
  <c r="AG568" i="2"/>
  <c r="AG541" i="2"/>
  <c r="AG538" i="2"/>
  <c r="AG535" i="2"/>
  <c r="AG532" i="2"/>
  <c r="AG529" i="2"/>
  <c r="AB568" i="2"/>
  <c r="AB541" i="2"/>
  <c r="AB538" i="2"/>
  <c r="AB535" i="2"/>
  <c r="AB532" i="2"/>
  <c r="AB529" i="2"/>
  <c r="W568" i="2"/>
  <c r="W541" i="2"/>
  <c r="W538" i="2"/>
  <c r="W535" i="2"/>
  <c r="W532" i="2"/>
  <c r="W529" i="2"/>
  <c r="R568" i="2"/>
  <c r="R541" i="2"/>
  <c r="R538" i="2"/>
  <c r="R535" i="2"/>
  <c r="R532" i="2"/>
  <c r="CC532" i="2" s="1"/>
  <c r="R529" i="2"/>
  <c r="CC529" i="2" s="1"/>
  <c r="BK510" i="2"/>
  <c r="BK483" i="2"/>
  <c r="BK480" i="2"/>
  <c r="BK477" i="2"/>
  <c r="BK474" i="2"/>
  <c r="BK471" i="2"/>
  <c r="BF510" i="2"/>
  <c r="BF483" i="2"/>
  <c r="BF480" i="2"/>
  <c r="BF477" i="2"/>
  <c r="BF474" i="2"/>
  <c r="BF471" i="2"/>
  <c r="BA510" i="2"/>
  <c r="BA483" i="2"/>
  <c r="BA480" i="2"/>
  <c r="BA477" i="2"/>
  <c r="BA474" i="2"/>
  <c r="BA471" i="2"/>
  <c r="AV510" i="2"/>
  <c r="AV483" i="2"/>
  <c r="AV480" i="2"/>
  <c r="AV477" i="2"/>
  <c r="AV474" i="2"/>
  <c r="AV471" i="2"/>
  <c r="AQ510" i="2"/>
  <c r="AQ483" i="2"/>
  <c r="AQ480" i="2"/>
  <c r="AQ477" i="2"/>
  <c r="AQ474" i="2"/>
  <c r="AQ471" i="2"/>
  <c r="AL510" i="2"/>
  <c r="AL483" i="2"/>
  <c r="AL480" i="2"/>
  <c r="AL477" i="2"/>
  <c r="AL474" i="2"/>
  <c r="AL471" i="2"/>
  <c r="AG510" i="2"/>
  <c r="AG483" i="2"/>
  <c r="AG480" i="2"/>
  <c r="AG477" i="2"/>
  <c r="AG474" i="2"/>
  <c r="AG471" i="2"/>
  <c r="AB510" i="2"/>
  <c r="AB483" i="2"/>
  <c r="AB480" i="2"/>
  <c r="AB477" i="2"/>
  <c r="AB474" i="2"/>
  <c r="AB471" i="2"/>
  <c r="AB494" i="2" s="1"/>
  <c r="W510" i="2"/>
  <c r="W483" i="2"/>
  <c r="W480" i="2"/>
  <c r="W477" i="2"/>
  <c r="W474" i="2"/>
  <c r="W471" i="2"/>
  <c r="R510" i="2"/>
  <c r="R483" i="2"/>
  <c r="R480" i="2"/>
  <c r="CC480" i="2" s="1"/>
  <c r="R477" i="2"/>
  <c r="CC477" i="2" s="1"/>
  <c r="R474" i="2"/>
  <c r="CC474" i="2" s="1"/>
  <c r="R471" i="2"/>
  <c r="BK452" i="2"/>
  <c r="BK425" i="2"/>
  <c r="BK422" i="2"/>
  <c r="BK419" i="2"/>
  <c r="BK416" i="2"/>
  <c r="BK413" i="2"/>
  <c r="BF452" i="2"/>
  <c r="BF425" i="2"/>
  <c r="BF422" i="2"/>
  <c r="BF419" i="2"/>
  <c r="BF416" i="2"/>
  <c r="BF413" i="2"/>
  <c r="BA452" i="2"/>
  <c r="BA425" i="2"/>
  <c r="BA422" i="2"/>
  <c r="BA419" i="2"/>
  <c r="BA416" i="2"/>
  <c r="BA413" i="2"/>
  <c r="AV452" i="2"/>
  <c r="AV425" i="2"/>
  <c r="AV422" i="2"/>
  <c r="AV419" i="2"/>
  <c r="AV416" i="2"/>
  <c r="AV413" i="2"/>
  <c r="AQ452" i="2"/>
  <c r="AQ425" i="2"/>
  <c r="AQ422" i="2"/>
  <c r="AQ419" i="2"/>
  <c r="AQ416" i="2"/>
  <c r="AQ413" i="2"/>
  <c r="AL452" i="2"/>
  <c r="AL425" i="2"/>
  <c r="AL422" i="2"/>
  <c r="AL419" i="2"/>
  <c r="AL416" i="2"/>
  <c r="AL413" i="2"/>
  <c r="AG452" i="2"/>
  <c r="AG425" i="2"/>
  <c r="AG422" i="2"/>
  <c r="AG419" i="2"/>
  <c r="AG416" i="2"/>
  <c r="AG413" i="2"/>
  <c r="AB452" i="2"/>
  <c r="AB425" i="2"/>
  <c r="AB422" i="2"/>
  <c r="AB419" i="2"/>
  <c r="AB416" i="2"/>
  <c r="AB413" i="2"/>
  <c r="W452" i="2"/>
  <c r="W425" i="2"/>
  <c r="W422" i="2"/>
  <c r="W419" i="2"/>
  <c r="W416" i="2"/>
  <c r="W413" i="2"/>
  <c r="R452" i="2"/>
  <c r="R425" i="2"/>
  <c r="R422" i="2"/>
  <c r="CC422" i="2" s="1"/>
  <c r="R419" i="2"/>
  <c r="CC419" i="2" s="1"/>
  <c r="R416" i="2"/>
  <c r="CC416" i="2" s="1"/>
  <c r="R413" i="2"/>
  <c r="BK394" i="2"/>
  <c r="BK367" i="2"/>
  <c r="BK364" i="2"/>
  <c r="BK361" i="2"/>
  <c r="BK358" i="2"/>
  <c r="BK355" i="2"/>
  <c r="BF394" i="2"/>
  <c r="BF367" i="2"/>
  <c r="BF364" i="2"/>
  <c r="BF361" i="2"/>
  <c r="BF358" i="2"/>
  <c r="BF355" i="2"/>
  <c r="BA394" i="2"/>
  <c r="BA367" i="2"/>
  <c r="BA364" i="2"/>
  <c r="BA361" i="2"/>
  <c r="BA358" i="2"/>
  <c r="BA355" i="2"/>
  <c r="AV394" i="2"/>
  <c r="AV367" i="2"/>
  <c r="AV364" i="2"/>
  <c r="AV361" i="2"/>
  <c r="AV358" i="2"/>
  <c r="AV355" i="2"/>
  <c r="AQ394" i="2"/>
  <c r="AQ367" i="2"/>
  <c r="AQ364" i="2"/>
  <c r="AQ361" i="2"/>
  <c r="AQ358" i="2"/>
  <c r="AQ355" i="2"/>
  <c r="AL394" i="2"/>
  <c r="AL367" i="2"/>
  <c r="AL364" i="2"/>
  <c r="AL361" i="2"/>
  <c r="AL358" i="2"/>
  <c r="AL355" i="2"/>
  <c r="AG394" i="2"/>
  <c r="AG367" i="2"/>
  <c r="AG364" i="2"/>
  <c r="AG361" i="2"/>
  <c r="AG358" i="2"/>
  <c r="AG355" i="2"/>
  <c r="AB394" i="2"/>
  <c r="AB367" i="2"/>
  <c r="AB364" i="2"/>
  <c r="AB361" i="2"/>
  <c r="AB358" i="2"/>
  <c r="AB355" i="2"/>
  <c r="AB382" i="2" s="1"/>
  <c r="W394" i="2"/>
  <c r="W367" i="2"/>
  <c r="W364" i="2"/>
  <c r="W361" i="2"/>
  <c r="W358" i="2"/>
  <c r="W355" i="2"/>
  <c r="R367" i="2"/>
  <c r="R364" i="2"/>
  <c r="R361" i="2"/>
  <c r="CC361" i="2" s="1"/>
  <c r="R358" i="2"/>
  <c r="R355" i="2"/>
  <c r="BK336" i="2"/>
  <c r="BK309" i="2"/>
  <c r="BK306" i="2"/>
  <c r="BK303" i="2"/>
  <c r="BK300" i="2"/>
  <c r="BK297" i="2"/>
  <c r="BF336" i="2"/>
  <c r="BF309" i="2"/>
  <c r="BF306" i="2"/>
  <c r="BF303" i="2"/>
  <c r="BF300" i="2"/>
  <c r="BF297" i="2"/>
  <c r="BA336" i="2"/>
  <c r="BA309" i="2"/>
  <c r="BA306" i="2"/>
  <c r="BA303" i="2"/>
  <c r="BA300" i="2"/>
  <c r="BA297" i="2"/>
  <c r="AV336" i="2"/>
  <c r="AV309" i="2"/>
  <c r="AV306" i="2"/>
  <c r="AV303" i="2"/>
  <c r="AV300" i="2"/>
  <c r="AV297" i="2"/>
  <c r="AQ336" i="2"/>
  <c r="AQ309" i="2"/>
  <c r="AQ306" i="2"/>
  <c r="AQ303" i="2"/>
  <c r="AQ300" i="2"/>
  <c r="AQ297" i="2"/>
  <c r="AL336" i="2"/>
  <c r="AL309" i="2"/>
  <c r="AL306" i="2"/>
  <c r="AL303" i="2"/>
  <c r="AL300" i="2"/>
  <c r="AL297" i="2"/>
  <c r="AG336" i="2"/>
  <c r="AG309" i="2"/>
  <c r="AG306" i="2"/>
  <c r="AG303" i="2"/>
  <c r="AG300" i="2"/>
  <c r="AG297" i="2"/>
  <c r="AB336" i="2"/>
  <c r="AB309" i="2"/>
  <c r="AB306" i="2"/>
  <c r="AB303" i="2"/>
  <c r="AB300" i="2"/>
  <c r="AB297" i="2"/>
  <c r="W336" i="2"/>
  <c r="W309" i="2"/>
  <c r="W306" i="2"/>
  <c r="W303" i="2"/>
  <c r="W300" i="2"/>
  <c r="W297" i="2"/>
  <c r="R336" i="2"/>
  <c r="R309" i="2"/>
  <c r="R306" i="2"/>
  <c r="R303" i="2"/>
  <c r="CC303" i="2" s="1"/>
  <c r="R300" i="2"/>
  <c r="CC300" i="2" s="1"/>
  <c r="R297" i="2"/>
  <c r="BK278" i="2"/>
  <c r="BK251" i="2"/>
  <c r="BK248" i="2"/>
  <c r="BK245" i="2"/>
  <c r="BK242" i="2"/>
  <c r="BK239" i="2"/>
  <c r="BF278" i="2"/>
  <c r="BF251" i="2"/>
  <c r="BF248" i="2"/>
  <c r="BF245" i="2"/>
  <c r="BF242" i="2"/>
  <c r="BF239" i="2"/>
  <c r="BA278" i="2"/>
  <c r="BA251" i="2"/>
  <c r="BA248" i="2"/>
  <c r="BA245" i="2"/>
  <c r="BA242" i="2"/>
  <c r="BA239" i="2"/>
  <c r="AV278" i="2"/>
  <c r="AV251" i="2"/>
  <c r="AV248" i="2"/>
  <c r="AV245" i="2"/>
  <c r="AV242" i="2"/>
  <c r="AV239" i="2"/>
  <c r="AQ278" i="2"/>
  <c r="AQ251" i="2"/>
  <c r="AQ248" i="2"/>
  <c r="AQ245" i="2"/>
  <c r="AQ242" i="2"/>
  <c r="AQ239" i="2"/>
  <c r="AL278" i="2"/>
  <c r="AL251" i="2"/>
  <c r="AL248" i="2"/>
  <c r="AL245" i="2"/>
  <c r="AL242" i="2"/>
  <c r="AL239" i="2"/>
  <c r="AG278" i="2"/>
  <c r="AG251" i="2"/>
  <c r="AG248" i="2"/>
  <c r="AG245" i="2"/>
  <c r="AG242" i="2"/>
  <c r="AG239" i="2"/>
  <c r="AB251" i="2"/>
  <c r="AB248" i="2"/>
  <c r="AB245" i="2"/>
  <c r="AB242" i="2"/>
  <c r="AB239" i="2"/>
  <c r="W251" i="2"/>
  <c r="W248" i="2"/>
  <c r="W245" i="2"/>
  <c r="W242" i="2"/>
  <c r="W239" i="2"/>
  <c r="R278" i="2"/>
  <c r="R251" i="2"/>
  <c r="R248" i="2"/>
  <c r="R245" i="2"/>
  <c r="CC245" i="2" s="1"/>
  <c r="R242" i="2"/>
  <c r="CC242" i="2" s="1"/>
  <c r="R239" i="2"/>
  <c r="BK220" i="2"/>
  <c r="BF220" i="2"/>
  <c r="BA220" i="2"/>
  <c r="AV220" i="2"/>
  <c r="AQ220" i="2"/>
  <c r="AL220" i="2"/>
  <c r="AG220" i="2"/>
  <c r="W220" i="2"/>
  <c r="R220" i="2"/>
  <c r="R193" i="2"/>
  <c r="R190" i="2"/>
  <c r="CC190" i="2" s="1"/>
  <c r="R187" i="2"/>
  <c r="CC187" i="2" s="1"/>
  <c r="R184" i="2"/>
  <c r="CC184" i="2" s="1"/>
  <c r="R181" i="2"/>
  <c r="BK162" i="2"/>
  <c r="BF162" i="2"/>
  <c r="BA162" i="2"/>
  <c r="AV162" i="2"/>
  <c r="AQ162" i="2"/>
  <c r="AL162" i="2"/>
  <c r="AG162" i="2"/>
  <c r="AB162" i="2"/>
  <c r="AB167" i="2" s="1"/>
  <c r="BK135" i="2"/>
  <c r="BK132" i="2"/>
  <c r="BK129" i="2"/>
  <c r="BK126" i="2"/>
  <c r="BK123" i="2"/>
  <c r="BF135" i="2"/>
  <c r="BF132" i="2"/>
  <c r="BF129" i="2"/>
  <c r="BF126" i="2"/>
  <c r="BF123" i="2"/>
  <c r="BA135" i="2"/>
  <c r="BA132" i="2"/>
  <c r="CC132" i="2" s="1"/>
  <c r="BA129" i="2"/>
  <c r="BA126" i="2"/>
  <c r="BA123" i="2"/>
  <c r="AV135" i="2"/>
  <c r="AV132" i="2"/>
  <c r="AV129" i="2"/>
  <c r="CC129" i="2" s="1"/>
  <c r="AV126" i="2"/>
  <c r="AV123" i="2"/>
  <c r="AQ135" i="2"/>
  <c r="AQ132" i="2"/>
  <c r="AQ129" i="2"/>
  <c r="AQ126" i="2"/>
  <c r="CC126" i="2" s="1"/>
  <c r="AQ123" i="2"/>
  <c r="AL135" i="2"/>
  <c r="AL132" i="2"/>
  <c r="AL129" i="2"/>
  <c r="AL126" i="2"/>
  <c r="AL123" i="2"/>
  <c r="AG135" i="2"/>
  <c r="AG132" i="2"/>
  <c r="AG129" i="2"/>
  <c r="AG126" i="2"/>
  <c r="AG123" i="2"/>
  <c r="CC135" i="2"/>
  <c r="R77" i="2"/>
  <c r="CC77" i="2" s="1"/>
  <c r="R74" i="2"/>
  <c r="CC74" i="2" s="1"/>
  <c r="R71" i="2"/>
  <c r="CC71" i="2" s="1"/>
  <c r="R68" i="2"/>
  <c r="CC68" i="2" s="1"/>
  <c r="R65" i="2"/>
  <c r="AB19" i="2"/>
  <c r="AB16" i="2"/>
  <c r="AB13" i="2"/>
  <c r="AB10" i="2"/>
  <c r="AB7" i="2"/>
  <c r="W19" i="2"/>
  <c r="W16" i="2"/>
  <c r="W13" i="2"/>
  <c r="W10" i="2"/>
  <c r="W7" i="2"/>
  <c r="R19" i="2"/>
  <c r="R16" i="2"/>
  <c r="R13" i="2"/>
  <c r="R10" i="2"/>
  <c r="R7" i="2"/>
  <c r="AG1617" i="2"/>
  <c r="AG1626" i="2" s="1"/>
  <c r="AG1628" i="2" s="1"/>
  <c r="BF1559" i="2"/>
  <c r="BF1568" i="2" s="1"/>
  <c r="BF1570" i="2" s="1"/>
  <c r="AV1559" i="2"/>
  <c r="AV1568" i="2" s="1"/>
  <c r="AV1570" i="2" s="1"/>
  <c r="AG1501" i="2"/>
  <c r="AG1510" i="2" s="1"/>
  <c r="AG1512" i="2" s="1"/>
  <c r="BK1443" i="2"/>
  <c r="BK1452" i="2" s="1"/>
  <c r="BK1454" i="2" s="1"/>
  <c r="BK1385" i="2"/>
  <c r="BK1394" i="2" s="1"/>
  <c r="BK1396" i="2" s="1"/>
  <c r="AQ1385" i="2"/>
  <c r="AQ1394" i="2" s="1"/>
  <c r="AQ1396" i="2" s="1"/>
  <c r="AG1385" i="2"/>
  <c r="AG1394" i="2" s="1"/>
  <c r="AG1396" i="2" s="1"/>
  <c r="BF1153" i="2"/>
  <c r="BF1162" i="2" s="1"/>
  <c r="BF1164" i="2" s="1"/>
  <c r="L75" i="1"/>
  <c r="CC657" i="2" l="1"/>
  <c r="CC935" i="2"/>
  <c r="R958" i="2"/>
  <c r="CC958" i="2" s="1"/>
  <c r="R1538" i="2"/>
  <c r="CC1538" i="2" s="1"/>
  <c r="R1550" i="2"/>
  <c r="CC1550" i="2" s="1"/>
  <c r="AB1538" i="2"/>
  <c r="AB1550" i="2"/>
  <c r="CC248" i="2"/>
  <c r="W498" i="2"/>
  <c r="CC498" i="2" s="1"/>
  <c r="W494" i="2"/>
  <c r="CC494" i="2" s="1"/>
  <c r="CC587" i="2"/>
  <c r="R610" i="2"/>
  <c r="W614" i="2"/>
  <c r="W610" i="2"/>
  <c r="AB610" i="2"/>
  <c r="CC610" i="2" s="1"/>
  <c r="AB614" i="2"/>
  <c r="CC614" i="2" s="1"/>
  <c r="CC645" i="2"/>
  <c r="R668" i="2"/>
  <c r="CC668" i="2"/>
  <c r="CC761" i="2"/>
  <c r="R788" i="2"/>
  <c r="CC788" i="2"/>
  <c r="CC819" i="2"/>
  <c r="R846" i="2"/>
  <c r="CC846" i="2"/>
  <c r="CC1057" i="2"/>
  <c r="AV1095" i="2"/>
  <c r="AV1104" i="2" s="1"/>
  <c r="AV1106" i="2" s="1"/>
  <c r="AV1107" i="2" s="1"/>
  <c r="W1136" i="2"/>
  <c r="W1132" i="2"/>
  <c r="AB1136" i="2"/>
  <c r="AB1132" i="2"/>
  <c r="CC1132" i="2" s="1"/>
  <c r="CC1225" i="2"/>
  <c r="R1252" i="2"/>
  <c r="AB1252" i="2"/>
  <c r="AB1248" i="2"/>
  <c r="CC1248" i="2" s="1"/>
  <c r="AB1368" i="2"/>
  <c r="CC1368" i="2" s="1"/>
  <c r="CC1457" i="2"/>
  <c r="W1484" i="2"/>
  <c r="W1480" i="2"/>
  <c r="CC1480" i="2" s="1"/>
  <c r="AB1484" i="2"/>
  <c r="CC1484" i="2" s="1"/>
  <c r="CC181" i="2"/>
  <c r="R204" i="2"/>
  <c r="CC204" i="2" s="1"/>
  <c r="W320" i="2"/>
  <c r="W324" i="2"/>
  <c r="AB320" i="2"/>
  <c r="CC320" i="2" s="1"/>
  <c r="AB324" i="2"/>
  <c r="CC324" i="2" s="1"/>
  <c r="R382" i="2"/>
  <c r="CC382" i="2" s="1"/>
  <c r="CC880" i="2"/>
  <c r="CC1060" i="2"/>
  <c r="R1136" i="2"/>
  <c r="AB266" i="2"/>
  <c r="AB262" i="2"/>
  <c r="CC262" i="2" s="1"/>
  <c r="CC1054" i="2"/>
  <c r="R88" i="2"/>
  <c r="CC88" i="2" s="1"/>
  <c r="CC239" i="2"/>
  <c r="R266" i="2"/>
  <c r="W266" i="2"/>
  <c r="AB176" i="2"/>
  <c r="AB177" i="2"/>
  <c r="AB1559" i="2"/>
  <c r="AG1269" i="2"/>
  <c r="AG1278" i="2" s="1"/>
  <c r="AG1280" i="2" s="1"/>
  <c r="AG1281" i="2" s="1"/>
  <c r="BK1269" i="2"/>
  <c r="BK1278" i="2" s="1"/>
  <c r="BK1280" i="2" s="1"/>
  <c r="BK1281" i="2" s="1"/>
  <c r="CC1399" i="2"/>
  <c r="CC1283" i="2"/>
  <c r="R1310" i="2"/>
  <c r="CC1310" i="2" s="1"/>
  <c r="CC1167" i="2"/>
  <c r="R1194" i="2"/>
  <c r="CC1194" i="2"/>
  <c r="W1211" i="2"/>
  <c r="CC1118" i="2"/>
  <c r="CC1115" i="2"/>
  <c r="CC1109" i="2"/>
  <c r="AB1078" i="2"/>
  <c r="AB1074" i="2"/>
  <c r="CC1074" i="2" s="1"/>
  <c r="CC1051" i="2"/>
  <c r="R1078" i="2"/>
  <c r="CC1078" i="2" s="1"/>
  <c r="CC538" i="2"/>
  <c r="CC471" i="2"/>
  <c r="CC358" i="2"/>
  <c r="CC364" i="2"/>
  <c r="CC355" i="2"/>
  <c r="CC306" i="2"/>
  <c r="CC297" i="2"/>
  <c r="CC16" i="2"/>
  <c r="AB1568" i="2"/>
  <c r="AB1569" i="2"/>
  <c r="CC1515" i="2"/>
  <c r="CC1582" i="2"/>
  <c r="CC1576" i="2"/>
  <c r="CC1585" i="2"/>
  <c r="CC1518" i="2"/>
  <c r="CC1524" i="2"/>
  <c r="CC1527" i="2"/>
  <c r="CC1463" i="2"/>
  <c r="CC1466" i="2"/>
  <c r="CC1460" i="2"/>
  <c r="CC1469" i="2"/>
  <c r="CC1411" i="2"/>
  <c r="CC1353" i="2"/>
  <c r="CC1341" i="2"/>
  <c r="CC1295" i="2"/>
  <c r="CC1237" i="2"/>
  <c r="CC1179" i="2"/>
  <c r="CC1121" i="2"/>
  <c r="CC1063" i="2"/>
  <c r="CC993" i="2"/>
  <c r="R1020" i="2"/>
  <c r="CC1020" i="2" s="1"/>
  <c r="CC1005" i="2"/>
  <c r="CC947" i="2"/>
  <c r="CC877" i="2"/>
  <c r="CC889" i="2"/>
  <c r="CC831" i="2"/>
  <c r="CC773" i="2"/>
  <c r="CC715" i="2"/>
  <c r="CC599" i="2"/>
  <c r="CC535" i="2"/>
  <c r="CC541" i="2"/>
  <c r="CC483" i="2"/>
  <c r="CC425" i="2"/>
  <c r="CC413" i="2"/>
  <c r="CC367" i="2"/>
  <c r="CC309" i="2"/>
  <c r="CC251" i="2"/>
  <c r="CC193" i="2"/>
  <c r="BK747" i="2"/>
  <c r="BK756" i="2" s="1"/>
  <c r="BK758" i="2" s="1"/>
  <c r="BK759" i="2" s="1"/>
  <c r="CC742" i="2"/>
  <c r="CC974" i="2"/>
  <c r="CC858" i="2"/>
  <c r="CC336" i="2"/>
  <c r="CC452" i="2"/>
  <c r="CC568" i="2"/>
  <c r="CC684" i="2"/>
  <c r="CC162" i="2"/>
  <c r="CC626" i="2"/>
  <c r="BK805" i="2"/>
  <c r="BK814" i="2" s="1"/>
  <c r="BK816" i="2" s="1"/>
  <c r="BK817" i="2" s="1"/>
  <c r="CC800" i="2"/>
  <c r="CC510" i="2"/>
  <c r="CC1032" i="2"/>
  <c r="CC1206" i="2"/>
  <c r="CC1264" i="2"/>
  <c r="CC1322" i="2"/>
  <c r="CC1380" i="2"/>
  <c r="CC1438" i="2"/>
  <c r="CC10" i="2"/>
  <c r="CC13" i="2"/>
  <c r="CC19" i="2"/>
  <c r="AB631" i="2"/>
  <c r="AL631" i="2"/>
  <c r="AL640" i="2" s="1"/>
  <c r="AL642" i="2" s="1"/>
  <c r="AL643" i="2" s="1"/>
  <c r="W689" i="2"/>
  <c r="AB689" i="2"/>
  <c r="BA689" i="2"/>
  <c r="BA698" i="2" s="1"/>
  <c r="BA700" i="2" s="1"/>
  <c r="BA701" i="2" s="1"/>
  <c r="BF689" i="2"/>
  <c r="BF698" i="2" s="1"/>
  <c r="BF700" i="2" s="1"/>
  <c r="AB747" i="2"/>
  <c r="AG863" i="2"/>
  <c r="AG872" i="2" s="1"/>
  <c r="AG874" i="2" s="1"/>
  <c r="AG875" i="2" s="1"/>
  <c r="AQ863" i="2"/>
  <c r="AQ872" i="2" s="1"/>
  <c r="AQ874" i="2" s="1"/>
  <c r="AQ875" i="2" s="1"/>
  <c r="AB921" i="2"/>
  <c r="AL921" i="2"/>
  <c r="AL930" i="2" s="1"/>
  <c r="AL932" i="2" s="1"/>
  <c r="AL933" i="2" s="1"/>
  <c r="AQ921" i="2"/>
  <c r="AQ930" i="2" s="1"/>
  <c r="AQ932" i="2" s="1"/>
  <c r="AQ933" i="2" s="1"/>
  <c r="BA921" i="2"/>
  <c r="BA930" i="2" s="1"/>
  <c r="BA932" i="2" s="1"/>
  <c r="BA933" i="2" s="1"/>
  <c r="AB979" i="2"/>
  <c r="BA979" i="2"/>
  <c r="BA988" i="2" s="1"/>
  <c r="BA990" i="2" s="1"/>
  <c r="BA991" i="2" s="1"/>
  <c r="BF979" i="2"/>
  <c r="BF988" i="2" s="1"/>
  <c r="BF990" i="2" s="1"/>
  <c r="BF991" i="2" s="1"/>
  <c r="BK979" i="2"/>
  <c r="BK988" i="2" s="1"/>
  <c r="BK990" i="2" s="1"/>
  <c r="BK991" i="2" s="1"/>
  <c r="AL1037" i="2"/>
  <c r="AL1046" i="2" s="1"/>
  <c r="AL1048" i="2" s="1"/>
  <c r="AL1049" i="2" s="1"/>
  <c r="AQ1037" i="2"/>
  <c r="AQ1046" i="2" s="1"/>
  <c r="AQ1048" i="2" s="1"/>
  <c r="AQ1049" i="2" s="1"/>
  <c r="BF1037" i="2"/>
  <c r="BF1046" i="2" s="1"/>
  <c r="BF1048" i="2" s="1"/>
  <c r="BF1049" i="2" s="1"/>
  <c r="AG1095" i="2"/>
  <c r="AG1104" i="2" s="1"/>
  <c r="AG1106" i="2" s="1"/>
  <c r="AG1107" i="2" s="1"/>
  <c r="AQ1095" i="2"/>
  <c r="AQ1104" i="2" s="1"/>
  <c r="AQ1106" i="2" s="1"/>
  <c r="AQ1107" i="2" s="1"/>
  <c r="BK1095" i="2"/>
  <c r="BK1104" i="2" s="1"/>
  <c r="BK1106" i="2" s="1"/>
  <c r="BK1107" i="2" s="1"/>
  <c r="W1153" i="2"/>
  <c r="AB1153" i="2"/>
  <c r="AL1153" i="2"/>
  <c r="AL1162" i="2" s="1"/>
  <c r="AL1164" i="2" s="1"/>
  <c r="AL1165" i="2" s="1"/>
  <c r="AV1153" i="2"/>
  <c r="AV1162" i="2" s="1"/>
  <c r="AV1164" i="2" s="1"/>
  <c r="AV1165" i="2" s="1"/>
  <c r="BA1153" i="2"/>
  <c r="BA1162" i="2" s="1"/>
  <c r="BA1164" i="2" s="1"/>
  <c r="BA1165" i="2" s="1"/>
  <c r="AB1211" i="2"/>
  <c r="AV1211" i="2"/>
  <c r="AV1220" i="2" s="1"/>
  <c r="AV1222" i="2" s="1"/>
  <c r="AV1223" i="2" s="1"/>
  <c r="BK1211" i="2"/>
  <c r="BK1220" i="2" s="1"/>
  <c r="BK1222" i="2" s="1"/>
  <c r="BK1223" i="2" s="1"/>
  <c r="AL1269" i="2"/>
  <c r="AL1278" i="2" s="1"/>
  <c r="AL1280" i="2" s="1"/>
  <c r="AL1281" i="2" s="1"/>
  <c r="AV1269" i="2"/>
  <c r="AV1278" i="2" s="1"/>
  <c r="AV1280" i="2" s="1"/>
  <c r="AV1281" i="2" s="1"/>
  <c r="BA1269" i="2"/>
  <c r="BA1278" i="2" s="1"/>
  <c r="BA1280" i="2" s="1"/>
  <c r="BA1281" i="2" s="1"/>
  <c r="BF1269" i="2"/>
  <c r="BF1278" i="2" s="1"/>
  <c r="BF1280" i="2" s="1"/>
  <c r="BF1281" i="2" s="1"/>
  <c r="W1327" i="2"/>
  <c r="AB1327" i="2"/>
  <c r="AB1385" i="2"/>
  <c r="AL1385" i="2"/>
  <c r="AL1394" i="2" s="1"/>
  <c r="AL1396" i="2" s="1"/>
  <c r="AL1397" i="2" s="1"/>
  <c r="AV1385" i="2"/>
  <c r="AV1394" i="2" s="1"/>
  <c r="AV1396" i="2" s="1"/>
  <c r="AV1397" i="2" s="1"/>
  <c r="BA1385" i="2"/>
  <c r="BA1394" i="2" s="1"/>
  <c r="BA1396" i="2" s="1"/>
  <c r="BA1397" i="2" s="1"/>
  <c r="AB1443" i="2"/>
  <c r="AG1443" i="2"/>
  <c r="AG1452" i="2" s="1"/>
  <c r="AG1454" i="2" s="1"/>
  <c r="AG1455" i="2" s="1"/>
  <c r="AL1443" i="2"/>
  <c r="AL1452" i="2" s="1"/>
  <c r="AL1454" i="2" s="1"/>
  <c r="AL1455" i="2" s="1"/>
  <c r="BA1443" i="2"/>
  <c r="BA1452" i="2" s="1"/>
  <c r="BA1454" i="2" s="1"/>
  <c r="BA1455" i="2" s="1"/>
  <c r="BF1443" i="2"/>
  <c r="BF1452" i="2" s="1"/>
  <c r="BF1454" i="2" s="1"/>
  <c r="BF1455" i="2" s="1"/>
  <c r="AL1501" i="2"/>
  <c r="AL1510" i="2" s="1"/>
  <c r="AL1512" i="2" s="1"/>
  <c r="AL1513" i="2" s="1"/>
  <c r="AQ1501" i="2"/>
  <c r="AQ1510" i="2" s="1"/>
  <c r="AQ1512" i="2" s="1"/>
  <c r="AQ1513" i="2" s="1"/>
  <c r="BA1501" i="2"/>
  <c r="BA1510" i="2" s="1"/>
  <c r="BA1512" i="2" s="1"/>
  <c r="BA1513" i="2" s="1"/>
  <c r="BF1501" i="2"/>
  <c r="BF1510" i="2" s="1"/>
  <c r="BF1512" i="2" s="1"/>
  <c r="BF1513" i="2" s="1"/>
  <c r="W1559" i="2"/>
  <c r="AG1559" i="2"/>
  <c r="AG1568" i="2" s="1"/>
  <c r="AG1570" i="2" s="1"/>
  <c r="AG1571" i="2" s="1"/>
  <c r="AV1501" i="2"/>
  <c r="AV1510" i="2" s="1"/>
  <c r="AV1512" i="2" s="1"/>
  <c r="AV1513" i="2" s="1"/>
  <c r="W1501" i="2"/>
  <c r="BF1385" i="2"/>
  <c r="BF1394" i="2" s="1"/>
  <c r="BF1396" i="2" s="1"/>
  <c r="BF1397" i="2" s="1"/>
  <c r="AQ1327" i="2"/>
  <c r="AQ1336" i="2" s="1"/>
  <c r="AQ1338" i="2" s="1"/>
  <c r="AQ1339" i="2" s="1"/>
  <c r="BK1153" i="2"/>
  <c r="BK1162" i="2" s="1"/>
  <c r="BK1164" i="2" s="1"/>
  <c r="BK1165" i="2" s="1"/>
  <c r="BF1095" i="2"/>
  <c r="BF1104" i="2" s="1"/>
  <c r="BF1106" i="2" s="1"/>
  <c r="BF1107" i="2" s="1"/>
  <c r="AL1095" i="2"/>
  <c r="AL1104" i="2" s="1"/>
  <c r="AL1106" i="2" s="1"/>
  <c r="AL1107" i="2" s="1"/>
  <c r="BK1037" i="2"/>
  <c r="BK1046" i="2" s="1"/>
  <c r="BK1048" i="2" s="1"/>
  <c r="BK1049" i="2" s="1"/>
  <c r="AG1037" i="2"/>
  <c r="AG1046" i="2" s="1"/>
  <c r="AG1048" i="2" s="1"/>
  <c r="AG1049" i="2" s="1"/>
  <c r="AB1037" i="2"/>
  <c r="W979" i="2"/>
  <c r="BF921" i="2"/>
  <c r="BF930" i="2" s="1"/>
  <c r="BF932" i="2" s="1"/>
  <c r="BF933" i="2" s="1"/>
  <c r="AG921" i="2"/>
  <c r="AG930" i="2" s="1"/>
  <c r="AG932" i="2" s="1"/>
  <c r="AG933" i="2" s="1"/>
  <c r="AL863" i="2"/>
  <c r="AL872" i="2" s="1"/>
  <c r="AL874" i="2" s="1"/>
  <c r="AL875" i="2" s="1"/>
  <c r="AB863" i="2"/>
  <c r="BK689" i="2"/>
  <c r="BK698" i="2" s="1"/>
  <c r="BA631" i="2"/>
  <c r="BA640" i="2" s="1"/>
  <c r="BA642" i="2" s="1"/>
  <c r="BA643" i="2" s="1"/>
  <c r="AG631" i="2"/>
  <c r="AG640" i="2" s="1"/>
  <c r="AG642" i="2" s="1"/>
  <c r="AG643" i="2" s="1"/>
  <c r="BF573" i="2"/>
  <c r="BF582" i="2" s="1"/>
  <c r="BF584" i="2" s="1"/>
  <c r="BF585" i="2" s="1"/>
  <c r="W573" i="2"/>
  <c r="AB573" i="2"/>
  <c r="AG573" i="2"/>
  <c r="AG582" i="2" s="1"/>
  <c r="AG584" i="2" s="1"/>
  <c r="AG585" i="2" s="1"/>
  <c r="AL573" i="2"/>
  <c r="AL582" i="2" s="1"/>
  <c r="AL584" i="2" s="1"/>
  <c r="AL585" i="2" s="1"/>
  <c r="AQ573" i="2"/>
  <c r="AQ582" i="2" s="1"/>
  <c r="AQ584" i="2" s="1"/>
  <c r="AQ585" i="2" s="1"/>
  <c r="BA573" i="2"/>
  <c r="BA582" i="2" s="1"/>
  <c r="BA584" i="2" s="1"/>
  <c r="BA585" i="2" s="1"/>
  <c r="BK573" i="2"/>
  <c r="BK582" i="2" s="1"/>
  <c r="BK584" i="2" s="1"/>
  <c r="BK585" i="2" s="1"/>
  <c r="BK515" i="2"/>
  <c r="BK524" i="2" s="1"/>
  <c r="BK526" i="2" s="1"/>
  <c r="BK527" i="2" s="1"/>
  <c r="BF515" i="2"/>
  <c r="BF524" i="2" s="1"/>
  <c r="BF526" i="2" s="1"/>
  <c r="BF527" i="2" s="1"/>
  <c r="AG515" i="2"/>
  <c r="AG524" i="2" s="1"/>
  <c r="AG526" i="2" s="1"/>
  <c r="AG527" i="2" s="1"/>
  <c r="BK457" i="2"/>
  <c r="BK466" i="2" s="1"/>
  <c r="BK468" i="2" s="1"/>
  <c r="BK469" i="2" s="1"/>
  <c r="AG457" i="2"/>
  <c r="AG466" i="2" s="1"/>
  <c r="AG468" i="2" s="1"/>
  <c r="AG469" i="2" s="1"/>
  <c r="BF399" i="2"/>
  <c r="BF408" i="2" s="1"/>
  <c r="BF410" i="2" s="1"/>
  <c r="BF411" i="2" s="1"/>
  <c r="AG399" i="2"/>
  <c r="AG408" i="2" s="1"/>
  <c r="AG410" i="2" s="1"/>
  <c r="AG411" i="2" s="1"/>
  <c r="BK341" i="2"/>
  <c r="BK350" i="2" s="1"/>
  <c r="AQ341" i="2"/>
  <c r="AQ350" i="2" s="1"/>
  <c r="AQ352" i="2" s="1"/>
  <c r="W341" i="2"/>
  <c r="BK283" i="2"/>
  <c r="BK292" i="2" s="1"/>
  <c r="BK294" i="2" s="1"/>
  <c r="BF283" i="2"/>
  <c r="BF292" i="2" s="1"/>
  <c r="BF294" i="2" s="1"/>
  <c r="BK225" i="2"/>
  <c r="BK234" i="2" s="1"/>
  <c r="AQ167" i="2"/>
  <c r="AQ176" i="2" s="1"/>
  <c r="AQ178" i="2" s="1"/>
  <c r="AV979" i="2"/>
  <c r="AV988" i="2" s="1"/>
  <c r="AV990" i="2" s="1"/>
  <c r="AV991" i="2" s="1"/>
  <c r="AV689" i="2"/>
  <c r="AV698" i="2" s="1"/>
  <c r="AV700" i="2" s="1"/>
  <c r="AV701" i="2" s="1"/>
  <c r="AV631" i="2"/>
  <c r="AV640" i="2" s="1"/>
  <c r="AV642" i="2" s="1"/>
  <c r="AV643" i="2" s="1"/>
  <c r="AV573" i="2"/>
  <c r="AV582" i="2" s="1"/>
  <c r="AV584" i="2" s="1"/>
  <c r="AV585" i="2" s="1"/>
  <c r="AV457" i="2"/>
  <c r="AV466" i="2" s="1"/>
  <c r="AV468" i="2" s="1"/>
  <c r="AV469" i="2" s="1"/>
  <c r="AV341" i="2"/>
  <c r="AV350" i="2" s="1"/>
  <c r="AV352" i="2" s="1"/>
  <c r="BF1165" i="2"/>
  <c r="AG1397" i="2"/>
  <c r="BK1455" i="2"/>
  <c r="AG1513" i="2"/>
  <c r="AG1223" i="2"/>
  <c r="AQ1397" i="2"/>
  <c r="AV1571" i="2"/>
  <c r="AV1339" i="2"/>
  <c r="BA1223" i="2"/>
  <c r="BF1571" i="2"/>
  <c r="AG701" i="2"/>
  <c r="BK1397" i="2"/>
  <c r="AG1629" i="2"/>
  <c r="AG817" i="2"/>
  <c r="BF817" i="2"/>
  <c r="BK921" i="2"/>
  <c r="BK930" i="2" s="1"/>
  <c r="BK932" i="2" s="1"/>
  <c r="CC123" i="2"/>
  <c r="BF167" i="2"/>
  <c r="CC65" i="2"/>
  <c r="AQ631" i="2"/>
  <c r="AQ640" i="2" s="1"/>
  <c r="AQ642" i="2" s="1"/>
  <c r="AQ643" i="2" s="1"/>
  <c r="CC7" i="2"/>
  <c r="W1385" i="2"/>
  <c r="AB1269" i="2"/>
  <c r="W1269" i="2"/>
  <c r="BF1211" i="2"/>
  <c r="BF1220" i="2" s="1"/>
  <c r="BF1222" i="2" s="1"/>
  <c r="AL1211" i="2"/>
  <c r="AL1220" i="2" s="1"/>
  <c r="AL1222" i="2" s="1"/>
  <c r="AQ1153" i="2"/>
  <c r="AQ1162" i="2" s="1"/>
  <c r="AQ1164" i="2" s="1"/>
  <c r="W1095" i="2"/>
  <c r="AQ979" i="2"/>
  <c r="AQ988" i="2" s="1"/>
  <c r="AQ990" i="2" s="1"/>
  <c r="AL979" i="2"/>
  <c r="AL988" i="2" s="1"/>
  <c r="AL990" i="2" s="1"/>
  <c r="AG979" i="2"/>
  <c r="AG988" i="2" s="1"/>
  <c r="AG990" i="2" s="1"/>
  <c r="AV921" i="2"/>
  <c r="AV930" i="2" s="1"/>
  <c r="AV932" i="2" s="1"/>
  <c r="BK863" i="2"/>
  <c r="BK872" i="2" s="1"/>
  <c r="BK874" i="2" s="1"/>
  <c r="BA863" i="2"/>
  <c r="BA872" i="2" s="1"/>
  <c r="BA874" i="2" s="1"/>
  <c r="W863" i="2"/>
  <c r="AQ689" i="2"/>
  <c r="AQ698" i="2" s="1"/>
  <c r="AQ700" i="2" s="1"/>
  <c r="AL689" i="2"/>
  <c r="AL698" i="2" s="1"/>
  <c r="AL700" i="2" s="1"/>
  <c r="BK631" i="2"/>
  <c r="BK640" i="2" s="1"/>
  <c r="BK642" i="2" s="1"/>
  <c r="BK643" i="2" s="1"/>
  <c r="W631" i="2"/>
  <c r="AQ225" i="2"/>
  <c r="AQ234" i="2" s="1"/>
  <c r="BA283" i="2"/>
  <c r="BA292" i="2" s="1"/>
  <c r="W399" i="2"/>
  <c r="W408" i="2" s="1"/>
  <c r="W410" i="2" s="1"/>
  <c r="W411" i="2" s="1"/>
  <c r="BA399" i="2"/>
  <c r="BA408" i="2" s="1"/>
  <c r="BA410" i="2" s="1"/>
  <c r="BA411" i="2" s="1"/>
  <c r="AQ457" i="2"/>
  <c r="AQ466" i="2" s="1"/>
  <c r="AQ468" i="2" s="1"/>
  <c r="AQ469" i="2" s="1"/>
  <c r="BA457" i="2"/>
  <c r="BA466" i="2" s="1"/>
  <c r="BA468" i="2" s="1"/>
  <c r="BA469" i="2" s="1"/>
  <c r="BA515" i="2"/>
  <c r="BA524" i="2" s="1"/>
  <c r="BA526" i="2" s="1"/>
  <c r="BA527" i="2" s="1"/>
  <c r="AG225" i="2"/>
  <c r="AG234" i="2" s="1"/>
  <c r="BA225" i="2"/>
  <c r="BA234" i="2" s="1"/>
  <c r="AQ283" i="2"/>
  <c r="AQ292" i="2" s="1"/>
  <c r="AB341" i="2"/>
  <c r="BF341" i="2"/>
  <c r="BF350" i="2" s="1"/>
  <c r="AQ399" i="2"/>
  <c r="AQ408" i="2" s="1"/>
  <c r="AQ410" i="2" s="1"/>
  <c r="AQ411" i="2" s="1"/>
  <c r="AB457" i="2"/>
  <c r="W515" i="2"/>
  <c r="AQ515" i="2"/>
  <c r="AQ524" i="2" s="1"/>
  <c r="AQ526" i="2" s="1"/>
  <c r="AQ527" i="2" s="1"/>
  <c r="AL225" i="2"/>
  <c r="AL234" i="2" s="1"/>
  <c r="AV283" i="2"/>
  <c r="AV292" i="2" s="1"/>
  <c r="AL341" i="2"/>
  <c r="AL350" i="2" s="1"/>
  <c r="AL399" i="2"/>
  <c r="AL408" i="2" s="1"/>
  <c r="AL410" i="2" s="1"/>
  <c r="AL411" i="2" s="1"/>
  <c r="W457" i="2"/>
  <c r="AB515" i="2"/>
  <c r="AV515" i="2"/>
  <c r="AV524" i="2" s="1"/>
  <c r="AV526" i="2" s="1"/>
  <c r="AV527" i="2" s="1"/>
  <c r="BA341" i="2"/>
  <c r="BA350" i="2" s="1"/>
  <c r="W1443" i="2"/>
  <c r="AQ1443" i="2"/>
  <c r="AQ1452" i="2" s="1"/>
  <c r="AQ1454" i="2" s="1"/>
  <c r="AV225" i="2"/>
  <c r="AV234" i="2" s="1"/>
  <c r="AG283" i="2"/>
  <c r="AG292" i="2" s="1"/>
  <c r="AV399" i="2"/>
  <c r="AV408" i="2" s="1"/>
  <c r="AV410" i="2" s="1"/>
  <c r="AV411" i="2" s="1"/>
  <c r="BK399" i="2"/>
  <c r="BK408" i="2" s="1"/>
  <c r="BK410" i="2" s="1"/>
  <c r="BK411" i="2" s="1"/>
  <c r="BF457" i="2"/>
  <c r="BF466" i="2" s="1"/>
  <c r="BF468" i="2" s="1"/>
  <c r="BF469" i="2" s="1"/>
  <c r="BF631" i="2"/>
  <c r="BF640" i="2" s="1"/>
  <c r="BF642" i="2" s="1"/>
  <c r="BF643" i="2" s="1"/>
  <c r="AV863" i="2"/>
  <c r="AV872" i="2" s="1"/>
  <c r="AV874" i="2" s="1"/>
  <c r="BF863" i="2"/>
  <c r="BF872" i="2" s="1"/>
  <c r="BF874" i="2" s="1"/>
  <c r="W1037" i="2"/>
  <c r="AV1037" i="2"/>
  <c r="AV1046" i="2" s="1"/>
  <c r="AV1048" i="2" s="1"/>
  <c r="BA1037" i="2"/>
  <c r="BA1046" i="2" s="1"/>
  <c r="BA1048" i="2" s="1"/>
  <c r="BA1095" i="2"/>
  <c r="BA1104" i="2" s="1"/>
  <c r="BA1106" i="2" s="1"/>
  <c r="AG1153" i="2"/>
  <c r="AG1162" i="2" s="1"/>
  <c r="AG1164" i="2" s="1"/>
  <c r="AQ1211" i="2"/>
  <c r="AQ1220" i="2" s="1"/>
  <c r="AQ1222" i="2" s="1"/>
  <c r="AQ1269" i="2"/>
  <c r="AQ1278" i="2" s="1"/>
  <c r="AQ1280" i="2" s="1"/>
  <c r="AG1327" i="2"/>
  <c r="AG1336" i="2" s="1"/>
  <c r="AG1338" i="2" s="1"/>
  <c r="AL1327" i="2"/>
  <c r="AL1336" i="2" s="1"/>
  <c r="AL1338" i="2" s="1"/>
  <c r="BA1327" i="2"/>
  <c r="BA1336" i="2" s="1"/>
  <c r="BA1338" i="2" s="1"/>
  <c r="BF1327" i="2"/>
  <c r="BF1336" i="2" s="1"/>
  <c r="BF1338" i="2" s="1"/>
  <c r="BK1327" i="2"/>
  <c r="BK1336" i="2" s="1"/>
  <c r="BK1338" i="2" s="1"/>
  <c r="AV1443" i="2"/>
  <c r="AV1452" i="2" s="1"/>
  <c r="AV1454" i="2" s="1"/>
  <c r="BK1501" i="2"/>
  <c r="BK1510" i="2" s="1"/>
  <c r="BK1512" i="2" s="1"/>
  <c r="BA1559" i="2"/>
  <c r="BA1568" i="2" s="1"/>
  <c r="BA1570" i="2" s="1"/>
  <c r="AQ1617" i="2"/>
  <c r="AQ1626" i="2" s="1"/>
  <c r="AQ1628" i="2" s="1"/>
  <c r="BK1617" i="2"/>
  <c r="BK1626" i="2" s="1"/>
  <c r="BK1628" i="2" s="1"/>
  <c r="W225" i="2"/>
  <c r="BF225" i="2"/>
  <c r="BF234" i="2" s="1"/>
  <c r="AL283" i="2"/>
  <c r="AL292" i="2" s="1"/>
  <c r="AG341" i="2"/>
  <c r="AG350" i="2" s="1"/>
  <c r="AB399" i="2"/>
  <c r="AB408" i="2" s="1"/>
  <c r="AB410" i="2" s="1"/>
  <c r="AB411" i="2" s="1"/>
  <c r="AL457" i="2"/>
  <c r="AL466" i="2" s="1"/>
  <c r="AL468" i="2" s="1"/>
  <c r="AL469" i="2" s="1"/>
  <c r="AL515" i="2"/>
  <c r="AL524" i="2" s="1"/>
  <c r="AL526" i="2" s="1"/>
  <c r="AL527" i="2" s="1"/>
  <c r="AQ1559" i="2"/>
  <c r="AQ1568" i="2" s="1"/>
  <c r="AQ1570" i="2" s="1"/>
  <c r="BK1559" i="2"/>
  <c r="BK1568" i="2" s="1"/>
  <c r="BK1570" i="2" s="1"/>
  <c r="W1617" i="2"/>
  <c r="W1626" i="2" s="1"/>
  <c r="W1628" i="2" s="1"/>
  <c r="AB1617" i="2"/>
  <c r="AB1626" i="2" s="1"/>
  <c r="AB1628" i="2" s="1"/>
  <c r="AL1617" i="2"/>
  <c r="AL1626" i="2" s="1"/>
  <c r="AL1628" i="2" s="1"/>
  <c r="AV1617" i="2"/>
  <c r="AV1626" i="2" s="1"/>
  <c r="AV1628" i="2" s="1"/>
  <c r="BA1617" i="2"/>
  <c r="BA1626" i="2" s="1"/>
  <c r="BA1628" i="2" s="1"/>
  <c r="BF1617" i="2"/>
  <c r="BF1626" i="2" s="1"/>
  <c r="BF1628" i="2" s="1"/>
  <c r="BA805" i="2"/>
  <c r="BA814" i="2" s="1"/>
  <c r="BA816" i="2" s="1"/>
  <c r="AV805" i="2"/>
  <c r="AV814" i="2" s="1"/>
  <c r="AV816" i="2" s="1"/>
  <c r="AQ805" i="2"/>
  <c r="AQ814" i="2" s="1"/>
  <c r="AQ816" i="2" s="1"/>
  <c r="AL805" i="2"/>
  <c r="AL814" i="2" s="1"/>
  <c r="AL816" i="2" s="1"/>
  <c r="AB805" i="2"/>
  <c r="W805" i="2"/>
  <c r="BF747" i="2"/>
  <c r="BF756" i="2" s="1"/>
  <c r="BF758" i="2" s="1"/>
  <c r="BF759" i="2" s="1"/>
  <c r="BA747" i="2"/>
  <c r="BA756" i="2" s="1"/>
  <c r="BA758" i="2" s="1"/>
  <c r="BA759" i="2" s="1"/>
  <c r="AV747" i="2"/>
  <c r="AV756" i="2" s="1"/>
  <c r="AV758" i="2" s="1"/>
  <c r="AV759" i="2" s="1"/>
  <c r="AQ747" i="2"/>
  <c r="AQ756" i="2" s="1"/>
  <c r="AQ758" i="2" s="1"/>
  <c r="AQ759" i="2" s="1"/>
  <c r="AL747" i="2"/>
  <c r="AL756" i="2" s="1"/>
  <c r="AL758" i="2" s="1"/>
  <c r="AL759" i="2" s="1"/>
  <c r="AG747" i="2"/>
  <c r="AG756" i="2" s="1"/>
  <c r="AG758" i="2" s="1"/>
  <c r="AG759" i="2" s="1"/>
  <c r="W747" i="2"/>
  <c r="W167" i="2"/>
  <c r="BK167" i="2"/>
  <c r="BK176" i="2" s="1"/>
  <c r="BA167" i="2"/>
  <c r="BA176" i="2" s="1"/>
  <c r="AV167" i="2"/>
  <c r="AV176" i="2" s="1"/>
  <c r="AL167" i="2"/>
  <c r="AL176" i="2" s="1"/>
  <c r="AG167" i="2"/>
  <c r="AG176" i="2" s="1"/>
  <c r="AG118" i="2"/>
  <c r="BK118" i="2"/>
  <c r="BA118" i="2"/>
  <c r="AQ118" i="2"/>
  <c r="AB118" i="2"/>
  <c r="AB71" i="1"/>
  <c r="CC1252" i="2" l="1"/>
  <c r="CC266" i="2"/>
  <c r="CC1136" i="2"/>
  <c r="W756" i="2"/>
  <c r="W757" i="2"/>
  <c r="AB466" i="2"/>
  <c r="AB467" i="2"/>
  <c r="W1278" i="2"/>
  <c r="W1279" i="2"/>
  <c r="W988" i="2"/>
  <c r="W989" i="2"/>
  <c r="W698" i="2"/>
  <c r="W699" i="2"/>
  <c r="W814" i="2"/>
  <c r="W815" i="2"/>
  <c r="W1452" i="2"/>
  <c r="W1453" i="2"/>
  <c r="W872" i="2"/>
  <c r="W873" i="2"/>
  <c r="AB1046" i="2"/>
  <c r="AB1047" i="2"/>
  <c r="AB1394" i="2"/>
  <c r="AB1395" i="2"/>
  <c r="AB988" i="2"/>
  <c r="AB989" i="2"/>
  <c r="AB814" i="2"/>
  <c r="AB815" i="2"/>
  <c r="W1104" i="2"/>
  <c r="W1105" i="2"/>
  <c r="W1394" i="2"/>
  <c r="W1395" i="2"/>
  <c r="AB582" i="2"/>
  <c r="AB583" i="2"/>
  <c r="AB872" i="2"/>
  <c r="AB873" i="2"/>
  <c r="AB1336" i="2"/>
  <c r="AB1337" i="2"/>
  <c r="AB1162" i="2"/>
  <c r="AB1163" i="2"/>
  <c r="AB756" i="2"/>
  <c r="AB757" i="2"/>
  <c r="AB640" i="2"/>
  <c r="AB641" i="2"/>
  <c r="W234" i="2"/>
  <c r="W235" i="2"/>
  <c r="W1046" i="2"/>
  <c r="W1047" i="2"/>
  <c r="AB350" i="2"/>
  <c r="AB351" i="2"/>
  <c r="W640" i="2"/>
  <c r="W641" i="2"/>
  <c r="W582" i="2"/>
  <c r="W583" i="2"/>
  <c r="AB1452" i="2"/>
  <c r="AB1453" i="2"/>
  <c r="W1336" i="2"/>
  <c r="W1337" i="2"/>
  <c r="W1162" i="2"/>
  <c r="W1163" i="2"/>
  <c r="AB524" i="2"/>
  <c r="AB525" i="2"/>
  <c r="W176" i="2"/>
  <c r="W177" i="2"/>
  <c r="W466" i="2"/>
  <c r="W467" i="2"/>
  <c r="W524" i="2"/>
  <c r="W525" i="2"/>
  <c r="W350" i="2"/>
  <c r="W351" i="2"/>
  <c r="AB930" i="2"/>
  <c r="AB931" i="2"/>
  <c r="AB698" i="2"/>
  <c r="AB699" i="2"/>
  <c r="AB1278" i="2"/>
  <c r="AB1279" i="2"/>
  <c r="W1220" i="2"/>
  <c r="W1221" i="2"/>
  <c r="AB1220" i="2"/>
  <c r="AB1221" i="2"/>
  <c r="AB1570" i="2"/>
  <c r="AB1571" i="2" s="1"/>
  <c r="W1568" i="2"/>
  <c r="W1569" i="2"/>
  <c r="W1510" i="2"/>
  <c r="W1511" i="2"/>
  <c r="AV817" i="2"/>
  <c r="BF1339" i="2"/>
  <c r="W1629" i="2"/>
  <c r="BA1339" i="2"/>
  <c r="AQ817" i="2"/>
  <c r="AL1629" i="2"/>
  <c r="BK1629" i="2"/>
  <c r="BK1339" i="2"/>
  <c r="AQ1223" i="2"/>
  <c r="BF875" i="2"/>
  <c r="BF118" i="2"/>
  <c r="BF120" i="2" s="1"/>
  <c r="BF121" i="2" s="1"/>
  <c r="BA875" i="2"/>
  <c r="BF176" i="2"/>
  <c r="BF178" i="2" s="1"/>
  <c r="BF179" i="2" s="1"/>
  <c r="AQ1629" i="2"/>
  <c r="BA1571" i="2"/>
  <c r="BF1629" i="2"/>
  <c r="BK1571" i="2"/>
  <c r="AL1339" i="2"/>
  <c r="BA1049" i="2"/>
  <c r="AQ1455" i="2"/>
  <c r="W118" i="2"/>
  <c r="W120" i="2" s="1"/>
  <c r="W121" i="2" s="1"/>
  <c r="AL701" i="2"/>
  <c r="AG991" i="2"/>
  <c r="AL1223" i="2"/>
  <c r="BK933" i="2"/>
  <c r="AB1629" i="2"/>
  <c r="AG1165" i="2"/>
  <c r="BA817" i="2"/>
  <c r="AQ1165" i="2"/>
  <c r="BA1629" i="2"/>
  <c r="AQ1571" i="2"/>
  <c r="BK1513" i="2"/>
  <c r="AG1339" i="2"/>
  <c r="AV1049" i="2"/>
  <c r="AL118" i="2"/>
  <c r="AL120" i="2" s="1"/>
  <c r="AL121" i="2" s="1"/>
  <c r="AQ701" i="2"/>
  <c r="AL991" i="2"/>
  <c r="BF1223" i="2"/>
  <c r="AV875" i="2"/>
  <c r="BK875" i="2"/>
  <c r="BA1107" i="2"/>
  <c r="AV933" i="2"/>
  <c r="AL817" i="2"/>
  <c r="AV1629" i="2"/>
  <c r="AV1455" i="2"/>
  <c r="AQ1281" i="2"/>
  <c r="AV118" i="2"/>
  <c r="AV120" i="2" s="1"/>
  <c r="AV121" i="2" s="1"/>
  <c r="AQ991" i="2"/>
  <c r="AQ353" i="2"/>
  <c r="AQ179" i="2"/>
  <c r="AV353" i="2"/>
  <c r="BF701" i="2"/>
  <c r="BK295" i="2"/>
  <c r="BF295" i="2"/>
  <c r="AG120" i="2"/>
  <c r="AG352" i="2"/>
  <c r="AL352" i="2"/>
  <c r="BF352" i="2"/>
  <c r="BA294" i="2"/>
  <c r="AL294" i="2"/>
  <c r="AG178" i="2"/>
  <c r="BF236" i="2"/>
  <c r="AQ294" i="2"/>
  <c r="AQ236" i="2"/>
  <c r="AL236" i="2"/>
  <c r="BA236" i="2"/>
  <c r="AV294" i="2"/>
  <c r="BK700" i="2"/>
  <c r="AL178" i="2"/>
  <c r="AQ120" i="2"/>
  <c r="AV178" i="2"/>
  <c r="AG294" i="2"/>
  <c r="BA352" i="2"/>
  <c r="AG236" i="2"/>
  <c r="BK352" i="2"/>
  <c r="AB120" i="2"/>
  <c r="BA120" i="2"/>
  <c r="BA178" i="2"/>
  <c r="AV236" i="2"/>
  <c r="BK236" i="2"/>
  <c r="BH1619" i="2"/>
  <c r="BH1618" i="2"/>
  <c r="BH1617" i="2"/>
  <c r="BH1616" i="2"/>
  <c r="BC1619" i="2"/>
  <c r="BC1618" i="2"/>
  <c r="BC1617" i="2"/>
  <c r="BC1616" i="2"/>
  <c r="AX1619" i="2"/>
  <c r="AX1618" i="2"/>
  <c r="AX1617" i="2"/>
  <c r="AX1616" i="2"/>
  <c r="AS1619" i="2"/>
  <c r="AS1618" i="2"/>
  <c r="AS1617" i="2"/>
  <c r="AS1616" i="2"/>
  <c r="AN1619" i="2"/>
  <c r="AN1618" i="2"/>
  <c r="AN1617" i="2"/>
  <c r="AN1616" i="2"/>
  <c r="AI1619" i="2"/>
  <c r="AI1618" i="2"/>
  <c r="AI1617" i="2"/>
  <c r="AI1616" i="2"/>
  <c r="AD1619" i="2"/>
  <c r="AD1618" i="2"/>
  <c r="AD1617" i="2"/>
  <c r="AD1616" i="2"/>
  <c r="Y1619" i="2"/>
  <c r="Y1618" i="2"/>
  <c r="Y1617" i="2"/>
  <c r="Y1616" i="2"/>
  <c r="T1619" i="2"/>
  <c r="T1618" i="2"/>
  <c r="T1617" i="2"/>
  <c r="T1616" i="2"/>
  <c r="O1619" i="2"/>
  <c r="O1618" i="2"/>
  <c r="O1617" i="2"/>
  <c r="O1616" i="2"/>
  <c r="BH1561" i="2"/>
  <c r="BH1560" i="2"/>
  <c r="BH1559" i="2"/>
  <c r="BH1558" i="2"/>
  <c r="BC1561" i="2"/>
  <c r="BC1560" i="2"/>
  <c r="BC1559" i="2"/>
  <c r="BC1558" i="2"/>
  <c r="AX1561" i="2"/>
  <c r="AX1560" i="2"/>
  <c r="AX1559" i="2"/>
  <c r="AX1558" i="2"/>
  <c r="AS1561" i="2"/>
  <c r="AS1560" i="2"/>
  <c r="AS1559" i="2"/>
  <c r="AS1558" i="2"/>
  <c r="AN1561" i="2"/>
  <c r="AN1560" i="2"/>
  <c r="AN1559" i="2"/>
  <c r="AN1558" i="2"/>
  <c r="AI1561" i="2"/>
  <c r="AI1560" i="2"/>
  <c r="AI1558" i="2"/>
  <c r="AD1561" i="2"/>
  <c r="AD1560" i="2"/>
  <c r="AD1559" i="2"/>
  <c r="AD1558" i="2"/>
  <c r="Y1561" i="2"/>
  <c r="Y1560" i="2"/>
  <c r="Y1558" i="2"/>
  <c r="T1561" i="2"/>
  <c r="T1560" i="2"/>
  <c r="T1558" i="2"/>
  <c r="O1561" i="2"/>
  <c r="O1560" i="2"/>
  <c r="O1558" i="2"/>
  <c r="BH1503" i="2"/>
  <c r="BH1502" i="2"/>
  <c r="BH1501" i="2"/>
  <c r="BC1503" i="2"/>
  <c r="BC1502" i="2"/>
  <c r="BC1501" i="2"/>
  <c r="AX1503" i="2"/>
  <c r="AX1502" i="2"/>
  <c r="AX1501" i="2"/>
  <c r="AS1503" i="2"/>
  <c r="AS1502" i="2"/>
  <c r="AS1501" i="2"/>
  <c r="AN1503" i="2"/>
  <c r="AN1502" i="2"/>
  <c r="AN1501" i="2"/>
  <c r="AI1503" i="2"/>
  <c r="AI1502" i="2"/>
  <c r="AI1501" i="2"/>
  <c r="AD1503" i="2"/>
  <c r="AD1502" i="2"/>
  <c r="AD1501" i="2"/>
  <c r="Y1503" i="2"/>
  <c r="Y1502" i="2"/>
  <c r="Y1501" i="2"/>
  <c r="T1503" i="2"/>
  <c r="T1502" i="2"/>
  <c r="T1501" i="2"/>
  <c r="O1503" i="2"/>
  <c r="O1502" i="2"/>
  <c r="O1501" i="2"/>
  <c r="BH1445" i="2"/>
  <c r="BH1444" i="2"/>
  <c r="BH1443" i="2"/>
  <c r="BH1442" i="2"/>
  <c r="BC1445" i="2"/>
  <c r="BC1444" i="2"/>
  <c r="BC1443" i="2"/>
  <c r="BC1442" i="2"/>
  <c r="AX1445" i="2"/>
  <c r="AX1444" i="2"/>
  <c r="AX1443" i="2"/>
  <c r="AX1442" i="2"/>
  <c r="AS1445" i="2"/>
  <c r="AS1444" i="2"/>
  <c r="AS1443" i="2"/>
  <c r="AS1442" i="2"/>
  <c r="AN1445" i="2"/>
  <c r="AN1444" i="2"/>
  <c r="AN1443" i="2"/>
  <c r="AN1442" i="2"/>
  <c r="AI1445" i="2"/>
  <c r="AI1444" i="2"/>
  <c r="AI1443" i="2"/>
  <c r="AI1442" i="2"/>
  <c r="AD1445" i="2"/>
  <c r="AD1444" i="2"/>
  <c r="AD1443" i="2"/>
  <c r="AD1442" i="2"/>
  <c r="Y1445" i="2"/>
  <c r="Y1444" i="2"/>
  <c r="Y1443" i="2"/>
  <c r="T1445" i="2"/>
  <c r="T1444" i="2"/>
  <c r="T1443" i="2"/>
  <c r="O1445" i="2"/>
  <c r="O1444" i="2"/>
  <c r="O1443" i="2"/>
  <c r="BH1387" i="2"/>
  <c r="BH1386" i="2"/>
  <c r="BH1385" i="2"/>
  <c r="BH1384" i="2"/>
  <c r="BC1387" i="2"/>
  <c r="BC1386" i="2"/>
  <c r="BC1385" i="2"/>
  <c r="BC1384" i="2"/>
  <c r="AX1387" i="2"/>
  <c r="AX1386" i="2"/>
  <c r="AX1385" i="2"/>
  <c r="AX1384" i="2"/>
  <c r="AS1387" i="2"/>
  <c r="AS1386" i="2"/>
  <c r="AS1385" i="2"/>
  <c r="AS1384" i="2"/>
  <c r="AN1387" i="2"/>
  <c r="AN1386" i="2"/>
  <c r="AN1385" i="2"/>
  <c r="AN1384" i="2"/>
  <c r="AI1387" i="2"/>
  <c r="AI1386" i="2"/>
  <c r="AI1385" i="2"/>
  <c r="AI1384" i="2"/>
  <c r="AD1387" i="2"/>
  <c r="AD1386" i="2"/>
  <c r="AD1385" i="2"/>
  <c r="AD1384" i="2"/>
  <c r="Y1387" i="2"/>
  <c r="Y1386" i="2"/>
  <c r="Y1384" i="2"/>
  <c r="T1387" i="2"/>
  <c r="T1386" i="2"/>
  <c r="T1385" i="2"/>
  <c r="O1387" i="2"/>
  <c r="O1386" i="2"/>
  <c r="O1385" i="2"/>
  <c r="BH1329" i="2"/>
  <c r="BH1328" i="2"/>
  <c r="BH1327" i="2"/>
  <c r="BH1326" i="2"/>
  <c r="BC1329" i="2"/>
  <c r="BC1328" i="2"/>
  <c r="BC1327" i="2"/>
  <c r="BC1326" i="2"/>
  <c r="AX1329" i="2"/>
  <c r="AX1328" i="2"/>
  <c r="AX1327" i="2"/>
  <c r="AX1326" i="2"/>
  <c r="AS1329" i="2"/>
  <c r="AS1328" i="2"/>
  <c r="AS1327" i="2"/>
  <c r="AS1326" i="2"/>
  <c r="AN1329" i="2"/>
  <c r="AN1328" i="2"/>
  <c r="AN1327" i="2"/>
  <c r="AN1326" i="2"/>
  <c r="AI1329" i="2"/>
  <c r="AI1328" i="2"/>
  <c r="AI1327" i="2"/>
  <c r="AI1326" i="2"/>
  <c r="AD1329" i="2"/>
  <c r="AD1328" i="2"/>
  <c r="AD1327" i="2"/>
  <c r="AD1326" i="2"/>
  <c r="Y1329" i="2"/>
  <c r="Y1328" i="2"/>
  <c r="Y1327" i="2"/>
  <c r="T1329" i="2"/>
  <c r="T1328" i="2"/>
  <c r="T1327" i="2"/>
  <c r="O1329" i="2"/>
  <c r="O1328" i="2"/>
  <c r="O1327" i="2"/>
  <c r="BH1213" i="2"/>
  <c r="BH1212" i="2"/>
  <c r="BH1211" i="2"/>
  <c r="BH1210" i="2"/>
  <c r="BC1213" i="2"/>
  <c r="BC1212" i="2"/>
  <c r="BC1211" i="2"/>
  <c r="BC1210" i="2"/>
  <c r="AX1213" i="2"/>
  <c r="AX1212" i="2"/>
  <c r="AX1211" i="2"/>
  <c r="AX1210" i="2"/>
  <c r="AS1213" i="2"/>
  <c r="AS1212" i="2"/>
  <c r="AS1211" i="2"/>
  <c r="AS1210" i="2"/>
  <c r="AN1213" i="2"/>
  <c r="AN1212" i="2"/>
  <c r="AN1211" i="2"/>
  <c r="AN1210" i="2"/>
  <c r="AI1213" i="2"/>
  <c r="AI1212" i="2"/>
  <c r="AI1211" i="2"/>
  <c r="AI1210" i="2"/>
  <c r="AD1213" i="2"/>
  <c r="AD1212" i="2"/>
  <c r="AD1211" i="2"/>
  <c r="AD1210" i="2"/>
  <c r="Y1213" i="2"/>
  <c r="Y1212" i="2"/>
  <c r="Y1211" i="2"/>
  <c r="T1213" i="2"/>
  <c r="T1212" i="2"/>
  <c r="T1211" i="2"/>
  <c r="O1213" i="2"/>
  <c r="O1212" i="2"/>
  <c r="O1211" i="2"/>
  <c r="BH1155" i="2"/>
  <c r="BH1154" i="2"/>
  <c r="BH1153" i="2"/>
  <c r="BH1152" i="2"/>
  <c r="BC1155" i="2"/>
  <c r="BC1154" i="2"/>
  <c r="BC1153" i="2"/>
  <c r="BC1152" i="2"/>
  <c r="AX1155" i="2"/>
  <c r="AX1154" i="2"/>
  <c r="AX1153" i="2"/>
  <c r="AX1152" i="2"/>
  <c r="AS1155" i="2"/>
  <c r="AS1154" i="2"/>
  <c r="AS1153" i="2"/>
  <c r="AS1152" i="2"/>
  <c r="AN1155" i="2"/>
  <c r="AN1154" i="2"/>
  <c r="AN1153" i="2"/>
  <c r="AN1152" i="2"/>
  <c r="AI1155" i="2"/>
  <c r="AI1154" i="2"/>
  <c r="AI1153" i="2"/>
  <c r="AI1152" i="2"/>
  <c r="AD1155" i="2"/>
  <c r="AD1154" i="2"/>
  <c r="AD1153" i="2"/>
  <c r="AD1152" i="2"/>
  <c r="Y1155" i="2"/>
  <c r="Y1154" i="2"/>
  <c r="T1155" i="2"/>
  <c r="T1154" i="2"/>
  <c r="T1153" i="2"/>
  <c r="O1155" i="2"/>
  <c r="O1154" i="2"/>
  <c r="O1153" i="2"/>
  <c r="BH1097" i="2"/>
  <c r="BH1096" i="2"/>
  <c r="BH1095" i="2"/>
  <c r="BH1094" i="2"/>
  <c r="BC1097" i="2"/>
  <c r="BC1096" i="2"/>
  <c r="BC1095" i="2"/>
  <c r="BC1094" i="2"/>
  <c r="AX1097" i="2"/>
  <c r="AX1096" i="2"/>
  <c r="AX1095" i="2"/>
  <c r="AX1094" i="2"/>
  <c r="AS1097" i="2"/>
  <c r="AS1096" i="2"/>
  <c r="AS1095" i="2"/>
  <c r="AS1094" i="2"/>
  <c r="AN1097" i="2"/>
  <c r="AN1096" i="2"/>
  <c r="AN1095" i="2"/>
  <c r="AN1094" i="2"/>
  <c r="AI1097" i="2"/>
  <c r="AI1096" i="2"/>
  <c r="AI1095" i="2"/>
  <c r="AI1094" i="2"/>
  <c r="AD1097" i="2"/>
  <c r="AD1096" i="2"/>
  <c r="AD1095" i="2"/>
  <c r="AD1094" i="2"/>
  <c r="Y1097" i="2"/>
  <c r="Y1096" i="2"/>
  <c r="Y1095" i="2"/>
  <c r="T1097" i="2"/>
  <c r="T1096" i="2"/>
  <c r="T1095" i="2"/>
  <c r="O1097" i="2"/>
  <c r="O1096" i="2"/>
  <c r="O1095" i="2"/>
  <c r="BH1039" i="2"/>
  <c r="BH1038" i="2"/>
  <c r="BH1037" i="2"/>
  <c r="BH1036" i="2"/>
  <c r="BC1039" i="2"/>
  <c r="BC1038" i="2"/>
  <c r="BC1037" i="2"/>
  <c r="BC1036" i="2"/>
  <c r="AX1039" i="2"/>
  <c r="AX1038" i="2"/>
  <c r="AX1037" i="2"/>
  <c r="AX1036" i="2"/>
  <c r="AS1039" i="2"/>
  <c r="AS1038" i="2"/>
  <c r="AS1037" i="2"/>
  <c r="AS1036" i="2"/>
  <c r="AN1039" i="2"/>
  <c r="AN1038" i="2"/>
  <c r="AN1037" i="2"/>
  <c r="AN1036" i="2"/>
  <c r="AI1039" i="2"/>
  <c r="AI1038" i="2"/>
  <c r="AI1037" i="2"/>
  <c r="AI1036" i="2"/>
  <c r="AD1039" i="2"/>
  <c r="AD1038" i="2"/>
  <c r="AD1037" i="2"/>
  <c r="AD1036" i="2"/>
  <c r="Y1039" i="2"/>
  <c r="Y1038" i="2"/>
  <c r="Y1036" i="2"/>
  <c r="T1039" i="2"/>
  <c r="T1038" i="2"/>
  <c r="T1036" i="2"/>
  <c r="O1039" i="2"/>
  <c r="O1038" i="2"/>
  <c r="O1036" i="2"/>
  <c r="BH981" i="2"/>
  <c r="BH980" i="2"/>
  <c r="BH979" i="2"/>
  <c r="BH978" i="2"/>
  <c r="BC981" i="2"/>
  <c r="BC980" i="2"/>
  <c r="BC979" i="2"/>
  <c r="BC978" i="2"/>
  <c r="AX981" i="2"/>
  <c r="AX980" i="2"/>
  <c r="AX979" i="2"/>
  <c r="AX978" i="2"/>
  <c r="AS981" i="2"/>
  <c r="AS980" i="2"/>
  <c r="AS979" i="2"/>
  <c r="AS978" i="2"/>
  <c r="AN981" i="2"/>
  <c r="AN980" i="2"/>
  <c r="AN979" i="2"/>
  <c r="AN978" i="2"/>
  <c r="AI981" i="2"/>
  <c r="AI980" i="2"/>
  <c r="AI979" i="2"/>
  <c r="AI978" i="2"/>
  <c r="AD981" i="2"/>
  <c r="AD980" i="2"/>
  <c r="AD979" i="2"/>
  <c r="AD978" i="2"/>
  <c r="Y981" i="2"/>
  <c r="Y980" i="2"/>
  <c r="Y979" i="2"/>
  <c r="T981" i="2"/>
  <c r="T980" i="2"/>
  <c r="T979" i="2"/>
  <c r="O981" i="2"/>
  <c r="O980" i="2"/>
  <c r="O979" i="2"/>
  <c r="BH923" i="2"/>
  <c r="BH922" i="2"/>
  <c r="BH921" i="2"/>
  <c r="BH920" i="2"/>
  <c r="BC923" i="2"/>
  <c r="BC922" i="2"/>
  <c r="BC921" i="2"/>
  <c r="BC920" i="2"/>
  <c r="AX923" i="2"/>
  <c r="AX922" i="2"/>
  <c r="AX921" i="2"/>
  <c r="AX920" i="2"/>
  <c r="AS923" i="2"/>
  <c r="AS922" i="2"/>
  <c r="AS921" i="2"/>
  <c r="AS920" i="2"/>
  <c r="AN923" i="2"/>
  <c r="AN922" i="2"/>
  <c r="AN921" i="2"/>
  <c r="AN920" i="2"/>
  <c r="AI923" i="2"/>
  <c r="AI922" i="2"/>
  <c r="AI921" i="2"/>
  <c r="AI920" i="2"/>
  <c r="AD923" i="2"/>
  <c r="AD922" i="2"/>
  <c r="AD921" i="2"/>
  <c r="AD920" i="2"/>
  <c r="Y923" i="2"/>
  <c r="Y922" i="2"/>
  <c r="Y920" i="2"/>
  <c r="T923" i="2"/>
  <c r="T922" i="2"/>
  <c r="T920" i="2"/>
  <c r="O923" i="2"/>
  <c r="O922" i="2"/>
  <c r="O921" i="2"/>
  <c r="BH865" i="2"/>
  <c r="BH864" i="2"/>
  <c r="BH863" i="2"/>
  <c r="BH862" i="2"/>
  <c r="BC865" i="2"/>
  <c r="BC864" i="2"/>
  <c r="BC863" i="2"/>
  <c r="BC862" i="2"/>
  <c r="AX865" i="2"/>
  <c r="AX864" i="2"/>
  <c r="AX863" i="2"/>
  <c r="AX862" i="2"/>
  <c r="AS865" i="2"/>
  <c r="AS864" i="2"/>
  <c r="AS863" i="2"/>
  <c r="AS862" i="2"/>
  <c r="AN865" i="2"/>
  <c r="AN864" i="2"/>
  <c r="AN863" i="2"/>
  <c r="AN862" i="2"/>
  <c r="AI865" i="2"/>
  <c r="AI864" i="2"/>
  <c r="AI863" i="2"/>
  <c r="AI862" i="2"/>
  <c r="AD865" i="2"/>
  <c r="AD864" i="2"/>
  <c r="AD863" i="2"/>
  <c r="AD862" i="2"/>
  <c r="Y865" i="2"/>
  <c r="Y864" i="2"/>
  <c r="Y862" i="2"/>
  <c r="T865" i="2"/>
  <c r="T864" i="2"/>
  <c r="T862" i="2"/>
  <c r="O865" i="2"/>
  <c r="O864" i="2"/>
  <c r="O862" i="2"/>
  <c r="BH807" i="2"/>
  <c r="BH806" i="2"/>
  <c r="BH805" i="2"/>
  <c r="BH804" i="2"/>
  <c r="BC807" i="2"/>
  <c r="BC806" i="2"/>
  <c r="BC805" i="2"/>
  <c r="BC804" i="2"/>
  <c r="AX807" i="2"/>
  <c r="AX806" i="2"/>
  <c r="AX805" i="2"/>
  <c r="AX804" i="2"/>
  <c r="AS807" i="2"/>
  <c r="AS806" i="2"/>
  <c r="AS805" i="2"/>
  <c r="AS804" i="2"/>
  <c r="AN807" i="2"/>
  <c r="AN806" i="2"/>
  <c r="AN805" i="2"/>
  <c r="AN804" i="2"/>
  <c r="AI807" i="2"/>
  <c r="AI806" i="2"/>
  <c r="AI805" i="2"/>
  <c r="AI804" i="2"/>
  <c r="AD807" i="2"/>
  <c r="AD806" i="2"/>
  <c r="AD805" i="2"/>
  <c r="AD804" i="2"/>
  <c r="Y807" i="2"/>
  <c r="Y806" i="2"/>
  <c r="Y805" i="2"/>
  <c r="T807" i="2"/>
  <c r="T806" i="2"/>
  <c r="T805" i="2"/>
  <c r="O807" i="2"/>
  <c r="O806" i="2"/>
  <c r="O805" i="2"/>
  <c r="BH749" i="2"/>
  <c r="BH748" i="2"/>
  <c r="BH747" i="2"/>
  <c r="BH746" i="2"/>
  <c r="BC749" i="2"/>
  <c r="BC748" i="2"/>
  <c r="BC747" i="2"/>
  <c r="BC746" i="2"/>
  <c r="AX749" i="2"/>
  <c r="AX748" i="2"/>
  <c r="AX747" i="2"/>
  <c r="AX746" i="2"/>
  <c r="AS749" i="2"/>
  <c r="AS748" i="2"/>
  <c r="AS747" i="2"/>
  <c r="AS746" i="2"/>
  <c r="AN749" i="2"/>
  <c r="AN748" i="2"/>
  <c r="AN747" i="2"/>
  <c r="AN746" i="2"/>
  <c r="AI749" i="2"/>
  <c r="AI748" i="2"/>
  <c r="AI747" i="2"/>
  <c r="AI746" i="2"/>
  <c r="AD749" i="2"/>
  <c r="AD748" i="2"/>
  <c r="AD747" i="2"/>
  <c r="AD746" i="2"/>
  <c r="Y749" i="2"/>
  <c r="Y748" i="2"/>
  <c r="Y746" i="2"/>
  <c r="T749" i="2"/>
  <c r="T748" i="2"/>
  <c r="T746" i="2"/>
  <c r="O749" i="2"/>
  <c r="O748" i="2"/>
  <c r="O746" i="2"/>
  <c r="BH691" i="2"/>
  <c r="BH690" i="2"/>
  <c r="BH689" i="2"/>
  <c r="BH688" i="2"/>
  <c r="BC691" i="2"/>
  <c r="BC690" i="2"/>
  <c r="BC689" i="2"/>
  <c r="BC688" i="2"/>
  <c r="AX691" i="2"/>
  <c r="AX690" i="2"/>
  <c r="AX689" i="2"/>
  <c r="AX688" i="2"/>
  <c r="AS691" i="2"/>
  <c r="AS690" i="2"/>
  <c r="AS689" i="2"/>
  <c r="AS688" i="2"/>
  <c r="AN691" i="2"/>
  <c r="AN690" i="2"/>
  <c r="AN689" i="2"/>
  <c r="AN688" i="2"/>
  <c r="AI691" i="2"/>
  <c r="AI690" i="2"/>
  <c r="AI689" i="2"/>
  <c r="AI688" i="2"/>
  <c r="AD691" i="2"/>
  <c r="AD690" i="2"/>
  <c r="AD689" i="2"/>
  <c r="AD688" i="2"/>
  <c r="Y691" i="2"/>
  <c r="Y690" i="2"/>
  <c r="Y689" i="2"/>
  <c r="T691" i="2"/>
  <c r="T690" i="2"/>
  <c r="T689" i="2"/>
  <c r="O691" i="2"/>
  <c r="O690" i="2"/>
  <c r="O689" i="2"/>
  <c r="BH633" i="2"/>
  <c r="BH632" i="2"/>
  <c r="BH631" i="2"/>
  <c r="BC633" i="2"/>
  <c r="BC632" i="2"/>
  <c r="BC631" i="2"/>
  <c r="AX633" i="2"/>
  <c r="AX632" i="2"/>
  <c r="AX631" i="2"/>
  <c r="AS633" i="2"/>
  <c r="AS632" i="2"/>
  <c r="AS631" i="2"/>
  <c r="AN633" i="2"/>
  <c r="AN635" i="2" s="1"/>
  <c r="AN632" i="2"/>
  <c r="AN631" i="2"/>
  <c r="AI633" i="2"/>
  <c r="AI632" i="2"/>
  <c r="AI631" i="2"/>
  <c r="AD633" i="2"/>
  <c r="AD635" i="2" s="1"/>
  <c r="AD632" i="2"/>
  <c r="AD631" i="2"/>
  <c r="Y633" i="2"/>
  <c r="Y635" i="2" s="1"/>
  <c r="Y632" i="2"/>
  <c r="T633" i="2"/>
  <c r="T632" i="2"/>
  <c r="O633" i="2"/>
  <c r="O632" i="2"/>
  <c r="BH575" i="2"/>
  <c r="BH574" i="2"/>
  <c r="BH573" i="2"/>
  <c r="BH572" i="2"/>
  <c r="BC575" i="2"/>
  <c r="BC574" i="2"/>
  <c r="BC573" i="2"/>
  <c r="BC572" i="2"/>
  <c r="AX575" i="2"/>
  <c r="AX574" i="2"/>
  <c r="AX573" i="2"/>
  <c r="AX572" i="2"/>
  <c r="AS575" i="2"/>
  <c r="AS574" i="2"/>
  <c r="AS573" i="2"/>
  <c r="AS572" i="2"/>
  <c r="AN575" i="2"/>
  <c r="AN574" i="2"/>
  <c r="AN573" i="2"/>
  <c r="AN572" i="2"/>
  <c r="AI575" i="2"/>
  <c r="AI574" i="2"/>
  <c r="AI573" i="2"/>
  <c r="AI572" i="2"/>
  <c r="AD575" i="2"/>
  <c r="AD574" i="2"/>
  <c r="AD573" i="2"/>
  <c r="AD572" i="2"/>
  <c r="Y575" i="2"/>
  <c r="Y574" i="2"/>
  <c r="Y573" i="2"/>
  <c r="T575" i="2"/>
  <c r="T574" i="2"/>
  <c r="T573" i="2"/>
  <c r="T572" i="2"/>
  <c r="O575" i="2"/>
  <c r="O574" i="2"/>
  <c r="O573" i="2"/>
  <c r="J575" i="2"/>
  <c r="J574" i="2"/>
  <c r="J573" i="2"/>
  <c r="BH517" i="2"/>
  <c r="BH516" i="2"/>
  <c r="BH515" i="2"/>
  <c r="BH514" i="2"/>
  <c r="BC517" i="2"/>
  <c r="BC516" i="2"/>
  <c r="BC515" i="2"/>
  <c r="BC514" i="2"/>
  <c r="AX517" i="2"/>
  <c r="AX516" i="2"/>
  <c r="AX515" i="2"/>
  <c r="AX514" i="2"/>
  <c r="AS517" i="2"/>
  <c r="AS516" i="2"/>
  <c r="AS515" i="2"/>
  <c r="AS514" i="2"/>
  <c r="AN517" i="2"/>
  <c r="AN516" i="2"/>
  <c r="AN515" i="2"/>
  <c r="AN514" i="2"/>
  <c r="AI517" i="2"/>
  <c r="AI516" i="2"/>
  <c r="AI515" i="2"/>
  <c r="AI514" i="2"/>
  <c r="AD517" i="2"/>
  <c r="AD516" i="2"/>
  <c r="AD515" i="2"/>
  <c r="AD514" i="2"/>
  <c r="Y517" i="2"/>
  <c r="Y516" i="2"/>
  <c r="Y515" i="2"/>
  <c r="T517" i="2"/>
  <c r="T516" i="2"/>
  <c r="T515" i="2"/>
  <c r="O517" i="2"/>
  <c r="O516" i="2"/>
  <c r="O515" i="2"/>
  <c r="BH459" i="2"/>
  <c r="BH458" i="2"/>
  <c r="BH457" i="2"/>
  <c r="BH456" i="2"/>
  <c r="BC459" i="2"/>
  <c r="BC458" i="2"/>
  <c r="BC457" i="2"/>
  <c r="BC456" i="2"/>
  <c r="AX459" i="2"/>
  <c r="AX458" i="2"/>
  <c r="AX457" i="2"/>
  <c r="AX456" i="2"/>
  <c r="AS459" i="2"/>
  <c r="AS458" i="2"/>
  <c r="AS457" i="2"/>
  <c r="AS456" i="2"/>
  <c r="AN459" i="2"/>
  <c r="AN458" i="2"/>
  <c r="AN457" i="2"/>
  <c r="AN456" i="2"/>
  <c r="AI459" i="2"/>
  <c r="AI458" i="2"/>
  <c r="AI457" i="2"/>
  <c r="AI456" i="2"/>
  <c r="AD459" i="2"/>
  <c r="AD458" i="2"/>
  <c r="AD457" i="2"/>
  <c r="AD456" i="2"/>
  <c r="Y459" i="2"/>
  <c r="Y458" i="2"/>
  <c r="Y456" i="2"/>
  <c r="T459" i="2"/>
  <c r="T458" i="2"/>
  <c r="T456" i="2"/>
  <c r="O459" i="2"/>
  <c r="O458" i="2"/>
  <c r="O456" i="2"/>
  <c r="BH401" i="2"/>
  <c r="BH400" i="2"/>
  <c r="BH399" i="2"/>
  <c r="BH398" i="2"/>
  <c r="BC401" i="2"/>
  <c r="BC400" i="2"/>
  <c r="BC399" i="2"/>
  <c r="BC398" i="2"/>
  <c r="AX401" i="2"/>
  <c r="AX400" i="2"/>
  <c r="AX399" i="2"/>
  <c r="AX398" i="2"/>
  <c r="AS401" i="2"/>
  <c r="AS400" i="2"/>
  <c r="AS399" i="2"/>
  <c r="AS398" i="2"/>
  <c r="AN401" i="2"/>
  <c r="AN400" i="2"/>
  <c r="AN399" i="2"/>
  <c r="AN398" i="2"/>
  <c r="AI401" i="2"/>
  <c r="AI400" i="2"/>
  <c r="AI399" i="2"/>
  <c r="AI398" i="2"/>
  <c r="AD401" i="2"/>
  <c r="AD400" i="2"/>
  <c r="AD399" i="2"/>
  <c r="AD398" i="2"/>
  <c r="Y401" i="2"/>
  <c r="Y400" i="2"/>
  <c r="Y398" i="2"/>
  <c r="T401" i="2"/>
  <c r="T400" i="2"/>
  <c r="T398" i="2"/>
  <c r="O401" i="2"/>
  <c r="O400" i="2"/>
  <c r="O398" i="2"/>
  <c r="BH343" i="2"/>
  <c r="BH342" i="2"/>
  <c r="BH341" i="2"/>
  <c r="BH340" i="2"/>
  <c r="BC343" i="2"/>
  <c r="BC342" i="2"/>
  <c r="BC341" i="2"/>
  <c r="BC340" i="2"/>
  <c r="AX343" i="2"/>
  <c r="AX342" i="2"/>
  <c r="AX341" i="2"/>
  <c r="AX340" i="2"/>
  <c r="AS343" i="2"/>
  <c r="AS342" i="2"/>
  <c r="AS341" i="2"/>
  <c r="AS340" i="2"/>
  <c r="AN343" i="2"/>
  <c r="AN342" i="2"/>
  <c r="AN341" i="2"/>
  <c r="AN340" i="2"/>
  <c r="AI343" i="2"/>
  <c r="AI342" i="2"/>
  <c r="AI341" i="2"/>
  <c r="AI340" i="2"/>
  <c r="AD343" i="2"/>
  <c r="AD342" i="2"/>
  <c r="AD341" i="2"/>
  <c r="AD340" i="2"/>
  <c r="Y343" i="2"/>
  <c r="Y342" i="2"/>
  <c r="Y341" i="2"/>
  <c r="T343" i="2"/>
  <c r="T342" i="2"/>
  <c r="T341" i="2"/>
  <c r="O343" i="2"/>
  <c r="O342" i="2"/>
  <c r="O341" i="2"/>
  <c r="BH285" i="2"/>
  <c r="BH284" i="2"/>
  <c r="BH283" i="2"/>
  <c r="BH282" i="2"/>
  <c r="BC285" i="2"/>
  <c r="BC284" i="2"/>
  <c r="BC283" i="2"/>
  <c r="BC282" i="2"/>
  <c r="AX285" i="2"/>
  <c r="AX284" i="2"/>
  <c r="AX283" i="2"/>
  <c r="AX282" i="2"/>
  <c r="AS285" i="2"/>
  <c r="AS284" i="2"/>
  <c r="AS283" i="2"/>
  <c r="AS282" i="2"/>
  <c r="AN285" i="2"/>
  <c r="AN284" i="2"/>
  <c r="AN283" i="2"/>
  <c r="AN282" i="2"/>
  <c r="AI285" i="2"/>
  <c r="AI284" i="2"/>
  <c r="AI283" i="2"/>
  <c r="AI282" i="2"/>
  <c r="AD285" i="2"/>
  <c r="AD284" i="2"/>
  <c r="AD283" i="2"/>
  <c r="AD282" i="2"/>
  <c r="Y285" i="2"/>
  <c r="Y284" i="2"/>
  <c r="Y283" i="2"/>
  <c r="T285" i="2"/>
  <c r="T284" i="2"/>
  <c r="T283" i="2"/>
  <c r="T282" i="2"/>
  <c r="O285" i="2"/>
  <c r="O284" i="2"/>
  <c r="O283" i="2"/>
  <c r="O282" i="2"/>
  <c r="BH227" i="2"/>
  <c r="BH226" i="2"/>
  <c r="BH225" i="2"/>
  <c r="BH224" i="2"/>
  <c r="BC227" i="2"/>
  <c r="BC226" i="2"/>
  <c r="BC225" i="2"/>
  <c r="BC224" i="2"/>
  <c r="AX227" i="2"/>
  <c r="AX226" i="2"/>
  <c r="AX225" i="2"/>
  <c r="AX224" i="2"/>
  <c r="AS227" i="2"/>
  <c r="AS226" i="2"/>
  <c r="AS225" i="2"/>
  <c r="AS224" i="2"/>
  <c r="AN227" i="2"/>
  <c r="AN226" i="2"/>
  <c r="AN225" i="2"/>
  <c r="AN224" i="2"/>
  <c r="AI227" i="2"/>
  <c r="AI226" i="2"/>
  <c r="AI225" i="2"/>
  <c r="AI224" i="2"/>
  <c r="AD227" i="2"/>
  <c r="AD226" i="2"/>
  <c r="AD225" i="2"/>
  <c r="AD224" i="2"/>
  <c r="Y227" i="2"/>
  <c r="Y226" i="2"/>
  <c r="Y225" i="2"/>
  <c r="T227" i="2"/>
  <c r="T226" i="2"/>
  <c r="T224" i="2"/>
  <c r="O227" i="2"/>
  <c r="O226" i="2"/>
  <c r="O224" i="2"/>
  <c r="BH169" i="2"/>
  <c r="BH168" i="2"/>
  <c r="BH167" i="2"/>
  <c r="BH166" i="2"/>
  <c r="BC169" i="2"/>
  <c r="BC168" i="2"/>
  <c r="BC167" i="2"/>
  <c r="BC166" i="2"/>
  <c r="AX169" i="2"/>
  <c r="AX168" i="2"/>
  <c r="AX167" i="2"/>
  <c r="AX166" i="2"/>
  <c r="AS169" i="2"/>
  <c r="AS168" i="2"/>
  <c r="AS167" i="2"/>
  <c r="AS166" i="2"/>
  <c r="AN169" i="2"/>
  <c r="AN168" i="2"/>
  <c r="AN167" i="2"/>
  <c r="AN166" i="2"/>
  <c r="AI169" i="2"/>
  <c r="AI168" i="2"/>
  <c r="AI167" i="2"/>
  <c r="AI166" i="2"/>
  <c r="AD169" i="2"/>
  <c r="AD168" i="2"/>
  <c r="AD167" i="2"/>
  <c r="AD166" i="2"/>
  <c r="Y169" i="2"/>
  <c r="Y168" i="2"/>
  <c r="Y166" i="2"/>
  <c r="T169" i="2"/>
  <c r="T168" i="2"/>
  <c r="T166" i="2"/>
  <c r="O169" i="2"/>
  <c r="O168" i="2"/>
  <c r="O166" i="2"/>
  <c r="AX111" i="2"/>
  <c r="AX110" i="2"/>
  <c r="AX109" i="2"/>
  <c r="AX108" i="2"/>
  <c r="AS111" i="2"/>
  <c r="AS110" i="2"/>
  <c r="AS109" i="2"/>
  <c r="AS108" i="2"/>
  <c r="AN111" i="2"/>
  <c r="AN110" i="2"/>
  <c r="AN109" i="2"/>
  <c r="AN108" i="2"/>
  <c r="AI111" i="2"/>
  <c r="AI110" i="2"/>
  <c r="AI109" i="2"/>
  <c r="AI108" i="2"/>
  <c r="AD111" i="2"/>
  <c r="AD110" i="2"/>
  <c r="AD109" i="2"/>
  <c r="AD108" i="2"/>
  <c r="Y111" i="2"/>
  <c r="Y110" i="2"/>
  <c r="Y109" i="2"/>
  <c r="Y108" i="2"/>
  <c r="T111" i="2"/>
  <c r="T110" i="2"/>
  <c r="T109" i="2"/>
  <c r="T108" i="2"/>
  <c r="O111" i="2"/>
  <c r="O110" i="2"/>
  <c r="O109" i="2"/>
  <c r="O108" i="2"/>
  <c r="BH108" i="2"/>
  <c r="BC108" i="2"/>
  <c r="W236" i="2" l="1"/>
  <c r="W237" i="2" s="1"/>
  <c r="AI635" i="2"/>
  <c r="AX635" i="2"/>
  <c r="BH635" i="2"/>
  <c r="AB1164" i="2"/>
  <c r="AB1165" i="2" s="1"/>
  <c r="AB584" i="2"/>
  <c r="AB585" i="2" s="1"/>
  <c r="AD171" i="2"/>
  <c r="AB1454" i="2"/>
  <c r="AB1455" i="2" s="1"/>
  <c r="W1396" i="2"/>
  <c r="W1397" i="2" s="1"/>
  <c r="AB990" i="2"/>
  <c r="AB991" i="2" s="1"/>
  <c r="W874" i="2"/>
  <c r="W875" i="2" s="1"/>
  <c r="AB468" i="2"/>
  <c r="AB469" i="2" s="1"/>
  <c r="AS635" i="2"/>
  <c r="O171" i="2"/>
  <c r="W468" i="2"/>
  <c r="W469" i="2" s="1"/>
  <c r="W1164" i="2"/>
  <c r="W1165" i="2" s="1"/>
  <c r="W584" i="2"/>
  <c r="W585" i="2" s="1"/>
  <c r="AB758" i="2"/>
  <c r="AB759" i="2" s="1"/>
  <c r="AB874" i="2"/>
  <c r="AB875" i="2" s="1"/>
  <c r="W1106" i="2"/>
  <c r="W1107" i="2" s="1"/>
  <c r="AB1396" i="2"/>
  <c r="AB1397" i="2" s="1"/>
  <c r="W1454" i="2"/>
  <c r="W1455" i="2" s="1"/>
  <c r="W990" i="2"/>
  <c r="W991" i="2" s="1"/>
  <c r="W758" i="2"/>
  <c r="W759" i="2" s="1"/>
  <c r="T635" i="2"/>
  <c r="W1570" i="2"/>
  <c r="W1571" i="2" s="1"/>
  <c r="W1512" i="2"/>
  <c r="W1513" i="2" s="1"/>
  <c r="O635" i="2"/>
  <c r="Y171" i="2"/>
  <c r="AN171" i="2"/>
  <c r="BC171" i="2"/>
  <c r="T229" i="2"/>
  <c r="AI229" i="2"/>
  <c r="AX229" i="2"/>
  <c r="O287" i="2"/>
  <c r="AD287" i="2"/>
  <c r="AS287" i="2"/>
  <c r="BH287" i="2"/>
  <c r="Y345" i="2"/>
  <c r="AN345" i="2"/>
  <c r="BC345" i="2"/>
  <c r="T403" i="2"/>
  <c r="AI403" i="2"/>
  <c r="AX403" i="2"/>
  <c r="O461" i="2"/>
  <c r="AD461" i="2"/>
  <c r="AS461" i="2"/>
  <c r="BH461" i="2"/>
  <c r="Y519" i="2"/>
  <c r="AN519" i="2"/>
  <c r="BC519" i="2"/>
  <c r="AS171" i="2"/>
  <c r="BC635" i="2"/>
  <c r="BH171" i="2"/>
  <c r="Y229" i="2"/>
  <c r="AN229" i="2"/>
  <c r="BC229" i="2"/>
  <c r="T287" i="2"/>
  <c r="AI287" i="2"/>
  <c r="AX287" i="2"/>
  <c r="O345" i="2"/>
  <c r="AD345" i="2"/>
  <c r="AS345" i="2"/>
  <c r="BH345" i="2"/>
  <c r="Y403" i="2"/>
  <c r="AN403" i="2"/>
  <c r="BC403" i="2"/>
  <c r="T461" i="2"/>
  <c r="AI461" i="2"/>
  <c r="AX461" i="2"/>
  <c r="O519" i="2"/>
  <c r="AD519" i="2"/>
  <c r="AS519" i="2"/>
  <c r="BH519" i="2"/>
  <c r="T577" i="2"/>
  <c r="AI577" i="2"/>
  <c r="AX577" i="2"/>
  <c r="O693" i="2"/>
  <c r="AD693" i="2"/>
  <c r="AS693" i="2"/>
  <c r="BH693" i="2"/>
  <c r="Y751" i="2"/>
  <c r="AN751" i="2"/>
  <c r="BC751" i="2"/>
  <c r="T809" i="2"/>
  <c r="AI809" i="2"/>
  <c r="AX809" i="2"/>
  <c r="O867" i="2"/>
  <c r="AD867" i="2"/>
  <c r="AS867" i="2"/>
  <c r="BH867" i="2"/>
  <c r="Y925" i="2"/>
  <c r="AN925" i="2"/>
  <c r="BC925" i="2"/>
  <c r="T983" i="2"/>
  <c r="AI983" i="2"/>
  <c r="AX983" i="2"/>
  <c r="O1041" i="2"/>
  <c r="V26" i="7" s="1"/>
  <c r="AD1041" i="2"/>
  <c r="Y26" i="7" s="1"/>
  <c r="AS1041" i="2"/>
  <c r="AB26" i="7" s="1"/>
  <c r="BH1041" i="2"/>
  <c r="AE26" i="7" s="1"/>
  <c r="Y1099" i="2"/>
  <c r="AN1099" i="2"/>
  <c r="BC1099" i="2"/>
  <c r="T1157" i="2"/>
  <c r="AI1157" i="2"/>
  <c r="AX1157" i="2"/>
  <c r="O1215" i="2"/>
  <c r="AD1215" i="2"/>
  <c r="AS1215" i="2"/>
  <c r="BH1215" i="2"/>
  <c r="Y1331" i="2"/>
  <c r="AN1331" i="2"/>
  <c r="BC1331" i="2"/>
  <c r="T1389" i="2"/>
  <c r="AI1389" i="2"/>
  <c r="AX1389" i="2"/>
  <c r="O1447" i="2"/>
  <c r="AD1447" i="2"/>
  <c r="AS1447" i="2"/>
  <c r="BH1447" i="2"/>
  <c r="T1505" i="2"/>
  <c r="AD1505" i="2"/>
  <c r="AN1505" i="2"/>
  <c r="AX1505" i="2"/>
  <c r="BH1505" i="2"/>
  <c r="Y1563" i="2"/>
  <c r="AN1563" i="2"/>
  <c r="BC1563" i="2"/>
  <c r="T1621" i="2"/>
  <c r="AI1621" i="2"/>
  <c r="AX1621" i="2"/>
  <c r="O113" i="2"/>
  <c r="AD113" i="2"/>
  <c r="AS113" i="2"/>
  <c r="O577" i="2"/>
  <c r="AD577" i="2"/>
  <c r="AS577" i="2"/>
  <c r="BH577" i="2"/>
  <c r="Y693" i="2"/>
  <c r="AN693" i="2"/>
  <c r="BC693" i="2"/>
  <c r="T751" i="2"/>
  <c r="AI751" i="2"/>
  <c r="AX751" i="2"/>
  <c r="O809" i="2"/>
  <c r="AD809" i="2"/>
  <c r="AS809" i="2"/>
  <c r="BH809" i="2"/>
  <c r="Y867" i="2"/>
  <c r="AN867" i="2"/>
  <c r="BC867" i="2"/>
  <c r="T925" i="2"/>
  <c r="AI925" i="2"/>
  <c r="AX925" i="2"/>
  <c r="O983" i="2"/>
  <c r="AD983" i="2"/>
  <c r="AS983" i="2"/>
  <c r="BH983" i="2"/>
  <c r="Y1041" i="2"/>
  <c r="X26" i="7" s="1"/>
  <c r="AN1041" i="2"/>
  <c r="AA26" i="7" s="1"/>
  <c r="BC1041" i="2"/>
  <c r="AD26" i="7" s="1"/>
  <c r="T1099" i="2"/>
  <c r="AI1099" i="2"/>
  <c r="AX1099" i="2"/>
  <c r="O1157" i="2"/>
  <c r="AD1157" i="2"/>
  <c r="AS1157" i="2"/>
  <c r="BH1157" i="2"/>
  <c r="Y1215" i="2"/>
  <c r="AN1215" i="2"/>
  <c r="BC1215" i="2"/>
  <c r="T1331" i="2"/>
  <c r="AI1331" i="2"/>
  <c r="AX1331" i="2"/>
  <c r="O1389" i="2"/>
  <c r="AD1389" i="2"/>
  <c r="AS1389" i="2"/>
  <c r="BH1389" i="2"/>
  <c r="Y1447" i="2"/>
  <c r="AN1447" i="2"/>
  <c r="BC1447" i="2"/>
  <c r="T1563" i="2"/>
  <c r="AI1563" i="2"/>
  <c r="AX1563" i="2"/>
  <c r="O1621" i="2"/>
  <c r="AD1621" i="2"/>
  <c r="AS1621" i="2"/>
  <c r="BH1621" i="2"/>
  <c r="Y113" i="2"/>
  <c r="AN113" i="2"/>
  <c r="O1505" i="2"/>
  <c r="Y1505" i="2"/>
  <c r="AI1505" i="2"/>
  <c r="AS1505" i="2"/>
  <c r="BC1505" i="2"/>
  <c r="T171" i="2"/>
  <c r="AI171" i="2"/>
  <c r="AX171" i="2"/>
  <c r="O229" i="2"/>
  <c r="AD229" i="2"/>
  <c r="AS229" i="2"/>
  <c r="BH229" i="2"/>
  <c r="Y287" i="2"/>
  <c r="AN287" i="2"/>
  <c r="BC287" i="2"/>
  <c r="T345" i="2"/>
  <c r="AI345" i="2"/>
  <c r="AX345" i="2"/>
  <c r="O403" i="2"/>
  <c r="AD403" i="2"/>
  <c r="AS403" i="2"/>
  <c r="BH403" i="2"/>
  <c r="Y461" i="2"/>
  <c r="AN461" i="2"/>
  <c r="BC461" i="2"/>
  <c r="T519" i="2"/>
  <c r="AI519" i="2"/>
  <c r="AX519" i="2"/>
  <c r="Y577" i="2"/>
  <c r="AN577" i="2"/>
  <c r="BC577" i="2"/>
  <c r="T693" i="2"/>
  <c r="AI693" i="2"/>
  <c r="AX693" i="2"/>
  <c r="O751" i="2"/>
  <c r="AD751" i="2"/>
  <c r="AS751" i="2"/>
  <c r="BH751" i="2"/>
  <c r="Y809" i="2"/>
  <c r="AN809" i="2"/>
  <c r="BC809" i="2"/>
  <c r="T867" i="2"/>
  <c r="AI867" i="2"/>
  <c r="AX867" i="2"/>
  <c r="O925" i="2"/>
  <c r="AD925" i="2"/>
  <c r="AS925" i="2"/>
  <c r="BH925" i="2"/>
  <c r="Y983" i="2"/>
  <c r="AN983" i="2"/>
  <c r="BC983" i="2"/>
  <c r="T1041" i="2"/>
  <c r="W26" i="7" s="1"/>
  <c r="AI1041" i="2"/>
  <c r="Z26" i="7" s="1"/>
  <c r="AX1041" i="2"/>
  <c r="AC26" i="7" s="1"/>
  <c r="O1099" i="2"/>
  <c r="AD1099" i="2"/>
  <c r="AS1099" i="2"/>
  <c r="BH1099" i="2"/>
  <c r="Y1157" i="2"/>
  <c r="AN1157" i="2"/>
  <c r="BC1157" i="2"/>
  <c r="T1215" i="2"/>
  <c r="AI1215" i="2"/>
  <c r="AX1215" i="2"/>
  <c r="O1331" i="2"/>
  <c r="AD1331" i="2"/>
  <c r="AS1331" i="2"/>
  <c r="BH1331" i="2"/>
  <c r="Y1389" i="2"/>
  <c r="AN1389" i="2"/>
  <c r="BC1389" i="2"/>
  <c r="T1447" i="2"/>
  <c r="AI1447" i="2"/>
  <c r="AX1447" i="2"/>
  <c r="O1563" i="2"/>
  <c r="AD1563" i="2"/>
  <c r="AS1563" i="2"/>
  <c r="BH1563" i="2"/>
  <c r="Y1621" i="2"/>
  <c r="AN1621" i="2"/>
  <c r="BC1621" i="2"/>
  <c r="T113" i="2"/>
  <c r="AI113" i="2"/>
  <c r="AX113" i="2"/>
  <c r="AQ237" i="2"/>
  <c r="AG353" i="2"/>
  <c r="AV237" i="2"/>
  <c r="AV179" i="2"/>
  <c r="AL237" i="2"/>
  <c r="BF353" i="2"/>
  <c r="AL353" i="2"/>
  <c r="BK237" i="2"/>
  <c r="BK353" i="2"/>
  <c r="AL179" i="2"/>
  <c r="AL295" i="2"/>
  <c r="BF237" i="2"/>
  <c r="BA179" i="2"/>
  <c r="BA353" i="2"/>
  <c r="BK701" i="2"/>
  <c r="BA237" i="2"/>
  <c r="AQ295" i="2"/>
  <c r="AG179" i="2"/>
  <c r="BA121" i="2"/>
  <c r="AG295" i="2"/>
  <c r="AV295" i="2"/>
  <c r="AQ121" i="2"/>
  <c r="AG121" i="2"/>
  <c r="AB121" i="2"/>
  <c r="AG237" i="2"/>
  <c r="BA295" i="2"/>
  <c r="BK178" i="2"/>
  <c r="BK120" i="2"/>
  <c r="BK179" i="2" l="1"/>
  <c r="BK121" i="2"/>
  <c r="CB33" i="4"/>
  <c r="CB29" i="4"/>
  <c r="CB25" i="4"/>
  <c r="CB21" i="4"/>
  <c r="CB15" i="4"/>
  <c r="CB18" i="4"/>
  <c r="CB11" i="4"/>
  <c r="CB7" i="4"/>
  <c r="CB1612" i="2"/>
  <c r="CB1608" i="2"/>
  <c r="CB1604" i="2"/>
  <c r="CB1600" i="2"/>
  <c r="CB1596" i="2"/>
  <c r="CB1592" i="2"/>
  <c r="CB1588" i="2"/>
  <c r="CB1585" i="2"/>
  <c r="CB1582" i="2"/>
  <c r="CB1579" i="2"/>
  <c r="CB1576" i="2"/>
  <c r="CB1573" i="2"/>
  <c r="CB1554" i="2"/>
  <c r="CB1550" i="2"/>
  <c r="CB1546" i="2"/>
  <c r="CB1542" i="2"/>
  <c r="CB1538" i="2"/>
  <c r="CB1534" i="2"/>
  <c r="CB1530" i="2"/>
  <c r="CB1527" i="2"/>
  <c r="CB1524" i="2"/>
  <c r="CB1521" i="2"/>
  <c r="CB1518" i="2"/>
  <c r="CB1515" i="2"/>
  <c r="CB1496" i="2"/>
  <c r="CB1492" i="2"/>
  <c r="CB1488" i="2"/>
  <c r="CB1484" i="2"/>
  <c r="CB1480" i="2"/>
  <c r="CB1476" i="2"/>
  <c r="CB1472" i="2"/>
  <c r="CB1469" i="2"/>
  <c r="CB1466" i="2"/>
  <c r="CB1463" i="2"/>
  <c r="CB1460" i="2"/>
  <c r="CB1457" i="2"/>
  <c r="CB1438" i="2"/>
  <c r="CB1434" i="2"/>
  <c r="CB1430" i="2"/>
  <c r="CB1426" i="2"/>
  <c r="CB1422" i="2"/>
  <c r="CB1418" i="2"/>
  <c r="CB1414" i="2"/>
  <c r="CB1411" i="2"/>
  <c r="CB1408" i="2"/>
  <c r="CB1405" i="2"/>
  <c r="CB1402" i="2"/>
  <c r="CB1399" i="2"/>
  <c r="CB1380" i="2"/>
  <c r="CB1376" i="2"/>
  <c r="CB1372" i="2"/>
  <c r="CB1368" i="2"/>
  <c r="CB1364" i="2"/>
  <c r="CB1360" i="2"/>
  <c r="CB1356" i="2"/>
  <c r="CB1353" i="2"/>
  <c r="CB1350" i="2"/>
  <c r="CB1347" i="2"/>
  <c r="CB1344" i="2"/>
  <c r="CB1341" i="2"/>
  <c r="CB1322" i="2"/>
  <c r="CB1318" i="2"/>
  <c r="CB1314" i="2"/>
  <c r="CB1310" i="2"/>
  <c r="CB1306" i="2"/>
  <c r="CB1302" i="2"/>
  <c r="CB1298" i="2"/>
  <c r="CB1295" i="2"/>
  <c r="CB1292" i="2"/>
  <c r="CB1289" i="2"/>
  <c r="CB1286" i="2"/>
  <c r="CB1283" i="2"/>
  <c r="CB1264" i="2"/>
  <c r="CB1260" i="2"/>
  <c r="CB1256" i="2"/>
  <c r="CB1252" i="2"/>
  <c r="CB1248" i="2"/>
  <c r="CB1244" i="2"/>
  <c r="CB1240" i="2"/>
  <c r="CB1237" i="2"/>
  <c r="CB1234" i="2"/>
  <c r="CB1231" i="2"/>
  <c r="CB1228" i="2"/>
  <c r="CB1225" i="2"/>
  <c r="CB1206" i="2"/>
  <c r="CB1202" i="2"/>
  <c r="CB1198" i="2"/>
  <c r="CB1194" i="2"/>
  <c r="CB1190" i="2"/>
  <c r="CB1186" i="2"/>
  <c r="CB1182" i="2"/>
  <c r="CB1179" i="2"/>
  <c r="CB1176" i="2"/>
  <c r="CB1173" i="2"/>
  <c r="CB1170" i="2"/>
  <c r="CB1167" i="2"/>
  <c r="CB1148" i="2"/>
  <c r="CB1144" i="2"/>
  <c r="CB1140" i="2"/>
  <c r="CB1136" i="2"/>
  <c r="CB1132" i="2"/>
  <c r="CB1128" i="2"/>
  <c r="CB1124" i="2"/>
  <c r="CB1121" i="2"/>
  <c r="CB1118" i="2"/>
  <c r="CB1115" i="2"/>
  <c r="CB1112" i="2"/>
  <c r="CB1109" i="2"/>
  <c r="CB1090" i="2"/>
  <c r="CB1086" i="2"/>
  <c r="CB1082" i="2"/>
  <c r="CB1078" i="2"/>
  <c r="CB1074" i="2"/>
  <c r="CB1070" i="2"/>
  <c r="CB1066" i="2"/>
  <c r="CB1063" i="2"/>
  <c r="CB1060" i="2"/>
  <c r="CB1057" i="2"/>
  <c r="CB1054" i="2"/>
  <c r="CB1051" i="2"/>
  <c r="CB1032" i="2"/>
  <c r="CB1028" i="2"/>
  <c r="CB1024" i="2"/>
  <c r="CB1020" i="2"/>
  <c r="CB1016" i="2"/>
  <c r="CB1012" i="2"/>
  <c r="CB1008" i="2"/>
  <c r="CB1005" i="2"/>
  <c r="CB1002" i="2"/>
  <c r="CB999" i="2"/>
  <c r="CB996" i="2"/>
  <c r="CB993" i="2"/>
  <c r="CB974" i="2"/>
  <c r="CB970" i="2"/>
  <c r="CB966" i="2"/>
  <c r="CB962" i="2"/>
  <c r="CB958" i="2"/>
  <c r="CB954" i="2"/>
  <c r="CB950" i="2"/>
  <c r="CB947" i="2"/>
  <c r="CB944" i="2"/>
  <c r="CB941" i="2"/>
  <c r="CB938" i="2"/>
  <c r="CB935" i="2"/>
  <c r="CB916" i="2"/>
  <c r="CB912" i="2"/>
  <c r="CB908" i="2"/>
  <c r="CB904" i="2"/>
  <c r="CB900" i="2"/>
  <c r="CB896" i="2"/>
  <c r="CB892" i="2"/>
  <c r="CB889" i="2"/>
  <c r="CB886" i="2"/>
  <c r="CB883" i="2"/>
  <c r="CB880" i="2"/>
  <c r="CB877" i="2"/>
  <c r="CB858" i="2"/>
  <c r="CB854" i="2"/>
  <c r="CB850" i="2"/>
  <c r="CB846" i="2"/>
  <c r="CB842" i="2"/>
  <c r="CB838" i="2"/>
  <c r="CB834" i="2"/>
  <c r="CB831" i="2"/>
  <c r="CB828" i="2"/>
  <c r="CB825" i="2"/>
  <c r="CB822" i="2"/>
  <c r="CB819" i="2"/>
  <c r="CB800" i="2"/>
  <c r="CB796" i="2"/>
  <c r="CB792" i="2"/>
  <c r="CB788" i="2"/>
  <c r="CB784" i="2"/>
  <c r="CB780" i="2"/>
  <c r="CB776" i="2"/>
  <c r="CB773" i="2"/>
  <c r="CB770" i="2"/>
  <c r="CB767" i="2"/>
  <c r="CB764" i="2"/>
  <c r="CB761" i="2"/>
  <c r="CB742" i="2"/>
  <c r="CB738" i="2"/>
  <c r="CB734" i="2"/>
  <c r="CB730" i="2"/>
  <c r="CB726" i="2"/>
  <c r="CB722" i="2"/>
  <c r="CB718" i="2"/>
  <c r="CB715" i="2"/>
  <c r="CB712" i="2"/>
  <c r="CB709" i="2"/>
  <c r="CB706" i="2"/>
  <c r="CB703" i="2"/>
  <c r="CB684" i="2"/>
  <c r="CB680" i="2"/>
  <c r="CB676" i="2"/>
  <c r="CB672" i="2"/>
  <c r="CB668" i="2"/>
  <c r="CB664" i="2"/>
  <c r="CB660" i="2"/>
  <c r="CB657" i="2"/>
  <c r="CB654" i="2"/>
  <c r="CB651" i="2"/>
  <c r="CB648" i="2"/>
  <c r="CB645" i="2"/>
  <c r="CB626" i="2"/>
  <c r="CB622" i="2"/>
  <c r="CB618" i="2"/>
  <c r="CB614" i="2"/>
  <c r="CB610" i="2"/>
  <c r="CB606" i="2"/>
  <c r="CB602" i="2"/>
  <c r="CB599" i="2"/>
  <c r="CB596" i="2"/>
  <c r="CB593" i="2"/>
  <c r="CB590" i="2"/>
  <c r="CB587" i="2"/>
  <c r="CB568" i="2"/>
  <c r="CB564" i="2"/>
  <c r="CB560" i="2"/>
  <c r="CB556" i="2"/>
  <c r="CB552" i="2"/>
  <c r="CB548" i="2"/>
  <c r="CB544" i="2"/>
  <c r="CB541" i="2"/>
  <c r="CB538" i="2"/>
  <c r="CB535" i="2"/>
  <c r="CB532" i="2"/>
  <c r="CB529" i="2"/>
  <c r="CB510" i="2"/>
  <c r="CB506" i="2"/>
  <c r="CB502" i="2"/>
  <c r="CB498" i="2"/>
  <c r="CB494" i="2"/>
  <c r="CB490" i="2"/>
  <c r="CB486" i="2"/>
  <c r="CB483" i="2"/>
  <c r="CB480" i="2"/>
  <c r="CB477" i="2"/>
  <c r="CB474" i="2"/>
  <c r="CB471" i="2"/>
  <c r="CB452" i="2"/>
  <c r="CB448" i="2"/>
  <c r="CB444" i="2"/>
  <c r="CB440" i="2"/>
  <c r="CB436" i="2"/>
  <c r="CB432" i="2"/>
  <c r="CB428" i="2"/>
  <c r="CB425" i="2"/>
  <c r="CB422" i="2"/>
  <c r="CB419" i="2"/>
  <c r="CB416" i="2"/>
  <c r="CB413" i="2"/>
  <c r="CB394" i="2"/>
  <c r="CB390" i="2"/>
  <c r="CB386" i="2"/>
  <c r="CB382" i="2"/>
  <c r="CB378" i="2"/>
  <c r="CB374" i="2"/>
  <c r="CB370" i="2"/>
  <c r="CB367" i="2"/>
  <c r="CB364" i="2"/>
  <c r="CB361" i="2"/>
  <c r="CB358" i="2"/>
  <c r="CB355" i="2"/>
  <c r="CB336" i="2"/>
  <c r="CB332" i="2"/>
  <c r="CB328" i="2"/>
  <c r="CB324" i="2"/>
  <c r="CB320" i="2"/>
  <c r="CB316" i="2"/>
  <c r="CB312" i="2"/>
  <c r="CB309" i="2"/>
  <c r="CB306" i="2"/>
  <c r="CB303" i="2"/>
  <c r="CB300" i="2"/>
  <c r="CB297" i="2"/>
  <c r="CB278" i="2"/>
  <c r="CB274" i="2"/>
  <c r="CB270" i="2"/>
  <c r="CB266" i="2"/>
  <c r="CB262" i="2"/>
  <c r="CB258" i="2"/>
  <c r="CB254" i="2"/>
  <c r="CB251" i="2"/>
  <c r="CB248" i="2"/>
  <c r="CB245" i="2"/>
  <c r="CB242" i="2"/>
  <c r="CB239" i="2"/>
  <c r="CB220" i="2"/>
  <c r="CB216" i="2"/>
  <c r="CB212" i="2"/>
  <c r="CB208" i="2"/>
  <c r="CB204" i="2"/>
  <c r="CB200" i="2"/>
  <c r="CB196" i="2"/>
  <c r="CB193" i="2"/>
  <c r="CB190" i="2"/>
  <c r="CB187" i="2"/>
  <c r="CB184" i="2"/>
  <c r="CB181" i="2"/>
  <c r="CB162" i="2"/>
  <c r="CB158" i="2"/>
  <c r="CB154" i="2"/>
  <c r="CB150" i="2"/>
  <c r="CB146" i="2"/>
  <c r="CB142" i="2"/>
  <c r="CB138" i="2"/>
  <c r="CB135" i="2"/>
  <c r="CB132" i="2"/>
  <c r="CB129" i="2"/>
  <c r="CB126" i="2"/>
  <c r="CB123" i="2"/>
  <c r="CB104" i="2"/>
  <c r="CB100" i="2"/>
  <c r="CB96" i="2"/>
  <c r="CB92" i="2"/>
  <c r="CB88" i="2"/>
  <c r="CB84" i="2"/>
  <c r="CB80" i="2"/>
  <c r="CB77" i="2"/>
  <c r="CB74" i="2"/>
  <c r="CB71" i="2"/>
  <c r="CB68" i="2"/>
  <c r="CB65" i="2"/>
  <c r="CB46" i="2"/>
  <c r="CB42" i="2"/>
  <c r="CB38" i="2"/>
  <c r="CB34" i="2"/>
  <c r="CB30" i="2"/>
  <c r="CB26" i="2"/>
  <c r="CB22" i="2"/>
  <c r="CB19" i="2"/>
  <c r="CB16" i="2"/>
  <c r="CB13" i="2"/>
  <c r="CB10" i="2"/>
  <c r="CB7" i="2"/>
  <c r="BX907" i="4"/>
  <c r="BX862" i="4"/>
  <c r="BX817" i="4"/>
  <c r="BX772" i="4"/>
  <c r="BX727" i="4"/>
  <c r="BX682" i="4"/>
  <c r="BX637" i="4"/>
  <c r="BX592" i="4"/>
  <c r="BX547" i="4"/>
  <c r="BX502" i="4"/>
  <c r="BX457" i="4"/>
  <c r="BX412" i="4"/>
  <c r="BX367" i="4"/>
  <c r="BX322" i="4"/>
  <c r="BX277" i="4"/>
  <c r="BX232" i="4"/>
  <c r="BX187" i="4"/>
  <c r="BX142" i="4"/>
  <c r="BX97" i="4"/>
  <c r="BX52" i="4"/>
  <c r="BX7" i="4"/>
  <c r="BW4" i="4"/>
  <c r="BS907" i="4"/>
  <c r="BS862" i="4"/>
  <c r="BS817" i="4"/>
  <c r="BS772" i="4"/>
  <c r="BS727" i="4"/>
  <c r="BS682" i="4"/>
  <c r="BS637" i="4"/>
  <c r="BS592" i="4"/>
  <c r="BS547" i="4"/>
  <c r="BS502" i="4"/>
  <c r="BS457" i="4"/>
  <c r="BS412" i="4"/>
  <c r="BS367" i="4"/>
  <c r="BS322" i="4"/>
  <c r="BS277" i="4"/>
  <c r="BS232" i="4"/>
  <c r="BS187" i="4"/>
  <c r="BS142" i="4"/>
  <c r="BS97" i="4"/>
  <c r="BS52" i="4"/>
  <c r="BS7" i="4"/>
  <c r="BR4" i="4"/>
  <c r="BH940" i="4"/>
  <c r="BG940" i="4"/>
  <c r="BH939" i="4"/>
  <c r="BG939" i="4"/>
  <c r="BH938" i="4"/>
  <c r="BG938" i="4"/>
  <c r="BH937" i="4"/>
  <c r="BG937" i="4"/>
  <c r="BH935" i="4"/>
  <c r="BH936" i="4" s="1"/>
  <c r="BH931" i="4"/>
  <c r="BH932" i="4" s="1"/>
  <c r="BH927" i="4"/>
  <c r="BH928" i="4" s="1"/>
  <c r="BH920" i="4"/>
  <c r="BH916" i="4"/>
  <c r="BH917" i="4" s="1"/>
  <c r="BH913" i="4"/>
  <c r="BH914" i="4" s="1"/>
  <c r="BH911" i="4"/>
  <c r="BH909" i="4"/>
  <c r="BH910" i="4" s="1"/>
  <c r="BI907" i="4"/>
  <c r="BH895" i="4"/>
  <c r="BG895" i="4"/>
  <c r="BH894" i="4"/>
  <c r="BG894" i="4"/>
  <c r="BH893" i="4"/>
  <c r="BG893" i="4"/>
  <c r="BH892" i="4"/>
  <c r="BG892" i="4"/>
  <c r="BH890" i="4"/>
  <c r="BH891" i="4" s="1"/>
  <c r="BH886" i="4"/>
  <c r="BH887" i="4" s="1"/>
  <c r="BH882" i="4"/>
  <c r="BH883" i="4" s="1"/>
  <c r="BH875" i="4"/>
  <c r="BH871" i="4"/>
  <c r="BH872" i="4" s="1"/>
  <c r="BH868" i="4"/>
  <c r="BH869" i="4" s="1"/>
  <c r="BH866" i="4"/>
  <c r="BH864" i="4"/>
  <c r="BH865" i="4" s="1"/>
  <c r="BI862" i="4"/>
  <c r="BH850" i="4"/>
  <c r="BG850" i="4"/>
  <c r="BH849" i="4"/>
  <c r="BG849" i="4"/>
  <c r="BH848" i="4"/>
  <c r="BG848" i="4"/>
  <c r="BH847" i="4"/>
  <c r="BG847" i="4"/>
  <c r="BH845" i="4"/>
  <c r="BH846" i="4" s="1"/>
  <c r="BH841" i="4"/>
  <c r="BH842" i="4" s="1"/>
  <c r="BH837" i="4"/>
  <c r="BH838" i="4" s="1"/>
  <c r="BH830" i="4"/>
  <c r="BH826" i="4"/>
  <c r="BH827" i="4" s="1"/>
  <c r="BH823" i="4"/>
  <c r="BH824" i="4" s="1"/>
  <c r="BJ821" i="4" s="1"/>
  <c r="BH819" i="4"/>
  <c r="BH820" i="4" s="1"/>
  <c r="BI817" i="4"/>
  <c r="BH805" i="4"/>
  <c r="BG805" i="4"/>
  <c r="BH804" i="4"/>
  <c r="BG804" i="4"/>
  <c r="BH803" i="4"/>
  <c r="BG803" i="4"/>
  <c r="BH802" i="4"/>
  <c r="BG802" i="4"/>
  <c r="BH800" i="4"/>
  <c r="BH801" i="4" s="1"/>
  <c r="BH796" i="4"/>
  <c r="BH797" i="4" s="1"/>
  <c r="BH792" i="4"/>
  <c r="BH793" i="4" s="1"/>
  <c r="BH785" i="4"/>
  <c r="BH781" i="4"/>
  <c r="BH782" i="4" s="1"/>
  <c r="BH778" i="4"/>
  <c r="BH779" i="4" s="1"/>
  <c r="BH774" i="4"/>
  <c r="BH775" i="4" s="1"/>
  <c r="BI772" i="4"/>
  <c r="BH760" i="4"/>
  <c r="BG760" i="4"/>
  <c r="BH759" i="4"/>
  <c r="BG759" i="4"/>
  <c r="BH758" i="4"/>
  <c r="BG758" i="4"/>
  <c r="BH757" i="4"/>
  <c r="BG757" i="4"/>
  <c r="BH755" i="4"/>
  <c r="BH756" i="4" s="1"/>
  <c r="BH751" i="4"/>
  <c r="BH752" i="4" s="1"/>
  <c r="BH747" i="4"/>
  <c r="BH748" i="4" s="1"/>
  <c r="BH740" i="4"/>
  <c r="BH736" i="4"/>
  <c r="BH737" i="4" s="1"/>
  <c r="BH733" i="4"/>
  <c r="BH734" i="4" s="1"/>
  <c r="BH729" i="4"/>
  <c r="BH730" i="4" s="1"/>
  <c r="BI727" i="4"/>
  <c r="BH715" i="4"/>
  <c r="BG715" i="4"/>
  <c r="BH714" i="4"/>
  <c r="BG714" i="4"/>
  <c r="BH713" i="4"/>
  <c r="BG713" i="4"/>
  <c r="BH712" i="4"/>
  <c r="BG712" i="4"/>
  <c r="BH710" i="4"/>
  <c r="BH711" i="4" s="1"/>
  <c r="BH706" i="4"/>
  <c r="BH707" i="4" s="1"/>
  <c r="BH702" i="4"/>
  <c r="BH703" i="4" s="1"/>
  <c r="BH695" i="4"/>
  <c r="BH691" i="4"/>
  <c r="BH692" i="4" s="1"/>
  <c r="BH688" i="4"/>
  <c r="BH689" i="4" s="1"/>
  <c r="BJ686" i="4" s="1"/>
  <c r="BH684" i="4"/>
  <c r="BH685" i="4" s="1"/>
  <c r="BI682" i="4"/>
  <c r="BH670" i="4"/>
  <c r="BG670" i="4"/>
  <c r="BH669" i="4"/>
  <c r="BG669" i="4"/>
  <c r="BH668" i="4"/>
  <c r="BG668" i="4"/>
  <c r="BH667" i="4"/>
  <c r="BG667" i="4"/>
  <c r="BH665" i="4"/>
  <c r="BH666" i="4" s="1"/>
  <c r="BH661" i="4"/>
  <c r="BH662" i="4" s="1"/>
  <c r="BH657" i="4"/>
  <c r="BH658" i="4" s="1"/>
  <c r="BH650" i="4"/>
  <c r="BH646" i="4"/>
  <c r="BH647" i="4" s="1"/>
  <c r="BH643" i="4"/>
  <c r="BH644" i="4" s="1"/>
  <c r="BH641" i="4"/>
  <c r="BH639" i="4"/>
  <c r="BH640" i="4" s="1"/>
  <c r="BI637" i="4"/>
  <c r="BH625" i="4"/>
  <c r="BG625" i="4"/>
  <c r="BH624" i="4"/>
  <c r="BG624" i="4"/>
  <c r="BH623" i="4"/>
  <c r="BG623" i="4"/>
  <c r="BH622" i="4"/>
  <c r="BG622" i="4"/>
  <c r="BH620" i="4"/>
  <c r="BH621" i="4" s="1"/>
  <c r="BH616" i="4"/>
  <c r="BH617" i="4" s="1"/>
  <c r="BH612" i="4"/>
  <c r="BH613" i="4" s="1"/>
  <c r="BH605" i="4"/>
  <c r="BH601" i="4"/>
  <c r="BH602" i="4" s="1"/>
  <c r="BH598" i="4"/>
  <c r="BH599" i="4" s="1"/>
  <c r="BH596" i="4"/>
  <c r="BH594" i="4"/>
  <c r="BH595" i="4" s="1"/>
  <c r="BI592" i="4"/>
  <c r="BH580" i="4"/>
  <c r="BG580" i="4"/>
  <c r="BH579" i="4"/>
  <c r="BG579" i="4"/>
  <c r="BH578" i="4"/>
  <c r="BG578" i="4"/>
  <c r="BH577" i="4"/>
  <c r="BG577" i="4"/>
  <c r="BH575" i="4"/>
  <c r="BH576" i="4" s="1"/>
  <c r="BH571" i="4"/>
  <c r="BH572" i="4" s="1"/>
  <c r="BH567" i="4"/>
  <c r="BH568" i="4" s="1"/>
  <c r="BH560" i="4"/>
  <c r="BH556" i="4"/>
  <c r="BH557" i="4" s="1"/>
  <c r="BH551" i="4"/>
  <c r="BH553" i="4" s="1"/>
  <c r="BH554" i="4" s="1"/>
  <c r="BH549" i="4"/>
  <c r="BH550" i="4" s="1"/>
  <c r="BI547" i="4"/>
  <c r="BH535" i="4"/>
  <c r="BG535" i="4"/>
  <c r="BH534" i="4"/>
  <c r="BG534" i="4"/>
  <c r="BH533" i="4"/>
  <c r="BG533" i="4"/>
  <c r="BH532" i="4"/>
  <c r="BG532" i="4"/>
  <c r="BH530" i="4"/>
  <c r="BH531" i="4" s="1"/>
  <c r="BH526" i="4"/>
  <c r="BH527" i="4" s="1"/>
  <c r="BH522" i="4"/>
  <c r="BH523" i="4" s="1"/>
  <c r="BH515" i="4"/>
  <c r="BH511" i="4"/>
  <c r="BH512" i="4" s="1"/>
  <c r="BH506" i="4"/>
  <c r="BH508" i="4" s="1"/>
  <c r="BH509" i="4" s="1"/>
  <c r="BH504" i="4"/>
  <c r="BH505" i="4" s="1"/>
  <c r="BI502" i="4"/>
  <c r="BG490" i="4"/>
  <c r="BH489" i="4"/>
  <c r="BG489" i="4"/>
  <c r="BH488" i="4"/>
  <c r="BG488" i="4"/>
  <c r="BH487" i="4"/>
  <c r="BG487" i="4"/>
  <c r="BH485" i="4"/>
  <c r="BH486" i="4" s="1"/>
  <c r="BH481" i="4"/>
  <c r="BH482" i="4" s="1"/>
  <c r="BH477" i="4"/>
  <c r="BH478" i="4" s="1"/>
  <c r="BH470" i="4"/>
  <c r="BH466" i="4"/>
  <c r="BH467" i="4" s="1"/>
  <c r="BH461" i="4"/>
  <c r="BH463" i="4" s="1"/>
  <c r="BH464" i="4" s="1"/>
  <c r="BH459" i="4"/>
  <c r="BH460" i="4" s="1"/>
  <c r="BI457" i="4"/>
  <c r="BH445" i="4"/>
  <c r="BG445" i="4"/>
  <c r="BH444" i="4"/>
  <c r="BG444" i="4"/>
  <c r="BH443" i="4"/>
  <c r="BG443" i="4"/>
  <c r="BH442" i="4"/>
  <c r="BG442" i="4"/>
  <c r="BH440" i="4"/>
  <c r="BH441" i="4" s="1"/>
  <c r="BH436" i="4"/>
  <c r="BH437" i="4" s="1"/>
  <c r="BH432" i="4"/>
  <c r="BH433" i="4" s="1"/>
  <c r="BH425" i="4"/>
  <c r="BH421" i="4"/>
  <c r="BH422" i="4" s="1"/>
  <c r="BH418" i="4"/>
  <c r="BH419" i="4" s="1"/>
  <c r="BH416" i="4"/>
  <c r="BH414" i="4"/>
  <c r="BH415" i="4" s="1"/>
  <c r="BI412" i="4"/>
  <c r="BH400" i="4"/>
  <c r="BG400" i="4"/>
  <c r="BH399" i="4"/>
  <c r="BG399" i="4"/>
  <c r="BH398" i="4"/>
  <c r="BG398" i="4"/>
  <c r="BH397" i="4"/>
  <c r="BG397" i="4"/>
  <c r="BH395" i="4"/>
  <c r="BH396" i="4" s="1"/>
  <c r="BH391" i="4"/>
  <c r="BH392" i="4" s="1"/>
  <c r="BH387" i="4"/>
  <c r="BH388" i="4" s="1"/>
  <c r="BH380" i="4"/>
  <c r="BH376" i="4"/>
  <c r="BH377" i="4" s="1"/>
  <c r="BH373" i="4"/>
  <c r="BH374" i="4" s="1"/>
  <c r="BH371" i="4"/>
  <c r="BH369" i="4"/>
  <c r="BH370" i="4" s="1"/>
  <c r="BI367" i="4"/>
  <c r="BH355" i="4"/>
  <c r="BG355" i="4"/>
  <c r="BH354" i="4"/>
  <c r="BG354" i="4"/>
  <c r="BH353" i="4"/>
  <c r="BG353" i="4"/>
  <c r="BH352" i="4"/>
  <c r="BG352" i="4"/>
  <c r="BH350" i="4"/>
  <c r="BH351" i="4" s="1"/>
  <c r="BH346" i="4"/>
  <c r="BH347" i="4" s="1"/>
  <c r="BH342" i="4"/>
  <c r="BH343" i="4" s="1"/>
  <c r="BH335" i="4"/>
  <c r="BH331" i="4"/>
  <c r="BH332" i="4" s="1"/>
  <c r="BH328" i="4"/>
  <c r="BH329" i="4" s="1"/>
  <c r="BH326" i="4"/>
  <c r="BH324" i="4"/>
  <c r="BH325" i="4" s="1"/>
  <c r="BI322" i="4"/>
  <c r="BH310" i="4"/>
  <c r="BG310" i="4"/>
  <c r="BH309" i="4"/>
  <c r="BG309" i="4"/>
  <c r="BH308" i="4"/>
  <c r="BG308" i="4"/>
  <c r="BH307" i="4"/>
  <c r="BG307" i="4"/>
  <c r="BH305" i="4"/>
  <c r="BH306" i="4" s="1"/>
  <c r="BH301" i="4"/>
  <c r="BH302" i="4" s="1"/>
  <c r="BH297" i="4"/>
  <c r="BH298" i="4" s="1"/>
  <c r="BH290" i="4"/>
  <c r="BH286" i="4"/>
  <c r="BH287" i="4" s="1"/>
  <c r="BH283" i="4"/>
  <c r="BH284" i="4" s="1"/>
  <c r="BH281" i="4"/>
  <c r="BH279" i="4"/>
  <c r="BH280" i="4" s="1"/>
  <c r="BI277" i="4"/>
  <c r="BH265" i="4"/>
  <c r="BG265" i="4"/>
  <c r="BH264" i="4"/>
  <c r="BG264" i="4"/>
  <c r="BH263" i="4"/>
  <c r="BG263" i="4"/>
  <c r="BH262" i="4"/>
  <c r="BG262" i="4"/>
  <c r="BH260" i="4"/>
  <c r="BH261" i="4" s="1"/>
  <c r="BH256" i="4"/>
  <c r="BH257" i="4" s="1"/>
  <c r="BH252" i="4"/>
  <c r="BH253" i="4" s="1"/>
  <c r="BH245" i="4"/>
  <c r="BH241" i="4"/>
  <c r="BH242" i="4" s="1"/>
  <c r="BH238" i="4"/>
  <c r="BH239" i="4" s="1"/>
  <c r="BH236" i="4"/>
  <c r="BH234" i="4"/>
  <c r="BH235" i="4" s="1"/>
  <c r="BI232" i="4"/>
  <c r="BH220" i="4"/>
  <c r="BG220" i="4"/>
  <c r="BH219" i="4"/>
  <c r="BG219" i="4"/>
  <c r="BH218" i="4"/>
  <c r="BG218" i="4"/>
  <c r="BH217" i="4"/>
  <c r="BG217" i="4"/>
  <c r="BH215" i="4"/>
  <c r="BH216" i="4" s="1"/>
  <c r="BH211" i="4"/>
  <c r="BH212" i="4" s="1"/>
  <c r="BH207" i="4"/>
  <c r="BH208" i="4" s="1"/>
  <c r="BH200" i="4"/>
  <c r="BH196" i="4"/>
  <c r="BH197" i="4" s="1"/>
  <c r="BH193" i="4"/>
  <c r="BH194" i="4" s="1"/>
  <c r="BH191" i="4"/>
  <c r="BH189" i="4"/>
  <c r="BH190" i="4" s="1"/>
  <c r="BI187" i="4"/>
  <c r="BH175" i="4"/>
  <c r="BG175" i="4"/>
  <c r="BH174" i="4"/>
  <c r="BG174" i="4"/>
  <c r="BH173" i="4"/>
  <c r="BG173" i="4"/>
  <c r="BH172" i="4"/>
  <c r="BG172" i="4"/>
  <c r="BH170" i="4"/>
  <c r="BH171" i="4" s="1"/>
  <c r="BH166" i="4"/>
  <c r="BH167" i="4" s="1"/>
  <c r="BH162" i="4"/>
  <c r="BH163" i="4" s="1"/>
  <c r="BH155" i="4"/>
  <c r="BH151" i="4"/>
  <c r="BH152" i="4" s="1"/>
  <c r="BH148" i="4"/>
  <c r="BH149" i="4" s="1"/>
  <c r="BH146" i="4"/>
  <c r="BH144" i="4"/>
  <c r="BH145" i="4" s="1"/>
  <c r="BI142" i="4"/>
  <c r="BH130" i="4"/>
  <c r="BG130" i="4"/>
  <c r="BH129" i="4"/>
  <c r="BG129" i="4"/>
  <c r="BH128" i="4"/>
  <c r="BG128" i="4"/>
  <c r="BH127" i="4"/>
  <c r="BG127" i="4"/>
  <c r="BH125" i="4"/>
  <c r="BH126" i="4" s="1"/>
  <c r="BH121" i="4"/>
  <c r="BH122" i="4" s="1"/>
  <c r="BH117" i="4"/>
  <c r="BH118" i="4" s="1"/>
  <c r="BH110" i="4"/>
  <c r="BH106" i="4"/>
  <c r="BH107" i="4" s="1"/>
  <c r="BH103" i="4"/>
  <c r="BH104" i="4" s="1"/>
  <c r="BH101" i="4"/>
  <c r="BH99" i="4"/>
  <c r="BH100" i="4" s="1"/>
  <c r="BI97" i="4"/>
  <c r="BG85" i="4"/>
  <c r="BH84" i="4"/>
  <c r="BG84" i="4"/>
  <c r="BG83" i="4"/>
  <c r="BG82" i="4"/>
  <c r="BH80" i="4"/>
  <c r="BH81" i="4" s="1"/>
  <c r="BH76" i="4"/>
  <c r="BH77" i="4" s="1"/>
  <c r="BH72" i="4"/>
  <c r="BH73" i="4" s="1"/>
  <c r="BH65" i="4"/>
  <c r="BH61" i="4"/>
  <c r="BH62" i="4" s="1"/>
  <c r="BH58" i="4"/>
  <c r="BH59" i="4" s="1"/>
  <c r="BH56" i="4"/>
  <c r="BH54" i="4"/>
  <c r="BH55" i="4" s="1"/>
  <c r="BI52" i="4"/>
  <c r="BH45" i="4"/>
  <c r="BJ45" i="4" s="1"/>
  <c r="BH40" i="4"/>
  <c r="BG40" i="4"/>
  <c r="BH39" i="4"/>
  <c r="BG39" i="4"/>
  <c r="BH38" i="4"/>
  <c r="BG38" i="4"/>
  <c r="BH37" i="4"/>
  <c r="BG37" i="4"/>
  <c r="BH35" i="4"/>
  <c r="BH36" i="4" s="1"/>
  <c r="BH31" i="4"/>
  <c r="BH32" i="4" s="1"/>
  <c r="BH27" i="4"/>
  <c r="BH28" i="4" s="1"/>
  <c r="BH20" i="4"/>
  <c r="BH16" i="4"/>
  <c r="BH17" i="4" s="1"/>
  <c r="BH13" i="4"/>
  <c r="BH14" i="4" s="1"/>
  <c r="BH11" i="4"/>
  <c r="BH9" i="4"/>
  <c r="BH10" i="4" s="1"/>
  <c r="BI7" i="4"/>
  <c r="BH4" i="4"/>
  <c r="BC940" i="4"/>
  <c r="BB940" i="4"/>
  <c r="BC939" i="4"/>
  <c r="BB939" i="4"/>
  <c r="BC938" i="4"/>
  <c r="BB938" i="4"/>
  <c r="BC937" i="4"/>
  <c r="BB937" i="4"/>
  <c r="BC935" i="4"/>
  <c r="BC936" i="4" s="1"/>
  <c r="BC931" i="4"/>
  <c r="BC932" i="4" s="1"/>
  <c r="BC927" i="4"/>
  <c r="BC928" i="4" s="1"/>
  <c r="BC920" i="4"/>
  <c r="BC916" i="4"/>
  <c r="BC917" i="4" s="1"/>
  <c r="BC913" i="4"/>
  <c r="BC914" i="4" s="1"/>
  <c r="BC911" i="4"/>
  <c r="BC909" i="4"/>
  <c r="BC910" i="4" s="1"/>
  <c r="BD907" i="4"/>
  <c r="BC895" i="4"/>
  <c r="BB895" i="4"/>
  <c r="BC894" i="4"/>
  <c r="BB894" i="4"/>
  <c r="BC893" i="4"/>
  <c r="BB893" i="4"/>
  <c r="BC892" i="4"/>
  <c r="BB892" i="4"/>
  <c r="BC890" i="4"/>
  <c r="BC891" i="4" s="1"/>
  <c r="BC886" i="4"/>
  <c r="BC887" i="4" s="1"/>
  <c r="BC882" i="4"/>
  <c r="BC883" i="4" s="1"/>
  <c r="BC875" i="4"/>
  <c r="BC871" i="4"/>
  <c r="BC872" i="4" s="1"/>
  <c r="BC868" i="4"/>
  <c r="BC869" i="4" s="1"/>
  <c r="BC866" i="4"/>
  <c r="BC864" i="4"/>
  <c r="BC865" i="4" s="1"/>
  <c r="BD862" i="4"/>
  <c r="BC850" i="4"/>
  <c r="BB850" i="4"/>
  <c r="BC849" i="4"/>
  <c r="BB849" i="4"/>
  <c r="BC848" i="4"/>
  <c r="BB848" i="4"/>
  <c r="BC847" i="4"/>
  <c r="BB847" i="4"/>
  <c r="BC845" i="4"/>
  <c r="BC846" i="4" s="1"/>
  <c r="BC841" i="4"/>
  <c r="BC842" i="4" s="1"/>
  <c r="BC837" i="4"/>
  <c r="BC838" i="4" s="1"/>
  <c r="BC830" i="4"/>
  <c r="BC826" i="4"/>
  <c r="BC827" i="4" s="1"/>
  <c r="BC823" i="4"/>
  <c r="BC824" i="4" s="1"/>
  <c r="BC819" i="4"/>
  <c r="BC820" i="4" s="1"/>
  <c r="BD817" i="4"/>
  <c r="BC805" i="4"/>
  <c r="BB805" i="4"/>
  <c r="BC804" i="4"/>
  <c r="BB804" i="4"/>
  <c r="BC803" i="4"/>
  <c r="BB803" i="4"/>
  <c r="BC802" i="4"/>
  <c r="BB802" i="4"/>
  <c r="BC800" i="4"/>
  <c r="BC801" i="4" s="1"/>
  <c r="BC796" i="4"/>
  <c r="BC797" i="4" s="1"/>
  <c r="BC792" i="4"/>
  <c r="BC793" i="4" s="1"/>
  <c r="BC785" i="4"/>
  <c r="BC781" i="4"/>
  <c r="BC782" i="4" s="1"/>
  <c r="BC778" i="4"/>
  <c r="BC779" i="4" s="1"/>
  <c r="BC774" i="4"/>
  <c r="BC775" i="4" s="1"/>
  <c r="BD772" i="4"/>
  <c r="BC760" i="4"/>
  <c r="BB760" i="4"/>
  <c r="BC759" i="4"/>
  <c r="BB759" i="4"/>
  <c r="BC758" i="4"/>
  <c r="BB758" i="4"/>
  <c r="BC757" i="4"/>
  <c r="BB757" i="4"/>
  <c r="BC755" i="4"/>
  <c r="BC756" i="4" s="1"/>
  <c r="BC751" i="4"/>
  <c r="BC752" i="4" s="1"/>
  <c r="BC747" i="4"/>
  <c r="BC748" i="4" s="1"/>
  <c r="BC740" i="4"/>
  <c r="BC736" i="4"/>
  <c r="BC737" i="4" s="1"/>
  <c r="BC733" i="4"/>
  <c r="BC734" i="4" s="1"/>
  <c r="BC729" i="4"/>
  <c r="BC730" i="4" s="1"/>
  <c r="BD727" i="4"/>
  <c r="BC715" i="4"/>
  <c r="BB715" i="4"/>
  <c r="BC714" i="4"/>
  <c r="BB714" i="4"/>
  <c r="BC713" i="4"/>
  <c r="BB713" i="4"/>
  <c r="BC712" i="4"/>
  <c r="BB712" i="4"/>
  <c r="BC710" i="4"/>
  <c r="BC711" i="4" s="1"/>
  <c r="BC706" i="4"/>
  <c r="BC707" i="4" s="1"/>
  <c r="BC702" i="4"/>
  <c r="BC703" i="4" s="1"/>
  <c r="BC695" i="4"/>
  <c r="BC691" i="4"/>
  <c r="BC692" i="4" s="1"/>
  <c r="BC688" i="4"/>
  <c r="BC689" i="4" s="1"/>
  <c r="BC684" i="4"/>
  <c r="BC685" i="4" s="1"/>
  <c r="BD682" i="4"/>
  <c r="BC670" i="4"/>
  <c r="BB670" i="4"/>
  <c r="BC669" i="4"/>
  <c r="BB669" i="4"/>
  <c r="BC668" i="4"/>
  <c r="BB668" i="4"/>
  <c r="BC667" i="4"/>
  <c r="BB667" i="4"/>
  <c r="BC665" i="4"/>
  <c r="BC666" i="4" s="1"/>
  <c r="BC661" i="4"/>
  <c r="BC662" i="4" s="1"/>
  <c r="BC657" i="4"/>
  <c r="BC658" i="4" s="1"/>
  <c r="BC650" i="4"/>
  <c r="BC646" i="4"/>
  <c r="BC647" i="4" s="1"/>
  <c r="BC643" i="4"/>
  <c r="BC644" i="4" s="1"/>
  <c r="BC641" i="4"/>
  <c r="BC639" i="4"/>
  <c r="BC640" i="4" s="1"/>
  <c r="BD637" i="4"/>
  <c r="BC625" i="4"/>
  <c r="BB625" i="4"/>
  <c r="BC624" i="4"/>
  <c r="BB624" i="4"/>
  <c r="BC623" i="4"/>
  <c r="BB623" i="4"/>
  <c r="BC622" i="4"/>
  <c r="BB622" i="4"/>
  <c r="BC620" i="4"/>
  <c r="BC621" i="4" s="1"/>
  <c r="BC616" i="4"/>
  <c r="BC617" i="4" s="1"/>
  <c r="BC612" i="4"/>
  <c r="BC613" i="4" s="1"/>
  <c r="BC605" i="4"/>
  <c r="BC601" i="4"/>
  <c r="BC602" i="4" s="1"/>
  <c r="BC598" i="4"/>
  <c r="BC599" i="4" s="1"/>
  <c r="BC596" i="4"/>
  <c r="BC594" i="4"/>
  <c r="BC595" i="4" s="1"/>
  <c r="BD592" i="4"/>
  <c r="BC580" i="4"/>
  <c r="BB580" i="4"/>
  <c r="BC579" i="4"/>
  <c r="BB579" i="4"/>
  <c r="BC578" i="4"/>
  <c r="BB578" i="4"/>
  <c r="BC577" i="4"/>
  <c r="BB577" i="4"/>
  <c r="BC575" i="4"/>
  <c r="BC576" i="4" s="1"/>
  <c r="BC571" i="4"/>
  <c r="BC572" i="4" s="1"/>
  <c r="BC567" i="4"/>
  <c r="BC568" i="4" s="1"/>
  <c r="BC560" i="4"/>
  <c r="BC556" i="4"/>
  <c r="BC557" i="4" s="1"/>
  <c r="BC551" i="4"/>
  <c r="BC553" i="4" s="1"/>
  <c r="BC554" i="4" s="1"/>
  <c r="BC549" i="4"/>
  <c r="BC550" i="4" s="1"/>
  <c r="BD547" i="4"/>
  <c r="BC535" i="4"/>
  <c r="BB535" i="4"/>
  <c r="BC534" i="4"/>
  <c r="BB534" i="4"/>
  <c r="BC533" i="4"/>
  <c r="BB533" i="4"/>
  <c r="BC532" i="4"/>
  <c r="BB532" i="4"/>
  <c r="BC530" i="4"/>
  <c r="BC531" i="4" s="1"/>
  <c r="BC526" i="4"/>
  <c r="BC527" i="4" s="1"/>
  <c r="BC522" i="4"/>
  <c r="BC523" i="4" s="1"/>
  <c r="BC515" i="4"/>
  <c r="BC511" i="4"/>
  <c r="BC512" i="4" s="1"/>
  <c r="BC506" i="4"/>
  <c r="BC508" i="4" s="1"/>
  <c r="BC509" i="4" s="1"/>
  <c r="BC504" i="4"/>
  <c r="BC505" i="4" s="1"/>
  <c r="BD502" i="4"/>
  <c r="BB490" i="4"/>
  <c r="BC489" i="4"/>
  <c r="BB489" i="4"/>
  <c r="BC488" i="4"/>
  <c r="BB488" i="4"/>
  <c r="BC487" i="4"/>
  <c r="BB487" i="4"/>
  <c r="BC485" i="4"/>
  <c r="BC486" i="4" s="1"/>
  <c r="BC481" i="4"/>
  <c r="BC482" i="4" s="1"/>
  <c r="BC477" i="4"/>
  <c r="BC478" i="4" s="1"/>
  <c r="BC470" i="4"/>
  <c r="BC466" i="4"/>
  <c r="BC467" i="4" s="1"/>
  <c r="BC461" i="4"/>
  <c r="BC463" i="4" s="1"/>
  <c r="BC464" i="4" s="1"/>
  <c r="BC459" i="4"/>
  <c r="BC460" i="4" s="1"/>
  <c r="BD457" i="4"/>
  <c r="BC445" i="4"/>
  <c r="BB445" i="4"/>
  <c r="BC444" i="4"/>
  <c r="BB444" i="4"/>
  <c r="BC443" i="4"/>
  <c r="BB443" i="4"/>
  <c r="BC442" i="4"/>
  <c r="BB442" i="4"/>
  <c r="BC440" i="4"/>
  <c r="BC441" i="4" s="1"/>
  <c r="BC436" i="4"/>
  <c r="BC437" i="4" s="1"/>
  <c r="BC432" i="4"/>
  <c r="BC433" i="4" s="1"/>
  <c r="BC425" i="4"/>
  <c r="BC421" i="4"/>
  <c r="BC422" i="4" s="1"/>
  <c r="BC418" i="4"/>
  <c r="BC419" i="4" s="1"/>
  <c r="BC416" i="4"/>
  <c r="BC414" i="4"/>
  <c r="BC415" i="4" s="1"/>
  <c r="BD412" i="4"/>
  <c r="BC400" i="4"/>
  <c r="BB400" i="4"/>
  <c r="BC399" i="4"/>
  <c r="BB399" i="4"/>
  <c r="BC398" i="4"/>
  <c r="BB398" i="4"/>
  <c r="BC397" i="4"/>
  <c r="BB397" i="4"/>
  <c r="BC395" i="4"/>
  <c r="BC396" i="4" s="1"/>
  <c r="BC391" i="4"/>
  <c r="BC392" i="4" s="1"/>
  <c r="BC387" i="4"/>
  <c r="BC388" i="4" s="1"/>
  <c r="BC380" i="4"/>
  <c r="BC376" i="4"/>
  <c r="BC377" i="4" s="1"/>
  <c r="BC373" i="4"/>
  <c r="BC374" i="4" s="1"/>
  <c r="BC371" i="4"/>
  <c r="BC369" i="4"/>
  <c r="BC370" i="4" s="1"/>
  <c r="BD367" i="4"/>
  <c r="BC355" i="4"/>
  <c r="BB355" i="4"/>
  <c r="BC354" i="4"/>
  <c r="BB354" i="4"/>
  <c r="BC353" i="4"/>
  <c r="BB353" i="4"/>
  <c r="BC352" i="4"/>
  <c r="BB352" i="4"/>
  <c r="BC350" i="4"/>
  <c r="BC351" i="4" s="1"/>
  <c r="BC346" i="4"/>
  <c r="BC347" i="4" s="1"/>
  <c r="BC342" i="4"/>
  <c r="BC343" i="4" s="1"/>
  <c r="BC335" i="4"/>
  <c r="BC331" i="4"/>
  <c r="BC332" i="4" s="1"/>
  <c r="BC328" i="4"/>
  <c r="BC329" i="4" s="1"/>
  <c r="BC326" i="4"/>
  <c r="BC324" i="4"/>
  <c r="BC325" i="4" s="1"/>
  <c r="BD322" i="4"/>
  <c r="BC310" i="4"/>
  <c r="BB310" i="4"/>
  <c r="BC309" i="4"/>
  <c r="BB309" i="4"/>
  <c r="BC308" i="4"/>
  <c r="BB308" i="4"/>
  <c r="BC307" i="4"/>
  <c r="BB307" i="4"/>
  <c r="BC305" i="4"/>
  <c r="BC306" i="4" s="1"/>
  <c r="BC301" i="4"/>
  <c r="BC302" i="4" s="1"/>
  <c r="BC297" i="4"/>
  <c r="BC298" i="4" s="1"/>
  <c r="BC290" i="4"/>
  <c r="BC286" i="4"/>
  <c r="BC287" i="4" s="1"/>
  <c r="BC283" i="4"/>
  <c r="BC284" i="4" s="1"/>
  <c r="BC281" i="4"/>
  <c r="BC279" i="4"/>
  <c r="BC280" i="4" s="1"/>
  <c r="BD277" i="4"/>
  <c r="BC265" i="4"/>
  <c r="BB265" i="4"/>
  <c r="BC264" i="4"/>
  <c r="BB264" i="4"/>
  <c r="BC263" i="4"/>
  <c r="BB263" i="4"/>
  <c r="BC262" i="4"/>
  <c r="BB262" i="4"/>
  <c r="BC260" i="4"/>
  <c r="BC261" i="4" s="1"/>
  <c r="BC256" i="4"/>
  <c r="BC257" i="4" s="1"/>
  <c r="BC252" i="4"/>
  <c r="BC253" i="4" s="1"/>
  <c r="BC245" i="4"/>
  <c r="BC241" i="4"/>
  <c r="BC242" i="4" s="1"/>
  <c r="BC238" i="4"/>
  <c r="BC239" i="4" s="1"/>
  <c r="BC236" i="4"/>
  <c r="BC234" i="4"/>
  <c r="BC235" i="4" s="1"/>
  <c r="BD232" i="4"/>
  <c r="BC220" i="4"/>
  <c r="BB220" i="4"/>
  <c r="BC219" i="4"/>
  <c r="BB219" i="4"/>
  <c r="BC218" i="4"/>
  <c r="BB218" i="4"/>
  <c r="BC217" i="4"/>
  <c r="BB217" i="4"/>
  <c r="BC215" i="4"/>
  <c r="BC216" i="4" s="1"/>
  <c r="BC211" i="4"/>
  <c r="BC212" i="4" s="1"/>
  <c r="BC207" i="4"/>
  <c r="BC208" i="4" s="1"/>
  <c r="BC200" i="4"/>
  <c r="BC196" i="4"/>
  <c r="BC197" i="4" s="1"/>
  <c r="BC193" i="4"/>
  <c r="BC194" i="4" s="1"/>
  <c r="BC191" i="4"/>
  <c r="BC189" i="4"/>
  <c r="BC190" i="4" s="1"/>
  <c r="BD187" i="4"/>
  <c r="BC175" i="4"/>
  <c r="BB175" i="4"/>
  <c r="BC174" i="4"/>
  <c r="BB174" i="4"/>
  <c r="BC173" i="4"/>
  <c r="BB173" i="4"/>
  <c r="BC172" i="4"/>
  <c r="BB172" i="4"/>
  <c r="BC170" i="4"/>
  <c r="BC171" i="4" s="1"/>
  <c r="BC166" i="4"/>
  <c r="BC167" i="4" s="1"/>
  <c r="BC162" i="4"/>
  <c r="BC163" i="4" s="1"/>
  <c r="BC155" i="4"/>
  <c r="BC151" i="4"/>
  <c r="BC152" i="4" s="1"/>
  <c r="BC148" i="4"/>
  <c r="BC149" i="4" s="1"/>
  <c r="BC146" i="4"/>
  <c r="BC144" i="4"/>
  <c r="BC145" i="4" s="1"/>
  <c r="BD142" i="4"/>
  <c r="BC130" i="4"/>
  <c r="BB130" i="4"/>
  <c r="BC129" i="4"/>
  <c r="BB129" i="4"/>
  <c r="BC128" i="4"/>
  <c r="BB128" i="4"/>
  <c r="BC127" i="4"/>
  <c r="BB127" i="4"/>
  <c r="BC125" i="4"/>
  <c r="BC126" i="4" s="1"/>
  <c r="BC121" i="4"/>
  <c r="BC122" i="4" s="1"/>
  <c r="BC117" i="4"/>
  <c r="BC118" i="4" s="1"/>
  <c r="BC110" i="4"/>
  <c r="BC106" i="4"/>
  <c r="BC107" i="4" s="1"/>
  <c r="BC103" i="4"/>
  <c r="BC104" i="4" s="1"/>
  <c r="BC101" i="4"/>
  <c r="BC99" i="4"/>
  <c r="BC100" i="4" s="1"/>
  <c r="BD97" i="4"/>
  <c r="BB85" i="4"/>
  <c r="BC84" i="4"/>
  <c r="BB84" i="4"/>
  <c r="BB83" i="4"/>
  <c r="BB82" i="4"/>
  <c r="BC80" i="4"/>
  <c r="BC81" i="4" s="1"/>
  <c r="BC76" i="4"/>
  <c r="BC77" i="4" s="1"/>
  <c r="BC72" i="4"/>
  <c r="BC73" i="4" s="1"/>
  <c r="BC65" i="4"/>
  <c r="BC61" i="4"/>
  <c r="BC62" i="4" s="1"/>
  <c r="BC58" i="4"/>
  <c r="BC59" i="4" s="1"/>
  <c r="BC56" i="4"/>
  <c r="BC54" i="4"/>
  <c r="BC55" i="4" s="1"/>
  <c r="BD52" i="4"/>
  <c r="BC45" i="4"/>
  <c r="BE45" i="4" s="1"/>
  <c r="BC40" i="4"/>
  <c r="BB40" i="4"/>
  <c r="BC39" i="4"/>
  <c r="BB39" i="4"/>
  <c r="BC38" i="4"/>
  <c r="BB38" i="4"/>
  <c r="BC37" i="4"/>
  <c r="BB37" i="4"/>
  <c r="BC35" i="4"/>
  <c r="BC36" i="4" s="1"/>
  <c r="BC31" i="4"/>
  <c r="BC32" i="4" s="1"/>
  <c r="BC27" i="4"/>
  <c r="BC28" i="4" s="1"/>
  <c r="BC20" i="4"/>
  <c r="BC16" i="4"/>
  <c r="BC17" i="4" s="1"/>
  <c r="BC13" i="4"/>
  <c r="BC14" i="4" s="1"/>
  <c r="BC11" i="4"/>
  <c r="BC9" i="4"/>
  <c r="BC10" i="4" s="1"/>
  <c r="BD7" i="4"/>
  <c r="BC4" i="4"/>
  <c r="AX940" i="4"/>
  <c r="AW940" i="4"/>
  <c r="AX939" i="4"/>
  <c r="AW939" i="4"/>
  <c r="AX938" i="4"/>
  <c r="AW938" i="4"/>
  <c r="AX937" i="4"/>
  <c r="AW937" i="4"/>
  <c r="AX935" i="4"/>
  <c r="AX936" i="4" s="1"/>
  <c r="AX931" i="4"/>
  <c r="AX932" i="4" s="1"/>
  <c r="AX927" i="4"/>
  <c r="AX928" i="4" s="1"/>
  <c r="AX920" i="4"/>
  <c r="AX916" i="4"/>
  <c r="AX917" i="4" s="1"/>
  <c r="AX913" i="4"/>
  <c r="AX914" i="4" s="1"/>
  <c r="AX911" i="4"/>
  <c r="AX909" i="4"/>
  <c r="AX910" i="4" s="1"/>
  <c r="AY907" i="4"/>
  <c r="AX895" i="4"/>
  <c r="AW895" i="4"/>
  <c r="AX894" i="4"/>
  <c r="AW894" i="4"/>
  <c r="AX893" i="4"/>
  <c r="AW893" i="4"/>
  <c r="AX892" i="4"/>
  <c r="AW892" i="4"/>
  <c r="AX890" i="4"/>
  <c r="AX891" i="4" s="1"/>
  <c r="AX886" i="4"/>
  <c r="AX887" i="4" s="1"/>
  <c r="AX882" i="4"/>
  <c r="AX883" i="4" s="1"/>
  <c r="AX875" i="4"/>
  <c r="AX871" i="4"/>
  <c r="AX872" i="4" s="1"/>
  <c r="AX868" i="4"/>
  <c r="AX869" i="4" s="1"/>
  <c r="AX866" i="4"/>
  <c r="AX864" i="4"/>
  <c r="AX865" i="4" s="1"/>
  <c r="AY862" i="4"/>
  <c r="AX850" i="4"/>
  <c r="AW850" i="4"/>
  <c r="AX849" i="4"/>
  <c r="AW849" i="4"/>
  <c r="AX848" i="4"/>
  <c r="AW848" i="4"/>
  <c r="AX847" i="4"/>
  <c r="AW847" i="4"/>
  <c r="AX845" i="4"/>
  <c r="AX846" i="4" s="1"/>
  <c r="AX841" i="4"/>
  <c r="AX842" i="4" s="1"/>
  <c r="AX837" i="4"/>
  <c r="AX838" i="4" s="1"/>
  <c r="AX830" i="4"/>
  <c r="AX826" i="4"/>
  <c r="AX827" i="4" s="1"/>
  <c r="AX823" i="4"/>
  <c r="AX824" i="4" s="1"/>
  <c r="AX819" i="4"/>
  <c r="AX820" i="4" s="1"/>
  <c r="AY817" i="4"/>
  <c r="AX805" i="4"/>
  <c r="AW805" i="4"/>
  <c r="AX804" i="4"/>
  <c r="AW804" i="4"/>
  <c r="AX803" i="4"/>
  <c r="AW803" i="4"/>
  <c r="AX802" i="4"/>
  <c r="AW802" i="4"/>
  <c r="AX800" i="4"/>
  <c r="AX801" i="4" s="1"/>
  <c r="AX796" i="4"/>
  <c r="AX797" i="4" s="1"/>
  <c r="AX792" i="4"/>
  <c r="AX793" i="4" s="1"/>
  <c r="AX785" i="4"/>
  <c r="AX781" i="4"/>
  <c r="AX782" i="4" s="1"/>
  <c r="AX778" i="4"/>
  <c r="AX779" i="4" s="1"/>
  <c r="AX774" i="4"/>
  <c r="AX775" i="4" s="1"/>
  <c r="AY772" i="4"/>
  <c r="AX760" i="4"/>
  <c r="AW760" i="4"/>
  <c r="AX759" i="4"/>
  <c r="AW759" i="4"/>
  <c r="AX758" i="4"/>
  <c r="AW758" i="4"/>
  <c r="AX757" i="4"/>
  <c r="AW757" i="4"/>
  <c r="AX755" i="4"/>
  <c r="AX756" i="4" s="1"/>
  <c r="AX751" i="4"/>
  <c r="AX752" i="4" s="1"/>
  <c r="AX747" i="4"/>
  <c r="AX748" i="4" s="1"/>
  <c r="AX740" i="4"/>
  <c r="AX736" i="4"/>
  <c r="AX737" i="4" s="1"/>
  <c r="AX733" i="4"/>
  <c r="AX734" i="4" s="1"/>
  <c r="AX729" i="4"/>
  <c r="AX730" i="4" s="1"/>
  <c r="AY727" i="4"/>
  <c r="AX715" i="4"/>
  <c r="AW715" i="4"/>
  <c r="AX714" i="4"/>
  <c r="AW714" i="4"/>
  <c r="AX713" i="4"/>
  <c r="AW713" i="4"/>
  <c r="AX712" i="4"/>
  <c r="AW712" i="4"/>
  <c r="AX710" i="4"/>
  <c r="AX711" i="4" s="1"/>
  <c r="AX706" i="4"/>
  <c r="AX707" i="4" s="1"/>
  <c r="AX702" i="4"/>
  <c r="AX703" i="4" s="1"/>
  <c r="AX695" i="4"/>
  <c r="AX691" i="4"/>
  <c r="AX692" i="4" s="1"/>
  <c r="AX688" i="4"/>
  <c r="AX689" i="4" s="1"/>
  <c r="AX684" i="4"/>
  <c r="AX685" i="4" s="1"/>
  <c r="AY682" i="4"/>
  <c r="AX670" i="4"/>
  <c r="AW670" i="4"/>
  <c r="AX669" i="4"/>
  <c r="AW669" i="4"/>
  <c r="AX668" i="4"/>
  <c r="AW668" i="4"/>
  <c r="AX667" i="4"/>
  <c r="AW667" i="4"/>
  <c r="AX665" i="4"/>
  <c r="AX666" i="4" s="1"/>
  <c r="AX661" i="4"/>
  <c r="AX662" i="4" s="1"/>
  <c r="AX657" i="4"/>
  <c r="AX658" i="4" s="1"/>
  <c r="AX650" i="4"/>
  <c r="AX646" i="4"/>
  <c r="AX647" i="4" s="1"/>
  <c r="AX643" i="4"/>
  <c r="AX644" i="4" s="1"/>
  <c r="AX641" i="4"/>
  <c r="AX639" i="4"/>
  <c r="AX640" i="4" s="1"/>
  <c r="AY637" i="4"/>
  <c r="AX625" i="4"/>
  <c r="AW625" i="4"/>
  <c r="AX624" i="4"/>
  <c r="AW624" i="4"/>
  <c r="AX623" i="4"/>
  <c r="AW623" i="4"/>
  <c r="AX622" i="4"/>
  <c r="AW622" i="4"/>
  <c r="AX620" i="4"/>
  <c r="AX621" i="4" s="1"/>
  <c r="AX616" i="4"/>
  <c r="AX617" i="4" s="1"/>
  <c r="AX612" i="4"/>
  <c r="AX613" i="4" s="1"/>
  <c r="AX605" i="4"/>
  <c r="AX601" i="4"/>
  <c r="AX602" i="4" s="1"/>
  <c r="AX598" i="4"/>
  <c r="AX599" i="4" s="1"/>
  <c r="AX596" i="4"/>
  <c r="AX594" i="4"/>
  <c r="AX595" i="4" s="1"/>
  <c r="AY592" i="4"/>
  <c r="AX580" i="4"/>
  <c r="AW580" i="4"/>
  <c r="AX579" i="4"/>
  <c r="AW579" i="4"/>
  <c r="AX578" i="4"/>
  <c r="AW578" i="4"/>
  <c r="AX577" i="4"/>
  <c r="AW577" i="4"/>
  <c r="AX575" i="4"/>
  <c r="AX576" i="4" s="1"/>
  <c r="AX571" i="4"/>
  <c r="AX572" i="4" s="1"/>
  <c r="AX567" i="4"/>
  <c r="AX568" i="4" s="1"/>
  <c r="AX560" i="4"/>
  <c r="AX556" i="4"/>
  <c r="AX557" i="4" s="1"/>
  <c r="AX551" i="4"/>
  <c r="AX553" i="4" s="1"/>
  <c r="AX554" i="4" s="1"/>
  <c r="AX549" i="4"/>
  <c r="AX550" i="4" s="1"/>
  <c r="AY547" i="4"/>
  <c r="AX535" i="4"/>
  <c r="AW535" i="4"/>
  <c r="AX534" i="4"/>
  <c r="AW534" i="4"/>
  <c r="AX533" i="4"/>
  <c r="AW533" i="4"/>
  <c r="AX532" i="4"/>
  <c r="AW532" i="4"/>
  <c r="AX530" i="4"/>
  <c r="AX531" i="4" s="1"/>
  <c r="AX526" i="4"/>
  <c r="AX527" i="4" s="1"/>
  <c r="AX522" i="4"/>
  <c r="AX523" i="4" s="1"/>
  <c r="AX515" i="4"/>
  <c r="AX511" i="4"/>
  <c r="AX512" i="4" s="1"/>
  <c r="AX506" i="4"/>
  <c r="AX508" i="4" s="1"/>
  <c r="AX509" i="4" s="1"/>
  <c r="AX504" i="4"/>
  <c r="AX505" i="4" s="1"/>
  <c r="AY502" i="4"/>
  <c r="AW490" i="4"/>
  <c r="AX489" i="4"/>
  <c r="AW489" i="4"/>
  <c r="AX488" i="4"/>
  <c r="AW488" i="4"/>
  <c r="AX487" i="4"/>
  <c r="AW487" i="4"/>
  <c r="AX485" i="4"/>
  <c r="AX486" i="4" s="1"/>
  <c r="AX481" i="4"/>
  <c r="AX482" i="4" s="1"/>
  <c r="AX477" i="4"/>
  <c r="AX478" i="4" s="1"/>
  <c r="AX470" i="4"/>
  <c r="AX466" i="4"/>
  <c r="AX467" i="4" s="1"/>
  <c r="AX461" i="4"/>
  <c r="AX463" i="4" s="1"/>
  <c r="AX464" i="4" s="1"/>
  <c r="AX459" i="4"/>
  <c r="AX460" i="4" s="1"/>
  <c r="AY457" i="4"/>
  <c r="AX445" i="4"/>
  <c r="AW445" i="4"/>
  <c r="AX444" i="4"/>
  <c r="AW444" i="4"/>
  <c r="AX443" i="4"/>
  <c r="AW443" i="4"/>
  <c r="AX442" i="4"/>
  <c r="AW442" i="4"/>
  <c r="AX440" i="4"/>
  <c r="AX441" i="4" s="1"/>
  <c r="AX436" i="4"/>
  <c r="AX437" i="4" s="1"/>
  <c r="AX432" i="4"/>
  <c r="AX433" i="4" s="1"/>
  <c r="AX425" i="4"/>
  <c r="AX421" i="4"/>
  <c r="AX422" i="4" s="1"/>
  <c r="AX418" i="4"/>
  <c r="AX419" i="4" s="1"/>
  <c r="AX416" i="4"/>
  <c r="AX414" i="4"/>
  <c r="AX415" i="4" s="1"/>
  <c r="AY412" i="4"/>
  <c r="AX400" i="4"/>
  <c r="AW400" i="4"/>
  <c r="AX399" i="4"/>
  <c r="AW399" i="4"/>
  <c r="AX398" i="4"/>
  <c r="AW398" i="4"/>
  <c r="AX397" i="4"/>
  <c r="AW397" i="4"/>
  <c r="AX395" i="4"/>
  <c r="AX396" i="4" s="1"/>
  <c r="AX391" i="4"/>
  <c r="AX392" i="4" s="1"/>
  <c r="AX387" i="4"/>
  <c r="AX388" i="4" s="1"/>
  <c r="AX380" i="4"/>
  <c r="AX376" i="4"/>
  <c r="AX377" i="4" s="1"/>
  <c r="AX373" i="4"/>
  <c r="AX374" i="4" s="1"/>
  <c r="AX371" i="4"/>
  <c r="AX369" i="4"/>
  <c r="AX370" i="4" s="1"/>
  <c r="AY367" i="4"/>
  <c r="AX355" i="4"/>
  <c r="AW355" i="4"/>
  <c r="AX354" i="4"/>
  <c r="AW354" i="4"/>
  <c r="AX353" i="4"/>
  <c r="AW353" i="4"/>
  <c r="AX352" i="4"/>
  <c r="AW352" i="4"/>
  <c r="AX350" i="4"/>
  <c r="AX351" i="4" s="1"/>
  <c r="AX346" i="4"/>
  <c r="AX347" i="4" s="1"/>
  <c r="AX342" i="4"/>
  <c r="AX343" i="4" s="1"/>
  <c r="AX335" i="4"/>
  <c r="AX331" i="4"/>
  <c r="AX332" i="4" s="1"/>
  <c r="AX328" i="4"/>
  <c r="AX329" i="4" s="1"/>
  <c r="AX326" i="4"/>
  <c r="AX324" i="4"/>
  <c r="AX325" i="4" s="1"/>
  <c r="AY322" i="4"/>
  <c r="AX310" i="4"/>
  <c r="AW310" i="4"/>
  <c r="AX309" i="4"/>
  <c r="AW309" i="4"/>
  <c r="AX308" i="4"/>
  <c r="AW308" i="4"/>
  <c r="AX307" i="4"/>
  <c r="AW307" i="4"/>
  <c r="AX305" i="4"/>
  <c r="AX306" i="4" s="1"/>
  <c r="AX301" i="4"/>
  <c r="AX302" i="4" s="1"/>
  <c r="AX297" i="4"/>
  <c r="AX298" i="4" s="1"/>
  <c r="AX290" i="4"/>
  <c r="AX286" i="4"/>
  <c r="AX287" i="4" s="1"/>
  <c r="AX283" i="4"/>
  <c r="AX284" i="4" s="1"/>
  <c r="AX281" i="4"/>
  <c r="AX279" i="4"/>
  <c r="AX280" i="4" s="1"/>
  <c r="AY277" i="4"/>
  <c r="AX265" i="4"/>
  <c r="AW265" i="4"/>
  <c r="AX264" i="4"/>
  <c r="AW264" i="4"/>
  <c r="AX263" i="4"/>
  <c r="AW263" i="4"/>
  <c r="AX262" i="4"/>
  <c r="AW262" i="4"/>
  <c r="AX260" i="4"/>
  <c r="AX261" i="4" s="1"/>
  <c r="AX256" i="4"/>
  <c r="AX257" i="4" s="1"/>
  <c r="AX252" i="4"/>
  <c r="AX253" i="4" s="1"/>
  <c r="AX245" i="4"/>
  <c r="AX241" i="4"/>
  <c r="AX242" i="4" s="1"/>
  <c r="AX238" i="4"/>
  <c r="AX239" i="4" s="1"/>
  <c r="AX236" i="4"/>
  <c r="AX234" i="4"/>
  <c r="AX235" i="4" s="1"/>
  <c r="AY232" i="4"/>
  <c r="AX220" i="4"/>
  <c r="AW220" i="4"/>
  <c r="AX219" i="4"/>
  <c r="AW219" i="4"/>
  <c r="AX218" i="4"/>
  <c r="AW218" i="4"/>
  <c r="AX217" i="4"/>
  <c r="AW217" i="4"/>
  <c r="AX215" i="4"/>
  <c r="AX216" i="4" s="1"/>
  <c r="AX211" i="4"/>
  <c r="AX212" i="4" s="1"/>
  <c r="AX207" i="4"/>
  <c r="AX208" i="4" s="1"/>
  <c r="AX200" i="4"/>
  <c r="AX196" i="4"/>
  <c r="AX197" i="4" s="1"/>
  <c r="AX193" i="4"/>
  <c r="AX194" i="4" s="1"/>
  <c r="AX191" i="4"/>
  <c r="AX189" i="4"/>
  <c r="AX190" i="4" s="1"/>
  <c r="AY187" i="4"/>
  <c r="AX175" i="4"/>
  <c r="AW175" i="4"/>
  <c r="AX174" i="4"/>
  <c r="AW174" i="4"/>
  <c r="AX173" i="4"/>
  <c r="AW173" i="4"/>
  <c r="AX172" i="4"/>
  <c r="AW172" i="4"/>
  <c r="AX170" i="4"/>
  <c r="AX171" i="4" s="1"/>
  <c r="AX166" i="4"/>
  <c r="AX167" i="4" s="1"/>
  <c r="AX162" i="4"/>
  <c r="AX163" i="4" s="1"/>
  <c r="AX155" i="4"/>
  <c r="AX151" i="4"/>
  <c r="AX152" i="4" s="1"/>
  <c r="AX148" i="4"/>
  <c r="AX149" i="4" s="1"/>
  <c r="AX146" i="4"/>
  <c r="AX144" i="4"/>
  <c r="AX145" i="4" s="1"/>
  <c r="AY142" i="4"/>
  <c r="AX130" i="4"/>
  <c r="AW130" i="4"/>
  <c r="AX129" i="4"/>
  <c r="AW129" i="4"/>
  <c r="AX128" i="4"/>
  <c r="AW128" i="4"/>
  <c r="AX127" i="4"/>
  <c r="AW127" i="4"/>
  <c r="AX125" i="4"/>
  <c r="AX126" i="4" s="1"/>
  <c r="AX121" i="4"/>
  <c r="AX122" i="4" s="1"/>
  <c r="AX117" i="4"/>
  <c r="AX118" i="4" s="1"/>
  <c r="AX110" i="4"/>
  <c r="AX106" i="4"/>
  <c r="AX107" i="4" s="1"/>
  <c r="AX103" i="4"/>
  <c r="AX104" i="4" s="1"/>
  <c r="AX101" i="4"/>
  <c r="AX99" i="4"/>
  <c r="AX100" i="4" s="1"/>
  <c r="AY97" i="4"/>
  <c r="AW85" i="4"/>
  <c r="AX84" i="4"/>
  <c r="AW84" i="4"/>
  <c r="AW83" i="4"/>
  <c r="AW82" i="4"/>
  <c r="AX80" i="4"/>
  <c r="AX81" i="4" s="1"/>
  <c r="AX76" i="4"/>
  <c r="AX77" i="4" s="1"/>
  <c r="AX72" i="4"/>
  <c r="AX73" i="4" s="1"/>
  <c r="AX65" i="4"/>
  <c r="AX61" i="4"/>
  <c r="AX62" i="4" s="1"/>
  <c r="AX58" i="4"/>
  <c r="AX59" i="4" s="1"/>
  <c r="AX56" i="4"/>
  <c r="AX54" i="4"/>
  <c r="AX55" i="4" s="1"/>
  <c r="AY52" i="4"/>
  <c r="AX45" i="4"/>
  <c r="AZ45" i="4" s="1"/>
  <c r="AX40" i="4"/>
  <c r="AW40" i="4"/>
  <c r="AX39" i="4"/>
  <c r="AW39" i="4"/>
  <c r="AX38" i="4"/>
  <c r="AW38" i="4"/>
  <c r="AX37" i="4"/>
  <c r="AW37" i="4"/>
  <c r="AX35" i="4"/>
  <c r="AX36" i="4" s="1"/>
  <c r="AX31" i="4"/>
  <c r="AX32" i="4" s="1"/>
  <c r="AX27" i="4"/>
  <c r="AX28" i="4" s="1"/>
  <c r="AX20" i="4"/>
  <c r="AX16" i="4"/>
  <c r="AX17" i="4" s="1"/>
  <c r="AX13" i="4"/>
  <c r="AX14" i="4" s="1"/>
  <c r="AX11" i="4"/>
  <c r="AX9" i="4"/>
  <c r="AX10" i="4" s="1"/>
  <c r="AY7" i="4"/>
  <c r="AX4" i="4"/>
  <c r="AS940" i="4"/>
  <c r="AR940" i="4"/>
  <c r="AS939" i="4"/>
  <c r="AR939" i="4"/>
  <c r="AS938" i="4"/>
  <c r="AR938" i="4"/>
  <c r="AS937" i="4"/>
  <c r="AR937" i="4"/>
  <c r="AS935" i="4"/>
  <c r="AS936" i="4" s="1"/>
  <c r="AS931" i="4"/>
  <c r="AS932" i="4" s="1"/>
  <c r="AS927" i="4"/>
  <c r="AS928" i="4" s="1"/>
  <c r="AS920" i="4"/>
  <c r="AS916" i="4"/>
  <c r="AS917" i="4" s="1"/>
  <c r="AS913" i="4"/>
  <c r="AS914" i="4" s="1"/>
  <c r="AS911" i="4"/>
  <c r="AS909" i="4"/>
  <c r="AS910" i="4" s="1"/>
  <c r="AT907" i="4"/>
  <c r="AS895" i="4"/>
  <c r="AR895" i="4"/>
  <c r="AS894" i="4"/>
  <c r="AR894" i="4"/>
  <c r="AS893" i="4"/>
  <c r="AR893" i="4"/>
  <c r="AS892" i="4"/>
  <c r="AR892" i="4"/>
  <c r="AS890" i="4"/>
  <c r="AS891" i="4" s="1"/>
  <c r="AS886" i="4"/>
  <c r="AS887" i="4" s="1"/>
  <c r="AS882" i="4"/>
  <c r="AS883" i="4" s="1"/>
  <c r="AS875" i="4"/>
  <c r="AS871" i="4"/>
  <c r="AS872" i="4" s="1"/>
  <c r="AS868" i="4"/>
  <c r="AS869" i="4" s="1"/>
  <c r="AS866" i="4"/>
  <c r="AS864" i="4"/>
  <c r="AS865" i="4" s="1"/>
  <c r="AT862" i="4"/>
  <c r="AS850" i="4"/>
  <c r="AR850" i="4"/>
  <c r="AS849" i="4"/>
  <c r="AR849" i="4"/>
  <c r="AS848" i="4"/>
  <c r="AR848" i="4"/>
  <c r="AS847" i="4"/>
  <c r="AR847" i="4"/>
  <c r="AS845" i="4"/>
  <c r="AS846" i="4" s="1"/>
  <c r="AS841" i="4"/>
  <c r="AS842" i="4" s="1"/>
  <c r="AS837" i="4"/>
  <c r="AS838" i="4" s="1"/>
  <c r="AS830" i="4"/>
  <c r="AS826" i="4"/>
  <c r="AS827" i="4" s="1"/>
  <c r="AS823" i="4"/>
  <c r="AS824" i="4" s="1"/>
  <c r="AS819" i="4"/>
  <c r="AS820" i="4" s="1"/>
  <c r="AT817" i="4"/>
  <c r="AS805" i="4"/>
  <c r="AR805" i="4"/>
  <c r="AS804" i="4"/>
  <c r="AR804" i="4"/>
  <c r="AS803" i="4"/>
  <c r="AR803" i="4"/>
  <c r="AS802" i="4"/>
  <c r="AR802" i="4"/>
  <c r="AS800" i="4"/>
  <c r="AS801" i="4" s="1"/>
  <c r="AS796" i="4"/>
  <c r="AS797" i="4" s="1"/>
  <c r="AS792" i="4"/>
  <c r="AS793" i="4" s="1"/>
  <c r="AS785" i="4"/>
  <c r="AS781" i="4"/>
  <c r="AS782" i="4" s="1"/>
  <c r="AS778" i="4"/>
  <c r="AS779" i="4" s="1"/>
  <c r="AS774" i="4"/>
  <c r="AS775" i="4" s="1"/>
  <c r="AT772" i="4"/>
  <c r="AS760" i="4"/>
  <c r="AR760" i="4"/>
  <c r="AS759" i="4"/>
  <c r="AR759" i="4"/>
  <c r="AS758" i="4"/>
  <c r="AR758" i="4"/>
  <c r="AS757" i="4"/>
  <c r="AR757" i="4"/>
  <c r="AS755" i="4"/>
  <c r="AS756" i="4" s="1"/>
  <c r="AS751" i="4"/>
  <c r="AS752" i="4" s="1"/>
  <c r="AS747" i="4"/>
  <c r="AS748" i="4" s="1"/>
  <c r="AS740" i="4"/>
  <c r="AS736" i="4"/>
  <c r="AS737" i="4" s="1"/>
  <c r="AS733" i="4"/>
  <c r="AS734" i="4" s="1"/>
  <c r="AS729" i="4"/>
  <c r="AS730" i="4" s="1"/>
  <c r="AT727" i="4"/>
  <c r="AS715" i="4"/>
  <c r="AR715" i="4"/>
  <c r="AS714" i="4"/>
  <c r="AR714" i="4"/>
  <c r="AS713" i="4"/>
  <c r="AR713" i="4"/>
  <c r="AS712" i="4"/>
  <c r="AR712" i="4"/>
  <c r="AS710" i="4"/>
  <c r="AS711" i="4" s="1"/>
  <c r="AS706" i="4"/>
  <c r="AS707" i="4" s="1"/>
  <c r="AS702" i="4"/>
  <c r="AS703" i="4" s="1"/>
  <c r="AS695" i="4"/>
  <c r="AS691" i="4"/>
  <c r="AS692" i="4" s="1"/>
  <c r="AS688" i="4"/>
  <c r="AS689" i="4" s="1"/>
  <c r="AS684" i="4"/>
  <c r="AS685" i="4" s="1"/>
  <c r="AT682" i="4"/>
  <c r="AS670" i="4"/>
  <c r="AR670" i="4"/>
  <c r="AS669" i="4"/>
  <c r="AR669" i="4"/>
  <c r="AS668" i="4"/>
  <c r="AR668" i="4"/>
  <c r="AS667" i="4"/>
  <c r="AR667" i="4"/>
  <c r="AS665" i="4"/>
  <c r="AS666" i="4" s="1"/>
  <c r="AS661" i="4"/>
  <c r="AS662" i="4" s="1"/>
  <c r="AS657" i="4"/>
  <c r="AS658" i="4" s="1"/>
  <c r="AS650" i="4"/>
  <c r="AS646" i="4"/>
  <c r="AS647" i="4" s="1"/>
  <c r="AS643" i="4"/>
  <c r="AS644" i="4" s="1"/>
  <c r="AS641" i="4"/>
  <c r="AS639" i="4"/>
  <c r="AS640" i="4" s="1"/>
  <c r="AT637" i="4"/>
  <c r="AS625" i="4"/>
  <c r="AR625" i="4"/>
  <c r="AS624" i="4"/>
  <c r="AR624" i="4"/>
  <c r="AS623" i="4"/>
  <c r="AR623" i="4"/>
  <c r="AS622" i="4"/>
  <c r="AR622" i="4"/>
  <c r="AS620" i="4"/>
  <c r="AS621" i="4" s="1"/>
  <c r="AS616" i="4"/>
  <c r="AS617" i="4" s="1"/>
  <c r="AS612" i="4"/>
  <c r="AS613" i="4" s="1"/>
  <c r="AS605" i="4"/>
  <c r="AS601" i="4"/>
  <c r="AS602" i="4" s="1"/>
  <c r="AS598" i="4"/>
  <c r="AS599" i="4" s="1"/>
  <c r="AS596" i="4"/>
  <c r="AS594" i="4"/>
  <c r="AS595" i="4" s="1"/>
  <c r="AT592" i="4"/>
  <c r="AS580" i="4"/>
  <c r="AR580" i="4"/>
  <c r="AS579" i="4"/>
  <c r="AR579" i="4"/>
  <c r="AS578" i="4"/>
  <c r="AR578" i="4"/>
  <c r="AS577" i="4"/>
  <c r="AR577" i="4"/>
  <c r="AS575" i="4"/>
  <c r="AS576" i="4" s="1"/>
  <c r="AS571" i="4"/>
  <c r="AS572" i="4" s="1"/>
  <c r="AS567" i="4"/>
  <c r="AS568" i="4" s="1"/>
  <c r="AS560" i="4"/>
  <c r="AS556" i="4"/>
  <c r="AS557" i="4" s="1"/>
  <c r="AS551" i="4"/>
  <c r="AS553" i="4" s="1"/>
  <c r="AS554" i="4" s="1"/>
  <c r="AS549" i="4"/>
  <c r="AS550" i="4" s="1"/>
  <c r="AT547" i="4"/>
  <c r="AS535" i="4"/>
  <c r="AR535" i="4"/>
  <c r="AS534" i="4"/>
  <c r="AR534" i="4"/>
  <c r="AS533" i="4"/>
  <c r="AR533" i="4"/>
  <c r="AS532" i="4"/>
  <c r="AR532" i="4"/>
  <c r="AS530" i="4"/>
  <c r="AS531" i="4" s="1"/>
  <c r="AS526" i="4"/>
  <c r="AS527" i="4" s="1"/>
  <c r="AS522" i="4"/>
  <c r="AS523" i="4" s="1"/>
  <c r="AS515" i="4"/>
  <c r="AS511" i="4"/>
  <c r="AS512" i="4" s="1"/>
  <c r="AS506" i="4"/>
  <c r="AS508" i="4" s="1"/>
  <c r="AS509" i="4" s="1"/>
  <c r="AS504" i="4"/>
  <c r="AS505" i="4" s="1"/>
  <c r="AT502" i="4"/>
  <c r="AR490" i="4"/>
  <c r="AS489" i="4"/>
  <c r="AR489" i="4"/>
  <c r="AS488" i="4"/>
  <c r="AR488" i="4"/>
  <c r="AS487" i="4"/>
  <c r="AR487" i="4"/>
  <c r="AS485" i="4"/>
  <c r="AS486" i="4" s="1"/>
  <c r="AS481" i="4"/>
  <c r="AS482" i="4" s="1"/>
  <c r="AS477" i="4"/>
  <c r="AS478" i="4" s="1"/>
  <c r="AS470" i="4"/>
  <c r="AS466" i="4"/>
  <c r="AS467" i="4" s="1"/>
  <c r="AS461" i="4"/>
  <c r="AS463" i="4" s="1"/>
  <c r="AS464" i="4" s="1"/>
  <c r="AS459" i="4"/>
  <c r="AS460" i="4" s="1"/>
  <c r="AT457" i="4"/>
  <c r="AS445" i="4"/>
  <c r="AR445" i="4"/>
  <c r="AS444" i="4"/>
  <c r="AR444" i="4"/>
  <c r="AS443" i="4"/>
  <c r="AR443" i="4"/>
  <c r="AS442" i="4"/>
  <c r="AR442" i="4"/>
  <c r="AS440" i="4"/>
  <c r="AS441" i="4" s="1"/>
  <c r="AS436" i="4"/>
  <c r="AS437" i="4" s="1"/>
  <c r="AS432" i="4"/>
  <c r="AS433" i="4" s="1"/>
  <c r="AS425" i="4"/>
  <c r="AS421" i="4"/>
  <c r="AS422" i="4" s="1"/>
  <c r="AS418" i="4"/>
  <c r="AS419" i="4" s="1"/>
  <c r="AS416" i="4"/>
  <c r="AS414" i="4"/>
  <c r="AS415" i="4" s="1"/>
  <c r="AT412" i="4"/>
  <c r="AS400" i="4"/>
  <c r="AR400" i="4"/>
  <c r="AS399" i="4"/>
  <c r="AR399" i="4"/>
  <c r="AS398" i="4"/>
  <c r="AR398" i="4"/>
  <c r="AS397" i="4"/>
  <c r="AR397" i="4"/>
  <c r="AS395" i="4"/>
  <c r="AS396" i="4" s="1"/>
  <c r="AS391" i="4"/>
  <c r="AS392" i="4" s="1"/>
  <c r="AS387" i="4"/>
  <c r="AS388" i="4" s="1"/>
  <c r="AS380" i="4"/>
  <c r="AS376" i="4"/>
  <c r="AS377" i="4" s="1"/>
  <c r="AS373" i="4"/>
  <c r="AS374" i="4" s="1"/>
  <c r="AS371" i="4"/>
  <c r="AS369" i="4"/>
  <c r="AS370" i="4" s="1"/>
  <c r="AT367" i="4"/>
  <c r="AS355" i="4"/>
  <c r="AR355" i="4"/>
  <c r="AS354" i="4"/>
  <c r="AR354" i="4"/>
  <c r="AS353" i="4"/>
  <c r="AR353" i="4"/>
  <c r="AS352" i="4"/>
  <c r="AR352" i="4"/>
  <c r="AS350" i="4"/>
  <c r="AS351" i="4" s="1"/>
  <c r="AS346" i="4"/>
  <c r="AS347" i="4" s="1"/>
  <c r="AS342" i="4"/>
  <c r="AS343" i="4" s="1"/>
  <c r="AS335" i="4"/>
  <c r="AS331" i="4"/>
  <c r="AS332" i="4" s="1"/>
  <c r="AS328" i="4"/>
  <c r="AS329" i="4" s="1"/>
  <c r="AS326" i="4"/>
  <c r="AS324" i="4"/>
  <c r="AS325" i="4" s="1"/>
  <c r="AT322" i="4"/>
  <c r="AS310" i="4"/>
  <c r="AR310" i="4"/>
  <c r="AS309" i="4"/>
  <c r="AR309" i="4"/>
  <c r="AS308" i="4"/>
  <c r="AR308" i="4"/>
  <c r="AS307" i="4"/>
  <c r="AR307" i="4"/>
  <c r="AS305" i="4"/>
  <c r="AS306" i="4" s="1"/>
  <c r="AS301" i="4"/>
  <c r="AS302" i="4" s="1"/>
  <c r="AS297" i="4"/>
  <c r="AS298" i="4" s="1"/>
  <c r="AS290" i="4"/>
  <c r="AS286" i="4"/>
  <c r="AS287" i="4" s="1"/>
  <c r="AS283" i="4"/>
  <c r="AS284" i="4" s="1"/>
  <c r="AS281" i="4"/>
  <c r="AS279" i="4"/>
  <c r="AS280" i="4" s="1"/>
  <c r="AT277" i="4"/>
  <c r="AS265" i="4"/>
  <c r="AR265" i="4"/>
  <c r="AS264" i="4"/>
  <c r="AR264" i="4"/>
  <c r="AS263" i="4"/>
  <c r="AR263" i="4"/>
  <c r="AS262" i="4"/>
  <c r="AR262" i="4"/>
  <c r="AS260" i="4"/>
  <c r="AS261" i="4" s="1"/>
  <c r="AS256" i="4"/>
  <c r="AS257" i="4" s="1"/>
  <c r="AS252" i="4"/>
  <c r="AS253" i="4" s="1"/>
  <c r="AS245" i="4"/>
  <c r="AS241" i="4"/>
  <c r="AS242" i="4" s="1"/>
  <c r="AS238" i="4"/>
  <c r="AS239" i="4" s="1"/>
  <c r="AS236" i="4"/>
  <c r="AS234" i="4"/>
  <c r="AS235" i="4" s="1"/>
  <c r="AT232" i="4"/>
  <c r="AS220" i="4"/>
  <c r="AR220" i="4"/>
  <c r="AS219" i="4"/>
  <c r="AR219" i="4"/>
  <c r="AS218" i="4"/>
  <c r="AR218" i="4"/>
  <c r="AS217" i="4"/>
  <c r="AR217" i="4"/>
  <c r="AS215" i="4"/>
  <c r="AS216" i="4" s="1"/>
  <c r="AS211" i="4"/>
  <c r="AS212" i="4" s="1"/>
  <c r="AS207" i="4"/>
  <c r="AS208" i="4" s="1"/>
  <c r="AS200" i="4"/>
  <c r="AS196" i="4"/>
  <c r="AS197" i="4" s="1"/>
  <c r="AS193" i="4"/>
  <c r="AS194" i="4" s="1"/>
  <c r="AS191" i="4"/>
  <c r="AS189" i="4"/>
  <c r="AS190" i="4" s="1"/>
  <c r="AT187" i="4"/>
  <c r="AS175" i="4"/>
  <c r="AR175" i="4"/>
  <c r="AS174" i="4"/>
  <c r="AR174" i="4"/>
  <c r="AS173" i="4"/>
  <c r="AR173" i="4"/>
  <c r="AS172" i="4"/>
  <c r="AR172" i="4"/>
  <c r="AS170" i="4"/>
  <c r="AS171" i="4" s="1"/>
  <c r="AS166" i="4"/>
  <c r="AS167" i="4" s="1"/>
  <c r="AS162" i="4"/>
  <c r="AS163" i="4" s="1"/>
  <c r="AS155" i="4"/>
  <c r="AS151" i="4"/>
  <c r="AS152" i="4" s="1"/>
  <c r="AS148" i="4"/>
  <c r="AS149" i="4" s="1"/>
  <c r="AS146" i="4"/>
  <c r="AS144" i="4"/>
  <c r="AS145" i="4" s="1"/>
  <c r="AT142" i="4"/>
  <c r="AS130" i="4"/>
  <c r="AR130" i="4"/>
  <c r="AS129" i="4"/>
  <c r="AR129" i="4"/>
  <c r="AS128" i="4"/>
  <c r="AR128" i="4"/>
  <c r="AS127" i="4"/>
  <c r="AR127" i="4"/>
  <c r="AS125" i="4"/>
  <c r="AS126" i="4" s="1"/>
  <c r="AS121" i="4"/>
  <c r="AS122" i="4" s="1"/>
  <c r="AS117" i="4"/>
  <c r="AS118" i="4" s="1"/>
  <c r="AS110" i="4"/>
  <c r="AS106" i="4"/>
  <c r="AS107" i="4" s="1"/>
  <c r="AS103" i="4"/>
  <c r="AS104" i="4" s="1"/>
  <c r="AS101" i="4"/>
  <c r="AS99" i="4"/>
  <c r="AS100" i="4" s="1"/>
  <c r="AT97" i="4"/>
  <c r="AR85" i="4"/>
  <c r="AS84" i="4"/>
  <c r="AR84" i="4"/>
  <c r="AR83" i="4"/>
  <c r="AR82" i="4"/>
  <c r="AS80" i="4"/>
  <c r="AS81" i="4" s="1"/>
  <c r="AS76" i="4"/>
  <c r="AS77" i="4" s="1"/>
  <c r="AS72" i="4"/>
  <c r="AS73" i="4" s="1"/>
  <c r="AS65" i="4"/>
  <c r="AS61" i="4"/>
  <c r="AS62" i="4" s="1"/>
  <c r="AS58" i="4"/>
  <c r="AS59" i="4" s="1"/>
  <c r="AS56" i="4"/>
  <c r="AS54" i="4"/>
  <c r="AS55" i="4" s="1"/>
  <c r="AT52" i="4"/>
  <c r="AS45" i="4"/>
  <c r="AU45" i="4" s="1"/>
  <c r="AS40" i="4"/>
  <c r="AR40" i="4"/>
  <c r="AS39" i="4"/>
  <c r="AR39" i="4"/>
  <c r="AS38" i="4"/>
  <c r="AR38" i="4"/>
  <c r="AS37" i="4"/>
  <c r="AR37" i="4"/>
  <c r="AS35" i="4"/>
  <c r="AS36" i="4" s="1"/>
  <c r="AS31" i="4"/>
  <c r="AS32" i="4" s="1"/>
  <c r="AS27" i="4"/>
  <c r="AS28" i="4" s="1"/>
  <c r="AS20" i="4"/>
  <c r="AS16" i="4"/>
  <c r="AS17" i="4" s="1"/>
  <c r="AS13" i="4"/>
  <c r="AS14" i="4" s="1"/>
  <c r="AS11" i="4"/>
  <c r="AS9" i="4"/>
  <c r="AS10" i="4" s="1"/>
  <c r="AT7" i="4"/>
  <c r="AS4" i="4"/>
  <c r="AN940" i="4"/>
  <c r="AM940" i="4"/>
  <c r="AN939" i="4"/>
  <c r="AM939" i="4"/>
  <c r="AN938" i="4"/>
  <c r="AM938" i="4"/>
  <c r="AN937" i="4"/>
  <c r="AM937" i="4"/>
  <c r="AN935" i="4"/>
  <c r="AN936" i="4" s="1"/>
  <c r="AN931" i="4"/>
  <c r="AN932" i="4" s="1"/>
  <c r="AN927" i="4"/>
  <c r="AN928" i="4" s="1"/>
  <c r="AN920" i="4"/>
  <c r="AN916" i="4"/>
  <c r="AN917" i="4" s="1"/>
  <c r="AN913" i="4"/>
  <c r="AN914" i="4" s="1"/>
  <c r="AN911" i="4"/>
  <c r="AN909" i="4"/>
  <c r="AN910" i="4" s="1"/>
  <c r="AO907" i="4"/>
  <c r="AN895" i="4"/>
  <c r="AM895" i="4"/>
  <c r="AN894" i="4"/>
  <c r="AM894" i="4"/>
  <c r="AN893" i="4"/>
  <c r="AM893" i="4"/>
  <c r="AN892" i="4"/>
  <c r="AM892" i="4"/>
  <c r="AN890" i="4"/>
  <c r="AN891" i="4" s="1"/>
  <c r="AN886" i="4"/>
  <c r="AN887" i="4" s="1"/>
  <c r="AN882" i="4"/>
  <c r="AN883" i="4" s="1"/>
  <c r="AN875" i="4"/>
  <c r="AN871" i="4"/>
  <c r="AN872" i="4" s="1"/>
  <c r="AN868" i="4"/>
  <c r="AN869" i="4" s="1"/>
  <c r="AN866" i="4"/>
  <c r="AN864" i="4"/>
  <c r="AN865" i="4" s="1"/>
  <c r="AO862" i="4"/>
  <c r="AN850" i="4"/>
  <c r="AM850" i="4"/>
  <c r="AN849" i="4"/>
  <c r="AM849" i="4"/>
  <c r="AN848" i="4"/>
  <c r="AM848" i="4"/>
  <c r="AN847" i="4"/>
  <c r="AM847" i="4"/>
  <c r="AN845" i="4"/>
  <c r="AN846" i="4" s="1"/>
  <c r="AN841" i="4"/>
  <c r="AN842" i="4" s="1"/>
  <c r="AN837" i="4"/>
  <c r="AN838" i="4" s="1"/>
  <c r="AN830" i="4"/>
  <c r="AN826" i="4"/>
  <c r="AN827" i="4" s="1"/>
  <c r="AN823" i="4"/>
  <c r="AN824" i="4" s="1"/>
  <c r="AN819" i="4"/>
  <c r="AN820" i="4" s="1"/>
  <c r="AO817" i="4"/>
  <c r="AN805" i="4"/>
  <c r="AM805" i="4"/>
  <c r="AN804" i="4"/>
  <c r="AM804" i="4"/>
  <c r="AN803" i="4"/>
  <c r="AM803" i="4"/>
  <c r="AN802" i="4"/>
  <c r="AM802" i="4"/>
  <c r="AN800" i="4"/>
  <c r="AN801" i="4" s="1"/>
  <c r="AN796" i="4"/>
  <c r="AN797" i="4" s="1"/>
  <c r="AN792" i="4"/>
  <c r="AN793" i="4" s="1"/>
  <c r="AN785" i="4"/>
  <c r="AN781" i="4"/>
  <c r="AN782" i="4" s="1"/>
  <c r="AN778" i="4"/>
  <c r="AN779" i="4" s="1"/>
  <c r="AN774" i="4"/>
  <c r="AN775" i="4" s="1"/>
  <c r="AO772" i="4"/>
  <c r="AN760" i="4"/>
  <c r="AM760" i="4"/>
  <c r="AN759" i="4"/>
  <c r="AM759" i="4"/>
  <c r="AN758" i="4"/>
  <c r="AM758" i="4"/>
  <c r="AN757" i="4"/>
  <c r="AM757" i="4"/>
  <c r="AN755" i="4"/>
  <c r="AN756" i="4" s="1"/>
  <c r="AN751" i="4"/>
  <c r="AN752" i="4" s="1"/>
  <c r="AN747" i="4"/>
  <c r="AN748" i="4" s="1"/>
  <c r="AN740" i="4"/>
  <c r="AN736" i="4"/>
  <c r="AN737" i="4" s="1"/>
  <c r="AN733" i="4"/>
  <c r="AN734" i="4" s="1"/>
  <c r="AN729" i="4"/>
  <c r="AN730" i="4" s="1"/>
  <c r="AO727" i="4"/>
  <c r="AN715" i="4"/>
  <c r="AM715" i="4"/>
  <c r="AN714" i="4"/>
  <c r="AM714" i="4"/>
  <c r="AN713" i="4"/>
  <c r="AM713" i="4"/>
  <c r="AN712" i="4"/>
  <c r="AM712" i="4"/>
  <c r="AN710" i="4"/>
  <c r="AN711" i="4" s="1"/>
  <c r="AN706" i="4"/>
  <c r="AN707" i="4" s="1"/>
  <c r="AN702" i="4"/>
  <c r="AN703" i="4" s="1"/>
  <c r="AN695" i="4"/>
  <c r="AN691" i="4"/>
  <c r="AN692" i="4" s="1"/>
  <c r="AN688" i="4"/>
  <c r="AN689" i="4" s="1"/>
  <c r="AN684" i="4"/>
  <c r="AN685" i="4" s="1"/>
  <c r="AO682" i="4"/>
  <c r="AN670" i="4"/>
  <c r="AM670" i="4"/>
  <c r="AN669" i="4"/>
  <c r="AM669" i="4"/>
  <c r="AN668" i="4"/>
  <c r="AM668" i="4"/>
  <c r="AN667" i="4"/>
  <c r="AM667" i="4"/>
  <c r="AN665" i="4"/>
  <c r="AN666" i="4" s="1"/>
  <c r="AN661" i="4"/>
  <c r="AN662" i="4" s="1"/>
  <c r="AN657" i="4"/>
  <c r="AN658" i="4" s="1"/>
  <c r="AN650" i="4"/>
  <c r="AN646" i="4"/>
  <c r="AN647" i="4" s="1"/>
  <c r="AN643" i="4"/>
  <c r="AN644" i="4" s="1"/>
  <c r="AN641" i="4"/>
  <c r="AN639" i="4"/>
  <c r="AN640" i="4" s="1"/>
  <c r="AO637" i="4"/>
  <c r="AN625" i="4"/>
  <c r="AM625" i="4"/>
  <c r="AN624" i="4"/>
  <c r="AM624" i="4"/>
  <c r="AN623" i="4"/>
  <c r="AM623" i="4"/>
  <c r="AN622" i="4"/>
  <c r="AM622" i="4"/>
  <c r="AN580" i="4"/>
  <c r="AM580" i="4"/>
  <c r="AN579" i="4"/>
  <c r="AM579" i="4"/>
  <c r="AN578" i="4"/>
  <c r="AM578" i="4"/>
  <c r="AN577" i="4"/>
  <c r="AM577" i="4"/>
  <c r="AN575" i="4"/>
  <c r="AN576" i="4" s="1"/>
  <c r="AN571" i="4"/>
  <c r="AN572" i="4" s="1"/>
  <c r="AN567" i="4"/>
  <c r="AN568" i="4" s="1"/>
  <c r="AN560" i="4"/>
  <c r="AN556" i="4"/>
  <c r="AN557" i="4" s="1"/>
  <c r="AN551" i="4"/>
  <c r="AN553" i="4" s="1"/>
  <c r="AN554" i="4" s="1"/>
  <c r="AN549" i="4"/>
  <c r="AN550" i="4" s="1"/>
  <c r="AO547" i="4"/>
  <c r="AN535" i="4"/>
  <c r="AM535" i="4"/>
  <c r="AN534" i="4"/>
  <c r="AM534" i="4"/>
  <c r="AN533" i="4"/>
  <c r="AM533" i="4"/>
  <c r="AN532" i="4"/>
  <c r="AM532" i="4"/>
  <c r="AN530" i="4"/>
  <c r="AN531" i="4" s="1"/>
  <c r="AN526" i="4"/>
  <c r="AN527" i="4" s="1"/>
  <c r="AN522" i="4"/>
  <c r="AN523" i="4" s="1"/>
  <c r="AN515" i="4"/>
  <c r="AN511" i="4"/>
  <c r="AN512" i="4" s="1"/>
  <c r="AN506" i="4"/>
  <c r="AN508" i="4" s="1"/>
  <c r="AN509" i="4" s="1"/>
  <c r="AN504" i="4"/>
  <c r="AN505" i="4" s="1"/>
  <c r="AO502" i="4"/>
  <c r="AM490" i="4"/>
  <c r="AN489" i="4"/>
  <c r="AM489" i="4"/>
  <c r="AN488" i="4"/>
  <c r="AM488" i="4"/>
  <c r="AN487" i="4"/>
  <c r="AM487" i="4"/>
  <c r="AN485" i="4"/>
  <c r="AN486" i="4" s="1"/>
  <c r="AN481" i="4"/>
  <c r="AN482" i="4" s="1"/>
  <c r="AN477" i="4"/>
  <c r="AN478" i="4" s="1"/>
  <c r="AN470" i="4"/>
  <c r="AN466" i="4"/>
  <c r="AN467" i="4" s="1"/>
  <c r="AN461" i="4"/>
  <c r="AN463" i="4" s="1"/>
  <c r="AN464" i="4" s="1"/>
  <c r="AN459" i="4"/>
  <c r="AN460" i="4" s="1"/>
  <c r="AO457" i="4"/>
  <c r="AN445" i="4"/>
  <c r="AM445" i="4"/>
  <c r="AN444" i="4"/>
  <c r="AM444" i="4"/>
  <c r="AN443" i="4"/>
  <c r="AM443" i="4"/>
  <c r="AN442" i="4"/>
  <c r="AM442" i="4"/>
  <c r="AN440" i="4"/>
  <c r="AN441" i="4" s="1"/>
  <c r="AN436" i="4"/>
  <c r="AN437" i="4" s="1"/>
  <c r="AN432" i="4"/>
  <c r="AN433" i="4" s="1"/>
  <c r="AN425" i="4"/>
  <c r="AN421" i="4"/>
  <c r="AN422" i="4" s="1"/>
  <c r="AN418" i="4"/>
  <c r="AN419" i="4" s="1"/>
  <c r="AN416" i="4"/>
  <c r="AN414" i="4"/>
  <c r="AN415" i="4" s="1"/>
  <c r="AO412" i="4"/>
  <c r="AN400" i="4"/>
  <c r="AM400" i="4"/>
  <c r="AN399" i="4"/>
  <c r="AM399" i="4"/>
  <c r="AN398" i="4"/>
  <c r="AM398" i="4"/>
  <c r="AN397" i="4"/>
  <c r="AM397" i="4"/>
  <c r="AN395" i="4"/>
  <c r="AN396" i="4" s="1"/>
  <c r="AN391" i="4"/>
  <c r="AN392" i="4" s="1"/>
  <c r="AN387" i="4"/>
  <c r="AN388" i="4" s="1"/>
  <c r="AN380" i="4"/>
  <c r="AN376" i="4"/>
  <c r="AN377" i="4" s="1"/>
  <c r="AN373" i="4"/>
  <c r="AN374" i="4" s="1"/>
  <c r="AN371" i="4"/>
  <c r="AN369" i="4"/>
  <c r="AN370" i="4" s="1"/>
  <c r="AO367" i="4"/>
  <c r="AN355" i="4"/>
  <c r="AM355" i="4"/>
  <c r="AN354" i="4"/>
  <c r="AM354" i="4"/>
  <c r="AN353" i="4"/>
  <c r="AM353" i="4"/>
  <c r="AN352" i="4"/>
  <c r="AM352" i="4"/>
  <c r="AN350" i="4"/>
  <c r="AN351" i="4" s="1"/>
  <c r="AN346" i="4"/>
  <c r="AN347" i="4" s="1"/>
  <c r="AN342" i="4"/>
  <c r="AN343" i="4" s="1"/>
  <c r="AN335" i="4"/>
  <c r="AN331" i="4"/>
  <c r="AN332" i="4" s="1"/>
  <c r="AN328" i="4"/>
  <c r="AN329" i="4" s="1"/>
  <c r="AN326" i="4"/>
  <c r="AN324" i="4"/>
  <c r="AN325" i="4" s="1"/>
  <c r="AO322" i="4"/>
  <c r="AN310" i="4"/>
  <c r="AM310" i="4"/>
  <c r="AN309" i="4"/>
  <c r="AM309" i="4"/>
  <c r="AN308" i="4"/>
  <c r="AM308" i="4"/>
  <c r="AN307" i="4"/>
  <c r="AM307" i="4"/>
  <c r="AN305" i="4"/>
  <c r="AN306" i="4" s="1"/>
  <c r="AN301" i="4"/>
  <c r="AN302" i="4" s="1"/>
  <c r="AN297" i="4"/>
  <c r="AN298" i="4" s="1"/>
  <c r="AN290" i="4"/>
  <c r="AN286" i="4"/>
  <c r="AN287" i="4" s="1"/>
  <c r="AN283" i="4"/>
  <c r="AN284" i="4" s="1"/>
  <c r="AN281" i="4"/>
  <c r="AN279" i="4"/>
  <c r="AN280" i="4" s="1"/>
  <c r="AO277" i="4"/>
  <c r="AN265" i="4"/>
  <c r="AM265" i="4"/>
  <c r="AN264" i="4"/>
  <c r="AM264" i="4"/>
  <c r="AN263" i="4"/>
  <c r="AM263" i="4"/>
  <c r="AN262" i="4"/>
  <c r="AM262" i="4"/>
  <c r="AN260" i="4"/>
  <c r="AN261" i="4" s="1"/>
  <c r="AN256" i="4"/>
  <c r="AN257" i="4" s="1"/>
  <c r="AN252" i="4"/>
  <c r="AN253" i="4" s="1"/>
  <c r="AN245" i="4"/>
  <c r="AN241" i="4"/>
  <c r="AN242" i="4" s="1"/>
  <c r="AN238" i="4"/>
  <c r="AN239" i="4" s="1"/>
  <c r="AN236" i="4"/>
  <c r="AN234" i="4"/>
  <c r="AN235" i="4" s="1"/>
  <c r="AO232" i="4"/>
  <c r="AN220" i="4"/>
  <c r="AM220" i="4"/>
  <c r="AN219" i="4"/>
  <c r="AM219" i="4"/>
  <c r="AN218" i="4"/>
  <c r="AM218" i="4"/>
  <c r="AN217" i="4"/>
  <c r="AM217" i="4"/>
  <c r="AN215" i="4"/>
  <c r="AN216" i="4" s="1"/>
  <c r="AN211" i="4"/>
  <c r="AN212" i="4" s="1"/>
  <c r="AN207" i="4"/>
  <c r="AN208" i="4" s="1"/>
  <c r="AN200" i="4"/>
  <c r="AN196" i="4"/>
  <c r="AN197" i="4" s="1"/>
  <c r="AN193" i="4"/>
  <c r="AN194" i="4" s="1"/>
  <c r="AN191" i="4"/>
  <c r="AN189" i="4"/>
  <c r="AN190" i="4" s="1"/>
  <c r="AO187" i="4"/>
  <c r="AN175" i="4"/>
  <c r="AM175" i="4"/>
  <c r="AN174" i="4"/>
  <c r="AM174" i="4"/>
  <c r="AN173" i="4"/>
  <c r="AM173" i="4"/>
  <c r="AN172" i="4"/>
  <c r="AM172" i="4"/>
  <c r="AN170" i="4"/>
  <c r="AN171" i="4" s="1"/>
  <c r="AN166" i="4"/>
  <c r="AN167" i="4" s="1"/>
  <c r="AN162" i="4"/>
  <c r="AN163" i="4" s="1"/>
  <c r="AN155" i="4"/>
  <c r="AN151" i="4"/>
  <c r="AN152" i="4" s="1"/>
  <c r="AN148" i="4"/>
  <c r="AN149" i="4" s="1"/>
  <c r="AN146" i="4"/>
  <c r="AN144" i="4"/>
  <c r="AN145" i="4" s="1"/>
  <c r="AO142" i="4"/>
  <c r="AN130" i="4"/>
  <c r="AM130" i="4"/>
  <c r="AN129" i="4"/>
  <c r="AM129" i="4"/>
  <c r="AN128" i="4"/>
  <c r="AM128" i="4"/>
  <c r="AN127" i="4"/>
  <c r="AM127" i="4"/>
  <c r="AN125" i="4"/>
  <c r="AN126" i="4" s="1"/>
  <c r="AN121" i="4"/>
  <c r="AN122" i="4" s="1"/>
  <c r="AN117" i="4"/>
  <c r="AN118" i="4" s="1"/>
  <c r="AN110" i="4"/>
  <c r="AN106" i="4"/>
  <c r="AN107" i="4" s="1"/>
  <c r="AN103" i="4"/>
  <c r="AN104" i="4" s="1"/>
  <c r="AN101" i="4"/>
  <c r="AN99" i="4"/>
  <c r="AN100" i="4" s="1"/>
  <c r="AO97" i="4"/>
  <c r="AM85" i="4"/>
  <c r="AN84" i="4"/>
  <c r="AM84" i="4"/>
  <c r="AM83" i="4"/>
  <c r="AM82" i="4"/>
  <c r="AN80" i="4"/>
  <c r="AN81" i="4" s="1"/>
  <c r="AP78" i="4" s="1"/>
  <c r="AN76" i="4"/>
  <c r="AN77" i="4" s="1"/>
  <c r="AN72" i="4"/>
  <c r="AN73" i="4" s="1"/>
  <c r="AN65" i="4"/>
  <c r="AN61" i="4"/>
  <c r="AN62" i="4" s="1"/>
  <c r="AN58" i="4"/>
  <c r="AN59" i="4" s="1"/>
  <c r="AN56" i="4"/>
  <c r="AN54" i="4"/>
  <c r="AN55" i="4" s="1"/>
  <c r="AO52" i="4"/>
  <c r="AN45" i="4"/>
  <c r="AP45" i="4" s="1"/>
  <c r="AN40" i="4"/>
  <c r="AM40" i="4"/>
  <c r="AN39" i="4"/>
  <c r="AM39" i="4"/>
  <c r="AN38" i="4"/>
  <c r="AM38" i="4"/>
  <c r="AN37" i="4"/>
  <c r="AM37" i="4"/>
  <c r="AN35" i="4"/>
  <c r="AN36" i="4" s="1"/>
  <c r="AP33" i="4" s="1"/>
  <c r="AN31" i="4"/>
  <c r="AN32" i="4" s="1"/>
  <c r="AN27" i="4"/>
  <c r="AN28" i="4" s="1"/>
  <c r="AN20" i="4"/>
  <c r="AN16" i="4"/>
  <c r="AN17" i="4" s="1"/>
  <c r="AN13" i="4"/>
  <c r="AN14" i="4" s="1"/>
  <c r="AN11" i="4"/>
  <c r="AN9" i="4"/>
  <c r="AN10" i="4" s="1"/>
  <c r="AO7" i="4"/>
  <c r="AN4" i="4"/>
  <c r="AI940" i="4"/>
  <c r="AH940" i="4"/>
  <c r="AI939" i="4"/>
  <c r="AH939" i="4"/>
  <c r="AI938" i="4"/>
  <c r="AH938" i="4"/>
  <c r="AI937" i="4"/>
  <c r="AH937" i="4"/>
  <c r="AI935" i="4"/>
  <c r="AI936" i="4" s="1"/>
  <c r="AI931" i="4"/>
  <c r="AI932" i="4" s="1"/>
  <c r="AI927" i="4"/>
  <c r="AI928" i="4" s="1"/>
  <c r="AI920" i="4"/>
  <c r="AI916" i="4"/>
  <c r="AI917" i="4" s="1"/>
  <c r="AI913" i="4"/>
  <c r="AI914" i="4" s="1"/>
  <c r="AI911" i="4"/>
  <c r="AI909" i="4"/>
  <c r="AI910" i="4" s="1"/>
  <c r="AJ907" i="4"/>
  <c r="AI895" i="4"/>
  <c r="AH895" i="4"/>
  <c r="AI894" i="4"/>
  <c r="AH894" i="4"/>
  <c r="AI893" i="4"/>
  <c r="AH893" i="4"/>
  <c r="AI892" i="4"/>
  <c r="AH892" i="4"/>
  <c r="AI890" i="4"/>
  <c r="AI891" i="4" s="1"/>
  <c r="AI886" i="4"/>
  <c r="AI887" i="4" s="1"/>
  <c r="AI882" i="4"/>
  <c r="AI883" i="4" s="1"/>
  <c r="AI875" i="4"/>
  <c r="AI871" i="4"/>
  <c r="AI872" i="4" s="1"/>
  <c r="AI868" i="4"/>
  <c r="AI869" i="4" s="1"/>
  <c r="AI866" i="4"/>
  <c r="AI864" i="4"/>
  <c r="AI865" i="4" s="1"/>
  <c r="AJ862" i="4"/>
  <c r="AI850" i="4"/>
  <c r="AH850" i="4"/>
  <c r="AI849" i="4"/>
  <c r="AH849" i="4"/>
  <c r="AI848" i="4"/>
  <c r="AH848" i="4"/>
  <c r="AI847" i="4"/>
  <c r="AH847" i="4"/>
  <c r="AI845" i="4"/>
  <c r="AI846" i="4" s="1"/>
  <c r="AI841" i="4"/>
  <c r="AI842" i="4" s="1"/>
  <c r="AI837" i="4"/>
  <c r="AI838" i="4" s="1"/>
  <c r="AI830" i="4"/>
  <c r="AI826" i="4"/>
  <c r="AI827" i="4" s="1"/>
  <c r="AI823" i="4"/>
  <c r="AI824" i="4" s="1"/>
  <c r="AI819" i="4"/>
  <c r="AI820" i="4" s="1"/>
  <c r="AJ817" i="4"/>
  <c r="AI805" i="4"/>
  <c r="AH805" i="4"/>
  <c r="AI804" i="4"/>
  <c r="AH804" i="4"/>
  <c r="AI803" i="4"/>
  <c r="AH803" i="4"/>
  <c r="AI802" i="4"/>
  <c r="AH802" i="4"/>
  <c r="AI800" i="4"/>
  <c r="AI801" i="4" s="1"/>
  <c r="AI796" i="4"/>
  <c r="AI797" i="4" s="1"/>
  <c r="AI792" i="4"/>
  <c r="AI793" i="4" s="1"/>
  <c r="AI785" i="4"/>
  <c r="AI781" i="4"/>
  <c r="AI782" i="4" s="1"/>
  <c r="AI778" i="4"/>
  <c r="AI779" i="4" s="1"/>
  <c r="AI774" i="4"/>
  <c r="AI775" i="4" s="1"/>
  <c r="AJ772" i="4"/>
  <c r="AI760" i="4"/>
  <c r="AH760" i="4"/>
  <c r="AI759" i="4"/>
  <c r="AH759" i="4"/>
  <c r="AI758" i="4"/>
  <c r="AH758" i="4"/>
  <c r="AI757" i="4"/>
  <c r="AH757" i="4"/>
  <c r="AI755" i="4"/>
  <c r="AI756" i="4" s="1"/>
  <c r="AI751" i="4"/>
  <c r="AI752" i="4" s="1"/>
  <c r="AI747" i="4"/>
  <c r="AI748" i="4" s="1"/>
  <c r="AI740" i="4"/>
  <c r="AI736" i="4"/>
  <c r="AI737" i="4" s="1"/>
  <c r="AI733" i="4"/>
  <c r="AI734" i="4" s="1"/>
  <c r="AI729" i="4"/>
  <c r="AI730" i="4" s="1"/>
  <c r="AJ727" i="4"/>
  <c r="AI715" i="4"/>
  <c r="AH715" i="4"/>
  <c r="AI714" i="4"/>
  <c r="AH714" i="4"/>
  <c r="AI713" i="4"/>
  <c r="AH713" i="4"/>
  <c r="AI712" i="4"/>
  <c r="AH712" i="4"/>
  <c r="AI710" i="4"/>
  <c r="AI711" i="4" s="1"/>
  <c r="AI706" i="4"/>
  <c r="AI707" i="4" s="1"/>
  <c r="AI702" i="4"/>
  <c r="AI703" i="4" s="1"/>
  <c r="AI695" i="4"/>
  <c r="AI691" i="4"/>
  <c r="AI692" i="4" s="1"/>
  <c r="AI688" i="4"/>
  <c r="AI689" i="4" s="1"/>
  <c r="AI684" i="4"/>
  <c r="AI685" i="4" s="1"/>
  <c r="AJ682" i="4"/>
  <c r="AI670" i="4"/>
  <c r="AH670" i="4"/>
  <c r="AI669" i="4"/>
  <c r="AH669" i="4"/>
  <c r="AI668" i="4"/>
  <c r="AH668" i="4"/>
  <c r="AI667" i="4"/>
  <c r="AH667" i="4"/>
  <c r="AI665" i="4"/>
  <c r="AI666" i="4" s="1"/>
  <c r="AI661" i="4"/>
  <c r="AI662" i="4" s="1"/>
  <c r="AI657" i="4"/>
  <c r="AI658" i="4" s="1"/>
  <c r="AI650" i="4"/>
  <c r="AI646" i="4"/>
  <c r="AI647" i="4" s="1"/>
  <c r="AI643" i="4"/>
  <c r="AI644" i="4" s="1"/>
  <c r="AI641" i="4"/>
  <c r="AI639" i="4"/>
  <c r="AI640" i="4" s="1"/>
  <c r="AJ637" i="4"/>
  <c r="AI625" i="4"/>
  <c r="AH625" i="4"/>
  <c r="AI624" i="4"/>
  <c r="AH624" i="4"/>
  <c r="AI623" i="4"/>
  <c r="AH623" i="4"/>
  <c r="AI622" i="4"/>
  <c r="AH622" i="4"/>
  <c r="AI580" i="4"/>
  <c r="AH580" i="4"/>
  <c r="AI579" i="4"/>
  <c r="AH579" i="4"/>
  <c r="AI578" i="4"/>
  <c r="AH578" i="4"/>
  <c r="AI577" i="4"/>
  <c r="AH577" i="4"/>
  <c r="AI575" i="4"/>
  <c r="AI576" i="4" s="1"/>
  <c r="AI571" i="4"/>
  <c r="AI572" i="4" s="1"/>
  <c r="AI567" i="4"/>
  <c r="AI568" i="4" s="1"/>
  <c r="AI560" i="4"/>
  <c r="AI556" i="4"/>
  <c r="AI557" i="4" s="1"/>
  <c r="AI551" i="4"/>
  <c r="AI553" i="4" s="1"/>
  <c r="AI554" i="4" s="1"/>
  <c r="AI549" i="4"/>
  <c r="AI550" i="4" s="1"/>
  <c r="AJ547" i="4"/>
  <c r="AI535" i="4"/>
  <c r="AH535" i="4"/>
  <c r="AI534" i="4"/>
  <c r="AH534" i="4"/>
  <c r="AI533" i="4"/>
  <c r="AH533" i="4"/>
  <c r="AH532" i="4"/>
  <c r="AI526" i="4"/>
  <c r="AI527" i="4" s="1"/>
  <c r="AI515" i="4"/>
  <c r="AI511" i="4"/>
  <c r="AI512" i="4" s="1"/>
  <c r="AI506" i="4"/>
  <c r="AI508" i="4" s="1"/>
  <c r="AI509" i="4" s="1"/>
  <c r="AI504" i="4"/>
  <c r="AI505" i="4" s="1"/>
  <c r="AJ502" i="4"/>
  <c r="AH490" i="4"/>
  <c r="AI489" i="4"/>
  <c r="AH489" i="4"/>
  <c r="AI488" i="4"/>
  <c r="AH488" i="4"/>
  <c r="AI487" i="4"/>
  <c r="AH487" i="4"/>
  <c r="AI485" i="4"/>
  <c r="AI486" i="4" s="1"/>
  <c r="AI481" i="4"/>
  <c r="AI482" i="4" s="1"/>
  <c r="AI477" i="4"/>
  <c r="AI478" i="4" s="1"/>
  <c r="AI470" i="4"/>
  <c r="AI466" i="4"/>
  <c r="AI467" i="4" s="1"/>
  <c r="AI461" i="4"/>
  <c r="AI463" i="4" s="1"/>
  <c r="AI464" i="4" s="1"/>
  <c r="AI459" i="4"/>
  <c r="AI460" i="4" s="1"/>
  <c r="AJ457" i="4"/>
  <c r="AI445" i="4"/>
  <c r="AH445" i="4"/>
  <c r="AI444" i="4"/>
  <c r="AH444" i="4"/>
  <c r="AI443" i="4"/>
  <c r="AH443" i="4"/>
  <c r="AI442" i="4"/>
  <c r="AH442" i="4"/>
  <c r="AI440" i="4"/>
  <c r="AI441" i="4" s="1"/>
  <c r="AI436" i="4"/>
  <c r="AI437" i="4" s="1"/>
  <c r="AI432" i="4"/>
  <c r="AI433" i="4" s="1"/>
  <c r="AI425" i="4"/>
  <c r="AI421" i="4"/>
  <c r="AI422" i="4" s="1"/>
  <c r="AI418" i="4"/>
  <c r="AI419" i="4" s="1"/>
  <c r="AI416" i="4"/>
  <c r="AI414" i="4"/>
  <c r="AI415" i="4" s="1"/>
  <c r="AJ412" i="4"/>
  <c r="AI400" i="4"/>
  <c r="AH400" i="4"/>
  <c r="AI399" i="4"/>
  <c r="AH399" i="4"/>
  <c r="AI398" i="4"/>
  <c r="AH398" i="4"/>
  <c r="AI397" i="4"/>
  <c r="AH397" i="4"/>
  <c r="AI395" i="4"/>
  <c r="AI396" i="4" s="1"/>
  <c r="AI391" i="4"/>
  <c r="AI392" i="4" s="1"/>
  <c r="AI387" i="4"/>
  <c r="AI388" i="4" s="1"/>
  <c r="AI380" i="4"/>
  <c r="AI376" i="4"/>
  <c r="AI377" i="4" s="1"/>
  <c r="AI373" i="4"/>
  <c r="AI374" i="4" s="1"/>
  <c r="AI371" i="4"/>
  <c r="AI369" i="4"/>
  <c r="AI370" i="4" s="1"/>
  <c r="AJ367" i="4"/>
  <c r="AI355" i="4"/>
  <c r="AH355" i="4"/>
  <c r="AI354" i="4"/>
  <c r="AH354" i="4"/>
  <c r="AI353" i="4"/>
  <c r="AH353" i="4"/>
  <c r="AI352" i="4"/>
  <c r="AH352" i="4"/>
  <c r="AI350" i="4"/>
  <c r="AI351" i="4" s="1"/>
  <c r="AI346" i="4"/>
  <c r="AI347" i="4" s="1"/>
  <c r="AI342" i="4"/>
  <c r="AI343" i="4" s="1"/>
  <c r="AI335" i="4"/>
  <c r="AI331" i="4"/>
  <c r="AI332" i="4" s="1"/>
  <c r="AI328" i="4"/>
  <c r="AI329" i="4" s="1"/>
  <c r="AI326" i="4"/>
  <c r="AI324" i="4"/>
  <c r="AI325" i="4" s="1"/>
  <c r="AJ322" i="4"/>
  <c r="AI310" i="4"/>
  <c r="AH310" i="4"/>
  <c r="AI309" i="4"/>
  <c r="AH309" i="4"/>
  <c r="AI308" i="4"/>
  <c r="AH308" i="4"/>
  <c r="AI307" i="4"/>
  <c r="AH307" i="4"/>
  <c r="AI305" i="4"/>
  <c r="AI306" i="4" s="1"/>
  <c r="AI301" i="4"/>
  <c r="AI302" i="4" s="1"/>
  <c r="AI297" i="4"/>
  <c r="AI298" i="4" s="1"/>
  <c r="AI290" i="4"/>
  <c r="AI286" i="4"/>
  <c r="AI287" i="4" s="1"/>
  <c r="AI283" i="4"/>
  <c r="AI284" i="4" s="1"/>
  <c r="AI281" i="4"/>
  <c r="AI279" i="4"/>
  <c r="AI280" i="4" s="1"/>
  <c r="AJ277" i="4"/>
  <c r="AI265" i="4"/>
  <c r="AH265" i="4"/>
  <c r="AI264" i="4"/>
  <c r="AH264" i="4"/>
  <c r="AI263" i="4"/>
  <c r="AH263" i="4"/>
  <c r="AI262" i="4"/>
  <c r="AH262" i="4"/>
  <c r="AI260" i="4"/>
  <c r="AI261" i="4" s="1"/>
  <c r="AI256" i="4"/>
  <c r="AI257" i="4" s="1"/>
  <c r="AI252" i="4"/>
  <c r="AI253" i="4" s="1"/>
  <c r="AI245" i="4"/>
  <c r="AI241" i="4"/>
  <c r="AI242" i="4" s="1"/>
  <c r="AI238" i="4"/>
  <c r="AI239" i="4" s="1"/>
  <c r="AI236" i="4"/>
  <c r="AI234" i="4"/>
  <c r="AI235" i="4" s="1"/>
  <c r="AJ232" i="4"/>
  <c r="AI220" i="4"/>
  <c r="AH220" i="4"/>
  <c r="AI219" i="4"/>
  <c r="AH219" i="4"/>
  <c r="AI218" i="4"/>
  <c r="AH218" i="4"/>
  <c r="AI217" i="4"/>
  <c r="AH217" i="4"/>
  <c r="AI215" i="4"/>
  <c r="AI216" i="4" s="1"/>
  <c r="AI211" i="4"/>
  <c r="AI212" i="4" s="1"/>
  <c r="AI207" i="4"/>
  <c r="AI208" i="4" s="1"/>
  <c r="AI200" i="4"/>
  <c r="AI196" i="4"/>
  <c r="AI197" i="4" s="1"/>
  <c r="AI193" i="4"/>
  <c r="AI194" i="4" s="1"/>
  <c r="AI191" i="4"/>
  <c r="AI189" i="4"/>
  <c r="AI190" i="4" s="1"/>
  <c r="AJ187" i="4"/>
  <c r="AI175" i="4"/>
  <c r="AH175" i="4"/>
  <c r="AI174" i="4"/>
  <c r="AH174" i="4"/>
  <c r="AI173" i="4"/>
  <c r="AH173" i="4"/>
  <c r="AI172" i="4"/>
  <c r="AH172" i="4"/>
  <c r="AI170" i="4"/>
  <c r="AI171" i="4" s="1"/>
  <c r="AI166" i="4"/>
  <c r="AI167" i="4" s="1"/>
  <c r="AI162" i="4"/>
  <c r="AI163" i="4" s="1"/>
  <c r="AI155" i="4"/>
  <c r="AI151" i="4"/>
  <c r="AI152" i="4" s="1"/>
  <c r="AI148" i="4"/>
  <c r="AI149" i="4" s="1"/>
  <c r="AI146" i="4"/>
  <c r="AI144" i="4"/>
  <c r="AI145" i="4" s="1"/>
  <c r="AJ142" i="4"/>
  <c r="AI130" i="4"/>
  <c r="AH130" i="4"/>
  <c r="AI129" i="4"/>
  <c r="AH129" i="4"/>
  <c r="AI128" i="4"/>
  <c r="AH128" i="4"/>
  <c r="AI127" i="4"/>
  <c r="AH127" i="4"/>
  <c r="AI125" i="4"/>
  <c r="AI126" i="4" s="1"/>
  <c r="AI121" i="4"/>
  <c r="AI122" i="4" s="1"/>
  <c r="AI117" i="4"/>
  <c r="AI118" i="4" s="1"/>
  <c r="AI110" i="4"/>
  <c r="AI106" i="4"/>
  <c r="AI107" i="4" s="1"/>
  <c r="AI103" i="4"/>
  <c r="AI104" i="4" s="1"/>
  <c r="AI101" i="4"/>
  <c r="AI99" i="4"/>
  <c r="AI100" i="4" s="1"/>
  <c r="AJ97" i="4"/>
  <c r="AH85" i="4"/>
  <c r="AI84" i="4"/>
  <c r="AH84" i="4"/>
  <c r="AH83" i="4"/>
  <c r="AH82" i="4"/>
  <c r="AI80" i="4"/>
  <c r="AI81" i="4" s="1"/>
  <c r="AI76" i="4"/>
  <c r="AI77" i="4" s="1"/>
  <c r="AI72" i="4"/>
  <c r="AI73" i="4" s="1"/>
  <c r="AI65" i="4"/>
  <c r="AI61" i="4"/>
  <c r="AI62" i="4" s="1"/>
  <c r="AI58" i="4"/>
  <c r="AI59" i="4" s="1"/>
  <c r="AI56" i="4"/>
  <c r="AI54" i="4"/>
  <c r="AI55" i="4" s="1"/>
  <c r="AJ52" i="4"/>
  <c r="AI45" i="4"/>
  <c r="AK45" i="4" s="1"/>
  <c r="AI40" i="4"/>
  <c r="AH40" i="4"/>
  <c r="AI39" i="4"/>
  <c r="AH39" i="4"/>
  <c r="AI38" i="4"/>
  <c r="AH38" i="4"/>
  <c r="AI37" i="4"/>
  <c r="AH37" i="4"/>
  <c r="AI35" i="4"/>
  <c r="AI36" i="4" s="1"/>
  <c r="AI31" i="4"/>
  <c r="AI32" i="4" s="1"/>
  <c r="AI27" i="4"/>
  <c r="AI28" i="4" s="1"/>
  <c r="AI20" i="4"/>
  <c r="AI16" i="4"/>
  <c r="AI17" i="4" s="1"/>
  <c r="AI13" i="4"/>
  <c r="AI14" i="4" s="1"/>
  <c r="AI11" i="4"/>
  <c r="AI9" i="4"/>
  <c r="AI10" i="4" s="1"/>
  <c r="AJ7" i="4"/>
  <c r="AI4" i="4"/>
  <c r="AD940" i="4"/>
  <c r="AC940" i="4"/>
  <c r="AD939" i="4"/>
  <c r="AC939" i="4"/>
  <c r="AD938" i="4"/>
  <c r="AC938" i="4"/>
  <c r="AD937" i="4"/>
  <c r="AC937" i="4"/>
  <c r="AD935" i="4"/>
  <c r="AD936" i="4" s="1"/>
  <c r="AD931" i="4"/>
  <c r="AD932" i="4" s="1"/>
  <c r="AD927" i="4"/>
  <c r="AD928" i="4" s="1"/>
  <c r="AD920" i="4"/>
  <c r="AD916" i="4"/>
  <c r="AD917" i="4" s="1"/>
  <c r="AD913" i="4"/>
  <c r="AD914" i="4" s="1"/>
  <c r="AD911" i="4"/>
  <c r="AD909" i="4"/>
  <c r="AD910" i="4" s="1"/>
  <c r="AE907" i="4"/>
  <c r="AD895" i="4"/>
  <c r="AC895" i="4"/>
  <c r="AD894" i="4"/>
  <c r="AC894" i="4"/>
  <c r="AD893" i="4"/>
  <c r="AC893" i="4"/>
  <c r="AD892" i="4"/>
  <c r="AC892" i="4"/>
  <c r="AD890" i="4"/>
  <c r="AD891" i="4" s="1"/>
  <c r="AD886" i="4"/>
  <c r="AD887" i="4" s="1"/>
  <c r="AD882" i="4"/>
  <c r="AD883" i="4" s="1"/>
  <c r="AD875" i="4"/>
  <c r="AD871" i="4"/>
  <c r="AD872" i="4" s="1"/>
  <c r="AD868" i="4"/>
  <c r="AD869" i="4" s="1"/>
  <c r="AD866" i="4"/>
  <c r="AD864" i="4"/>
  <c r="AD865" i="4" s="1"/>
  <c r="AE862" i="4"/>
  <c r="AD850" i="4"/>
  <c r="AC850" i="4"/>
  <c r="AD849" i="4"/>
  <c r="AC849" i="4"/>
  <c r="AD848" i="4"/>
  <c r="AC848" i="4"/>
  <c r="AD847" i="4"/>
  <c r="AC847" i="4"/>
  <c r="AD845" i="4"/>
  <c r="AD846" i="4" s="1"/>
  <c r="AD841" i="4"/>
  <c r="AD842" i="4" s="1"/>
  <c r="AD837" i="4"/>
  <c r="AD838" i="4" s="1"/>
  <c r="AD830" i="4"/>
  <c r="AD826" i="4"/>
  <c r="AD827" i="4" s="1"/>
  <c r="AD823" i="4"/>
  <c r="AD824" i="4" s="1"/>
  <c r="AD819" i="4"/>
  <c r="AD820" i="4" s="1"/>
  <c r="AE817" i="4"/>
  <c r="AD805" i="4"/>
  <c r="AC805" i="4"/>
  <c r="AD804" i="4"/>
  <c r="AC804" i="4"/>
  <c r="AD803" i="4"/>
  <c r="AC803" i="4"/>
  <c r="AD802" i="4"/>
  <c r="AC802" i="4"/>
  <c r="AD800" i="4"/>
  <c r="AD801" i="4" s="1"/>
  <c r="AD796" i="4"/>
  <c r="AD797" i="4" s="1"/>
  <c r="AD792" i="4"/>
  <c r="AD793" i="4" s="1"/>
  <c r="AD785" i="4"/>
  <c r="AD781" i="4"/>
  <c r="AD782" i="4" s="1"/>
  <c r="AD778" i="4"/>
  <c r="AD779" i="4" s="1"/>
  <c r="AD774" i="4"/>
  <c r="AD775" i="4" s="1"/>
  <c r="AE772" i="4"/>
  <c r="AD760" i="4"/>
  <c r="AC760" i="4"/>
  <c r="AD759" i="4"/>
  <c r="AC759" i="4"/>
  <c r="AD758" i="4"/>
  <c r="AC758" i="4"/>
  <c r="AD757" i="4"/>
  <c r="AC757" i="4"/>
  <c r="AD755" i="4"/>
  <c r="AD756" i="4" s="1"/>
  <c r="AD751" i="4"/>
  <c r="AD752" i="4" s="1"/>
  <c r="AD747" i="4"/>
  <c r="AD748" i="4" s="1"/>
  <c r="AD740" i="4"/>
  <c r="AD736" i="4"/>
  <c r="AD737" i="4" s="1"/>
  <c r="AD733" i="4"/>
  <c r="AD734" i="4" s="1"/>
  <c r="AD729" i="4"/>
  <c r="AD730" i="4" s="1"/>
  <c r="AE727" i="4"/>
  <c r="AD715" i="4"/>
  <c r="AC715" i="4"/>
  <c r="AD714" i="4"/>
  <c r="AC714" i="4"/>
  <c r="AD713" i="4"/>
  <c r="AC713" i="4"/>
  <c r="AD712" i="4"/>
  <c r="AC712" i="4"/>
  <c r="AD710" i="4"/>
  <c r="AD711" i="4" s="1"/>
  <c r="AD706" i="4"/>
  <c r="AD707" i="4" s="1"/>
  <c r="AD702" i="4"/>
  <c r="AD703" i="4" s="1"/>
  <c r="AD695" i="4"/>
  <c r="AD691" i="4"/>
  <c r="AD692" i="4" s="1"/>
  <c r="AD688" i="4"/>
  <c r="AD689" i="4" s="1"/>
  <c r="AD684" i="4"/>
  <c r="AD685" i="4" s="1"/>
  <c r="AE682" i="4"/>
  <c r="AD670" i="4"/>
  <c r="AC670" i="4"/>
  <c r="AD669" i="4"/>
  <c r="AC669" i="4"/>
  <c r="AD668" i="4"/>
  <c r="AC668" i="4"/>
  <c r="AD667" i="4"/>
  <c r="AC667" i="4"/>
  <c r="AD665" i="4"/>
  <c r="AD666" i="4" s="1"/>
  <c r="AD661" i="4"/>
  <c r="AD662" i="4" s="1"/>
  <c r="AD657" i="4"/>
  <c r="AD658" i="4" s="1"/>
  <c r="AD650" i="4"/>
  <c r="AD646" i="4"/>
  <c r="AD647" i="4" s="1"/>
  <c r="AD643" i="4"/>
  <c r="AD644" i="4" s="1"/>
  <c r="AD641" i="4"/>
  <c r="AD639" i="4"/>
  <c r="AD640" i="4" s="1"/>
  <c r="AE637" i="4"/>
  <c r="AD625" i="4"/>
  <c r="AC625" i="4"/>
  <c r="AD624" i="4"/>
  <c r="AC624" i="4"/>
  <c r="AD623" i="4"/>
  <c r="AC623" i="4"/>
  <c r="AD622" i="4"/>
  <c r="AC622" i="4"/>
  <c r="AD620" i="4"/>
  <c r="AD621" i="4" s="1"/>
  <c r="AD616" i="4"/>
  <c r="AD617" i="4" s="1"/>
  <c r="AD612" i="4"/>
  <c r="AD613" i="4" s="1"/>
  <c r="AD605" i="4"/>
  <c r="AD601" i="4"/>
  <c r="AD602" i="4" s="1"/>
  <c r="AD598" i="4"/>
  <c r="AD599" i="4" s="1"/>
  <c r="AD596" i="4"/>
  <c r="AD594" i="4"/>
  <c r="AD595" i="4" s="1"/>
  <c r="AE592" i="4"/>
  <c r="AD580" i="4"/>
  <c r="AC580" i="4"/>
  <c r="AD579" i="4"/>
  <c r="AC579" i="4"/>
  <c r="AD578" i="4"/>
  <c r="AC578" i="4"/>
  <c r="AD577" i="4"/>
  <c r="AC577" i="4"/>
  <c r="AD575" i="4"/>
  <c r="AD576" i="4" s="1"/>
  <c r="AD571" i="4"/>
  <c r="AD572" i="4" s="1"/>
  <c r="AD567" i="4"/>
  <c r="AD568" i="4" s="1"/>
  <c r="AD560" i="4"/>
  <c r="AD556" i="4"/>
  <c r="AD557" i="4" s="1"/>
  <c r="AD551" i="4"/>
  <c r="AD553" i="4" s="1"/>
  <c r="AD554" i="4" s="1"/>
  <c r="AD549" i="4"/>
  <c r="AD550" i="4" s="1"/>
  <c r="AE547" i="4"/>
  <c r="AD535" i="4"/>
  <c r="AC535" i="4"/>
  <c r="AD534" i="4"/>
  <c r="AC534" i="4"/>
  <c r="AD533" i="4"/>
  <c r="AC533" i="4"/>
  <c r="AD532" i="4"/>
  <c r="AC532" i="4"/>
  <c r="AD530" i="4"/>
  <c r="AD531" i="4" s="1"/>
  <c r="AD526" i="4"/>
  <c r="AD527" i="4" s="1"/>
  <c r="AD522" i="4"/>
  <c r="AD523" i="4" s="1"/>
  <c r="AD515" i="4"/>
  <c r="AD511" i="4"/>
  <c r="AD512" i="4" s="1"/>
  <c r="AD506" i="4"/>
  <c r="AD508" i="4" s="1"/>
  <c r="AD509" i="4" s="1"/>
  <c r="AD504" i="4"/>
  <c r="AD505" i="4" s="1"/>
  <c r="AE502" i="4"/>
  <c r="AC490" i="4"/>
  <c r="AD489" i="4"/>
  <c r="AC489" i="4"/>
  <c r="AD488" i="4"/>
  <c r="AC488" i="4"/>
  <c r="AD487" i="4"/>
  <c r="AC487" i="4"/>
  <c r="AD485" i="4"/>
  <c r="AD486" i="4" s="1"/>
  <c r="AD481" i="4"/>
  <c r="AD482" i="4" s="1"/>
  <c r="AD477" i="4"/>
  <c r="AD478" i="4" s="1"/>
  <c r="AD470" i="4"/>
  <c r="AD466" i="4"/>
  <c r="AD467" i="4" s="1"/>
  <c r="AD461" i="4"/>
  <c r="AD463" i="4" s="1"/>
  <c r="AD464" i="4" s="1"/>
  <c r="AD459" i="4"/>
  <c r="AD460" i="4" s="1"/>
  <c r="AE457" i="4"/>
  <c r="AD445" i="4"/>
  <c r="AC445" i="4"/>
  <c r="AD444" i="4"/>
  <c r="AC444" i="4"/>
  <c r="AD443" i="4"/>
  <c r="AC443" i="4"/>
  <c r="AD442" i="4"/>
  <c r="AC442" i="4"/>
  <c r="AD440" i="4"/>
  <c r="AD441" i="4" s="1"/>
  <c r="AD436" i="4"/>
  <c r="AD437" i="4" s="1"/>
  <c r="AD432" i="4"/>
  <c r="AD433" i="4" s="1"/>
  <c r="AD425" i="4"/>
  <c r="AD421" i="4"/>
  <c r="AD422" i="4" s="1"/>
  <c r="AD418" i="4"/>
  <c r="AD419" i="4" s="1"/>
  <c r="AD416" i="4"/>
  <c r="AD414" i="4"/>
  <c r="AD415" i="4" s="1"/>
  <c r="AE412" i="4"/>
  <c r="AD400" i="4"/>
  <c r="AC400" i="4"/>
  <c r="AD399" i="4"/>
  <c r="AC399" i="4"/>
  <c r="AD398" i="4"/>
  <c r="AC398" i="4"/>
  <c r="AD397" i="4"/>
  <c r="AC397" i="4"/>
  <c r="AD395" i="4"/>
  <c r="AD396" i="4" s="1"/>
  <c r="AD391" i="4"/>
  <c r="AD392" i="4" s="1"/>
  <c r="AD387" i="4"/>
  <c r="AD388" i="4" s="1"/>
  <c r="AD380" i="4"/>
  <c r="AD376" i="4"/>
  <c r="AD377" i="4" s="1"/>
  <c r="AD373" i="4"/>
  <c r="AD374" i="4" s="1"/>
  <c r="AD371" i="4"/>
  <c r="AD369" i="4"/>
  <c r="AD370" i="4" s="1"/>
  <c r="AE367" i="4"/>
  <c r="AD355" i="4"/>
  <c r="AC355" i="4"/>
  <c r="AD354" i="4"/>
  <c r="AC354" i="4"/>
  <c r="AD353" i="4"/>
  <c r="AC353" i="4"/>
  <c r="AD352" i="4"/>
  <c r="AC352" i="4"/>
  <c r="AD350" i="4"/>
  <c r="AD351" i="4" s="1"/>
  <c r="AD346" i="4"/>
  <c r="AD347" i="4" s="1"/>
  <c r="AD342" i="4"/>
  <c r="AD343" i="4" s="1"/>
  <c r="AD335" i="4"/>
  <c r="AD331" i="4"/>
  <c r="AD332" i="4" s="1"/>
  <c r="AD328" i="4"/>
  <c r="AD329" i="4" s="1"/>
  <c r="AD326" i="4"/>
  <c r="AD324" i="4"/>
  <c r="AD325" i="4" s="1"/>
  <c r="AE322" i="4"/>
  <c r="AD310" i="4"/>
  <c r="AC310" i="4"/>
  <c r="AD309" i="4"/>
  <c r="AC309" i="4"/>
  <c r="AD308" i="4"/>
  <c r="AC308" i="4"/>
  <c r="AD307" i="4"/>
  <c r="AC307" i="4"/>
  <c r="AD305" i="4"/>
  <c r="AD306" i="4" s="1"/>
  <c r="AD301" i="4"/>
  <c r="AD302" i="4" s="1"/>
  <c r="AD297" i="4"/>
  <c r="AD298" i="4" s="1"/>
  <c r="AD290" i="4"/>
  <c r="AD286" i="4"/>
  <c r="AD287" i="4" s="1"/>
  <c r="AD283" i="4"/>
  <c r="AD284" i="4" s="1"/>
  <c r="AD281" i="4"/>
  <c r="AD279" i="4"/>
  <c r="AD280" i="4" s="1"/>
  <c r="AE277" i="4"/>
  <c r="AD265" i="4"/>
  <c r="AC265" i="4"/>
  <c r="AD264" i="4"/>
  <c r="AC264" i="4"/>
  <c r="AD263" i="4"/>
  <c r="AC263" i="4"/>
  <c r="AD262" i="4"/>
  <c r="AC262" i="4"/>
  <c r="AD260" i="4"/>
  <c r="AD261" i="4" s="1"/>
  <c r="AD256" i="4"/>
  <c r="AD257" i="4" s="1"/>
  <c r="AD252" i="4"/>
  <c r="AD253" i="4" s="1"/>
  <c r="AD245" i="4"/>
  <c r="AD241" i="4"/>
  <c r="AD242" i="4" s="1"/>
  <c r="AD238" i="4"/>
  <c r="AD239" i="4" s="1"/>
  <c r="AD236" i="4"/>
  <c r="AD234" i="4"/>
  <c r="AD235" i="4" s="1"/>
  <c r="AE232" i="4"/>
  <c r="AD220" i="4"/>
  <c r="AC220" i="4"/>
  <c r="AD219" i="4"/>
  <c r="AC219" i="4"/>
  <c r="AD218" i="4"/>
  <c r="AC218" i="4"/>
  <c r="AD217" i="4"/>
  <c r="AC217" i="4"/>
  <c r="AD215" i="4"/>
  <c r="AD216" i="4" s="1"/>
  <c r="AD211" i="4"/>
  <c r="AD212" i="4" s="1"/>
  <c r="AD207" i="4"/>
  <c r="AD208" i="4" s="1"/>
  <c r="AD200" i="4"/>
  <c r="AD196" i="4"/>
  <c r="AD197" i="4" s="1"/>
  <c r="AD193" i="4"/>
  <c r="AD194" i="4" s="1"/>
  <c r="AD191" i="4"/>
  <c r="AD189" i="4"/>
  <c r="AD190" i="4" s="1"/>
  <c r="AE187" i="4"/>
  <c r="AD175" i="4"/>
  <c r="AC175" i="4"/>
  <c r="AD174" i="4"/>
  <c r="AC174" i="4"/>
  <c r="AD173" i="4"/>
  <c r="AC173" i="4"/>
  <c r="AD172" i="4"/>
  <c r="AC172" i="4"/>
  <c r="AD170" i="4"/>
  <c r="AD171" i="4" s="1"/>
  <c r="AD166" i="4"/>
  <c r="AD167" i="4" s="1"/>
  <c r="AD162" i="4"/>
  <c r="AD163" i="4" s="1"/>
  <c r="AD155" i="4"/>
  <c r="AD151" i="4"/>
  <c r="AD152" i="4" s="1"/>
  <c r="AD148" i="4"/>
  <c r="AD149" i="4" s="1"/>
  <c r="AD146" i="4"/>
  <c r="AD144" i="4"/>
  <c r="AD145" i="4" s="1"/>
  <c r="AE142" i="4"/>
  <c r="AD130" i="4"/>
  <c r="AC130" i="4"/>
  <c r="AD129" i="4"/>
  <c r="AC129" i="4"/>
  <c r="AD128" i="4"/>
  <c r="AC128" i="4"/>
  <c r="AD127" i="4"/>
  <c r="AC127" i="4"/>
  <c r="AD125" i="4"/>
  <c r="AD126" i="4" s="1"/>
  <c r="AD121" i="4"/>
  <c r="AD122" i="4" s="1"/>
  <c r="AD117" i="4"/>
  <c r="AD118" i="4" s="1"/>
  <c r="AD110" i="4"/>
  <c r="AD106" i="4"/>
  <c r="AD107" i="4" s="1"/>
  <c r="AD103" i="4"/>
  <c r="AD104" i="4" s="1"/>
  <c r="AD101" i="4"/>
  <c r="AD99" i="4"/>
  <c r="AD100" i="4" s="1"/>
  <c r="AE97" i="4"/>
  <c r="AC85" i="4"/>
  <c r="AD84" i="4"/>
  <c r="AC84" i="4"/>
  <c r="AC83" i="4"/>
  <c r="AC82" i="4"/>
  <c r="AD80" i="4"/>
  <c r="AD81" i="4" s="1"/>
  <c r="AD76" i="4"/>
  <c r="AD77" i="4" s="1"/>
  <c r="AD72" i="4"/>
  <c r="AD73" i="4" s="1"/>
  <c r="AD65" i="4"/>
  <c r="AD61" i="4"/>
  <c r="AD62" i="4" s="1"/>
  <c r="AD58" i="4"/>
  <c r="AD59" i="4" s="1"/>
  <c r="AD56" i="4"/>
  <c r="AD54" i="4"/>
  <c r="AD55" i="4" s="1"/>
  <c r="AE52" i="4"/>
  <c r="AD45" i="4"/>
  <c r="AF45" i="4" s="1"/>
  <c r="AD40" i="4"/>
  <c r="AC40" i="4"/>
  <c r="AD39" i="4"/>
  <c r="AC39" i="4"/>
  <c r="AD38" i="4"/>
  <c r="AC38" i="4"/>
  <c r="AD37" i="4"/>
  <c r="AC37" i="4"/>
  <c r="AD35" i="4"/>
  <c r="AD36" i="4" s="1"/>
  <c r="AD31" i="4"/>
  <c r="AD32" i="4" s="1"/>
  <c r="AD27" i="4"/>
  <c r="AD28" i="4" s="1"/>
  <c r="AD20" i="4"/>
  <c r="AD16" i="4"/>
  <c r="AD17" i="4" s="1"/>
  <c r="AD13" i="4"/>
  <c r="AD14" i="4" s="1"/>
  <c r="AD11" i="4"/>
  <c r="AD9" i="4"/>
  <c r="AD10" i="4" s="1"/>
  <c r="AE7" i="4"/>
  <c r="AD4" i="4"/>
  <c r="Y940" i="4"/>
  <c r="X940" i="4"/>
  <c r="Y939" i="4"/>
  <c r="X939" i="4"/>
  <c r="Y938" i="4"/>
  <c r="X938" i="4"/>
  <c r="Y937" i="4"/>
  <c r="X937" i="4"/>
  <c r="Y935" i="4"/>
  <c r="Y936" i="4" s="1"/>
  <c r="Y931" i="4"/>
  <c r="Y932" i="4" s="1"/>
  <c r="Y927" i="4"/>
  <c r="Y928" i="4" s="1"/>
  <c r="Y920" i="4"/>
  <c r="Y916" i="4"/>
  <c r="Y917" i="4" s="1"/>
  <c r="Y913" i="4"/>
  <c r="Y914" i="4" s="1"/>
  <c r="Y911" i="4"/>
  <c r="Y909" i="4"/>
  <c r="Y910" i="4" s="1"/>
  <c r="Z907" i="4"/>
  <c r="Y895" i="4"/>
  <c r="X895" i="4"/>
  <c r="Y894" i="4"/>
  <c r="X894" i="4"/>
  <c r="Y893" i="4"/>
  <c r="X893" i="4"/>
  <c r="Y892" i="4"/>
  <c r="X892" i="4"/>
  <c r="Y890" i="4"/>
  <c r="Y891" i="4" s="1"/>
  <c r="Y886" i="4"/>
  <c r="Y887" i="4" s="1"/>
  <c r="Y882" i="4"/>
  <c r="Y883" i="4" s="1"/>
  <c r="Y875" i="4"/>
  <c r="Y871" i="4"/>
  <c r="Y872" i="4" s="1"/>
  <c r="Y868" i="4"/>
  <c r="Y869" i="4" s="1"/>
  <c r="Y866" i="4"/>
  <c r="Y864" i="4"/>
  <c r="Y865" i="4" s="1"/>
  <c r="Z862" i="4"/>
  <c r="Y850" i="4"/>
  <c r="X850" i="4"/>
  <c r="Y849" i="4"/>
  <c r="X849" i="4"/>
  <c r="Y848" i="4"/>
  <c r="X848" i="4"/>
  <c r="Y847" i="4"/>
  <c r="X847" i="4"/>
  <c r="Y845" i="4"/>
  <c r="Y846" i="4" s="1"/>
  <c r="Y841" i="4"/>
  <c r="Y842" i="4" s="1"/>
  <c r="Y837" i="4"/>
  <c r="Y838" i="4" s="1"/>
  <c r="Y830" i="4"/>
  <c r="Y826" i="4"/>
  <c r="Y827" i="4" s="1"/>
  <c r="Y823" i="4"/>
  <c r="Y824" i="4" s="1"/>
  <c r="Y819" i="4"/>
  <c r="Y820" i="4" s="1"/>
  <c r="Z817" i="4"/>
  <c r="Y805" i="4"/>
  <c r="X805" i="4"/>
  <c r="Y804" i="4"/>
  <c r="X804" i="4"/>
  <c r="Y803" i="4"/>
  <c r="X803" i="4"/>
  <c r="Y802" i="4"/>
  <c r="X802" i="4"/>
  <c r="Y800" i="4"/>
  <c r="Y801" i="4" s="1"/>
  <c r="Y796" i="4"/>
  <c r="Y797" i="4" s="1"/>
  <c r="Y792" i="4"/>
  <c r="Y793" i="4" s="1"/>
  <c r="Y785" i="4"/>
  <c r="Y781" i="4"/>
  <c r="Y782" i="4" s="1"/>
  <c r="Y778" i="4"/>
  <c r="Y779" i="4" s="1"/>
  <c r="Y774" i="4"/>
  <c r="Y775" i="4" s="1"/>
  <c r="Z772" i="4"/>
  <c r="Y760" i="4"/>
  <c r="X760" i="4"/>
  <c r="Y759" i="4"/>
  <c r="X759" i="4"/>
  <c r="Y758" i="4"/>
  <c r="X758" i="4"/>
  <c r="Y757" i="4"/>
  <c r="X757" i="4"/>
  <c r="Y755" i="4"/>
  <c r="Y756" i="4" s="1"/>
  <c r="Y751" i="4"/>
  <c r="Y752" i="4" s="1"/>
  <c r="Y747" i="4"/>
  <c r="Y748" i="4" s="1"/>
  <c r="Y740" i="4"/>
  <c r="Y736" i="4"/>
  <c r="Y737" i="4" s="1"/>
  <c r="Y733" i="4"/>
  <c r="Y734" i="4" s="1"/>
  <c r="Y729" i="4"/>
  <c r="Y730" i="4" s="1"/>
  <c r="Z727" i="4"/>
  <c r="Y715" i="4"/>
  <c r="X715" i="4"/>
  <c r="Y714" i="4"/>
  <c r="X714" i="4"/>
  <c r="Y713" i="4"/>
  <c r="X713" i="4"/>
  <c r="Y712" i="4"/>
  <c r="X712" i="4"/>
  <c r="Y710" i="4"/>
  <c r="Y711" i="4" s="1"/>
  <c r="Y706" i="4"/>
  <c r="Y707" i="4" s="1"/>
  <c r="Y702" i="4"/>
  <c r="Y703" i="4" s="1"/>
  <c r="Y695" i="4"/>
  <c r="Y691" i="4"/>
  <c r="Y692" i="4" s="1"/>
  <c r="Y688" i="4"/>
  <c r="Y689" i="4" s="1"/>
  <c r="Y684" i="4"/>
  <c r="Y685" i="4" s="1"/>
  <c r="Z682" i="4"/>
  <c r="Y670" i="4"/>
  <c r="X670" i="4"/>
  <c r="Y669" i="4"/>
  <c r="X669" i="4"/>
  <c r="Y668" i="4"/>
  <c r="X668" i="4"/>
  <c r="Y667" i="4"/>
  <c r="X667" i="4"/>
  <c r="Y665" i="4"/>
  <c r="Y666" i="4" s="1"/>
  <c r="Y661" i="4"/>
  <c r="Y662" i="4" s="1"/>
  <c r="Y657" i="4"/>
  <c r="Y658" i="4" s="1"/>
  <c r="Y650" i="4"/>
  <c r="Y646" i="4"/>
  <c r="Y647" i="4" s="1"/>
  <c r="Y643" i="4"/>
  <c r="Y644" i="4" s="1"/>
  <c r="Y641" i="4"/>
  <c r="Y639" i="4"/>
  <c r="Y640" i="4" s="1"/>
  <c r="Z637" i="4"/>
  <c r="Y625" i="4"/>
  <c r="X625" i="4"/>
  <c r="Y624" i="4"/>
  <c r="X624" i="4"/>
  <c r="Y623" i="4"/>
  <c r="X623" i="4"/>
  <c r="Y622" i="4"/>
  <c r="X622" i="4"/>
  <c r="Y620" i="4"/>
  <c r="Y621" i="4" s="1"/>
  <c r="Y616" i="4"/>
  <c r="Y617" i="4" s="1"/>
  <c r="Y612" i="4"/>
  <c r="Y613" i="4" s="1"/>
  <c r="Y605" i="4"/>
  <c r="Y601" i="4"/>
  <c r="Y602" i="4" s="1"/>
  <c r="Y598" i="4"/>
  <c r="Y599" i="4" s="1"/>
  <c r="Y596" i="4"/>
  <c r="Y594" i="4"/>
  <c r="Y595" i="4" s="1"/>
  <c r="Z592" i="4"/>
  <c r="Y580" i="4"/>
  <c r="X580" i="4"/>
  <c r="Y579" i="4"/>
  <c r="X579" i="4"/>
  <c r="Y578" i="4"/>
  <c r="X578" i="4"/>
  <c r="Y577" i="4"/>
  <c r="X577" i="4"/>
  <c r="Y575" i="4"/>
  <c r="Y576" i="4" s="1"/>
  <c r="Y571" i="4"/>
  <c r="Y572" i="4" s="1"/>
  <c r="Y567" i="4"/>
  <c r="Y568" i="4" s="1"/>
  <c r="Y560" i="4"/>
  <c r="Y556" i="4"/>
  <c r="Y557" i="4" s="1"/>
  <c r="Y551" i="4"/>
  <c r="Y553" i="4" s="1"/>
  <c r="Y554" i="4" s="1"/>
  <c r="Y549" i="4"/>
  <c r="Y550" i="4" s="1"/>
  <c r="Z547" i="4"/>
  <c r="Y535" i="4"/>
  <c r="X535" i="4"/>
  <c r="Y534" i="4"/>
  <c r="X534" i="4"/>
  <c r="Y533" i="4"/>
  <c r="X533" i="4"/>
  <c r="X532" i="4"/>
  <c r="Y515" i="4"/>
  <c r="Y511" i="4"/>
  <c r="Y512" i="4" s="1"/>
  <c r="Y506" i="4"/>
  <c r="Y508" i="4" s="1"/>
  <c r="Y509" i="4" s="1"/>
  <c r="Y504" i="4"/>
  <c r="Y505" i="4" s="1"/>
  <c r="Z502" i="4"/>
  <c r="X490" i="4"/>
  <c r="Y489" i="4"/>
  <c r="X489" i="4"/>
  <c r="X488" i="4"/>
  <c r="Y487" i="4"/>
  <c r="X487" i="4"/>
  <c r="Y470" i="4"/>
  <c r="Y466" i="4"/>
  <c r="Y467" i="4" s="1"/>
  <c r="Y461" i="4"/>
  <c r="Y463" i="4" s="1"/>
  <c r="Y464" i="4" s="1"/>
  <c r="Y459" i="4"/>
  <c r="Y460" i="4" s="1"/>
  <c r="Z457" i="4"/>
  <c r="Y445" i="4"/>
  <c r="X445" i="4"/>
  <c r="Y444" i="4"/>
  <c r="X444" i="4"/>
  <c r="Y443" i="4"/>
  <c r="X443" i="4"/>
  <c r="Y442" i="4"/>
  <c r="X442" i="4"/>
  <c r="Y440" i="4"/>
  <c r="Y441" i="4" s="1"/>
  <c r="Y436" i="4"/>
  <c r="Y437" i="4" s="1"/>
  <c r="Y432" i="4"/>
  <c r="Y433" i="4" s="1"/>
  <c r="Y425" i="4"/>
  <c r="Y421" i="4"/>
  <c r="Y422" i="4" s="1"/>
  <c r="Y418" i="4"/>
  <c r="Y419" i="4" s="1"/>
  <c r="Y416" i="4"/>
  <c r="Y414" i="4"/>
  <c r="Y415" i="4" s="1"/>
  <c r="Z412" i="4"/>
  <c r="Y400" i="4"/>
  <c r="X400" i="4"/>
  <c r="Y399" i="4"/>
  <c r="X399" i="4"/>
  <c r="Y398" i="4"/>
  <c r="X398" i="4"/>
  <c r="Y397" i="4"/>
  <c r="X397" i="4"/>
  <c r="Y395" i="4"/>
  <c r="Y396" i="4" s="1"/>
  <c r="Y391" i="4"/>
  <c r="Y392" i="4" s="1"/>
  <c r="Y387" i="4"/>
  <c r="Y388" i="4" s="1"/>
  <c r="Y380" i="4"/>
  <c r="Y376" i="4"/>
  <c r="Y377" i="4" s="1"/>
  <c r="Y373" i="4"/>
  <c r="Y374" i="4" s="1"/>
  <c r="Y371" i="4"/>
  <c r="Y369" i="4"/>
  <c r="Y370" i="4" s="1"/>
  <c r="Z367" i="4"/>
  <c r="Y355" i="4"/>
  <c r="X355" i="4"/>
  <c r="Y354" i="4"/>
  <c r="X354" i="4"/>
  <c r="Y353" i="4"/>
  <c r="X353" i="4"/>
  <c r="Y352" i="4"/>
  <c r="X352" i="4"/>
  <c r="Y350" i="4"/>
  <c r="Y351" i="4" s="1"/>
  <c r="Y346" i="4"/>
  <c r="Y347" i="4" s="1"/>
  <c r="Y342" i="4"/>
  <c r="Y343" i="4" s="1"/>
  <c r="Y335" i="4"/>
  <c r="Y331" i="4"/>
  <c r="Y332" i="4" s="1"/>
  <c r="Y328" i="4"/>
  <c r="Y329" i="4" s="1"/>
  <c r="Y326" i="4"/>
  <c r="Y324" i="4"/>
  <c r="Y325" i="4" s="1"/>
  <c r="Z322" i="4"/>
  <c r="Y310" i="4"/>
  <c r="X310" i="4"/>
  <c r="Y309" i="4"/>
  <c r="X309" i="4"/>
  <c r="X308" i="4"/>
  <c r="Y307" i="4"/>
  <c r="X307" i="4"/>
  <c r="Y290" i="4"/>
  <c r="Y286" i="4"/>
  <c r="Y287" i="4" s="1"/>
  <c r="Y283" i="4"/>
  <c r="Y284" i="4" s="1"/>
  <c r="Y281" i="4"/>
  <c r="Y279" i="4"/>
  <c r="Y280" i="4" s="1"/>
  <c r="Z277" i="4"/>
  <c r="Y265" i="4"/>
  <c r="X265" i="4"/>
  <c r="Y264" i="4"/>
  <c r="X264" i="4"/>
  <c r="Y263" i="4"/>
  <c r="X263" i="4"/>
  <c r="X262" i="4"/>
  <c r="Y245" i="4"/>
  <c r="Y241" i="4"/>
  <c r="Y242" i="4" s="1"/>
  <c r="Y238" i="4"/>
  <c r="Y239" i="4" s="1"/>
  <c r="Y236" i="4"/>
  <c r="Y234" i="4"/>
  <c r="Y235" i="4" s="1"/>
  <c r="Z232" i="4"/>
  <c r="Y220" i="4"/>
  <c r="X220" i="4"/>
  <c r="Y219" i="4"/>
  <c r="X219" i="4"/>
  <c r="Y218" i="4"/>
  <c r="X218" i="4"/>
  <c r="Y217" i="4"/>
  <c r="X217" i="4"/>
  <c r="Y215" i="4"/>
  <c r="Y216" i="4" s="1"/>
  <c r="Y211" i="4"/>
  <c r="Y212" i="4" s="1"/>
  <c r="Y207" i="4"/>
  <c r="Y208" i="4" s="1"/>
  <c r="Y200" i="4"/>
  <c r="Y196" i="4"/>
  <c r="Y197" i="4" s="1"/>
  <c r="Y193" i="4"/>
  <c r="Y194" i="4" s="1"/>
  <c r="Y191" i="4"/>
  <c r="Y189" i="4"/>
  <c r="Y190" i="4" s="1"/>
  <c r="Z187" i="4"/>
  <c r="Y175" i="4"/>
  <c r="X175" i="4"/>
  <c r="Y174" i="4"/>
  <c r="X174" i="4"/>
  <c r="Y173" i="4"/>
  <c r="X173" i="4"/>
  <c r="X172" i="4"/>
  <c r="Y155" i="4"/>
  <c r="Y151" i="4"/>
  <c r="Y152" i="4" s="1"/>
  <c r="Y148" i="4"/>
  <c r="Y149" i="4" s="1"/>
  <c r="Y146" i="4"/>
  <c r="Y144" i="4"/>
  <c r="Y145" i="4" s="1"/>
  <c r="Z142" i="4"/>
  <c r="Y130" i="4"/>
  <c r="X130" i="4"/>
  <c r="Y129" i="4"/>
  <c r="X129" i="4"/>
  <c r="Y128" i="4"/>
  <c r="X128" i="4"/>
  <c r="Y127" i="4"/>
  <c r="X127" i="4"/>
  <c r="Y125" i="4"/>
  <c r="Y126" i="4" s="1"/>
  <c r="Y121" i="4"/>
  <c r="Y122" i="4" s="1"/>
  <c r="Y117" i="4"/>
  <c r="Y118" i="4" s="1"/>
  <c r="Y110" i="4"/>
  <c r="Y106" i="4"/>
  <c r="Y107" i="4" s="1"/>
  <c r="Y103" i="4"/>
  <c r="Y104" i="4" s="1"/>
  <c r="Y101" i="4"/>
  <c r="Y99" i="4"/>
  <c r="Y100" i="4" s="1"/>
  <c r="Z97" i="4"/>
  <c r="X85" i="4"/>
  <c r="Y84" i="4"/>
  <c r="X84" i="4"/>
  <c r="X83" i="4"/>
  <c r="X82" i="4"/>
  <c r="Y65" i="4"/>
  <c r="Y61" i="4"/>
  <c r="Y62" i="4" s="1"/>
  <c r="Y58" i="4"/>
  <c r="Y59" i="4" s="1"/>
  <c r="Y56" i="4"/>
  <c r="Y54" i="4"/>
  <c r="Y55" i="4" s="1"/>
  <c r="Z52" i="4"/>
  <c r="Y45" i="4"/>
  <c r="Y40" i="4"/>
  <c r="X40" i="4"/>
  <c r="Y39" i="4"/>
  <c r="X39" i="4"/>
  <c r="Y38" i="4"/>
  <c r="X38" i="4"/>
  <c r="X37" i="4"/>
  <c r="Y20" i="4"/>
  <c r="Y16" i="4"/>
  <c r="Y17" i="4" s="1"/>
  <c r="Y13" i="4"/>
  <c r="Y14" i="4" s="1"/>
  <c r="Y11" i="4"/>
  <c r="Y9" i="4"/>
  <c r="Y10" i="4" s="1"/>
  <c r="Z7" i="4"/>
  <c r="Y4" i="4"/>
  <c r="T9" i="4"/>
  <c r="T10" i="4" s="1"/>
  <c r="T940" i="4"/>
  <c r="S940" i="4"/>
  <c r="T939" i="4"/>
  <c r="S939" i="4"/>
  <c r="T938" i="4"/>
  <c r="S938" i="4"/>
  <c r="T937" i="4"/>
  <c r="S937" i="4"/>
  <c r="T935" i="4"/>
  <c r="T936" i="4" s="1"/>
  <c r="T931" i="4"/>
  <c r="T932" i="4" s="1"/>
  <c r="T927" i="4"/>
  <c r="T928" i="4" s="1"/>
  <c r="T920" i="4"/>
  <c r="T916" i="4"/>
  <c r="T917" i="4" s="1"/>
  <c r="T913" i="4"/>
  <c r="T914" i="4" s="1"/>
  <c r="T911" i="4"/>
  <c r="T909" i="4"/>
  <c r="T910" i="4" s="1"/>
  <c r="U907" i="4"/>
  <c r="T895" i="4"/>
  <c r="S895" i="4"/>
  <c r="T894" i="4"/>
  <c r="S894" i="4"/>
  <c r="T893" i="4"/>
  <c r="S893" i="4"/>
  <c r="T892" i="4"/>
  <c r="S892" i="4"/>
  <c r="T890" i="4"/>
  <c r="T891" i="4" s="1"/>
  <c r="T886" i="4"/>
  <c r="T887" i="4" s="1"/>
  <c r="T882" i="4"/>
  <c r="T883" i="4" s="1"/>
  <c r="T875" i="4"/>
  <c r="T871" i="4"/>
  <c r="T872" i="4" s="1"/>
  <c r="T868" i="4"/>
  <c r="T869" i="4" s="1"/>
  <c r="T866" i="4"/>
  <c r="T864" i="4"/>
  <c r="T865" i="4" s="1"/>
  <c r="U862" i="4"/>
  <c r="T850" i="4"/>
  <c r="S850" i="4"/>
  <c r="T849" i="4"/>
  <c r="S849" i="4"/>
  <c r="T848" i="4"/>
  <c r="S848" i="4"/>
  <c r="T847" i="4"/>
  <c r="S847" i="4"/>
  <c r="T845" i="4"/>
  <c r="T846" i="4" s="1"/>
  <c r="T841" i="4"/>
  <c r="T842" i="4" s="1"/>
  <c r="T837" i="4"/>
  <c r="T838" i="4" s="1"/>
  <c r="T830" i="4"/>
  <c r="T826" i="4"/>
  <c r="T827" i="4" s="1"/>
  <c r="T823" i="4"/>
  <c r="T824" i="4" s="1"/>
  <c r="T819" i="4"/>
  <c r="T820" i="4" s="1"/>
  <c r="U817" i="4"/>
  <c r="T805" i="4"/>
  <c r="S805" i="4"/>
  <c r="T804" i="4"/>
  <c r="S804" i="4"/>
  <c r="T803" i="4"/>
  <c r="S803" i="4"/>
  <c r="T802" i="4"/>
  <c r="S802" i="4"/>
  <c r="T800" i="4"/>
  <c r="T801" i="4" s="1"/>
  <c r="T796" i="4"/>
  <c r="T797" i="4" s="1"/>
  <c r="T792" i="4"/>
  <c r="T793" i="4" s="1"/>
  <c r="T785" i="4"/>
  <c r="T781" i="4"/>
  <c r="T782" i="4" s="1"/>
  <c r="T778" i="4"/>
  <c r="T779" i="4" s="1"/>
  <c r="T774" i="4"/>
  <c r="T775" i="4" s="1"/>
  <c r="U772" i="4"/>
  <c r="T760" i="4"/>
  <c r="S760" i="4"/>
  <c r="T759" i="4"/>
  <c r="S759" i="4"/>
  <c r="T758" i="4"/>
  <c r="S758" i="4"/>
  <c r="T757" i="4"/>
  <c r="S757" i="4"/>
  <c r="T755" i="4"/>
  <c r="T756" i="4" s="1"/>
  <c r="T751" i="4"/>
  <c r="T752" i="4" s="1"/>
  <c r="T747" i="4"/>
  <c r="T748" i="4" s="1"/>
  <c r="T740" i="4"/>
  <c r="T736" i="4"/>
  <c r="T737" i="4" s="1"/>
  <c r="T733" i="4"/>
  <c r="T734" i="4" s="1"/>
  <c r="T729" i="4"/>
  <c r="T730" i="4" s="1"/>
  <c r="U727" i="4"/>
  <c r="T715" i="4"/>
  <c r="S715" i="4"/>
  <c r="T714" i="4"/>
  <c r="S714" i="4"/>
  <c r="T713" i="4"/>
  <c r="S713" i="4"/>
  <c r="T712" i="4"/>
  <c r="S712" i="4"/>
  <c r="T710" i="4"/>
  <c r="T711" i="4" s="1"/>
  <c r="T706" i="4"/>
  <c r="T707" i="4" s="1"/>
  <c r="T702" i="4"/>
  <c r="T703" i="4" s="1"/>
  <c r="T695" i="4"/>
  <c r="T691" i="4"/>
  <c r="T692" i="4" s="1"/>
  <c r="T688" i="4"/>
  <c r="T689" i="4" s="1"/>
  <c r="T684" i="4"/>
  <c r="T685" i="4" s="1"/>
  <c r="U682" i="4"/>
  <c r="T670" i="4"/>
  <c r="S670" i="4"/>
  <c r="T669" i="4"/>
  <c r="S669" i="4"/>
  <c r="T668" i="4"/>
  <c r="S668" i="4"/>
  <c r="T667" i="4"/>
  <c r="S667" i="4"/>
  <c r="T665" i="4"/>
  <c r="T666" i="4" s="1"/>
  <c r="T661" i="4"/>
  <c r="T662" i="4" s="1"/>
  <c r="T657" i="4"/>
  <c r="T658" i="4" s="1"/>
  <c r="T650" i="4"/>
  <c r="T646" i="4"/>
  <c r="T647" i="4" s="1"/>
  <c r="T643" i="4"/>
  <c r="T644" i="4" s="1"/>
  <c r="T641" i="4"/>
  <c r="T639" i="4"/>
  <c r="T640" i="4" s="1"/>
  <c r="U637" i="4"/>
  <c r="T625" i="4"/>
  <c r="S625" i="4"/>
  <c r="T624" i="4"/>
  <c r="S624" i="4"/>
  <c r="T623" i="4"/>
  <c r="S623" i="4"/>
  <c r="T622" i="4"/>
  <c r="S622" i="4"/>
  <c r="T620" i="4"/>
  <c r="T621" i="4" s="1"/>
  <c r="T616" i="4"/>
  <c r="T617" i="4" s="1"/>
  <c r="T612" i="4"/>
  <c r="T613" i="4" s="1"/>
  <c r="T605" i="4"/>
  <c r="T601" i="4"/>
  <c r="T602" i="4" s="1"/>
  <c r="T598" i="4"/>
  <c r="T599" i="4" s="1"/>
  <c r="T596" i="4"/>
  <c r="T594" i="4"/>
  <c r="T595" i="4" s="1"/>
  <c r="U592" i="4"/>
  <c r="T580" i="4"/>
  <c r="S580" i="4"/>
  <c r="T579" i="4"/>
  <c r="S579" i="4"/>
  <c r="T578" i="4"/>
  <c r="S578" i="4"/>
  <c r="T577" i="4"/>
  <c r="S577" i="4"/>
  <c r="T575" i="4"/>
  <c r="T576" i="4" s="1"/>
  <c r="T571" i="4"/>
  <c r="T572" i="4" s="1"/>
  <c r="T567" i="4"/>
  <c r="T568" i="4" s="1"/>
  <c r="T560" i="4"/>
  <c r="T556" i="4"/>
  <c r="T557" i="4" s="1"/>
  <c r="T551" i="4"/>
  <c r="T553" i="4" s="1"/>
  <c r="T554" i="4" s="1"/>
  <c r="T549" i="4"/>
  <c r="T550" i="4" s="1"/>
  <c r="U547" i="4"/>
  <c r="T535" i="4"/>
  <c r="S535" i="4"/>
  <c r="T534" i="4"/>
  <c r="S534" i="4"/>
  <c r="T533" i="4"/>
  <c r="S533" i="4"/>
  <c r="S532" i="4"/>
  <c r="T515" i="4"/>
  <c r="T511" i="4"/>
  <c r="T512" i="4" s="1"/>
  <c r="T506" i="4"/>
  <c r="T508" i="4" s="1"/>
  <c r="T509" i="4" s="1"/>
  <c r="T504" i="4"/>
  <c r="T505" i="4" s="1"/>
  <c r="U502" i="4"/>
  <c r="S490" i="4"/>
  <c r="T489" i="4"/>
  <c r="S489" i="4"/>
  <c r="S488" i="4"/>
  <c r="T487" i="4"/>
  <c r="S487" i="4"/>
  <c r="T470" i="4"/>
  <c r="T466" i="4"/>
  <c r="T467" i="4" s="1"/>
  <c r="T461" i="4"/>
  <c r="T463" i="4" s="1"/>
  <c r="T464" i="4" s="1"/>
  <c r="T459" i="4"/>
  <c r="T460" i="4" s="1"/>
  <c r="U457" i="4"/>
  <c r="T445" i="4"/>
  <c r="S445" i="4"/>
  <c r="T444" i="4"/>
  <c r="S444" i="4"/>
  <c r="T443" i="4"/>
  <c r="S443" i="4"/>
  <c r="T442" i="4"/>
  <c r="S442" i="4"/>
  <c r="T440" i="4"/>
  <c r="T441" i="4" s="1"/>
  <c r="T436" i="4"/>
  <c r="T437" i="4" s="1"/>
  <c r="T432" i="4"/>
  <c r="T433" i="4" s="1"/>
  <c r="T425" i="4"/>
  <c r="T421" i="4"/>
  <c r="T422" i="4" s="1"/>
  <c r="T418" i="4"/>
  <c r="T419" i="4" s="1"/>
  <c r="T416" i="4"/>
  <c r="T414" i="4"/>
  <c r="T415" i="4" s="1"/>
  <c r="U412" i="4"/>
  <c r="T400" i="4"/>
  <c r="S400" i="4"/>
  <c r="T399" i="4"/>
  <c r="S399" i="4"/>
  <c r="T398" i="4"/>
  <c r="S398" i="4"/>
  <c r="T397" i="4"/>
  <c r="S397" i="4"/>
  <c r="T395" i="4"/>
  <c r="T396" i="4" s="1"/>
  <c r="T391" i="4"/>
  <c r="T392" i="4" s="1"/>
  <c r="T387" i="4"/>
  <c r="T388" i="4" s="1"/>
  <c r="T380" i="4"/>
  <c r="T376" i="4"/>
  <c r="T377" i="4" s="1"/>
  <c r="T373" i="4"/>
  <c r="T374" i="4" s="1"/>
  <c r="T371" i="4"/>
  <c r="T369" i="4"/>
  <c r="T370" i="4" s="1"/>
  <c r="U367" i="4"/>
  <c r="T355" i="4"/>
  <c r="S355" i="4"/>
  <c r="T354" i="4"/>
  <c r="S354" i="4"/>
  <c r="T353" i="4"/>
  <c r="S353" i="4"/>
  <c r="T352" i="4"/>
  <c r="S352" i="4"/>
  <c r="T350" i="4"/>
  <c r="T351" i="4" s="1"/>
  <c r="T346" i="4"/>
  <c r="T347" i="4" s="1"/>
  <c r="T342" i="4"/>
  <c r="T343" i="4" s="1"/>
  <c r="T335" i="4"/>
  <c r="T331" i="4"/>
  <c r="T332" i="4" s="1"/>
  <c r="T328" i="4"/>
  <c r="T329" i="4" s="1"/>
  <c r="T326" i="4"/>
  <c r="T324" i="4"/>
  <c r="T325" i="4" s="1"/>
  <c r="U322" i="4"/>
  <c r="T310" i="4"/>
  <c r="S310" i="4"/>
  <c r="T309" i="4"/>
  <c r="S309" i="4"/>
  <c r="S308" i="4"/>
  <c r="T307" i="4"/>
  <c r="S307" i="4"/>
  <c r="T290" i="4"/>
  <c r="T286" i="4"/>
  <c r="T287" i="4" s="1"/>
  <c r="T283" i="4"/>
  <c r="T284" i="4" s="1"/>
  <c r="T281" i="4"/>
  <c r="T279" i="4"/>
  <c r="T280" i="4" s="1"/>
  <c r="U277" i="4"/>
  <c r="T265" i="4"/>
  <c r="S265" i="4"/>
  <c r="T264" i="4"/>
  <c r="S264" i="4"/>
  <c r="T263" i="4"/>
  <c r="S263" i="4"/>
  <c r="S262" i="4"/>
  <c r="T245" i="4"/>
  <c r="T241" i="4"/>
  <c r="T242" i="4" s="1"/>
  <c r="T238" i="4"/>
  <c r="T239" i="4" s="1"/>
  <c r="T236" i="4"/>
  <c r="T234" i="4"/>
  <c r="T235" i="4" s="1"/>
  <c r="U232" i="4"/>
  <c r="T220" i="4"/>
  <c r="S220" i="4"/>
  <c r="T219" i="4"/>
  <c r="S219" i="4"/>
  <c r="T218" i="4"/>
  <c r="S218" i="4"/>
  <c r="S217" i="4"/>
  <c r="T200" i="4"/>
  <c r="T196" i="4"/>
  <c r="T197" i="4" s="1"/>
  <c r="T193" i="4"/>
  <c r="T194" i="4" s="1"/>
  <c r="T191" i="4"/>
  <c r="T189" i="4"/>
  <c r="T190" i="4" s="1"/>
  <c r="U187" i="4"/>
  <c r="T175" i="4"/>
  <c r="S175" i="4"/>
  <c r="T174" i="4"/>
  <c r="S174" i="4"/>
  <c r="T173" i="4"/>
  <c r="S173" i="4"/>
  <c r="S172" i="4"/>
  <c r="T155" i="4"/>
  <c r="T151" i="4"/>
  <c r="T152" i="4" s="1"/>
  <c r="T148" i="4"/>
  <c r="T149" i="4" s="1"/>
  <c r="T146" i="4"/>
  <c r="T144" i="4"/>
  <c r="T145" i="4" s="1"/>
  <c r="U142" i="4"/>
  <c r="T130" i="4"/>
  <c r="S130" i="4"/>
  <c r="T129" i="4"/>
  <c r="S129" i="4"/>
  <c r="T128" i="4"/>
  <c r="S128" i="4"/>
  <c r="T127" i="4"/>
  <c r="S127" i="4"/>
  <c r="T125" i="4"/>
  <c r="T126" i="4" s="1"/>
  <c r="T121" i="4"/>
  <c r="T122" i="4" s="1"/>
  <c r="T117" i="4"/>
  <c r="T118" i="4" s="1"/>
  <c r="T110" i="4"/>
  <c r="T106" i="4"/>
  <c r="T107" i="4" s="1"/>
  <c r="T103" i="4"/>
  <c r="T104" i="4" s="1"/>
  <c r="T101" i="4"/>
  <c r="T99" i="4"/>
  <c r="T100" i="4" s="1"/>
  <c r="U97" i="4"/>
  <c r="S85" i="4"/>
  <c r="T84" i="4"/>
  <c r="S84" i="4"/>
  <c r="S83" i="4"/>
  <c r="S82" i="4"/>
  <c r="T65" i="4"/>
  <c r="T61" i="4"/>
  <c r="T62" i="4" s="1"/>
  <c r="T58" i="4"/>
  <c r="T59" i="4" s="1"/>
  <c r="T56" i="4"/>
  <c r="T54" i="4"/>
  <c r="T55" i="4" s="1"/>
  <c r="U52" i="4"/>
  <c r="T45" i="4"/>
  <c r="T40" i="4"/>
  <c r="S40" i="4"/>
  <c r="T39" i="4"/>
  <c r="S39" i="4"/>
  <c r="T38" i="4"/>
  <c r="S38" i="4"/>
  <c r="S37" i="4"/>
  <c r="T20" i="4"/>
  <c r="T16" i="4"/>
  <c r="T17" i="4" s="1"/>
  <c r="T13" i="4"/>
  <c r="T14" i="4" s="1"/>
  <c r="T11" i="4"/>
  <c r="U7" i="4"/>
  <c r="T4" i="4"/>
  <c r="O45" i="4"/>
  <c r="J45" i="4"/>
  <c r="E45" i="4"/>
  <c r="G45" i="4" s="1"/>
  <c r="J270" i="4"/>
  <c r="L270" i="4" s="1"/>
  <c r="J135" i="4"/>
  <c r="J90" i="4"/>
  <c r="J5" i="4"/>
  <c r="L4" i="4"/>
  <c r="L3" i="4"/>
  <c r="E5" i="4"/>
  <c r="G4" i="4"/>
  <c r="G3" i="4"/>
  <c r="J940" i="4"/>
  <c r="I940" i="4"/>
  <c r="J939" i="4"/>
  <c r="I939" i="4"/>
  <c r="M938" i="4"/>
  <c r="J938" i="4"/>
  <c r="I938" i="4"/>
  <c r="J937" i="4"/>
  <c r="I937" i="4"/>
  <c r="J935" i="4"/>
  <c r="J936" i="4" s="1"/>
  <c r="J931" i="4"/>
  <c r="J932" i="4" s="1"/>
  <c r="J927" i="4"/>
  <c r="J928" i="4" s="1"/>
  <c r="J920" i="4"/>
  <c r="J916" i="4"/>
  <c r="J917" i="4" s="1"/>
  <c r="J913" i="4"/>
  <c r="J914" i="4" s="1"/>
  <c r="J911" i="4"/>
  <c r="J909" i="4"/>
  <c r="J910" i="4" s="1"/>
  <c r="K907" i="4"/>
  <c r="J895" i="4"/>
  <c r="I895" i="4"/>
  <c r="J894" i="4"/>
  <c r="I894" i="4"/>
  <c r="M893" i="4"/>
  <c r="J893" i="4"/>
  <c r="I893" i="4"/>
  <c r="J892" i="4"/>
  <c r="I892" i="4"/>
  <c r="J890" i="4"/>
  <c r="J891" i="4" s="1"/>
  <c r="J886" i="4"/>
  <c r="J887" i="4" s="1"/>
  <c r="J882" i="4"/>
  <c r="J883" i="4" s="1"/>
  <c r="J875" i="4"/>
  <c r="J871" i="4"/>
  <c r="J872" i="4" s="1"/>
  <c r="J868" i="4"/>
  <c r="J869" i="4" s="1"/>
  <c r="J866" i="4"/>
  <c r="J864" i="4"/>
  <c r="J865" i="4" s="1"/>
  <c r="K862" i="4"/>
  <c r="J850" i="4"/>
  <c r="I850" i="4"/>
  <c r="J849" i="4"/>
  <c r="I849" i="4"/>
  <c r="M848" i="4"/>
  <c r="J848" i="4"/>
  <c r="I848" i="4"/>
  <c r="J847" i="4"/>
  <c r="I847" i="4"/>
  <c r="J845" i="4"/>
  <c r="J846" i="4" s="1"/>
  <c r="J841" i="4"/>
  <c r="J842" i="4" s="1"/>
  <c r="J837" i="4"/>
  <c r="J838" i="4" s="1"/>
  <c r="J830" i="4"/>
  <c r="J826" i="4"/>
  <c r="J827" i="4" s="1"/>
  <c r="J823" i="4"/>
  <c r="J824" i="4" s="1"/>
  <c r="J819" i="4"/>
  <c r="J820" i="4" s="1"/>
  <c r="K817" i="4"/>
  <c r="J805" i="4"/>
  <c r="I805" i="4"/>
  <c r="J804" i="4"/>
  <c r="I804" i="4"/>
  <c r="M803" i="4"/>
  <c r="J803" i="4"/>
  <c r="I803" i="4"/>
  <c r="J802" i="4"/>
  <c r="I802" i="4"/>
  <c r="J800" i="4"/>
  <c r="J801" i="4" s="1"/>
  <c r="J796" i="4"/>
  <c r="J797" i="4" s="1"/>
  <c r="J792" i="4"/>
  <c r="J793" i="4" s="1"/>
  <c r="J785" i="4"/>
  <c r="J781" i="4"/>
  <c r="J782" i="4" s="1"/>
  <c r="J778" i="4"/>
  <c r="J779" i="4" s="1"/>
  <c r="J774" i="4"/>
  <c r="J775" i="4" s="1"/>
  <c r="K772" i="4"/>
  <c r="J760" i="4"/>
  <c r="I760" i="4"/>
  <c r="J759" i="4"/>
  <c r="I759" i="4"/>
  <c r="M758" i="4"/>
  <c r="J758" i="4"/>
  <c r="I758" i="4"/>
  <c r="J757" i="4"/>
  <c r="I757" i="4"/>
  <c r="J755" i="4"/>
  <c r="J756" i="4" s="1"/>
  <c r="J751" i="4"/>
  <c r="J752" i="4" s="1"/>
  <c r="J747" i="4"/>
  <c r="J748" i="4" s="1"/>
  <c r="J740" i="4"/>
  <c r="J736" i="4"/>
  <c r="J737" i="4" s="1"/>
  <c r="J733" i="4"/>
  <c r="J734" i="4" s="1"/>
  <c r="J729" i="4"/>
  <c r="J730" i="4" s="1"/>
  <c r="K727" i="4"/>
  <c r="J715" i="4"/>
  <c r="I715" i="4"/>
  <c r="J714" i="4"/>
  <c r="I714" i="4"/>
  <c r="M713" i="4"/>
  <c r="J713" i="4"/>
  <c r="I713" i="4"/>
  <c r="J712" i="4"/>
  <c r="I712" i="4"/>
  <c r="J710" i="4"/>
  <c r="J711" i="4" s="1"/>
  <c r="J706" i="4"/>
  <c r="J707" i="4" s="1"/>
  <c r="J702" i="4"/>
  <c r="J703" i="4" s="1"/>
  <c r="J695" i="4"/>
  <c r="J691" i="4"/>
  <c r="J692" i="4" s="1"/>
  <c r="J688" i="4"/>
  <c r="J689" i="4" s="1"/>
  <c r="J684" i="4"/>
  <c r="J685" i="4" s="1"/>
  <c r="K682" i="4"/>
  <c r="J670" i="4"/>
  <c r="I670" i="4"/>
  <c r="J669" i="4"/>
  <c r="I669" i="4"/>
  <c r="M668" i="4"/>
  <c r="J668" i="4"/>
  <c r="I668" i="4"/>
  <c r="J667" i="4"/>
  <c r="I667" i="4"/>
  <c r="J665" i="4"/>
  <c r="J666" i="4" s="1"/>
  <c r="J661" i="4"/>
  <c r="J662" i="4" s="1"/>
  <c r="J657" i="4"/>
  <c r="J658" i="4" s="1"/>
  <c r="J650" i="4"/>
  <c r="J646" i="4"/>
  <c r="J647" i="4" s="1"/>
  <c r="J643" i="4"/>
  <c r="J644" i="4" s="1"/>
  <c r="J641" i="4"/>
  <c r="J639" i="4"/>
  <c r="J640" i="4" s="1"/>
  <c r="K637" i="4"/>
  <c r="J625" i="4"/>
  <c r="I625" i="4"/>
  <c r="J624" i="4"/>
  <c r="I624" i="4"/>
  <c r="M623" i="4"/>
  <c r="J623" i="4"/>
  <c r="I623" i="4"/>
  <c r="J622" i="4"/>
  <c r="I622" i="4"/>
  <c r="J620" i="4"/>
  <c r="J621" i="4" s="1"/>
  <c r="J616" i="4"/>
  <c r="J617" i="4" s="1"/>
  <c r="J612" i="4"/>
  <c r="J613" i="4" s="1"/>
  <c r="J605" i="4"/>
  <c r="J601" i="4"/>
  <c r="J602" i="4" s="1"/>
  <c r="J598" i="4"/>
  <c r="J599" i="4" s="1"/>
  <c r="J596" i="4"/>
  <c r="J594" i="4"/>
  <c r="J595" i="4" s="1"/>
  <c r="K592" i="4"/>
  <c r="J580" i="4"/>
  <c r="I580" i="4"/>
  <c r="J579" i="4"/>
  <c r="I579" i="4"/>
  <c r="M578" i="4"/>
  <c r="J578" i="4"/>
  <c r="I578" i="4"/>
  <c r="J577" i="4"/>
  <c r="I577" i="4"/>
  <c r="J575" i="4"/>
  <c r="J576" i="4" s="1"/>
  <c r="J571" i="4"/>
  <c r="J572" i="4" s="1"/>
  <c r="J567" i="4"/>
  <c r="J568" i="4" s="1"/>
  <c r="J560" i="4"/>
  <c r="J556" i="4"/>
  <c r="J557" i="4" s="1"/>
  <c r="J551" i="4"/>
  <c r="J553" i="4" s="1"/>
  <c r="J554" i="4" s="1"/>
  <c r="J549" i="4"/>
  <c r="J550" i="4" s="1"/>
  <c r="K547" i="4"/>
  <c r="J535" i="4"/>
  <c r="I535" i="4"/>
  <c r="J534" i="4"/>
  <c r="I534" i="4"/>
  <c r="M533" i="4"/>
  <c r="J533" i="4"/>
  <c r="I533" i="4"/>
  <c r="I532" i="4"/>
  <c r="J515" i="4"/>
  <c r="J511" i="4"/>
  <c r="J512" i="4" s="1"/>
  <c r="J506" i="4"/>
  <c r="J508" i="4" s="1"/>
  <c r="J509" i="4" s="1"/>
  <c r="J504" i="4"/>
  <c r="J505" i="4" s="1"/>
  <c r="K502" i="4"/>
  <c r="J490" i="4"/>
  <c r="I490" i="4"/>
  <c r="J489" i="4"/>
  <c r="I489" i="4"/>
  <c r="M488" i="4"/>
  <c r="I488" i="4"/>
  <c r="J487" i="4"/>
  <c r="I487" i="4"/>
  <c r="J470" i="4"/>
  <c r="J466" i="4"/>
  <c r="J467" i="4" s="1"/>
  <c r="J461" i="4"/>
  <c r="J463" i="4" s="1"/>
  <c r="J464" i="4" s="1"/>
  <c r="J459" i="4"/>
  <c r="J460" i="4" s="1"/>
  <c r="K457" i="4"/>
  <c r="J445" i="4"/>
  <c r="I445" i="4"/>
  <c r="J444" i="4"/>
  <c r="I444" i="4"/>
  <c r="M443" i="4"/>
  <c r="J443" i="4"/>
  <c r="I443" i="4"/>
  <c r="J442" i="4"/>
  <c r="I442" i="4"/>
  <c r="J440" i="4"/>
  <c r="J441" i="4" s="1"/>
  <c r="J436" i="4"/>
  <c r="J437" i="4" s="1"/>
  <c r="J432" i="4"/>
  <c r="J433" i="4" s="1"/>
  <c r="J425" i="4"/>
  <c r="J421" i="4"/>
  <c r="J422" i="4" s="1"/>
  <c r="J418" i="4"/>
  <c r="J419" i="4" s="1"/>
  <c r="J416" i="4"/>
  <c r="J414" i="4"/>
  <c r="J415" i="4" s="1"/>
  <c r="K412" i="4"/>
  <c r="J400" i="4"/>
  <c r="I400" i="4"/>
  <c r="J399" i="4"/>
  <c r="I399" i="4"/>
  <c r="M398" i="4"/>
  <c r="J398" i="4"/>
  <c r="I398" i="4"/>
  <c r="J397" i="4"/>
  <c r="I397" i="4"/>
  <c r="J395" i="4"/>
  <c r="J396" i="4" s="1"/>
  <c r="J391" i="4"/>
  <c r="J392" i="4" s="1"/>
  <c r="J387" i="4"/>
  <c r="J388" i="4" s="1"/>
  <c r="J380" i="4"/>
  <c r="J376" i="4"/>
  <c r="J377" i="4" s="1"/>
  <c r="J373" i="4"/>
  <c r="J374" i="4" s="1"/>
  <c r="J371" i="4"/>
  <c r="J369" i="4"/>
  <c r="J370" i="4" s="1"/>
  <c r="K367" i="4"/>
  <c r="J355" i="4"/>
  <c r="I355" i="4"/>
  <c r="J354" i="4"/>
  <c r="I354" i="4"/>
  <c r="M353" i="4"/>
  <c r="J353" i="4"/>
  <c r="I353" i="4"/>
  <c r="J352" i="4"/>
  <c r="I352" i="4"/>
  <c r="J350" i="4"/>
  <c r="J351" i="4" s="1"/>
  <c r="J346" i="4"/>
  <c r="J347" i="4" s="1"/>
  <c r="J342" i="4"/>
  <c r="J343" i="4" s="1"/>
  <c r="J335" i="4"/>
  <c r="J331" i="4"/>
  <c r="J332" i="4" s="1"/>
  <c r="J328" i="4"/>
  <c r="J329" i="4" s="1"/>
  <c r="J326" i="4"/>
  <c r="J324" i="4"/>
  <c r="J325" i="4" s="1"/>
  <c r="K322" i="4"/>
  <c r="J310" i="4"/>
  <c r="I310" i="4"/>
  <c r="J309" i="4"/>
  <c r="I309" i="4"/>
  <c r="M308" i="4"/>
  <c r="J308" i="4"/>
  <c r="I308" i="4"/>
  <c r="J307" i="4"/>
  <c r="I307" i="4"/>
  <c r="J290" i="4"/>
  <c r="J286" i="4"/>
  <c r="J287" i="4" s="1"/>
  <c r="J283" i="4"/>
  <c r="J284" i="4" s="1"/>
  <c r="J281" i="4"/>
  <c r="J279" i="4"/>
  <c r="J280" i="4" s="1"/>
  <c r="K277" i="4"/>
  <c r="J265" i="4"/>
  <c r="I265" i="4"/>
  <c r="J264" i="4"/>
  <c r="I264" i="4"/>
  <c r="M263" i="4"/>
  <c r="J263" i="4"/>
  <c r="I263" i="4"/>
  <c r="J262" i="4"/>
  <c r="I262" i="4"/>
  <c r="J260" i="4"/>
  <c r="J261" i="4" s="1"/>
  <c r="J256" i="4"/>
  <c r="J257" i="4" s="1"/>
  <c r="J252" i="4"/>
  <c r="J253" i="4" s="1"/>
  <c r="J245" i="4"/>
  <c r="J241" i="4"/>
  <c r="J242" i="4" s="1"/>
  <c r="J238" i="4"/>
  <c r="J239" i="4" s="1"/>
  <c r="J236" i="4"/>
  <c r="J234" i="4"/>
  <c r="J235" i="4" s="1"/>
  <c r="K232" i="4"/>
  <c r="J220" i="4"/>
  <c r="I220" i="4"/>
  <c r="J219" i="4"/>
  <c r="I219" i="4"/>
  <c r="M218" i="4"/>
  <c r="J218" i="4"/>
  <c r="I218" i="4"/>
  <c r="I217" i="4"/>
  <c r="J200" i="4"/>
  <c r="J196" i="4"/>
  <c r="J197" i="4" s="1"/>
  <c r="J193" i="4"/>
  <c r="J194" i="4" s="1"/>
  <c r="J191" i="4"/>
  <c r="J189" i="4"/>
  <c r="J190" i="4" s="1"/>
  <c r="K187" i="4"/>
  <c r="J175" i="4"/>
  <c r="I175" i="4"/>
  <c r="J174" i="4"/>
  <c r="I174" i="4"/>
  <c r="M173" i="4"/>
  <c r="J173" i="4"/>
  <c r="I173" i="4"/>
  <c r="I172" i="4"/>
  <c r="J155" i="4"/>
  <c r="J151" i="4"/>
  <c r="J152" i="4" s="1"/>
  <c r="J148" i="4"/>
  <c r="J149" i="4" s="1"/>
  <c r="J146" i="4"/>
  <c r="J144" i="4"/>
  <c r="J145" i="4" s="1"/>
  <c r="K142" i="4"/>
  <c r="J130" i="4"/>
  <c r="I130" i="4"/>
  <c r="J129" i="4"/>
  <c r="I129" i="4"/>
  <c r="M128" i="4"/>
  <c r="J128" i="4"/>
  <c r="I128" i="4"/>
  <c r="I127" i="4"/>
  <c r="J110" i="4"/>
  <c r="J106" i="4"/>
  <c r="J107" i="4" s="1"/>
  <c r="J103" i="4"/>
  <c r="J104" i="4" s="1"/>
  <c r="J101" i="4"/>
  <c r="J99" i="4"/>
  <c r="J100" i="4" s="1"/>
  <c r="K97" i="4"/>
  <c r="I85" i="4"/>
  <c r="J84" i="4"/>
  <c r="I84" i="4"/>
  <c r="M83" i="4"/>
  <c r="I83" i="4"/>
  <c r="I82" i="4"/>
  <c r="J65" i="4"/>
  <c r="J61" i="4"/>
  <c r="J62" i="4" s="1"/>
  <c r="J58" i="4"/>
  <c r="J59" i="4" s="1"/>
  <c r="J56" i="4"/>
  <c r="J54" i="4"/>
  <c r="J55" i="4" s="1"/>
  <c r="K52" i="4"/>
  <c r="J40" i="4"/>
  <c r="I40" i="4"/>
  <c r="J39" i="4"/>
  <c r="I39" i="4"/>
  <c r="M38" i="4"/>
  <c r="J38" i="4"/>
  <c r="I38" i="4"/>
  <c r="I37" i="4"/>
  <c r="J16" i="4"/>
  <c r="J17" i="4" s="1"/>
  <c r="J13" i="4"/>
  <c r="J14" i="4" s="1"/>
  <c r="J11" i="4"/>
  <c r="J9" i="4"/>
  <c r="J10" i="4" s="1"/>
  <c r="K7" i="4"/>
  <c r="J4" i="4"/>
  <c r="E943" i="4"/>
  <c r="E945" i="4" s="1"/>
  <c r="G945" i="4" s="1"/>
  <c r="H938" i="4"/>
  <c r="E898" i="4"/>
  <c r="E900" i="4" s="1"/>
  <c r="G900" i="4" s="1"/>
  <c r="H893" i="4"/>
  <c r="E853" i="4"/>
  <c r="E855" i="4" s="1"/>
  <c r="G855" i="4" s="1"/>
  <c r="H848" i="4"/>
  <c r="E808" i="4"/>
  <c r="E810" i="4" s="1"/>
  <c r="G810" i="4" s="1"/>
  <c r="H803" i="4"/>
  <c r="E763" i="4"/>
  <c r="E765" i="4" s="1"/>
  <c r="G765" i="4" s="1"/>
  <c r="H758" i="4"/>
  <c r="E718" i="4"/>
  <c r="E720" i="4" s="1"/>
  <c r="G720" i="4" s="1"/>
  <c r="H713" i="4"/>
  <c r="E673" i="4"/>
  <c r="E675" i="4" s="1"/>
  <c r="G675" i="4" s="1"/>
  <c r="H668" i="4"/>
  <c r="E628" i="4"/>
  <c r="E630" i="4" s="1"/>
  <c r="G630" i="4" s="1"/>
  <c r="H623" i="4"/>
  <c r="E583" i="4"/>
  <c r="E585" i="4" s="1"/>
  <c r="G585" i="4" s="1"/>
  <c r="H578" i="4"/>
  <c r="E538" i="4"/>
  <c r="E540" i="4" s="1"/>
  <c r="H533" i="4"/>
  <c r="E495" i="4"/>
  <c r="G495" i="4" s="1"/>
  <c r="H488" i="4"/>
  <c r="E448" i="4"/>
  <c r="E450" i="4" s="1"/>
  <c r="G450" i="4" s="1"/>
  <c r="H443" i="4"/>
  <c r="E403" i="4"/>
  <c r="E405" i="4" s="1"/>
  <c r="G405" i="4" s="1"/>
  <c r="H398" i="4"/>
  <c r="E358" i="4"/>
  <c r="E360" i="4" s="1"/>
  <c r="G360" i="4" s="1"/>
  <c r="H353" i="4"/>
  <c r="E313" i="4"/>
  <c r="E315" i="4" s="1"/>
  <c r="H308" i="4"/>
  <c r="E268" i="4"/>
  <c r="E270" i="4" s="1"/>
  <c r="G270" i="4" s="1"/>
  <c r="H263" i="4"/>
  <c r="E223" i="4"/>
  <c r="E225" i="4" s="1"/>
  <c r="H218" i="4"/>
  <c r="E178" i="4"/>
  <c r="E180" i="4" s="1"/>
  <c r="H173" i="4"/>
  <c r="E135" i="4"/>
  <c r="H128" i="4"/>
  <c r="E90" i="4"/>
  <c r="G90" i="4" s="1"/>
  <c r="H83" i="4"/>
  <c r="H38" i="4"/>
  <c r="BW1621" i="2"/>
  <c r="BW1620" i="2"/>
  <c r="BW1591" i="2"/>
  <c r="BX1573" i="2"/>
  <c r="BY1588" i="2" s="1"/>
  <c r="BW1563" i="2"/>
  <c r="BW1562" i="2"/>
  <c r="BW1533" i="2"/>
  <c r="BX1515" i="2"/>
  <c r="BY1530" i="2" s="1"/>
  <c r="BW1505" i="2"/>
  <c r="BW1504" i="2"/>
  <c r="BW1475" i="2"/>
  <c r="BX1457" i="2"/>
  <c r="BY1472" i="2" s="1"/>
  <c r="BW1447" i="2"/>
  <c r="BW1446" i="2"/>
  <c r="BW1417" i="2"/>
  <c r="BX1399" i="2"/>
  <c r="BY1414" i="2" s="1"/>
  <c r="BW1389" i="2"/>
  <c r="BW1388" i="2"/>
  <c r="BW1359" i="2"/>
  <c r="BX1341" i="2"/>
  <c r="BY1356" i="2" s="1"/>
  <c r="BW1331" i="2"/>
  <c r="BW1330" i="2"/>
  <c r="BW1301" i="2"/>
  <c r="BX1283" i="2"/>
  <c r="BY1298" i="2" s="1"/>
  <c r="BW1273" i="2"/>
  <c r="BW1272" i="2"/>
  <c r="BW1243" i="2"/>
  <c r="BX1225" i="2"/>
  <c r="BY1240" i="2" s="1"/>
  <c r="BW1215" i="2"/>
  <c r="BW1214" i="2"/>
  <c r="BW1185" i="2"/>
  <c r="BX1167" i="2"/>
  <c r="BY1182" i="2" s="1"/>
  <c r="BW1157" i="2"/>
  <c r="BW1156" i="2"/>
  <c r="BW1127" i="2"/>
  <c r="BX1109" i="2"/>
  <c r="BY1124" i="2" s="1"/>
  <c r="BW1099" i="2"/>
  <c r="BW1098" i="2"/>
  <c r="BW1069" i="2"/>
  <c r="BX1051" i="2"/>
  <c r="BY1066" i="2" s="1"/>
  <c r="BW1041" i="2"/>
  <c r="BW1040" i="2"/>
  <c r="BW1011" i="2"/>
  <c r="BX993" i="2"/>
  <c r="BY1008" i="2" s="1"/>
  <c r="BW983" i="2"/>
  <c r="BW982" i="2"/>
  <c r="BW953" i="2"/>
  <c r="BX935" i="2"/>
  <c r="BY950" i="2" s="1"/>
  <c r="BW925" i="2"/>
  <c r="BW924" i="2"/>
  <c r="BW895" i="2"/>
  <c r="BX877" i="2"/>
  <c r="BY892" i="2" s="1"/>
  <c r="BW867" i="2"/>
  <c r="BW866" i="2"/>
  <c r="BW837" i="2"/>
  <c r="BX819" i="2"/>
  <c r="BY834" i="2" s="1"/>
  <c r="BW809" i="2"/>
  <c r="BW808" i="2"/>
  <c r="BW779" i="2"/>
  <c r="BX761" i="2"/>
  <c r="BY776" i="2" s="1"/>
  <c r="BW751" i="2"/>
  <c r="BW750" i="2"/>
  <c r="BW721" i="2"/>
  <c r="BY718" i="2" s="1"/>
  <c r="BY747" i="2" s="1"/>
  <c r="BY756" i="2" s="1"/>
  <c r="BW693" i="2"/>
  <c r="BW692" i="2"/>
  <c r="BW663" i="2"/>
  <c r="BY660" i="2" s="1"/>
  <c r="BY689" i="2" s="1"/>
  <c r="BY698" i="2" s="1"/>
  <c r="BW635" i="2"/>
  <c r="BW634" i="2"/>
  <c r="BW605" i="2"/>
  <c r="BY602" i="2" s="1"/>
  <c r="BY631" i="2" s="1"/>
  <c r="BY640" i="2" s="1"/>
  <c r="BW577" i="2"/>
  <c r="BW576" i="2"/>
  <c r="BW547" i="2"/>
  <c r="BX529" i="2"/>
  <c r="BW519" i="2"/>
  <c r="BW518" i="2"/>
  <c r="BW489" i="2"/>
  <c r="BX471" i="2"/>
  <c r="BY486" i="2" s="1"/>
  <c r="BW461" i="2"/>
  <c r="BW460" i="2"/>
  <c r="BW431" i="2"/>
  <c r="BY428" i="2" s="1"/>
  <c r="BW403" i="2"/>
  <c r="BW402" i="2"/>
  <c r="BW373" i="2"/>
  <c r="BY370" i="2" s="1"/>
  <c r="BW345" i="2"/>
  <c r="BW344" i="2"/>
  <c r="BW315" i="2"/>
  <c r="BY312" i="2" s="1"/>
  <c r="BW287" i="2"/>
  <c r="BW286" i="2"/>
  <c r="BW257" i="2"/>
  <c r="BY254" i="2" s="1"/>
  <c r="BW229" i="2"/>
  <c r="BW228" i="2"/>
  <c r="BW199" i="2"/>
  <c r="BY196" i="2" s="1"/>
  <c r="BW171" i="2"/>
  <c r="BW170" i="2"/>
  <c r="BW141" i="2"/>
  <c r="BY138" i="2" s="1"/>
  <c r="BW113" i="2"/>
  <c r="BW112" i="2"/>
  <c r="BW83" i="2"/>
  <c r="BY80" i="2" s="1"/>
  <c r="BW54" i="2"/>
  <c r="BX7" i="2"/>
  <c r="BZ22" i="2" s="1"/>
  <c r="BW4" i="2"/>
  <c r="BR1621" i="2"/>
  <c r="BR1620" i="2"/>
  <c r="BR1591" i="2"/>
  <c r="BS1573" i="2"/>
  <c r="BR1563" i="2"/>
  <c r="BR1562" i="2"/>
  <c r="BR1533" i="2"/>
  <c r="BT1530" i="2" s="1"/>
  <c r="BS1515" i="2"/>
  <c r="BR1505" i="2"/>
  <c r="BR1507" i="2" s="1"/>
  <c r="BR1504" i="2"/>
  <c r="BR1475" i="2"/>
  <c r="BS1457" i="2"/>
  <c r="BR1447" i="2"/>
  <c r="BR1446" i="2"/>
  <c r="BR1417" i="2"/>
  <c r="BS1399" i="2"/>
  <c r="BR1389" i="2"/>
  <c r="BR1388" i="2"/>
  <c r="BR1359" i="2"/>
  <c r="BT1356" i="2" s="1"/>
  <c r="BS1341" i="2"/>
  <c r="BR1331" i="2"/>
  <c r="BR1330" i="2"/>
  <c r="BR1301" i="2"/>
  <c r="BS1283" i="2"/>
  <c r="BR1273" i="2"/>
  <c r="BR1272" i="2"/>
  <c r="BR1243" i="2"/>
  <c r="BS1225" i="2"/>
  <c r="BR1215" i="2"/>
  <c r="BR1214" i="2"/>
  <c r="BR1185" i="2"/>
  <c r="BT1182" i="2" s="1"/>
  <c r="BS1167" i="2"/>
  <c r="BR1157" i="2"/>
  <c r="BR1156" i="2"/>
  <c r="BR1127" i="2"/>
  <c r="BS1109" i="2"/>
  <c r="BR1099" i="2"/>
  <c r="BR1098" i="2"/>
  <c r="BR1069" i="2"/>
  <c r="BS1051" i="2"/>
  <c r="BR1041" i="2"/>
  <c r="BR1040" i="2"/>
  <c r="BR1011" i="2"/>
  <c r="BT1008" i="2" s="1"/>
  <c r="BS993" i="2"/>
  <c r="BR983" i="2"/>
  <c r="BR982" i="2"/>
  <c r="BR953" i="2"/>
  <c r="BS935" i="2"/>
  <c r="BR925" i="2"/>
  <c r="BR924" i="2"/>
  <c r="BR895" i="2"/>
  <c r="BS877" i="2"/>
  <c r="BR867" i="2"/>
  <c r="BR866" i="2"/>
  <c r="BR837" i="2"/>
  <c r="BT834" i="2" s="1"/>
  <c r="BS819" i="2"/>
  <c r="BR809" i="2"/>
  <c r="BR808" i="2"/>
  <c r="BR779" i="2"/>
  <c r="BS761" i="2"/>
  <c r="BR751" i="2"/>
  <c r="BR750" i="2"/>
  <c r="BR721" i="2"/>
  <c r="BT718" i="2" s="1"/>
  <c r="BR693" i="2"/>
  <c r="BR692" i="2"/>
  <c r="BR663" i="2"/>
  <c r="BT660" i="2" s="1"/>
  <c r="BR635" i="2"/>
  <c r="BR634" i="2"/>
  <c r="BR605" i="2"/>
  <c r="BT602" i="2" s="1"/>
  <c r="BR577" i="2"/>
  <c r="BR576" i="2"/>
  <c r="BR547" i="2"/>
  <c r="BS529" i="2"/>
  <c r="BR519" i="2"/>
  <c r="BR518" i="2"/>
  <c r="BR489" i="2"/>
  <c r="BS471" i="2"/>
  <c r="BR461" i="2"/>
  <c r="BR460" i="2"/>
  <c r="BR431" i="2"/>
  <c r="BT428" i="2" s="1"/>
  <c r="BR403" i="2"/>
  <c r="BR402" i="2"/>
  <c r="BR373" i="2"/>
  <c r="BT370" i="2" s="1"/>
  <c r="BR345" i="2"/>
  <c r="BR344" i="2"/>
  <c r="BR315" i="2"/>
  <c r="BT312" i="2" s="1"/>
  <c r="BR287" i="2"/>
  <c r="BR286" i="2"/>
  <c r="BR257" i="2"/>
  <c r="BT254" i="2" s="1"/>
  <c r="BR229" i="2"/>
  <c r="BR228" i="2"/>
  <c r="BR199" i="2"/>
  <c r="BT196" i="2" s="1"/>
  <c r="BR171" i="2"/>
  <c r="BR170" i="2"/>
  <c r="BR141" i="2"/>
  <c r="BT138" i="2" s="1"/>
  <c r="BR113" i="2"/>
  <c r="BR112" i="2"/>
  <c r="BR83" i="2"/>
  <c r="BT80" i="2" s="1"/>
  <c r="BR54" i="2"/>
  <c r="BS7" i="2"/>
  <c r="BR4" i="2"/>
  <c r="BH1622" i="2"/>
  <c r="BH1624" i="2" s="1"/>
  <c r="BJ1624" i="2" s="1"/>
  <c r="BG1619" i="2"/>
  <c r="BG1618" i="2"/>
  <c r="BG1617" i="2"/>
  <c r="BG1616" i="2"/>
  <c r="BH1595" i="2"/>
  <c r="BJ1592" i="2" s="1"/>
  <c r="BH1591" i="2"/>
  <c r="BJ1588" i="2" s="1"/>
  <c r="BH1586" i="2"/>
  <c r="BH1587" i="2" s="1"/>
  <c r="BJ1585" i="2" s="1"/>
  <c r="BH1583" i="2"/>
  <c r="BH1584" i="2" s="1"/>
  <c r="BJ1582" i="2" s="1"/>
  <c r="BH1580" i="2"/>
  <c r="BH1581" i="2" s="1"/>
  <c r="BJ1579" i="2" s="1"/>
  <c r="BH1577" i="2"/>
  <c r="BH1578" i="2" s="1"/>
  <c r="BJ1576" i="2" s="1"/>
  <c r="BH1574" i="2"/>
  <c r="BH1575" i="2" s="1"/>
  <c r="BJ1573" i="2" s="1"/>
  <c r="BH1564" i="2"/>
  <c r="BH1566" i="2" s="1"/>
  <c r="BJ1566" i="2" s="1"/>
  <c r="BG1561" i="2"/>
  <c r="BG1560" i="2"/>
  <c r="BG1559" i="2"/>
  <c r="BG1558" i="2"/>
  <c r="BH1537" i="2"/>
  <c r="BJ1534" i="2" s="1"/>
  <c r="BH1533" i="2"/>
  <c r="BJ1530" i="2" s="1"/>
  <c r="BH1528" i="2"/>
  <c r="BH1529" i="2" s="1"/>
  <c r="BJ1527" i="2" s="1"/>
  <c r="BH1525" i="2"/>
  <c r="BH1526" i="2" s="1"/>
  <c r="BJ1524" i="2" s="1"/>
  <c r="BH1522" i="2"/>
  <c r="BH1523" i="2" s="1"/>
  <c r="BJ1521" i="2" s="1"/>
  <c r="BH1519" i="2"/>
  <c r="BH1520" i="2" s="1"/>
  <c r="BJ1518" i="2" s="1"/>
  <c r="BH1516" i="2"/>
  <c r="BH1517" i="2" s="1"/>
  <c r="BJ1515" i="2" s="1"/>
  <c r="BH1506" i="2"/>
  <c r="BH1508" i="2" s="1"/>
  <c r="BJ1508" i="2" s="1"/>
  <c r="BG1503" i="2"/>
  <c r="BG1502" i="2"/>
  <c r="BG1501" i="2"/>
  <c r="BG1500" i="2"/>
  <c r="BH1479" i="2"/>
  <c r="BJ1476" i="2" s="1"/>
  <c r="BH1475" i="2"/>
  <c r="BJ1472" i="2" s="1"/>
  <c r="BH1470" i="2"/>
  <c r="BH1471" i="2" s="1"/>
  <c r="BJ1469" i="2" s="1"/>
  <c r="BH1467" i="2"/>
  <c r="BH1468" i="2" s="1"/>
  <c r="BJ1466" i="2" s="1"/>
  <c r="BH1464" i="2"/>
  <c r="BH1465" i="2" s="1"/>
  <c r="BJ1463" i="2" s="1"/>
  <c r="BH1461" i="2"/>
  <c r="BH1462" i="2" s="1"/>
  <c r="BJ1460" i="2" s="1"/>
  <c r="BH1458" i="2"/>
  <c r="BH1459" i="2" s="1"/>
  <c r="BJ1457" i="2" s="1"/>
  <c r="BH1448" i="2"/>
  <c r="BG1445" i="2"/>
  <c r="BG1444" i="2"/>
  <c r="BG1443" i="2"/>
  <c r="BG1442" i="2"/>
  <c r="BH1421" i="2"/>
  <c r="BJ1418" i="2" s="1"/>
  <c r="BH1417" i="2"/>
  <c r="BJ1414" i="2" s="1"/>
  <c r="BH1412" i="2"/>
  <c r="BH1413" i="2" s="1"/>
  <c r="BJ1411" i="2" s="1"/>
  <c r="BH1409" i="2"/>
  <c r="BH1410" i="2" s="1"/>
  <c r="BJ1408" i="2" s="1"/>
  <c r="BH1406" i="2"/>
  <c r="BH1407" i="2" s="1"/>
  <c r="BJ1405" i="2" s="1"/>
  <c r="BH1403" i="2"/>
  <c r="BH1404" i="2" s="1"/>
  <c r="BJ1402" i="2" s="1"/>
  <c r="BH1400" i="2"/>
  <c r="BH1401" i="2" s="1"/>
  <c r="BJ1399" i="2" s="1"/>
  <c r="BH1390" i="2"/>
  <c r="BG1387" i="2"/>
  <c r="BG1386" i="2"/>
  <c r="BG1385" i="2"/>
  <c r="BG1384" i="2"/>
  <c r="BH1363" i="2"/>
  <c r="BJ1360" i="2" s="1"/>
  <c r="BH1359" i="2"/>
  <c r="BJ1356" i="2" s="1"/>
  <c r="BH1354" i="2"/>
  <c r="BH1355" i="2" s="1"/>
  <c r="BJ1353" i="2" s="1"/>
  <c r="BH1351" i="2"/>
  <c r="BH1352" i="2" s="1"/>
  <c r="BJ1350" i="2" s="1"/>
  <c r="BH1348" i="2"/>
  <c r="BH1349" i="2" s="1"/>
  <c r="BJ1347" i="2" s="1"/>
  <c r="BH1345" i="2"/>
  <c r="BH1346" i="2" s="1"/>
  <c r="BJ1344" i="2" s="1"/>
  <c r="BH1342" i="2"/>
  <c r="BH1343" i="2" s="1"/>
  <c r="BJ1341" i="2" s="1"/>
  <c r="BH1332" i="2"/>
  <c r="BG1329" i="2"/>
  <c r="BG1328" i="2"/>
  <c r="BG1327" i="2"/>
  <c r="BG1326" i="2"/>
  <c r="BH1305" i="2"/>
  <c r="BJ1302" i="2" s="1"/>
  <c r="BH1301" i="2"/>
  <c r="BJ1298" i="2" s="1"/>
  <c r="BH1296" i="2"/>
  <c r="BH1297" i="2" s="1"/>
  <c r="BJ1295" i="2" s="1"/>
  <c r="BH1293" i="2"/>
  <c r="BH1294" i="2" s="1"/>
  <c r="BJ1292" i="2" s="1"/>
  <c r="BH1290" i="2"/>
  <c r="BH1291" i="2" s="1"/>
  <c r="BJ1289" i="2" s="1"/>
  <c r="BH1287" i="2"/>
  <c r="BH1288" i="2" s="1"/>
  <c r="BJ1286" i="2" s="1"/>
  <c r="BH1284" i="2"/>
  <c r="BH1285" i="2" s="1"/>
  <c r="BJ1283" i="2" s="1"/>
  <c r="BH1274" i="2"/>
  <c r="BH1276" i="2" s="1"/>
  <c r="BJ1276" i="2" s="1"/>
  <c r="BG1271" i="2"/>
  <c r="BG1270" i="2"/>
  <c r="BG1269" i="2"/>
  <c r="BG1268" i="2"/>
  <c r="BH1247" i="2"/>
  <c r="BJ1244" i="2" s="1"/>
  <c r="BH1243" i="2"/>
  <c r="BJ1240" i="2" s="1"/>
  <c r="BH1238" i="2"/>
  <c r="BH1239" i="2" s="1"/>
  <c r="BJ1237" i="2" s="1"/>
  <c r="BH1235" i="2"/>
  <c r="BH1236" i="2" s="1"/>
  <c r="BJ1234" i="2" s="1"/>
  <c r="BH1232" i="2"/>
  <c r="BH1233" i="2" s="1"/>
  <c r="BJ1231" i="2" s="1"/>
  <c r="BH1229" i="2"/>
  <c r="BH1230" i="2" s="1"/>
  <c r="BJ1228" i="2" s="1"/>
  <c r="BH1226" i="2"/>
  <c r="BH1227" i="2" s="1"/>
  <c r="BJ1225" i="2" s="1"/>
  <c r="BH1216" i="2"/>
  <c r="BH1218" i="2" s="1"/>
  <c r="BJ1218" i="2" s="1"/>
  <c r="BG1213" i="2"/>
  <c r="BG1212" i="2"/>
  <c r="BG1211" i="2"/>
  <c r="BG1210" i="2"/>
  <c r="BH1189" i="2"/>
  <c r="BJ1186" i="2" s="1"/>
  <c r="BH1185" i="2"/>
  <c r="BJ1182" i="2" s="1"/>
  <c r="BH1180" i="2"/>
  <c r="BH1181" i="2" s="1"/>
  <c r="BJ1179" i="2" s="1"/>
  <c r="BH1177" i="2"/>
  <c r="BH1178" i="2" s="1"/>
  <c r="BJ1176" i="2" s="1"/>
  <c r="BH1174" i="2"/>
  <c r="BH1175" i="2" s="1"/>
  <c r="BJ1173" i="2" s="1"/>
  <c r="BH1171" i="2"/>
  <c r="BH1172" i="2" s="1"/>
  <c r="BJ1170" i="2" s="1"/>
  <c r="BH1168" i="2"/>
  <c r="BH1169" i="2" s="1"/>
  <c r="BJ1167" i="2" s="1"/>
  <c r="BH1158" i="2"/>
  <c r="BG1155" i="2"/>
  <c r="BG1154" i="2"/>
  <c r="BG1153" i="2"/>
  <c r="BG1152" i="2"/>
  <c r="BH1131" i="2"/>
  <c r="BJ1128" i="2" s="1"/>
  <c r="BH1127" i="2"/>
  <c r="BJ1124" i="2" s="1"/>
  <c r="BH1122" i="2"/>
  <c r="BH1123" i="2" s="1"/>
  <c r="BJ1121" i="2" s="1"/>
  <c r="BH1119" i="2"/>
  <c r="BH1120" i="2" s="1"/>
  <c r="BJ1118" i="2" s="1"/>
  <c r="BH1116" i="2"/>
  <c r="BH1117" i="2" s="1"/>
  <c r="BJ1115" i="2" s="1"/>
  <c r="BH1113" i="2"/>
  <c r="BH1114" i="2" s="1"/>
  <c r="BJ1112" i="2" s="1"/>
  <c r="BH1110" i="2"/>
  <c r="BH1111" i="2" s="1"/>
  <c r="BJ1109" i="2" s="1"/>
  <c r="BH1100" i="2"/>
  <c r="BG1097" i="2"/>
  <c r="BG1096" i="2"/>
  <c r="BG1095" i="2"/>
  <c r="BG1094" i="2"/>
  <c r="BH1073" i="2"/>
  <c r="BJ1070" i="2" s="1"/>
  <c r="BH1069" i="2"/>
  <c r="BJ1066" i="2" s="1"/>
  <c r="BH1064" i="2"/>
  <c r="BH1065" i="2" s="1"/>
  <c r="BJ1063" i="2" s="1"/>
  <c r="BH1061" i="2"/>
  <c r="BH1062" i="2" s="1"/>
  <c r="BJ1060" i="2" s="1"/>
  <c r="BH1058" i="2"/>
  <c r="BH1059" i="2" s="1"/>
  <c r="BJ1057" i="2" s="1"/>
  <c r="BH1055" i="2"/>
  <c r="BH1056" i="2" s="1"/>
  <c r="BJ1054" i="2" s="1"/>
  <c r="BH1052" i="2"/>
  <c r="BH1053" i="2" s="1"/>
  <c r="BJ1051" i="2" s="1"/>
  <c r="BH1042" i="2"/>
  <c r="BG1039" i="2"/>
  <c r="BG1038" i="2"/>
  <c r="BG1037" i="2"/>
  <c r="BG1036" i="2"/>
  <c r="BH1015" i="2"/>
  <c r="BJ1012" i="2" s="1"/>
  <c r="BH1011" i="2"/>
  <c r="BJ1008" i="2" s="1"/>
  <c r="BH1006" i="2"/>
  <c r="BH1007" i="2" s="1"/>
  <c r="BJ1005" i="2" s="1"/>
  <c r="BH1003" i="2"/>
  <c r="BH1004" i="2" s="1"/>
  <c r="BJ1002" i="2" s="1"/>
  <c r="BH1000" i="2"/>
  <c r="BH1001" i="2" s="1"/>
  <c r="BJ999" i="2" s="1"/>
  <c r="BH997" i="2"/>
  <c r="BH998" i="2" s="1"/>
  <c r="BJ996" i="2" s="1"/>
  <c r="BH994" i="2"/>
  <c r="BH995" i="2" s="1"/>
  <c r="BJ993" i="2" s="1"/>
  <c r="BH984" i="2"/>
  <c r="BG981" i="2"/>
  <c r="BG980" i="2"/>
  <c r="BG979" i="2"/>
  <c r="BG978" i="2"/>
  <c r="BH957" i="2"/>
  <c r="BJ954" i="2" s="1"/>
  <c r="BH953" i="2"/>
  <c r="BJ950" i="2" s="1"/>
  <c r="BH948" i="2"/>
  <c r="BH949" i="2" s="1"/>
  <c r="BJ947" i="2" s="1"/>
  <c r="BH945" i="2"/>
  <c r="BH946" i="2" s="1"/>
  <c r="BJ944" i="2" s="1"/>
  <c r="BH942" i="2"/>
  <c r="BH943" i="2" s="1"/>
  <c r="BJ941" i="2" s="1"/>
  <c r="BH939" i="2"/>
  <c r="BH940" i="2" s="1"/>
  <c r="BJ938" i="2" s="1"/>
  <c r="BH936" i="2"/>
  <c r="BH937" i="2" s="1"/>
  <c r="BJ935" i="2" s="1"/>
  <c r="BH926" i="2"/>
  <c r="BG923" i="2"/>
  <c r="BG922" i="2"/>
  <c r="BG921" i="2"/>
  <c r="BG920" i="2"/>
  <c r="BH899" i="2"/>
  <c r="BJ896" i="2" s="1"/>
  <c r="BH895" i="2"/>
  <c r="BJ892" i="2" s="1"/>
  <c r="BH890" i="2"/>
  <c r="BH891" i="2" s="1"/>
  <c r="BJ889" i="2" s="1"/>
  <c r="BH887" i="2"/>
  <c r="BH888" i="2" s="1"/>
  <c r="BJ886" i="2" s="1"/>
  <c r="BH884" i="2"/>
  <c r="BH885" i="2" s="1"/>
  <c r="BJ883" i="2" s="1"/>
  <c r="BH881" i="2"/>
  <c r="BH882" i="2" s="1"/>
  <c r="BJ880" i="2" s="1"/>
  <c r="BH878" i="2"/>
  <c r="BH879" i="2" s="1"/>
  <c r="BJ877" i="2" s="1"/>
  <c r="BH868" i="2"/>
  <c r="BG865" i="2"/>
  <c r="BG864" i="2"/>
  <c r="BG863" i="2"/>
  <c r="BG862" i="2"/>
  <c r="BH841" i="2"/>
  <c r="BJ838" i="2" s="1"/>
  <c r="BH837" i="2"/>
  <c r="BJ834" i="2" s="1"/>
  <c r="BH832" i="2"/>
  <c r="BH833" i="2" s="1"/>
  <c r="BJ831" i="2" s="1"/>
  <c r="BH829" i="2"/>
  <c r="BH830" i="2" s="1"/>
  <c r="BJ828" i="2" s="1"/>
  <c r="BH826" i="2"/>
  <c r="BH827" i="2" s="1"/>
  <c r="BJ825" i="2" s="1"/>
  <c r="BH823" i="2"/>
  <c r="BH824" i="2" s="1"/>
  <c r="BJ822" i="2" s="1"/>
  <c r="BH820" i="2"/>
  <c r="BH821" i="2" s="1"/>
  <c r="BJ819" i="2" s="1"/>
  <c r="BH810" i="2"/>
  <c r="BG807" i="2"/>
  <c r="BG806" i="2"/>
  <c r="BG805" i="2"/>
  <c r="BG804" i="2"/>
  <c r="BH783" i="2"/>
  <c r="BJ780" i="2" s="1"/>
  <c r="BH779" i="2"/>
  <c r="BJ776" i="2" s="1"/>
  <c r="BH774" i="2"/>
  <c r="BH775" i="2" s="1"/>
  <c r="BJ773" i="2" s="1"/>
  <c r="BH771" i="2"/>
  <c r="BH772" i="2" s="1"/>
  <c r="BJ770" i="2" s="1"/>
  <c r="BH768" i="2"/>
  <c r="BH769" i="2" s="1"/>
  <c r="BJ767" i="2" s="1"/>
  <c r="BH765" i="2"/>
  <c r="BH766" i="2" s="1"/>
  <c r="BJ764" i="2" s="1"/>
  <c r="BH762" i="2"/>
  <c r="BH763" i="2" s="1"/>
  <c r="BJ761" i="2" s="1"/>
  <c r="BH752" i="2"/>
  <c r="BG749" i="2"/>
  <c r="BG748" i="2"/>
  <c r="BG747" i="2"/>
  <c r="BG746" i="2"/>
  <c r="BH725" i="2"/>
  <c r="BJ722" i="2" s="1"/>
  <c r="BH721" i="2"/>
  <c r="BJ718" i="2" s="1"/>
  <c r="BH716" i="2"/>
  <c r="BH717" i="2" s="1"/>
  <c r="BJ715" i="2" s="1"/>
  <c r="BH713" i="2"/>
  <c r="BH714" i="2" s="1"/>
  <c r="BJ712" i="2" s="1"/>
  <c r="BH710" i="2"/>
  <c r="BH711" i="2" s="1"/>
  <c r="BJ709" i="2" s="1"/>
  <c r="BH707" i="2"/>
  <c r="BH708" i="2" s="1"/>
  <c r="BJ706" i="2" s="1"/>
  <c r="BH704" i="2"/>
  <c r="BH705" i="2" s="1"/>
  <c r="BJ703" i="2" s="1"/>
  <c r="BH694" i="2"/>
  <c r="BG691" i="2"/>
  <c r="BG690" i="2"/>
  <c r="BG689" i="2"/>
  <c r="BG688" i="2"/>
  <c r="BH667" i="2"/>
  <c r="BJ664" i="2" s="1"/>
  <c r="BH663" i="2"/>
  <c r="BJ660" i="2" s="1"/>
  <c r="BH658" i="2"/>
  <c r="BH659" i="2" s="1"/>
  <c r="BJ657" i="2" s="1"/>
  <c r="BH655" i="2"/>
  <c r="BH656" i="2" s="1"/>
  <c r="BJ654" i="2" s="1"/>
  <c r="BH652" i="2"/>
  <c r="BH653" i="2" s="1"/>
  <c r="BJ651" i="2" s="1"/>
  <c r="BH649" i="2"/>
  <c r="BH650" i="2" s="1"/>
  <c r="BJ648" i="2" s="1"/>
  <c r="BH646" i="2"/>
  <c r="BH647" i="2" s="1"/>
  <c r="BJ645" i="2" s="1"/>
  <c r="BH636" i="2"/>
  <c r="BG633" i="2"/>
  <c r="BG632" i="2"/>
  <c r="BG631" i="2"/>
  <c r="BG630" i="2"/>
  <c r="BH609" i="2"/>
  <c r="BJ606" i="2" s="1"/>
  <c r="BH605" i="2"/>
  <c r="BJ602" i="2" s="1"/>
  <c r="BH600" i="2"/>
  <c r="BH601" i="2" s="1"/>
  <c r="BJ599" i="2" s="1"/>
  <c r="BH597" i="2"/>
  <c r="BH598" i="2" s="1"/>
  <c r="BJ596" i="2" s="1"/>
  <c r="BH594" i="2"/>
  <c r="BH595" i="2" s="1"/>
  <c r="BJ593" i="2" s="1"/>
  <c r="BH591" i="2"/>
  <c r="BH592" i="2" s="1"/>
  <c r="BJ590" i="2" s="1"/>
  <c r="BH588" i="2"/>
  <c r="BH589" i="2" s="1"/>
  <c r="BJ587" i="2" s="1"/>
  <c r="BH578" i="2"/>
  <c r="BG575" i="2"/>
  <c r="BG574" i="2"/>
  <c r="BG573" i="2"/>
  <c r="BG572" i="2"/>
  <c r="BH551" i="2"/>
  <c r="BJ548" i="2" s="1"/>
  <c r="BH547" i="2"/>
  <c r="BJ544" i="2" s="1"/>
  <c r="BH542" i="2"/>
  <c r="BH543" i="2" s="1"/>
  <c r="BJ541" i="2" s="1"/>
  <c r="BH539" i="2"/>
  <c r="BH540" i="2" s="1"/>
  <c r="BJ538" i="2" s="1"/>
  <c r="BH536" i="2"/>
  <c r="BH537" i="2" s="1"/>
  <c r="BJ535" i="2" s="1"/>
  <c r="BH533" i="2"/>
  <c r="BH534" i="2" s="1"/>
  <c r="BJ532" i="2" s="1"/>
  <c r="BH530" i="2"/>
  <c r="BH531" i="2" s="1"/>
  <c r="BJ529" i="2" s="1"/>
  <c r="BH520" i="2"/>
  <c r="BG517" i="2"/>
  <c r="BG516" i="2"/>
  <c r="BG515" i="2"/>
  <c r="BG514" i="2"/>
  <c r="BH493" i="2"/>
  <c r="BJ490" i="2" s="1"/>
  <c r="BH489" i="2"/>
  <c r="BJ486" i="2" s="1"/>
  <c r="BH484" i="2"/>
  <c r="BH485" i="2" s="1"/>
  <c r="BJ483" i="2" s="1"/>
  <c r="BH481" i="2"/>
  <c r="BH482" i="2" s="1"/>
  <c r="BJ480" i="2" s="1"/>
  <c r="BH478" i="2"/>
  <c r="BH479" i="2" s="1"/>
  <c r="BJ477" i="2" s="1"/>
  <c r="BH475" i="2"/>
  <c r="BH476" i="2" s="1"/>
  <c r="BJ474" i="2" s="1"/>
  <c r="BH472" i="2"/>
  <c r="BH473" i="2" s="1"/>
  <c r="BJ471" i="2" s="1"/>
  <c r="BH462" i="2"/>
  <c r="BH464" i="2" s="1"/>
  <c r="BJ464" i="2" s="1"/>
  <c r="BG459" i="2"/>
  <c r="BG458" i="2"/>
  <c r="BG457" i="2"/>
  <c r="BG456" i="2"/>
  <c r="BH435" i="2"/>
  <c r="BJ432" i="2" s="1"/>
  <c r="BH431" i="2"/>
  <c r="BJ428" i="2" s="1"/>
  <c r="BH426" i="2"/>
  <c r="BH427" i="2" s="1"/>
  <c r="BJ425" i="2" s="1"/>
  <c r="BH423" i="2"/>
  <c r="BH424" i="2" s="1"/>
  <c r="BJ422" i="2" s="1"/>
  <c r="BH420" i="2"/>
  <c r="BH421" i="2" s="1"/>
  <c r="BJ419" i="2" s="1"/>
  <c r="BH417" i="2"/>
  <c r="BH418" i="2" s="1"/>
  <c r="BJ416" i="2" s="1"/>
  <c r="BH414" i="2"/>
  <c r="BH415" i="2" s="1"/>
  <c r="BJ413" i="2" s="1"/>
  <c r="BH404" i="2"/>
  <c r="BH406" i="2" s="1"/>
  <c r="BJ406" i="2" s="1"/>
  <c r="BG401" i="2"/>
  <c r="BG400" i="2"/>
  <c r="BG399" i="2"/>
  <c r="BG398" i="2"/>
  <c r="BH377" i="2"/>
  <c r="BJ374" i="2" s="1"/>
  <c r="BH373" i="2"/>
  <c r="BJ370" i="2" s="1"/>
  <c r="BH368" i="2"/>
  <c r="BH369" i="2" s="1"/>
  <c r="BJ367" i="2" s="1"/>
  <c r="BH365" i="2"/>
  <c r="BH366" i="2" s="1"/>
  <c r="BJ364" i="2" s="1"/>
  <c r="BH362" i="2"/>
  <c r="BH363" i="2" s="1"/>
  <c r="BJ361" i="2" s="1"/>
  <c r="BH359" i="2"/>
  <c r="BH360" i="2" s="1"/>
  <c r="BJ358" i="2" s="1"/>
  <c r="BH356" i="2"/>
  <c r="BH357" i="2" s="1"/>
  <c r="BJ355" i="2" s="1"/>
  <c r="BH346" i="2"/>
  <c r="BH348" i="2" s="1"/>
  <c r="BJ348" i="2" s="1"/>
  <c r="BG343" i="2"/>
  <c r="BG342" i="2"/>
  <c r="BG341" i="2"/>
  <c r="BG340" i="2"/>
  <c r="BH319" i="2"/>
  <c r="BJ316" i="2" s="1"/>
  <c r="BH315" i="2"/>
  <c r="BJ312" i="2" s="1"/>
  <c r="BH310" i="2"/>
  <c r="BH311" i="2" s="1"/>
  <c r="BJ309" i="2" s="1"/>
  <c r="BH307" i="2"/>
  <c r="BH308" i="2" s="1"/>
  <c r="BJ306" i="2" s="1"/>
  <c r="BH304" i="2"/>
  <c r="BH305" i="2" s="1"/>
  <c r="BJ303" i="2" s="1"/>
  <c r="BH301" i="2"/>
  <c r="BH302" i="2" s="1"/>
  <c r="BJ300" i="2" s="1"/>
  <c r="BH298" i="2"/>
  <c r="BH299" i="2" s="1"/>
  <c r="BJ297" i="2" s="1"/>
  <c r="BH288" i="2"/>
  <c r="BH290" i="2" s="1"/>
  <c r="BJ290" i="2" s="1"/>
  <c r="BG285" i="2"/>
  <c r="BG284" i="2"/>
  <c r="BG283" i="2"/>
  <c r="BG282" i="2"/>
  <c r="BH261" i="2"/>
  <c r="BJ258" i="2" s="1"/>
  <c r="BH257" i="2"/>
  <c r="BJ254" i="2" s="1"/>
  <c r="BH252" i="2"/>
  <c r="BH253" i="2" s="1"/>
  <c r="BJ251" i="2" s="1"/>
  <c r="BH249" i="2"/>
  <c r="BH250" i="2" s="1"/>
  <c r="BJ248" i="2" s="1"/>
  <c r="BH246" i="2"/>
  <c r="BH247" i="2" s="1"/>
  <c r="BJ245" i="2" s="1"/>
  <c r="BH243" i="2"/>
  <c r="BH244" i="2" s="1"/>
  <c r="BJ242" i="2" s="1"/>
  <c r="BH240" i="2"/>
  <c r="BH241" i="2" s="1"/>
  <c r="BJ239" i="2" s="1"/>
  <c r="BH230" i="2"/>
  <c r="BH232" i="2" s="1"/>
  <c r="BJ232" i="2" s="1"/>
  <c r="BG227" i="2"/>
  <c r="BG226" i="2"/>
  <c r="BG225" i="2"/>
  <c r="BG224" i="2"/>
  <c r="BH203" i="2"/>
  <c r="BJ200" i="2" s="1"/>
  <c r="BH199" i="2"/>
  <c r="BJ196" i="2" s="1"/>
  <c r="BH194" i="2"/>
  <c r="BH195" i="2" s="1"/>
  <c r="BJ193" i="2" s="1"/>
  <c r="BH191" i="2"/>
  <c r="BH192" i="2" s="1"/>
  <c r="BJ190" i="2" s="1"/>
  <c r="BH188" i="2"/>
  <c r="BH189" i="2" s="1"/>
  <c r="BJ187" i="2" s="1"/>
  <c r="BH185" i="2"/>
  <c r="BH186" i="2" s="1"/>
  <c r="BJ184" i="2" s="1"/>
  <c r="BH182" i="2"/>
  <c r="BH183" i="2" s="1"/>
  <c r="BJ181" i="2" s="1"/>
  <c r="BH172" i="2"/>
  <c r="BH174" i="2" s="1"/>
  <c r="BJ174" i="2" s="1"/>
  <c r="BG169" i="2"/>
  <c r="BG168" i="2"/>
  <c r="BG167" i="2"/>
  <c r="BG166" i="2"/>
  <c r="BH145" i="2"/>
  <c r="BJ142" i="2" s="1"/>
  <c r="BH141" i="2"/>
  <c r="BJ138" i="2" s="1"/>
  <c r="BH136" i="2"/>
  <c r="BH137" i="2" s="1"/>
  <c r="BJ135" i="2" s="1"/>
  <c r="BH133" i="2"/>
  <c r="BH134" i="2" s="1"/>
  <c r="BJ132" i="2" s="1"/>
  <c r="BH130" i="2"/>
  <c r="BH131" i="2" s="1"/>
  <c r="BJ129" i="2" s="1"/>
  <c r="BH127" i="2"/>
  <c r="BH128" i="2" s="1"/>
  <c r="BJ126" i="2" s="1"/>
  <c r="BH124" i="2"/>
  <c r="BH125" i="2" s="1"/>
  <c r="BJ123" i="2" s="1"/>
  <c r="BH114" i="2"/>
  <c r="BH111" i="2"/>
  <c r="BG111" i="2"/>
  <c r="BH110" i="2"/>
  <c r="BG110" i="2"/>
  <c r="BH109" i="2"/>
  <c r="BG109" i="2"/>
  <c r="BG108" i="2"/>
  <c r="BH87" i="2"/>
  <c r="BJ84" i="2" s="1"/>
  <c r="BH83" i="2"/>
  <c r="BJ80" i="2" s="1"/>
  <c r="BH78" i="2"/>
  <c r="BH79" i="2" s="1"/>
  <c r="BJ77" i="2" s="1"/>
  <c r="BH75" i="2"/>
  <c r="BH76" i="2" s="1"/>
  <c r="BJ74" i="2" s="1"/>
  <c r="BH72" i="2"/>
  <c r="BH73" i="2" s="1"/>
  <c r="BJ71" i="2" s="1"/>
  <c r="BH69" i="2"/>
  <c r="BH70" i="2" s="1"/>
  <c r="BJ68" i="2" s="1"/>
  <c r="BH66" i="2"/>
  <c r="BH67" i="2" s="1"/>
  <c r="BJ65" i="2" s="1"/>
  <c r="BH56" i="2"/>
  <c r="BH58" i="2" s="1"/>
  <c r="BH53" i="2"/>
  <c r="BG53" i="2"/>
  <c r="BH52" i="2"/>
  <c r="BG52" i="2"/>
  <c r="BH51" i="2"/>
  <c r="BG51" i="2"/>
  <c r="BH50" i="2"/>
  <c r="BG50" i="2"/>
  <c r="BH29" i="2"/>
  <c r="BH25" i="2"/>
  <c r="BH20" i="2"/>
  <c r="BH21" i="2" s="1"/>
  <c r="BH17" i="2"/>
  <c r="BH18" i="2" s="1"/>
  <c r="BH14" i="2"/>
  <c r="BH15" i="2" s="1"/>
  <c r="BH11" i="2"/>
  <c r="BH12" i="2" s="1"/>
  <c r="BH8" i="2"/>
  <c r="BH9" i="2" s="1"/>
  <c r="BI7" i="2"/>
  <c r="BC1622" i="2"/>
  <c r="BB1619" i="2"/>
  <c r="BB1618" i="2"/>
  <c r="BB1617" i="2"/>
  <c r="AD37" i="7"/>
  <c r="BB1616" i="2"/>
  <c r="BC1595" i="2"/>
  <c r="BE1592" i="2" s="1"/>
  <c r="BC1591" i="2"/>
  <c r="BE1588" i="2" s="1"/>
  <c r="BC1586" i="2"/>
  <c r="BC1587" i="2" s="1"/>
  <c r="BE1585" i="2" s="1"/>
  <c r="BC1583" i="2"/>
  <c r="BC1584" i="2" s="1"/>
  <c r="BE1582" i="2" s="1"/>
  <c r="BC1580" i="2"/>
  <c r="BC1581" i="2" s="1"/>
  <c r="BE1579" i="2" s="1"/>
  <c r="BC1577" i="2"/>
  <c r="BC1578" i="2" s="1"/>
  <c r="BE1576" i="2" s="1"/>
  <c r="BC1574" i="2"/>
  <c r="BC1575" i="2" s="1"/>
  <c r="BE1573" i="2" s="1"/>
  <c r="BC1564" i="2"/>
  <c r="BB1561" i="2"/>
  <c r="BB1560" i="2"/>
  <c r="BB1559" i="2"/>
  <c r="BB1558" i="2"/>
  <c r="BC1537" i="2"/>
  <c r="BE1534" i="2" s="1"/>
  <c r="BC1533" i="2"/>
  <c r="BE1530" i="2" s="1"/>
  <c r="BC1528" i="2"/>
  <c r="BC1529" i="2" s="1"/>
  <c r="BE1527" i="2" s="1"/>
  <c r="BC1525" i="2"/>
  <c r="BC1526" i="2" s="1"/>
  <c r="BE1524" i="2" s="1"/>
  <c r="BC1522" i="2"/>
  <c r="BC1523" i="2" s="1"/>
  <c r="BE1521" i="2" s="1"/>
  <c r="BC1519" i="2"/>
  <c r="BC1520" i="2" s="1"/>
  <c r="BE1518" i="2" s="1"/>
  <c r="BC1516" i="2"/>
  <c r="BC1517" i="2" s="1"/>
  <c r="BE1515" i="2" s="1"/>
  <c r="BC1506" i="2"/>
  <c r="BC1508" i="2" s="1"/>
  <c r="BE1508" i="2" s="1"/>
  <c r="BB1503" i="2"/>
  <c r="BB1502" i="2"/>
  <c r="BB1501" i="2"/>
  <c r="BB1500" i="2"/>
  <c r="BC1479" i="2"/>
  <c r="BE1476" i="2" s="1"/>
  <c r="BC1475" i="2"/>
  <c r="BE1472" i="2" s="1"/>
  <c r="BC1470" i="2"/>
  <c r="BC1471" i="2" s="1"/>
  <c r="BE1469" i="2" s="1"/>
  <c r="BC1467" i="2"/>
  <c r="BC1468" i="2" s="1"/>
  <c r="BE1466" i="2" s="1"/>
  <c r="BC1464" i="2"/>
  <c r="BC1465" i="2" s="1"/>
  <c r="BE1463" i="2" s="1"/>
  <c r="BC1461" i="2"/>
  <c r="BC1462" i="2" s="1"/>
  <c r="BE1460" i="2" s="1"/>
  <c r="BC1458" i="2"/>
  <c r="BC1459" i="2" s="1"/>
  <c r="BE1457" i="2" s="1"/>
  <c r="BC1448" i="2"/>
  <c r="BC1450" i="2" s="1"/>
  <c r="BE1450" i="2" s="1"/>
  <c r="BB1445" i="2"/>
  <c r="BB1444" i="2"/>
  <c r="BB1443" i="2"/>
  <c r="BB1442" i="2"/>
  <c r="BC1421" i="2"/>
  <c r="BE1418" i="2" s="1"/>
  <c r="BC1417" i="2"/>
  <c r="BE1414" i="2" s="1"/>
  <c r="BC1412" i="2"/>
  <c r="BC1413" i="2" s="1"/>
  <c r="BE1411" i="2" s="1"/>
  <c r="BC1409" i="2"/>
  <c r="BC1410" i="2" s="1"/>
  <c r="BE1408" i="2" s="1"/>
  <c r="BC1406" i="2"/>
  <c r="BC1407" i="2" s="1"/>
  <c r="BE1405" i="2" s="1"/>
  <c r="BC1403" i="2"/>
  <c r="BC1404" i="2" s="1"/>
  <c r="BE1402" i="2" s="1"/>
  <c r="BC1400" i="2"/>
  <c r="BC1401" i="2" s="1"/>
  <c r="BE1399" i="2" s="1"/>
  <c r="BC1390" i="2"/>
  <c r="BC1392" i="2" s="1"/>
  <c r="BE1392" i="2" s="1"/>
  <c r="BB1387" i="2"/>
  <c r="BB1386" i="2"/>
  <c r="BB1385" i="2"/>
  <c r="BB1384" i="2"/>
  <c r="BC1363" i="2"/>
  <c r="BE1360" i="2" s="1"/>
  <c r="BC1359" i="2"/>
  <c r="BE1356" i="2" s="1"/>
  <c r="BC1354" i="2"/>
  <c r="BC1355" i="2" s="1"/>
  <c r="BE1353" i="2" s="1"/>
  <c r="BC1351" i="2"/>
  <c r="BC1352" i="2" s="1"/>
  <c r="BE1350" i="2" s="1"/>
  <c r="BC1348" i="2"/>
  <c r="BC1349" i="2" s="1"/>
  <c r="BE1347" i="2" s="1"/>
  <c r="BC1345" i="2"/>
  <c r="BC1346" i="2" s="1"/>
  <c r="BE1344" i="2" s="1"/>
  <c r="BC1342" i="2"/>
  <c r="BC1343" i="2" s="1"/>
  <c r="BE1341" i="2" s="1"/>
  <c r="BC1332" i="2"/>
  <c r="BB1329" i="2"/>
  <c r="BB1328" i="2"/>
  <c r="BB1327" i="2"/>
  <c r="BB1326" i="2"/>
  <c r="BC1305" i="2"/>
  <c r="BE1302" i="2" s="1"/>
  <c r="BC1301" i="2"/>
  <c r="BE1298" i="2" s="1"/>
  <c r="BC1296" i="2"/>
  <c r="BC1297" i="2" s="1"/>
  <c r="BE1295" i="2" s="1"/>
  <c r="BC1293" i="2"/>
  <c r="BC1294" i="2" s="1"/>
  <c r="BE1292" i="2" s="1"/>
  <c r="BC1290" i="2"/>
  <c r="BC1291" i="2" s="1"/>
  <c r="BE1289" i="2" s="1"/>
  <c r="BC1287" i="2"/>
  <c r="BC1288" i="2" s="1"/>
  <c r="BE1286" i="2" s="1"/>
  <c r="BC1284" i="2"/>
  <c r="BC1285" i="2" s="1"/>
  <c r="BE1283" i="2" s="1"/>
  <c r="BC1274" i="2"/>
  <c r="BC1276" i="2" s="1"/>
  <c r="BE1276" i="2" s="1"/>
  <c r="BB1271" i="2"/>
  <c r="BB1270" i="2"/>
  <c r="BB1269" i="2"/>
  <c r="BB1268" i="2"/>
  <c r="BC1247" i="2"/>
  <c r="BE1244" i="2" s="1"/>
  <c r="BC1243" i="2"/>
  <c r="BE1240" i="2" s="1"/>
  <c r="BC1238" i="2"/>
  <c r="BC1239" i="2" s="1"/>
  <c r="BE1237" i="2" s="1"/>
  <c r="BC1235" i="2"/>
  <c r="BC1236" i="2" s="1"/>
  <c r="BE1234" i="2" s="1"/>
  <c r="BC1232" i="2"/>
  <c r="BC1233" i="2" s="1"/>
  <c r="BE1231" i="2" s="1"/>
  <c r="BC1229" i="2"/>
  <c r="BC1230" i="2" s="1"/>
  <c r="BE1228" i="2" s="1"/>
  <c r="BC1226" i="2"/>
  <c r="BC1227" i="2" s="1"/>
  <c r="BE1225" i="2" s="1"/>
  <c r="BC1216" i="2"/>
  <c r="BC1218" i="2" s="1"/>
  <c r="BE1218" i="2" s="1"/>
  <c r="BB1213" i="2"/>
  <c r="BB1212" i="2"/>
  <c r="BB1211" i="2"/>
  <c r="BB1210" i="2"/>
  <c r="BC1189" i="2"/>
  <c r="BE1186" i="2" s="1"/>
  <c r="BC1185" i="2"/>
  <c r="BE1182" i="2" s="1"/>
  <c r="BC1180" i="2"/>
  <c r="BC1181" i="2" s="1"/>
  <c r="BE1179" i="2" s="1"/>
  <c r="BC1177" i="2"/>
  <c r="BC1178" i="2" s="1"/>
  <c r="BE1176" i="2" s="1"/>
  <c r="BC1174" i="2"/>
  <c r="BC1175" i="2" s="1"/>
  <c r="BE1173" i="2" s="1"/>
  <c r="BC1171" i="2"/>
  <c r="BC1172" i="2" s="1"/>
  <c r="BE1170" i="2" s="1"/>
  <c r="BC1168" i="2"/>
  <c r="BC1169" i="2" s="1"/>
  <c r="BE1167" i="2" s="1"/>
  <c r="BC1158" i="2"/>
  <c r="BB1155" i="2"/>
  <c r="BB1154" i="2"/>
  <c r="BB1153" i="2"/>
  <c r="BB1152" i="2"/>
  <c r="BC1131" i="2"/>
  <c r="BE1128" i="2" s="1"/>
  <c r="BC1127" i="2"/>
  <c r="BE1124" i="2" s="1"/>
  <c r="BC1122" i="2"/>
  <c r="BC1123" i="2" s="1"/>
  <c r="BE1121" i="2" s="1"/>
  <c r="BC1119" i="2"/>
  <c r="BC1120" i="2" s="1"/>
  <c r="BE1118" i="2" s="1"/>
  <c r="BC1116" i="2"/>
  <c r="BC1117" i="2" s="1"/>
  <c r="BE1115" i="2" s="1"/>
  <c r="BC1113" i="2"/>
  <c r="BC1114" i="2" s="1"/>
  <c r="BE1112" i="2" s="1"/>
  <c r="BC1110" i="2"/>
  <c r="BC1111" i="2" s="1"/>
  <c r="BE1109" i="2" s="1"/>
  <c r="BC1100" i="2"/>
  <c r="BB1097" i="2"/>
  <c r="BB1096" i="2"/>
  <c r="BB1095" i="2"/>
  <c r="BB1094" i="2"/>
  <c r="BC1073" i="2"/>
  <c r="BE1070" i="2" s="1"/>
  <c r="BC1069" i="2"/>
  <c r="BE1066" i="2" s="1"/>
  <c r="BC1064" i="2"/>
  <c r="BC1065" i="2" s="1"/>
  <c r="BE1063" i="2" s="1"/>
  <c r="BC1061" i="2"/>
  <c r="BC1062" i="2" s="1"/>
  <c r="BE1060" i="2" s="1"/>
  <c r="BC1058" i="2"/>
  <c r="BC1059" i="2" s="1"/>
  <c r="BE1057" i="2" s="1"/>
  <c r="BC1055" i="2"/>
  <c r="BC1056" i="2" s="1"/>
  <c r="BE1054" i="2" s="1"/>
  <c r="BC1052" i="2"/>
  <c r="BC1053" i="2" s="1"/>
  <c r="BE1051" i="2" s="1"/>
  <c r="BC1042" i="2"/>
  <c r="BB1039" i="2"/>
  <c r="BB1038" i="2"/>
  <c r="BB1037" i="2"/>
  <c r="BB1036" i="2"/>
  <c r="BC1015" i="2"/>
  <c r="BE1012" i="2" s="1"/>
  <c r="BC1011" i="2"/>
  <c r="BE1008" i="2" s="1"/>
  <c r="BC1006" i="2"/>
  <c r="BC1007" i="2" s="1"/>
  <c r="BE1005" i="2" s="1"/>
  <c r="BC1003" i="2"/>
  <c r="BC1004" i="2" s="1"/>
  <c r="BE1002" i="2" s="1"/>
  <c r="BC1000" i="2"/>
  <c r="BC1001" i="2" s="1"/>
  <c r="BE999" i="2" s="1"/>
  <c r="BC997" i="2"/>
  <c r="BC998" i="2" s="1"/>
  <c r="BE996" i="2" s="1"/>
  <c r="BC994" i="2"/>
  <c r="BC995" i="2" s="1"/>
  <c r="BE993" i="2" s="1"/>
  <c r="BC984" i="2"/>
  <c r="BB981" i="2"/>
  <c r="BB980" i="2"/>
  <c r="BB979" i="2"/>
  <c r="BB978" i="2"/>
  <c r="BC957" i="2"/>
  <c r="BE954" i="2" s="1"/>
  <c r="BC953" i="2"/>
  <c r="BE950" i="2" s="1"/>
  <c r="BC948" i="2"/>
  <c r="BC949" i="2" s="1"/>
  <c r="BE947" i="2" s="1"/>
  <c r="BC945" i="2"/>
  <c r="BC946" i="2" s="1"/>
  <c r="BE944" i="2" s="1"/>
  <c r="BC942" i="2"/>
  <c r="BC943" i="2" s="1"/>
  <c r="BE941" i="2" s="1"/>
  <c r="BC939" i="2"/>
  <c r="BC940" i="2" s="1"/>
  <c r="BE938" i="2" s="1"/>
  <c r="BC936" i="2"/>
  <c r="BC937" i="2" s="1"/>
  <c r="BE935" i="2" s="1"/>
  <c r="BC926" i="2"/>
  <c r="BB923" i="2"/>
  <c r="BB922" i="2"/>
  <c r="BB921" i="2"/>
  <c r="BB920" i="2"/>
  <c r="BC899" i="2"/>
  <c r="BE896" i="2" s="1"/>
  <c r="BC895" i="2"/>
  <c r="BE892" i="2" s="1"/>
  <c r="BC890" i="2"/>
  <c r="BC891" i="2" s="1"/>
  <c r="BE889" i="2" s="1"/>
  <c r="BC887" i="2"/>
  <c r="BC888" i="2" s="1"/>
  <c r="BE886" i="2" s="1"/>
  <c r="BC884" i="2"/>
  <c r="BC885" i="2" s="1"/>
  <c r="BE883" i="2" s="1"/>
  <c r="BC881" i="2"/>
  <c r="BC882" i="2" s="1"/>
  <c r="BE880" i="2" s="1"/>
  <c r="BC878" i="2"/>
  <c r="BC879" i="2" s="1"/>
  <c r="BE877" i="2" s="1"/>
  <c r="BC868" i="2"/>
  <c r="BC870" i="2" s="1"/>
  <c r="BE870" i="2" s="1"/>
  <c r="BB865" i="2"/>
  <c r="BB864" i="2"/>
  <c r="BB863" i="2"/>
  <c r="BB862" i="2"/>
  <c r="BC841" i="2"/>
  <c r="BE838" i="2" s="1"/>
  <c r="BC837" i="2"/>
  <c r="BE834" i="2" s="1"/>
  <c r="BC832" i="2"/>
  <c r="BC833" i="2" s="1"/>
  <c r="BE831" i="2" s="1"/>
  <c r="BC829" i="2"/>
  <c r="BC830" i="2" s="1"/>
  <c r="BE828" i="2" s="1"/>
  <c r="BC826" i="2"/>
  <c r="BC827" i="2" s="1"/>
  <c r="BE825" i="2" s="1"/>
  <c r="BC823" i="2"/>
  <c r="BC824" i="2" s="1"/>
  <c r="BE822" i="2" s="1"/>
  <c r="BC820" i="2"/>
  <c r="BC821" i="2" s="1"/>
  <c r="BE819" i="2" s="1"/>
  <c r="BC810" i="2"/>
  <c r="BB807" i="2"/>
  <c r="BB806" i="2"/>
  <c r="BB805" i="2"/>
  <c r="BB804" i="2"/>
  <c r="BC783" i="2"/>
  <c r="BE780" i="2" s="1"/>
  <c r="BC779" i="2"/>
  <c r="BE776" i="2" s="1"/>
  <c r="BC774" i="2"/>
  <c r="BC775" i="2" s="1"/>
  <c r="BE773" i="2" s="1"/>
  <c r="BC771" i="2"/>
  <c r="BC772" i="2" s="1"/>
  <c r="BE770" i="2" s="1"/>
  <c r="BC768" i="2"/>
  <c r="BC769" i="2" s="1"/>
  <c r="BE767" i="2" s="1"/>
  <c r="BC765" i="2"/>
  <c r="BC766" i="2" s="1"/>
  <c r="BE764" i="2" s="1"/>
  <c r="BC762" i="2"/>
  <c r="BC763" i="2" s="1"/>
  <c r="BE761" i="2" s="1"/>
  <c r="BC752" i="2"/>
  <c r="BB749" i="2"/>
  <c r="BB748" i="2"/>
  <c r="BB747" i="2"/>
  <c r="BB746" i="2"/>
  <c r="BC725" i="2"/>
  <c r="BE722" i="2" s="1"/>
  <c r="BC721" i="2"/>
  <c r="BE718" i="2" s="1"/>
  <c r="BC716" i="2"/>
  <c r="BC717" i="2" s="1"/>
  <c r="BE715" i="2" s="1"/>
  <c r="BC713" i="2"/>
  <c r="BC714" i="2" s="1"/>
  <c r="BE712" i="2" s="1"/>
  <c r="BC710" i="2"/>
  <c r="BC711" i="2" s="1"/>
  <c r="BE709" i="2" s="1"/>
  <c r="BC707" i="2"/>
  <c r="BC708" i="2" s="1"/>
  <c r="BE706" i="2" s="1"/>
  <c r="BC704" i="2"/>
  <c r="BC705" i="2" s="1"/>
  <c r="BE703" i="2" s="1"/>
  <c r="BC694" i="2"/>
  <c r="BB691" i="2"/>
  <c r="BB690" i="2"/>
  <c r="BB689" i="2"/>
  <c r="BB688" i="2"/>
  <c r="BC667" i="2"/>
  <c r="BE664" i="2" s="1"/>
  <c r="BC663" i="2"/>
  <c r="BE660" i="2" s="1"/>
  <c r="BC658" i="2"/>
  <c r="BC659" i="2" s="1"/>
  <c r="BE657" i="2" s="1"/>
  <c r="BC655" i="2"/>
  <c r="BC656" i="2" s="1"/>
  <c r="BE654" i="2" s="1"/>
  <c r="BC652" i="2"/>
  <c r="BC653" i="2" s="1"/>
  <c r="BE651" i="2" s="1"/>
  <c r="BC649" i="2"/>
  <c r="BC650" i="2" s="1"/>
  <c r="BE648" i="2" s="1"/>
  <c r="BC646" i="2"/>
  <c r="BC647" i="2" s="1"/>
  <c r="BE645" i="2" s="1"/>
  <c r="BC636" i="2"/>
  <c r="BB633" i="2"/>
  <c r="BB632" i="2"/>
  <c r="BB631" i="2"/>
  <c r="BB630" i="2"/>
  <c r="BC609" i="2"/>
  <c r="BE606" i="2" s="1"/>
  <c r="BC605" i="2"/>
  <c r="BE602" i="2" s="1"/>
  <c r="BC600" i="2"/>
  <c r="BC601" i="2" s="1"/>
  <c r="BE599" i="2" s="1"/>
  <c r="BC597" i="2"/>
  <c r="BC598" i="2" s="1"/>
  <c r="BE596" i="2" s="1"/>
  <c r="BC594" i="2"/>
  <c r="BC595" i="2" s="1"/>
  <c r="BE593" i="2" s="1"/>
  <c r="BC591" i="2"/>
  <c r="BC592" i="2" s="1"/>
  <c r="BE590" i="2" s="1"/>
  <c r="BC588" i="2"/>
  <c r="BC589" i="2" s="1"/>
  <c r="BE587" i="2" s="1"/>
  <c r="BC578" i="2"/>
  <c r="BB575" i="2"/>
  <c r="BB574" i="2"/>
  <c r="BB573" i="2"/>
  <c r="BB572" i="2"/>
  <c r="BC551" i="2"/>
  <c r="BE548" i="2" s="1"/>
  <c r="BC547" i="2"/>
  <c r="BE544" i="2" s="1"/>
  <c r="BC542" i="2"/>
  <c r="BC543" i="2" s="1"/>
  <c r="BE541" i="2" s="1"/>
  <c r="BC539" i="2"/>
  <c r="BC540" i="2" s="1"/>
  <c r="BE538" i="2" s="1"/>
  <c r="BC536" i="2"/>
  <c r="BC537" i="2" s="1"/>
  <c r="BE535" i="2" s="1"/>
  <c r="BC533" i="2"/>
  <c r="BC534" i="2" s="1"/>
  <c r="BE532" i="2" s="1"/>
  <c r="BC530" i="2"/>
  <c r="BC531" i="2" s="1"/>
  <c r="BE529" i="2" s="1"/>
  <c r="BC520" i="2"/>
  <c r="BC522" i="2" s="1"/>
  <c r="BE522" i="2" s="1"/>
  <c r="BB517" i="2"/>
  <c r="BB516" i="2"/>
  <c r="BB515" i="2"/>
  <c r="BB514" i="2"/>
  <c r="BC493" i="2"/>
  <c r="BE490" i="2" s="1"/>
  <c r="BC489" i="2"/>
  <c r="BE486" i="2" s="1"/>
  <c r="BC484" i="2"/>
  <c r="BC485" i="2" s="1"/>
  <c r="BE483" i="2" s="1"/>
  <c r="BC481" i="2"/>
  <c r="BC482" i="2" s="1"/>
  <c r="BE480" i="2" s="1"/>
  <c r="BC478" i="2"/>
  <c r="BC479" i="2" s="1"/>
  <c r="BE477" i="2" s="1"/>
  <c r="BC475" i="2"/>
  <c r="BC476" i="2" s="1"/>
  <c r="BE474" i="2" s="1"/>
  <c r="BC472" i="2"/>
  <c r="BC473" i="2" s="1"/>
  <c r="BE471" i="2" s="1"/>
  <c r="BC462" i="2"/>
  <c r="BB459" i="2"/>
  <c r="BB458" i="2"/>
  <c r="BB457" i="2"/>
  <c r="BB456" i="2"/>
  <c r="BC435" i="2"/>
  <c r="BE432" i="2" s="1"/>
  <c r="BC431" i="2"/>
  <c r="BE428" i="2" s="1"/>
  <c r="BC426" i="2"/>
  <c r="BC427" i="2" s="1"/>
  <c r="BE425" i="2" s="1"/>
  <c r="BC423" i="2"/>
  <c r="BC424" i="2" s="1"/>
  <c r="BE422" i="2" s="1"/>
  <c r="BC420" i="2"/>
  <c r="BC421" i="2" s="1"/>
  <c r="BE419" i="2" s="1"/>
  <c r="BC417" i="2"/>
  <c r="BC418" i="2" s="1"/>
  <c r="BE416" i="2" s="1"/>
  <c r="BC414" i="2"/>
  <c r="BC415" i="2" s="1"/>
  <c r="BE413" i="2" s="1"/>
  <c r="BC404" i="2"/>
  <c r="BB401" i="2"/>
  <c r="BB400" i="2"/>
  <c r="BB399" i="2"/>
  <c r="BB398" i="2"/>
  <c r="BC377" i="2"/>
  <c r="BE374" i="2" s="1"/>
  <c r="BC373" i="2"/>
  <c r="BE370" i="2" s="1"/>
  <c r="BC368" i="2"/>
  <c r="BC369" i="2" s="1"/>
  <c r="BE367" i="2" s="1"/>
  <c r="BC365" i="2"/>
  <c r="BC366" i="2" s="1"/>
  <c r="BE364" i="2" s="1"/>
  <c r="BC362" i="2"/>
  <c r="BC363" i="2" s="1"/>
  <c r="BE361" i="2" s="1"/>
  <c r="BC359" i="2"/>
  <c r="BC360" i="2" s="1"/>
  <c r="BE358" i="2" s="1"/>
  <c r="BC356" i="2"/>
  <c r="BC357" i="2" s="1"/>
  <c r="BE355" i="2" s="1"/>
  <c r="BC346" i="2"/>
  <c r="BB343" i="2"/>
  <c r="BB342" i="2"/>
  <c r="BB341" i="2"/>
  <c r="BB340" i="2"/>
  <c r="BC319" i="2"/>
  <c r="BE316" i="2" s="1"/>
  <c r="BC315" i="2"/>
  <c r="BE312" i="2" s="1"/>
  <c r="BC310" i="2"/>
  <c r="BC311" i="2" s="1"/>
  <c r="BE309" i="2" s="1"/>
  <c r="BC307" i="2"/>
  <c r="BC308" i="2" s="1"/>
  <c r="BE306" i="2" s="1"/>
  <c r="BC304" i="2"/>
  <c r="BC305" i="2" s="1"/>
  <c r="BE303" i="2" s="1"/>
  <c r="BC301" i="2"/>
  <c r="BC302" i="2" s="1"/>
  <c r="BE300" i="2" s="1"/>
  <c r="BC298" i="2"/>
  <c r="BC299" i="2" s="1"/>
  <c r="BE297" i="2" s="1"/>
  <c r="BC288" i="2"/>
  <c r="BB285" i="2"/>
  <c r="BB284" i="2"/>
  <c r="BB283" i="2"/>
  <c r="BB282" i="2"/>
  <c r="BC261" i="2"/>
  <c r="BE258" i="2" s="1"/>
  <c r="BC257" i="2"/>
  <c r="BE254" i="2" s="1"/>
  <c r="BC252" i="2"/>
  <c r="BC253" i="2" s="1"/>
  <c r="BE251" i="2" s="1"/>
  <c r="BC249" i="2"/>
  <c r="BC250" i="2" s="1"/>
  <c r="BE248" i="2" s="1"/>
  <c r="BC246" i="2"/>
  <c r="BC247" i="2" s="1"/>
  <c r="BE245" i="2" s="1"/>
  <c r="BC243" i="2"/>
  <c r="BC244" i="2" s="1"/>
  <c r="BE242" i="2" s="1"/>
  <c r="BC240" i="2"/>
  <c r="BC241" i="2" s="1"/>
  <c r="BE239" i="2" s="1"/>
  <c r="BC230" i="2"/>
  <c r="BB227" i="2"/>
  <c r="BB226" i="2"/>
  <c r="BB225" i="2"/>
  <c r="BB224" i="2"/>
  <c r="BC203" i="2"/>
  <c r="BE200" i="2" s="1"/>
  <c r="BC199" i="2"/>
  <c r="BE196" i="2" s="1"/>
  <c r="BC194" i="2"/>
  <c r="BC195" i="2" s="1"/>
  <c r="BE193" i="2" s="1"/>
  <c r="BC191" i="2"/>
  <c r="BC192" i="2" s="1"/>
  <c r="BE190" i="2" s="1"/>
  <c r="BC188" i="2"/>
  <c r="BC189" i="2" s="1"/>
  <c r="BE187" i="2" s="1"/>
  <c r="BC185" i="2"/>
  <c r="BC186" i="2" s="1"/>
  <c r="BE184" i="2" s="1"/>
  <c r="BC182" i="2"/>
  <c r="BC183" i="2" s="1"/>
  <c r="BE181" i="2" s="1"/>
  <c r="BC172" i="2"/>
  <c r="BB169" i="2"/>
  <c r="BB168" i="2"/>
  <c r="BB167" i="2"/>
  <c r="BB166" i="2"/>
  <c r="BC145" i="2"/>
  <c r="BE142" i="2" s="1"/>
  <c r="BC141" i="2"/>
  <c r="BE138" i="2" s="1"/>
  <c r="BC136" i="2"/>
  <c r="BC137" i="2" s="1"/>
  <c r="BE135" i="2" s="1"/>
  <c r="BC133" i="2"/>
  <c r="BC134" i="2" s="1"/>
  <c r="BE132" i="2" s="1"/>
  <c r="BC130" i="2"/>
  <c r="BC131" i="2" s="1"/>
  <c r="BE129" i="2" s="1"/>
  <c r="BC127" i="2"/>
  <c r="BC128" i="2" s="1"/>
  <c r="BE126" i="2" s="1"/>
  <c r="BC124" i="2"/>
  <c r="BC125" i="2" s="1"/>
  <c r="BE123" i="2" s="1"/>
  <c r="BC114" i="2"/>
  <c r="BC111" i="2"/>
  <c r="BB111" i="2"/>
  <c r="BC110" i="2"/>
  <c r="BB110" i="2"/>
  <c r="BC109" i="2"/>
  <c r="BB109" i="2"/>
  <c r="BB108" i="2"/>
  <c r="BC87" i="2"/>
  <c r="BE84" i="2" s="1"/>
  <c r="BC83" i="2"/>
  <c r="BE80" i="2" s="1"/>
  <c r="BC78" i="2"/>
  <c r="BC79" i="2" s="1"/>
  <c r="BE77" i="2" s="1"/>
  <c r="BC75" i="2"/>
  <c r="BC76" i="2" s="1"/>
  <c r="BE74" i="2" s="1"/>
  <c r="BC72" i="2"/>
  <c r="BC73" i="2" s="1"/>
  <c r="BE71" i="2" s="1"/>
  <c r="BC69" i="2"/>
  <c r="BC70" i="2" s="1"/>
  <c r="BE68" i="2" s="1"/>
  <c r="BC66" i="2"/>
  <c r="BC67" i="2" s="1"/>
  <c r="BE65" i="2" s="1"/>
  <c r="BC56" i="2"/>
  <c r="BC53" i="2"/>
  <c r="BB53" i="2"/>
  <c r="BC52" i="2"/>
  <c r="BB52" i="2"/>
  <c r="BC51" i="2"/>
  <c r="BB51" i="2"/>
  <c r="BC50" i="2"/>
  <c r="BB50" i="2"/>
  <c r="BC29" i="2"/>
  <c r="BC25" i="2"/>
  <c r="BC20" i="2"/>
  <c r="BC21" i="2" s="1"/>
  <c r="BC17" i="2"/>
  <c r="BC18" i="2" s="1"/>
  <c r="BC14" i="2"/>
  <c r="BC15" i="2" s="1"/>
  <c r="BC11" i="2"/>
  <c r="BC12" i="2" s="1"/>
  <c r="BC8" i="2"/>
  <c r="BC9" i="2" s="1"/>
  <c r="BD7" i="2"/>
  <c r="AX1622" i="2"/>
  <c r="AX1624" i="2" s="1"/>
  <c r="AZ1624" i="2" s="1"/>
  <c r="AW1619" i="2"/>
  <c r="AW1618" i="2"/>
  <c r="AW1617" i="2"/>
  <c r="AW1616" i="2"/>
  <c r="AX1595" i="2"/>
  <c r="AZ1592" i="2" s="1"/>
  <c r="AX1591" i="2"/>
  <c r="AZ1588" i="2" s="1"/>
  <c r="AX1586" i="2"/>
  <c r="AX1587" i="2" s="1"/>
  <c r="AZ1585" i="2" s="1"/>
  <c r="AX1583" i="2"/>
  <c r="AX1584" i="2" s="1"/>
  <c r="AZ1582" i="2" s="1"/>
  <c r="AX1580" i="2"/>
  <c r="AX1581" i="2" s="1"/>
  <c r="AZ1579" i="2" s="1"/>
  <c r="AX1577" i="2"/>
  <c r="AX1578" i="2" s="1"/>
  <c r="AZ1576" i="2" s="1"/>
  <c r="AX1574" i="2"/>
  <c r="AX1575" i="2" s="1"/>
  <c r="AZ1573" i="2" s="1"/>
  <c r="AX1564" i="2"/>
  <c r="AX1566" i="2" s="1"/>
  <c r="AZ1566" i="2" s="1"/>
  <c r="AW1561" i="2"/>
  <c r="AW1560" i="2"/>
  <c r="AW1559" i="2"/>
  <c r="AW1558" i="2"/>
  <c r="AX1537" i="2"/>
  <c r="AZ1534" i="2" s="1"/>
  <c r="AX1533" i="2"/>
  <c r="AZ1530" i="2" s="1"/>
  <c r="AX1528" i="2"/>
  <c r="AX1529" i="2" s="1"/>
  <c r="AZ1527" i="2" s="1"/>
  <c r="AX1525" i="2"/>
  <c r="AX1526" i="2" s="1"/>
  <c r="AZ1524" i="2" s="1"/>
  <c r="AX1522" i="2"/>
  <c r="AX1523" i="2" s="1"/>
  <c r="AZ1521" i="2" s="1"/>
  <c r="AX1519" i="2"/>
  <c r="AX1520" i="2" s="1"/>
  <c r="AZ1518" i="2" s="1"/>
  <c r="AX1516" i="2"/>
  <c r="AX1517" i="2" s="1"/>
  <c r="AZ1515" i="2" s="1"/>
  <c r="AX1506" i="2"/>
  <c r="AX1508" i="2" s="1"/>
  <c r="AZ1508" i="2" s="1"/>
  <c r="AW1503" i="2"/>
  <c r="AW1502" i="2"/>
  <c r="AW1501" i="2"/>
  <c r="AW1500" i="2"/>
  <c r="AX1479" i="2"/>
  <c r="AZ1476" i="2" s="1"/>
  <c r="AX1475" i="2"/>
  <c r="AZ1472" i="2" s="1"/>
  <c r="AX1470" i="2"/>
  <c r="AX1471" i="2" s="1"/>
  <c r="AZ1469" i="2" s="1"/>
  <c r="AX1467" i="2"/>
  <c r="AX1468" i="2" s="1"/>
  <c r="AZ1466" i="2" s="1"/>
  <c r="AX1464" i="2"/>
  <c r="AX1465" i="2" s="1"/>
  <c r="AZ1463" i="2" s="1"/>
  <c r="AX1461" i="2"/>
  <c r="AX1462" i="2" s="1"/>
  <c r="AZ1460" i="2" s="1"/>
  <c r="AX1458" i="2"/>
  <c r="AX1459" i="2" s="1"/>
  <c r="AZ1457" i="2" s="1"/>
  <c r="AX1448" i="2"/>
  <c r="AW1445" i="2"/>
  <c r="AW1444" i="2"/>
  <c r="AW1443" i="2"/>
  <c r="AW1442" i="2"/>
  <c r="AX1421" i="2"/>
  <c r="AZ1418" i="2" s="1"/>
  <c r="AX1417" i="2"/>
  <c r="AZ1414" i="2" s="1"/>
  <c r="AX1412" i="2"/>
  <c r="AX1413" i="2" s="1"/>
  <c r="AZ1411" i="2" s="1"/>
  <c r="AX1409" i="2"/>
  <c r="AX1410" i="2" s="1"/>
  <c r="AZ1408" i="2" s="1"/>
  <c r="AX1406" i="2"/>
  <c r="AX1407" i="2" s="1"/>
  <c r="AZ1405" i="2" s="1"/>
  <c r="AX1403" i="2"/>
  <c r="AX1404" i="2" s="1"/>
  <c r="AZ1402" i="2" s="1"/>
  <c r="AX1400" i="2"/>
  <c r="AX1401" i="2" s="1"/>
  <c r="AZ1399" i="2" s="1"/>
  <c r="AX1390" i="2"/>
  <c r="AX1392" i="2" s="1"/>
  <c r="AZ1392" i="2" s="1"/>
  <c r="AW1387" i="2"/>
  <c r="AW1386" i="2"/>
  <c r="AW1385" i="2"/>
  <c r="AW1384" i="2"/>
  <c r="AX1363" i="2"/>
  <c r="AZ1360" i="2" s="1"/>
  <c r="AX1359" i="2"/>
  <c r="AZ1356" i="2" s="1"/>
  <c r="AX1354" i="2"/>
  <c r="AX1355" i="2" s="1"/>
  <c r="AZ1353" i="2" s="1"/>
  <c r="AX1351" i="2"/>
  <c r="AX1352" i="2" s="1"/>
  <c r="AZ1350" i="2" s="1"/>
  <c r="AX1348" i="2"/>
  <c r="AX1349" i="2" s="1"/>
  <c r="AZ1347" i="2" s="1"/>
  <c r="AX1345" i="2"/>
  <c r="AX1346" i="2" s="1"/>
  <c r="AZ1344" i="2" s="1"/>
  <c r="AX1342" i="2"/>
  <c r="AX1343" i="2" s="1"/>
  <c r="AZ1341" i="2" s="1"/>
  <c r="AX1332" i="2"/>
  <c r="AX1334" i="2" s="1"/>
  <c r="AZ1334" i="2" s="1"/>
  <c r="AW1329" i="2"/>
  <c r="AW1328" i="2"/>
  <c r="AW1327" i="2"/>
  <c r="AW1326" i="2"/>
  <c r="AX1305" i="2"/>
  <c r="AZ1302" i="2" s="1"/>
  <c r="AX1301" i="2"/>
  <c r="AZ1298" i="2" s="1"/>
  <c r="AX1296" i="2"/>
  <c r="AX1297" i="2" s="1"/>
  <c r="AZ1295" i="2" s="1"/>
  <c r="AX1293" i="2"/>
  <c r="AX1294" i="2" s="1"/>
  <c r="AZ1292" i="2" s="1"/>
  <c r="AX1290" i="2"/>
  <c r="AX1291" i="2" s="1"/>
  <c r="AZ1289" i="2" s="1"/>
  <c r="AX1287" i="2"/>
  <c r="AX1288" i="2" s="1"/>
  <c r="AZ1286" i="2" s="1"/>
  <c r="AX1284" i="2"/>
  <c r="AX1285" i="2" s="1"/>
  <c r="AZ1283" i="2" s="1"/>
  <c r="AX1274" i="2"/>
  <c r="AX1276" i="2" s="1"/>
  <c r="AZ1276" i="2" s="1"/>
  <c r="AW1271" i="2"/>
  <c r="AW1270" i="2"/>
  <c r="AW1269" i="2"/>
  <c r="AW1268" i="2"/>
  <c r="AX1247" i="2"/>
  <c r="AZ1244" i="2" s="1"/>
  <c r="AX1243" i="2"/>
  <c r="AZ1240" i="2" s="1"/>
  <c r="AX1238" i="2"/>
  <c r="AX1239" i="2" s="1"/>
  <c r="AZ1237" i="2" s="1"/>
  <c r="AX1235" i="2"/>
  <c r="AX1236" i="2" s="1"/>
  <c r="AZ1234" i="2" s="1"/>
  <c r="AX1232" i="2"/>
  <c r="AX1233" i="2" s="1"/>
  <c r="AZ1231" i="2" s="1"/>
  <c r="AX1229" i="2"/>
  <c r="AX1230" i="2" s="1"/>
  <c r="AZ1228" i="2" s="1"/>
  <c r="AX1226" i="2"/>
  <c r="AX1227" i="2" s="1"/>
  <c r="AZ1225" i="2" s="1"/>
  <c r="AX1216" i="2"/>
  <c r="AW1213" i="2"/>
  <c r="AW1212" i="2"/>
  <c r="AW1211" i="2"/>
  <c r="AW1210" i="2"/>
  <c r="AX1189" i="2"/>
  <c r="AZ1186" i="2" s="1"/>
  <c r="AX1185" i="2"/>
  <c r="AZ1182" i="2" s="1"/>
  <c r="AX1180" i="2"/>
  <c r="AX1181" i="2" s="1"/>
  <c r="AZ1179" i="2" s="1"/>
  <c r="AX1177" i="2"/>
  <c r="AX1178" i="2" s="1"/>
  <c r="AZ1176" i="2" s="1"/>
  <c r="AX1174" i="2"/>
  <c r="AX1175" i="2" s="1"/>
  <c r="AZ1173" i="2" s="1"/>
  <c r="AX1171" i="2"/>
  <c r="AX1172" i="2" s="1"/>
  <c r="AZ1170" i="2" s="1"/>
  <c r="AX1168" i="2"/>
  <c r="AX1169" i="2" s="1"/>
  <c r="AZ1167" i="2" s="1"/>
  <c r="AX1158" i="2"/>
  <c r="AX1160" i="2" s="1"/>
  <c r="AZ1160" i="2" s="1"/>
  <c r="AW1155" i="2"/>
  <c r="AW1154" i="2"/>
  <c r="AC28" i="7"/>
  <c r="AW1153" i="2"/>
  <c r="AW1152" i="2"/>
  <c r="AX1131" i="2"/>
  <c r="AZ1128" i="2" s="1"/>
  <c r="AX1127" i="2"/>
  <c r="AZ1124" i="2" s="1"/>
  <c r="AX1122" i="2"/>
  <c r="AX1123" i="2" s="1"/>
  <c r="AZ1121" i="2" s="1"/>
  <c r="AX1119" i="2"/>
  <c r="AX1120" i="2" s="1"/>
  <c r="AZ1118" i="2" s="1"/>
  <c r="AX1116" i="2"/>
  <c r="AX1117" i="2" s="1"/>
  <c r="AZ1115" i="2" s="1"/>
  <c r="AX1113" i="2"/>
  <c r="AX1114" i="2" s="1"/>
  <c r="AZ1112" i="2" s="1"/>
  <c r="AX1110" i="2"/>
  <c r="AX1111" i="2" s="1"/>
  <c r="AZ1109" i="2" s="1"/>
  <c r="AX1100" i="2"/>
  <c r="AX1102" i="2" s="1"/>
  <c r="AZ1102" i="2" s="1"/>
  <c r="AW1097" i="2"/>
  <c r="AW1096" i="2"/>
  <c r="AW1095" i="2"/>
  <c r="AW1094" i="2"/>
  <c r="AX1073" i="2"/>
  <c r="AZ1070" i="2" s="1"/>
  <c r="AX1069" i="2"/>
  <c r="AZ1066" i="2" s="1"/>
  <c r="AX1064" i="2"/>
  <c r="AX1065" i="2" s="1"/>
  <c r="AZ1063" i="2" s="1"/>
  <c r="AX1061" i="2"/>
  <c r="AX1062" i="2" s="1"/>
  <c r="AZ1060" i="2" s="1"/>
  <c r="AX1058" i="2"/>
  <c r="AX1059" i="2" s="1"/>
  <c r="AZ1057" i="2" s="1"/>
  <c r="AX1055" i="2"/>
  <c r="AX1056" i="2" s="1"/>
  <c r="AZ1054" i="2" s="1"/>
  <c r="AX1052" i="2"/>
  <c r="AX1053" i="2" s="1"/>
  <c r="AZ1051" i="2" s="1"/>
  <c r="AX1042" i="2"/>
  <c r="AW1039" i="2"/>
  <c r="AW1038" i="2"/>
  <c r="AW1037" i="2"/>
  <c r="AW1036" i="2"/>
  <c r="AX1015" i="2"/>
  <c r="AZ1012" i="2" s="1"/>
  <c r="AX1011" i="2"/>
  <c r="AZ1008" i="2" s="1"/>
  <c r="AX1006" i="2"/>
  <c r="AX1007" i="2" s="1"/>
  <c r="AZ1005" i="2" s="1"/>
  <c r="AX1003" i="2"/>
  <c r="AX1004" i="2" s="1"/>
  <c r="AZ1002" i="2" s="1"/>
  <c r="AX1000" i="2"/>
  <c r="AX1001" i="2" s="1"/>
  <c r="AZ999" i="2" s="1"/>
  <c r="AX997" i="2"/>
  <c r="AX998" i="2" s="1"/>
  <c r="AZ996" i="2" s="1"/>
  <c r="AX994" i="2"/>
  <c r="AX995" i="2" s="1"/>
  <c r="AZ993" i="2" s="1"/>
  <c r="AX984" i="2"/>
  <c r="AW981" i="2"/>
  <c r="AW980" i="2"/>
  <c r="AW979" i="2"/>
  <c r="AW978" i="2"/>
  <c r="AX957" i="2"/>
  <c r="AZ954" i="2" s="1"/>
  <c r="AX953" i="2"/>
  <c r="AZ950" i="2" s="1"/>
  <c r="AX948" i="2"/>
  <c r="AX949" i="2" s="1"/>
  <c r="AZ947" i="2" s="1"/>
  <c r="AX945" i="2"/>
  <c r="AX946" i="2" s="1"/>
  <c r="AZ944" i="2" s="1"/>
  <c r="AX942" i="2"/>
  <c r="AX943" i="2" s="1"/>
  <c r="AZ941" i="2" s="1"/>
  <c r="AX939" i="2"/>
  <c r="AX940" i="2" s="1"/>
  <c r="AZ938" i="2" s="1"/>
  <c r="AX936" i="2"/>
  <c r="AX937" i="2" s="1"/>
  <c r="AZ935" i="2" s="1"/>
  <c r="AX926" i="2"/>
  <c r="AW923" i="2"/>
  <c r="AW922" i="2"/>
  <c r="AW921" i="2"/>
  <c r="AW920" i="2"/>
  <c r="AX899" i="2"/>
  <c r="AZ896" i="2" s="1"/>
  <c r="AX895" i="2"/>
  <c r="AZ892" i="2" s="1"/>
  <c r="AX890" i="2"/>
  <c r="AX891" i="2" s="1"/>
  <c r="AZ889" i="2" s="1"/>
  <c r="AX887" i="2"/>
  <c r="AX888" i="2" s="1"/>
  <c r="AZ886" i="2" s="1"/>
  <c r="AX884" i="2"/>
  <c r="AX885" i="2" s="1"/>
  <c r="AZ883" i="2" s="1"/>
  <c r="AX881" i="2"/>
  <c r="AX882" i="2" s="1"/>
  <c r="AZ880" i="2" s="1"/>
  <c r="AX878" i="2"/>
  <c r="AX879" i="2" s="1"/>
  <c r="AZ877" i="2" s="1"/>
  <c r="AX868" i="2"/>
  <c r="AX870" i="2" s="1"/>
  <c r="AZ870" i="2" s="1"/>
  <c r="AW865" i="2"/>
  <c r="AW864" i="2"/>
  <c r="AW863" i="2"/>
  <c r="AW862" i="2"/>
  <c r="AX841" i="2"/>
  <c r="AZ838" i="2" s="1"/>
  <c r="AX837" i="2"/>
  <c r="AZ834" i="2" s="1"/>
  <c r="AX832" i="2"/>
  <c r="AX833" i="2" s="1"/>
  <c r="AZ831" i="2" s="1"/>
  <c r="AX829" i="2"/>
  <c r="AX830" i="2" s="1"/>
  <c r="AZ828" i="2" s="1"/>
  <c r="AX826" i="2"/>
  <c r="AX827" i="2" s="1"/>
  <c r="AZ825" i="2" s="1"/>
  <c r="AX823" i="2"/>
  <c r="AX824" i="2" s="1"/>
  <c r="AZ822" i="2" s="1"/>
  <c r="AX820" i="2"/>
  <c r="AX821" i="2" s="1"/>
  <c r="AZ819" i="2" s="1"/>
  <c r="AX810" i="2"/>
  <c r="AX812" i="2" s="1"/>
  <c r="AZ812" i="2" s="1"/>
  <c r="AW807" i="2"/>
  <c r="AW806" i="2"/>
  <c r="AW805" i="2"/>
  <c r="AW804" i="2"/>
  <c r="AX783" i="2"/>
  <c r="AZ780" i="2" s="1"/>
  <c r="AX779" i="2"/>
  <c r="AZ776" i="2" s="1"/>
  <c r="AX774" i="2"/>
  <c r="AX775" i="2" s="1"/>
  <c r="AZ773" i="2" s="1"/>
  <c r="AX771" i="2"/>
  <c r="AX772" i="2" s="1"/>
  <c r="AZ770" i="2" s="1"/>
  <c r="AX768" i="2"/>
  <c r="AX769" i="2" s="1"/>
  <c r="AZ767" i="2" s="1"/>
  <c r="AX765" i="2"/>
  <c r="AX766" i="2" s="1"/>
  <c r="AZ764" i="2" s="1"/>
  <c r="AX762" i="2"/>
  <c r="AX763" i="2" s="1"/>
  <c r="AZ761" i="2" s="1"/>
  <c r="AX752" i="2"/>
  <c r="AW749" i="2"/>
  <c r="AW748" i="2"/>
  <c r="AW747" i="2"/>
  <c r="AW746" i="2"/>
  <c r="AX725" i="2"/>
  <c r="AZ722" i="2" s="1"/>
  <c r="AX721" i="2"/>
  <c r="AZ718" i="2" s="1"/>
  <c r="AX716" i="2"/>
  <c r="AX717" i="2" s="1"/>
  <c r="AZ715" i="2" s="1"/>
  <c r="AX713" i="2"/>
  <c r="AX714" i="2" s="1"/>
  <c r="AZ712" i="2" s="1"/>
  <c r="AX710" i="2"/>
  <c r="AX711" i="2" s="1"/>
  <c r="AZ709" i="2" s="1"/>
  <c r="AX707" i="2"/>
  <c r="AX708" i="2" s="1"/>
  <c r="AZ706" i="2" s="1"/>
  <c r="AX704" i="2"/>
  <c r="AX705" i="2" s="1"/>
  <c r="AZ703" i="2" s="1"/>
  <c r="AX694" i="2"/>
  <c r="AW691" i="2"/>
  <c r="AW690" i="2"/>
  <c r="AW689" i="2"/>
  <c r="AW688" i="2"/>
  <c r="AX667" i="2"/>
  <c r="AZ664" i="2" s="1"/>
  <c r="AX663" i="2"/>
  <c r="AZ660" i="2" s="1"/>
  <c r="AX658" i="2"/>
  <c r="AX659" i="2" s="1"/>
  <c r="AZ657" i="2" s="1"/>
  <c r="AX655" i="2"/>
  <c r="AX656" i="2" s="1"/>
  <c r="AZ654" i="2" s="1"/>
  <c r="AX652" i="2"/>
  <c r="AX653" i="2" s="1"/>
  <c r="AZ651" i="2" s="1"/>
  <c r="AX649" i="2"/>
  <c r="AX650" i="2" s="1"/>
  <c r="AZ648" i="2" s="1"/>
  <c r="AX646" i="2"/>
  <c r="AX647" i="2" s="1"/>
  <c r="AZ645" i="2" s="1"/>
  <c r="AX636" i="2"/>
  <c r="AW633" i="2"/>
  <c r="AW632" i="2"/>
  <c r="AW631" i="2"/>
  <c r="AW630" i="2"/>
  <c r="AX609" i="2"/>
  <c r="AZ606" i="2" s="1"/>
  <c r="AX605" i="2"/>
  <c r="AZ602" i="2" s="1"/>
  <c r="AX600" i="2"/>
  <c r="AX601" i="2" s="1"/>
  <c r="AZ599" i="2" s="1"/>
  <c r="AX597" i="2"/>
  <c r="AX598" i="2" s="1"/>
  <c r="AZ596" i="2" s="1"/>
  <c r="AX594" i="2"/>
  <c r="AX595" i="2" s="1"/>
  <c r="AZ593" i="2" s="1"/>
  <c r="AX591" i="2"/>
  <c r="AX592" i="2" s="1"/>
  <c r="AZ590" i="2" s="1"/>
  <c r="AX588" i="2"/>
  <c r="AX589" i="2" s="1"/>
  <c r="AZ587" i="2" s="1"/>
  <c r="AX578" i="2"/>
  <c r="AX580" i="2" s="1"/>
  <c r="AZ580" i="2" s="1"/>
  <c r="AW575" i="2"/>
  <c r="AW574" i="2"/>
  <c r="AW573" i="2"/>
  <c r="AW572" i="2"/>
  <c r="AX551" i="2"/>
  <c r="AZ548" i="2" s="1"/>
  <c r="AX547" i="2"/>
  <c r="AZ544" i="2" s="1"/>
  <c r="AX542" i="2"/>
  <c r="AX543" i="2" s="1"/>
  <c r="AZ541" i="2" s="1"/>
  <c r="AX539" i="2"/>
  <c r="AX540" i="2" s="1"/>
  <c r="AZ538" i="2" s="1"/>
  <c r="AX536" i="2"/>
  <c r="AX537" i="2" s="1"/>
  <c r="AZ535" i="2" s="1"/>
  <c r="AX533" i="2"/>
  <c r="AX534" i="2" s="1"/>
  <c r="AZ532" i="2" s="1"/>
  <c r="AX530" i="2"/>
  <c r="AX531" i="2" s="1"/>
  <c r="AZ529" i="2" s="1"/>
  <c r="AX520" i="2"/>
  <c r="AW517" i="2"/>
  <c r="AW516" i="2"/>
  <c r="AW515" i="2"/>
  <c r="AW514" i="2"/>
  <c r="AX493" i="2"/>
  <c r="AZ490" i="2" s="1"/>
  <c r="AX489" i="2"/>
  <c r="AZ486" i="2" s="1"/>
  <c r="AX484" i="2"/>
  <c r="AX485" i="2" s="1"/>
  <c r="AZ483" i="2" s="1"/>
  <c r="AX481" i="2"/>
  <c r="AX482" i="2" s="1"/>
  <c r="AZ480" i="2" s="1"/>
  <c r="AX478" i="2"/>
  <c r="AX479" i="2" s="1"/>
  <c r="AZ477" i="2" s="1"/>
  <c r="AX475" i="2"/>
  <c r="AX476" i="2" s="1"/>
  <c r="AZ474" i="2" s="1"/>
  <c r="AX472" i="2"/>
  <c r="AX473" i="2" s="1"/>
  <c r="AZ471" i="2" s="1"/>
  <c r="AX462" i="2"/>
  <c r="AW459" i="2"/>
  <c r="AW458" i="2"/>
  <c r="AW457" i="2"/>
  <c r="AW456" i="2"/>
  <c r="AX435" i="2"/>
  <c r="AZ432" i="2" s="1"/>
  <c r="AX431" i="2"/>
  <c r="AZ428" i="2" s="1"/>
  <c r="AX426" i="2"/>
  <c r="AX427" i="2" s="1"/>
  <c r="AZ425" i="2" s="1"/>
  <c r="AX423" i="2"/>
  <c r="AX424" i="2" s="1"/>
  <c r="AZ422" i="2" s="1"/>
  <c r="AX420" i="2"/>
  <c r="AX421" i="2" s="1"/>
  <c r="AZ419" i="2" s="1"/>
  <c r="AX417" i="2"/>
  <c r="AX418" i="2" s="1"/>
  <c r="AZ416" i="2" s="1"/>
  <c r="AX414" i="2"/>
  <c r="AX415" i="2" s="1"/>
  <c r="AZ413" i="2" s="1"/>
  <c r="AX404" i="2"/>
  <c r="AW401" i="2"/>
  <c r="AW400" i="2"/>
  <c r="AW399" i="2"/>
  <c r="AW398" i="2"/>
  <c r="AX377" i="2"/>
  <c r="AZ374" i="2" s="1"/>
  <c r="AX373" i="2"/>
  <c r="AZ370" i="2" s="1"/>
  <c r="AX368" i="2"/>
  <c r="AX369" i="2" s="1"/>
  <c r="AZ367" i="2" s="1"/>
  <c r="AX365" i="2"/>
  <c r="AX366" i="2" s="1"/>
  <c r="AZ364" i="2" s="1"/>
  <c r="AX362" i="2"/>
  <c r="AX363" i="2" s="1"/>
  <c r="AZ361" i="2" s="1"/>
  <c r="AX359" i="2"/>
  <c r="AX360" i="2" s="1"/>
  <c r="AZ358" i="2" s="1"/>
  <c r="AX356" i="2"/>
  <c r="AX357" i="2" s="1"/>
  <c r="AZ355" i="2" s="1"/>
  <c r="AX346" i="2"/>
  <c r="AW343" i="2"/>
  <c r="AW342" i="2"/>
  <c r="AW341" i="2"/>
  <c r="AW340" i="2"/>
  <c r="AX319" i="2"/>
  <c r="AZ316" i="2" s="1"/>
  <c r="AX315" i="2"/>
  <c r="AZ312" i="2" s="1"/>
  <c r="AX310" i="2"/>
  <c r="AX311" i="2" s="1"/>
  <c r="AZ309" i="2" s="1"/>
  <c r="AX307" i="2"/>
  <c r="AX308" i="2" s="1"/>
  <c r="AZ306" i="2" s="1"/>
  <c r="AX304" i="2"/>
  <c r="AX305" i="2" s="1"/>
  <c r="AZ303" i="2" s="1"/>
  <c r="AX301" i="2"/>
  <c r="AX302" i="2" s="1"/>
  <c r="AZ300" i="2" s="1"/>
  <c r="AX298" i="2"/>
  <c r="AX299" i="2" s="1"/>
  <c r="AZ297" i="2" s="1"/>
  <c r="AX288" i="2"/>
  <c r="AW285" i="2"/>
  <c r="AW284" i="2"/>
  <c r="AW283" i="2"/>
  <c r="AW282" i="2"/>
  <c r="AX261" i="2"/>
  <c r="AZ258" i="2" s="1"/>
  <c r="AX257" i="2"/>
  <c r="AZ254" i="2" s="1"/>
  <c r="AX252" i="2"/>
  <c r="AX253" i="2" s="1"/>
  <c r="AZ251" i="2" s="1"/>
  <c r="AX249" i="2"/>
  <c r="AX250" i="2" s="1"/>
  <c r="AZ248" i="2" s="1"/>
  <c r="AX246" i="2"/>
  <c r="AX247" i="2" s="1"/>
  <c r="AZ245" i="2" s="1"/>
  <c r="AX243" i="2"/>
  <c r="AX244" i="2" s="1"/>
  <c r="AZ242" i="2" s="1"/>
  <c r="AX240" i="2"/>
  <c r="AX241" i="2" s="1"/>
  <c r="AZ239" i="2" s="1"/>
  <c r="AX230" i="2"/>
  <c r="AW227" i="2"/>
  <c r="AW226" i="2"/>
  <c r="AW225" i="2"/>
  <c r="AW224" i="2"/>
  <c r="AX203" i="2"/>
  <c r="AZ200" i="2" s="1"/>
  <c r="AX199" i="2"/>
  <c r="AZ196" i="2" s="1"/>
  <c r="AX194" i="2"/>
  <c r="AX195" i="2" s="1"/>
  <c r="AZ193" i="2" s="1"/>
  <c r="AX191" i="2"/>
  <c r="AX192" i="2" s="1"/>
  <c r="AZ190" i="2" s="1"/>
  <c r="AX188" i="2"/>
  <c r="AX189" i="2" s="1"/>
  <c r="AZ187" i="2" s="1"/>
  <c r="AX185" i="2"/>
  <c r="AX186" i="2" s="1"/>
  <c r="AZ184" i="2" s="1"/>
  <c r="AX182" i="2"/>
  <c r="AX183" i="2" s="1"/>
  <c r="AZ181" i="2" s="1"/>
  <c r="AX172" i="2"/>
  <c r="AW169" i="2"/>
  <c r="AW168" i="2"/>
  <c r="AW167" i="2"/>
  <c r="AW166" i="2"/>
  <c r="AX145" i="2"/>
  <c r="AZ142" i="2" s="1"/>
  <c r="AX141" i="2"/>
  <c r="AZ138" i="2" s="1"/>
  <c r="AX136" i="2"/>
  <c r="AX137" i="2" s="1"/>
  <c r="AZ135" i="2" s="1"/>
  <c r="AX133" i="2"/>
  <c r="AX134" i="2" s="1"/>
  <c r="AZ132" i="2" s="1"/>
  <c r="AX130" i="2"/>
  <c r="AX131" i="2" s="1"/>
  <c r="AZ129" i="2" s="1"/>
  <c r="AX127" i="2"/>
  <c r="AX128" i="2" s="1"/>
  <c r="AZ126" i="2" s="1"/>
  <c r="AX124" i="2"/>
  <c r="AX125" i="2" s="1"/>
  <c r="AZ123" i="2" s="1"/>
  <c r="AX114" i="2"/>
  <c r="AW111" i="2"/>
  <c r="AW110" i="2"/>
  <c r="AW109" i="2"/>
  <c r="AW108" i="2"/>
  <c r="AX87" i="2"/>
  <c r="AZ84" i="2" s="1"/>
  <c r="AX83" i="2"/>
  <c r="AZ80" i="2" s="1"/>
  <c r="AX78" i="2"/>
  <c r="AX79" i="2" s="1"/>
  <c r="AZ77" i="2" s="1"/>
  <c r="AX75" i="2"/>
  <c r="AX76" i="2" s="1"/>
  <c r="AZ74" i="2" s="1"/>
  <c r="AX72" i="2"/>
  <c r="AX73" i="2" s="1"/>
  <c r="AZ71" i="2" s="1"/>
  <c r="AX69" i="2"/>
  <c r="AX70" i="2" s="1"/>
  <c r="AZ68" i="2" s="1"/>
  <c r="AX66" i="2"/>
  <c r="AX67" i="2" s="1"/>
  <c r="AZ65" i="2" s="1"/>
  <c r="AX56" i="2"/>
  <c r="AX53" i="2"/>
  <c r="AW53" i="2"/>
  <c r="AX52" i="2"/>
  <c r="AW52" i="2"/>
  <c r="AX51" i="2"/>
  <c r="AW51" i="2"/>
  <c r="AX50" i="2"/>
  <c r="AW50" i="2"/>
  <c r="AX29" i="2"/>
  <c r="AX25" i="2"/>
  <c r="AX20" i="2"/>
  <c r="AX21" i="2" s="1"/>
  <c r="AX17" i="2"/>
  <c r="AX18" i="2" s="1"/>
  <c r="AX14" i="2"/>
  <c r="AX15" i="2" s="1"/>
  <c r="AX11" i="2"/>
  <c r="AX12" i="2" s="1"/>
  <c r="AX8" i="2"/>
  <c r="AX9" i="2" s="1"/>
  <c r="AY7" i="2"/>
  <c r="AS1622" i="2"/>
  <c r="AR1619" i="2"/>
  <c r="AR1618" i="2"/>
  <c r="AR1617" i="2"/>
  <c r="AR1616" i="2"/>
  <c r="AS1595" i="2"/>
  <c r="AU1592" i="2" s="1"/>
  <c r="AS1591" i="2"/>
  <c r="AU1588" i="2" s="1"/>
  <c r="AS1586" i="2"/>
  <c r="AS1587" i="2" s="1"/>
  <c r="AU1585" i="2" s="1"/>
  <c r="AS1583" i="2"/>
  <c r="AS1584" i="2" s="1"/>
  <c r="AU1582" i="2" s="1"/>
  <c r="AS1580" i="2"/>
  <c r="AS1581" i="2" s="1"/>
  <c r="AU1579" i="2" s="1"/>
  <c r="AS1577" i="2"/>
  <c r="AS1578" i="2" s="1"/>
  <c r="AU1576" i="2" s="1"/>
  <c r="AS1574" i="2"/>
  <c r="AS1575" i="2" s="1"/>
  <c r="AU1573" i="2" s="1"/>
  <c r="AS1564" i="2"/>
  <c r="AR1561" i="2"/>
  <c r="AR1560" i="2"/>
  <c r="AR1559" i="2"/>
  <c r="AR1558" i="2"/>
  <c r="AS1537" i="2"/>
  <c r="AU1534" i="2" s="1"/>
  <c r="AS1533" i="2"/>
  <c r="AU1530" i="2" s="1"/>
  <c r="AS1528" i="2"/>
  <c r="AS1529" i="2" s="1"/>
  <c r="AU1527" i="2" s="1"/>
  <c r="AS1525" i="2"/>
  <c r="AS1526" i="2" s="1"/>
  <c r="AU1524" i="2" s="1"/>
  <c r="AS1522" i="2"/>
  <c r="AS1523" i="2" s="1"/>
  <c r="AU1521" i="2" s="1"/>
  <c r="AS1519" i="2"/>
  <c r="AS1520" i="2" s="1"/>
  <c r="AU1518" i="2" s="1"/>
  <c r="AS1516" i="2"/>
  <c r="AS1517" i="2" s="1"/>
  <c r="AU1515" i="2" s="1"/>
  <c r="AS1506" i="2"/>
  <c r="AR1503" i="2"/>
  <c r="AR1502" i="2"/>
  <c r="AR1501" i="2"/>
  <c r="AR1500" i="2"/>
  <c r="AS1479" i="2"/>
  <c r="AU1476" i="2" s="1"/>
  <c r="AS1475" i="2"/>
  <c r="AU1472" i="2" s="1"/>
  <c r="AS1470" i="2"/>
  <c r="AS1471" i="2" s="1"/>
  <c r="AU1469" i="2" s="1"/>
  <c r="AS1467" i="2"/>
  <c r="AS1468" i="2" s="1"/>
  <c r="AU1466" i="2" s="1"/>
  <c r="AS1464" i="2"/>
  <c r="AS1465" i="2" s="1"/>
  <c r="AU1463" i="2" s="1"/>
  <c r="AS1461" i="2"/>
  <c r="AS1462" i="2" s="1"/>
  <c r="AU1460" i="2" s="1"/>
  <c r="AS1458" i="2"/>
  <c r="AS1459" i="2" s="1"/>
  <c r="AU1457" i="2" s="1"/>
  <c r="AS1448" i="2"/>
  <c r="AR1445" i="2"/>
  <c r="AR1444" i="2"/>
  <c r="AR1443" i="2"/>
  <c r="AR1442" i="2"/>
  <c r="AS1421" i="2"/>
  <c r="AU1418" i="2" s="1"/>
  <c r="AS1417" i="2"/>
  <c r="AU1414" i="2" s="1"/>
  <c r="AS1412" i="2"/>
  <c r="AS1413" i="2" s="1"/>
  <c r="AU1411" i="2" s="1"/>
  <c r="AS1409" i="2"/>
  <c r="AS1410" i="2" s="1"/>
  <c r="AU1408" i="2" s="1"/>
  <c r="AS1406" i="2"/>
  <c r="AS1407" i="2" s="1"/>
  <c r="AU1405" i="2" s="1"/>
  <c r="AS1403" i="2"/>
  <c r="AS1404" i="2" s="1"/>
  <c r="AU1402" i="2" s="1"/>
  <c r="AS1400" i="2"/>
  <c r="AS1401" i="2" s="1"/>
  <c r="AU1399" i="2" s="1"/>
  <c r="AS1390" i="2"/>
  <c r="AR1387" i="2"/>
  <c r="AR1386" i="2"/>
  <c r="AR1385" i="2"/>
  <c r="AR1384" i="2"/>
  <c r="AS1363" i="2"/>
  <c r="AU1360" i="2" s="1"/>
  <c r="AS1359" i="2"/>
  <c r="AU1356" i="2" s="1"/>
  <c r="AS1354" i="2"/>
  <c r="AS1355" i="2" s="1"/>
  <c r="AU1353" i="2" s="1"/>
  <c r="AS1351" i="2"/>
  <c r="AS1352" i="2" s="1"/>
  <c r="AU1350" i="2" s="1"/>
  <c r="AS1348" i="2"/>
  <c r="AS1349" i="2" s="1"/>
  <c r="AU1347" i="2" s="1"/>
  <c r="AS1345" i="2"/>
  <c r="AS1346" i="2" s="1"/>
  <c r="AU1344" i="2" s="1"/>
  <c r="AS1342" i="2"/>
  <c r="AS1343" i="2" s="1"/>
  <c r="AU1341" i="2" s="1"/>
  <c r="AS1332" i="2"/>
  <c r="AR1329" i="2"/>
  <c r="AR1328" i="2"/>
  <c r="AR1327" i="2"/>
  <c r="AR1326" i="2"/>
  <c r="AS1305" i="2"/>
  <c r="AU1302" i="2" s="1"/>
  <c r="AS1301" i="2"/>
  <c r="AU1298" i="2" s="1"/>
  <c r="AS1296" i="2"/>
  <c r="AS1297" i="2" s="1"/>
  <c r="AU1295" i="2" s="1"/>
  <c r="AS1293" i="2"/>
  <c r="AS1294" i="2" s="1"/>
  <c r="AU1292" i="2" s="1"/>
  <c r="AS1290" i="2"/>
  <c r="AS1291" i="2" s="1"/>
  <c r="AU1289" i="2" s="1"/>
  <c r="AS1287" i="2"/>
  <c r="AS1288" i="2" s="1"/>
  <c r="AU1286" i="2" s="1"/>
  <c r="AS1284" i="2"/>
  <c r="AS1285" i="2" s="1"/>
  <c r="AU1283" i="2" s="1"/>
  <c r="AS1274" i="2"/>
  <c r="AR1271" i="2"/>
  <c r="AR1270" i="2"/>
  <c r="AR1269" i="2"/>
  <c r="AR1268" i="2"/>
  <c r="AS1247" i="2"/>
  <c r="AU1244" i="2" s="1"/>
  <c r="AS1243" i="2"/>
  <c r="AU1240" i="2" s="1"/>
  <c r="AS1238" i="2"/>
  <c r="AS1239" i="2" s="1"/>
  <c r="AU1237" i="2" s="1"/>
  <c r="AS1235" i="2"/>
  <c r="AS1236" i="2" s="1"/>
  <c r="AU1234" i="2" s="1"/>
  <c r="AS1232" i="2"/>
  <c r="AS1233" i="2" s="1"/>
  <c r="AU1231" i="2" s="1"/>
  <c r="AS1229" i="2"/>
  <c r="AS1230" i="2" s="1"/>
  <c r="AU1228" i="2" s="1"/>
  <c r="AS1226" i="2"/>
  <c r="AS1227" i="2" s="1"/>
  <c r="AU1225" i="2" s="1"/>
  <c r="AS1216" i="2"/>
  <c r="AR1213" i="2"/>
  <c r="AR1212" i="2"/>
  <c r="AR1211" i="2"/>
  <c r="AR1210" i="2"/>
  <c r="AS1189" i="2"/>
  <c r="AU1186" i="2" s="1"/>
  <c r="AS1185" i="2"/>
  <c r="AU1182" i="2" s="1"/>
  <c r="AS1180" i="2"/>
  <c r="AS1181" i="2" s="1"/>
  <c r="AU1179" i="2" s="1"/>
  <c r="AS1177" i="2"/>
  <c r="AS1178" i="2" s="1"/>
  <c r="AU1176" i="2" s="1"/>
  <c r="AS1174" i="2"/>
  <c r="AS1175" i="2" s="1"/>
  <c r="AU1173" i="2" s="1"/>
  <c r="AS1171" i="2"/>
  <c r="AS1172" i="2" s="1"/>
  <c r="AU1170" i="2" s="1"/>
  <c r="AS1168" i="2"/>
  <c r="AS1169" i="2" s="1"/>
  <c r="AU1167" i="2" s="1"/>
  <c r="AS1158" i="2"/>
  <c r="AS1160" i="2" s="1"/>
  <c r="AU1160" i="2" s="1"/>
  <c r="AR1155" i="2"/>
  <c r="AR1154" i="2"/>
  <c r="AR1153" i="2"/>
  <c r="AR1152" i="2"/>
  <c r="AS1131" i="2"/>
  <c r="AU1128" i="2" s="1"/>
  <c r="AS1127" i="2"/>
  <c r="AU1124" i="2" s="1"/>
  <c r="AS1122" i="2"/>
  <c r="AS1123" i="2" s="1"/>
  <c r="AU1121" i="2" s="1"/>
  <c r="AS1119" i="2"/>
  <c r="AS1120" i="2" s="1"/>
  <c r="AU1118" i="2" s="1"/>
  <c r="AS1116" i="2"/>
  <c r="AS1117" i="2" s="1"/>
  <c r="AU1115" i="2" s="1"/>
  <c r="AS1113" i="2"/>
  <c r="AS1114" i="2" s="1"/>
  <c r="AU1112" i="2" s="1"/>
  <c r="AS1110" i="2"/>
  <c r="AS1111" i="2" s="1"/>
  <c r="AU1109" i="2" s="1"/>
  <c r="AS1100" i="2"/>
  <c r="AR1097" i="2"/>
  <c r="AR1096" i="2"/>
  <c r="AR1095" i="2"/>
  <c r="AR1094" i="2"/>
  <c r="AS1073" i="2"/>
  <c r="AU1070" i="2" s="1"/>
  <c r="AS1069" i="2"/>
  <c r="AU1066" i="2" s="1"/>
  <c r="AS1064" i="2"/>
  <c r="AS1065" i="2" s="1"/>
  <c r="AU1063" i="2" s="1"/>
  <c r="AS1061" i="2"/>
  <c r="AS1062" i="2" s="1"/>
  <c r="AU1060" i="2" s="1"/>
  <c r="AS1058" i="2"/>
  <c r="AS1059" i="2" s="1"/>
  <c r="AU1057" i="2" s="1"/>
  <c r="AS1055" i="2"/>
  <c r="AS1056" i="2" s="1"/>
  <c r="AU1054" i="2" s="1"/>
  <c r="AS1052" i="2"/>
  <c r="AS1053" i="2" s="1"/>
  <c r="AU1051" i="2" s="1"/>
  <c r="AS1042" i="2"/>
  <c r="AS1044" i="2" s="1"/>
  <c r="AU1044" i="2" s="1"/>
  <c r="AR1039" i="2"/>
  <c r="AR1038" i="2"/>
  <c r="AR1037" i="2"/>
  <c r="AR1036" i="2"/>
  <c r="AS1015" i="2"/>
  <c r="AU1012" i="2" s="1"/>
  <c r="AS1011" i="2"/>
  <c r="AU1008" i="2" s="1"/>
  <c r="AS1006" i="2"/>
  <c r="AS1007" i="2" s="1"/>
  <c r="AU1005" i="2" s="1"/>
  <c r="AS1003" i="2"/>
  <c r="AS1004" i="2" s="1"/>
  <c r="AU1002" i="2" s="1"/>
  <c r="AS1000" i="2"/>
  <c r="AS1001" i="2" s="1"/>
  <c r="AU999" i="2" s="1"/>
  <c r="AS997" i="2"/>
  <c r="AS998" i="2" s="1"/>
  <c r="AU996" i="2" s="1"/>
  <c r="AS994" i="2"/>
  <c r="AS995" i="2" s="1"/>
  <c r="AU993" i="2" s="1"/>
  <c r="AS984" i="2"/>
  <c r="AR981" i="2"/>
  <c r="AR980" i="2"/>
  <c r="AR979" i="2"/>
  <c r="AR978" i="2"/>
  <c r="AS957" i="2"/>
  <c r="AU954" i="2" s="1"/>
  <c r="AS953" i="2"/>
  <c r="AU950" i="2" s="1"/>
  <c r="AS948" i="2"/>
  <c r="AS949" i="2" s="1"/>
  <c r="AU947" i="2" s="1"/>
  <c r="AS945" i="2"/>
  <c r="AS946" i="2" s="1"/>
  <c r="AU944" i="2" s="1"/>
  <c r="AS942" i="2"/>
  <c r="AS943" i="2" s="1"/>
  <c r="AU941" i="2" s="1"/>
  <c r="AS939" i="2"/>
  <c r="AS940" i="2" s="1"/>
  <c r="AU938" i="2" s="1"/>
  <c r="AS936" i="2"/>
  <c r="AS937" i="2" s="1"/>
  <c r="AU935" i="2" s="1"/>
  <c r="AS926" i="2"/>
  <c r="AR923" i="2"/>
  <c r="AR922" i="2"/>
  <c r="AR921" i="2"/>
  <c r="AR920" i="2"/>
  <c r="AS899" i="2"/>
  <c r="AU896" i="2" s="1"/>
  <c r="AS895" i="2"/>
  <c r="AU892" i="2" s="1"/>
  <c r="AS890" i="2"/>
  <c r="AS891" i="2" s="1"/>
  <c r="AU889" i="2" s="1"/>
  <c r="AS887" i="2"/>
  <c r="AS888" i="2" s="1"/>
  <c r="AU886" i="2" s="1"/>
  <c r="AS884" i="2"/>
  <c r="AS885" i="2" s="1"/>
  <c r="AU883" i="2" s="1"/>
  <c r="AS881" i="2"/>
  <c r="AS882" i="2" s="1"/>
  <c r="AU880" i="2" s="1"/>
  <c r="AS878" i="2"/>
  <c r="AS879" i="2" s="1"/>
  <c r="AU877" i="2" s="1"/>
  <c r="AS868" i="2"/>
  <c r="AS870" i="2" s="1"/>
  <c r="AU870" i="2" s="1"/>
  <c r="AR865" i="2"/>
  <c r="AR864" i="2"/>
  <c r="AR863" i="2"/>
  <c r="AR862" i="2"/>
  <c r="AS841" i="2"/>
  <c r="AU838" i="2" s="1"/>
  <c r="AS837" i="2"/>
  <c r="AU834" i="2" s="1"/>
  <c r="AS832" i="2"/>
  <c r="AS833" i="2" s="1"/>
  <c r="AU831" i="2" s="1"/>
  <c r="AS829" i="2"/>
  <c r="AS830" i="2" s="1"/>
  <c r="AU828" i="2" s="1"/>
  <c r="AS826" i="2"/>
  <c r="AS827" i="2" s="1"/>
  <c r="AU825" i="2" s="1"/>
  <c r="AS823" i="2"/>
  <c r="AS824" i="2" s="1"/>
  <c r="AU822" i="2" s="1"/>
  <c r="AS820" i="2"/>
  <c r="AS821" i="2" s="1"/>
  <c r="AU819" i="2" s="1"/>
  <c r="AS810" i="2"/>
  <c r="AS812" i="2" s="1"/>
  <c r="AU812" i="2" s="1"/>
  <c r="AR807" i="2"/>
  <c r="AR806" i="2"/>
  <c r="AR805" i="2"/>
  <c r="AR804" i="2"/>
  <c r="AS783" i="2"/>
  <c r="AU780" i="2" s="1"/>
  <c r="AS779" i="2"/>
  <c r="AU776" i="2" s="1"/>
  <c r="AS774" i="2"/>
  <c r="AS775" i="2" s="1"/>
  <c r="AU773" i="2" s="1"/>
  <c r="AS771" i="2"/>
  <c r="AS772" i="2" s="1"/>
  <c r="AU770" i="2" s="1"/>
  <c r="AS768" i="2"/>
  <c r="AS769" i="2" s="1"/>
  <c r="AU767" i="2" s="1"/>
  <c r="AS765" i="2"/>
  <c r="AS766" i="2" s="1"/>
  <c r="AU764" i="2" s="1"/>
  <c r="AS762" i="2"/>
  <c r="AS763" i="2" s="1"/>
  <c r="AU761" i="2" s="1"/>
  <c r="AS752" i="2"/>
  <c r="AS754" i="2" s="1"/>
  <c r="AU754" i="2" s="1"/>
  <c r="AR749" i="2"/>
  <c r="AR748" i="2"/>
  <c r="AR747" i="2"/>
  <c r="AR746" i="2"/>
  <c r="AS725" i="2"/>
  <c r="AU722" i="2" s="1"/>
  <c r="AS721" i="2"/>
  <c r="AU718" i="2" s="1"/>
  <c r="AS716" i="2"/>
  <c r="AS717" i="2" s="1"/>
  <c r="AU715" i="2" s="1"/>
  <c r="AS713" i="2"/>
  <c r="AS714" i="2" s="1"/>
  <c r="AU712" i="2" s="1"/>
  <c r="AS710" i="2"/>
  <c r="AS711" i="2" s="1"/>
  <c r="AU709" i="2" s="1"/>
  <c r="AS707" i="2"/>
  <c r="AS708" i="2" s="1"/>
  <c r="AU706" i="2" s="1"/>
  <c r="AS704" i="2"/>
  <c r="AS705" i="2" s="1"/>
  <c r="AU703" i="2" s="1"/>
  <c r="AS694" i="2"/>
  <c r="AR691" i="2"/>
  <c r="AR690" i="2"/>
  <c r="AR689" i="2"/>
  <c r="AR688" i="2"/>
  <c r="AS667" i="2"/>
  <c r="AU664" i="2" s="1"/>
  <c r="AS663" i="2"/>
  <c r="AU660" i="2" s="1"/>
  <c r="AS658" i="2"/>
  <c r="AS659" i="2" s="1"/>
  <c r="AU657" i="2" s="1"/>
  <c r="AS655" i="2"/>
  <c r="AS656" i="2" s="1"/>
  <c r="AU654" i="2" s="1"/>
  <c r="AS652" i="2"/>
  <c r="AS653" i="2" s="1"/>
  <c r="AU651" i="2" s="1"/>
  <c r="AS649" i="2"/>
  <c r="AS650" i="2" s="1"/>
  <c r="AU648" i="2" s="1"/>
  <c r="AS646" i="2"/>
  <c r="AS647" i="2" s="1"/>
  <c r="AU645" i="2" s="1"/>
  <c r="AS636" i="2"/>
  <c r="AR633" i="2"/>
  <c r="AR632" i="2"/>
  <c r="AR631" i="2"/>
  <c r="AR630" i="2"/>
  <c r="AS609" i="2"/>
  <c r="AU606" i="2" s="1"/>
  <c r="AS605" i="2"/>
  <c r="AU602" i="2" s="1"/>
  <c r="AS600" i="2"/>
  <c r="AS601" i="2" s="1"/>
  <c r="AU599" i="2" s="1"/>
  <c r="AS597" i="2"/>
  <c r="AS598" i="2" s="1"/>
  <c r="AU596" i="2" s="1"/>
  <c r="AS594" i="2"/>
  <c r="AS595" i="2" s="1"/>
  <c r="AU593" i="2" s="1"/>
  <c r="AS591" i="2"/>
  <c r="AS592" i="2" s="1"/>
  <c r="AU590" i="2" s="1"/>
  <c r="AS588" i="2"/>
  <c r="AS589" i="2" s="1"/>
  <c r="AU587" i="2" s="1"/>
  <c r="AS578" i="2"/>
  <c r="AS580" i="2" s="1"/>
  <c r="AU580" i="2" s="1"/>
  <c r="AR575" i="2"/>
  <c r="AR574" i="2"/>
  <c r="AR573" i="2"/>
  <c r="AR572" i="2"/>
  <c r="AS551" i="2"/>
  <c r="AU548" i="2" s="1"/>
  <c r="AS547" i="2"/>
  <c r="AU544" i="2" s="1"/>
  <c r="AS542" i="2"/>
  <c r="AS543" i="2" s="1"/>
  <c r="AU541" i="2" s="1"/>
  <c r="AS539" i="2"/>
  <c r="AS540" i="2" s="1"/>
  <c r="AU538" i="2" s="1"/>
  <c r="AS536" i="2"/>
  <c r="AS537" i="2" s="1"/>
  <c r="AU535" i="2" s="1"/>
  <c r="AS533" i="2"/>
  <c r="AS534" i="2" s="1"/>
  <c r="AU532" i="2" s="1"/>
  <c r="AS530" i="2"/>
  <c r="AS531" i="2" s="1"/>
  <c r="AU529" i="2" s="1"/>
  <c r="AS520" i="2"/>
  <c r="AR517" i="2"/>
  <c r="AR516" i="2"/>
  <c r="AR515" i="2"/>
  <c r="AR514" i="2"/>
  <c r="AS493" i="2"/>
  <c r="AU490" i="2" s="1"/>
  <c r="AS489" i="2"/>
  <c r="AU486" i="2" s="1"/>
  <c r="AS484" i="2"/>
  <c r="AS485" i="2" s="1"/>
  <c r="AU483" i="2" s="1"/>
  <c r="AS481" i="2"/>
  <c r="AS482" i="2" s="1"/>
  <c r="AU480" i="2" s="1"/>
  <c r="AS478" i="2"/>
  <c r="AS479" i="2" s="1"/>
  <c r="AU477" i="2" s="1"/>
  <c r="AS475" i="2"/>
  <c r="AS476" i="2" s="1"/>
  <c r="AU474" i="2" s="1"/>
  <c r="AS472" i="2"/>
  <c r="AS473" i="2" s="1"/>
  <c r="AU471" i="2" s="1"/>
  <c r="AS462" i="2"/>
  <c r="AR459" i="2"/>
  <c r="AR458" i="2"/>
  <c r="AR457" i="2"/>
  <c r="AR456" i="2"/>
  <c r="AS435" i="2"/>
  <c r="AU432" i="2" s="1"/>
  <c r="AS431" i="2"/>
  <c r="AU428" i="2" s="1"/>
  <c r="AS426" i="2"/>
  <c r="AS427" i="2" s="1"/>
  <c r="AU425" i="2" s="1"/>
  <c r="AS423" i="2"/>
  <c r="AS424" i="2" s="1"/>
  <c r="AU422" i="2" s="1"/>
  <c r="AS420" i="2"/>
  <c r="AS421" i="2" s="1"/>
  <c r="AU419" i="2" s="1"/>
  <c r="AS417" i="2"/>
  <c r="AS418" i="2" s="1"/>
  <c r="AU416" i="2" s="1"/>
  <c r="AS414" i="2"/>
  <c r="AS415" i="2" s="1"/>
  <c r="AU413" i="2" s="1"/>
  <c r="AS404" i="2"/>
  <c r="AR401" i="2"/>
  <c r="AR400" i="2"/>
  <c r="AR399" i="2"/>
  <c r="AR398" i="2"/>
  <c r="AS377" i="2"/>
  <c r="AU374" i="2" s="1"/>
  <c r="AS373" i="2"/>
  <c r="AU370" i="2" s="1"/>
  <c r="AS368" i="2"/>
  <c r="AS369" i="2" s="1"/>
  <c r="AU367" i="2" s="1"/>
  <c r="AS365" i="2"/>
  <c r="AS366" i="2" s="1"/>
  <c r="AU364" i="2" s="1"/>
  <c r="AS362" i="2"/>
  <c r="AS363" i="2" s="1"/>
  <c r="AU361" i="2" s="1"/>
  <c r="AS359" i="2"/>
  <c r="AS360" i="2" s="1"/>
  <c r="AU358" i="2" s="1"/>
  <c r="AS356" i="2"/>
  <c r="AS357" i="2" s="1"/>
  <c r="AU355" i="2" s="1"/>
  <c r="AS346" i="2"/>
  <c r="AR343" i="2"/>
  <c r="AR342" i="2"/>
  <c r="AR341" i="2"/>
  <c r="AR340" i="2"/>
  <c r="AS319" i="2"/>
  <c r="AU316" i="2" s="1"/>
  <c r="AS315" i="2"/>
  <c r="AU312" i="2" s="1"/>
  <c r="AS310" i="2"/>
  <c r="AS311" i="2" s="1"/>
  <c r="AU309" i="2" s="1"/>
  <c r="AS307" i="2"/>
  <c r="AS308" i="2" s="1"/>
  <c r="AU306" i="2" s="1"/>
  <c r="AS304" i="2"/>
  <c r="AS305" i="2" s="1"/>
  <c r="AU303" i="2" s="1"/>
  <c r="AS301" i="2"/>
  <c r="AS302" i="2" s="1"/>
  <c r="AU300" i="2" s="1"/>
  <c r="AS298" i="2"/>
  <c r="AS299" i="2" s="1"/>
  <c r="AU297" i="2" s="1"/>
  <c r="AS288" i="2"/>
  <c r="AR285" i="2"/>
  <c r="AR284" i="2"/>
  <c r="AR283" i="2"/>
  <c r="AR282" i="2"/>
  <c r="AS261" i="2"/>
  <c r="AU258" i="2" s="1"/>
  <c r="AS257" i="2"/>
  <c r="AU254" i="2" s="1"/>
  <c r="AS252" i="2"/>
  <c r="AS253" i="2" s="1"/>
  <c r="AU251" i="2" s="1"/>
  <c r="AS249" i="2"/>
  <c r="AS250" i="2" s="1"/>
  <c r="AU248" i="2" s="1"/>
  <c r="AS246" i="2"/>
  <c r="AS247" i="2" s="1"/>
  <c r="AU245" i="2" s="1"/>
  <c r="AS243" i="2"/>
  <c r="AS244" i="2" s="1"/>
  <c r="AU242" i="2" s="1"/>
  <c r="AS240" i="2"/>
  <c r="AS241" i="2" s="1"/>
  <c r="AU239" i="2" s="1"/>
  <c r="AS230" i="2"/>
  <c r="AR227" i="2"/>
  <c r="AR226" i="2"/>
  <c r="AR225" i="2"/>
  <c r="AR224" i="2"/>
  <c r="AS203" i="2"/>
  <c r="AU200" i="2" s="1"/>
  <c r="AS199" i="2"/>
  <c r="AU196" i="2" s="1"/>
  <c r="AS194" i="2"/>
  <c r="AS195" i="2" s="1"/>
  <c r="AU193" i="2" s="1"/>
  <c r="AS191" i="2"/>
  <c r="AS192" i="2" s="1"/>
  <c r="AU190" i="2" s="1"/>
  <c r="AS188" i="2"/>
  <c r="AS189" i="2" s="1"/>
  <c r="AU187" i="2" s="1"/>
  <c r="AS185" i="2"/>
  <c r="AS186" i="2" s="1"/>
  <c r="AU184" i="2" s="1"/>
  <c r="AS182" i="2"/>
  <c r="AS183" i="2" s="1"/>
  <c r="AU181" i="2" s="1"/>
  <c r="AS172" i="2"/>
  <c r="AR169" i="2"/>
  <c r="AR168" i="2"/>
  <c r="AR167" i="2"/>
  <c r="AR166" i="2"/>
  <c r="AS145" i="2"/>
  <c r="AU142" i="2" s="1"/>
  <c r="AS141" i="2"/>
  <c r="AU138" i="2" s="1"/>
  <c r="AS136" i="2"/>
  <c r="AS137" i="2" s="1"/>
  <c r="AU135" i="2" s="1"/>
  <c r="AS133" i="2"/>
  <c r="AS134" i="2" s="1"/>
  <c r="AU132" i="2" s="1"/>
  <c r="AS130" i="2"/>
  <c r="AS131" i="2" s="1"/>
  <c r="AU129" i="2" s="1"/>
  <c r="AS127" i="2"/>
  <c r="AS128" i="2" s="1"/>
  <c r="AU126" i="2" s="1"/>
  <c r="AS124" i="2"/>
  <c r="AS125" i="2" s="1"/>
  <c r="AU123" i="2" s="1"/>
  <c r="AS114" i="2"/>
  <c r="AR111" i="2"/>
  <c r="AR110" i="2"/>
  <c r="AR109" i="2"/>
  <c r="AR108" i="2"/>
  <c r="AS87" i="2"/>
  <c r="AU84" i="2" s="1"/>
  <c r="AS83" i="2"/>
  <c r="AU80" i="2" s="1"/>
  <c r="AS78" i="2"/>
  <c r="AS79" i="2" s="1"/>
  <c r="AU77" i="2" s="1"/>
  <c r="AS75" i="2"/>
  <c r="AS76" i="2" s="1"/>
  <c r="AU74" i="2" s="1"/>
  <c r="AS72" i="2"/>
  <c r="AS73" i="2" s="1"/>
  <c r="AU71" i="2" s="1"/>
  <c r="AS69" i="2"/>
  <c r="AS70" i="2" s="1"/>
  <c r="AU68" i="2" s="1"/>
  <c r="AS66" i="2"/>
  <c r="AS67" i="2" s="1"/>
  <c r="AU65" i="2" s="1"/>
  <c r="AS56" i="2"/>
  <c r="AS53" i="2"/>
  <c r="AR53" i="2"/>
  <c r="AS52" i="2"/>
  <c r="AR52" i="2"/>
  <c r="AS51" i="2"/>
  <c r="AR51" i="2"/>
  <c r="AS50" i="2"/>
  <c r="AR50" i="2"/>
  <c r="AS29" i="2"/>
  <c r="AS25" i="2"/>
  <c r="AS20" i="2"/>
  <c r="AS21" i="2" s="1"/>
  <c r="AS17" i="2"/>
  <c r="AS18" i="2" s="1"/>
  <c r="AS14" i="2"/>
  <c r="AS15" i="2" s="1"/>
  <c r="AS11" i="2"/>
  <c r="AS12" i="2" s="1"/>
  <c r="AS8" i="2"/>
  <c r="AS9" i="2" s="1"/>
  <c r="AT7" i="2"/>
  <c r="AN1622" i="2"/>
  <c r="AM1619" i="2"/>
  <c r="AM1618" i="2"/>
  <c r="AM1617" i="2"/>
  <c r="AA37" i="7"/>
  <c r="AM1616" i="2"/>
  <c r="AN1595" i="2"/>
  <c r="AP1592" i="2" s="1"/>
  <c r="AN1591" i="2"/>
  <c r="AP1588" i="2" s="1"/>
  <c r="AN1586" i="2"/>
  <c r="AN1587" i="2" s="1"/>
  <c r="AP1585" i="2" s="1"/>
  <c r="AN1583" i="2"/>
  <c r="AN1584" i="2" s="1"/>
  <c r="AP1582" i="2" s="1"/>
  <c r="AN1580" i="2"/>
  <c r="AN1581" i="2" s="1"/>
  <c r="AP1579" i="2" s="1"/>
  <c r="AN1577" i="2"/>
  <c r="AN1578" i="2" s="1"/>
  <c r="AP1576" i="2" s="1"/>
  <c r="AN1574" i="2"/>
  <c r="AN1575" i="2" s="1"/>
  <c r="AP1573" i="2" s="1"/>
  <c r="AN1564" i="2"/>
  <c r="AM1561" i="2"/>
  <c r="AM1560" i="2"/>
  <c r="AM1559" i="2"/>
  <c r="AM1558" i="2"/>
  <c r="AN1537" i="2"/>
  <c r="AP1534" i="2" s="1"/>
  <c r="AN1533" i="2"/>
  <c r="AP1530" i="2" s="1"/>
  <c r="AN1528" i="2"/>
  <c r="AN1529" i="2" s="1"/>
  <c r="AP1527" i="2" s="1"/>
  <c r="AN1525" i="2"/>
  <c r="AN1526" i="2" s="1"/>
  <c r="AP1524" i="2" s="1"/>
  <c r="AN1522" i="2"/>
  <c r="AN1523" i="2" s="1"/>
  <c r="AP1521" i="2" s="1"/>
  <c r="AN1519" i="2"/>
  <c r="AN1520" i="2" s="1"/>
  <c r="AP1518" i="2" s="1"/>
  <c r="AN1516" i="2"/>
  <c r="AN1517" i="2" s="1"/>
  <c r="AP1515" i="2" s="1"/>
  <c r="AN1506" i="2"/>
  <c r="AM1503" i="2"/>
  <c r="AM1502" i="2"/>
  <c r="AM1501" i="2"/>
  <c r="AM1500" i="2"/>
  <c r="AN1479" i="2"/>
  <c r="AP1476" i="2" s="1"/>
  <c r="AN1475" i="2"/>
  <c r="AP1472" i="2" s="1"/>
  <c r="AN1470" i="2"/>
  <c r="AN1471" i="2" s="1"/>
  <c r="AP1469" i="2" s="1"/>
  <c r="AN1467" i="2"/>
  <c r="AN1468" i="2" s="1"/>
  <c r="AP1466" i="2" s="1"/>
  <c r="AN1464" i="2"/>
  <c r="AN1465" i="2" s="1"/>
  <c r="AP1463" i="2" s="1"/>
  <c r="AN1461" i="2"/>
  <c r="AN1462" i="2" s="1"/>
  <c r="AP1460" i="2" s="1"/>
  <c r="AN1458" i="2"/>
  <c r="AN1459" i="2" s="1"/>
  <c r="AP1457" i="2" s="1"/>
  <c r="AN1448" i="2"/>
  <c r="AM1445" i="2"/>
  <c r="AM1444" i="2"/>
  <c r="AM1443" i="2"/>
  <c r="AM1442" i="2"/>
  <c r="AN1421" i="2"/>
  <c r="AP1418" i="2" s="1"/>
  <c r="AN1417" i="2"/>
  <c r="AP1414" i="2" s="1"/>
  <c r="AN1412" i="2"/>
  <c r="AN1413" i="2" s="1"/>
  <c r="AP1411" i="2" s="1"/>
  <c r="AN1409" i="2"/>
  <c r="AN1410" i="2" s="1"/>
  <c r="AP1408" i="2" s="1"/>
  <c r="AN1406" i="2"/>
  <c r="AN1407" i="2" s="1"/>
  <c r="AP1405" i="2" s="1"/>
  <c r="AN1403" i="2"/>
  <c r="AN1404" i="2" s="1"/>
  <c r="AP1402" i="2" s="1"/>
  <c r="AN1400" i="2"/>
  <c r="AN1401" i="2" s="1"/>
  <c r="AP1399" i="2" s="1"/>
  <c r="AN1390" i="2"/>
  <c r="AM1387" i="2"/>
  <c r="AM1386" i="2"/>
  <c r="AM1385" i="2"/>
  <c r="AM1384" i="2"/>
  <c r="AN1363" i="2"/>
  <c r="AP1360" i="2" s="1"/>
  <c r="AN1359" i="2"/>
  <c r="AP1356" i="2" s="1"/>
  <c r="AN1354" i="2"/>
  <c r="AN1355" i="2" s="1"/>
  <c r="AP1353" i="2" s="1"/>
  <c r="AN1351" i="2"/>
  <c r="AN1352" i="2" s="1"/>
  <c r="AP1350" i="2" s="1"/>
  <c r="AN1348" i="2"/>
  <c r="AN1349" i="2" s="1"/>
  <c r="AP1347" i="2" s="1"/>
  <c r="AN1345" i="2"/>
  <c r="AN1346" i="2" s="1"/>
  <c r="AP1344" i="2" s="1"/>
  <c r="AN1342" i="2"/>
  <c r="AN1343" i="2" s="1"/>
  <c r="AP1341" i="2" s="1"/>
  <c r="AN1332" i="2"/>
  <c r="AM1329" i="2"/>
  <c r="AM1328" i="2"/>
  <c r="AM1327" i="2"/>
  <c r="AM1326" i="2"/>
  <c r="AN1305" i="2"/>
  <c r="AP1302" i="2" s="1"/>
  <c r="AN1301" i="2"/>
  <c r="AP1298" i="2" s="1"/>
  <c r="AN1296" i="2"/>
  <c r="AN1297" i="2" s="1"/>
  <c r="AP1295" i="2" s="1"/>
  <c r="AN1293" i="2"/>
  <c r="AN1294" i="2" s="1"/>
  <c r="AP1292" i="2" s="1"/>
  <c r="AN1290" i="2"/>
  <c r="AN1291" i="2" s="1"/>
  <c r="AP1289" i="2" s="1"/>
  <c r="AN1287" i="2"/>
  <c r="AN1288" i="2" s="1"/>
  <c r="AP1286" i="2" s="1"/>
  <c r="AN1284" i="2"/>
  <c r="AN1285" i="2" s="1"/>
  <c r="AP1283" i="2" s="1"/>
  <c r="AN1274" i="2"/>
  <c r="AM1271" i="2"/>
  <c r="AM1270" i="2"/>
  <c r="AM1269" i="2"/>
  <c r="AM1268" i="2"/>
  <c r="AN1247" i="2"/>
  <c r="AP1244" i="2" s="1"/>
  <c r="AN1243" i="2"/>
  <c r="AP1240" i="2" s="1"/>
  <c r="AN1238" i="2"/>
  <c r="AN1239" i="2" s="1"/>
  <c r="AP1237" i="2" s="1"/>
  <c r="AN1235" i="2"/>
  <c r="AN1236" i="2" s="1"/>
  <c r="AP1234" i="2" s="1"/>
  <c r="AN1232" i="2"/>
  <c r="AN1233" i="2" s="1"/>
  <c r="AP1231" i="2" s="1"/>
  <c r="AN1229" i="2"/>
  <c r="AN1230" i="2" s="1"/>
  <c r="AP1228" i="2" s="1"/>
  <c r="AN1226" i="2"/>
  <c r="AN1227" i="2" s="1"/>
  <c r="AP1225" i="2" s="1"/>
  <c r="AN1216" i="2"/>
  <c r="AM1213" i="2"/>
  <c r="AM1212" i="2"/>
  <c r="AM1211" i="2"/>
  <c r="AM1210" i="2"/>
  <c r="AN1189" i="2"/>
  <c r="AP1186" i="2" s="1"/>
  <c r="AN1185" i="2"/>
  <c r="AP1182" i="2" s="1"/>
  <c r="AN1180" i="2"/>
  <c r="AN1181" i="2" s="1"/>
  <c r="AP1179" i="2" s="1"/>
  <c r="AN1177" i="2"/>
  <c r="AN1178" i="2" s="1"/>
  <c r="AP1176" i="2" s="1"/>
  <c r="AN1174" i="2"/>
  <c r="AN1175" i="2" s="1"/>
  <c r="AP1173" i="2" s="1"/>
  <c r="AN1171" i="2"/>
  <c r="AN1172" i="2" s="1"/>
  <c r="AP1170" i="2" s="1"/>
  <c r="AN1168" i="2"/>
  <c r="AN1169" i="2" s="1"/>
  <c r="AP1167" i="2" s="1"/>
  <c r="AN1158" i="2"/>
  <c r="AM1155" i="2"/>
  <c r="AM1154" i="2"/>
  <c r="AM1153" i="2"/>
  <c r="AM1152" i="2"/>
  <c r="AN1131" i="2"/>
  <c r="AP1128" i="2" s="1"/>
  <c r="AN1127" i="2"/>
  <c r="AP1124" i="2" s="1"/>
  <c r="AN1122" i="2"/>
  <c r="AN1123" i="2" s="1"/>
  <c r="AP1121" i="2" s="1"/>
  <c r="AN1119" i="2"/>
  <c r="AN1120" i="2" s="1"/>
  <c r="AP1118" i="2" s="1"/>
  <c r="AN1116" i="2"/>
  <c r="AN1117" i="2" s="1"/>
  <c r="AP1115" i="2" s="1"/>
  <c r="AN1113" i="2"/>
  <c r="AN1114" i="2" s="1"/>
  <c r="AP1112" i="2" s="1"/>
  <c r="AN1110" i="2"/>
  <c r="AN1111" i="2" s="1"/>
  <c r="AP1109" i="2" s="1"/>
  <c r="AN1100" i="2"/>
  <c r="AM1097" i="2"/>
  <c r="AM1096" i="2"/>
  <c r="AM1095" i="2"/>
  <c r="AM1094" i="2"/>
  <c r="AN1073" i="2"/>
  <c r="AP1070" i="2" s="1"/>
  <c r="AN1069" i="2"/>
  <c r="AP1066" i="2" s="1"/>
  <c r="AN1064" i="2"/>
  <c r="AN1065" i="2" s="1"/>
  <c r="AP1063" i="2" s="1"/>
  <c r="AN1061" i="2"/>
  <c r="AN1062" i="2" s="1"/>
  <c r="AP1060" i="2" s="1"/>
  <c r="AN1058" i="2"/>
  <c r="AN1059" i="2" s="1"/>
  <c r="AP1057" i="2" s="1"/>
  <c r="AN1055" i="2"/>
  <c r="AN1056" i="2" s="1"/>
  <c r="AP1054" i="2" s="1"/>
  <c r="AN1052" i="2"/>
  <c r="AN1053" i="2" s="1"/>
  <c r="AP1051" i="2" s="1"/>
  <c r="AN1042" i="2"/>
  <c r="AM1039" i="2"/>
  <c r="AM1038" i="2"/>
  <c r="AM1037" i="2"/>
  <c r="AM1036" i="2"/>
  <c r="AN1015" i="2"/>
  <c r="AP1012" i="2" s="1"/>
  <c r="AN1011" i="2"/>
  <c r="AP1008" i="2" s="1"/>
  <c r="AN1006" i="2"/>
  <c r="AN1007" i="2" s="1"/>
  <c r="AP1005" i="2" s="1"/>
  <c r="AN1003" i="2"/>
  <c r="AN1004" i="2" s="1"/>
  <c r="AP1002" i="2" s="1"/>
  <c r="AN1000" i="2"/>
  <c r="AN1001" i="2" s="1"/>
  <c r="AP999" i="2" s="1"/>
  <c r="AN997" i="2"/>
  <c r="AN998" i="2" s="1"/>
  <c r="AP996" i="2" s="1"/>
  <c r="AN994" i="2"/>
  <c r="AN995" i="2" s="1"/>
  <c r="AP993" i="2" s="1"/>
  <c r="AN984" i="2"/>
  <c r="AM981" i="2"/>
  <c r="AM980" i="2"/>
  <c r="AM979" i="2"/>
  <c r="AM978" i="2"/>
  <c r="AN957" i="2"/>
  <c r="AP954" i="2" s="1"/>
  <c r="AN953" i="2"/>
  <c r="AP950" i="2" s="1"/>
  <c r="AN948" i="2"/>
  <c r="AN949" i="2" s="1"/>
  <c r="AP947" i="2" s="1"/>
  <c r="AN945" i="2"/>
  <c r="AN946" i="2" s="1"/>
  <c r="AP944" i="2" s="1"/>
  <c r="AN942" i="2"/>
  <c r="AN943" i="2" s="1"/>
  <c r="AP941" i="2" s="1"/>
  <c r="AN939" i="2"/>
  <c r="AN940" i="2" s="1"/>
  <c r="AP938" i="2" s="1"/>
  <c r="AN936" i="2"/>
  <c r="AN937" i="2" s="1"/>
  <c r="AP935" i="2" s="1"/>
  <c r="AN926" i="2"/>
  <c r="AM923" i="2"/>
  <c r="AM922" i="2"/>
  <c r="AM921" i="2"/>
  <c r="AM920" i="2"/>
  <c r="AN899" i="2"/>
  <c r="AP896" i="2" s="1"/>
  <c r="AN895" i="2"/>
  <c r="AP892" i="2" s="1"/>
  <c r="AN890" i="2"/>
  <c r="AN891" i="2" s="1"/>
  <c r="AP889" i="2" s="1"/>
  <c r="AN887" i="2"/>
  <c r="AN888" i="2" s="1"/>
  <c r="AP886" i="2" s="1"/>
  <c r="AN884" i="2"/>
  <c r="AN885" i="2" s="1"/>
  <c r="AP883" i="2" s="1"/>
  <c r="AN881" i="2"/>
  <c r="AN882" i="2" s="1"/>
  <c r="AP880" i="2" s="1"/>
  <c r="AN878" i="2"/>
  <c r="AN879" i="2" s="1"/>
  <c r="AP877" i="2" s="1"/>
  <c r="AN868" i="2"/>
  <c r="AM865" i="2"/>
  <c r="AM864" i="2"/>
  <c r="AM863" i="2"/>
  <c r="AM862" i="2"/>
  <c r="AN841" i="2"/>
  <c r="AP838" i="2" s="1"/>
  <c r="AN837" i="2"/>
  <c r="AP834" i="2" s="1"/>
  <c r="AN832" i="2"/>
  <c r="AN833" i="2" s="1"/>
  <c r="AP831" i="2" s="1"/>
  <c r="AN829" i="2"/>
  <c r="AN830" i="2" s="1"/>
  <c r="AP828" i="2" s="1"/>
  <c r="AN826" i="2"/>
  <c r="AN827" i="2" s="1"/>
  <c r="AP825" i="2" s="1"/>
  <c r="AN823" i="2"/>
  <c r="AN824" i="2" s="1"/>
  <c r="AP822" i="2" s="1"/>
  <c r="AN820" i="2"/>
  <c r="AN821" i="2" s="1"/>
  <c r="AP819" i="2" s="1"/>
  <c r="AN810" i="2"/>
  <c r="AM807" i="2"/>
  <c r="AM806" i="2"/>
  <c r="AM805" i="2"/>
  <c r="AM804" i="2"/>
  <c r="AN783" i="2"/>
  <c r="AP780" i="2" s="1"/>
  <c r="AN779" i="2"/>
  <c r="AP776" i="2" s="1"/>
  <c r="AN774" i="2"/>
  <c r="AN775" i="2" s="1"/>
  <c r="AP773" i="2" s="1"/>
  <c r="AN771" i="2"/>
  <c r="AN772" i="2" s="1"/>
  <c r="AP770" i="2" s="1"/>
  <c r="AN768" i="2"/>
  <c r="AN769" i="2" s="1"/>
  <c r="AP767" i="2" s="1"/>
  <c r="AN765" i="2"/>
  <c r="AN766" i="2" s="1"/>
  <c r="AP764" i="2" s="1"/>
  <c r="AN762" i="2"/>
  <c r="AN763" i="2" s="1"/>
  <c r="AP761" i="2" s="1"/>
  <c r="AN752" i="2"/>
  <c r="AM749" i="2"/>
  <c r="AM748" i="2"/>
  <c r="AM747" i="2"/>
  <c r="AM746" i="2"/>
  <c r="AN725" i="2"/>
  <c r="AP722" i="2" s="1"/>
  <c r="AN721" i="2"/>
  <c r="AP718" i="2" s="1"/>
  <c r="AN716" i="2"/>
  <c r="AN717" i="2" s="1"/>
  <c r="AP715" i="2" s="1"/>
  <c r="AN713" i="2"/>
  <c r="AN714" i="2" s="1"/>
  <c r="AP712" i="2" s="1"/>
  <c r="AN710" i="2"/>
  <c r="AN711" i="2" s="1"/>
  <c r="AP709" i="2" s="1"/>
  <c r="AN707" i="2"/>
  <c r="AN708" i="2" s="1"/>
  <c r="AP706" i="2" s="1"/>
  <c r="AN704" i="2"/>
  <c r="AN705" i="2" s="1"/>
  <c r="AP703" i="2" s="1"/>
  <c r="AN694" i="2"/>
  <c r="AM691" i="2"/>
  <c r="AM690" i="2"/>
  <c r="AM689" i="2"/>
  <c r="AM688" i="2"/>
  <c r="AN667" i="2"/>
  <c r="AP664" i="2" s="1"/>
  <c r="AN663" i="2"/>
  <c r="AP660" i="2" s="1"/>
  <c r="AN658" i="2"/>
  <c r="AN659" i="2" s="1"/>
  <c r="AP657" i="2" s="1"/>
  <c r="AN655" i="2"/>
  <c r="AN656" i="2" s="1"/>
  <c r="AP654" i="2" s="1"/>
  <c r="AN652" i="2"/>
  <c r="AN653" i="2" s="1"/>
  <c r="AP651" i="2" s="1"/>
  <c r="AN649" i="2"/>
  <c r="AN650" i="2" s="1"/>
  <c r="AP648" i="2" s="1"/>
  <c r="AN646" i="2"/>
  <c r="AN647" i="2" s="1"/>
  <c r="AP645" i="2" s="1"/>
  <c r="AN636" i="2"/>
  <c r="AM633" i="2"/>
  <c r="AM632" i="2"/>
  <c r="AM631" i="2"/>
  <c r="AM630" i="2"/>
  <c r="AN609" i="2"/>
  <c r="AP606" i="2" s="1"/>
  <c r="AN605" i="2"/>
  <c r="AP602" i="2" s="1"/>
  <c r="AN600" i="2"/>
  <c r="AN601" i="2" s="1"/>
  <c r="AP599" i="2" s="1"/>
  <c r="AN597" i="2"/>
  <c r="AN598" i="2" s="1"/>
  <c r="AP596" i="2" s="1"/>
  <c r="AN594" i="2"/>
  <c r="AN595" i="2" s="1"/>
  <c r="AP593" i="2" s="1"/>
  <c r="AN591" i="2"/>
  <c r="AN592" i="2" s="1"/>
  <c r="AP590" i="2" s="1"/>
  <c r="AN588" i="2"/>
  <c r="AN589" i="2" s="1"/>
  <c r="AP587" i="2" s="1"/>
  <c r="AN578" i="2"/>
  <c r="AM575" i="2"/>
  <c r="AM574" i="2"/>
  <c r="AM573" i="2"/>
  <c r="AM572" i="2"/>
  <c r="AN551" i="2"/>
  <c r="AP548" i="2" s="1"/>
  <c r="AN547" i="2"/>
  <c r="AP544" i="2" s="1"/>
  <c r="AN542" i="2"/>
  <c r="AN543" i="2" s="1"/>
  <c r="AP541" i="2" s="1"/>
  <c r="AN539" i="2"/>
  <c r="AN540" i="2" s="1"/>
  <c r="AP538" i="2" s="1"/>
  <c r="AN536" i="2"/>
  <c r="AN537" i="2" s="1"/>
  <c r="AP535" i="2" s="1"/>
  <c r="AN533" i="2"/>
  <c r="AN534" i="2" s="1"/>
  <c r="AP532" i="2" s="1"/>
  <c r="AN530" i="2"/>
  <c r="AN531" i="2" s="1"/>
  <c r="AP529" i="2" s="1"/>
  <c r="AN520" i="2"/>
  <c r="AM517" i="2"/>
  <c r="AM516" i="2"/>
  <c r="AM515" i="2"/>
  <c r="AM514" i="2"/>
  <c r="AN493" i="2"/>
  <c r="AP490" i="2" s="1"/>
  <c r="AN489" i="2"/>
  <c r="AP486" i="2" s="1"/>
  <c r="AN484" i="2"/>
  <c r="AN485" i="2" s="1"/>
  <c r="AP483" i="2" s="1"/>
  <c r="AN481" i="2"/>
  <c r="AN482" i="2" s="1"/>
  <c r="AP480" i="2" s="1"/>
  <c r="AN478" i="2"/>
  <c r="AN479" i="2" s="1"/>
  <c r="AP477" i="2" s="1"/>
  <c r="AN475" i="2"/>
  <c r="AN476" i="2" s="1"/>
  <c r="AP474" i="2" s="1"/>
  <c r="AN472" i="2"/>
  <c r="AN473" i="2" s="1"/>
  <c r="AP471" i="2" s="1"/>
  <c r="AN462" i="2"/>
  <c r="AM459" i="2"/>
  <c r="AM458" i="2"/>
  <c r="AM457" i="2"/>
  <c r="AM456" i="2"/>
  <c r="AN435" i="2"/>
  <c r="AP432" i="2" s="1"/>
  <c r="AN431" i="2"/>
  <c r="AP428" i="2" s="1"/>
  <c r="AN426" i="2"/>
  <c r="AN427" i="2" s="1"/>
  <c r="AP425" i="2" s="1"/>
  <c r="AN423" i="2"/>
  <c r="AN424" i="2" s="1"/>
  <c r="AP422" i="2" s="1"/>
  <c r="AN420" i="2"/>
  <c r="AN421" i="2" s="1"/>
  <c r="AP419" i="2" s="1"/>
  <c r="AN417" i="2"/>
  <c r="AN418" i="2" s="1"/>
  <c r="AP416" i="2" s="1"/>
  <c r="AN414" i="2"/>
  <c r="AN415" i="2" s="1"/>
  <c r="AP413" i="2" s="1"/>
  <c r="AN404" i="2"/>
  <c r="AM401" i="2"/>
  <c r="AM400" i="2"/>
  <c r="AM399" i="2"/>
  <c r="AM398" i="2"/>
  <c r="AN377" i="2"/>
  <c r="AP374" i="2" s="1"/>
  <c r="AN373" i="2"/>
  <c r="AP370" i="2" s="1"/>
  <c r="AN368" i="2"/>
  <c r="AN369" i="2" s="1"/>
  <c r="AP367" i="2" s="1"/>
  <c r="AN365" i="2"/>
  <c r="AN366" i="2" s="1"/>
  <c r="AP364" i="2" s="1"/>
  <c r="AN362" i="2"/>
  <c r="AN363" i="2" s="1"/>
  <c r="AP361" i="2" s="1"/>
  <c r="AN359" i="2"/>
  <c r="AN360" i="2" s="1"/>
  <c r="AP358" i="2" s="1"/>
  <c r="AN356" i="2"/>
  <c r="AN357" i="2" s="1"/>
  <c r="AP355" i="2" s="1"/>
  <c r="AN346" i="2"/>
  <c r="AM343" i="2"/>
  <c r="AM342" i="2"/>
  <c r="AM341" i="2"/>
  <c r="AM340" i="2"/>
  <c r="AN319" i="2"/>
  <c r="AP316" i="2" s="1"/>
  <c r="AN315" i="2"/>
  <c r="AP312" i="2" s="1"/>
  <c r="AN310" i="2"/>
  <c r="AN311" i="2" s="1"/>
  <c r="AP309" i="2" s="1"/>
  <c r="AN307" i="2"/>
  <c r="AN308" i="2" s="1"/>
  <c r="AP306" i="2" s="1"/>
  <c r="AN304" i="2"/>
  <c r="AN305" i="2" s="1"/>
  <c r="AP303" i="2" s="1"/>
  <c r="AN301" i="2"/>
  <c r="AN302" i="2" s="1"/>
  <c r="AP300" i="2" s="1"/>
  <c r="AN298" i="2"/>
  <c r="AN299" i="2" s="1"/>
  <c r="AP297" i="2" s="1"/>
  <c r="AN288" i="2"/>
  <c r="AM285" i="2"/>
  <c r="AM284" i="2"/>
  <c r="AM283" i="2"/>
  <c r="AM282" i="2"/>
  <c r="AN261" i="2"/>
  <c r="AP258" i="2" s="1"/>
  <c r="AN257" i="2"/>
  <c r="AP254" i="2" s="1"/>
  <c r="AN252" i="2"/>
  <c r="AN253" i="2" s="1"/>
  <c r="AP251" i="2" s="1"/>
  <c r="AN249" i="2"/>
  <c r="AN250" i="2" s="1"/>
  <c r="AP248" i="2" s="1"/>
  <c r="AN246" i="2"/>
  <c r="AN247" i="2" s="1"/>
  <c r="AP245" i="2" s="1"/>
  <c r="AN243" i="2"/>
  <c r="AN244" i="2" s="1"/>
  <c r="AP242" i="2" s="1"/>
  <c r="AN240" i="2"/>
  <c r="AN241" i="2" s="1"/>
  <c r="AP239" i="2" s="1"/>
  <c r="AN230" i="2"/>
  <c r="AM227" i="2"/>
  <c r="AM226" i="2"/>
  <c r="AM225" i="2"/>
  <c r="AM224" i="2"/>
  <c r="AN203" i="2"/>
  <c r="AP200" i="2" s="1"/>
  <c r="AN199" i="2"/>
  <c r="AP196" i="2" s="1"/>
  <c r="AN194" i="2"/>
  <c r="AN195" i="2" s="1"/>
  <c r="AP193" i="2" s="1"/>
  <c r="AN191" i="2"/>
  <c r="AN192" i="2" s="1"/>
  <c r="AP190" i="2" s="1"/>
  <c r="AN188" i="2"/>
  <c r="AN189" i="2" s="1"/>
  <c r="AP187" i="2" s="1"/>
  <c r="AN185" i="2"/>
  <c r="AN186" i="2" s="1"/>
  <c r="AP184" i="2" s="1"/>
  <c r="AN182" i="2"/>
  <c r="AN183" i="2" s="1"/>
  <c r="AP181" i="2" s="1"/>
  <c r="AN172" i="2"/>
  <c r="AM169" i="2"/>
  <c r="AM168" i="2"/>
  <c r="AM167" i="2"/>
  <c r="AM166" i="2"/>
  <c r="AN145" i="2"/>
  <c r="AP142" i="2" s="1"/>
  <c r="AN141" i="2"/>
  <c r="AP138" i="2" s="1"/>
  <c r="AN136" i="2"/>
  <c r="AN137" i="2" s="1"/>
  <c r="AP135" i="2" s="1"/>
  <c r="AN133" i="2"/>
  <c r="AN134" i="2" s="1"/>
  <c r="AP132" i="2" s="1"/>
  <c r="AN130" i="2"/>
  <c r="AN131" i="2" s="1"/>
  <c r="AP129" i="2" s="1"/>
  <c r="AN127" i="2"/>
  <c r="AN128" i="2" s="1"/>
  <c r="AP126" i="2" s="1"/>
  <c r="AN124" i="2"/>
  <c r="AN125" i="2" s="1"/>
  <c r="AP123" i="2" s="1"/>
  <c r="AN114" i="2"/>
  <c r="AM111" i="2"/>
  <c r="AM110" i="2"/>
  <c r="AM109" i="2"/>
  <c r="AM108" i="2"/>
  <c r="AN87" i="2"/>
  <c r="AP84" i="2" s="1"/>
  <c r="AN83" i="2"/>
  <c r="AP80" i="2" s="1"/>
  <c r="AN78" i="2"/>
  <c r="AN79" i="2" s="1"/>
  <c r="AP77" i="2" s="1"/>
  <c r="AN75" i="2"/>
  <c r="AN76" i="2" s="1"/>
  <c r="AP74" i="2" s="1"/>
  <c r="AN72" i="2"/>
  <c r="AN73" i="2" s="1"/>
  <c r="AP71" i="2" s="1"/>
  <c r="AN69" i="2"/>
  <c r="AN70" i="2" s="1"/>
  <c r="AP68" i="2" s="1"/>
  <c r="AN66" i="2"/>
  <c r="AN67" i="2" s="1"/>
  <c r="AP65" i="2" s="1"/>
  <c r="AN56" i="2"/>
  <c r="AN53" i="2"/>
  <c r="AM53" i="2"/>
  <c r="AN52" i="2"/>
  <c r="AM52" i="2"/>
  <c r="AN51" i="2"/>
  <c r="AM51" i="2"/>
  <c r="AN50" i="2"/>
  <c r="AM50" i="2"/>
  <c r="AN29" i="2"/>
  <c r="AN25" i="2"/>
  <c r="AN20" i="2"/>
  <c r="AN21" i="2" s="1"/>
  <c r="AN17" i="2"/>
  <c r="AN18" i="2" s="1"/>
  <c r="AN14" i="2"/>
  <c r="AN15" i="2" s="1"/>
  <c r="AN11" i="2"/>
  <c r="AN12" i="2" s="1"/>
  <c r="AN8" i="2"/>
  <c r="AN9" i="2" s="1"/>
  <c r="AO7" i="2"/>
  <c r="AI1622" i="2"/>
  <c r="AH1619" i="2"/>
  <c r="AH1618" i="2"/>
  <c r="AH1617" i="2"/>
  <c r="AH1616" i="2"/>
  <c r="AI1595" i="2"/>
  <c r="AK1592" i="2" s="1"/>
  <c r="AI1591" i="2"/>
  <c r="AK1588" i="2" s="1"/>
  <c r="AI1586" i="2"/>
  <c r="AI1587" i="2" s="1"/>
  <c r="AK1585" i="2" s="1"/>
  <c r="AI1583" i="2"/>
  <c r="AI1584" i="2" s="1"/>
  <c r="AK1582" i="2" s="1"/>
  <c r="AI1580" i="2"/>
  <c r="AI1581" i="2" s="1"/>
  <c r="AK1579" i="2" s="1"/>
  <c r="AI1577" i="2"/>
  <c r="AI1578" i="2" s="1"/>
  <c r="AK1576" i="2" s="1"/>
  <c r="AI1574" i="2"/>
  <c r="AI1575" i="2" s="1"/>
  <c r="AK1573" i="2" s="1"/>
  <c r="AI1564" i="2"/>
  <c r="AH1561" i="2"/>
  <c r="AH1560" i="2"/>
  <c r="AH1559" i="2"/>
  <c r="AH1558" i="2"/>
  <c r="AI1537" i="2"/>
  <c r="AK1534" i="2" s="1"/>
  <c r="AI1533" i="2"/>
  <c r="AK1530" i="2" s="1"/>
  <c r="AI1528" i="2"/>
  <c r="AI1529" i="2" s="1"/>
  <c r="AK1527" i="2" s="1"/>
  <c r="AI1525" i="2"/>
  <c r="AI1526" i="2" s="1"/>
  <c r="AK1524" i="2" s="1"/>
  <c r="AI1522" i="2"/>
  <c r="AI1523" i="2" s="1"/>
  <c r="AK1521" i="2" s="1"/>
  <c r="AI1519" i="2"/>
  <c r="AI1520" i="2" s="1"/>
  <c r="AK1518" i="2" s="1"/>
  <c r="AI1516" i="2"/>
  <c r="AI1517" i="2" s="1"/>
  <c r="AK1515" i="2" s="1"/>
  <c r="AI1506" i="2"/>
  <c r="AH1503" i="2"/>
  <c r="AH1502" i="2"/>
  <c r="AH1501" i="2"/>
  <c r="AH1500" i="2"/>
  <c r="AI1479" i="2"/>
  <c r="AK1476" i="2" s="1"/>
  <c r="AI1475" i="2"/>
  <c r="AK1472" i="2" s="1"/>
  <c r="AI1470" i="2"/>
  <c r="AI1471" i="2" s="1"/>
  <c r="AK1469" i="2" s="1"/>
  <c r="AI1467" i="2"/>
  <c r="AI1468" i="2" s="1"/>
  <c r="AK1466" i="2" s="1"/>
  <c r="AI1464" i="2"/>
  <c r="AI1465" i="2" s="1"/>
  <c r="AK1463" i="2" s="1"/>
  <c r="AI1461" i="2"/>
  <c r="AI1462" i="2" s="1"/>
  <c r="AK1460" i="2" s="1"/>
  <c r="AI1458" i="2"/>
  <c r="AI1459" i="2" s="1"/>
  <c r="AK1457" i="2" s="1"/>
  <c r="AI1448" i="2"/>
  <c r="AH1445" i="2"/>
  <c r="AH1444" i="2"/>
  <c r="AH1443" i="2"/>
  <c r="AH1442" i="2"/>
  <c r="AI1421" i="2"/>
  <c r="AK1418" i="2" s="1"/>
  <c r="AI1417" i="2"/>
  <c r="AK1414" i="2" s="1"/>
  <c r="AI1412" i="2"/>
  <c r="AI1413" i="2" s="1"/>
  <c r="AK1411" i="2" s="1"/>
  <c r="AI1409" i="2"/>
  <c r="AI1410" i="2" s="1"/>
  <c r="AK1408" i="2" s="1"/>
  <c r="AI1406" i="2"/>
  <c r="AI1407" i="2" s="1"/>
  <c r="AK1405" i="2" s="1"/>
  <c r="AI1403" i="2"/>
  <c r="AI1404" i="2" s="1"/>
  <c r="AK1402" i="2" s="1"/>
  <c r="AI1400" i="2"/>
  <c r="AI1401" i="2" s="1"/>
  <c r="AK1399" i="2" s="1"/>
  <c r="AI1390" i="2"/>
  <c r="AH1387" i="2"/>
  <c r="AH1386" i="2"/>
  <c r="AH1385" i="2"/>
  <c r="AH1384" i="2"/>
  <c r="AI1363" i="2"/>
  <c r="AK1360" i="2" s="1"/>
  <c r="AI1359" i="2"/>
  <c r="AK1356" i="2" s="1"/>
  <c r="AI1354" i="2"/>
  <c r="AI1355" i="2" s="1"/>
  <c r="AK1353" i="2" s="1"/>
  <c r="AI1351" i="2"/>
  <c r="AI1352" i="2" s="1"/>
  <c r="AK1350" i="2" s="1"/>
  <c r="AI1348" i="2"/>
  <c r="AI1349" i="2" s="1"/>
  <c r="AK1347" i="2" s="1"/>
  <c r="AI1345" i="2"/>
  <c r="AI1346" i="2" s="1"/>
  <c r="AK1344" i="2" s="1"/>
  <c r="AI1342" i="2"/>
  <c r="AI1343" i="2" s="1"/>
  <c r="AK1341" i="2" s="1"/>
  <c r="AI1332" i="2"/>
  <c r="AH1329" i="2"/>
  <c r="AH1328" i="2"/>
  <c r="AH1327" i="2"/>
  <c r="AH1326" i="2"/>
  <c r="AI1305" i="2"/>
  <c r="AK1302" i="2" s="1"/>
  <c r="AI1301" i="2"/>
  <c r="AK1298" i="2" s="1"/>
  <c r="AI1296" i="2"/>
  <c r="AI1297" i="2" s="1"/>
  <c r="AK1295" i="2" s="1"/>
  <c r="AI1293" i="2"/>
  <c r="AI1294" i="2" s="1"/>
  <c r="AK1292" i="2" s="1"/>
  <c r="AI1290" i="2"/>
  <c r="AI1291" i="2" s="1"/>
  <c r="AK1289" i="2" s="1"/>
  <c r="AI1287" i="2"/>
  <c r="AI1288" i="2" s="1"/>
  <c r="AK1286" i="2" s="1"/>
  <c r="AI1284" i="2"/>
  <c r="AI1285" i="2" s="1"/>
  <c r="AK1283" i="2" s="1"/>
  <c r="AI1274" i="2"/>
  <c r="AH1271" i="2"/>
  <c r="AH1270" i="2"/>
  <c r="AH1269" i="2"/>
  <c r="AH1268" i="2"/>
  <c r="AI1247" i="2"/>
  <c r="AK1244" i="2" s="1"/>
  <c r="AI1243" i="2"/>
  <c r="AK1240" i="2" s="1"/>
  <c r="AI1238" i="2"/>
  <c r="AI1239" i="2" s="1"/>
  <c r="AK1237" i="2" s="1"/>
  <c r="AI1235" i="2"/>
  <c r="AI1236" i="2" s="1"/>
  <c r="AK1234" i="2" s="1"/>
  <c r="AI1232" i="2"/>
  <c r="AI1233" i="2" s="1"/>
  <c r="AK1231" i="2" s="1"/>
  <c r="AI1229" i="2"/>
  <c r="AI1230" i="2" s="1"/>
  <c r="AK1228" i="2" s="1"/>
  <c r="AI1226" i="2"/>
  <c r="AI1227" i="2" s="1"/>
  <c r="AK1225" i="2" s="1"/>
  <c r="AI1216" i="2"/>
  <c r="AH1213" i="2"/>
  <c r="AH1212" i="2"/>
  <c r="AH1211" i="2"/>
  <c r="AH1210" i="2"/>
  <c r="AI1189" i="2"/>
  <c r="AK1186" i="2" s="1"/>
  <c r="AI1185" i="2"/>
  <c r="AK1182" i="2" s="1"/>
  <c r="AI1180" i="2"/>
  <c r="AI1181" i="2" s="1"/>
  <c r="AK1179" i="2" s="1"/>
  <c r="AI1177" i="2"/>
  <c r="AI1178" i="2" s="1"/>
  <c r="AK1176" i="2" s="1"/>
  <c r="AI1174" i="2"/>
  <c r="AI1175" i="2" s="1"/>
  <c r="AK1173" i="2" s="1"/>
  <c r="AI1171" i="2"/>
  <c r="AI1172" i="2" s="1"/>
  <c r="AK1170" i="2" s="1"/>
  <c r="AI1168" i="2"/>
  <c r="AI1169" i="2" s="1"/>
  <c r="AK1167" i="2" s="1"/>
  <c r="AI1158" i="2"/>
  <c r="AH1155" i="2"/>
  <c r="AH1154" i="2"/>
  <c r="AH1153" i="2"/>
  <c r="AH1152" i="2"/>
  <c r="AI1131" i="2"/>
  <c r="AK1128" i="2" s="1"/>
  <c r="AI1127" i="2"/>
  <c r="AK1124" i="2" s="1"/>
  <c r="AI1122" i="2"/>
  <c r="AI1123" i="2" s="1"/>
  <c r="AK1121" i="2" s="1"/>
  <c r="AI1119" i="2"/>
  <c r="AI1120" i="2" s="1"/>
  <c r="AK1118" i="2" s="1"/>
  <c r="AI1116" i="2"/>
  <c r="AI1117" i="2" s="1"/>
  <c r="AK1115" i="2" s="1"/>
  <c r="AI1113" i="2"/>
  <c r="AI1114" i="2" s="1"/>
  <c r="AK1112" i="2" s="1"/>
  <c r="AI1110" i="2"/>
  <c r="AI1111" i="2" s="1"/>
  <c r="AK1109" i="2" s="1"/>
  <c r="AI1100" i="2"/>
  <c r="AH1097" i="2"/>
  <c r="AH1096" i="2"/>
  <c r="AH1095" i="2"/>
  <c r="AH1094" i="2"/>
  <c r="AI1073" i="2"/>
  <c r="AK1070" i="2" s="1"/>
  <c r="AI1069" i="2"/>
  <c r="AK1066" i="2" s="1"/>
  <c r="AI1064" i="2"/>
  <c r="AI1065" i="2" s="1"/>
  <c r="AK1063" i="2" s="1"/>
  <c r="AI1061" i="2"/>
  <c r="AI1062" i="2" s="1"/>
  <c r="AK1060" i="2" s="1"/>
  <c r="AI1058" i="2"/>
  <c r="AI1059" i="2" s="1"/>
  <c r="AK1057" i="2" s="1"/>
  <c r="AI1055" i="2"/>
  <c r="AI1056" i="2" s="1"/>
  <c r="AK1054" i="2" s="1"/>
  <c r="AI1052" i="2"/>
  <c r="AI1053" i="2" s="1"/>
  <c r="AK1051" i="2" s="1"/>
  <c r="AI1042" i="2"/>
  <c r="AH1039" i="2"/>
  <c r="AH1038" i="2"/>
  <c r="AH1037" i="2"/>
  <c r="AH1036" i="2"/>
  <c r="AI1015" i="2"/>
  <c r="AK1012" i="2" s="1"/>
  <c r="AI1011" i="2"/>
  <c r="AK1008" i="2" s="1"/>
  <c r="AI1006" i="2"/>
  <c r="AI1007" i="2" s="1"/>
  <c r="AK1005" i="2" s="1"/>
  <c r="AI1003" i="2"/>
  <c r="AI1004" i="2" s="1"/>
  <c r="AK1002" i="2" s="1"/>
  <c r="AI1000" i="2"/>
  <c r="AI1001" i="2" s="1"/>
  <c r="AK999" i="2" s="1"/>
  <c r="AI997" i="2"/>
  <c r="AI998" i="2" s="1"/>
  <c r="AK996" i="2" s="1"/>
  <c r="AI994" i="2"/>
  <c r="AI995" i="2" s="1"/>
  <c r="AK993" i="2" s="1"/>
  <c r="AI984" i="2"/>
  <c r="AH981" i="2"/>
  <c r="AH980" i="2"/>
  <c r="AH979" i="2"/>
  <c r="AH978" i="2"/>
  <c r="AI957" i="2"/>
  <c r="AK954" i="2" s="1"/>
  <c r="AI953" i="2"/>
  <c r="AK950" i="2" s="1"/>
  <c r="AI948" i="2"/>
  <c r="AI949" i="2" s="1"/>
  <c r="AK947" i="2" s="1"/>
  <c r="AI945" i="2"/>
  <c r="AI946" i="2" s="1"/>
  <c r="AK944" i="2" s="1"/>
  <c r="AI942" i="2"/>
  <c r="AI943" i="2" s="1"/>
  <c r="AK941" i="2" s="1"/>
  <c r="AI939" i="2"/>
  <c r="AI940" i="2" s="1"/>
  <c r="AK938" i="2" s="1"/>
  <c r="AI936" i="2"/>
  <c r="AI937" i="2" s="1"/>
  <c r="AK935" i="2" s="1"/>
  <c r="AI926" i="2"/>
  <c r="AH923" i="2"/>
  <c r="AH922" i="2"/>
  <c r="AH921" i="2"/>
  <c r="AH920" i="2"/>
  <c r="AI899" i="2"/>
  <c r="AK896" i="2" s="1"/>
  <c r="AI895" i="2"/>
  <c r="AK892" i="2" s="1"/>
  <c r="AI890" i="2"/>
  <c r="AI891" i="2" s="1"/>
  <c r="AK889" i="2" s="1"/>
  <c r="AI887" i="2"/>
  <c r="AI888" i="2" s="1"/>
  <c r="AK886" i="2" s="1"/>
  <c r="AI884" i="2"/>
  <c r="AI885" i="2" s="1"/>
  <c r="AK883" i="2" s="1"/>
  <c r="AI881" i="2"/>
  <c r="AI882" i="2" s="1"/>
  <c r="AK880" i="2" s="1"/>
  <c r="AI878" i="2"/>
  <c r="AI879" i="2" s="1"/>
  <c r="AK877" i="2" s="1"/>
  <c r="AI868" i="2"/>
  <c r="AH865" i="2"/>
  <c r="AH864" i="2"/>
  <c r="AH863" i="2"/>
  <c r="AH862" i="2"/>
  <c r="AI841" i="2"/>
  <c r="AK838" i="2" s="1"/>
  <c r="AI837" i="2"/>
  <c r="AK834" i="2" s="1"/>
  <c r="AI832" i="2"/>
  <c r="AI833" i="2" s="1"/>
  <c r="AK831" i="2" s="1"/>
  <c r="AI829" i="2"/>
  <c r="AI830" i="2" s="1"/>
  <c r="AK828" i="2" s="1"/>
  <c r="AI826" i="2"/>
  <c r="AI827" i="2" s="1"/>
  <c r="AK825" i="2" s="1"/>
  <c r="AI823" i="2"/>
  <c r="AI824" i="2" s="1"/>
  <c r="AK822" i="2" s="1"/>
  <c r="AI820" i="2"/>
  <c r="AI821" i="2" s="1"/>
  <c r="AK819" i="2" s="1"/>
  <c r="AI810" i="2"/>
  <c r="AH807" i="2"/>
  <c r="AH806" i="2"/>
  <c r="AH805" i="2"/>
  <c r="AH804" i="2"/>
  <c r="AI783" i="2"/>
  <c r="AK780" i="2" s="1"/>
  <c r="AI779" i="2"/>
  <c r="AK776" i="2" s="1"/>
  <c r="AI774" i="2"/>
  <c r="AI775" i="2" s="1"/>
  <c r="AK773" i="2" s="1"/>
  <c r="AI771" i="2"/>
  <c r="AI772" i="2" s="1"/>
  <c r="AK770" i="2" s="1"/>
  <c r="AI768" i="2"/>
  <c r="AI769" i="2" s="1"/>
  <c r="AK767" i="2" s="1"/>
  <c r="AI765" i="2"/>
  <c r="AI766" i="2" s="1"/>
  <c r="AK764" i="2" s="1"/>
  <c r="AI762" i="2"/>
  <c r="AI763" i="2" s="1"/>
  <c r="AK761" i="2" s="1"/>
  <c r="AI752" i="2"/>
  <c r="AH749" i="2"/>
  <c r="AH748" i="2"/>
  <c r="AH747" i="2"/>
  <c r="AH746" i="2"/>
  <c r="AI725" i="2"/>
  <c r="AK722" i="2" s="1"/>
  <c r="AI721" i="2"/>
  <c r="AK718" i="2" s="1"/>
  <c r="AI716" i="2"/>
  <c r="AI717" i="2" s="1"/>
  <c r="AK715" i="2" s="1"/>
  <c r="AI713" i="2"/>
  <c r="AI714" i="2" s="1"/>
  <c r="AK712" i="2" s="1"/>
  <c r="AI710" i="2"/>
  <c r="AI711" i="2" s="1"/>
  <c r="AK709" i="2" s="1"/>
  <c r="AI707" i="2"/>
  <c r="AI708" i="2" s="1"/>
  <c r="AK706" i="2" s="1"/>
  <c r="AI704" i="2"/>
  <c r="AI705" i="2" s="1"/>
  <c r="AK703" i="2" s="1"/>
  <c r="AI694" i="2"/>
  <c r="AH691" i="2"/>
  <c r="AH690" i="2"/>
  <c r="AH689" i="2"/>
  <c r="AH688" i="2"/>
  <c r="AI667" i="2"/>
  <c r="AK664" i="2" s="1"/>
  <c r="AI663" i="2"/>
  <c r="AK660" i="2" s="1"/>
  <c r="AI658" i="2"/>
  <c r="AI659" i="2" s="1"/>
  <c r="AK657" i="2" s="1"/>
  <c r="AI655" i="2"/>
  <c r="AI656" i="2" s="1"/>
  <c r="AK654" i="2" s="1"/>
  <c r="AI652" i="2"/>
  <c r="AI653" i="2" s="1"/>
  <c r="AK651" i="2" s="1"/>
  <c r="AI649" i="2"/>
  <c r="AI650" i="2" s="1"/>
  <c r="AK648" i="2" s="1"/>
  <c r="AI646" i="2"/>
  <c r="AI647" i="2" s="1"/>
  <c r="AK645" i="2" s="1"/>
  <c r="AI636" i="2"/>
  <c r="AI638" i="2" s="1"/>
  <c r="AK638" i="2" s="1"/>
  <c r="AH633" i="2"/>
  <c r="AH632" i="2"/>
  <c r="AH631" i="2"/>
  <c r="AH630" i="2"/>
  <c r="AI609" i="2"/>
  <c r="AK606" i="2" s="1"/>
  <c r="AI605" i="2"/>
  <c r="AK602" i="2" s="1"/>
  <c r="AI600" i="2"/>
  <c r="AI601" i="2" s="1"/>
  <c r="AK599" i="2" s="1"/>
  <c r="AI597" i="2"/>
  <c r="AI598" i="2" s="1"/>
  <c r="AK596" i="2" s="1"/>
  <c r="AI594" i="2"/>
  <c r="AI595" i="2" s="1"/>
  <c r="AK593" i="2" s="1"/>
  <c r="AI591" i="2"/>
  <c r="AI592" i="2" s="1"/>
  <c r="AK590" i="2" s="1"/>
  <c r="AI588" i="2"/>
  <c r="AI589" i="2" s="1"/>
  <c r="AK587" i="2" s="1"/>
  <c r="AI578" i="2"/>
  <c r="AH575" i="2"/>
  <c r="AH574" i="2"/>
  <c r="AH573" i="2"/>
  <c r="AH572" i="2"/>
  <c r="AI551" i="2"/>
  <c r="AK548" i="2" s="1"/>
  <c r="AI547" i="2"/>
  <c r="AK544" i="2" s="1"/>
  <c r="AI542" i="2"/>
  <c r="AI543" i="2" s="1"/>
  <c r="AK541" i="2" s="1"/>
  <c r="AI539" i="2"/>
  <c r="AI540" i="2" s="1"/>
  <c r="AK538" i="2" s="1"/>
  <c r="AI536" i="2"/>
  <c r="AI537" i="2" s="1"/>
  <c r="AK535" i="2" s="1"/>
  <c r="AI533" i="2"/>
  <c r="AI534" i="2" s="1"/>
  <c r="AK532" i="2" s="1"/>
  <c r="AI530" i="2"/>
  <c r="AI531" i="2" s="1"/>
  <c r="AK529" i="2" s="1"/>
  <c r="AI520" i="2"/>
  <c r="AH517" i="2"/>
  <c r="AH516" i="2"/>
  <c r="AH515" i="2"/>
  <c r="AH514" i="2"/>
  <c r="AI493" i="2"/>
  <c r="AK490" i="2" s="1"/>
  <c r="AI489" i="2"/>
  <c r="AK486" i="2" s="1"/>
  <c r="AI484" i="2"/>
  <c r="AI485" i="2" s="1"/>
  <c r="AK483" i="2" s="1"/>
  <c r="AI481" i="2"/>
  <c r="AI482" i="2" s="1"/>
  <c r="AK480" i="2" s="1"/>
  <c r="AI478" i="2"/>
  <c r="AI479" i="2" s="1"/>
  <c r="AK477" i="2" s="1"/>
  <c r="AI475" i="2"/>
  <c r="AI476" i="2" s="1"/>
  <c r="AK474" i="2" s="1"/>
  <c r="AI472" i="2"/>
  <c r="AI473" i="2" s="1"/>
  <c r="AK471" i="2" s="1"/>
  <c r="AI462" i="2"/>
  <c r="AI464" i="2" s="1"/>
  <c r="AK464" i="2" s="1"/>
  <c r="AH459" i="2"/>
  <c r="AH458" i="2"/>
  <c r="AH457" i="2"/>
  <c r="AH456" i="2"/>
  <c r="AI435" i="2"/>
  <c r="AK432" i="2" s="1"/>
  <c r="AI431" i="2"/>
  <c r="AK428" i="2" s="1"/>
  <c r="AI426" i="2"/>
  <c r="AI427" i="2" s="1"/>
  <c r="AK425" i="2" s="1"/>
  <c r="AI423" i="2"/>
  <c r="AI424" i="2" s="1"/>
  <c r="AK422" i="2" s="1"/>
  <c r="AI420" i="2"/>
  <c r="AI421" i="2" s="1"/>
  <c r="AK419" i="2" s="1"/>
  <c r="AI417" i="2"/>
  <c r="AI418" i="2" s="1"/>
  <c r="AK416" i="2" s="1"/>
  <c r="AI414" i="2"/>
  <c r="AI415" i="2" s="1"/>
  <c r="AK413" i="2" s="1"/>
  <c r="AI404" i="2"/>
  <c r="AH401" i="2"/>
  <c r="AH400" i="2"/>
  <c r="AH399" i="2"/>
  <c r="AH398" i="2"/>
  <c r="AI377" i="2"/>
  <c r="AK374" i="2" s="1"/>
  <c r="AI373" i="2"/>
  <c r="AK370" i="2" s="1"/>
  <c r="AI368" i="2"/>
  <c r="AI369" i="2" s="1"/>
  <c r="AK367" i="2" s="1"/>
  <c r="AI365" i="2"/>
  <c r="AI366" i="2" s="1"/>
  <c r="AK364" i="2" s="1"/>
  <c r="AI362" i="2"/>
  <c r="AI363" i="2" s="1"/>
  <c r="AK361" i="2" s="1"/>
  <c r="AI359" i="2"/>
  <c r="AI360" i="2" s="1"/>
  <c r="AK358" i="2" s="1"/>
  <c r="AI356" i="2"/>
  <c r="AI357" i="2" s="1"/>
  <c r="AK355" i="2" s="1"/>
  <c r="AI346" i="2"/>
  <c r="AH343" i="2"/>
  <c r="AH342" i="2"/>
  <c r="AH341" i="2"/>
  <c r="AH340" i="2"/>
  <c r="AI319" i="2"/>
  <c r="AK316" i="2" s="1"/>
  <c r="AI315" i="2"/>
  <c r="AK312" i="2" s="1"/>
  <c r="AI310" i="2"/>
  <c r="AI311" i="2" s="1"/>
  <c r="AK309" i="2" s="1"/>
  <c r="AI307" i="2"/>
  <c r="AI308" i="2" s="1"/>
  <c r="AK306" i="2" s="1"/>
  <c r="AI304" i="2"/>
  <c r="AI305" i="2" s="1"/>
  <c r="AK303" i="2" s="1"/>
  <c r="AI301" i="2"/>
  <c r="AI302" i="2" s="1"/>
  <c r="AK300" i="2" s="1"/>
  <c r="AI298" i="2"/>
  <c r="AI299" i="2" s="1"/>
  <c r="AK297" i="2" s="1"/>
  <c r="AI288" i="2"/>
  <c r="AH285" i="2"/>
  <c r="AH284" i="2"/>
  <c r="AH283" i="2"/>
  <c r="AH282" i="2"/>
  <c r="AI261" i="2"/>
  <c r="AK258" i="2" s="1"/>
  <c r="AI257" i="2"/>
  <c r="AK254" i="2" s="1"/>
  <c r="AI252" i="2"/>
  <c r="AI253" i="2" s="1"/>
  <c r="AK251" i="2" s="1"/>
  <c r="AI249" i="2"/>
  <c r="AI250" i="2" s="1"/>
  <c r="AK248" i="2" s="1"/>
  <c r="AI246" i="2"/>
  <c r="AI247" i="2" s="1"/>
  <c r="AK245" i="2" s="1"/>
  <c r="AI243" i="2"/>
  <c r="AI244" i="2" s="1"/>
  <c r="AK242" i="2" s="1"/>
  <c r="AI240" i="2"/>
  <c r="AI241" i="2" s="1"/>
  <c r="AK239" i="2" s="1"/>
  <c r="AI230" i="2"/>
  <c r="AH227" i="2"/>
  <c r="AH226" i="2"/>
  <c r="AH225" i="2"/>
  <c r="AH224" i="2"/>
  <c r="AI203" i="2"/>
  <c r="AK200" i="2" s="1"/>
  <c r="AI199" i="2"/>
  <c r="AK196" i="2" s="1"/>
  <c r="AI194" i="2"/>
  <c r="AI195" i="2" s="1"/>
  <c r="AK193" i="2" s="1"/>
  <c r="AI191" i="2"/>
  <c r="AI192" i="2" s="1"/>
  <c r="AK190" i="2" s="1"/>
  <c r="AI188" i="2"/>
  <c r="AI189" i="2" s="1"/>
  <c r="AK187" i="2" s="1"/>
  <c r="AI185" i="2"/>
  <c r="AI186" i="2" s="1"/>
  <c r="AK184" i="2" s="1"/>
  <c r="AI182" i="2"/>
  <c r="AI183" i="2" s="1"/>
  <c r="AK181" i="2" s="1"/>
  <c r="AI172" i="2"/>
  <c r="AH169" i="2"/>
  <c r="AH168" i="2"/>
  <c r="AH167" i="2"/>
  <c r="AH166" i="2"/>
  <c r="AI145" i="2"/>
  <c r="AK142" i="2" s="1"/>
  <c r="AI141" i="2"/>
  <c r="AK138" i="2" s="1"/>
  <c r="AI136" i="2"/>
  <c r="AI137" i="2" s="1"/>
  <c r="AK135" i="2" s="1"/>
  <c r="AI133" i="2"/>
  <c r="AI134" i="2" s="1"/>
  <c r="AK132" i="2" s="1"/>
  <c r="AI130" i="2"/>
  <c r="AI131" i="2" s="1"/>
  <c r="AK129" i="2" s="1"/>
  <c r="AI127" i="2"/>
  <c r="AI128" i="2" s="1"/>
  <c r="AK126" i="2" s="1"/>
  <c r="AI124" i="2"/>
  <c r="AI125" i="2" s="1"/>
  <c r="AK123" i="2" s="1"/>
  <c r="AI114" i="2"/>
  <c r="AH111" i="2"/>
  <c r="AH110" i="2"/>
  <c r="AH109" i="2"/>
  <c r="AH108" i="2"/>
  <c r="AI87" i="2"/>
  <c r="AK84" i="2" s="1"/>
  <c r="AI83" i="2"/>
  <c r="AK80" i="2" s="1"/>
  <c r="AI78" i="2"/>
  <c r="AI79" i="2" s="1"/>
  <c r="AK77" i="2" s="1"/>
  <c r="AI75" i="2"/>
  <c r="AI76" i="2" s="1"/>
  <c r="AK74" i="2" s="1"/>
  <c r="AI72" i="2"/>
  <c r="AI73" i="2" s="1"/>
  <c r="AK71" i="2" s="1"/>
  <c r="AI69" i="2"/>
  <c r="AI70" i="2" s="1"/>
  <c r="AK68" i="2" s="1"/>
  <c r="AI66" i="2"/>
  <c r="AI67" i="2" s="1"/>
  <c r="AK65" i="2" s="1"/>
  <c r="AI56" i="2"/>
  <c r="AI53" i="2"/>
  <c r="AH53" i="2"/>
  <c r="AI52" i="2"/>
  <c r="AH52" i="2"/>
  <c r="AI51" i="2"/>
  <c r="AH51" i="2"/>
  <c r="AI50" i="2"/>
  <c r="AH50" i="2"/>
  <c r="AI29" i="2"/>
  <c r="AI25" i="2"/>
  <c r="AI20" i="2"/>
  <c r="AI21" i="2" s="1"/>
  <c r="AI17" i="2"/>
  <c r="AI18" i="2" s="1"/>
  <c r="AI14" i="2"/>
  <c r="AI15" i="2" s="1"/>
  <c r="AI11" i="2"/>
  <c r="AI12" i="2" s="1"/>
  <c r="AI8" i="2"/>
  <c r="AI9" i="2" s="1"/>
  <c r="AJ7" i="2"/>
  <c r="AD1622" i="2"/>
  <c r="AC1619" i="2"/>
  <c r="AC1618" i="2"/>
  <c r="AC1617" i="2"/>
  <c r="AC1616" i="2"/>
  <c r="AD1595" i="2"/>
  <c r="AF1592" i="2" s="1"/>
  <c r="AD1591" i="2"/>
  <c r="AF1588" i="2" s="1"/>
  <c r="AD1586" i="2"/>
  <c r="AD1587" i="2" s="1"/>
  <c r="AF1585" i="2" s="1"/>
  <c r="AD1583" i="2"/>
  <c r="AD1584" i="2" s="1"/>
  <c r="AF1582" i="2" s="1"/>
  <c r="AD1580" i="2"/>
  <c r="AD1581" i="2" s="1"/>
  <c r="AF1579" i="2" s="1"/>
  <c r="AD1577" i="2"/>
  <c r="AD1578" i="2" s="1"/>
  <c r="AF1576" i="2" s="1"/>
  <c r="AD1574" i="2"/>
  <c r="AD1575" i="2" s="1"/>
  <c r="AF1573" i="2" s="1"/>
  <c r="AD1564" i="2"/>
  <c r="AC1561" i="2"/>
  <c r="AC1560" i="2"/>
  <c r="AC1559" i="2"/>
  <c r="AC1558" i="2"/>
  <c r="AD1537" i="2"/>
  <c r="AF1534" i="2" s="1"/>
  <c r="AD1533" i="2"/>
  <c r="AF1530" i="2" s="1"/>
  <c r="AD1528" i="2"/>
  <c r="AD1529" i="2" s="1"/>
  <c r="AF1527" i="2" s="1"/>
  <c r="AD1525" i="2"/>
  <c r="AD1526" i="2" s="1"/>
  <c r="AF1524" i="2" s="1"/>
  <c r="AD1522" i="2"/>
  <c r="AD1523" i="2" s="1"/>
  <c r="AF1521" i="2" s="1"/>
  <c r="AD1519" i="2"/>
  <c r="AD1520" i="2" s="1"/>
  <c r="AF1518" i="2" s="1"/>
  <c r="AD1516" i="2"/>
  <c r="AD1517" i="2" s="1"/>
  <c r="AF1515" i="2" s="1"/>
  <c r="AD1506" i="2"/>
  <c r="AC1503" i="2"/>
  <c r="AC1502" i="2"/>
  <c r="AC1501" i="2"/>
  <c r="AC1500" i="2"/>
  <c r="AD1479" i="2"/>
  <c r="AF1476" i="2" s="1"/>
  <c r="AD1475" i="2"/>
  <c r="AF1472" i="2" s="1"/>
  <c r="AD1470" i="2"/>
  <c r="AD1471" i="2" s="1"/>
  <c r="AF1469" i="2" s="1"/>
  <c r="AD1467" i="2"/>
  <c r="AD1468" i="2" s="1"/>
  <c r="AF1466" i="2" s="1"/>
  <c r="AD1464" i="2"/>
  <c r="AD1465" i="2" s="1"/>
  <c r="AF1463" i="2" s="1"/>
  <c r="AD1461" i="2"/>
  <c r="AD1462" i="2" s="1"/>
  <c r="AF1460" i="2" s="1"/>
  <c r="AD1458" i="2"/>
  <c r="AD1459" i="2" s="1"/>
  <c r="AF1457" i="2" s="1"/>
  <c r="AD1448" i="2"/>
  <c r="AC1445" i="2"/>
  <c r="AC1444" i="2"/>
  <c r="AC1443" i="2"/>
  <c r="AC1442" i="2"/>
  <c r="AD1421" i="2"/>
  <c r="AF1418" i="2" s="1"/>
  <c r="AD1417" i="2"/>
  <c r="AF1414" i="2" s="1"/>
  <c r="AD1412" i="2"/>
  <c r="AD1413" i="2" s="1"/>
  <c r="AF1411" i="2" s="1"/>
  <c r="AD1409" i="2"/>
  <c r="AD1410" i="2" s="1"/>
  <c r="AF1408" i="2" s="1"/>
  <c r="AD1406" i="2"/>
  <c r="AD1407" i="2" s="1"/>
  <c r="AF1405" i="2" s="1"/>
  <c r="AD1403" i="2"/>
  <c r="AD1404" i="2" s="1"/>
  <c r="AF1402" i="2" s="1"/>
  <c r="AD1400" i="2"/>
  <c r="AD1401" i="2" s="1"/>
  <c r="AF1399" i="2" s="1"/>
  <c r="AD1390" i="2"/>
  <c r="AC1387" i="2"/>
  <c r="AC1386" i="2"/>
  <c r="AC1385" i="2"/>
  <c r="AC1384" i="2"/>
  <c r="AD1363" i="2"/>
  <c r="AF1360" i="2" s="1"/>
  <c r="AD1359" i="2"/>
  <c r="AF1356" i="2" s="1"/>
  <c r="AD1354" i="2"/>
  <c r="AD1355" i="2" s="1"/>
  <c r="AF1353" i="2" s="1"/>
  <c r="AD1351" i="2"/>
  <c r="AD1352" i="2" s="1"/>
  <c r="AF1350" i="2" s="1"/>
  <c r="AD1348" i="2"/>
  <c r="AD1349" i="2" s="1"/>
  <c r="AF1347" i="2" s="1"/>
  <c r="AD1345" i="2"/>
  <c r="AD1346" i="2" s="1"/>
  <c r="AF1344" i="2" s="1"/>
  <c r="AD1342" i="2"/>
  <c r="AD1343" i="2" s="1"/>
  <c r="AF1341" i="2" s="1"/>
  <c r="AD1332" i="2"/>
  <c r="AC1329" i="2"/>
  <c r="AC1328" i="2"/>
  <c r="AC1327" i="2"/>
  <c r="AC1326" i="2"/>
  <c r="AD1305" i="2"/>
  <c r="AF1302" i="2" s="1"/>
  <c r="AD1301" i="2"/>
  <c r="AF1298" i="2" s="1"/>
  <c r="AD1296" i="2"/>
  <c r="AD1297" i="2" s="1"/>
  <c r="AF1295" i="2" s="1"/>
  <c r="AD1293" i="2"/>
  <c r="AD1294" i="2" s="1"/>
  <c r="AF1292" i="2" s="1"/>
  <c r="AD1290" i="2"/>
  <c r="AD1291" i="2" s="1"/>
  <c r="AF1289" i="2" s="1"/>
  <c r="AD1287" i="2"/>
  <c r="AD1288" i="2" s="1"/>
  <c r="AF1286" i="2" s="1"/>
  <c r="AD1284" i="2"/>
  <c r="AD1285" i="2" s="1"/>
  <c r="AF1283" i="2" s="1"/>
  <c r="AD1274" i="2"/>
  <c r="AC1271" i="2"/>
  <c r="AC1270" i="2"/>
  <c r="AC1269" i="2"/>
  <c r="Y30" i="7"/>
  <c r="AC1268" i="2"/>
  <c r="AD1247" i="2"/>
  <c r="AF1244" i="2" s="1"/>
  <c r="AD1243" i="2"/>
  <c r="AF1240" i="2" s="1"/>
  <c r="AD1238" i="2"/>
  <c r="AD1239" i="2" s="1"/>
  <c r="AF1237" i="2" s="1"/>
  <c r="AD1235" i="2"/>
  <c r="AD1236" i="2" s="1"/>
  <c r="AF1234" i="2" s="1"/>
  <c r="AD1232" i="2"/>
  <c r="AD1233" i="2" s="1"/>
  <c r="AF1231" i="2" s="1"/>
  <c r="AD1229" i="2"/>
  <c r="AD1230" i="2" s="1"/>
  <c r="AF1228" i="2" s="1"/>
  <c r="AD1226" i="2"/>
  <c r="AD1227" i="2" s="1"/>
  <c r="AF1225" i="2" s="1"/>
  <c r="AD1216" i="2"/>
  <c r="AC1213" i="2"/>
  <c r="AC1212" i="2"/>
  <c r="AC1211" i="2"/>
  <c r="AC1210" i="2"/>
  <c r="AD1189" i="2"/>
  <c r="AF1186" i="2" s="1"/>
  <c r="AD1185" i="2"/>
  <c r="AF1182" i="2" s="1"/>
  <c r="AD1180" i="2"/>
  <c r="AD1181" i="2" s="1"/>
  <c r="AF1179" i="2" s="1"/>
  <c r="AD1177" i="2"/>
  <c r="AD1178" i="2" s="1"/>
  <c r="AF1176" i="2" s="1"/>
  <c r="AD1174" i="2"/>
  <c r="AD1175" i="2" s="1"/>
  <c r="AF1173" i="2" s="1"/>
  <c r="AD1171" i="2"/>
  <c r="AD1172" i="2" s="1"/>
  <c r="AF1170" i="2" s="1"/>
  <c r="AD1168" i="2"/>
  <c r="AD1169" i="2" s="1"/>
  <c r="AF1167" i="2" s="1"/>
  <c r="AD1158" i="2"/>
  <c r="AC1155" i="2"/>
  <c r="AC1154" i="2"/>
  <c r="AC1153" i="2"/>
  <c r="AC1152" i="2"/>
  <c r="AD1131" i="2"/>
  <c r="AF1128" i="2" s="1"/>
  <c r="AD1127" i="2"/>
  <c r="AF1124" i="2" s="1"/>
  <c r="AD1122" i="2"/>
  <c r="AD1123" i="2" s="1"/>
  <c r="AF1121" i="2" s="1"/>
  <c r="AD1119" i="2"/>
  <c r="AD1120" i="2" s="1"/>
  <c r="AF1118" i="2" s="1"/>
  <c r="AD1116" i="2"/>
  <c r="AD1117" i="2" s="1"/>
  <c r="AF1115" i="2" s="1"/>
  <c r="AD1113" i="2"/>
  <c r="AD1114" i="2" s="1"/>
  <c r="AF1112" i="2" s="1"/>
  <c r="AD1110" i="2"/>
  <c r="AD1111" i="2" s="1"/>
  <c r="AF1109" i="2" s="1"/>
  <c r="AD1100" i="2"/>
  <c r="AC1097" i="2"/>
  <c r="AC1096" i="2"/>
  <c r="AC1095" i="2"/>
  <c r="AC1094" i="2"/>
  <c r="AD1073" i="2"/>
  <c r="AF1070" i="2" s="1"/>
  <c r="AD1069" i="2"/>
  <c r="AF1066" i="2" s="1"/>
  <c r="AD1064" i="2"/>
  <c r="AD1065" i="2" s="1"/>
  <c r="AF1063" i="2" s="1"/>
  <c r="AD1061" i="2"/>
  <c r="AD1062" i="2" s="1"/>
  <c r="AF1060" i="2" s="1"/>
  <c r="AD1058" i="2"/>
  <c r="AD1059" i="2" s="1"/>
  <c r="AF1057" i="2" s="1"/>
  <c r="AD1055" i="2"/>
  <c r="AD1056" i="2" s="1"/>
  <c r="AF1054" i="2" s="1"/>
  <c r="AD1052" i="2"/>
  <c r="AD1053" i="2" s="1"/>
  <c r="AF1051" i="2" s="1"/>
  <c r="AD1042" i="2"/>
  <c r="AC1039" i="2"/>
  <c r="AC1038" i="2"/>
  <c r="AC1037" i="2"/>
  <c r="AC1036" i="2"/>
  <c r="AD1015" i="2"/>
  <c r="AF1012" i="2" s="1"/>
  <c r="AD1011" i="2"/>
  <c r="AF1008" i="2" s="1"/>
  <c r="AD1006" i="2"/>
  <c r="AD1007" i="2" s="1"/>
  <c r="AF1005" i="2" s="1"/>
  <c r="AD1003" i="2"/>
  <c r="AD1004" i="2" s="1"/>
  <c r="AF1002" i="2" s="1"/>
  <c r="AD1000" i="2"/>
  <c r="AD1001" i="2" s="1"/>
  <c r="AF999" i="2" s="1"/>
  <c r="AD997" i="2"/>
  <c r="AD998" i="2" s="1"/>
  <c r="AF996" i="2" s="1"/>
  <c r="AD994" i="2"/>
  <c r="AD995" i="2" s="1"/>
  <c r="AF993" i="2" s="1"/>
  <c r="AD984" i="2"/>
  <c r="AC981" i="2"/>
  <c r="AC980" i="2"/>
  <c r="AC979" i="2"/>
  <c r="AC978" i="2"/>
  <c r="AD957" i="2"/>
  <c r="AF954" i="2" s="1"/>
  <c r="AD953" i="2"/>
  <c r="AF950" i="2" s="1"/>
  <c r="AD948" i="2"/>
  <c r="AD949" i="2" s="1"/>
  <c r="AF947" i="2" s="1"/>
  <c r="AD945" i="2"/>
  <c r="AD946" i="2" s="1"/>
  <c r="AF944" i="2" s="1"/>
  <c r="AD942" i="2"/>
  <c r="AD943" i="2" s="1"/>
  <c r="AF941" i="2" s="1"/>
  <c r="AD939" i="2"/>
  <c r="AD940" i="2" s="1"/>
  <c r="AF938" i="2" s="1"/>
  <c r="AD936" i="2"/>
  <c r="AD937" i="2" s="1"/>
  <c r="AF935" i="2" s="1"/>
  <c r="AD926" i="2"/>
  <c r="AC923" i="2"/>
  <c r="AC922" i="2"/>
  <c r="AC921" i="2"/>
  <c r="AC920" i="2"/>
  <c r="AD899" i="2"/>
  <c r="AF896" i="2" s="1"/>
  <c r="AD895" i="2"/>
  <c r="AF892" i="2" s="1"/>
  <c r="AD890" i="2"/>
  <c r="AD891" i="2" s="1"/>
  <c r="AF889" i="2" s="1"/>
  <c r="AD887" i="2"/>
  <c r="AD888" i="2" s="1"/>
  <c r="AF886" i="2" s="1"/>
  <c r="AD884" i="2"/>
  <c r="AD885" i="2" s="1"/>
  <c r="AF883" i="2" s="1"/>
  <c r="AD881" i="2"/>
  <c r="AD882" i="2" s="1"/>
  <c r="AF880" i="2" s="1"/>
  <c r="AD878" i="2"/>
  <c r="AD879" i="2" s="1"/>
  <c r="AF877" i="2" s="1"/>
  <c r="AD868" i="2"/>
  <c r="AC865" i="2"/>
  <c r="AC864" i="2"/>
  <c r="AC863" i="2"/>
  <c r="AC862" i="2"/>
  <c r="AD841" i="2"/>
  <c r="AF838" i="2" s="1"/>
  <c r="AD837" i="2"/>
  <c r="AF834" i="2" s="1"/>
  <c r="AD832" i="2"/>
  <c r="AD833" i="2" s="1"/>
  <c r="AF831" i="2" s="1"/>
  <c r="AD829" i="2"/>
  <c r="AD830" i="2" s="1"/>
  <c r="AF828" i="2" s="1"/>
  <c r="AD826" i="2"/>
  <c r="AD827" i="2" s="1"/>
  <c r="AF825" i="2" s="1"/>
  <c r="AD823" i="2"/>
  <c r="AD824" i="2" s="1"/>
  <c r="AF822" i="2" s="1"/>
  <c r="AD820" i="2"/>
  <c r="AD821" i="2" s="1"/>
  <c r="AF819" i="2" s="1"/>
  <c r="AD810" i="2"/>
  <c r="AC807" i="2"/>
  <c r="AC806" i="2"/>
  <c r="AC805" i="2"/>
  <c r="AC804" i="2"/>
  <c r="AD783" i="2"/>
  <c r="AF780" i="2" s="1"/>
  <c r="AD779" i="2"/>
  <c r="AF776" i="2" s="1"/>
  <c r="AD774" i="2"/>
  <c r="AD775" i="2" s="1"/>
  <c r="AF773" i="2" s="1"/>
  <c r="AD771" i="2"/>
  <c r="AD772" i="2" s="1"/>
  <c r="AF770" i="2" s="1"/>
  <c r="AD768" i="2"/>
  <c r="AD769" i="2" s="1"/>
  <c r="AF767" i="2" s="1"/>
  <c r="AD765" i="2"/>
  <c r="AD766" i="2" s="1"/>
  <c r="AF764" i="2" s="1"/>
  <c r="AD762" i="2"/>
  <c r="AD763" i="2" s="1"/>
  <c r="AF761" i="2" s="1"/>
  <c r="AD752" i="2"/>
  <c r="AC749" i="2"/>
  <c r="AC748" i="2"/>
  <c r="AC747" i="2"/>
  <c r="AC746" i="2"/>
  <c r="AD725" i="2"/>
  <c r="AF722" i="2" s="1"/>
  <c r="AD721" i="2"/>
  <c r="AF718" i="2" s="1"/>
  <c r="AD716" i="2"/>
  <c r="AD717" i="2" s="1"/>
  <c r="AF715" i="2" s="1"/>
  <c r="AD713" i="2"/>
  <c r="AD714" i="2" s="1"/>
  <c r="AF712" i="2" s="1"/>
  <c r="AD710" i="2"/>
  <c r="AD711" i="2" s="1"/>
  <c r="AF709" i="2" s="1"/>
  <c r="AD707" i="2"/>
  <c r="AD708" i="2" s="1"/>
  <c r="AF706" i="2" s="1"/>
  <c r="AD704" i="2"/>
  <c r="AD705" i="2" s="1"/>
  <c r="AF703" i="2" s="1"/>
  <c r="AD694" i="2"/>
  <c r="AC691" i="2"/>
  <c r="AC690" i="2"/>
  <c r="AC689" i="2"/>
  <c r="AC688" i="2"/>
  <c r="AD667" i="2"/>
  <c r="AF664" i="2" s="1"/>
  <c r="AD663" i="2"/>
  <c r="AF660" i="2" s="1"/>
  <c r="AD658" i="2"/>
  <c r="AD659" i="2" s="1"/>
  <c r="AF657" i="2" s="1"/>
  <c r="AD655" i="2"/>
  <c r="AD656" i="2" s="1"/>
  <c r="AF654" i="2" s="1"/>
  <c r="AD652" i="2"/>
  <c r="AD653" i="2" s="1"/>
  <c r="AF651" i="2" s="1"/>
  <c r="AD649" i="2"/>
  <c r="AD650" i="2" s="1"/>
  <c r="AF648" i="2" s="1"/>
  <c r="AD646" i="2"/>
  <c r="AD647" i="2" s="1"/>
  <c r="AF645" i="2" s="1"/>
  <c r="AD636" i="2"/>
  <c r="AC633" i="2"/>
  <c r="AC632" i="2"/>
  <c r="AC631" i="2"/>
  <c r="AC630" i="2"/>
  <c r="AD609" i="2"/>
  <c r="AF606" i="2" s="1"/>
  <c r="AD605" i="2"/>
  <c r="AF602" i="2" s="1"/>
  <c r="AD600" i="2"/>
  <c r="AD601" i="2" s="1"/>
  <c r="AF599" i="2" s="1"/>
  <c r="AD597" i="2"/>
  <c r="AD598" i="2" s="1"/>
  <c r="AF596" i="2" s="1"/>
  <c r="AD594" i="2"/>
  <c r="AD595" i="2" s="1"/>
  <c r="AF593" i="2" s="1"/>
  <c r="AD591" i="2"/>
  <c r="AD592" i="2" s="1"/>
  <c r="AF590" i="2" s="1"/>
  <c r="AD588" i="2"/>
  <c r="AD589" i="2" s="1"/>
  <c r="AF587" i="2" s="1"/>
  <c r="AD578" i="2"/>
  <c r="AC575" i="2"/>
  <c r="AC574" i="2"/>
  <c r="AC573" i="2"/>
  <c r="AC572" i="2"/>
  <c r="AD551" i="2"/>
  <c r="AF548" i="2" s="1"/>
  <c r="AD547" i="2"/>
  <c r="AF544" i="2" s="1"/>
  <c r="AD542" i="2"/>
  <c r="AD543" i="2" s="1"/>
  <c r="AF541" i="2" s="1"/>
  <c r="AD539" i="2"/>
  <c r="AD540" i="2" s="1"/>
  <c r="AF538" i="2" s="1"/>
  <c r="AD536" i="2"/>
  <c r="AD537" i="2" s="1"/>
  <c r="AF535" i="2" s="1"/>
  <c r="AD533" i="2"/>
  <c r="AD534" i="2" s="1"/>
  <c r="AF532" i="2" s="1"/>
  <c r="AD530" i="2"/>
  <c r="AD531" i="2" s="1"/>
  <c r="AF529" i="2" s="1"/>
  <c r="AD520" i="2"/>
  <c r="AC517" i="2"/>
  <c r="AC516" i="2"/>
  <c r="AC515" i="2"/>
  <c r="AC514" i="2"/>
  <c r="AD493" i="2"/>
  <c r="AF490" i="2" s="1"/>
  <c r="AD489" i="2"/>
  <c r="AF486" i="2" s="1"/>
  <c r="AD484" i="2"/>
  <c r="AD485" i="2" s="1"/>
  <c r="AF483" i="2" s="1"/>
  <c r="AD481" i="2"/>
  <c r="AD482" i="2" s="1"/>
  <c r="AF480" i="2" s="1"/>
  <c r="AD478" i="2"/>
  <c r="AD479" i="2" s="1"/>
  <c r="AF477" i="2" s="1"/>
  <c r="AD475" i="2"/>
  <c r="AD476" i="2" s="1"/>
  <c r="AF474" i="2" s="1"/>
  <c r="AD472" i="2"/>
  <c r="AD473" i="2" s="1"/>
  <c r="AF471" i="2" s="1"/>
  <c r="AD462" i="2"/>
  <c r="AC459" i="2"/>
  <c r="AC458" i="2"/>
  <c r="AC457" i="2"/>
  <c r="AC456" i="2"/>
  <c r="AD435" i="2"/>
  <c r="AF432" i="2" s="1"/>
  <c r="AD431" i="2"/>
  <c r="AF428" i="2" s="1"/>
  <c r="AD426" i="2"/>
  <c r="AD427" i="2" s="1"/>
  <c r="AF425" i="2" s="1"/>
  <c r="AD423" i="2"/>
  <c r="AD424" i="2" s="1"/>
  <c r="AF422" i="2" s="1"/>
  <c r="AD420" i="2"/>
  <c r="AD421" i="2" s="1"/>
  <c r="AF419" i="2" s="1"/>
  <c r="AD417" i="2"/>
  <c r="AD418" i="2" s="1"/>
  <c r="AF416" i="2" s="1"/>
  <c r="AD414" i="2"/>
  <c r="AD415" i="2" s="1"/>
  <c r="AF413" i="2" s="1"/>
  <c r="AD404" i="2"/>
  <c r="AC401" i="2"/>
  <c r="AC400" i="2"/>
  <c r="AC399" i="2"/>
  <c r="AC398" i="2"/>
  <c r="AD377" i="2"/>
  <c r="AF374" i="2" s="1"/>
  <c r="AD373" i="2"/>
  <c r="AF370" i="2" s="1"/>
  <c r="AD368" i="2"/>
  <c r="AD369" i="2" s="1"/>
  <c r="AF367" i="2" s="1"/>
  <c r="AD365" i="2"/>
  <c r="AD366" i="2" s="1"/>
  <c r="AF364" i="2" s="1"/>
  <c r="AD362" i="2"/>
  <c r="AD363" i="2" s="1"/>
  <c r="AF361" i="2" s="1"/>
  <c r="AD359" i="2"/>
  <c r="AD360" i="2" s="1"/>
  <c r="AF358" i="2" s="1"/>
  <c r="AD356" i="2"/>
  <c r="AD357" i="2" s="1"/>
  <c r="AF355" i="2" s="1"/>
  <c r="AD346" i="2"/>
  <c r="AC343" i="2"/>
  <c r="AC342" i="2"/>
  <c r="AC341" i="2"/>
  <c r="AC340" i="2"/>
  <c r="AD319" i="2"/>
  <c r="AF316" i="2" s="1"/>
  <c r="AD315" i="2"/>
  <c r="AF312" i="2" s="1"/>
  <c r="AD310" i="2"/>
  <c r="AD311" i="2" s="1"/>
  <c r="AF309" i="2" s="1"/>
  <c r="AD307" i="2"/>
  <c r="AD308" i="2" s="1"/>
  <c r="AF306" i="2" s="1"/>
  <c r="AD304" i="2"/>
  <c r="AD305" i="2" s="1"/>
  <c r="AF303" i="2" s="1"/>
  <c r="AD301" i="2"/>
  <c r="AD302" i="2" s="1"/>
  <c r="AF300" i="2" s="1"/>
  <c r="AD298" i="2"/>
  <c r="AD299" i="2" s="1"/>
  <c r="AF297" i="2" s="1"/>
  <c r="AD288" i="2"/>
  <c r="AC285" i="2"/>
  <c r="AC284" i="2"/>
  <c r="AC283" i="2"/>
  <c r="AC282" i="2"/>
  <c r="AD261" i="2"/>
  <c r="AF258" i="2" s="1"/>
  <c r="AD257" i="2"/>
  <c r="AF254" i="2" s="1"/>
  <c r="AD252" i="2"/>
  <c r="AD253" i="2" s="1"/>
  <c r="AF251" i="2" s="1"/>
  <c r="AD249" i="2"/>
  <c r="AD250" i="2" s="1"/>
  <c r="AF248" i="2" s="1"/>
  <c r="AD246" i="2"/>
  <c r="AD247" i="2" s="1"/>
  <c r="AF245" i="2" s="1"/>
  <c r="AD243" i="2"/>
  <c r="AD244" i="2" s="1"/>
  <c r="AF242" i="2" s="1"/>
  <c r="AD240" i="2"/>
  <c r="AD241" i="2" s="1"/>
  <c r="AF239" i="2" s="1"/>
  <c r="AD230" i="2"/>
  <c r="AC227" i="2"/>
  <c r="AC226" i="2"/>
  <c r="AC225" i="2"/>
  <c r="AC224" i="2"/>
  <c r="AD203" i="2"/>
  <c r="AF200" i="2" s="1"/>
  <c r="AD199" i="2"/>
  <c r="AF196" i="2" s="1"/>
  <c r="AD194" i="2"/>
  <c r="AD195" i="2" s="1"/>
  <c r="AF193" i="2" s="1"/>
  <c r="AD191" i="2"/>
  <c r="AD192" i="2" s="1"/>
  <c r="AF190" i="2" s="1"/>
  <c r="AD188" i="2"/>
  <c r="AD189" i="2" s="1"/>
  <c r="AF187" i="2" s="1"/>
  <c r="AD185" i="2"/>
  <c r="AD186" i="2" s="1"/>
  <c r="AF184" i="2" s="1"/>
  <c r="AD182" i="2"/>
  <c r="AD183" i="2" s="1"/>
  <c r="AF181" i="2" s="1"/>
  <c r="AD172" i="2"/>
  <c r="AC169" i="2"/>
  <c r="AC168" i="2"/>
  <c r="AC167" i="2"/>
  <c r="AC166" i="2"/>
  <c r="AD145" i="2"/>
  <c r="AF142" i="2" s="1"/>
  <c r="AD141" i="2"/>
  <c r="AF138" i="2" s="1"/>
  <c r="AD136" i="2"/>
  <c r="AD137" i="2" s="1"/>
  <c r="AF135" i="2" s="1"/>
  <c r="AD133" i="2"/>
  <c r="AD134" i="2" s="1"/>
  <c r="AF132" i="2" s="1"/>
  <c r="AD130" i="2"/>
  <c r="AD131" i="2" s="1"/>
  <c r="AF129" i="2" s="1"/>
  <c r="AD127" i="2"/>
  <c r="AD128" i="2" s="1"/>
  <c r="AF126" i="2" s="1"/>
  <c r="AD124" i="2"/>
  <c r="AD125" i="2" s="1"/>
  <c r="AF123" i="2" s="1"/>
  <c r="AD114" i="2"/>
  <c r="AC111" i="2"/>
  <c r="AC110" i="2"/>
  <c r="AC109" i="2"/>
  <c r="AC108" i="2"/>
  <c r="AD87" i="2"/>
  <c r="AF84" i="2" s="1"/>
  <c r="AD83" i="2"/>
  <c r="AF80" i="2" s="1"/>
  <c r="AD78" i="2"/>
  <c r="AD79" i="2" s="1"/>
  <c r="AF77" i="2" s="1"/>
  <c r="AD75" i="2"/>
  <c r="AD76" i="2" s="1"/>
  <c r="AF74" i="2" s="1"/>
  <c r="AD72" i="2"/>
  <c r="AD73" i="2" s="1"/>
  <c r="AF71" i="2" s="1"/>
  <c r="AD69" i="2"/>
  <c r="AD70" i="2" s="1"/>
  <c r="AF68" i="2" s="1"/>
  <c r="AD66" i="2"/>
  <c r="AD67" i="2" s="1"/>
  <c r="AF65" i="2" s="1"/>
  <c r="AD56" i="2"/>
  <c r="AD53" i="2"/>
  <c r="AC53" i="2"/>
  <c r="AD52" i="2"/>
  <c r="AC52" i="2"/>
  <c r="AD51" i="2"/>
  <c r="AC51" i="2"/>
  <c r="AD50" i="2"/>
  <c r="AC50" i="2"/>
  <c r="AD29" i="2"/>
  <c r="AD25" i="2"/>
  <c r="AD20" i="2"/>
  <c r="AD21" i="2" s="1"/>
  <c r="AD17" i="2"/>
  <c r="AD18" i="2" s="1"/>
  <c r="AD14" i="2"/>
  <c r="AD15" i="2" s="1"/>
  <c r="AD11" i="2"/>
  <c r="AD12" i="2" s="1"/>
  <c r="AD8" i="2"/>
  <c r="AD9" i="2" s="1"/>
  <c r="AE7" i="2"/>
  <c r="Y1622" i="2"/>
  <c r="X1619" i="2"/>
  <c r="X1618" i="2"/>
  <c r="X1617" i="2"/>
  <c r="X1616" i="2"/>
  <c r="Y1595" i="2"/>
  <c r="AA1592" i="2" s="1"/>
  <c r="Y1591" i="2"/>
  <c r="AA1588" i="2" s="1"/>
  <c r="Y1586" i="2"/>
  <c r="Y1587" i="2" s="1"/>
  <c r="AA1585" i="2" s="1"/>
  <c r="Y1583" i="2"/>
  <c r="Y1584" i="2" s="1"/>
  <c r="AA1582" i="2" s="1"/>
  <c r="Y1580" i="2"/>
  <c r="Y1581" i="2" s="1"/>
  <c r="AA1579" i="2" s="1"/>
  <c r="Y1577" i="2"/>
  <c r="Y1578" i="2" s="1"/>
  <c r="AA1576" i="2" s="1"/>
  <c r="Y1574" i="2"/>
  <c r="Y1575" i="2" s="1"/>
  <c r="AA1573" i="2" s="1"/>
  <c r="Y1564" i="2"/>
  <c r="X1561" i="2"/>
  <c r="X1560" i="2"/>
  <c r="X1559" i="2"/>
  <c r="X1558" i="2"/>
  <c r="Y1537" i="2"/>
  <c r="AA1534" i="2" s="1"/>
  <c r="Y1533" i="2"/>
  <c r="AA1530" i="2" s="1"/>
  <c r="Y1528" i="2"/>
  <c r="Y1529" i="2" s="1"/>
  <c r="AA1527" i="2" s="1"/>
  <c r="Y1525" i="2"/>
  <c r="Y1526" i="2" s="1"/>
  <c r="AA1524" i="2" s="1"/>
  <c r="Y1522" i="2"/>
  <c r="Y1523" i="2" s="1"/>
  <c r="AA1521" i="2" s="1"/>
  <c r="Y1519" i="2"/>
  <c r="Y1520" i="2" s="1"/>
  <c r="AA1518" i="2" s="1"/>
  <c r="Y1516" i="2"/>
  <c r="Y1517" i="2" s="1"/>
  <c r="AA1515" i="2" s="1"/>
  <c r="Y1506" i="2"/>
  <c r="X1503" i="2"/>
  <c r="X1502" i="2"/>
  <c r="X1501" i="2"/>
  <c r="X1500" i="2"/>
  <c r="Y1479" i="2"/>
  <c r="AA1476" i="2" s="1"/>
  <c r="Y1475" i="2"/>
  <c r="AA1472" i="2" s="1"/>
  <c r="Y1470" i="2"/>
  <c r="Y1471" i="2" s="1"/>
  <c r="AA1469" i="2" s="1"/>
  <c r="Y1467" i="2"/>
  <c r="Y1468" i="2" s="1"/>
  <c r="AA1466" i="2" s="1"/>
  <c r="Y1464" i="2"/>
  <c r="Y1465" i="2" s="1"/>
  <c r="AA1463" i="2" s="1"/>
  <c r="Y1461" i="2"/>
  <c r="Y1462" i="2" s="1"/>
  <c r="AA1460" i="2" s="1"/>
  <c r="Y1458" i="2"/>
  <c r="Y1459" i="2" s="1"/>
  <c r="AA1457" i="2" s="1"/>
  <c r="Y1448" i="2"/>
  <c r="X1445" i="2"/>
  <c r="X1444" i="2"/>
  <c r="X1443" i="2"/>
  <c r="X1442" i="2"/>
  <c r="Y1421" i="2"/>
  <c r="AA1418" i="2" s="1"/>
  <c r="Y1417" i="2"/>
  <c r="AA1414" i="2" s="1"/>
  <c r="Y1412" i="2"/>
  <c r="Y1413" i="2" s="1"/>
  <c r="AA1411" i="2" s="1"/>
  <c r="Y1409" i="2"/>
  <c r="Y1410" i="2" s="1"/>
  <c r="AA1408" i="2" s="1"/>
  <c r="Y1406" i="2"/>
  <c r="Y1407" i="2" s="1"/>
  <c r="AA1405" i="2" s="1"/>
  <c r="Y1403" i="2"/>
  <c r="Y1404" i="2" s="1"/>
  <c r="AA1402" i="2" s="1"/>
  <c r="Y1400" i="2"/>
  <c r="Y1401" i="2" s="1"/>
  <c r="AA1399" i="2" s="1"/>
  <c r="Y1390" i="2"/>
  <c r="X1387" i="2"/>
  <c r="X1386" i="2"/>
  <c r="X1385" i="2"/>
  <c r="X1384" i="2"/>
  <c r="Y1363" i="2"/>
  <c r="AA1360" i="2" s="1"/>
  <c r="Y1359" i="2"/>
  <c r="AA1356" i="2" s="1"/>
  <c r="Y1354" i="2"/>
  <c r="Y1355" i="2" s="1"/>
  <c r="AA1353" i="2" s="1"/>
  <c r="Y1351" i="2"/>
  <c r="Y1352" i="2" s="1"/>
  <c r="AA1350" i="2" s="1"/>
  <c r="Y1348" i="2"/>
  <c r="Y1349" i="2" s="1"/>
  <c r="AA1347" i="2" s="1"/>
  <c r="Y1345" i="2"/>
  <c r="Y1346" i="2" s="1"/>
  <c r="AA1344" i="2" s="1"/>
  <c r="Y1342" i="2"/>
  <c r="Y1343" i="2" s="1"/>
  <c r="AA1341" i="2" s="1"/>
  <c r="Y1332" i="2"/>
  <c r="X1329" i="2"/>
  <c r="X1328" i="2"/>
  <c r="X1327" i="2"/>
  <c r="X1326" i="2"/>
  <c r="Y1305" i="2"/>
  <c r="AA1302" i="2" s="1"/>
  <c r="Y1301" i="2"/>
  <c r="AA1298" i="2" s="1"/>
  <c r="Y1296" i="2"/>
  <c r="Y1297" i="2" s="1"/>
  <c r="AA1295" i="2" s="1"/>
  <c r="Y1293" i="2"/>
  <c r="Y1294" i="2" s="1"/>
  <c r="AA1292" i="2" s="1"/>
  <c r="Y1290" i="2"/>
  <c r="Y1291" i="2" s="1"/>
  <c r="AA1289" i="2" s="1"/>
  <c r="Y1287" i="2"/>
  <c r="Y1288" i="2" s="1"/>
  <c r="AA1286" i="2" s="1"/>
  <c r="Y1284" i="2"/>
  <c r="Y1285" i="2" s="1"/>
  <c r="AA1283" i="2" s="1"/>
  <c r="Y1274" i="2"/>
  <c r="X1271" i="2"/>
  <c r="X1270" i="2"/>
  <c r="X1269" i="2"/>
  <c r="X1268" i="2"/>
  <c r="Y1247" i="2"/>
  <c r="AA1244" i="2" s="1"/>
  <c r="Y1243" i="2"/>
  <c r="AA1240" i="2" s="1"/>
  <c r="Y1238" i="2"/>
  <c r="Y1239" i="2" s="1"/>
  <c r="AA1237" i="2" s="1"/>
  <c r="Y1235" i="2"/>
  <c r="Y1236" i="2" s="1"/>
  <c r="AA1234" i="2" s="1"/>
  <c r="Y1232" i="2"/>
  <c r="Y1233" i="2" s="1"/>
  <c r="AA1231" i="2" s="1"/>
  <c r="Y1229" i="2"/>
  <c r="Y1230" i="2" s="1"/>
  <c r="AA1228" i="2" s="1"/>
  <c r="Y1226" i="2"/>
  <c r="Y1227" i="2" s="1"/>
  <c r="AA1225" i="2" s="1"/>
  <c r="Y1216" i="2"/>
  <c r="X1213" i="2"/>
  <c r="X1212" i="2"/>
  <c r="X1211" i="2"/>
  <c r="X1210" i="2"/>
  <c r="Y1189" i="2"/>
  <c r="AA1186" i="2" s="1"/>
  <c r="Y1185" i="2"/>
  <c r="AA1182" i="2" s="1"/>
  <c r="Y1180" i="2"/>
  <c r="Y1181" i="2" s="1"/>
  <c r="AA1179" i="2" s="1"/>
  <c r="Y1177" i="2"/>
  <c r="Y1178" i="2" s="1"/>
  <c r="AA1176" i="2" s="1"/>
  <c r="Y1174" i="2"/>
  <c r="Y1175" i="2" s="1"/>
  <c r="AA1173" i="2" s="1"/>
  <c r="Y1171" i="2"/>
  <c r="Y1172" i="2" s="1"/>
  <c r="AA1170" i="2" s="1"/>
  <c r="Y1168" i="2"/>
  <c r="Y1169" i="2" s="1"/>
  <c r="AA1167" i="2" s="1"/>
  <c r="Y1158" i="2"/>
  <c r="X1155" i="2"/>
  <c r="X1154" i="2"/>
  <c r="X1153" i="2"/>
  <c r="X1152" i="2"/>
  <c r="Y1131" i="2"/>
  <c r="AA1128" i="2" s="1"/>
  <c r="Y1127" i="2"/>
  <c r="AA1124" i="2" s="1"/>
  <c r="Y1122" i="2"/>
  <c r="Y1123" i="2" s="1"/>
  <c r="AA1121" i="2" s="1"/>
  <c r="Y1119" i="2"/>
  <c r="Y1120" i="2" s="1"/>
  <c r="AA1118" i="2" s="1"/>
  <c r="Y1116" i="2"/>
  <c r="Y1117" i="2" s="1"/>
  <c r="AA1115" i="2" s="1"/>
  <c r="Y1113" i="2"/>
  <c r="Y1114" i="2" s="1"/>
  <c r="AA1112" i="2" s="1"/>
  <c r="Y1110" i="2"/>
  <c r="Y1111" i="2" s="1"/>
  <c r="AA1109" i="2" s="1"/>
  <c r="Y1100" i="2"/>
  <c r="Y1102" i="2" s="1"/>
  <c r="X1097" i="2"/>
  <c r="X1096" i="2"/>
  <c r="X1095" i="2"/>
  <c r="X1094" i="2"/>
  <c r="Y1073" i="2"/>
  <c r="AA1070" i="2" s="1"/>
  <c r="Y1069" i="2"/>
  <c r="AA1066" i="2" s="1"/>
  <c r="Y1064" i="2"/>
  <c r="Y1065" i="2" s="1"/>
  <c r="AA1063" i="2" s="1"/>
  <c r="Y1061" i="2"/>
  <c r="Y1062" i="2" s="1"/>
  <c r="AA1060" i="2" s="1"/>
  <c r="Y1058" i="2"/>
  <c r="Y1059" i="2" s="1"/>
  <c r="AA1057" i="2" s="1"/>
  <c r="Y1055" i="2"/>
  <c r="Y1056" i="2" s="1"/>
  <c r="AA1054" i="2" s="1"/>
  <c r="Y1052" i="2"/>
  <c r="Y1053" i="2" s="1"/>
  <c r="AA1051" i="2" s="1"/>
  <c r="Y1042" i="2"/>
  <c r="X1039" i="2"/>
  <c r="X1038" i="2"/>
  <c r="X1037" i="2"/>
  <c r="X1036" i="2"/>
  <c r="Y1015" i="2"/>
  <c r="AA1012" i="2" s="1"/>
  <c r="Y1011" i="2"/>
  <c r="AA1008" i="2" s="1"/>
  <c r="Y1006" i="2"/>
  <c r="Y1007" i="2" s="1"/>
  <c r="AA1005" i="2" s="1"/>
  <c r="Y1003" i="2"/>
  <c r="Y1004" i="2" s="1"/>
  <c r="AA1002" i="2" s="1"/>
  <c r="Y1000" i="2"/>
  <c r="Y1001" i="2" s="1"/>
  <c r="AA999" i="2" s="1"/>
  <c r="Y997" i="2"/>
  <c r="Y998" i="2" s="1"/>
  <c r="AA996" i="2" s="1"/>
  <c r="Y994" i="2"/>
  <c r="Y995" i="2" s="1"/>
  <c r="AA993" i="2" s="1"/>
  <c r="Y984" i="2"/>
  <c r="X981" i="2"/>
  <c r="X980" i="2"/>
  <c r="X979" i="2"/>
  <c r="X978" i="2"/>
  <c r="Y957" i="2"/>
  <c r="AA954" i="2" s="1"/>
  <c r="Y953" i="2"/>
  <c r="AA950" i="2" s="1"/>
  <c r="Y948" i="2"/>
  <c r="Y949" i="2" s="1"/>
  <c r="AA947" i="2" s="1"/>
  <c r="Y945" i="2"/>
  <c r="Y946" i="2" s="1"/>
  <c r="AA944" i="2" s="1"/>
  <c r="Y942" i="2"/>
  <c r="Y943" i="2" s="1"/>
  <c r="AA941" i="2" s="1"/>
  <c r="Y939" i="2"/>
  <c r="Y940" i="2" s="1"/>
  <c r="AA938" i="2" s="1"/>
  <c r="Y936" i="2"/>
  <c r="Y937" i="2" s="1"/>
  <c r="AA935" i="2" s="1"/>
  <c r="Y926" i="2"/>
  <c r="X923" i="2"/>
  <c r="X922" i="2"/>
  <c r="X921" i="2"/>
  <c r="X920" i="2"/>
  <c r="Y899" i="2"/>
  <c r="AA896" i="2" s="1"/>
  <c r="Y895" i="2"/>
  <c r="AA892" i="2" s="1"/>
  <c r="Y890" i="2"/>
  <c r="Y891" i="2" s="1"/>
  <c r="AA889" i="2" s="1"/>
  <c r="Y887" i="2"/>
  <c r="Y888" i="2" s="1"/>
  <c r="AA886" i="2" s="1"/>
  <c r="Y884" i="2"/>
  <c r="Y885" i="2" s="1"/>
  <c r="AA883" i="2" s="1"/>
  <c r="Y881" i="2"/>
  <c r="Y882" i="2" s="1"/>
  <c r="AA880" i="2" s="1"/>
  <c r="Y878" i="2"/>
  <c r="Y879" i="2" s="1"/>
  <c r="AA877" i="2" s="1"/>
  <c r="Y868" i="2"/>
  <c r="X865" i="2"/>
  <c r="X864" i="2"/>
  <c r="X863" i="2"/>
  <c r="X862" i="2"/>
  <c r="Y841" i="2"/>
  <c r="AA838" i="2" s="1"/>
  <c r="Y837" i="2"/>
  <c r="AA834" i="2" s="1"/>
  <c r="Y832" i="2"/>
  <c r="Y833" i="2" s="1"/>
  <c r="AA831" i="2" s="1"/>
  <c r="Y829" i="2"/>
  <c r="Y830" i="2" s="1"/>
  <c r="AA828" i="2" s="1"/>
  <c r="Y826" i="2"/>
  <c r="Y827" i="2" s="1"/>
  <c r="AA825" i="2" s="1"/>
  <c r="Y823" i="2"/>
  <c r="Y824" i="2" s="1"/>
  <c r="AA822" i="2" s="1"/>
  <c r="Y820" i="2"/>
  <c r="Y821" i="2" s="1"/>
  <c r="AA819" i="2" s="1"/>
  <c r="Y810" i="2"/>
  <c r="X807" i="2"/>
  <c r="X806" i="2"/>
  <c r="X805" i="2"/>
  <c r="X804" i="2"/>
  <c r="Y783" i="2"/>
  <c r="AA780" i="2" s="1"/>
  <c r="Y779" i="2"/>
  <c r="AA776" i="2" s="1"/>
  <c r="Y774" i="2"/>
  <c r="Y775" i="2" s="1"/>
  <c r="AA773" i="2" s="1"/>
  <c r="Y771" i="2"/>
  <c r="Y772" i="2" s="1"/>
  <c r="AA770" i="2" s="1"/>
  <c r="Y768" i="2"/>
  <c r="Y769" i="2" s="1"/>
  <c r="AA767" i="2" s="1"/>
  <c r="Y765" i="2"/>
  <c r="Y766" i="2" s="1"/>
  <c r="AA764" i="2" s="1"/>
  <c r="Y762" i="2"/>
  <c r="Y763" i="2" s="1"/>
  <c r="AA761" i="2" s="1"/>
  <c r="Y752" i="2"/>
  <c r="X749" i="2"/>
  <c r="X748" i="2"/>
  <c r="X747" i="2"/>
  <c r="X746" i="2"/>
  <c r="Y725" i="2"/>
  <c r="AA722" i="2" s="1"/>
  <c r="Y721" i="2"/>
  <c r="AA718" i="2" s="1"/>
  <c r="Y716" i="2"/>
  <c r="Y717" i="2" s="1"/>
  <c r="AA715" i="2" s="1"/>
  <c r="Y713" i="2"/>
  <c r="Y714" i="2" s="1"/>
  <c r="AA712" i="2" s="1"/>
  <c r="Y710" i="2"/>
  <c r="Y711" i="2" s="1"/>
  <c r="AA709" i="2" s="1"/>
  <c r="Y707" i="2"/>
  <c r="Y708" i="2" s="1"/>
  <c r="AA706" i="2" s="1"/>
  <c r="Y704" i="2"/>
  <c r="Y705" i="2" s="1"/>
  <c r="AA703" i="2" s="1"/>
  <c r="Y694" i="2"/>
  <c r="X691" i="2"/>
  <c r="X690" i="2"/>
  <c r="X689" i="2"/>
  <c r="X20" i="7"/>
  <c r="X688" i="2"/>
  <c r="Y667" i="2"/>
  <c r="AA664" i="2" s="1"/>
  <c r="Y663" i="2"/>
  <c r="AA660" i="2" s="1"/>
  <c r="Y658" i="2"/>
  <c r="Y659" i="2" s="1"/>
  <c r="AA657" i="2" s="1"/>
  <c r="Y655" i="2"/>
  <c r="Y656" i="2" s="1"/>
  <c r="AA654" i="2" s="1"/>
  <c r="Y652" i="2"/>
  <c r="Y653" i="2" s="1"/>
  <c r="AA651" i="2" s="1"/>
  <c r="Y649" i="2"/>
  <c r="Y650" i="2" s="1"/>
  <c r="AA648" i="2" s="1"/>
  <c r="Y646" i="2"/>
  <c r="Y647" i="2" s="1"/>
  <c r="AA645" i="2" s="1"/>
  <c r="Y636" i="2"/>
  <c r="X633" i="2"/>
  <c r="X632" i="2"/>
  <c r="X631" i="2"/>
  <c r="X630" i="2"/>
  <c r="Y609" i="2"/>
  <c r="AA606" i="2" s="1"/>
  <c r="Y605" i="2"/>
  <c r="AA602" i="2" s="1"/>
  <c r="Y600" i="2"/>
  <c r="Y601" i="2" s="1"/>
  <c r="AA599" i="2" s="1"/>
  <c r="Y597" i="2"/>
  <c r="Y598" i="2" s="1"/>
  <c r="AA596" i="2" s="1"/>
  <c r="Y594" i="2"/>
  <c r="Y595" i="2" s="1"/>
  <c r="AA593" i="2" s="1"/>
  <c r="Y591" i="2"/>
  <c r="Y592" i="2" s="1"/>
  <c r="AA590" i="2" s="1"/>
  <c r="Y588" i="2"/>
  <c r="Y589" i="2" s="1"/>
  <c r="AA587" i="2" s="1"/>
  <c r="Y578" i="2"/>
  <c r="X575" i="2"/>
  <c r="X574" i="2"/>
  <c r="X573" i="2"/>
  <c r="X572" i="2"/>
  <c r="Y551" i="2"/>
  <c r="AA548" i="2" s="1"/>
  <c r="Y547" i="2"/>
  <c r="AA544" i="2" s="1"/>
  <c r="Y542" i="2"/>
  <c r="Y543" i="2" s="1"/>
  <c r="AA541" i="2" s="1"/>
  <c r="Y539" i="2"/>
  <c r="Y540" i="2" s="1"/>
  <c r="AA538" i="2" s="1"/>
  <c r="Y536" i="2"/>
  <c r="Y537" i="2" s="1"/>
  <c r="AA535" i="2" s="1"/>
  <c r="Y533" i="2"/>
  <c r="Y534" i="2" s="1"/>
  <c r="AA532" i="2" s="1"/>
  <c r="Y530" i="2"/>
  <c r="Y531" i="2" s="1"/>
  <c r="AA529" i="2" s="1"/>
  <c r="Y520" i="2"/>
  <c r="X517" i="2"/>
  <c r="X516" i="2"/>
  <c r="X515" i="2"/>
  <c r="X514" i="2"/>
  <c r="Y493" i="2"/>
  <c r="AA490" i="2" s="1"/>
  <c r="Y489" i="2"/>
  <c r="AA486" i="2" s="1"/>
  <c r="Y484" i="2"/>
  <c r="Y485" i="2" s="1"/>
  <c r="AA483" i="2" s="1"/>
  <c r="Y481" i="2"/>
  <c r="Y482" i="2" s="1"/>
  <c r="AA480" i="2" s="1"/>
  <c r="Y478" i="2"/>
  <c r="Y479" i="2" s="1"/>
  <c r="AA477" i="2" s="1"/>
  <c r="Y475" i="2"/>
  <c r="Y476" i="2" s="1"/>
  <c r="AA474" i="2" s="1"/>
  <c r="Y472" i="2"/>
  <c r="Y473" i="2" s="1"/>
  <c r="AA471" i="2" s="1"/>
  <c r="Y462" i="2"/>
  <c r="X459" i="2"/>
  <c r="X458" i="2"/>
  <c r="X457" i="2"/>
  <c r="X456" i="2"/>
  <c r="Y435" i="2"/>
  <c r="AA432" i="2" s="1"/>
  <c r="Y431" i="2"/>
  <c r="AA428" i="2" s="1"/>
  <c r="Y426" i="2"/>
  <c r="Y427" i="2" s="1"/>
  <c r="AA425" i="2" s="1"/>
  <c r="Y423" i="2"/>
  <c r="Y424" i="2" s="1"/>
  <c r="AA422" i="2" s="1"/>
  <c r="Y420" i="2"/>
  <c r="Y421" i="2" s="1"/>
  <c r="AA419" i="2" s="1"/>
  <c r="Y417" i="2"/>
  <c r="Y418" i="2" s="1"/>
  <c r="AA416" i="2" s="1"/>
  <c r="Y414" i="2"/>
  <c r="Y415" i="2" s="1"/>
  <c r="AA413" i="2" s="1"/>
  <c r="Y404" i="2"/>
  <c r="Y406" i="2" s="1"/>
  <c r="X401" i="2"/>
  <c r="X400" i="2"/>
  <c r="X399" i="2"/>
  <c r="X398" i="2"/>
  <c r="Y377" i="2"/>
  <c r="AA374" i="2" s="1"/>
  <c r="Y373" i="2"/>
  <c r="AA370" i="2" s="1"/>
  <c r="Y368" i="2"/>
  <c r="Y369" i="2" s="1"/>
  <c r="AA367" i="2" s="1"/>
  <c r="Y365" i="2"/>
  <c r="Y366" i="2" s="1"/>
  <c r="AA364" i="2" s="1"/>
  <c r="Y362" i="2"/>
  <c r="Y363" i="2" s="1"/>
  <c r="AA361" i="2" s="1"/>
  <c r="Y359" i="2"/>
  <c r="Y360" i="2" s="1"/>
  <c r="AA358" i="2" s="1"/>
  <c r="Y356" i="2"/>
  <c r="Y357" i="2" s="1"/>
  <c r="AA355" i="2" s="1"/>
  <c r="Y346" i="2"/>
  <c r="X343" i="2"/>
  <c r="X342" i="2"/>
  <c r="X341" i="2"/>
  <c r="X340" i="2"/>
  <c r="Y319" i="2"/>
  <c r="AA316" i="2" s="1"/>
  <c r="Y315" i="2"/>
  <c r="AA312" i="2" s="1"/>
  <c r="Y310" i="2"/>
  <c r="Y311" i="2" s="1"/>
  <c r="AA309" i="2" s="1"/>
  <c r="Y307" i="2"/>
  <c r="Y308" i="2" s="1"/>
  <c r="AA306" i="2" s="1"/>
  <c r="Y304" i="2"/>
  <c r="Y305" i="2" s="1"/>
  <c r="AA303" i="2" s="1"/>
  <c r="Y301" i="2"/>
  <c r="Y302" i="2" s="1"/>
  <c r="AA300" i="2" s="1"/>
  <c r="Y298" i="2"/>
  <c r="Y299" i="2" s="1"/>
  <c r="AA297" i="2" s="1"/>
  <c r="Y288" i="2"/>
  <c r="X285" i="2"/>
  <c r="X284" i="2"/>
  <c r="X283" i="2"/>
  <c r="X282" i="2"/>
  <c r="Y261" i="2"/>
  <c r="AA258" i="2" s="1"/>
  <c r="Y257" i="2"/>
  <c r="AA254" i="2" s="1"/>
  <c r="Y252" i="2"/>
  <c r="Y253" i="2" s="1"/>
  <c r="AA251" i="2" s="1"/>
  <c r="Y249" i="2"/>
  <c r="Y250" i="2" s="1"/>
  <c r="AA248" i="2" s="1"/>
  <c r="Y246" i="2"/>
  <c r="Y247" i="2" s="1"/>
  <c r="AA245" i="2" s="1"/>
  <c r="Y243" i="2"/>
  <c r="Y244" i="2" s="1"/>
  <c r="AA242" i="2" s="1"/>
  <c r="Y240" i="2"/>
  <c r="Y241" i="2" s="1"/>
  <c r="AA239" i="2" s="1"/>
  <c r="Y230" i="2"/>
  <c r="X227" i="2"/>
  <c r="X226" i="2"/>
  <c r="X225" i="2"/>
  <c r="X224" i="2"/>
  <c r="Y203" i="2"/>
  <c r="AA200" i="2" s="1"/>
  <c r="Y199" i="2"/>
  <c r="AA196" i="2" s="1"/>
  <c r="Y194" i="2"/>
  <c r="Y195" i="2" s="1"/>
  <c r="AA193" i="2" s="1"/>
  <c r="Y191" i="2"/>
  <c r="Y192" i="2" s="1"/>
  <c r="AA190" i="2" s="1"/>
  <c r="Y188" i="2"/>
  <c r="Y189" i="2" s="1"/>
  <c r="AA187" i="2" s="1"/>
  <c r="Y185" i="2"/>
  <c r="Y186" i="2" s="1"/>
  <c r="AA184" i="2" s="1"/>
  <c r="Y182" i="2"/>
  <c r="Y183" i="2" s="1"/>
  <c r="AA181" i="2" s="1"/>
  <c r="Y172" i="2"/>
  <c r="X169" i="2"/>
  <c r="X168" i="2"/>
  <c r="X167" i="2"/>
  <c r="X166" i="2"/>
  <c r="Y145" i="2"/>
  <c r="AA142" i="2" s="1"/>
  <c r="Y141" i="2"/>
  <c r="AA138" i="2" s="1"/>
  <c r="Y136" i="2"/>
  <c r="Y137" i="2" s="1"/>
  <c r="AA135" i="2" s="1"/>
  <c r="Y133" i="2"/>
  <c r="Y134" i="2" s="1"/>
  <c r="AA132" i="2" s="1"/>
  <c r="Y130" i="2"/>
  <c r="Y131" i="2" s="1"/>
  <c r="AA129" i="2" s="1"/>
  <c r="Y127" i="2"/>
  <c r="Y128" i="2" s="1"/>
  <c r="AA126" i="2" s="1"/>
  <c r="Y124" i="2"/>
  <c r="Y125" i="2" s="1"/>
  <c r="AA123" i="2" s="1"/>
  <c r="Y114" i="2"/>
  <c r="X111" i="2"/>
  <c r="X110" i="2"/>
  <c r="X109" i="2"/>
  <c r="X108" i="2"/>
  <c r="Y87" i="2"/>
  <c r="AA84" i="2" s="1"/>
  <c r="Y83" i="2"/>
  <c r="AA80" i="2" s="1"/>
  <c r="Y78" i="2"/>
  <c r="Y79" i="2" s="1"/>
  <c r="AA77" i="2" s="1"/>
  <c r="Y75" i="2"/>
  <c r="Y76" i="2" s="1"/>
  <c r="AA74" i="2" s="1"/>
  <c r="Y72" i="2"/>
  <c r="Y73" i="2" s="1"/>
  <c r="AA71" i="2" s="1"/>
  <c r="Y69" i="2"/>
  <c r="Y70" i="2" s="1"/>
  <c r="AA68" i="2" s="1"/>
  <c r="Y66" i="2"/>
  <c r="Y67" i="2" s="1"/>
  <c r="AA65" i="2" s="1"/>
  <c r="Y56" i="2"/>
  <c r="Y53" i="2"/>
  <c r="X53" i="2"/>
  <c r="Y52" i="2"/>
  <c r="X52" i="2"/>
  <c r="X51" i="2"/>
  <c r="Y50" i="2"/>
  <c r="X50" i="2"/>
  <c r="Y29" i="2"/>
  <c r="Y25" i="2"/>
  <c r="Y20" i="2"/>
  <c r="Y21" i="2" s="1"/>
  <c r="Y17" i="2"/>
  <c r="Y18" i="2" s="1"/>
  <c r="Y14" i="2"/>
  <c r="Y15" i="2" s="1"/>
  <c r="Y11" i="2"/>
  <c r="Y12" i="2" s="1"/>
  <c r="Y8" i="2"/>
  <c r="Y9" i="2" s="1"/>
  <c r="Z7" i="2"/>
  <c r="T1622" i="2"/>
  <c r="S1619" i="2"/>
  <c r="S1618" i="2"/>
  <c r="S1617" i="2"/>
  <c r="S1616" i="2"/>
  <c r="T1595" i="2"/>
  <c r="V1592" i="2" s="1"/>
  <c r="T1591" i="2"/>
  <c r="V1588" i="2" s="1"/>
  <c r="T1586" i="2"/>
  <c r="T1587" i="2" s="1"/>
  <c r="V1585" i="2" s="1"/>
  <c r="T1583" i="2"/>
  <c r="T1584" i="2" s="1"/>
  <c r="V1582" i="2" s="1"/>
  <c r="T1580" i="2"/>
  <c r="T1581" i="2" s="1"/>
  <c r="V1579" i="2" s="1"/>
  <c r="T1577" i="2"/>
  <c r="T1578" i="2" s="1"/>
  <c r="V1576" i="2" s="1"/>
  <c r="T1574" i="2"/>
  <c r="T1575" i="2" s="1"/>
  <c r="V1573" i="2" s="1"/>
  <c r="T1564" i="2"/>
  <c r="S1561" i="2"/>
  <c r="S1560" i="2"/>
  <c r="S1559" i="2"/>
  <c r="S1558" i="2"/>
  <c r="T1537" i="2"/>
  <c r="V1534" i="2" s="1"/>
  <c r="T1533" i="2"/>
  <c r="V1530" i="2" s="1"/>
  <c r="T1528" i="2"/>
  <c r="T1529" i="2" s="1"/>
  <c r="V1527" i="2" s="1"/>
  <c r="T1525" i="2"/>
  <c r="T1526" i="2" s="1"/>
  <c r="V1524" i="2" s="1"/>
  <c r="T1522" i="2"/>
  <c r="T1523" i="2" s="1"/>
  <c r="V1521" i="2" s="1"/>
  <c r="T1519" i="2"/>
  <c r="T1520" i="2" s="1"/>
  <c r="V1518" i="2" s="1"/>
  <c r="T1516" i="2"/>
  <c r="T1517" i="2" s="1"/>
  <c r="V1515" i="2" s="1"/>
  <c r="T1506" i="2"/>
  <c r="T1508" i="2" s="1"/>
  <c r="V1509" i="2" s="1"/>
  <c r="S1503" i="2"/>
  <c r="S1502" i="2"/>
  <c r="S1501" i="2"/>
  <c r="S1500" i="2"/>
  <c r="T1479" i="2"/>
  <c r="V1476" i="2" s="1"/>
  <c r="T1475" i="2"/>
  <c r="V1472" i="2" s="1"/>
  <c r="T1470" i="2"/>
  <c r="T1471" i="2" s="1"/>
  <c r="V1469" i="2" s="1"/>
  <c r="T1467" i="2"/>
  <c r="T1468" i="2" s="1"/>
  <c r="V1466" i="2" s="1"/>
  <c r="T1464" i="2"/>
  <c r="T1465" i="2" s="1"/>
  <c r="V1463" i="2" s="1"/>
  <c r="T1461" i="2"/>
  <c r="T1462" i="2" s="1"/>
  <c r="V1460" i="2" s="1"/>
  <c r="T1458" i="2"/>
  <c r="T1459" i="2" s="1"/>
  <c r="V1457" i="2" s="1"/>
  <c r="T1448" i="2"/>
  <c r="S1445" i="2"/>
  <c r="S1444" i="2"/>
  <c r="S1443" i="2"/>
  <c r="S1442" i="2"/>
  <c r="T1421" i="2"/>
  <c r="V1418" i="2" s="1"/>
  <c r="T1417" i="2"/>
  <c r="V1414" i="2" s="1"/>
  <c r="T1412" i="2"/>
  <c r="T1413" i="2" s="1"/>
  <c r="V1411" i="2" s="1"/>
  <c r="T1409" i="2"/>
  <c r="T1410" i="2" s="1"/>
  <c r="V1408" i="2" s="1"/>
  <c r="T1406" i="2"/>
  <c r="T1407" i="2" s="1"/>
  <c r="V1405" i="2" s="1"/>
  <c r="T1403" i="2"/>
  <c r="T1404" i="2" s="1"/>
  <c r="V1402" i="2" s="1"/>
  <c r="T1400" i="2"/>
  <c r="T1401" i="2" s="1"/>
  <c r="V1399" i="2" s="1"/>
  <c r="T1390" i="2"/>
  <c r="S1387" i="2"/>
  <c r="S1386" i="2"/>
  <c r="S1385" i="2"/>
  <c r="S1384" i="2"/>
  <c r="T1363" i="2"/>
  <c r="V1360" i="2" s="1"/>
  <c r="T1359" i="2"/>
  <c r="V1356" i="2" s="1"/>
  <c r="T1354" i="2"/>
  <c r="T1355" i="2" s="1"/>
  <c r="V1353" i="2" s="1"/>
  <c r="T1351" i="2"/>
  <c r="T1352" i="2" s="1"/>
  <c r="V1350" i="2" s="1"/>
  <c r="T1348" i="2"/>
  <c r="T1349" i="2" s="1"/>
  <c r="V1347" i="2" s="1"/>
  <c r="T1345" i="2"/>
  <c r="T1346" i="2" s="1"/>
  <c r="V1344" i="2" s="1"/>
  <c r="T1342" i="2"/>
  <c r="T1343" i="2" s="1"/>
  <c r="V1341" i="2" s="1"/>
  <c r="T1332" i="2"/>
  <c r="S1329" i="2"/>
  <c r="S1328" i="2"/>
  <c r="S1327" i="2"/>
  <c r="S1326" i="2"/>
  <c r="T1305" i="2"/>
  <c r="V1302" i="2" s="1"/>
  <c r="T1301" i="2"/>
  <c r="V1298" i="2" s="1"/>
  <c r="T1296" i="2"/>
  <c r="T1297" i="2" s="1"/>
  <c r="V1295" i="2" s="1"/>
  <c r="T1293" i="2"/>
  <c r="T1294" i="2" s="1"/>
  <c r="V1292" i="2" s="1"/>
  <c r="T1290" i="2"/>
  <c r="T1291" i="2" s="1"/>
  <c r="V1289" i="2" s="1"/>
  <c r="T1287" i="2"/>
  <c r="T1288" i="2" s="1"/>
  <c r="V1286" i="2" s="1"/>
  <c r="T1284" i="2"/>
  <c r="T1285" i="2" s="1"/>
  <c r="V1283" i="2" s="1"/>
  <c r="T1274" i="2"/>
  <c r="S1271" i="2"/>
  <c r="S1270" i="2"/>
  <c r="S1269" i="2"/>
  <c r="S1268" i="2"/>
  <c r="T1247" i="2"/>
  <c r="V1244" i="2" s="1"/>
  <c r="T1243" i="2"/>
  <c r="V1240" i="2" s="1"/>
  <c r="T1238" i="2"/>
  <c r="T1239" i="2" s="1"/>
  <c r="V1237" i="2" s="1"/>
  <c r="T1235" i="2"/>
  <c r="T1236" i="2" s="1"/>
  <c r="V1234" i="2" s="1"/>
  <c r="T1232" i="2"/>
  <c r="T1233" i="2" s="1"/>
  <c r="V1231" i="2" s="1"/>
  <c r="T1229" i="2"/>
  <c r="T1230" i="2" s="1"/>
  <c r="V1228" i="2" s="1"/>
  <c r="T1226" i="2"/>
  <c r="T1227" i="2" s="1"/>
  <c r="V1225" i="2" s="1"/>
  <c r="T1216" i="2"/>
  <c r="S1213" i="2"/>
  <c r="S1212" i="2"/>
  <c r="S1211" i="2"/>
  <c r="S1210" i="2"/>
  <c r="T1189" i="2"/>
  <c r="V1186" i="2" s="1"/>
  <c r="T1185" i="2"/>
  <c r="V1182" i="2" s="1"/>
  <c r="T1180" i="2"/>
  <c r="T1181" i="2" s="1"/>
  <c r="V1179" i="2" s="1"/>
  <c r="T1177" i="2"/>
  <c r="T1178" i="2" s="1"/>
  <c r="V1176" i="2" s="1"/>
  <c r="T1174" i="2"/>
  <c r="T1175" i="2" s="1"/>
  <c r="V1173" i="2" s="1"/>
  <c r="T1171" i="2"/>
  <c r="T1172" i="2" s="1"/>
  <c r="V1170" i="2" s="1"/>
  <c r="T1168" i="2"/>
  <c r="T1169" i="2" s="1"/>
  <c r="V1167" i="2" s="1"/>
  <c r="T1158" i="2"/>
  <c r="S1155" i="2"/>
  <c r="S1154" i="2"/>
  <c r="S1153" i="2"/>
  <c r="S1152" i="2"/>
  <c r="T1131" i="2"/>
  <c r="V1128" i="2" s="1"/>
  <c r="T1127" i="2"/>
  <c r="V1124" i="2" s="1"/>
  <c r="T1122" i="2"/>
  <c r="T1123" i="2" s="1"/>
  <c r="V1121" i="2" s="1"/>
  <c r="T1119" i="2"/>
  <c r="T1120" i="2" s="1"/>
  <c r="V1118" i="2" s="1"/>
  <c r="T1116" i="2"/>
  <c r="T1117" i="2" s="1"/>
  <c r="V1115" i="2" s="1"/>
  <c r="T1113" i="2"/>
  <c r="T1114" i="2" s="1"/>
  <c r="V1112" i="2" s="1"/>
  <c r="T1110" i="2"/>
  <c r="T1111" i="2" s="1"/>
  <c r="V1109" i="2" s="1"/>
  <c r="T1100" i="2"/>
  <c r="S1097" i="2"/>
  <c r="S1096" i="2"/>
  <c r="S1095" i="2"/>
  <c r="S1094" i="2"/>
  <c r="T1073" i="2"/>
  <c r="V1070" i="2" s="1"/>
  <c r="T1069" i="2"/>
  <c r="V1066" i="2" s="1"/>
  <c r="T1064" i="2"/>
  <c r="T1065" i="2" s="1"/>
  <c r="V1063" i="2" s="1"/>
  <c r="T1061" i="2"/>
  <c r="T1062" i="2" s="1"/>
  <c r="V1060" i="2" s="1"/>
  <c r="T1058" i="2"/>
  <c r="T1059" i="2" s="1"/>
  <c r="V1057" i="2" s="1"/>
  <c r="T1055" i="2"/>
  <c r="T1056" i="2" s="1"/>
  <c r="V1054" i="2" s="1"/>
  <c r="T1052" i="2"/>
  <c r="T1053" i="2" s="1"/>
  <c r="V1051" i="2" s="1"/>
  <c r="T1042" i="2"/>
  <c r="S1039" i="2"/>
  <c r="S1038" i="2"/>
  <c r="S1037" i="2"/>
  <c r="S1036" i="2"/>
  <c r="T1015" i="2"/>
  <c r="V1012" i="2" s="1"/>
  <c r="T1011" i="2"/>
  <c r="V1008" i="2" s="1"/>
  <c r="T1006" i="2"/>
  <c r="T1007" i="2" s="1"/>
  <c r="V1005" i="2" s="1"/>
  <c r="T1003" i="2"/>
  <c r="T1004" i="2" s="1"/>
  <c r="V1002" i="2" s="1"/>
  <c r="T1000" i="2"/>
  <c r="T1001" i="2" s="1"/>
  <c r="V999" i="2" s="1"/>
  <c r="T997" i="2"/>
  <c r="T998" i="2" s="1"/>
  <c r="V996" i="2" s="1"/>
  <c r="T994" i="2"/>
  <c r="T995" i="2" s="1"/>
  <c r="V993" i="2" s="1"/>
  <c r="T984" i="2"/>
  <c r="S981" i="2"/>
  <c r="S980" i="2"/>
  <c r="S979" i="2"/>
  <c r="S978" i="2"/>
  <c r="T957" i="2"/>
  <c r="V954" i="2" s="1"/>
  <c r="T953" i="2"/>
  <c r="V950" i="2" s="1"/>
  <c r="T948" i="2"/>
  <c r="T949" i="2" s="1"/>
  <c r="V947" i="2" s="1"/>
  <c r="T945" i="2"/>
  <c r="T946" i="2" s="1"/>
  <c r="V944" i="2" s="1"/>
  <c r="T942" i="2"/>
  <c r="T943" i="2" s="1"/>
  <c r="V941" i="2" s="1"/>
  <c r="T939" i="2"/>
  <c r="T940" i="2" s="1"/>
  <c r="V938" i="2" s="1"/>
  <c r="T936" i="2"/>
  <c r="T937" i="2" s="1"/>
  <c r="V935" i="2" s="1"/>
  <c r="T926" i="2"/>
  <c r="S923" i="2"/>
  <c r="S922" i="2"/>
  <c r="S921" i="2"/>
  <c r="S920" i="2"/>
  <c r="T899" i="2"/>
  <c r="V896" i="2" s="1"/>
  <c r="T895" i="2"/>
  <c r="V892" i="2" s="1"/>
  <c r="T890" i="2"/>
  <c r="T891" i="2" s="1"/>
  <c r="V889" i="2" s="1"/>
  <c r="T887" i="2"/>
  <c r="T888" i="2" s="1"/>
  <c r="V886" i="2" s="1"/>
  <c r="T884" i="2"/>
  <c r="T885" i="2" s="1"/>
  <c r="V883" i="2" s="1"/>
  <c r="T881" i="2"/>
  <c r="T882" i="2" s="1"/>
  <c r="V880" i="2" s="1"/>
  <c r="T878" i="2"/>
  <c r="T879" i="2" s="1"/>
  <c r="V877" i="2" s="1"/>
  <c r="T868" i="2"/>
  <c r="S865" i="2"/>
  <c r="S864" i="2"/>
  <c r="S863" i="2"/>
  <c r="S862" i="2"/>
  <c r="T841" i="2"/>
  <c r="V838" i="2" s="1"/>
  <c r="T837" i="2"/>
  <c r="V834" i="2" s="1"/>
  <c r="T832" i="2"/>
  <c r="T833" i="2" s="1"/>
  <c r="V831" i="2" s="1"/>
  <c r="T829" i="2"/>
  <c r="T830" i="2" s="1"/>
  <c r="V828" i="2" s="1"/>
  <c r="T826" i="2"/>
  <c r="T827" i="2" s="1"/>
  <c r="V825" i="2" s="1"/>
  <c r="T823" i="2"/>
  <c r="T824" i="2" s="1"/>
  <c r="V822" i="2" s="1"/>
  <c r="T820" i="2"/>
  <c r="T821" i="2" s="1"/>
  <c r="V819" i="2" s="1"/>
  <c r="T810" i="2"/>
  <c r="S807" i="2"/>
  <c r="S806" i="2"/>
  <c r="S805" i="2"/>
  <c r="S804" i="2"/>
  <c r="T783" i="2"/>
  <c r="V780" i="2" s="1"/>
  <c r="T779" i="2"/>
  <c r="V776" i="2" s="1"/>
  <c r="T774" i="2"/>
  <c r="T775" i="2" s="1"/>
  <c r="V773" i="2" s="1"/>
  <c r="T771" i="2"/>
  <c r="T772" i="2" s="1"/>
  <c r="V770" i="2" s="1"/>
  <c r="T768" i="2"/>
  <c r="T769" i="2" s="1"/>
  <c r="V767" i="2" s="1"/>
  <c r="T765" i="2"/>
  <c r="T766" i="2" s="1"/>
  <c r="V764" i="2" s="1"/>
  <c r="T762" i="2"/>
  <c r="T763" i="2" s="1"/>
  <c r="V761" i="2" s="1"/>
  <c r="T752" i="2"/>
  <c r="S749" i="2"/>
  <c r="S748" i="2"/>
  <c r="S747" i="2"/>
  <c r="S746" i="2"/>
  <c r="T725" i="2"/>
  <c r="V722" i="2" s="1"/>
  <c r="T721" i="2"/>
  <c r="V718" i="2" s="1"/>
  <c r="T716" i="2"/>
  <c r="T717" i="2" s="1"/>
  <c r="V715" i="2" s="1"/>
  <c r="T713" i="2"/>
  <c r="T714" i="2" s="1"/>
  <c r="V712" i="2" s="1"/>
  <c r="T710" i="2"/>
  <c r="T711" i="2" s="1"/>
  <c r="V709" i="2" s="1"/>
  <c r="T707" i="2"/>
  <c r="T708" i="2" s="1"/>
  <c r="V706" i="2" s="1"/>
  <c r="T704" i="2"/>
  <c r="T705" i="2" s="1"/>
  <c r="V703" i="2" s="1"/>
  <c r="T694" i="2"/>
  <c r="S691" i="2"/>
  <c r="S690" i="2"/>
  <c r="S689" i="2"/>
  <c r="S688" i="2"/>
  <c r="T667" i="2"/>
  <c r="V664" i="2" s="1"/>
  <c r="T663" i="2"/>
  <c r="V660" i="2" s="1"/>
  <c r="T658" i="2"/>
  <c r="T659" i="2" s="1"/>
  <c r="V657" i="2" s="1"/>
  <c r="T655" i="2"/>
  <c r="T656" i="2" s="1"/>
  <c r="V654" i="2" s="1"/>
  <c r="T652" i="2"/>
  <c r="T653" i="2" s="1"/>
  <c r="V651" i="2" s="1"/>
  <c r="T649" i="2"/>
  <c r="T650" i="2" s="1"/>
  <c r="V648" i="2" s="1"/>
  <c r="T646" i="2"/>
  <c r="T647" i="2" s="1"/>
  <c r="V645" i="2" s="1"/>
  <c r="T636" i="2"/>
  <c r="S633" i="2"/>
  <c r="S632" i="2"/>
  <c r="S631" i="2"/>
  <c r="S630" i="2"/>
  <c r="T609" i="2"/>
  <c r="V606" i="2" s="1"/>
  <c r="T605" i="2"/>
  <c r="V602" i="2" s="1"/>
  <c r="T600" i="2"/>
  <c r="T601" i="2" s="1"/>
  <c r="V599" i="2" s="1"/>
  <c r="T597" i="2"/>
  <c r="T598" i="2" s="1"/>
  <c r="V596" i="2" s="1"/>
  <c r="T594" i="2"/>
  <c r="T595" i="2" s="1"/>
  <c r="V593" i="2" s="1"/>
  <c r="T591" i="2"/>
  <c r="T592" i="2" s="1"/>
  <c r="V590" i="2" s="1"/>
  <c r="T588" i="2"/>
  <c r="T589" i="2" s="1"/>
  <c r="V587" i="2" s="1"/>
  <c r="T578" i="2"/>
  <c r="T580" i="2" s="1"/>
  <c r="S575" i="2"/>
  <c r="S574" i="2"/>
  <c r="S573" i="2"/>
  <c r="S572" i="2"/>
  <c r="T551" i="2"/>
  <c r="V548" i="2" s="1"/>
  <c r="T547" i="2"/>
  <c r="V544" i="2" s="1"/>
  <c r="T542" i="2"/>
  <c r="T543" i="2" s="1"/>
  <c r="V541" i="2" s="1"/>
  <c r="T539" i="2"/>
  <c r="T540" i="2" s="1"/>
  <c r="V538" i="2" s="1"/>
  <c r="T536" i="2"/>
  <c r="T537" i="2" s="1"/>
  <c r="V535" i="2" s="1"/>
  <c r="T533" i="2"/>
  <c r="T534" i="2" s="1"/>
  <c r="V532" i="2" s="1"/>
  <c r="T530" i="2"/>
  <c r="T531" i="2" s="1"/>
  <c r="V529" i="2" s="1"/>
  <c r="T520" i="2"/>
  <c r="S517" i="2"/>
  <c r="S516" i="2"/>
  <c r="S515" i="2"/>
  <c r="S514" i="2"/>
  <c r="T493" i="2"/>
  <c r="V490" i="2" s="1"/>
  <c r="T489" i="2"/>
  <c r="V486" i="2" s="1"/>
  <c r="T484" i="2"/>
  <c r="T485" i="2" s="1"/>
  <c r="V483" i="2" s="1"/>
  <c r="T481" i="2"/>
  <c r="T482" i="2" s="1"/>
  <c r="V480" i="2" s="1"/>
  <c r="T478" i="2"/>
  <c r="T479" i="2" s="1"/>
  <c r="V477" i="2" s="1"/>
  <c r="T475" i="2"/>
  <c r="T476" i="2" s="1"/>
  <c r="V474" i="2" s="1"/>
  <c r="T472" i="2"/>
  <c r="T473" i="2" s="1"/>
  <c r="V471" i="2" s="1"/>
  <c r="T462" i="2"/>
  <c r="S459" i="2"/>
  <c r="S458" i="2"/>
  <c r="S457" i="2"/>
  <c r="S456" i="2"/>
  <c r="T435" i="2"/>
  <c r="V432" i="2" s="1"/>
  <c r="T431" i="2"/>
  <c r="V428" i="2" s="1"/>
  <c r="T426" i="2"/>
  <c r="T427" i="2" s="1"/>
  <c r="V425" i="2" s="1"/>
  <c r="T423" i="2"/>
  <c r="T424" i="2" s="1"/>
  <c r="V422" i="2" s="1"/>
  <c r="T420" i="2"/>
  <c r="T421" i="2" s="1"/>
  <c r="V419" i="2" s="1"/>
  <c r="T417" i="2"/>
  <c r="T418" i="2" s="1"/>
  <c r="V416" i="2" s="1"/>
  <c r="T414" i="2"/>
  <c r="T415" i="2" s="1"/>
  <c r="V413" i="2" s="1"/>
  <c r="T404" i="2"/>
  <c r="S401" i="2"/>
  <c r="S400" i="2"/>
  <c r="S399" i="2"/>
  <c r="S398" i="2"/>
  <c r="T377" i="2"/>
  <c r="V374" i="2" s="1"/>
  <c r="T373" i="2"/>
  <c r="V370" i="2" s="1"/>
  <c r="T368" i="2"/>
  <c r="T369" i="2" s="1"/>
  <c r="V367" i="2" s="1"/>
  <c r="T365" i="2"/>
  <c r="T366" i="2" s="1"/>
  <c r="V364" i="2" s="1"/>
  <c r="T362" i="2"/>
  <c r="T363" i="2" s="1"/>
  <c r="V361" i="2" s="1"/>
  <c r="T359" i="2"/>
  <c r="T360" i="2" s="1"/>
  <c r="V358" i="2" s="1"/>
  <c r="T356" i="2"/>
  <c r="T357" i="2" s="1"/>
  <c r="V355" i="2" s="1"/>
  <c r="T346" i="2"/>
  <c r="S343" i="2"/>
  <c r="S342" i="2"/>
  <c r="S341" i="2"/>
  <c r="S340" i="2"/>
  <c r="T319" i="2"/>
  <c r="V316" i="2" s="1"/>
  <c r="T315" i="2"/>
  <c r="V312" i="2" s="1"/>
  <c r="T310" i="2"/>
  <c r="T311" i="2" s="1"/>
  <c r="V309" i="2" s="1"/>
  <c r="T307" i="2"/>
  <c r="T308" i="2" s="1"/>
  <c r="V306" i="2" s="1"/>
  <c r="T304" i="2"/>
  <c r="T305" i="2" s="1"/>
  <c r="V303" i="2" s="1"/>
  <c r="T301" i="2"/>
  <c r="T302" i="2" s="1"/>
  <c r="V300" i="2" s="1"/>
  <c r="T298" i="2"/>
  <c r="T299" i="2" s="1"/>
  <c r="V297" i="2" s="1"/>
  <c r="T288" i="2"/>
  <c r="S285" i="2"/>
  <c r="S284" i="2"/>
  <c r="S283" i="2"/>
  <c r="S282" i="2"/>
  <c r="T261" i="2"/>
  <c r="V258" i="2" s="1"/>
  <c r="T257" i="2"/>
  <c r="V254" i="2" s="1"/>
  <c r="T252" i="2"/>
  <c r="T253" i="2" s="1"/>
  <c r="V251" i="2" s="1"/>
  <c r="T249" i="2"/>
  <c r="T250" i="2" s="1"/>
  <c r="V248" i="2" s="1"/>
  <c r="T246" i="2"/>
  <c r="T247" i="2" s="1"/>
  <c r="V245" i="2" s="1"/>
  <c r="T243" i="2"/>
  <c r="T244" i="2" s="1"/>
  <c r="V242" i="2" s="1"/>
  <c r="T240" i="2"/>
  <c r="T241" i="2" s="1"/>
  <c r="V239" i="2" s="1"/>
  <c r="T230" i="2"/>
  <c r="S227" i="2"/>
  <c r="S226" i="2"/>
  <c r="S225" i="2"/>
  <c r="S224" i="2"/>
  <c r="T203" i="2"/>
  <c r="V200" i="2" s="1"/>
  <c r="T199" i="2"/>
  <c r="V196" i="2" s="1"/>
  <c r="T194" i="2"/>
  <c r="T195" i="2" s="1"/>
  <c r="V193" i="2" s="1"/>
  <c r="T191" i="2"/>
  <c r="T192" i="2" s="1"/>
  <c r="V190" i="2" s="1"/>
  <c r="T188" i="2"/>
  <c r="T189" i="2" s="1"/>
  <c r="V187" i="2" s="1"/>
  <c r="T185" i="2"/>
  <c r="T186" i="2" s="1"/>
  <c r="V184" i="2" s="1"/>
  <c r="T182" i="2"/>
  <c r="T183" i="2" s="1"/>
  <c r="V181" i="2" s="1"/>
  <c r="T172" i="2"/>
  <c r="S169" i="2"/>
  <c r="S168" i="2"/>
  <c r="S167" i="2"/>
  <c r="S166" i="2"/>
  <c r="T145" i="2"/>
  <c r="V142" i="2" s="1"/>
  <c r="T141" i="2"/>
  <c r="V138" i="2" s="1"/>
  <c r="T136" i="2"/>
  <c r="T137" i="2" s="1"/>
  <c r="V135" i="2" s="1"/>
  <c r="T133" i="2"/>
  <c r="T134" i="2" s="1"/>
  <c r="V132" i="2" s="1"/>
  <c r="T130" i="2"/>
  <c r="T131" i="2" s="1"/>
  <c r="V129" i="2" s="1"/>
  <c r="T127" i="2"/>
  <c r="T128" i="2" s="1"/>
  <c r="V126" i="2" s="1"/>
  <c r="T124" i="2"/>
  <c r="T125" i="2" s="1"/>
  <c r="V123" i="2" s="1"/>
  <c r="T114" i="2"/>
  <c r="S111" i="2"/>
  <c r="S110" i="2"/>
  <c r="S109" i="2"/>
  <c r="S108" i="2"/>
  <c r="T87" i="2"/>
  <c r="V84" i="2" s="1"/>
  <c r="T83" i="2"/>
  <c r="V80" i="2" s="1"/>
  <c r="T78" i="2"/>
  <c r="T79" i="2" s="1"/>
  <c r="V77" i="2" s="1"/>
  <c r="T75" i="2"/>
  <c r="T76" i="2" s="1"/>
  <c r="V74" i="2" s="1"/>
  <c r="T72" i="2"/>
  <c r="T73" i="2" s="1"/>
  <c r="V71" i="2" s="1"/>
  <c r="T69" i="2"/>
  <c r="T70" i="2" s="1"/>
  <c r="V68" i="2" s="1"/>
  <c r="T66" i="2"/>
  <c r="T67" i="2" s="1"/>
  <c r="V65" i="2" s="1"/>
  <c r="T56" i="2"/>
  <c r="T53" i="2"/>
  <c r="S53" i="2"/>
  <c r="T52" i="2"/>
  <c r="S52" i="2"/>
  <c r="S51" i="2"/>
  <c r="T50" i="2"/>
  <c r="S50" i="2"/>
  <c r="T29" i="2"/>
  <c r="T25" i="2"/>
  <c r="T20" i="2"/>
  <c r="T21" i="2" s="1"/>
  <c r="T17" i="2"/>
  <c r="T18" i="2" s="1"/>
  <c r="T14" i="2"/>
  <c r="T15" i="2" s="1"/>
  <c r="T11" i="2"/>
  <c r="T12" i="2" s="1"/>
  <c r="T8" i="2"/>
  <c r="T9" i="2" s="1"/>
  <c r="U7" i="2"/>
  <c r="O1622" i="2"/>
  <c r="O1624" i="2" s="1"/>
  <c r="Q1625" i="2" s="1"/>
  <c r="J1622" i="2"/>
  <c r="O1586" i="2"/>
  <c r="O1583" i="2"/>
  <c r="O1580" i="2"/>
  <c r="O1577" i="2"/>
  <c r="O1574" i="2"/>
  <c r="O1564" i="2"/>
  <c r="O1566" i="2" s="1"/>
  <c r="Q1567" i="2" s="1"/>
  <c r="J1564" i="2"/>
  <c r="O1528" i="2"/>
  <c r="O1525" i="2"/>
  <c r="O1522" i="2"/>
  <c r="O1519" i="2"/>
  <c r="O1516" i="2"/>
  <c r="O1506" i="2"/>
  <c r="O1508" i="2" s="1"/>
  <c r="Q1509" i="2" s="1"/>
  <c r="J1506" i="2"/>
  <c r="O1470" i="2"/>
  <c r="O1467" i="2"/>
  <c r="O1464" i="2"/>
  <c r="O1461" i="2"/>
  <c r="O1458" i="2"/>
  <c r="O1448" i="2"/>
  <c r="O1450" i="2" s="1"/>
  <c r="J1448" i="2"/>
  <c r="O1412" i="2"/>
  <c r="O1409" i="2"/>
  <c r="O1406" i="2"/>
  <c r="O1403" i="2"/>
  <c r="O1400" i="2"/>
  <c r="O1390" i="2"/>
  <c r="O1392" i="2" s="1"/>
  <c r="J1390" i="2"/>
  <c r="O1354" i="2"/>
  <c r="O1351" i="2"/>
  <c r="O1348" i="2"/>
  <c r="O1345" i="2"/>
  <c r="O1342" i="2"/>
  <c r="O1332" i="2"/>
  <c r="O1334" i="2" s="1"/>
  <c r="J1332" i="2"/>
  <c r="O1296" i="2"/>
  <c r="O1293" i="2"/>
  <c r="O1290" i="2"/>
  <c r="O1287" i="2"/>
  <c r="O1284" i="2"/>
  <c r="O1274" i="2"/>
  <c r="O1276" i="2" s="1"/>
  <c r="J1274" i="2"/>
  <c r="O1238" i="2"/>
  <c r="O1235" i="2"/>
  <c r="O1232" i="2"/>
  <c r="O1229" i="2"/>
  <c r="O1226" i="2"/>
  <c r="O1216" i="2"/>
  <c r="O1218" i="2" s="1"/>
  <c r="J1216" i="2"/>
  <c r="O1180" i="2"/>
  <c r="O1177" i="2"/>
  <c r="O1174" i="2"/>
  <c r="O1171" i="2"/>
  <c r="O1168" i="2"/>
  <c r="O1158" i="2"/>
  <c r="O1160" i="2" s="1"/>
  <c r="J1158" i="2"/>
  <c r="O1122" i="2"/>
  <c r="O1119" i="2"/>
  <c r="O1116" i="2"/>
  <c r="O1113" i="2"/>
  <c r="O1110" i="2"/>
  <c r="O1100" i="2"/>
  <c r="O1102" i="2" s="1"/>
  <c r="J1100" i="2"/>
  <c r="J1102" i="2" s="1"/>
  <c r="L1102" i="2" s="1"/>
  <c r="O1064" i="2"/>
  <c r="O1061" i="2"/>
  <c r="O1058" i="2"/>
  <c r="O1055" i="2"/>
  <c r="O1052" i="2"/>
  <c r="O1042" i="2"/>
  <c r="O1044" i="2" s="1"/>
  <c r="Q1045" i="2" s="1"/>
  <c r="J1042" i="2"/>
  <c r="O1006" i="2"/>
  <c r="O1003" i="2"/>
  <c r="O1000" i="2"/>
  <c r="O997" i="2"/>
  <c r="O994" i="2"/>
  <c r="O984" i="2"/>
  <c r="O986" i="2" s="1"/>
  <c r="Q987" i="2" s="1"/>
  <c r="J984" i="2"/>
  <c r="O948" i="2"/>
  <c r="O945" i="2"/>
  <c r="O942" i="2"/>
  <c r="O939" i="2"/>
  <c r="O936" i="2"/>
  <c r="O926" i="2"/>
  <c r="O928" i="2" s="1"/>
  <c r="J926" i="2"/>
  <c r="O890" i="2"/>
  <c r="O887" i="2"/>
  <c r="O884" i="2"/>
  <c r="O881" i="2"/>
  <c r="O878" i="2"/>
  <c r="O868" i="2"/>
  <c r="O870" i="2" s="1"/>
  <c r="J868" i="2"/>
  <c r="O832" i="2"/>
  <c r="O829" i="2"/>
  <c r="O826" i="2"/>
  <c r="O823" i="2"/>
  <c r="O820" i="2"/>
  <c r="O810" i="2"/>
  <c r="O812" i="2" s="1"/>
  <c r="Q813" i="2" s="1"/>
  <c r="J810" i="2"/>
  <c r="O774" i="2"/>
  <c r="O771" i="2"/>
  <c r="O768" i="2"/>
  <c r="O765" i="2"/>
  <c r="O762" i="2"/>
  <c r="O752" i="2"/>
  <c r="O754" i="2" s="1"/>
  <c r="J752" i="2"/>
  <c r="J754" i="2" s="1"/>
  <c r="O716" i="2"/>
  <c r="O713" i="2"/>
  <c r="O710" i="2"/>
  <c r="O707" i="2"/>
  <c r="AI530" i="4" l="1"/>
  <c r="AI531" i="4" s="1"/>
  <c r="AI522" i="4"/>
  <c r="AI523" i="4" s="1"/>
  <c r="AP870" i="4"/>
  <c r="AU870" i="4"/>
  <c r="AX897" i="4"/>
  <c r="BC447" i="4"/>
  <c r="J762" i="4"/>
  <c r="AP731" i="4"/>
  <c r="AZ551" i="4"/>
  <c r="AZ731" i="4"/>
  <c r="AZ911" i="4"/>
  <c r="BE551" i="4"/>
  <c r="AA555" i="4"/>
  <c r="AA735" i="4"/>
  <c r="AA866" i="4"/>
  <c r="AA915" i="4"/>
  <c r="AP735" i="4"/>
  <c r="AN762" i="4"/>
  <c r="AP866" i="4"/>
  <c r="AN942" i="4"/>
  <c r="AU555" i="4"/>
  <c r="AU735" i="4"/>
  <c r="AS762" i="4"/>
  <c r="AU866" i="4"/>
  <c r="AU915" i="4"/>
  <c r="AZ555" i="4"/>
  <c r="AZ866" i="4"/>
  <c r="AX942" i="4"/>
  <c r="AC64" i="7" s="1"/>
  <c r="BC582" i="4"/>
  <c r="BC762" i="4"/>
  <c r="BC942" i="4"/>
  <c r="BH582" i="4"/>
  <c r="BH762" i="4"/>
  <c r="BX635" i="2"/>
  <c r="BX751" i="2"/>
  <c r="BY544" i="2"/>
  <c r="CB457" i="2"/>
  <c r="BX693" i="2"/>
  <c r="W475" i="4"/>
  <c r="W479" i="4"/>
  <c r="W483" i="4"/>
  <c r="AB33" i="4"/>
  <c r="AB25" i="4"/>
  <c r="AB29" i="4"/>
  <c r="AB303" i="4"/>
  <c r="AB299" i="4"/>
  <c r="AB295" i="4"/>
  <c r="AB316" i="4"/>
  <c r="AA316" i="4"/>
  <c r="AB483" i="4"/>
  <c r="AB475" i="4"/>
  <c r="AB479" i="4"/>
  <c r="AG592" i="4"/>
  <c r="AG606" i="4"/>
  <c r="AB168" i="4"/>
  <c r="AB160" i="4"/>
  <c r="AB164" i="4"/>
  <c r="AF25" i="4"/>
  <c r="AF70" i="4"/>
  <c r="AK25" i="4"/>
  <c r="AK70" i="4"/>
  <c r="AP551" i="4"/>
  <c r="AU25" i="4"/>
  <c r="AU70" i="4"/>
  <c r="AZ25" i="4"/>
  <c r="AZ70" i="4"/>
  <c r="BE25" i="4"/>
  <c r="BE70" i="4"/>
  <c r="BJ25" i="4"/>
  <c r="BJ70" i="4"/>
  <c r="W33" i="4"/>
  <c r="W29" i="4"/>
  <c r="W25" i="4"/>
  <c r="AB254" i="4"/>
  <c r="AB258" i="4"/>
  <c r="AB250" i="4"/>
  <c r="AB524" i="4"/>
  <c r="AB528" i="4"/>
  <c r="AB520" i="4"/>
  <c r="AB541" i="4"/>
  <c r="AA541" i="4"/>
  <c r="AP416" i="4"/>
  <c r="AP555" i="4"/>
  <c r="AN582" i="4"/>
  <c r="W254" i="4"/>
  <c r="W258" i="4"/>
  <c r="W250" i="4"/>
  <c r="V555" i="4"/>
  <c r="AB78" i="4"/>
  <c r="AB74" i="4"/>
  <c r="AB70" i="4"/>
  <c r="BJ596" i="4"/>
  <c r="W70" i="4"/>
  <c r="W74" i="4"/>
  <c r="W78" i="4"/>
  <c r="W160" i="4"/>
  <c r="W168" i="4"/>
  <c r="W164" i="4"/>
  <c r="BH492" i="4"/>
  <c r="BH627" i="4"/>
  <c r="BJ911" i="4"/>
  <c r="W205" i="4"/>
  <c r="W213" i="4"/>
  <c r="W209" i="4"/>
  <c r="W295" i="4"/>
  <c r="W303" i="4"/>
  <c r="W299" i="4"/>
  <c r="W316" i="4"/>
  <c r="V316" i="4"/>
  <c r="W520" i="4"/>
  <c r="W524" i="4"/>
  <c r="W528" i="4"/>
  <c r="W541" i="4"/>
  <c r="V541" i="4"/>
  <c r="BJ915" i="4"/>
  <c r="BH942" i="4"/>
  <c r="L180" i="4"/>
  <c r="L225" i="4"/>
  <c r="L540" i="4"/>
  <c r="L315" i="4"/>
  <c r="L495" i="4"/>
  <c r="L316" i="4"/>
  <c r="L541" i="4"/>
  <c r="L90" i="4"/>
  <c r="W540" i="4"/>
  <c r="W315" i="4"/>
  <c r="V225" i="4"/>
  <c r="V180" i="4"/>
  <c r="V315" i="4"/>
  <c r="V90" i="4"/>
  <c r="V495" i="4"/>
  <c r="V540" i="4"/>
  <c r="BY754" i="2"/>
  <c r="BY758" i="2" s="1"/>
  <c r="BY759" i="2" s="1"/>
  <c r="BZ696" i="2"/>
  <c r="BY696" i="2"/>
  <c r="BZ754" i="2"/>
  <c r="BZ758" i="2" s="1"/>
  <c r="BZ759" i="2" s="1"/>
  <c r="BZ638" i="2"/>
  <c r="BY638" i="2"/>
  <c r="L135" i="4"/>
  <c r="AA45" i="4"/>
  <c r="BU754" i="2"/>
  <c r="BU758" i="2" s="1"/>
  <c r="BU759" i="2" s="1"/>
  <c r="BU638" i="2"/>
  <c r="BU696" i="2"/>
  <c r="V45" i="4"/>
  <c r="L45" i="4"/>
  <c r="AB315" i="4"/>
  <c r="AB540" i="4"/>
  <c r="AA90" i="4"/>
  <c r="AA180" i="4"/>
  <c r="AA315" i="4"/>
  <c r="AA495" i="4"/>
  <c r="AA540" i="4"/>
  <c r="Q1103" i="2"/>
  <c r="AA1103" i="2"/>
  <c r="CB38" i="4"/>
  <c r="AA11" i="4"/>
  <c r="AA18" i="4"/>
  <c r="AA15" i="4"/>
  <c r="AA63" i="4"/>
  <c r="AA60" i="4"/>
  <c r="AA56" i="4"/>
  <c r="AF63" i="4"/>
  <c r="AF56" i="4"/>
  <c r="AF60" i="4"/>
  <c r="V63" i="4"/>
  <c r="V56" i="4"/>
  <c r="V60" i="4"/>
  <c r="AU420" i="4"/>
  <c r="BE420" i="4"/>
  <c r="AU60" i="4"/>
  <c r="AU56" i="4"/>
  <c r="AU63" i="4"/>
  <c r="AZ11" i="4"/>
  <c r="AZ18" i="4"/>
  <c r="AZ15" i="4"/>
  <c r="BE18" i="4"/>
  <c r="BE15" i="4"/>
  <c r="BE11" i="4"/>
  <c r="AF29" i="4"/>
  <c r="AF74" i="4"/>
  <c r="AK29" i="4"/>
  <c r="AK74" i="4"/>
  <c r="AU29" i="4"/>
  <c r="AU74" i="4"/>
  <c r="AZ29" i="4"/>
  <c r="AZ74" i="4"/>
  <c r="BE29" i="4"/>
  <c r="BE74" i="4"/>
  <c r="BJ29" i="4"/>
  <c r="BJ74" i="4"/>
  <c r="V18" i="4"/>
  <c r="V15" i="4"/>
  <c r="V11" i="4"/>
  <c r="AF11" i="4"/>
  <c r="AF18" i="4"/>
  <c r="AF15" i="4"/>
  <c r="AK63" i="4"/>
  <c r="AK60" i="4"/>
  <c r="AK56" i="4"/>
  <c r="AZ63" i="4"/>
  <c r="AZ60" i="4"/>
  <c r="AZ56" i="4"/>
  <c r="BJ60" i="4"/>
  <c r="BJ56" i="4"/>
  <c r="BJ63" i="4"/>
  <c r="AF33" i="4"/>
  <c r="AF78" i="4"/>
  <c r="AK33" i="4"/>
  <c r="AK78" i="4"/>
  <c r="AP150" i="4"/>
  <c r="AP371" i="4"/>
  <c r="AP420" i="4"/>
  <c r="AU33" i="4"/>
  <c r="AU78" i="4"/>
  <c r="AZ33" i="4"/>
  <c r="AZ78" i="4"/>
  <c r="BE33" i="4"/>
  <c r="BE78" i="4"/>
  <c r="BJ33" i="4"/>
  <c r="BJ78" i="4"/>
  <c r="BJ236" i="4"/>
  <c r="AU18" i="4"/>
  <c r="AU11" i="4"/>
  <c r="AU15" i="4"/>
  <c r="BE63" i="4"/>
  <c r="BE60" i="4"/>
  <c r="BE56" i="4"/>
  <c r="V146" i="4"/>
  <c r="V416" i="4"/>
  <c r="AF191" i="4"/>
  <c r="AF465" i="4"/>
  <c r="AP15" i="4"/>
  <c r="AP11" i="4"/>
  <c r="AP18" i="4"/>
  <c r="AP25" i="4"/>
  <c r="AP63" i="4"/>
  <c r="AP56" i="4"/>
  <c r="AP60" i="4"/>
  <c r="AP70" i="4"/>
  <c r="AU191" i="4"/>
  <c r="BE465" i="4"/>
  <c r="BJ465" i="4"/>
  <c r="AK18" i="4"/>
  <c r="AK15" i="4"/>
  <c r="AK11" i="4"/>
  <c r="BJ11" i="4"/>
  <c r="BJ15" i="4"/>
  <c r="BJ18" i="4"/>
  <c r="AA146" i="4"/>
  <c r="AA195" i="4"/>
  <c r="AP29" i="4"/>
  <c r="AP74" i="4"/>
  <c r="AU146" i="4"/>
  <c r="AU195" i="4"/>
  <c r="AU416" i="4"/>
  <c r="AZ146" i="4"/>
  <c r="BT1588" i="2"/>
  <c r="BE7" i="2"/>
  <c r="BT892" i="2"/>
  <c r="BT1066" i="2"/>
  <c r="BT1240" i="2"/>
  <c r="BT1414" i="2"/>
  <c r="AZ10" i="2"/>
  <c r="BE10" i="2"/>
  <c r="AF7" i="2"/>
  <c r="AU10" i="2"/>
  <c r="CB51" i="2"/>
  <c r="AK7" i="2"/>
  <c r="AK10" i="2"/>
  <c r="AU7" i="2"/>
  <c r="BU22" i="2"/>
  <c r="BT22" i="2" s="1"/>
  <c r="BT51" i="2" s="1"/>
  <c r="AB59" i="2"/>
  <c r="AB58" i="2"/>
  <c r="AB42" i="2"/>
  <c r="AB34" i="2"/>
  <c r="AB38" i="2"/>
  <c r="AB30" i="2"/>
  <c r="BK30" i="2"/>
  <c r="BK59" i="2"/>
  <c r="BK58" i="2"/>
  <c r="BK42" i="2"/>
  <c r="BK38" i="2"/>
  <c r="BK34" i="2"/>
  <c r="W59" i="2"/>
  <c r="W58" i="2"/>
  <c r="W38" i="2"/>
  <c r="W34" i="2"/>
  <c r="W30" i="2"/>
  <c r="W42" i="2"/>
  <c r="AG30" i="2"/>
  <c r="AG59" i="2"/>
  <c r="AG58" i="2"/>
  <c r="AG42" i="2"/>
  <c r="AG34" i="2"/>
  <c r="AG38" i="2"/>
  <c r="AL42" i="2"/>
  <c r="AL58" i="2"/>
  <c r="AL38" i="2"/>
  <c r="AL34" i="2"/>
  <c r="AL59" i="2"/>
  <c r="AL30" i="2"/>
  <c r="AQ30" i="2"/>
  <c r="AQ42" i="2"/>
  <c r="AQ59" i="2"/>
  <c r="AQ34" i="2"/>
  <c r="AQ38" i="2"/>
  <c r="AQ58" i="2"/>
  <c r="BJ7" i="2"/>
  <c r="BJ58" i="2"/>
  <c r="BJ59" i="2"/>
  <c r="AP7" i="2"/>
  <c r="AV42" i="2"/>
  <c r="AV38" i="2"/>
  <c r="AV59" i="2"/>
  <c r="AV34" i="2"/>
  <c r="AV58" i="2"/>
  <c r="AV30" i="2"/>
  <c r="BA30" i="2"/>
  <c r="BA58" i="2"/>
  <c r="BA34" i="2"/>
  <c r="BA59" i="2"/>
  <c r="BA42" i="2"/>
  <c r="BA38" i="2"/>
  <c r="BJ10" i="2"/>
  <c r="AF10" i="2"/>
  <c r="AP10" i="2"/>
  <c r="AZ7" i="2"/>
  <c r="BF42" i="2"/>
  <c r="BF38" i="2"/>
  <c r="BF34" i="2"/>
  <c r="BF30" i="2"/>
  <c r="BF59" i="2"/>
  <c r="BF58" i="2"/>
  <c r="AD55" i="2"/>
  <c r="AI55" i="2"/>
  <c r="AN55" i="2"/>
  <c r="AA9" i="7" s="1"/>
  <c r="AA26" i="2"/>
  <c r="AA22" i="2"/>
  <c r="BJ13" i="2"/>
  <c r="BJ26" i="2"/>
  <c r="BJ22" i="2"/>
  <c r="BJ19" i="2"/>
  <c r="BJ16" i="2"/>
  <c r="V26" i="2"/>
  <c r="V22" i="2"/>
  <c r="AF22" i="2"/>
  <c r="AF13" i="2"/>
  <c r="AF19" i="2"/>
  <c r="AF16" i="2"/>
  <c r="AF26" i="2"/>
  <c r="AK26" i="2"/>
  <c r="AK13" i="2"/>
  <c r="AK16" i="2"/>
  <c r="AK22" i="2"/>
  <c r="AK19" i="2"/>
  <c r="AP19" i="2"/>
  <c r="AP22" i="2"/>
  <c r="AP16" i="2"/>
  <c r="AP26" i="2"/>
  <c r="AP13" i="2"/>
  <c r="AU16" i="2"/>
  <c r="AU13" i="2"/>
  <c r="AU22" i="2"/>
  <c r="AU26" i="2"/>
  <c r="AU19" i="2"/>
  <c r="AZ26" i="2"/>
  <c r="AZ22" i="2"/>
  <c r="AZ19" i="2"/>
  <c r="AZ13" i="2"/>
  <c r="AZ16" i="2"/>
  <c r="BE22" i="2"/>
  <c r="BE16" i="2"/>
  <c r="BE26" i="2"/>
  <c r="BE13" i="2"/>
  <c r="BE19" i="2"/>
  <c r="BC55" i="2"/>
  <c r="AD9" i="7" s="1"/>
  <c r="Y55" i="2"/>
  <c r="BH55" i="2"/>
  <c r="AI942" i="4"/>
  <c r="T402" i="4"/>
  <c r="W52" i="7" s="1"/>
  <c r="T537" i="4"/>
  <c r="W55" i="7" s="1"/>
  <c r="T717" i="4"/>
  <c r="Y897" i="4"/>
  <c r="AN447" i="4"/>
  <c r="AN897" i="4"/>
  <c r="AA63" i="7" s="1"/>
  <c r="AU821" i="4"/>
  <c r="BC897" i="4"/>
  <c r="AP375" i="4"/>
  <c r="AZ105" i="4"/>
  <c r="BH402" i="4"/>
  <c r="BJ690" i="4"/>
  <c r="J582" i="4"/>
  <c r="U56" i="7" s="1"/>
  <c r="J537" i="4"/>
  <c r="U55" i="7" s="1"/>
  <c r="T492" i="4"/>
  <c r="W54" i="7" s="1"/>
  <c r="T627" i="4"/>
  <c r="Y672" i="4"/>
  <c r="Y807" i="4"/>
  <c r="X61" i="7" s="1"/>
  <c r="AD672" i="4"/>
  <c r="Y58" i="7" s="1"/>
  <c r="AD807" i="4"/>
  <c r="AI672" i="4"/>
  <c r="AI807" i="4"/>
  <c r="AN807" i="4"/>
  <c r="AU461" i="4"/>
  <c r="AZ236" i="4"/>
  <c r="BE285" i="4"/>
  <c r="BE645" i="4"/>
  <c r="BC672" i="4"/>
  <c r="BJ461" i="4"/>
  <c r="BH113" i="2"/>
  <c r="T582" i="4"/>
  <c r="W56" i="7" s="1"/>
  <c r="T762" i="4"/>
  <c r="T942" i="4"/>
  <c r="W64" i="7" s="1"/>
  <c r="Y492" i="4"/>
  <c r="Y627" i="4"/>
  <c r="AD492" i="4"/>
  <c r="Y54" i="7" s="1"/>
  <c r="AD627" i="4"/>
  <c r="Y57" i="7" s="1"/>
  <c r="AI492" i="4"/>
  <c r="AN492" i="4"/>
  <c r="AA54" i="7" s="1"/>
  <c r="AN627" i="4"/>
  <c r="AU465" i="4"/>
  <c r="AS492" i="4"/>
  <c r="AB54" i="7" s="1"/>
  <c r="AS627" i="4"/>
  <c r="AU911" i="4"/>
  <c r="AZ191" i="4"/>
  <c r="AZ240" i="4"/>
  <c r="AZ465" i="4"/>
  <c r="AX492" i="4"/>
  <c r="AZ600" i="4"/>
  <c r="AX627" i="4"/>
  <c r="BC492" i="4"/>
  <c r="BC627" i="4"/>
  <c r="J402" i="4"/>
  <c r="J447" i="4"/>
  <c r="U53" i="7" s="1"/>
  <c r="BJ195" i="4"/>
  <c r="AS55" i="2"/>
  <c r="AB9" i="7" s="1"/>
  <c r="AX55" i="2"/>
  <c r="BT776" i="2"/>
  <c r="BT950" i="2"/>
  <c r="BT1124" i="2"/>
  <c r="BT1298" i="2"/>
  <c r="BT1472" i="2"/>
  <c r="AK690" i="4"/>
  <c r="AK825" i="4"/>
  <c r="AN402" i="4"/>
  <c r="AN537" i="4"/>
  <c r="AA55" i="7" s="1"/>
  <c r="AS537" i="4"/>
  <c r="AB55" i="7" s="1"/>
  <c r="AS852" i="4"/>
  <c r="AX402" i="4"/>
  <c r="AX537" i="4"/>
  <c r="AX717" i="4"/>
  <c r="AX852" i="4"/>
  <c r="AC62" i="7" s="1"/>
  <c r="BC402" i="4"/>
  <c r="AD52" i="7" s="1"/>
  <c r="BH537" i="4"/>
  <c r="BH717" i="4"/>
  <c r="BT486" i="2"/>
  <c r="BR1506" i="2"/>
  <c r="BR1508" i="2" s="1"/>
  <c r="J627" i="4"/>
  <c r="J672" i="4"/>
  <c r="W111" i="4"/>
  <c r="W97" i="4"/>
  <c r="V97" i="4" s="1"/>
  <c r="W367" i="4"/>
  <c r="W381" i="4"/>
  <c r="T672" i="4"/>
  <c r="W58" i="7" s="1"/>
  <c r="T807" i="4"/>
  <c r="W61" i="7" s="1"/>
  <c r="AB156" i="4"/>
  <c r="AB142" i="4"/>
  <c r="AA142" i="4" s="1"/>
  <c r="AB426" i="4"/>
  <c r="AB412" i="4"/>
  <c r="AA412" i="4" s="1"/>
  <c r="AB561" i="4"/>
  <c r="AB547" i="4"/>
  <c r="AA547" i="4" s="1"/>
  <c r="AB741" i="4"/>
  <c r="AB727" i="4"/>
  <c r="AB876" i="4"/>
  <c r="AB862" i="4"/>
  <c r="AA862" i="4" s="1"/>
  <c r="AG156" i="4"/>
  <c r="AG142" i="4"/>
  <c r="AF142" i="4" s="1"/>
  <c r="AG412" i="4"/>
  <c r="AF412" i="4" s="1"/>
  <c r="AG426" i="4"/>
  <c r="AG547" i="4"/>
  <c r="AG561" i="4"/>
  <c r="AF641" i="4"/>
  <c r="AG741" i="4"/>
  <c r="AG727" i="4"/>
  <c r="AF753" i="4"/>
  <c r="AG876" i="4"/>
  <c r="AG862" i="4"/>
  <c r="AF862" i="4" s="1"/>
  <c r="AK168" i="4"/>
  <c r="AL156" i="4"/>
  <c r="AL142" i="4"/>
  <c r="AK142" i="4" s="1"/>
  <c r="AL412" i="4"/>
  <c r="AK412" i="4" s="1"/>
  <c r="AK438" i="4"/>
  <c r="AL426" i="4"/>
  <c r="AL547" i="4"/>
  <c r="AK547" i="4" s="1"/>
  <c r="AK569" i="4"/>
  <c r="AL561" i="4"/>
  <c r="AL741" i="4"/>
  <c r="AK753" i="4"/>
  <c r="AL727" i="4"/>
  <c r="AL876" i="4"/>
  <c r="AL862" i="4"/>
  <c r="AK862" i="4" s="1"/>
  <c r="AK888" i="4"/>
  <c r="AQ142" i="4"/>
  <c r="AP142" i="4" s="1"/>
  <c r="AQ156" i="4"/>
  <c r="AQ426" i="4"/>
  <c r="AQ412" i="4"/>
  <c r="AP412" i="4" s="1"/>
  <c r="AQ561" i="4"/>
  <c r="AQ547" i="4"/>
  <c r="AP547" i="4" s="1"/>
  <c r="AP745" i="4"/>
  <c r="AQ727" i="4"/>
  <c r="AQ741" i="4"/>
  <c r="AQ876" i="4"/>
  <c r="AQ862" i="4"/>
  <c r="AP862" i="4" s="1"/>
  <c r="AV142" i="4"/>
  <c r="AV156" i="4"/>
  <c r="AV426" i="4"/>
  <c r="AV412" i="4"/>
  <c r="AU565" i="4"/>
  <c r="AV561" i="4"/>
  <c r="AV547" i="4"/>
  <c r="AU749" i="4"/>
  <c r="AV727" i="4"/>
  <c r="AV741" i="4"/>
  <c r="AU880" i="4"/>
  <c r="AV862" i="4"/>
  <c r="AU862" i="4" s="1"/>
  <c r="AV876" i="4"/>
  <c r="BA156" i="4"/>
  <c r="BA142" i="4"/>
  <c r="AZ168" i="4"/>
  <c r="BA426" i="4"/>
  <c r="BA412" i="4"/>
  <c r="AZ412" i="4" s="1"/>
  <c r="AZ438" i="4"/>
  <c r="BA561" i="4"/>
  <c r="BA547" i="4"/>
  <c r="BA727" i="4"/>
  <c r="AZ727" i="4" s="1"/>
  <c r="BA741" i="4"/>
  <c r="AZ776" i="4"/>
  <c r="BA862" i="4"/>
  <c r="AZ862" i="4" s="1"/>
  <c r="BA876" i="4"/>
  <c r="BF156" i="4"/>
  <c r="BF142" i="4"/>
  <c r="BE430" i="4"/>
  <c r="BF426" i="4"/>
  <c r="BF412" i="4"/>
  <c r="BE412" i="4" s="1"/>
  <c r="BF561" i="4"/>
  <c r="BF547" i="4"/>
  <c r="BF741" i="4"/>
  <c r="BF727" i="4"/>
  <c r="BE727" i="4" s="1"/>
  <c r="BE753" i="4"/>
  <c r="BF876" i="4"/>
  <c r="BF862" i="4"/>
  <c r="BE862" i="4" s="1"/>
  <c r="BJ164" i="4"/>
  <c r="BK156" i="4"/>
  <c r="BK142" i="4"/>
  <c r="BJ142" i="4" s="1"/>
  <c r="BK412" i="4"/>
  <c r="BJ412" i="4" s="1"/>
  <c r="BK426" i="4"/>
  <c r="BK547" i="4"/>
  <c r="BJ547" i="4" s="1"/>
  <c r="BK561" i="4"/>
  <c r="BK741" i="4"/>
  <c r="BK727" i="4"/>
  <c r="BK876" i="4"/>
  <c r="BK862" i="4"/>
  <c r="W336" i="4"/>
  <c r="W322" i="4"/>
  <c r="W502" i="4"/>
  <c r="V502" i="4" s="1"/>
  <c r="W516" i="4"/>
  <c r="W682" i="4"/>
  <c r="V682" i="4" s="1"/>
  <c r="W696" i="4"/>
  <c r="W831" i="4"/>
  <c r="W817" i="4"/>
  <c r="V817" i="4" s="1"/>
  <c r="AB111" i="4"/>
  <c r="AB97" i="4"/>
  <c r="AA97" i="4" s="1"/>
  <c r="AB367" i="4"/>
  <c r="AA367" i="4" s="1"/>
  <c r="AB381" i="4"/>
  <c r="AA385" i="4"/>
  <c r="AG111" i="4"/>
  <c r="AG97" i="4"/>
  <c r="AG381" i="4"/>
  <c r="AG367" i="4"/>
  <c r="AF367" i="4" s="1"/>
  <c r="AL97" i="4"/>
  <c r="AL111" i="4"/>
  <c r="AL381" i="4"/>
  <c r="AL367" i="4"/>
  <c r="AK367" i="4" s="1"/>
  <c r="AQ111" i="4"/>
  <c r="AQ97" i="4"/>
  <c r="AP123" i="4"/>
  <c r="AQ381" i="4"/>
  <c r="AQ367" i="4"/>
  <c r="AP393" i="4"/>
  <c r="AN672" i="4"/>
  <c r="AA58" i="7" s="1"/>
  <c r="AV111" i="4"/>
  <c r="AV97" i="4"/>
  <c r="AU123" i="4"/>
  <c r="AV381" i="4"/>
  <c r="AV367" i="4"/>
  <c r="AS672" i="4"/>
  <c r="AB58" i="7" s="1"/>
  <c r="AS807" i="4"/>
  <c r="BA111" i="4"/>
  <c r="BA97" i="4"/>
  <c r="AZ97" i="4" s="1"/>
  <c r="BA367" i="4"/>
  <c r="BA381" i="4"/>
  <c r="AX672" i="4"/>
  <c r="AC58" i="7" s="1"/>
  <c r="AX807" i="4"/>
  <c r="AC61" i="7" s="1"/>
  <c r="BF111" i="4"/>
  <c r="BF97" i="4"/>
  <c r="BE97" i="4" s="1"/>
  <c r="BF367" i="4"/>
  <c r="BF381" i="4"/>
  <c r="BE461" i="4"/>
  <c r="BC807" i="4"/>
  <c r="AD61" i="7" s="1"/>
  <c r="BK97" i="4"/>
  <c r="BK111" i="4"/>
  <c r="BK381" i="4"/>
  <c r="BK367" i="4"/>
  <c r="BH672" i="4"/>
  <c r="BH807" i="4"/>
  <c r="J492" i="4"/>
  <c r="U54" i="7" s="1"/>
  <c r="J852" i="4"/>
  <c r="U62" i="7" s="1"/>
  <c r="J897" i="4"/>
  <c r="J942" i="4"/>
  <c r="U64" i="7" s="1"/>
  <c r="W291" i="4"/>
  <c r="W277" i="4"/>
  <c r="V277" i="4" s="1"/>
  <c r="V663" i="4"/>
  <c r="W637" i="4"/>
  <c r="V637" i="4" s="1"/>
  <c r="W651" i="4"/>
  <c r="AB336" i="4"/>
  <c r="AB322" i="4"/>
  <c r="AA322" i="4" s="1"/>
  <c r="AB502" i="4"/>
  <c r="AA502" i="4" s="1"/>
  <c r="AB516" i="4"/>
  <c r="AB696" i="4"/>
  <c r="AA700" i="4"/>
  <c r="AB682" i="4"/>
  <c r="AA682" i="4" s="1"/>
  <c r="AB831" i="4"/>
  <c r="AB817" i="4"/>
  <c r="AA817" i="4" s="1"/>
  <c r="AA843" i="4"/>
  <c r="AG336" i="4"/>
  <c r="AG322" i="4"/>
  <c r="AG516" i="4"/>
  <c r="AG502" i="4"/>
  <c r="AF502" i="4" s="1"/>
  <c r="AF700" i="4"/>
  <c r="AG696" i="4"/>
  <c r="AG682" i="4"/>
  <c r="AF835" i="4"/>
  <c r="AG831" i="4"/>
  <c r="AG817" i="4"/>
  <c r="AL336" i="4"/>
  <c r="AL322" i="4"/>
  <c r="AL516" i="4"/>
  <c r="AL502" i="4"/>
  <c r="AK528" i="4"/>
  <c r="AI627" i="4"/>
  <c r="AL682" i="4"/>
  <c r="AK682" i="4" s="1"/>
  <c r="AL696" i="4"/>
  <c r="AL817" i="4"/>
  <c r="AL831" i="4"/>
  <c r="AQ322" i="4"/>
  <c r="AP322" i="4" s="1"/>
  <c r="AQ336" i="4"/>
  <c r="AP520" i="4"/>
  <c r="AQ516" i="4"/>
  <c r="AQ502" i="4"/>
  <c r="AP502" i="4" s="1"/>
  <c r="AQ682" i="4"/>
  <c r="AQ696" i="4"/>
  <c r="AQ817" i="4"/>
  <c r="AP817" i="4" s="1"/>
  <c r="AQ831" i="4"/>
  <c r="AV322" i="4"/>
  <c r="AV336" i="4"/>
  <c r="AU340" i="4"/>
  <c r="AV516" i="4"/>
  <c r="AV502" i="4"/>
  <c r="AU502" i="4" s="1"/>
  <c r="AV696" i="4"/>
  <c r="AV682" i="4"/>
  <c r="AV831" i="4"/>
  <c r="AV817" i="4"/>
  <c r="AU817" i="4" s="1"/>
  <c r="BA336" i="4"/>
  <c r="BA322" i="4"/>
  <c r="AZ322" i="4" s="1"/>
  <c r="AZ348" i="4"/>
  <c r="BA502" i="4"/>
  <c r="AZ502" i="4" s="1"/>
  <c r="BA516" i="4"/>
  <c r="BA682" i="4"/>
  <c r="BA696" i="4"/>
  <c r="BA831" i="4"/>
  <c r="BA817" i="4"/>
  <c r="BE340" i="4"/>
  <c r="BF336" i="4"/>
  <c r="BF322" i="4"/>
  <c r="BF502" i="4"/>
  <c r="BF516" i="4"/>
  <c r="BF696" i="4"/>
  <c r="BE708" i="4"/>
  <c r="BF682" i="4"/>
  <c r="BE682" i="4" s="1"/>
  <c r="BF831" i="4"/>
  <c r="BF817" i="4"/>
  <c r="BE817" i="4" s="1"/>
  <c r="BK336" i="4"/>
  <c r="BK322" i="4"/>
  <c r="BK516" i="4"/>
  <c r="BK502" i="4"/>
  <c r="BJ502" i="4" s="1"/>
  <c r="BJ708" i="4"/>
  <c r="BK696" i="4"/>
  <c r="BK682" i="4"/>
  <c r="BK831" i="4"/>
  <c r="BK817" i="4"/>
  <c r="J807" i="4"/>
  <c r="U61" i="7" s="1"/>
  <c r="W246" i="4"/>
  <c r="W232" i="4"/>
  <c r="V232" i="4" s="1"/>
  <c r="T447" i="4"/>
  <c r="W606" i="4"/>
  <c r="W592" i="4"/>
  <c r="V614" i="4"/>
  <c r="W786" i="4"/>
  <c r="W772" i="4"/>
  <c r="T897" i="4"/>
  <c r="W63" i="7" s="1"/>
  <c r="AB291" i="4"/>
  <c r="AB277" i="4"/>
  <c r="Y582" i="4"/>
  <c r="X56" i="7" s="1"/>
  <c r="AB637" i="4"/>
  <c r="AB651" i="4"/>
  <c r="Y762" i="4"/>
  <c r="X60" i="7" s="1"/>
  <c r="Y942" i="4"/>
  <c r="X64" i="7" s="1"/>
  <c r="AG291" i="4"/>
  <c r="AG277" i="4"/>
  <c r="AD582" i="4"/>
  <c r="AG651" i="4"/>
  <c r="AG637" i="4"/>
  <c r="AF659" i="4"/>
  <c r="AD762" i="4"/>
  <c r="AD942" i="4"/>
  <c r="Y64" i="7" s="1"/>
  <c r="AL291" i="4"/>
  <c r="AL277" i="4"/>
  <c r="AI582" i="4"/>
  <c r="AL651" i="4"/>
  <c r="AL637" i="4"/>
  <c r="AK659" i="4"/>
  <c r="AI762" i="4"/>
  <c r="AQ277" i="4"/>
  <c r="AP277" i="4" s="1"/>
  <c r="AP295" i="4"/>
  <c r="AQ291" i="4"/>
  <c r="AQ651" i="4"/>
  <c r="AQ637" i="4"/>
  <c r="AP663" i="4"/>
  <c r="AV277" i="4"/>
  <c r="AU277" i="4" s="1"/>
  <c r="AV291" i="4"/>
  <c r="AS582" i="4"/>
  <c r="AB56" i="7" s="1"/>
  <c r="AV651" i="4"/>
  <c r="AV637" i="4"/>
  <c r="AU637" i="4" s="1"/>
  <c r="AS942" i="4"/>
  <c r="AB64" i="7" s="1"/>
  <c r="BA291" i="4"/>
  <c r="BA277" i="4"/>
  <c r="AZ277" i="4" s="1"/>
  <c r="AX582" i="4"/>
  <c r="AC56" i="7" s="1"/>
  <c r="BA637" i="4"/>
  <c r="BA651" i="4"/>
  <c r="AX762" i="4"/>
  <c r="AC60" i="7" s="1"/>
  <c r="BF291" i="4"/>
  <c r="BF277" i="4"/>
  <c r="BE303" i="4"/>
  <c r="BF637" i="4"/>
  <c r="BF651" i="4"/>
  <c r="BJ299" i="4"/>
  <c r="BK291" i="4"/>
  <c r="BK277" i="4"/>
  <c r="BJ277" i="4" s="1"/>
  <c r="BK651" i="4"/>
  <c r="BK637" i="4"/>
  <c r="BT544" i="2"/>
  <c r="W52" i="4"/>
  <c r="V52" i="4" s="1"/>
  <c r="W66" i="4"/>
  <c r="W201" i="4"/>
  <c r="W187" i="4"/>
  <c r="W471" i="4"/>
  <c r="W457" i="4"/>
  <c r="V510" i="4"/>
  <c r="V690" i="4"/>
  <c r="V825" i="4"/>
  <c r="T852" i="4"/>
  <c r="W62" i="7" s="1"/>
  <c r="V929" i="4"/>
  <c r="W921" i="4"/>
  <c r="W907" i="4"/>
  <c r="AB246" i="4"/>
  <c r="AB232" i="4"/>
  <c r="AA232" i="4" s="1"/>
  <c r="Y447" i="4"/>
  <c r="X53" i="7" s="1"/>
  <c r="AB606" i="4"/>
  <c r="AB592" i="4"/>
  <c r="AA592" i="4" s="1"/>
  <c r="AB772" i="4"/>
  <c r="AB786" i="4"/>
  <c r="AG232" i="4"/>
  <c r="AG246" i="4"/>
  <c r="AD447" i="4"/>
  <c r="AF506" i="4"/>
  <c r="AF592" i="4"/>
  <c r="AG772" i="4"/>
  <c r="AG786" i="4"/>
  <c r="AF821" i="4"/>
  <c r="AD897" i="4"/>
  <c r="AL232" i="4"/>
  <c r="AK232" i="4" s="1"/>
  <c r="AL246" i="4"/>
  <c r="AI447" i="4"/>
  <c r="AL786" i="4"/>
  <c r="AL772" i="4"/>
  <c r="AK772" i="4" s="1"/>
  <c r="AK794" i="4"/>
  <c r="AI897" i="4"/>
  <c r="AP101" i="4"/>
  <c r="AQ246" i="4"/>
  <c r="AQ232" i="4"/>
  <c r="AP232" i="4" s="1"/>
  <c r="AP258" i="4"/>
  <c r="AQ786" i="4"/>
  <c r="AQ772" i="4"/>
  <c r="AU250" i="4"/>
  <c r="AV246" i="4"/>
  <c r="AV232" i="4"/>
  <c r="AU232" i="4" s="1"/>
  <c r="AS447" i="4"/>
  <c r="AB53" i="7" s="1"/>
  <c r="AV592" i="4"/>
  <c r="AU592" i="4" s="1"/>
  <c r="AV606" i="4"/>
  <c r="AU790" i="4"/>
  <c r="AV786" i="4"/>
  <c r="AV772" i="4"/>
  <c r="AU772" i="4" s="1"/>
  <c r="AS897" i="4"/>
  <c r="AB63" i="7" s="1"/>
  <c r="AZ250" i="4"/>
  <c r="BA246" i="4"/>
  <c r="BA232" i="4"/>
  <c r="AZ232" i="4" s="1"/>
  <c r="AX447" i="4"/>
  <c r="AC53" i="7" s="1"/>
  <c r="BA606" i="4"/>
  <c r="BA592" i="4"/>
  <c r="AZ592" i="4" s="1"/>
  <c r="AZ790" i="4"/>
  <c r="BA786" i="4"/>
  <c r="BA772" i="4"/>
  <c r="BF246" i="4"/>
  <c r="BF232" i="4"/>
  <c r="BF606" i="4"/>
  <c r="BF592" i="4"/>
  <c r="BF772" i="4"/>
  <c r="BF786" i="4"/>
  <c r="BK232" i="4"/>
  <c r="BK246" i="4"/>
  <c r="BH447" i="4"/>
  <c r="BK606" i="4"/>
  <c r="BK592" i="4"/>
  <c r="BJ592" i="4" s="1"/>
  <c r="BK772" i="4"/>
  <c r="BK786" i="4"/>
  <c r="BH897" i="4"/>
  <c r="T55" i="2"/>
  <c r="W9" i="7" s="1"/>
  <c r="BC113" i="2"/>
  <c r="AD10" i="7" s="1"/>
  <c r="J717" i="4"/>
  <c r="W21" i="4"/>
  <c r="W7" i="4"/>
  <c r="V7" i="4" s="1"/>
  <c r="W156" i="4"/>
  <c r="W142" i="4"/>
  <c r="W426" i="4"/>
  <c r="W412" i="4"/>
  <c r="V412" i="4" s="1"/>
  <c r="V438" i="4"/>
  <c r="W561" i="4"/>
  <c r="W547" i="4"/>
  <c r="V547" i="4" s="1"/>
  <c r="W727" i="4"/>
  <c r="W741" i="4"/>
  <c r="V776" i="4"/>
  <c r="W862" i="4"/>
  <c r="W876" i="4"/>
  <c r="AB21" i="4"/>
  <c r="AB7" i="4"/>
  <c r="AA7" i="4" s="1"/>
  <c r="AB52" i="4"/>
  <c r="AA52" i="4" s="1"/>
  <c r="AB66" i="4"/>
  <c r="AB187" i="4"/>
  <c r="AA187" i="4" s="1"/>
  <c r="AB201" i="4"/>
  <c r="AA209" i="4"/>
  <c r="Y402" i="4"/>
  <c r="X52" i="7" s="1"/>
  <c r="AB471" i="4"/>
  <c r="AB457" i="4"/>
  <c r="AA457" i="4" s="1"/>
  <c r="Y537" i="4"/>
  <c r="X55" i="7" s="1"/>
  <c r="Y717" i="4"/>
  <c r="X59" i="7" s="1"/>
  <c r="Y852" i="4"/>
  <c r="AA929" i="4"/>
  <c r="AB907" i="4"/>
  <c r="AB921" i="4"/>
  <c r="AG21" i="4"/>
  <c r="AG7" i="4"/>
  <c r="AF7" i="4" s="1"/>
  <c r="AG66" i="4"/>
  <c r="AG52" i="4"/>
  <c r="AF52" i="4" s="1"/>
  <c r="AG201" i="4"/>
  <c r="AG187" i="4"/>
  <c r="AF187" i="4" s="1"/>
  <c r="AF209" i="4"/>
  <c r="AD402" i="4"/>
  <c r="Y52" i="7" s="1"/>
  <c r="AG471" i="4"/>
  <c r="AG457" i="4"/>
  <c r="AF457" i="4" s="1"/>
  <c r="AD537" i="4"/>
  <c r="AD717" i="4"/>
  <c r="Y59" i="7" s="1"/>
  <c r="AD852" i="4"/>
  <c r="AG907" i="4"/>
  <c r="AF907" i="4" s="1"/>
  <c r="AF929" i="4"/>
  <c r="AG921" i="4"/>
  <c r="AL21" i="4"/>
  <c r="AL7" i="4"/>
  <c r="AK7" i="4" s="1"/>
  <c r="AL66" i="4"/>
  <c r="AL52" i="4"/>
  <c r="AK52" i="4" s="1"/>
  <c r="AK105" i="4"/>
  <c r="AL201" i="4"/>
  <c r="AL187" i="4"/>
  <c r="AK187" i="4" s="1"/>
  <c r="AK213" i="4"/>
  <c r="AK326" i="4"/>
  <c r="AK375" i="4"/>
  <c r="AI402" i="4"/>
  <c r="AK475" i="4"/>
  <c r="AL471" i="4"/>
  <c r="AL457" i="4"/>
  <c r="AK457" i="4" s="1"/>
  <c r="AK510" i="4"/>
  <c r="AI537" i="4"/>
  <c r="Z55" i="7" s="1"/>
  <c r="AI717" i="4"/>
  <c r="AI852" i="4"/>
  <c r="Z62" i="7" s="1"/>
  <c r="AL921" i="4"/>
  <c r="AL907" i="4"/>
  <c r="AQ7" i="4"/>
  <c r="AP7" i="4" s="1"/>
  <c r="AQ21" i="4"/>
  <c r="AQ66" i="4"/>
  <c r="AQ52" i="4"/>
  <c r="AP52" i="4" s="1"/>
  <c r="AP205" i="4"/>
  <c r="AQ201" i="4"/>
  <c r="AQ187" i="4"/>
  <c r="AQ457" i="4"/>
  <c r="AP457" i="4" s="1"/>
  <c r="AQ471" i="4"/>
  <c r="AN717" i="4"/>
  <c r="AA59" i="7" s="1"/>
  <c r="AN852" i="4"/>
  <c r="AQ921" i="4"/>
  <c r="AQ907" i="4"/>
  <c r="AP907" i="4" s="1"/>
  <c r="AV7" i="4"/>
  <c r="AU7" i="4" s="1"/>
  <c r="AV21" i="4"/>
  <c r="AV66" i="4"/>
  <c r="AV52" i="4"/>
  <c r="AU52" i="4" s="1"/>
  <c r="AV201" i="4"/>
  <c r="AV187" i="4"/>
  <c r="AS402" i="4"/>
  <c r="AB52" i="7" s="1"/>
  <c r="AV457" i="4"/>
  <c r="AV471" i="4"/>
  <c r="AS717" i="4"/>
  <c r="AB59" i="7" s="1"/>
  <c r="AV921" i="4"/>
  <c r="AV907" i="4"/>
  <c r="BA21" i="4"/>
  <c r="BA7" i="4"/>
  <c r="AZ7" i="4" s="1"/>
  <c r="BA52" i="4"/>
  <c r="AZ52" i="4" s="1"/>
  <c r="BA66" i="4"/>
  <c r="AZ205" i="4"/>
  <c r="BA201" i="4"/>
  <c r="BA187" i="4"/>
  <c r="BA471" i="4"/>
  <c r="BA457" i="4"/>
  <c r="AZ475" i="4"/>
  <c r="BA921" i="4"/>
  <c r="BA907" i="4"/>
  <c r="AZ907" i="4" s="1"/>
  <c r="BF21" i="4"/>
  <c r="BF7" i="4"/>
  <c r="BE7" i="4" s="1"/>
  <c r="BF52" i="4"/>
  <c r="BE52" i="4" s="1"/>
  <c r="BF66" i="4"/>
  <c r="BF187" i="4"/>
  <c r="BE187" i="4" s="1"/>
  <c r="BE213" i="4"/>
  <c r="BF201" i="4"/>
  <c r="BF471" i="4"/>
  <c r="BF457" i="4"/>
  <c r="BE457" i="4" s="1"/>
  <c r="BC537" i="4"/>
  <c r="BC717" i="4"/>
  <c r="BC852" i="4"/>
  <c r="BE925" i="4"/>
  <c r="BF907" i="4"/>
  <c r="BF921" i="4"/>
  <c r="BK21" i="4"/>
  <c r="BK7" i="4"/>
  <c r="BJ7" i="4" s="1"/>
  <c r="BK66" i="4"/>
  <c r="BK52" i="4"/>
  <c r="BK201" i="4"/>
  <c r="BK187" i="4"/>
  <c r="BJ187" i="4" s="1"/>
  <c r="BK471" i="4"/>
  <c r="BK457" i="4"/>
  <c r="BJ483" i="4"/>
  <c r="BH852" i="4"/>
  <c r="BK907" i="4"/>
  <c r="BJ907" i="4" s="1"/>
  <c r="BK921" i="4"/>
  <c r="BJ925" i="4"/>
  <c r="BT747" i="2"/>
  <c r="BT689" i="2"/>
  <c r="BT631" i="2"/>
  <c r="AP146" i="4"/>
  <c r="AU150" i="4"/>
  <c r="AU686" i="4"/>
  <c r="AZ195" i="4"/>
  <c r="AZ416" i="4"/>
  <c r="AZ735" i="4"/>
  <c r="BE731" i="4"/>
  <c r="BE911" i="4"/>
  <c r="V105" i="4"/>
  <c r="V326" i="4"/>
  <c r="V375" i="4"/>
  <c r="AA416" i="4"/>
  <c r="BE146" i="4"/>
  <c r="BE416" i="4"/>
  <c r="BE150" i="4"/>
  <c r="BJ146" i="4"/>
  <c r="BJ735" i="4"/>
  <c r="BJ866" i="4"/>
  <c r="AF686" i="4"/>
  <c r="BJ870" i="4"/>
  <c r="V240" i="4"/>
  <c r="V551" i="4"/>
  <c r="V600" i="4"/>
  <c r="V731" i="4"/>
  <c r="AA330" i="4"/>
  <c r="AA776" i="4"/>
  <c r="AF105" i="4"/>
  <c r="AF375" i="4"/>
  <c r="AF510" i="4"/>
  <c r="AF690" i="4"/>
  <c r="AF825" i="4"/>
  <c r="AK101" i="4"/>
  <c r="AK150" i="4"/>
  <c r="AK371" i="4"/>
  <c r="AK420" i="4"/>
  <c r="AK506" i="4"/>
  <c r="AK686" i="4"/>
  <c r="AK821" i="4"/>
  <c r="AK870" i="4"/>
  <c r="AP195" i="4"/>
  <c r="AP915" i="4"/>
  <c r="AU240" i="4"/>
  <c r="AU551" i="4"/>
  <c r="V150" i="4"/>
  <c r="V420" i="4"/>
  <c r="AF240" i="4"/>
  <c r="BE555" i="4"/>
  <c r="BJ551" i="4"/>
  <c r="AA101" i="4"/>
  <c r="AA371" i="4"/>
  <c r="AA506" i="4"/>
  <c r="AA686" i="4"/>
  <c r="AF146" i="4"/>
  <c r="AF416" i="4"/>
  <c r="AK551" i="4"/>
  <c r="AK731" i="4"/>
  <c r="AZ375" i="4"/>
  <c r="BE101" i="4"/>
  <c r="BE371" i="4"/>
  <c r="BE506" i="4"/>
  <c r="BE686" i="4"/>
  <c r="BE821" i="4"/>
  <c r="BE870" i="4"/>
  <c r="BJ416" i="4"/>
  <c r="BJ555" i="4"/>
  <c r="V236" i="4"/>
  <c r="V285" i="4"/>
  <c r="V596" i="4"/>
  <c r="V645" i="4"/>
  <c r="V780" i="4"/>
  <c r="AA105" i="4"/>
  <c r="AA326" i="4"/>
  <c r="AA375" i="4"/>
  <c r="AA510" i="4"/>
  <c r="AA690" i="4"/>
  <c r="AA825" i="4"/>
  <c r="AF101" i="4"/>
  <c r="AF150" i="4"/>
  <c r="AF371" i="4"/>
  <c r="AF420" i="4"/>
  <c r="AF870" i="4"/>
  <c r="AK146" i="4"/>
  <c r="AK195" i="4"/>
  <c r="AK416" i="4"/>
  <c r="AK555" i="4"/>
  <c r="AK735" i="4"/>
  <c r="AK866" i="4"/>
  <c r="AK915" i="4"/>
  <c r="AP191" i="4"/>
  <c r="AP240" i="4"/>
  <c r="AP465" i="4"/>
  <c r="AP911" i="4"/>
  <c r="AU236" i="4"/>
  <c r="AU285" i="4"/>
  <c r="BJ420" i="4"/>
  <c r="BJ506" i="4"/>
  <c r="V119" i="4"/>
  <c r="V115" i="4"/>
  <c r="V108" i="4"/>
  <c r="V389" i="4"/>
  <c r="V385" i="4"/>
  <c r="V393" i="4"/>
  <c r="V378" i="4"/>
  <c r="V461" i="4"/>
  <c r="AA198" i="4"/>
  <c r="AA205" i="4"/>
  <c r="AA468" i="4"/>
  <c r="AA918" i="4"/>
  <c r="AA925" i="4"/>
  <c r="AF232" i="4"/>
  <c r="AF250" i="4"/>
  <c r="AF243" i="4"/>
  <c r="AF603" i="4"/>
  <c r="AF614" i="4"/>
  <c r="AF610" i="4"/>
  <c r="AF798" i="4"/>
  <c r="AF794" i="4"/>
  <c r="AF783" i="4"/>
  <c r="AK299" i="4"/>
  <c r="AK288" i="4"/>
  <c r="AK295" i="4"/>
  <c r="AK655" i="4"/>
  <c r="AK648" i="4"/>
  <c r="AK663" i="4"/>
  <c r="AP344" i="4"/>
  <c r="AP340" i="4"/>
  <c r="AP333" i="4"/>
  <c r="AP513" i="4"/>
  <c r="AP528" i="4"/>
  <c r="AP524" i="4"/>
  <c r="AP693" i="4"/>
  <c r="AP700" i="4"/>
  <c r="AP704" i="4"/>
  <c r="AP843" i="4"/>
  <c r="AP839" i="4"/>
  <c r="AP835" i="4"/>
  <c r="AP828" i="4"/>
  <c r="AU108" i="4"/>
  <c r="AU97" i="4"/>
  <c r="AU119" i="4"/>
  <c r="AU115" i="4"/>
  <c r="AU378" i="4"/>
  <c r="AU389" i="4"/>
  <c r="AU385" i="4"/>
  <c r="AU596" i="4"/>
  <c r="AU645" i="4"/>
  <c r="AU780" i="4"/>
  <c r="AZ153" i="4"/>
  <c r="AZ164" i="4"/>
  <c r="AZ142" i="4"/>
  <c r="AZ160" i="4"/>
  <c r="AZ281" i="4"/>
  <c r="AZ330" i="4"/>
  <c r="AZ430" i="4"/>
  <c r="AZ423" i="4"/>
  <c r="AZ434" i="4"/>
  <c r="AZ558" i="4"/>
  <c r="AZ569" i="4"/>
  <c r="AZ641" i="4"/>
  <c r="AZ738" i="4"/>
  <c r="AZ749" i="4"/>
  <c r="AZ873" i="4"/>
  <c r="AZ884" i="4"/>
  <c r="AZ880" i="4"/>
  <c r="BE105" i="4"/>
  <c r="BE198" i="4"/>
  <c r="BE205" i="4"/>
  <c r="BE326" i="4"/>
  <c r="BE375" i="4"/>
  <c r="BE468" i="4"/>
  <c r="BE479" i="4"/>
  <c r="BE510" i="4"/>
  <c r="BE690" i="4"/>
  <c r="BE825" i="4"/>
  <c r="BE907" i="4"/>
  <c r="BE918" i="4"/>
  <c r="BE929" i="4"/>
  <c r="BE933" i="4"/>
  <c r="BJ101" i="4"/>
  <c r="BJ150" i="4"/>
  <c r="BJ243" i="4"/>
  <c r="BJ250" i="4"/>
  <c r="BJ371" i="4"/>
  <c r="BJ603" i="4"/>
  <c r="BJ610" i="4"/>
  <c r="BJ783" i="4"/>
  <c r="BU83" i="4"/>
  <c r="BU92" i="4" s="1"/>
  <c r="BU94" i="4" s="1"/>
  <c r="BU95" i="4" s="1"/>
  <c r="BU353" i="4"/>
  <c r="BU362" i="4" s="1"/>
  <c r="BU364" i="4" s="1"/>
  <c r="BU365" i="4" s="1"/>
  <c r="BU623" i="4"/>
  <c r="BU632" i="4" s="1"/>
  <c r="BU634" i="4" s="1"/>
  <c r="BU635" i="4" s="1"/>
  <c r="BT876" i="4"/>
  <c r="BT893" i="4" s="1"/>
  <c r="BT902" i="4" s="1"/>
  <c r="BU893" i="4"/>
  <c r="BU902" i="4" s="1"/>
  <c r="BU904" i="4" s="1"/>
  <c r="BU905" i="4" s="1"/>
  <c r="BZ578" i="4"/>
  <c r="BZ587" i="4" s="1"/>
  <c r="BY561" i="4"/>
  <c r="BY831" i="4"/>
  <c r="BZ848" i="4"/>
  <c r="BZ857" i="4" s="1"/>
  <c r="V191" i="4"/>
  <c r="V344" i="4"/>
  <c r="V340" i="4"/>
  <c r="V333" i="4"/>
  <c r="V367" i="4"/>
  <c r="V465" i="4"/>
  <c r="V513" i="4"/>
  <c r="V693" i="4"/>
  <c r="V708" i="4"/>
  <c r="V704" i="4"/>
  <c r="V700" i="4"/>
  <c r="V835" i="4"/>
  <c r="V839" i="4"/>
  <c r="V843" i="4"/>
  <c r="V828" i="4"/>
  <c r="V911" i="4"/>
  <c r="AA153" i="4"/>
  <c r="AA281" i="4"/>
  <c r="AA423" i="4"/>
  <c r="AA434" i="4"/>
  <c r="AA430" i="4"/>
  <c r="AA573" i="4"/>
  <c r="AA558" i="4"/>
  <c r="AA569" i="4"/>
  <c r="AA565" i="4"/>
  <c r="AA641" i="4"/>
  <c r="AA753" i="4"/>
  <c r="AA727" i="4"/>
  <c r="AA738" i="4"/>
  <c r="AA749" i="4"/>
  <c r="AA873" i="4"/>
  <c r="AA884" i="4"/>
  <c r="AA888" i="4"/>
  <c r="AA880" i="4"/>
  <c r="AA907" i="4"/>
  <c r="AF198" i="4"/>
  <c r="AF213" i="4"/>
  <c r="AF205" i="4"/>
  <c r="AF254" i="4"/>
  <c r="AF326" i="4"/>
  <c r="AF483" i="4"/>
  <c r="AF479" i="4"/>
  <c r="AF475" i="4"/>
  <c r="AF468" i="4"/>
  <c r="AF772" i="4"/>
  <c r="AF918" i="4"/>
  <c r="AF933" i="4"/>
  <c r="AF925" i="4"/>
  <c r="AK254" i="4"/>
  <c r="AK243" i="4"/>
  <c r="AK250" i="4"/>
  <c r="AK637" i="4"/>
  <c r="AK783" i="4"/>
  <c r="AK798" i="4"/>
  <c r="AK790" i="4"/>
  <c r="AP288" i="4"/>
  <c r="AP648" i="4"/>
  <c r="AP637" i="4"/>
  <c r="AP655" i="4"/>
  <c r="AP682" i="4"/>
  <c r="AP708" i="4"/>
  <c r="AU322" i="4"/>
  <c r="AU333" i="4"/>
  <c r="AU367" i="4"/>
  <c r="AU524" i="4"/>
  <c r="AU520" i="4"/>
  <c r="AU528" i="4"/>
  <c r="AU513" i="4"/>
  <c r="AU600" i="4"/>
  <c r="AU700" i="4"/>
  <c r="AU708" i="4"/>
  <c r="AU704" i="4"/>
  <c r="AU693" i="4"/>
  <c r="AU731" i="4"/>
  <c r="AU828" i="4"/>
  <c r="AU835" i="4"/>
  <c r="AU839" i="4"/>
  <c r="AZ115" i="4"/>
  <c r="AZ108" i="4"/>
  <c r="AZ285" i="4"/>
  <c r="AZ378" i="4"/>
  <c r="AZ393" i="4"/>
  <c r="AZ389" i="4"/>
  <c r="AZ385" i="4"/>
  <c r="AZ461" i="4"/>
  <c r="AZ547" i="4"/>
  <c r="AZ573" i="4"/>
  <c r="AZ596" i="4"/>
  <c r="AZ645" i="4"/>
  <c r="AZ753" i="4"/>
  <c r="AZ780" i="4"/>
  <c r="BE142" i="4"/>
  <c r="BE160" i="4"/>
  <c r="BE153" i="4"/>
  <c r="BE209" i="4"/>
  <c r="BE281" i="4"/>
  <c r="BE330" i="4"/>
  <c r="BE438" i="4"/>
  <c r="BE434" i="4"/>
  <c r="BE423" i="4"/>
  <c r="BE483" i="4"/>
  <c r="BE558" i="4"/>
  <c r="BE573" i="4"/>
  <c r="BE569" i="4"/>
  <c r="BE565" i="4"/>
  <c r="BE547" i="4"/>
  <c r="BE641" i="4"/>
  <c r="BE738" i="4"/>
  <c r="BE745" i="4"/>
  <c r="BE749" i="4"/>
  <c r="BE776" i="4"/>
  <c r="BE873" i="4"/>
  <c r="BE888" i="4"/>
  <c r="BE880" i="4"/>
  <c r="BE884" i="4"/>
  <c r="BJ105" i="4"/>
  <c r="BJ198" i="4"/>
  <c r="BJ209" i="4"/>
  <c r="BJ205" i="4"/>
  <c r="BJ254" i="4"/>
  <c r="BJ326" i="4"/>
  <c r="BJ375" i="4"/>
  <c r="BJ475" i="4"/>
  <c r="BJ479" i="4"/>
  <c r="BJ468" i="4"/>
  <c r="BJ510" i="4"/>
  <c r="BJ772" i="4"/>
  <c r="BJ825" i="4"/>
  <c r="BJ918" i="4"/>
  <c r="BU128" i="4"/>
  <c r="BU137" i="4" s="1"/>
  <c r="BU139" i="4" s="1"/>
  <c r="BU140" i="4" s="1"/>
  <c r="BT111" i="4"/>
  <c r="BT128" i="4" s="1"/>
  <c r="BT137" i="4" s="1"/>
  <c r="BU398" i="4"/>
  <c r="BU407" i="4" s="1"/>
  <c r="BU409" i="4" s="1"/>
  <c r="BU410" i="4" s="1"/>
  <c r="BT381" i="4"/>
  <c r="BT398" i="4" s="1"/>
  <c r="BT407" i="4" s="1"/>
  <c r="BU668" i="4"/>
  <c r="BU677" i="4" s="1"/>
  <c r="BU679" i="4" s="1"/>
  <c r="BU680" i="4" s="1"/>
  <c r="BU938" i="4"/>
  <c r="BU947" i="4" s="1"/>
  <c r="BU949" i="4" s="1"/>
  <c r="BU950" i="4" s="1"/>
  <c r="BT921" i="4"/>
  <c r="BT938" i="4" s="1"/>
  <c r="BT947" i="4" s="1"/>
  <c r="BY21" i="4"/>
  <c r="BY38" i="4" s="1"/>
  <c r="BZ38" i="4"/>
  <c r="BZ218" i="4"/>
  <c r="BZ227" i="4" s="1"/>
  <c r="BZ353" i="4"/>
  <c r="BZ362" i="4" s="1"/>
  <c r="BY336" i="4"/>
  <c r="BZ623" i="4"/>
  <c r="BZ632" i="4" s="1"/>
  <c r="BZ893" i="4"/>
  <c r="BZ902" i="4" s="1"/>
  <c r="V123" i="4"/>
  <c r="V195" i="4"/>
  <c r="V288" i="4"/>
  <c r="V322" i="4"/>
  <c r="V648" i="4"/>
  <c r="V659" i="4"/>
  <c r="V655" i="4"/>
  <c r="V735" i="4"/>
  <c r="V866" i="4"/>
  <c r="V915" i="4"/>
  <c r="AA119" i="4"/>
  <c r="AA115" i="4"/>
  <c r="AA108" i="4"/>
  <c r="AA213" i="4"/>
  <c r="AA236" i="4"/>
  <c r="AA285" i="4"/>
  <c r="AA393" i="4"/>
  <c r="AA389" i="4"/>
  <c r="AA378" i="4"/>
  <c r="AA461" i="4"/>
  <c r="AA596" i="4"/>
  <c r="AA645" i="4"/>
  <c r="AA780" i="4"/>
  <c r="AA933" i="4"/>
  <c r="AF153" i="4"/>
  <c r="AF160" i="4"/>
  <c r="AF258" i="4"/>
  <c r="AF281" i="4"/>
  <c r="AF330" i="4"/>
  <c r="AF423" i="4"/>
  <c r="AF438" i="4"/>
  <c r="AF434" i="4"/>
  <c r="AF430" i="4"/>
  <c r="AF565" i="4"/>
  <c r="AF558" i="4"/>
  <c r="AF569" i="4"/>
  <c r="AF573" i="4"/>
  <c r="AF618" i="4"/>
  <c r="AF738" i="4"/>
  <c r="AF745" i="4"/>
  <c r="AF749" i="4"/>
  <c r="AF776" i="4"/>
  <c r="AF884" i="4"/>
  <c r="AF873" i="4"/>
  <c r="AF880" i="4"/>
  <c r="AK205" i="4"/>
  <c r="AK198" i="4"/>
  <c r="AK303" i="4"/>
  <c r="AK468" i="4"/>
  <c r="AK483" i="4"/>
  <c r="AK479" i="4"/>
  <c r="AK933" i="4"/>
  <c r="AK929" i="4"/>
  <c r="AK925" i="4"/>
  <c r="AK918" i="4"/>
  <c r="AP243" i="4"/>
  <c r="AP250" i="4"/>
  <c r="AP299" i="4"/>
  <c r="AP348" i="4"/>
  <c r="AP506" i="4"/>
  <c r="AP659" i="4"/>
  <c r="AP686" i="4"/>
  <c r="AP794" i="4"/>
  <c r="AP790" i="4"/>
  <c r="AP783" i="4"/>
  <c r="AP821" i="4"/>
  <c r="AU295" i="4"/>
  <c r="AU288" i="4"/>
  <c r="AU344" i="4"/>
  <c r="AU393" i="4"/>
  <c r="AU648" i="4"/>
  <c r="AU663" i="4"/>
  <c r="AU659" i="4"/>
  <c r="AU655" i="4"/>
  <c r="AU682" i="4"/>
  <c r="AU843" i="4"/>
  <c r="AZ119" i="4"/>
  <c r="AZ333" i="4"/>
  <c r="AZ340" i="4"/>
  <c r="AZ367" i="4"/>
  <c r="AZ528" i="4"/>
  <c r="AZ513" i="4"/>
  <c r="AZ524" i="4"/>
  <c r="AZ520" i="4"/>
  <c r="AZ708" i="4"/>
  <c r="AZ704" i="4"/>
  <c r="AZ700" i="4"/>
  <c r="AZ693" i="4"/>
  <c r="AZ839" i="4"/>
  <c r="AZ835" i="4"/>
  <c r="AZ843" i="4"/>
  <c r="AZ828" i="4"/>
  <c r="AZ888" i="4"/>
  <c r="BE115" i="4"/>
  <c r="BE108" i="4"/>
  <c r="BE164" i="4"/>
  <c r="BE236" i="4"/>
  <c r="BE393" i="4"/>
  <c r="BE389" i="4"/>
  <c r="BE385" i="4"/>
  <c r="BE378" i="4"/>
  <c r="BE596" i="4"/>
  <c r="BE780" i="4"/>
  <c r="BJ160" i="4"/>
  <c r="BJ153" i="4"/>
  <c r="BJ258" i="4"/>
  <c r="BJ281" i="4"/>
  <c r="BJ330" i="4"/>
  <c r="BJ423" i="4"/>
  <c r="BJ558" i="4"/>
  <c r="BJ641" i="4"/>
  <c r="BJ738" i="4"/>
  <c r="BJ776" i="4"/>
  <c r="BJ873" i="4"/>
  <c r="BU173" i="4"/>
  <c r="BU182" i="4" s="1"/>
  <c r="BU184" i="4" s="1"/>
  <c r="BU185" i="4" s="1"/>
  <c r="BU443" i="4"/>
  <c r="BU452" i="4" s="1"/>
  <c r="BU454" i="4" s="1"/>
  <c r="BU455" i="4" s="1"/>
  <c r="BU713" i="4"/>
  <c r="BU722" i="4" s="1"/>
  <c r="BU724" i="4" s="1"/>
  <c r="BU725" i="4" s="1"/>
  <c r="BZ83" i="4"/>
  <c r="BZ92" i="4" s="1"/>
  <c r="BZ398" i="4"/>
  <c r="BZ407" i="4" s="1"/>
  <c r="BY381" i="4"/>
  <c r="BY651" i="4"/>
  <c r="BZ668" i="4"/>
  <c r="BZ677" i="4" s="1"/>
  <c r="BZ938" i="4"/>
  <c r="BZ947" i="4" s="1"/>
  <c r="V101" i="4"/>
  <c r="V243" i="4"/>
  <c r="V348" i="4"/>
  <c r="V371" i="4"/>
  <c r="V506" i="4"/>
  <c r="V603" i="4"/>
  <c r="V618" i="4"/>
  <c r="V610" i="4"/>
  <c r="V686" i="4"/>
  <c r="V794" i="4"/>
  <c r="V790" i="4"/>
  <c r="V783" i="4"/>
  <c r="V821" i="4"/>
  <c r="V870" i="4"/>
  <c r="AA191" i="4"/>
  <c r="AA240" i="4"/>
  <c r="AA340" i="4"/>
  <c r="AA333" i="4"/>
  <c r="AA438" i="4"/>
  <c r="AA465" i="4"/>
  <c r="AA513" i="4"/>
  <c r="AA551" i="4"/>
  <c r="AA600" i="4"/>
  <c r="AA708" i="4"/>
  <c r="AA693" i="4"/>
  <c r="AA704" i="4"/>
  <c r="AA731" i="4"/>
  <c r="AA828" i="4"/>
  <c r="AA839" i="4"/>
  <c r="AA835" i="4"/>
  <c r="AA911" i="4"/>
  <c r="AF115" i="4"/>
  <c r="AF108" i="4"/>
  <c r="AF164" i="4"/>
  <c r="AF236" i="4"/>
  <c r="AF285" i="4"/>
  <c r="AF378" i="4"/>
  <c r="AF393" i="4"/>
  <c r="AF389" i="4"/>
  <c r="AF385" i="4"/>
  <c r="AF461" i="4"/>
  <c r="AF547" i="4"/>
  <c r="AF596" i="4"/>
  <c r="AF645" i="4"/>
  <c r="AF727" i="4"/>
  <c r="AF780" i="4"/>
  <c r="AK153" i="4"/>
  <c r="AK160" i="4"/>
  <c r="AK209" i="4"/>
  <c r="AK258" i="4"/>
  <c r="AK281" i="4"/>
  <c r="AK330" i="4"/>
  <c r="AK423" i="4"/>
  <c r="AK434" i="4"/>
  <c r="AK430" i="4"/>
  <c r="AK558" i="4"/>
  <c r="AK565" i="4"/>
  <c r="AK641" i="4"/>
  <c r="AK749" i="4"/>
  <c r="AK745" i="4"/>
  <c r="AK738" i="4"/>
  <c r="AK776" i="4"/>
  <c r="AK884" i="4"/>
  <c r="AK880" i="4"/>
  <c r="AK873" i="4"/>
  <c r="AK907" i="4"/>
  <c r="AP105" i="4"/>
  <c r="AP198" i="4"/>
  <c r="AP254" i="4"/>
  <c r="AP303" i="4"/>
  <c r="AP326" i="4"/>
  <c r="AP475" i="4"/>
  <c r="AP468" i="4"/>
  <c r="AP479" i="4"/>
  <c r="AP510" i="4"/>
  <c r="AP690" i="4"/>
  <c r="AP772" i="4"/>
  <c r="AP798" i="4"/>
  <c r="AP825" i="4"/>
  <c r="AP918" i="4"/>
  <c r="AP929" i="4"/>
  <c r="AP925" i="4"/>
  <c r="AU101" i="4"/>
  <c r="AU243" i="4"/>
  <c r="AU299" i="4"/>
  <c r="AU348" i="4"/>
  <c r="AU371" i="4"/>
  <c r="AU506" i="4"/>
  <c r="AU603" i="4"/>
  <c r="AU618" i="4"/>
  <c r="AU614" i="4"/>
  <c r="AU610" i="4"/>
  <c r="AU794" i="4"/>
  <c r="AU783" i="4"/>
  <c r="AZ123" i="4"/>
  <c r="AZ299" i="4"/>
  <c r="AZ295" i="4"/>
  <c r="AZ288" i="4"/>
  <c r="AZ344" i="4"/>
  <c r="AZ659" i="4"/>
  <c r="AZ655" i="4"/>
  <c r="AZ663" i="4"/>
  <c r="AZ648" i="4"/>
  <c r="AZ682" i="4"/>
  <c r="AZ817" i="4"/>
  <c r="AZ915" i="4"/>
  <c r="BE119" i="4"/>
  <c r="BE168" i="4"/>
  <c r="BE191" i="4"/>
  <c r="BE240" i="4"/>
  <c r="BE344" i="4"/>
  <c r="BE333" i="4"/>
  <c r="BE367" i="4"/>
  <c r="BE513" i="4"/>
  <c r="BE524" i="4"/>
  <c r="BE520" i="4"/>
  <c r="BE600" i="4"/>
  <c r="BE693" i="4"/>
  <c r="BE704" i="4"/>
  <c r="BE700" i="4"/>
  <c r="BE828" i="4"/>
  <c r="BE843" i="4"/>
  <c r="BE839" i="4"/>
  <c r="BE835" i="4"/>
  <c r="BJ108" i="4"/>
  <c r="BJ123" i="4"/>
  <c r="BJ213" i="4"/>
  <c r="BJ285" i="4"/>
  <c r="BJ378" i="4"/>
  <c r="BJ385" i="4"/>
  <c r="BJ573" i="4"/>
  <c r="BJ645" i="4"/>
  <c r="BJ727" i="4"/>
  <c r="BJ753" i="4"/>
  <c r="BJ780" i="4"/>
  <c r="BJ862" i="4"/>
  <c r="BU218" i="4"/>
  <c r="BU227" i="4" s="1"/>
  <c r="BU229" i="4" s="1"/>
  <c r="BU230" i="4" s="1"/>
  <c r="BU488" i="4"/>
  <c r="BU497" i="4" s="1"/>
  <c r="BU499" i="4" s="1"/>
  <c r="BU500" i="4" s="1"/>
  <c r="BU758" i="4"/>
  <c r="BU767" i="4" s="1"/>
  <c r="BU769" i="4" s="1"/>
  <c r="BU770" i="4" s="1"/>
  <c r="BZ128" i="4"/>
  <c r="BZ137" i="4" s="1"/>
  <c r="BY111" i="4"/>
  <c r="BY128" i="4" s="1"/>
  <c r="BY137" i="4" s="1"/>
  <c r="BZ263" i="4"/>
  <c r="BZ272" i="4" s="1"/>
  <c r="BY246" i="4"/>
  <c r="BY263" i="4" s="1"/>
  <c r="BY272" i="4" s="1"/>
  <c r="BZ443" i="4"/>
  <c r="BZ452" i="4" s="1"/>
  <c r="BZ713" i="4"/>
  <c r="BZ722" i="4" s="1"/>
  <c r="V198" i="4"/>
  <c r="V468" i="4"/>
  <c r="V592" i="4"/>
  <c r="V772" i="4"/>
  <c r="V798" i="4"/>
  <c r="V925" i="4"/>
  <c r="V933" i="4"/>
  <c r="V918" i="4"/>
  <c r="AA123" i="4"/>
  <c r="AA288" i="4"/>
  <c r="AA344" i="4"/>
  <c r="AA659" i="4"/>
  <c r="AA655" i="4"/>
  <c r="AA663" i="4"/>
  <c r="AA648" i="4"/>
  <c r="AF97" i="4"/>
  <c r="AF119" i="4"/>
  <c r="AF168" i="4"/>
  <c r="AF348" i="4"/>
  <c r="AF340" i="4"/>
  <c r="AF322" i="4"/>
  <c r="AF333" i="4"/>
  <c r="AF513" i="4"/>
  <c r="AF528" i="4"/>
  <c r="AF524" i="4"/>
  <c r="AF551" i="4"/>
  <c r="AF600" i="4"/>
  <c r="AF708" i="4"/>
  <c r="AF693" i="4"/>
  <c r="AF704" i="4"/>
  <c r="AF731" i="4"/>
  <c r="AF843" i="4"/>
  <c r="AF828" i="4"/>
  <c r="AF839" i="4"/>
  <c r="AF817" i="4"/>
  <c r="AF888" i="4"/>
  <c r="AF911" i="4"/>
  <c r="AK108" i="4"/>
  <c r="AK123" i="4"/>
  <c r="AK115" i="4"/>
  <c r="AK164" i="4"/>
  <c r="AK236" i="4"/>
  <c r="AK285" i="4"/>
  <c r="AK378" i="4"/>
  <c r="AK389" i="4"/>
  <c r="AK385" i="4"/>
  <c r="AK393" i="4"/>
  <c r="AK461" i="4"/>
  <c r="AK573" i="4"/>
  <c r="AK645" i="4"/>
  <c r="AK727" i="4"/>
  <c r="AK780" i="4"/>
  <c r="AP168" i="4"/>
  <c r="AP160" i="4"/>
  <c r="AP153" i="4"/>
  <c r="AP187" i="4"/>
  <c r="AP209" i="4"/>
  <c r="AP281" i="4"/>
  <c r="AP330" i="4"/>
  <c r="AP438" i="4"/>
  <c r="AP423" i="4"/>
  <c r="AP434" i="4"/>
  <c r="AP430" i="4"/>
  <c r="AP483" i="4"/>
  <c r="AP558" i="4"/>
  <c r="AP573" i="4"/>
  <c r="AP569" i="4"/>
  <c r="AP565" i="4"/>
  <c r="AP641" i="4"/>
  <c r="AP738" i="4"/>
  <c r="AP753" i="4"/>
  <c r="AP749" i="4"/>
  <c r="AP776" i="4"/>
  <c r="AP873" i="4"/>
  <c r="AP888" i="4"/>
  <c r="AP884" i="4"/>
  <c r="AP880" i="4"/>
  <c r="AU105" i="4"/>
  <c r="AU198" i="4"/>
  <c r="AU213" i="4"/>
  <c r="AU205" i="4"/>
  <c r="AU254" i="4"/>
  <c r="AU303" i="4"/>
  <c r="AU326" i="4"/>
  <c r="AU375" i="4"/>
  <c r="AU479" i="4"/>
  <c r="AU475" i="4"/>
  <c r="AU468" i="4"/>
  <c r="AU483" i="4"/>
  <c r="AU510" i="4"/>
  <c r="AU690" i="4"/>
  <c r="AU798" i="4"/>
  <c r="AU825" i="4"/>
  <c r="AU925" i="4"/>
  <c r="AU918" i="4"/>
  <c r="AU929" i="4"/>
  <c r="AU907" i="4"/>
  <c r="AU933" i="4"/>
  <c r="AZ101" i="4"/>
  <c r="AZ150" i="4"/>
  <c r="AZ243" i="4"/>
  <c r="AZ258" i="4"/>
  <c r="AZ371" i="4"/>
  <c r="AZ420" i="4"/>
  <c r="AZ506" i="4"/>
  <c r="AZ603" i="4"/>
  <c r="AZ618" i="4"/>
  <c r="AZ614" i="4"/>
  <c r="AZ610" i="4"/>
  <c r="AZ637" i="4"/>
  <c r="AZ686" i="4"/>
  <c r="AZ798" i="4"/>
  <c r="AZ783" i="4"/>
  <c r="AZ794" i="4"/>
  <c r="AZ821" i="4"/>
  <c r="AZ870" i="4"/>
  <c r="BE123" i="4"/>
  <c r="BE195" i="4"/>
  <c r="BE277" i="4"/>
  <c r="BE288" i="4"/>
  <c r="BE295" i="4"/>
  <c r="BE322" i="4"/>
  <c r="BE648" i="4"/>
  <c r="BE663" i="4"/>
  <c r="BE659" i="4"/>
  <c r="BE655" i="4"/>
  <c r="BE735" i="4"/>
  <c r="BE866" i="4"/>
  <c r="BE915" i="4"/>
  <c r="BJ97" i="4"/>
  <c r="BJ119" i="4"/>
  <c r="BJ168" i="4"/>
  <c r="BJ191" i="4"/>
  <c r="BJ240" i="4"/>
  <c r="BJ333" i="4"/>
  <c r="BJ340" i="4"/>
  <c r="BJ367" i="4"/>
  <c r="BJ520" i="4"/>
  <c r="BJ524" i="4"/>
  <c r="BJ513" i="4"/>
  <c r="BJ600" i="4"/>
  <c r="BJ700" i="4"/>
  <c r="BJ693" i="4"/>
  <c r="BJ731" i="4"/>
  <c r="BJ817" i="4"/>
  <c r="BJ828" i="4"/>
  <c r="BJ835" i="4"/>
  <c r="BU263" i="4"/>
  <c r="BU272" i="4" s="1"/>
  <c r="BU274" i="4" s="1"/>
  <c r="BU275" i="4" s="1"/>
  <c r="BU533" i="4"/>
  <c r="BU542" i="4" s="1"/>
  <c r="BU544" i="4" s="1"/>
  <c r="BU545" i="4" s="1"/>
  <c r="BU803" i="4"/>
  <c r="BU812" i="4" s="1"/>
  <c r="BU814" i="4" s="1"/>
  <c r="BU815" i="4" s="1"/>
  <c r="BZ488" i="4"/>
  <c r="BZ497" i="4" s="1"/>
  <c r="BZ758" i="4"/>
  <c r="BZ767" i="4" s="1"/>
  <c r="V153" i="4"/>
  <c r="V281" i="4"/>
  <c r="V330" i="4"/>
  <c r="V423" i="4"/>
  <c r="V434" i="4"/>
  <c r="V430" i="4"/>
  <c r="V573" i="4"/>
  <c r="V558" i="4"/>
  <c r="V569" i="4"/>
  <c r="V565" i="4"/>
  <c r="V641" i="4"/>
  <c r="V745" i="4"/>
  <c r="V753" i="4"/>
  <c r="V749" i="4"/>
  <c r="V738" i="4"/>
  <c r="V888" i="4"/>
  <c r="V873" i="4"/>
  <c r="V884" i="4"/>
  <c r="V880" i="4"/>
  <c r="V907" i="4"/>
  <c r="AA150" i="4"/>
  <c r="AA243" i="4"/>
  <c r="AA277" i="4"/>
  <c r="AA348" i="4"/>
  <c r="AA420" i="4"/>
  <c r="AA614" i="4"/>
  <c r="AA610" i="4"/>
  <c r="AA603" i="4"/>
  <c r="AA618" i="4"/>
  <c r="AA637" i="4"/>
  <c r="AA783" i="4"/>
  <c r="AA798" i="4"/>
  <c r="AA794" i="4"/>
  <c r="AA790" i="4"/>
  <c r="AA821" i="4"/>
  <c r="AA870" i="4"/>
  <c r="AF123" i="4"/>
  <c r="AF195" i="4"/>
  <c r="AF303" i="4"/>
  <c r="AF299" i="4"/>
  <c r="AF288" i="4"/>
  <c r="AF295" i="4"/>
  <c r="AF344" i="4"/>
  <c r="AF555" i="4"/>
  <c r="AF648" i="4"/>
  <c r="AF663" i="4"/>
  <c r="AF637" i="4"/>
  <c r="AF655" i="4"/>
  <c r="AF682" i="4"/>
  <c r="AF735" i="4"/>
  <c r="AF790" i="4"/>
  <c r="AF866" i="4"/>
  <c r="AF915" i="4"/>
  <c r="AK97" i="4"/>
  <c r="AK119" i="4"/>
  <c r="AK191" i="4"/>
  <c r="AK240" i="4"/>
  <c r="AK348" i="4"/>
  <c r="AK344" i="4"/>
  <c r="AK340" i="4"/>
  <c r="AK333" i="4"/>
  <c r="AK465" i="4"/>
  <c r="AK524" i="4"/>
  <c r="AK520" i="4"/>
  <c r="AK513" i="4"/>
  <c r="AK708" i="4"/>
  <c r="AK693" i="4"/>
  <c r="AK704" i="4"/>
  <c r="AK700" i="4"/>
  <c r="AK835" i="4"/>
  <c r="AK828" i="4"/>
  <c r="AK839" i="4"/>
  <c r="AK843" i="4"/>
  <c r="AK911" i="4"/>
  <c r="AP108" i="4"/>
  <c r="AP119" i="4"/>
  <c r="AP115" i="4"/>
  <c r="AP164" i="4"/>
  <c r="AP213" i="4"/>
  <c r="AP236" i="4"/>
  <c r="AP285" i="4"/>
  <c r="AP378" i="4"/>
  <c r="AP389" i="4"/>
  <c r="AP385" i="4"/>
  <c r="AP461" i="4"/>
  <c r="AP645" i="4"/>
  <c r="AP727" i="4"/>
  <c r="AP780" i="4"/>
  <c r="AP933" i="4"/>
  <c r="AU160" i="4"/>
  <c r="AU153" i="4"/>
  <c r="AU168" i="4"/>
  <c r="AU164" i="4"/>
  <c r="AU187" i="4"/>
  <c r="AU209" i="4"/>
  <c r="AU258" i="4"/>
  <c r="AU281" i="4"/>
  <c r="AU330" i="4"/>
  <c r="AU423" i="4"/>
  <c r="AU438" i="4"/>
  <c r="AU434" i="4"/>
  <c r="AU430" i="4"/>
  <c r="AU457" i="4"/>
  <c r="AU558" i="4"/>
  <c r="AU569" i="4"/>
  <c r="AU573" i="4"/>
  <c r="AU641" i="4"/>
  <c r="AU745" i="4"/>
  <c r="AU753" i="4"/>
  <c r="AU738" i="4"/>
  <c r="AU776" i="4"/>
  <c r="AU884" i="4"/>
  <c r="AU888" i="4"/>
  <c r="AU873" i="4"/>
  <c r="AZ213" i="4"/>
  <c r="AZ209" i="4"/>
  <c r="AZ187" i="4"/>
  <c r="AZ198" i="4"/>
  <c r="AZ254" i="4"/>
  <c r="AZ303" i="4"/>
  <c r="AZ326" i="4"/>
  <c r="AZ468" i="4"/>
  <c r="AZ483" i="4"/>
  <c r="AZ479" i="4"/>
  <c r="AZ510" i="4"/>
  <c r="AZ565" i="4"/>
  <c r="AZ690" i="4"/>
  <c r="AZ745" i="4"/>
  <c r="AZ772" i="4"/>
  <c r="AZ825" i="4"/>
  <c r="AZ918" i="4"/>
  <c r="AZ933" i="4"/>
  <c r="AZ929" i="4"/>
  <c r="AZ925" i="4"/>
  <c r="BE243" i="4"/>
  <c r="BE258" i="4"/>
  <c r="BE254" i="4"/>
  <c r="BE232" i="4"/>
  <c r="BE250" i="4"/>
  <c r="BE299" i="4"/>
  <c r="BE348" i="4"/>
  <c r="BE475" i="4"/>
  <c r="BE618" i="4"/>
  <c r="BE603" i="4"/>
  <c r="BE614" i="4"/>
  <c r="BE610" i="4"/>
  <c r="BE592" i="4"/>
  <c r="BE637" i="4"/>
  <c r="BE790" i="4"/>
  <c r="BE772" i="4"/>
  <c r="BE783" i="4"/>
  <c r="BE794" i="4"/>
  <c r="BE798" i="4"/>
  <c r="BJ303" i="4"/>
  <c r="BJ295" i="4"/>
  <c r="BJ288" i="4"/>
  <c r="BJ344" i="4"/>
  <c r="BJ393" i="4"/>
  <c r="BJ648" i="4"/>
  <c r="BJ655" i="4"/>
  <c r="BJ790" i="4"/>
  <c r="BJ843" i="4"/>
  <c r="BT21" i="4"/>
  <c r="BT38" i="4" s="1"/>
  <c r="BU38" i="4"/>
  <c r="BU308" i="4"/>
  <c r="BU317" i="4" s="1"/>
  <c r="BU319" i="4" s="1"/>
  <c r="BU320" i="4" s="1"/>
  <c r="BU578" i="4"/>
  <c r="BU587" i="4" s="1"/>
  <c r="BU589" i="4" s="1"/>
  <c r="BU590" i="4" s="1"/>
  <c r="BU848" i="4"/>
  <c r="BU857" i="4" s="1"/>
  <c r="BU859" i="4" s="1"/>
  <c r="BU860" i="4" s="1"/>
  <c r="BZ173" i="4"/>
  <c r="BZ182" i="4" s="1"/>
  <c r="BZ308" i="4"/>
  <c r="BZ317" i="4" s="1"/>
  <c r="BZ533" i="4"/>
  <c r="BZ542" i="4" s="1"/>
  <c r="BZ803" i="4"/>
  <c r="BZ812" i="4" s="1"/>
  <c r="AA7" i="2"/>
  <c r="BY22" i="2"/>
  <c r="BY51" i="2" s="1"/>
  <c r="L693" i="4"/>
  <c r="L738" i="4"/>
  <c r="L866" i="4"/>
  <c r="L911" i="4"/>
  <c r="L101" i="4"/>
  <c r="L146" i="4"/>
  <c r="L191" i="4"/>
  <c r="L236" i="4"/>
  <c r="L281" i="4"/>
  <c r="L326" i="4"/>
  <c r="L371" i="4"/>
  <c r="L416" i="4"/>
  <c r="L465" i="4"/>
  <c r="L825" i="4"/>
  <c r="L870" i="4"/>
  <c r="L915" i="4"/>
  <c r="L108" i="4"/>
  <c r="L153" i="4"/>
  <c r="L198" i="4"/>
  <c r="L243" i="4"/>
  <c r="L288" i="4"/>
  <c r="L333" i="4"/>
  <c r="L378" i="4"/>
  <c r="L423" i="4"/>
  <c r="L468" i="4"/>
  <c r="L502" i="4"/>
  <c r="L828" i="4"/>
  <c r="L18" i="4"/>
  <c r="L63" i="4"/>
  <c r="L555" i="4"/>
  <c r="L783" i="4"/>
  <c r="L817" i="4"/>
  <c r="L603" i="4"/>
  <c r="L648" i="4"/>
  <c r="L727" i="4"/>
  <c r="L753" i="4"/>
  <c r="L558" i="4"/>
  <c r="L513" i="4"/>
  <c r="L873" i="4"/>
  <c r="L918" i="4"/>
  <c r="L551" i="4"/>
  <c r="L7" i="4"/>
  <c r="L52" i="4"/>
  <c r="L348" i="4"/>
  <c r="L393" i="4"/>
  <c r="L438" i="4"/>
  <c r="L461" i="4"/>
  <c r="L772" i="4"/>
  <c r="L798" i="4"/>
  <c r="L821" i="4"/>
  <c r="L565" i="4"/>
  <c r="L776" i="4"/>
  <c r="AD59" i="7"/>
  <c r="L547" i="4"/>
  <c r="L573" i="4"/>
  <c r="L835" i="4"/>
  <c r="V16" i="2"/>
  <c r="AA16" i="2"/>
  <c r="L258" i="4"/>
  <c r="L510" i="4"/>
  <c r="L700" i="4"/>
  <c r="L749" i="4"/>
  <c r="V19" i="2"/>
  <c r="AA19" i="2"/>
  <c r="L610" i="4"/>
  <c r="L655" i="4"/>
  <c r="L704" i="4"/>
  <c r="L11" i="4"/>
  <c r="L56" i="4"/>
  <c r="L105" i="4"/>
  <c r="L150" i="4"/>
  <c r="L195" i="4"/>
  <c r="L240" i="4"/>
  <c r="L285" i="4"/>
  <c r="L330" i="4"/>
  <c r="L375" i="4"/>
  <c r="L420" i="4"/>
  <c r="L569" i="4"/>
  <c r="L592" i="4"/>
  <c r="L614" i="4"/>
  <c r="L637" i="4"/>
  <c r="L659" i="4"/>
  <c r="L682" i="4"/>
  <c r="L708" i="4"/>
  <c r="L731" i="4"/>
  <c r="L780" i="4"/>
  <c r="BH357" i="4"/>
  <c r="V7" i="2"/>
  <c r="L15" i="4"/>
  <c r="L60" i="4"/>
  <c r="L618" i="4"/>
  <c r="L663" i="4"/>
  <c r="L686" i="4"/>
  <c r="L735" i="4"/>
  <c r="L880" i="4"/>
  <c r="L925" i="4"/>
  <c r="V10" i="2"/>
  <c r="AA10" i="2"/>
  <c r="BZ51" i="2"/>
  <c r="L250" i="4"/>
  <c r="L340" i="4"/>
  <c r="L385" i="4"/>
  <c r="L430" i="4"/>
  <c r="L596" i="4"/>
  <c r="L641" i="4"/>
  <c r="L690" i="4"/>
  <c r="L790" i="4"/>
  <c r="L839" i="4"/>
  <c r="L862" i="4"/>
  <c r="L884" i="4"/>
  <c r="L907" i="4"/>
  <c r="L929" i="4"/>
  <c r="V13" i="2"/>
  <c r="AA13" i="2"/>
  <c r="L97" i="4"/>
  <c r="L142" i="4"/>
  <c r="L187" i="4"/>
  <c r="L232" i="4"/>
  <c r="L254" i="4"/>
  <c r="L277" i="4"/>
  <c r="L322" i="4"/>
  <c r="L344" i="4"/>
  <c r="L367" i="4"/>
  <c r="L389" i="4"/>
  <c r="L412" i="4"/>
  <c r="L434" i="4"/>
  <c r="L457" i="4"/>
  <c r="L506" i="4"/>
  <c r="L600" i="4"/>
  <c r="L645" i="4"/>
  <c r="L745" i="4"/>
  <c r="L794" i="4"/>
  <c r="L843" i="4"/>
  <c r="L888" i="4"/>
  <c r="L933" i="4"/>
  <c r="CB109" i="2"/>
  <c r="CB167" i="2"/>
  <c r="CB225" i="2"/>
  <c r="CB747" i="2"/>
  <c r="CB805" i="2"/>
  <c r="CB863" i="2"/>
  <c r="CB979" i="2"/>
  <c r="CB1037" i="2"/>
  <c r="CB1443" i="2"/>
  <c r="CB1617" i="2"/>
  <c r="CB283" i="2"/>
  <c r="CB341" i="2"/>
  <c r="CB515" i="2"/>
  <c r="CB573" i="2"/>
  <c r="CB631" i="2"/>
  <c r="CB689" i="2"/>
  <c r="CB921" i="2"/>
  <c r="CB1095" i="2"/>
  <c r="CB1153" i="2"/>
  <c r="CB1211" i="2"/>
  <c r="CB1269" i="2"/>
  <c r="CB1327" i="2"/>
  <c r="CB1385" i="2"/>
  <c r="CB1501" i="2"/>
  <c r="CB1559" i="2"/>
  <c r="T522" i="2"/>
  <c r="V523" i="2" s="1"/>
  <c r="T464" i="2"/>
  <c r="W17" i="7"/>
  <c r="T1102" i="2"/>
  <c r="AD1218" i="2"/>
  <c r="AF1218" i="2" s="1"/>
  <c r="Y986" i="2"/>
  <c r="AA987" i="2" s="1"/>
  <c r="AI986" i="2"/>
  <c r="AK986" i="2" s="1"/>
  <c r="AI1218" i="2"/>
  <c r="AK1218" i="2" s="1"/>
  <c r="AD754" i="2"/>
  <c r="AF754" i="2" s="1"/>
  <c r="T1218" i="2"/>
  <c r="T406" i="2"/>
  <c r="T174" i="2"/>
  <c r="W13" i="7"/>
  <c r="Y1508" i="2"/>
  <c r="AA1509" i="2" s="1"/>
  <c r="AD1102" i="2"/>
  <c r="AF1102" i="2" s="1"/>
  <c r="T1566" i="2"/>
  <c r="V1567" i="2" s="1"/>
  <c r="W10" i="7"/>
  <c r="T232" i="2"/>
  <c r="T986" i="2"/>
  <c r="V987" i="2" s="1"/>
  <c r="AD1392" i="2"/>
  <c r="AF1392" i="2" s="1"/>
  <c r="AD1624" i="2"/>
  <c r="AF1624" i="2" s="1"/>
  <c r="AI232" i="2"/>
  <c r="AK232" i="2" s="1"/>
  <c r="T696" i="2"/>
  <c r="T928" i="2"/>
  <c r="T1450" i="2"/>
  <c r="T1624" i="2"/>
  <c r="V1624" i="2" s="1"/>
  <c r="Y232" i="2"/>
  <c r="Y580" i="2"/>
  <c r="Y928" i="2"/>
  <c r="Y1276" i="2"/>
  <c r="Y1450" i="2"/>
  <c r="AD58" i="2"/>
  <c r="AD232" i="2"/>
  <c r="AF232" i="2" s="1"/>
  <c r="AD406" i="2"/>
  <c r="AF406" i="2" s="1"/>
  <c r="AD580" i="2"/>
  <c r="AF580" i="2" s="1"/>
  <c r="AD870" i="2"/>
  <c r="AF870" i="2" s="1"/>
  <c r="AD1044" i="2"/>
  <c r="AF1044" i="2" s="1"/>
  <c r="AD1334" i="2"/>
  <c r="AF1334" i="2" s="1"/>
  <c r="AI174" i="2"/>
  <c r="AK174" i="2" s="1"/>
  <c r="AI406" i="2"/>
  <c r="AK406" i="2" s="1"/>
  <c r="AI580" i="2"/>
  <c r="AK580" i="2" s="1"/>
  <c r="AI754" i="2"/>
  <c r="AK754" i="2" s="1"/>
  <c r="AI928" i="2"/>
  <c r="AK928" i="2" s="1"/>
  <c r="AN58" i="2"/>
  <c r="AN290" i="2"/>
  <c r="AP290" i="2" s="1"/>
  <c r="AN696" i="2"/>
  <c r="AP696" i="2" s="1"/>
  <c r="AN870" i="2"/>
  <c r="AP870" i="2" s="1"/>
  <c r="AN1392" i="2"/>
  <c r="AP1392" i="2" s="1"/>
  <c r="AS58" i="2"/>
  <c r="AS232" i="2"/>
  <c r="AU232" i="2" s="1"/>
  <c r="AX348" i="2"/>
  <c r="AZ348" i="2" s="1"/>
  <c r="AX928" i="2"/>
  <c r="AZ928" i="2" s="1"/>
  <c r="AI1450" i="2"/>
  <c r="AK1450" i="2" s="1"/>
  <c r="AN348" i="2"/>
  <c r="AP348" i="2" s="1"/>
  <c r="AN522" i="2"/>
  <c r="AP522" i="2" s="1"/>
  <c r="AN928" i="2"/>
  <c r="AP928" i="2" s="1"/>
  <c r="AN1102" i="2"/>
  <c r="AP1102" i="2" s="1"/>
  <c r="AS116" i="2"/>
  <c r="AU116" i="2" s="1"/>
  <c r="AS290" i="2"/>
  <c r="AU290" i="2" s="1"/>
  <c r="AS464" i="2"/>
  <c r="AU464" i="2" s="1"/>
  <c r="AS1218" i="2"/>
  <c r="AU1218" i="2" s="1"/>
  <c r="W12" i="7"/>
  <c r="T290" i="2"/>
  <c r="T754" i="2"/>
  <c r="T1276" i="2"/>
  <c r="Y464" i="2"/>
  <c r="Y812" i="2"/>
  <c r="AA813" i="2" s="1"/>
  <c r="Y1160" i="2"/>
  <c r="Y1334" i="2"/>
  <c r="AD116" i="2"/>
  <c r="AF116" i="2" s="1"/>
  <c r="AD290" i="2"/>
  <c r="AF290" i="2" s="1"/>
  <c r="AD638" i="2"/>
  <c r="AF638" i="2" s="1"/>
  <c r="AD928" i="2"/>
  <c r="AF928" i="2" s="1"/>
  <c r="Y27" i="7"/>
  <c r="AD1276" i="2"/>
  <c r="AF1276" i="2" s="1"/>
  <c r="AD1450" i="2"/>
  <c r="AF1450" i="2" s="1"/>
  <c r="AI812" i="2"/>
  <c r="AK812" i="2" s="1"/>
  <c r="AN406" i="2"/>
  <c r="AP406" i="2" s="1"/>
  <c r="AN754" i="2"/>
  <c r="AP754" i="2" s="1"/>
  <c r="AN1160" i="2"/>
  <c r="AP1160" i="2" s="1"/>
  <c r="AN1450" i="2"/>
  <c r="AP1450" i="2" s="1"/>
  <c r="AS348" i="2"/>
  <c r="AU348" i="2" s="1"/>
  <c r="AS986" i="2"/>
  <c r="AU986" i="2" s="1"/>
  <c r="AX116" i="2"/>
  <c r="AZ116" i="2" s="1"/>
  <c r="T348" i="2"/>
  <c r="V349" i="2" s="1"/>
  <c r="T812" i="2"/>
  <c r="V813" i="2" s="1"/>
  <c r="T1044" i="2"/>
  <c r="V1045" i="2" s="1"/>
  <c r="T1334" i="2"/>
  <c r="Y290" i="2"/>
  <c r="Y696" i="2"/>
  <c r="Y1044" i="2"/>
  <c r="AA1045" i="2" s="1"/>
  <c r="Y1218" i="2"/>
  <c r="Y1392" i="2"/>
  <c r="Y1566" i="2"/>
  <c r="AA1567" i="2" s="1"/>
  <c r="X37" i="7"/>
  <c r="AD464" i="2"/>
  <c r="AF464" i="2" s="1"/>
  <c r="AD812" i="2"/>
  <c r="AF812" i="2" s="1"/>
  <c r="AD986" i="2"/>
  <c r="AF986" i="2" s="1"/>
  <c r="AI58" i="2"/>
  <c r="AI290" i="2"/>
  <c r="AK290" i="2" s="1"/>
  <c r="AI522" i="2"/>
  <c r="AK522" i="2" s="1"/>
  <c r="AI870" i="2"/>
  <c r="AK870" i="2" s="1"/>
  <c r="AI1044" i="2"/>
  <c r="AK1044" i="2" s="1"/>
  <c r="AI1276" i="2"/>
  <c r="AK1276" i="2" s="1"/>
  <c r="AI1508" i="2"/>
  <c r="AK1508" i="2" s="1"/>
  <c r="AN116" i="2"/>
  <c r="AP116" i="2" s="1"/>
  <c r="AN464" i="2"/>
  <c r="AP464" i="2" s="1"/>
  <c r="AN580" i="2"/>
  <c r="AP580" i="2" s="1"/>
  <c r="AN812" i="2"/>
  <c r="AP812" i="2" s="1"/>
  <c r="AN1218" i="2"/>
  <c r="AP1218" i="2" s="1"/>
  <c r="AN1508" i="2"/>
  <c r="AP1508" i="2" s="1"/>
  <c r="AS174" i="2"/>
  <c r="AU174" i="2" s="1"/>
  <c r="AS638" i="2"/>
  <c r="AU638" i="2" s="1"/>
  <c r="AS1102" i="2"/>
  <c r="AU1102" i="2" s="1"/>
  <c r="AX638" i="2"/>
  <c r="AZ638" i="2" s="1"/>
  <c r="Y522" i="2"/>
  <c r="AA523" i="2" s="1"/>
  <c r="Y754" i="2"/>
  <c r="Y870" i="2"/>
  <c r="Y1624" i="2"/>
  <c r="AA1624" i="2" s="1"/>
  <c r="AD174" i="2"/>
  <c r="AF174" i="2" s="1"/>
  <c r="AD348" i="2"/>
  <c r="AF348" i="2" s="1"/>
  <c r="AD696" i="2"/>
  <c r="AF696" i="2" s="1"/>
  <c r="AD1160" i="2"/>
  <c r="AF1160" i="2" s="1"/>
  <c r="AD1508" i="2"/>
  <c r="AF1508" i="2" s="1"/>
  <c r="AI116" i="2"/>
  <c r="AK116" i="2" s="1"/>
  <c r="AI348" i="2"/>
  <c r="AK348" i="2" s="1"/>
  <c r="AI1102" i="2"/>
  <c r="AK1102" i="2" s="1"/>
  <c r="AI1334" i="2"/>
  <c r="AK1334" i="2" s="1"/>
  <c r="AI1566" i="2"/>
  <c r="AK1566" i="2" s="1"/>
  <c r="AN174" i="2"/>
  <c r="AP174" i="2" s="1"/>
  <c r="AN986" i="2"/>
  <c r="AP986" i="2" s="1"/>
  <c r="AN1276" i="2"/>
  <c r="AP1276" i="2" s="1"/>
  <c r="AN1566" i="2"/>
  <c r="AP1566" i="2" s="1"/>
  <c r="AS928" i="2"/>
  <c r="AU928" i="2" s="1"/>
  <c r="T870" i="2"/>
  <c r="T1160" i="2"/>
  <c r="T1392" i="2"/>
  <c r="Y174" i="2"/>
  <c r="Y348" i="2"/>
  <c r="AA349" i="2" s="1"/>
  <c r="AD522" i="2"/>
  <c r="AF522" i="2" s="1"/>
  <c r="AD1566" i="2"/>
  <c r="AF1566" i="2" s="1"/>
  <c r="AI696" i="2"/>
  <c r="AK696" i="2" s="1"/>
  <c r="AI1160" i="2"/>
  <c r="AK1160" i="2" s="1"/>
  <c r="AI1392" i="2"/>
  <c r="AK1392" i="2" s="1"/>
  <c r="AI1624" i="2"/>
  <c r="AK1624" i="2" s="1"/>
  <c r="AN232" i="2"/>
  <c r="AP232" i="2" s="1"/>
  <c r="AN638" i="2"/>
  <c r="AP638" i="2" s="1"/>
  <c r="AN1044" i="2"/>
  <c r="AP1044" i="2" s="1"/>
  <c r="AN1334" i="2"/>
  <c r="AP1334" i="2" s="1"/>
  <c r="AA36" i="7"/>
  <c r="AN1624" i="2"/>
  <c r="AP1624" i="2" s="1"/>
  <c r="AS406" i="2"/>
  <c r="AU406" i="2" s="1"/>
  <c r="AS1276" i="2"/>
  <c r="AU1276" i="2" s="1"/>
  <c r="AS1450" i="2"/>
  <c r="AU1450" i="2" s="1"/>
  <c r="AS1624" i="2"/>
  <c r="AU1624" i="2" s="1"/>
  <c r="BC638" i="2"/>
  <c r="BE638" i="2" s="1"/>
  <c r="BC1160" i="2"/>
  <c r="BE1160" i="2" s="1"/>
  <c r="BH812" i="2"/>
  <c r="BJ812" i="2" s="1"/>
  <c r="BH1160" i="2"/>
  <c r="BJ1160" i="2" s="1"/>
  <c r="BH116" i="2"/>
  <c r="BJ116" i="2" s="1"/>
  <c r="AX1450" i="2"/>
  <c r="AZ1450" i="2" s="1"/>
  <c r="AS1334" i="2"/>
  <c r="AU1334" i="2" s="1"/>
  <c r="AS1508" i="2"/>
  <c r="AU1508" i="2" s="1"/>
  <c r="AD11" i="7"/>
  <c r="BC580" i="2"/>
  <c r="BE580" i="2" s="1"/>
  <c r="BC928" i="2"/>
  <c r="BE928" i="2" s="1"/>
  <c r="BH638" i="2"/>
  <c r="BJ638" i="2" s="1"/>
  <c r="BH986" i="2"/>
  <c r="BJ986" i="2" s="1"/>
  <c r="AS696" i="2"/>
  <c r="AU696" i="2" s="1"/>
  <c r="BC1334" i="2"/>
  <c r="BE1334" i="2" s="1"/>
  <c r="BC1566" i="2"/>
  <c r="BE1566" i="2" s="1"/>
  <c r="BC1624" i="2"/>
  <c r="BE1624" i="2" s="1"/>
  <c r="AB17" i="7"/>
  <c r="BC696" i="2"/>
  <c r="BE696" i="2" s="1"/>
  <c r="BC986" i="2"/>
  <c r="BE986" i="2" s="1"/>
  <c r="BH870" i="2"/>
  <c r="BJ870" i="2" s="1"/>
  <c r="BH1044" i="2"/>
  <c r="BJ1044" i="2" s="1"/>
  <c r="AX696" i="2"/>
  <c r="AZ696" i="2" s="1"/>
  <c r="AX754" i="2"/>
  <c r="AZ754" i="2" s="1"/>
  <c r="AX986" i="2"/>
  <c r="AZ986" i="2" s="1"/>
  <c r="AX1044" i="2"/>
  <c r="AZ1044" i="2" s="1"/>
  <c r="AX1218" i="2"/>
  <c r="AZ1218" i="2" s="1"/>
  <c r="BH1334" i="2"/>
  <c r="BJ1334" i="2" s="1"/>
  <c r="BH1392" i="2"/>
  <c r="BJ1392" i="2" s="1"/>
  <c r="BH1450" i="2"/>
  <c r="BJ1450" i="2" s="1"/>
  <c r="AS1392" i="2"/>
  <c r="AU1392" i="2" s="1"/>
  <c r="BH696" i="2"/>
  <c r="BJ696" i="2" s="1"/>
  <c r="AS522" i="2"/>
  <c r="AU522" i="2" s="1"/>
  <c r="AS1566" i="2"/>
  <c r="AU1566" i="2" s="1"/>
  <c r="BC754" i="2"/>
  <c r="BE754" i="2" s="1"/>
  <c r="AD22" i="7"/>
  <c r="BC1044" i="2"/>
  <c r="BE1044" i="2" s="1"/>
  <c r="AD29" i="7"/>
  <c r="BH928" i="2"/>
  <c r="BJ928" i="2" s="1"/>
  <c r="AX58" i="2"/>
  <c r="AX174" i="2"/>
  <c r="AZ174" i="2" s="1"/>
  <c r="AX232" i="2"/>
  <c r="AZ232" i="2" s="1"/>
  <c r="AX290" i="2"/>
  <c r="AZ290" i="2" s="1"/>
  <c r="AX406" i="2"/>
  <c r="AZ406" i="2" s="1"/>
  <c r="AX464" i="2"/>
  <c r="AZ464" i="2" s="1"/>
  <c r="AX522" i="2"/>
  <c r="AZ522" i="2" s="1"/>
  <c r="BC812" i="2"/>
  <c r="BE812" i="2" s="1"/>
  <c r="BC1102" i="2"/>
  <c r="BE1102" i="2" s="1"/>
  <c r="BH580" i="2"/>
  <c r="BJ580" i="2" s="1"/>
  <c r="BH754" i="2"/>
  <c r="BJ754" i="2" s="1"/>
  <c r="BH1102" i="2"/>
  <c r="BJ1102" i="2" s="1"/>
  <c r="BC58" i="2"/>
  <c r="BC116" i="2"/>
  <c r="BE116" i="2" s="1"/>
  <c r="BC174" i="2"/>
  <c r="BE174" i="2" s="1"/>
  <c r="BC232" i="2"/>
  <c r="BE232" i="2" s="1"/>
  <c r="BC290" i="2"/>
  <c r="BE290" i="2" s="1"/>
  <c r="BC348" i="2"/>
  <c r="BE348" i="2" s="1"/>
  <c r="BC406" i="2"/>
  <c r="BE406" i="2" s="1"/>
  <c r="BC464" i="2"/>
  <c r="BE464" i="2" s="1"/>
  <c r="BH522" i="2"/>
  <c r="BJ522" i="2" s="1"/>
  <c r="BC132" i="4"/>
  <c r="AD46" i="7" s="1"/>
  <c r="CB399" i="2"/>
  <c r="AX222" i="4"/>
  <c r="AC48" i="7" s="1"/>
  <c r="AD56" i="7"/>
  <c r="AD58" i="7"/>
  <c r="BH42" i="4"/>
  <c r="BH267" i="4"/>
  <c r="BH312" i="4"/>
  <c r="BH87" i="4"/>
  <c r="BH177" i="4"/>
  <c r="BC177" i="4"/>
  <c r="AD47" i="7" s="1"/>
  <c r="BH222" i="4"/>
  <c r="AX267" i="4"/>
  <c r="AC49" i="7" s="1"/>
  <c r="BC267" i="4"/>
  <c r="AD49" i="7" s="1"/>
  <c r="BH132" i="4"/>
  <c r="AB61" i="7"/>
  <c r="AS357" i="4"/>
  <c r="AB51" i="7" s="1"/>
  <c r="AX177" i="4"/>
  <c r="AC47" i="7" s="1"/>
  <c r="AC55" i="7"/>
  <c r="BC312" i="4"/>
  <c r="AD50" i="7" s="1"/>
  <c r="AD53" i="7"/>
  <c r="AI42" i="4"/>
  <c r="Z44" i="7" s="1"/>
  <c r="AS222" i="4"/>
  <c r="AB48" i="7" s="1"/>
  <c r="AX357" i="4"/>
  <c r="AC51" i="7" s="1"/>
  <c r="BC222" i="4"/>
  <c r="AD48" i="7" s="1"/>
  <c r="BC357" i="4"/>
  <c r="AD51" i="7" s="1"/>
  <c r="AD60" i="7"/>
  <c r="AS312" i="4"/>
  <c r="AB50" i="7" s="1"/>
  <c r="AC52" i="7"/>
  <c r="BC87" i="4"/>
  <c r="AD45" i="7" s="1"/>
  <c r="AD62" i="7"/>
  <c r="AD64" i="7"/>
  <c r="AD57" i="7"/>
  <c r="AD63" i="7"/>
  <c r="BC42" i="4"/>
  <c r="AD44" i="7" s="1"/>
  <c r="AB62" i="7"/>
  <c r="AX312" i="4"/>
  <c r="AC50" i="7" s="1"/>
  <c r="Z59" i="7"/>
  <c r="AX132" i="4"/>
  <c r="AC46" i="7" s="1"/>
  <c r="AX87" i="4"/>
  <c r="AC45" i="7" s="1"/>
  <c r="AC59" i="7"/>
  <c r="AC57" i="7"/>
  <c r="AC63" i="7"/>
  <c r="AX42" i="4"/>
  <c r="AC44" i="7" s="1"/>
  <c r="AS42" i="4"/>
  <c r="AB44" i="7" s="1"/>
  <c r="Z63" i="7"/>
  <c r="AA52" i="7"/>
  <c r="AS132" i="4"/>
  <c r="AB46" i="7" s="1"/>
  <c r="AB60" i="7"/>
  <c r="AS87" i="4"/>
  <c r="AB45" i="7" s="1"/>
  <c r="AS267" i="4"/>
  <c r="AB49" i="7" s="1"/>
  <c r="AN357" i="4"/>
  <c r="AA51" i="7" s="1"/>
  <c r="AA53" i="7"/>
  <c r="AS177" i="4"/>
  <c r="AB47" i="7" s="1"/>
  <c r="AB57" i="7"/>
  <c r="Y312" i="4"/>
  <c r="X50" i="7" s="1"/>
  <c r="AA56" i="7"/>
  <c r="AA57" i="7"/>
  <c r="AA64" i="7"/>
  <c r="T312" i="4"/>
  <c r="W50" i="7" s="1"/>
  <c r="AN177" i="4"/>
  <c r="AA47" i="7" s="1"/>
  <c r="AN267" i="4"/>
  <c r="AA49" i="7" s="1"/>
  <c r="AN312" i="4"/>
  <c r="AA50" i="7" s="1"/>
  <c r="AI177" i="4"/>
  <c r="Z47" i="7" s="1"/>
  <c r="Z61" i="7"/>
  <c r="AN42" i="4"/>
  <c r="AA44" i="7" s="1"/>
  <c r="AA61" i="7"/>
  <c r="AA60" i="7"/>
  <c r="AA62" i="7"/>
  <c r="AN132" i="4"/>
  <c r="AA46" i="7" s="1"/>
  <c r="AN222" i="4"/>
  <c r="AA48" i="7" s="1"/>
  <c r="Y56" i="7"/>
  <c r="Y62" i="7"/>
  <c r="AI357" i="4"/>
  <c r="Z51" i="7" s="1"/>
  <c r="Y61" i="7"/>
  <c r="Z57" i="7"/>
  <c r="AD267" i="4"/>
  <c r="Y49" i="7" s="1"/>
  <c r="Z53" i="7"/>
  <c r="AI87" i="4"/>
  <c r="Z45" i="7" s="1"/>
  <c r="AI312" i="4"/>
  <c r="Z50" i="7" s="1"/>
  <c r="Z64" i="7"/>
  <c r="AI267" i="4"/>
  <c r="Z49" i="7" s="1"/>
  <c r="Z60" i="7"/>
  <c r="Z58" i="7"/>
  <c r="AI132" i="4"/>
  <c r="Z46" i="7" s="1"/>
  <c r="AI222" i="4"/>
  <c r="Z48" i="7" s="1"/>
  <c r="Z52" i="7"/>
  <c r="Z56" i="7"/>
  <c r="AD87" i="4"/>
  <c r="Y45" i="7" s="1"/>
  <c r="T222" i="4"/>
  <c r="W48" i="7" s="1"/>
  <c r="Y177" i="4"/>
  <c r="X47" i="7" s="1"/>
  <c r="Y55" i="7"/>
  <c r="W57" i="7"/>
  <c r="Y132" i="4"/>
  <c r="X46" i="7" s="1"/>
  <c r="AD132" i="4"/>
  <c r="Y46" i="7" s="1"/>
  <c r="Y60" i="7"/>
  <c r="X58" i="7"/>
  <c r="AD42" i="4"/>
  <c r="Y44" i="7" s="1"/>
  <c r="AD177" i="4"/>
  <c r="Y47" i="7" s="1"/>
  <c r="AD357" i="4"/>
  <c r="Y51" i="7" s="1"/>
  <c r="AD222" i="4"/>
  <c r="Y48" i="7" s="1"/>
  <c r="AD312" i="4"/>
  <c r="Y50" i="7" s="1"/>
  <c r="Y53" i="7"/>
  <c r="Y63" i="7"/>
  <c r="Y42" i="4"/>
  <c r="X44" i="7" s="1"/>
  <c r="Y222" i="4"/>
  <c r="X48" i="7" s="1"/>
  <c r="U60" i="7"/>
  <c r="X62" i="7"/>
  <c r="Y87" i="4"/>
  <c r="X45" i="7" s="1"/>
  <c r="Y267" i="4"/>
  <c r="X49" i="7" s="1"/>
  <c r="X54" i="7"/>
  <c r="X63" i="7"/>
  <c r="X57" i="7"/>
  <c r="Y357" i="4"/>
  <c r="X51" i="7" s="1"/>
  <c r="J177" i="4"/>
  <c r="U47" i="7" s="1"/>
  <c r="T42" i="4"/>
  <c r="W44" i="7" s="1"/>
  <c r="W60" i="7"/>
  <c r="J222" i="4"/>
  <c r="U48" i="7" s="1"/>
  <c r="J357" i="4"/>
  <c r="U51" i="7" s="1"/>
  <c r="J312" i="4"/>
  <c r="U50" i="7" s="1"/>
  <c r="T132" i="4"/>
  <c r="W46" i="7" s="1"/>
  <c r="T357" i="4"/>
  <c r="W51" i="7" s="1"/>
  <c r="W59" i="7"/>
  <c r="J42" i="4"/>
  <c r="U44" i="7" s="1"/>
  <c r="J132" i="4"/>
  <c r="U46" i="7" s="1"/>
  <c r="U57" i="7"/>
  <c r="T177" i="4"/>
  <c r="W47" i="7" s="1"/>
  <c r="T267" i="4"/>
  <c r="W49" i="7" s="1"/>
  <c r="T87" i="4"/>
  <c r="W45" i="7" s="1"/>
  <c r="W53" i="7"/>
  <c r="J267" i="4"/>
  <c r="U49" i="7" s="1"/>
  <c r="U52" i="7"/>
  <c r="U63" i="7"/>
  <c r="J87" i="4"/>
  <c r="U45" i="7" s="1"/>
  <c r="U58" i="7"/>
  <c r="U59" i="7"/>
  <c r="X10" i="7"/>
  <c r="X24" i="7"/>
  <c r="Y9" i="7"/>
  <c r="X19" i="7"/>
  <c r="X22" i="7"/>
  <c r="W32" i="7"/>
  <c r="Y14" i="7"/>
  <c r="W19" i="7"/>
  <c r="AA24" i="7"/>
  <c r="Y32" i="7"/>
  <c r="AA32" i="7"/>
  <c r="AA10" i="7"/>
  <c r="AA19" i="7"/>
  <c r="AA27" i="7"/>
  <c r="AC22" i="7"/>
  <c r="Z23" i="7"/>
  <c r="AA11" i="7"/>
  <c r="AB37" i="7"/>
  <c r="AD19" i="7"/>
  <c r="AB30" i="7"/>
  <c r="AB35" i="7"/>
  <c r="AC20" i="7"/>
  <c r="AD35" i="7"/>
  <c r="X30" i="7"/>
  <c r="W24" i="7"/>
  <c r="W37" i="7"/>
  <c r="X12" i="7"/>
  <c r="X13" i="7"/>
  <c r="X32" i="7"/>
  <c r="W11" i="7"/>
  <c r="X35" i="7"/>
  <c r="X21" i="7"/>
  <c r="W30" i="7"/>
  <c r="Y10" i="7"/>
  <c r="AA15" i="7"/>
  <c r="Y25" i="7"/>
  <c r="Z16" i="7"/>
  <c r="Z17" i="7"/>
  <c r="Z35" i="7"/>
  <c r="AA20" i="7"/>
  <c r="Y18" i="7"/>
  <c r="Y28" i="7"/>
  <c r="Y33" i="7"/>
  <c r="Z32" i="7"/>
  <c r="AA30" i="7"/>
  <c r="Y35" i="7"/>
  <c r="Y37" i="7"/>
  <c r="AA12" i="7"/>
  <c r="AA22" i="7"/>
  <c r="AB15" i="7"/>
  <c r="AB28" i="7"/>
  <c r="AB12" i="7"/>
  <c r="AC24" i="7"/>
  <c r="AC32" i="7"/>
  <c r="AC30" i="7"/>
  <c r="AD13" i="7"/>
  <c r="AD12" i="7"/>
  <c r="AD25" i="7"/>
  <c r="W21" i="7"/>
  <c r="X18" i="7"/>
  <c r="Y12" i="7"/>
  <c r="Z24" i="7"/>
  <c r="Z28" i="7"/>
  <c r="W15" i="7"/>
  <c r="W28" i="7"/>
  <c r="W35" i="7"/>
  <c r="W23" i="7"/>
  <c r="W29" i="7"/>
  <c r="W36" i="7"/>
  <c r="X28" i="7"/>
  <c r="X29" i="7"/>
  <c r="X15" i="7"/>
  <c r="Y17" i="7"/>
  <c r="Y21" i="7"/>
  <c r="Y29" i="7"/>
  <c r="Z12" i="7"/>
  <c r="Z18" i="7"/>
  <c r="Z20" i="7"/>
  <c r="AA28" i="7"/>
  <c r="AA35" i="7"/>
  <c r="Y24" i="7"/>
  <c r="Z9" i="7"/>
  <c r="Z10" i="7"/>
  <c r="Z37" i="7"/>
  <c r="Z21" i="7"/>
  <c r="X36" i="7"/>
  <c r="Y22" i="7"/>
  <c r="Y31" i="7"/>
  <c r="Z14" i="7"/>
  <c r="Z30" i="7"/>
  <c r="Z31" i="7"/>
  <c r="AA29" i="7"/>
  <c r="AB21" i="7"/>
  <c r="AA25" i="7"/>
  <c r="AA33" i="7"/>
  <c r="Z36" i="7"/>
  <c r="AA13" i="7"/>
  <c r="AA14" i="7"/>
  <c r="AA18" i="7"/>
  <c r="AA31" i="7"/>
  <c r="AB13" i="7"/>
  <c r="AB16" i="7"/>
  <c r="AA21" i="7"/>
  <c r="AB19" i="7"/>
  <c r="AB20" i="7"/>
  <c r="AC15" i="7"/>
  <c r="AC19" i="7"/>
  <c r="AB11" i="7"/>
  <c r="AB14" i="7"/>
  <c r="AB18" i="7"/>
  <c r="AC17" i="7"/>
  <c r="AC37" i="7"/>
  <c r="AB23" i="7"/>
  <c r="AB24" i="7"/>
  <c r="AB32" i="7"/>
  <c r="AC10" i="7"/>
  <c r="AC14" i="7"/>
  <c r="AC16" i="7"/>
  <c r="AC18" i="7"/>
  <c r="AD15" i="7"/>
  <c r="AC11" i="7"/>
  <c r="AC9" i="7"/>
  <c r="AD28" i="7"/>
  <c r="AD30" i="7"/>
  <c r="AC13" i="7"/>
  <c r="AC23" i="7"/>
  <c r="AC35" i="7"/>
  <c r="AD32" i="7"/>
  <c r="AD17" i="7"/>
  <c r="AD24" i="7"/>
  <c r="AD18" i="7"/>
  <c r="AD16" i="7"/>
  <c r="AD14" i="7"/>
  <c r="AD20" i="7"/>
  <c r="AD33" i="7"/>
  <c r="AD21" i="7"/>
  <c r="AD23" i="7"/>
  <c r="AD27" i="7"/>
  <c r="AD31" i="7"/>
  <c r="AD36" i="7"/>
  <c r="AC12" i="7"/>
  <c r="AC27" i="7"/>
  <c r="AC31" i="7"/>
  <c r="AC21" i="7"/>
  <c r="AC25" i="7"/>
  <c r="AC29" i="7"/>
  <c r="AC36" i="7"/>
  <c r="AC33" i="7"/>
  <c r="AB25" i="7"/>
  <c r="AB10" i="7"/>
  <c r="AB22" i="7"/>
  <c r="AB31" i="7"/>
  <c r="AB36" i="7"/>
  <c r="AB27" i="7"/>
  <c r="AB29" i="7"/>
  <c r="AB33" i="7"/>
  <c r="AA23" i="7"/>
  <c r="AA16" i="7"/>
  <c r="AA17" i="7"/>
  <c r="Z11" i="7"/>
  <c r="Z15" i="7"/>
  <c r="Z22" i="7"/>
  <c r="Z25" i="7"/>
  <c r="Z13" i="7"/>
  <c r="Z19" i="7"/>
  <c r="Z29" i="7"/>
  <c r="Z33" i="7"/>
  <c r="Z27" i="7"/>
  <c r="Y20" i="7"/>
  <c r="Y13" i="7"/>
  <c r="Y11" i="7"/>
  <c r="Y19" i="7"/>
  <c r="Y23" i="7"/>
  <c r="Y16" i="7"/>
  <c r="Y15" i="7"/>
  <c r="Y36" i="7"/>
  <c r="X17" i="7"/>
  <c r="X27" i="7"/>
  <c r="X11" i="7"/>
  <c r="X33" i="7"/>
  <c r="X16" i="7"/>
  <c r="X9" i="7"/>
  <c r="X23" i="7"/>
  <c r="X14" i="7"/>
  <c r="X25" i="7"/>
  <c r="X31" i="7"/>
  <c r="W14" i="7"/>
  <c r="W16" i="7"/>
  <c r="W18" i="7"/>
  <c r="W20" i="7"/>
  <c r="W22" i="7"/>
  <c r="W27" i="7"/>
  <c r="W33" i="7"/>
  <c r="W25" i="7"/>
  <c r="W31" i="7"/>
  <c r="CC315" i="4" l="1"/>
  <c r="CC540" i="4"/>
  <c r="BF533" i="4"/>
  <c r="BF542" i="4" s="1"/>
  <c r="BF544" i="4" s="1"/>
  <c r="BF545" i="4" s="1"/>
  <c r="CC541" i="4"/>
  <c r="CC316" i="4"/>
  <c r="V1103" i="2"/>
  <c r="V233" i="2"/>
  <c r="AA233" i="2"/>
  <c r="BJ232" i="4"/>
  <c r="BJ457" i="4"/>
  <c r="BJ52" i="4"/>
  <c r="BY60" i="2"/>
  <c r="BY59" i="2"/>
  <c r="BY58" i="2"/>
  <c r="BY61" i="2"/>
  <c r="BU47" i="4"/>
  <c r="BU45" i="4"/>
  <c r="BU46" i="4"/>
  <c r="BU48" i="4"/>
  <c r="BZ47" i="4"/>
  <c r="BZ45" i="4"/>
  <c r="BZ46" i="4"/>
  <c r="BZ48" i="4"/>
  <c r="BT46" i="4"/>
  <c r="BT45" i="4"/>
  <c r="BT47" i="4"/>
  <c r="BT48" i="4"/>
  <c r="BY48" i="4"/>
  <c r="BY46" i="4"/>
  <c r="BY47" i="4"/>
  <c r="BY45" i="4"/>
  <c r="BZ634" i="4"/>
  <c r="BZ635" i="4" s="1"/>
  <c r="BZ544" i="4"/>
  <c r="BZ545" i="4" s="1"/>
  <c r="BZ139" i="4"/>
  <c r="BZ140" i="4" s="1"/>
  <c r="BZ679" i="4"/>
  <c r="BZ680" i="4" s="1"/>
  <c r="BZ589" i="4"/>
  <c r="BZ590" i="4" s="1"/>
  <c r="BZ319" i="4"/>
  <c r="BZ320" i="4" s="1"/>
  <c r="BZ724" i="4"/>
  <c r="BZ725" i="4" s="1"/>
  <c r="BZ184" i="4"/>
  <c r="BZ185" i="4" s="1"/>
  <c r="BZ769" i="4"/>
  <c r="BZ770" i="4" s="1"/>
  <c r="BZ409" i="4"/>
  <c r="BZ410" i="4" s="1"/>
  <c r="BZ859" i="4"/>
  <c r="BZ860" i="4" s="1"/>
  <c r="BZ499" i="4"/>
  <c r="BZ500" i="4" s="1"/>
  <c r="BZ274" i="4"/>
  <c r="BZ275" i="4" s="1"/>
  <c r="BZ94" i="4"/>
  <c r="BZ95" i="4" s="1"/>
  <c r="BZ364" i="4"/>
  <c r="BZ365" i="4" s="1"/>
  <c r="BZ904" i="4"/>
  <c r="BZ905" i="4" s="1"/>
  <c r="BZ454" i="4"/>
  <c r="BZ455" i="4" s="1"/>
  <c r="BZ949" i="4"/>
  <c r="BZ950" i="4" s="1"/>
  <c r="BZ229" i="4"/>
  <c r="BZ230" i="4" s="1"/>
  <c r="BT60" i="2"/>
  <c r="BT59" i="2"/>
  <c r="BT58" i="2"/>
  <c r="BT61" i="2"/>
  <c r="BS635" i="2"/>
  <c r="BT638" i="2"/>
  <c r="BT640" i="2"/>
  <c r="BS693" i="2"/>
  <c r="BS692" i="2" s="1"/>
  <c r="BT696" i="2"/>
  <c r="BT698" i="2"/>
  <c r="BS751" i="2"/>
  <c r="BT756" i="2"/>
  <c r="BT754" i="2"/>
  <c r="BU51" i="2"/>
  <c r="BU60" i="2" s="1"/>
  <c r="BZ814" i="4"/>
  <c r="BZ815" i="4" s="1"/>
  <c r="BE58" i="2"/>
  <c r="BE59" i="2"/>
  <c r="AZ58" i="2"/>
  <c r="AZ59" i="2"/>
  <c r="AP58" i="2"/>
  <c r="AP59" i="2"/>
  <c r="AA59" i="2"/>
  <c r="AU58" i="2"/>
  <c r="AU59" i="2"/>
  <c r="AF58" i="2"/>
  <c r="AF59" i="2"/>
  <c r="V59" i="2"/>
  <c r="BU59" i="2"/>
  <c r="AK58" i="2"/>
  <c r="AK59" i="2"/>
  <c r="BZ59" i="2"/>
  <c r="BZ61" i="2"/>
  <c r="BE528" i="4"/>
  <c r="BX55" i="2"/>
  <c r="BX54" i="2" s="1"/>
  <c r="BZ60" i="2"/>
  <c r="BZ58" i="2"/>
  <c r="BS942" i="4"/>
  <c r="BS897" i="4"/>
  <c r="BS402" i="4"/>
  <c r="BX267" i="4"/>
  <c r="BX132" i="4"/>
  <c r="BX131" i="4" s="1"/>
  <c r="BS132" i="4"/>
  <c r="AB488" i="4"/>
  <c r="W758" i="4"/>
  <c r="W767" i="4" s="1"/>
  <c r="W769" i="4" s="1"/>
  <c r="W770" i="4" s="1"/>
  <c r="BY201" i="4"/>
  <c r="BY218" i="4" s="1"/>
  <c r="BY227" i="4" s="1"/>
  <c r="BT696" i="4"/>
  <c r="BT713" i="4" s="1"/>
  <c r="BT722" i="4" s="1"/>
  <c r="AV443" i="4"/>
  <c r="AV452" i="4" s="1"/>
  <c r="AV454" i="4" s="1"/>
  <c r="AV455" i="4" s="1"/>
  <c r="W488" i="4"/>
  <c r="W218" i="4"/>
  <c r="W227" i="4" s="1"/>
  <c r="W229" i="4" s="1"/>
  <c r="W230" i="4" s="1"/>
  <c r="BT426" i="4"/>
  <c r="BT443" i="4" s="1"/>
  <c r="BT452" i="4" s="1"/>
  <c r="BY516" i="4"/>
  <c r="BY533" i="4" s="1"/>
  <c r="BY542" i="4" s="1"/>
  <c r="AL398" i="4"/>
  <c r="AL407" i="4" s="1"/>
  <c r="AL409" i="4" s="1"/>
  <c r="AL410" i="4" s="1"/>
  <c r="BY426" i="4"/>
  <c r="BY443" i="4" s="1"/>
  <c r="BY452" i="4" s="1"/>
  <c r="BT741" i="4"/>
  <c r="BT758" i="4" s="1"/>
  <c r="BT767" i="4" s="1"/>
  <c r="BY921" i="4"/>
  <c r="BY938" i="4" s="1"/>
  <c r="BY947" i="4" s="1"/>
  <c r="BY66" i="4"/>
  <c r="BY83" i="4" s="1"/>
  <c r="BY92" i="4" s="1"/>
  <c r="BY606" i="4"/>
  <c r="BA173" i="4"/>
  <c r="BA182" i="4" s="1"/>
  <c r="BA184" i="4" s="1"/>
  <c r="BA185" i="4" s="1"/>
  <c r="AQ713" i="4"/>
  <c r="AQ722" i="4" s="1"/>
  <c r="AQ724" i="4" s="1"/>
  <c r="AQ725" i="4" s="1"/>
  <c r="BS42" i="4"/>
  <c r="BF758" i="4"/>
  <c r="BF767" i="4" s="1"/>
  <c r="BF769" i="4" s="1"/>
  <c r="BF770" i="4" s="1"/>
  <c r="BA398" i="4"/>
  <c r="BA407" i="4" s="1"/>
  <c r="BA409" i="4" s="1"/>
  <c r="BA410" i="4" s="1"/>
  <c r="BY156" i="4"/>
  <c r="BY173" i="4" s="1"/>
  <c r="BY182" i="4" s="1"/>
  <c r="AQ128" i="4"/>
  <c r="AQ137" i="4" s="1"/>
  <c r="AQ139" i="4" s="1"/>
  <c r="AQ140" i="4" s="1"/>
  <c r="AL533" i="4"/>
  <c r="AL542" i="4" s="1"/>
  <c r="AL544" i="4" s="1"/>
  <c r="AL545" i="4" s="1"/>
  <c r="AL353" i="4"/>
  <c r="AL362" i="4" s="1"/>
  <c r="AL364" i="4" s="1"/>
  <c r="AL365" i="4" s="1"/>
  <c r="AG308" i="4"/>
  <c r="AG317" i="4" s="1"/>
  <c r="AG319" i="4" s="1"/>
  <c r="AG320" i="4" s="1"/>
  <c r="AB623" i="4"/>
  <c r="AB632" i="4" s="1"/>
  <c r="AB634" i="4" s="1"/>
  <c r="AB635" i="4" s="1"/>
  <c r="V187" i="4"/>
  <c r="AV488" i="4"/>
  <c r="AV497" i="4" s="1"/>
  <c r="AV499" i="4" s="1"/>
  <c r="AV500" i="4" s="1"/>
  <c r="BT201" i="4"/>
  <c r="BT218" i="4" s="1"/>
  <c r="BT227" i="4" s="1"/>
  <c r="AG398" i="4"/>
  <c r="AG407" i="4" s="1"/>
  <c r="AG409" i="4" s="1"/>
  <c r="AG410" i="4" s="1"/>
  <c r="AV398" i="4"/>
  <c r="AV407" i="4" s="1"/>
  <c r="AV409" i="4" s="1"/>
  <c r="AV410" i="4" s="1"/>
  <c r="V457" i="4"/>
  <c r="BA83" i="4"/>
  <c r="BA92" i="4" s="1"/>
  <c r="BA94" i="4" s="1"/>
  <c r="BA95" i="4" s="1"/>
  <c r="BF398" i="4"/>
  <c r="BF407" i="4" s="1"/>
  <c r="BF409" i="4" s="1"/>
  <c r="BF410" i="4" s="1"/>
  <c r="BA713" i="4"/>
  <c r="BA722" i="4" s="1"/>
  <c r="BA724" i="4" s="1"/>
  <c r="BA725" i="4" s="1"/>
  <c r="BT786" i="4"/>
  <c r="BT803" i="4" s="1"/>
  <c r="BT812" i="4" s="1"/>
  <c r="BE502" i="4"/>
  <c r="BA623" i="4"/>
  <c r="BA632" i="4" s="1"/>
  <c r="BA634" i="4" s="1"/>
  <c r="BA635" i="4" s="1"/>
  <c r="AQ893" i="4"/>
  <c r="AQ902" i="4" s="1"/>
  <c r="AQ904" i="4" s="1"/>
  <c r="AQ905" i="4" s="1"/>
  <c r="AL488" i="4"/>
  <c r="AL497" i="4" s="1"/>
  <c r="AL499" i="4" s="1"/>
  <c r="AL500" i="4" s="1"/>
  <c r="AB128" i="4"/>
  <c r="AB137" i="4" s="1"/>
  <c r="AB139" i="4" s="1"/>
  <c r="AB140" i="4" s="1"/>
  <c r="AG938" i="4"/>
  <c r="AG947" i="4" s="1"/>
  <c r="AG949" i="4" s="1"/>
  <c r="AG950" i="4" s="1"/>
  <c r="AB173" i="4"/>
  <c r="AB182" i="4" s="1"/>
  <c r="AB184" i="4" s="1"/>
  <c r="AB185" i="4" s="1"/>
  <c r="W713" i="4"/>
  <c r="W722" i="4" s="1"/>
  <c r="W724" i="4" s="1"/>
  <c r="W725" i="4" s="1"/>
  <c r="BT606" i="4"/>
  <c r="BT623" i="4" s="1"/>
  <c r="BT632" i="4" s="1"/>
  <c r="AL83" i="4"/>
  <c r="AL92" i="4" s="1"/>
  <c r="AL94" i="4" s="1"/>
  <c r="AL95" i="4" s="1"/>
  <c r="AB218" i="4"/>
  <c r="AB227" i="4" s="1"/>
  <c r="AB229" i="4" s="1"/>
  <c r="AB230" i="4" s="1"/>
  <c r="AE51" i="7"/>
  <c r="AE55" i="7"/>
  <c r="AE61" i="7"/>
  <c r="AE63" i="7"/>
  <c r="AE58" i="7"/>
  <c r="BK533" i="4"/>
  <c r="BK542" i="4" s="1"/>
  <c r="BK544" i="4" s="1"/>
  <c r="BK545" i="4" s="1"/>
  <c r="BJ389" i="4"/>
  <c r="BY398" i="4"/>
  <c r="BY407" i="4" s="1"/>
  <c r="BK578" i="4"/>
  <c r="BK587" i="4" s="1"/>
  <c r="BK589" i="4" s="1"/>
  <c r="BK590" i="4" s="1"/>
  <c r="BY353" i="4"/>
  <c r="BY362" i="4" s="1"/>
  <c r="BJ929" i="4"/>
  <c r="BK218" i="4"/>
  <c r="BK227" i="4" s="1"/>
  <c r="BK229" i="4" s="1"/>
  <c r="BK230" i="4" s="1"/>
  <c r="BK263" i="4"/>
  <c r="BK272" i="4" s="1"/>
  <c r="BK274" i="4" s="1"/>
  <c r="BK275" i="4" s="1"/>
  <c r="AQ38" i="4"/>
  <c r="AQ47" i="4" s="1"/>
  <c r="AQ49" i="4" s="1"/>
  <c r="AQ50" i="4" s="1"/>
  <c r="AK322" i="4"/>
  <c r="V727" i="4"/>
  <c r="BY786" i="4"/>
  <c r="BT291" i="4"/>
  <c r="BT308" i="4" s="1"/>
  <c r="BT317" i="4" s="1"/>
  <c r="BK83" i="4"/>
  <c r="BK92" i="4" s="1"/>
  <c r="BK94" i="4" s="1"/>
  <c r="BK95" i="4" s="1"/>
  <c r="BA938" i="4"/>
  <c r="BA947" i="4" s="1"/>
  <c r="BA949" i="4" s="1"/>
  <c r="BA950" i="4" s="1"/>
  <c r="BA488" i="4"/>
  <c r="BA497" i="4" s="1"/>
  <c r="BA499" i="4" s="1"/>
  <c r="BA500" i="4" s="1"/>
  <c r="AV893" i="4"/>
  <c r="AV902" i="4" s="1"/>
  <c r="AV904" i="4" s="1"/>
  <c r="AV905" i="4" s="1"/>
  <c r="AV578" i="4"/>
  <c r="AV587" i="4" s="1"/>
  <c r="AV589" i="4" s="1"/>
  <c r="AV590" i="4" s="1"/>
  <c r="AL38" i="4"/>
  <c r="AL47" i="4" s="1"/>
  <c r="AL49" i="4" s="1"/>
  <c r="AL50" i="4" s="1"/>
  <c r="AG83" i="4"/>
  <c r="AG92" i="4" s="1"/>
  <c r="AG94" i="4" s="1"/>
  <c r="AG95" i="4" s="1"/>
  <c r="W173" i="4"/>
  <c r="W182" i="4" s="1"/>
  <c r="W184" i="4" s="1"/>
  <c r="W185" i="4" s="1"/>
  <c r="BY471" i="4"/>
  <c r="BT246" i="4"/>
  <c r="BT263" i="4" s="1"/>
  <c r="BT272" i="4" s="1"/>
  <c r="BF83" i="4"/>
  <c r="BF92" i="4" s="1"/>
  <c r="BF94" i="4" s="1"/>
  <c r="BF95" i="4" s="1"/>
  <c r="AQ758" i="4"/>
  <c r="AQ767" i="4" s="1"/>
  <c r="AQ769" i="4" s="1"/>
  <c r="AQ770" i="4" s="1"/>
  <c r="AG533" i="4"/>
  <c r="AG542" i="4" s="1"/>
  <c r="AG544" i="4" s="1"/>
  <c r="AG545" i="4" s="1"/>
  <c r="AB668" i="4"/>
  <c r="AB677" i="4" s="1"/>
  <c r="AB679" i="4" s="1"/>
  <c r="AB680" i="4" s="1"/>
  <c r="AB308" i="4"/>
  <c r="BY696" i="4"/>
  <c r="BJ888" i="4"/>
  <c r="BK758" i="4"/>
  <c r="BK767" i="4" s="1"/>
  <c r="BK769" i="4" s="1"/>
  <c r="BK770" i="4" s="1"/>
  <c r="BJ565" i="4"/>
  <c r="BJ434" i="4"/>
  <c r="BF128" i="4"/>
  <c r="BF137" i="4" s="1"/>
  <c r="BF139" i="4" s="1"/>
  <c r="BF140" i="4" s="1"/>
  <c r="BA848" i="4"/>
  <c r="BA857" i="4" s="1"/>
  <c r="BA859" i="4" s="1"/>
  <c r="BA860" i="4" s="1"/>
  <c r="AV83" i="4"/>
  <c r="AV92" i="4" s="1"/>
  <c r="AV94" i="4" s="1"/>
  <c r="AV95" i="4" s="1"/>
  <c r="AL218" i="4"/>
  <c r="AL227" i="4" s="1"/>
  <c r="AL229" i="4" s="1"/>
  <c r="AL230" i="4" s="1"/>
  <c r="AG578" i="4"/>
  <c r="AG587" i="4" s="1"/>
  <c r="AG589" i="4" s="1"/>
  <c r="AG590" i="4" s="1"/>
  <c r="W668" i="4"/>
  <c r="W677" i="4" s="1"/>
  <c r="W679" i="4" s="1"/>
  <c r="W680" i="4" s="1"/>
  <c r="W308" i="4"/>
  <c r="W38" i="4"/>
  <c r="W47" i="4" s="1"/>
  <c r="W49" i="4" s="1"/>
  <c r="W50" i="4" s="1"/>
  <c r="BJ933" i="4"/>
  <c r="AV353" i="4"/>
  <c r="AV362" i="4" s="1"/>
  <c r="AV364" i="4" s="1"/>
  <c r="AV365" i="4" s="1"/>
  <c r="AQ308" i="4"/>
  <c r="AQ317" i="4" s="1"/>
  <c r="AQ319" i="4" s="1"/>
  <c r="AQ320" i="4" s="1"/>
  <c r="BK623" i="4"/>
  <c r="BK632" i="4" s="1"/>
  <c r="BK634" i="4" s="1"/>
  <c r="BK635" i="4" s="1"/>
  <c r="BF938" i="4"/>
  <c r="BF947" i="4" s="1"/>
  <c r="BF949" i="4" s="1"/>
  <c r="BF950" i="4" s="1"/>
  <c r="AV128" i="4"/>
  <c r="AV137" i="4" s="1"/>
  <c r="AV139" i="4" s="1"/>
  <c r="AV140" i="4" s="1"/>
  <c r="AQ848" i="4"/>
  <c r="AQ857" i="4" s="1"/>
  <c r="AQ859" i="4" s="1"/>
  <c r="AQ860" i="4" s="1"/>
  <c r="AV758" i="4"/>
  <c r="AV767" i="4" s="1"/>
  <c r="AV769" i="4" s="1"/>
  <c r="AV770" i="4" s="1"/>
  <c r="AV173" i="4"/>
  <c r="AV182" i="4" s="1"/>
  <c r="AV184" i="4" s="1"/>
  <c r="AV185" i="4" s="1"/>
  <c r="BJ682" i="4"/>
  <c r="BF308" i="4"/>
  <c r="BF317" i="4" s="1"/>
  <c r="BF319" i="4" s="1"/>
  <c r="BF320" i="4" s="1"/>
  <c r="BA263" i="4"/>
  <c r="BA272" i="4" s="1"/>
  <c r="BA274" i="4" s="1"/>
  <c r="BA275" i="4" s="1"/>
  <c r="AQ443" i="4"/>
  <c r="AQ452" i="4" s="1"/>
  <c r="AQ454" i="4" s="1"/>
  <c r="AQ455" i="4" s="1"/>
  <c r="AG848" i="4"/>
  <c r="AG857" i="4" s="1"/>
  <c r="AG859" i="4" s="1"/>
  <c r="AG860" i="4" s="1"/>
  <c r="AG353" i="4"/>
  <c r="AG362" i="4" s="1"/>
  <c r="AG364" i="4" s="1"/>
  <c r="AG365" i="4" s="1"/>
  <c r="BF353" i="4"/>
  <c r="BF362" i="4" s="1"/>
  <c r="BF364" i="4" s="1"/>
  <c r="BF365" i="4" s="1"/>
  <c r="AV263" i="4"/>
  <c r="AV272" i="4" s="1"/>
  <c r="AV274" i="4" s="1"/>
  <c r="AV275" i="4" s="1"/>
  <c r="AL578" i="4"/>
  <c r="AL587" i="4" s="1"/>
  <c r="AL589" i="4" s="1"/>
  <c r="AL590" i="4" s="1"/>
  <c r="AL443" i="4"/>
  <c r="AL452" i="4" s="1"/>
  <c r="AL454" i="4" s="1"/>
  <c r="AL455" i="4" s="1"/>
  <c r="AG128" i="4"/>
  <c r="AG137" i="4" s="1"/>
  <c r="AG139" i="4" s="1"/>
  <c r="AG140" i="4" s="1"/>
  <c r="AB713" i="4"/>
  <c r="AB722" i="4" s="1"/>
  <c r="AB724" i="4" s="1"/>
  <c r="AB725" i="4" s="1"/>
  <c r="AB38" i="4"/>
  <c r="AB47" i="4" s="1"/>
  <c r="AB49" i="4" s="1"/>
  <c r="AB50" i="4" s="1"/>
  <c r="W623" i="4"/>
  <c r="W632" i="4" s="1"/>
  <c r="W634" i="4" s="1"/>
  <c r="W635" i="4" s="1"/>
  <c r="BJ749" i="4"/>
  <c r="BJ569" i="4"/>
  <c r="BJ438" i="4"/>
  <c r="BA38" i="4"/>
  <c r="BA47" i="4" s="1"/>
  <c r="BA49" i="4" s="1"/>
  <c r="BA50" i="4" s="1"/>
  <c r="AV308" i="4"/>
  <c r="AV317" i="4" s="1"/>
  <c r="AV319" i="4" s="1"/>
  <c r="AV320" i="4" s="1"/>
  <c r="AQ623" i="4"/>
  <c r="AQ632" i="4" s="1"/>
  <c r="AQ634" i="4" s="1"/>
  <c r="AQ635" i="4" s="1"/>
  <c r="AG758" i="4"/>
  <c r="AG767" i="4" s="1"/>
  <c r="AG769" i="4" s="1"/>
  <c r="AG770" i="4" s="1"/>
  <c r="BK488" i="4"/>
  <c r="BK497" i="4" s="1"/>
  <c r="BK499" i="4" s="1"/>
  <c r="BK500" i="4" s="1"/>
  <c r="AB758" i="4"/>
  <c r="AB767" i="4" s="1"/>
  <c r="AB769" i="4" s="1"/>
  <c r="AB770" i="4" s="1"/>
  <c r="W353" i="4"/>
  <c r="W362" i="4" s="1"/>
  <c r="W364" i="4" s="1"/>
  <c r="W365" i="4" s="1"/>
  <c r="BY848" i="4"/>
  <c r="BY857" i="4" s="1"/>
  <c r="BF488" i="4"/>
  <c r="BF497" i="4" s="1"/>
  <c r="BF499" i="4" s="1"/>
  <c r="BF500" i="4" s="1"/>
  <c r="BA893" i="4"/>
  <c r="BA902" i="4" s="1"/>
  <c r="BA904" i="4" s="1"/>
  <c r="BA905" i="4" s="1"/>
  <c r="BA443" i="4"/>
  <c r="BA452" i="4" s="1"/>
  <c r="BA454" i="4" s="1"/>
  <c r="BA455" i="4" s="1"/>
  <c r="AU547" i="4"/>
  <c r="AU142" i="4"/>
  <c r="V142" i="4"/>
  <c r="W128" i="4"/>
  <c r="W137" i="4" s="1"/>
  <c r="W139" i="4" s="1"/>
  <c r="W140" i="4" s="1"/>
  <c r="BY642" i="2"/>
  <c r="BY643" i="2" s="1"/>
  <c r="BT831" i="4"/>
  <c r="BT848" i="4" s="1"/>
  <c r="BT857" i="4" s="1"/>
  <c r="BJ659" i="4"/>
  <c r="BF263" i="4"/>
  <c r="BF272" i="4" s="1"/>
  <c r="BF274" i="4" s="1"/>
  <c r="BF275" i="4" s="1"/>
  <c r="BA218" i="4"/>
  <c r="BA227" i="4" s="1"/>
  <c r="BA229" i="4" s="1"/>
  <c r="BA230" i="4" s="1"/>
  <c r="AL713" i="4"/>
  <c r="AL722" i="4" s="1"/>
  <c r="AL724" i="4" s="1"/>
  <c r="AL725" i="4" s="1"/>
  <c r="AB803" i="4"/>
  <c r="AB812" i="4" s="1"/>
  <c r="AB814" i="4" s="1"/>
  <c r="AB815" i="4" s="1"/>
  <c r="AB263" i="4"/>
  <c r="W893" i="4"/>
  <c r="W902" i="4" s="1"/>
  <c r="W904" i="4" s="1"/>
  <c r="W905" i="4" s="1"/>
  <c r="BK848" i="4"/>
  <c r="BK857" i="4" s="1"/>
  <c r="BK859" i="4" s="1"/>
  <c r="BK860" i="4" s="1"/>
  <c r="BK713" i="4"/>
  <c r="BK722" i="4" s="1"/>
  <c r="BK724" i="4" s="1"/>
  <c r="BK725" i="4" s="1"/>
  <c r="BJ528" i="4"/>
  <c r="BK38" i="4"/>
  <c r="BK47" i="4" s="1"/>
  <c r="BK49" i="4" s="1"/>
  <c r="BK50" i="4" s="1"/>
  <c r="BF668" i="4"/>
  <c r="BF677" i="4" s="1"/>
  <c r="BF679" i="4" s="1"/>
  <c r="BF680" i="4" s="1"/>
  <c r="AG713" i="4"/>
  <c r="AG722" i="4" s="1"/>
  <c r="AG724" i="4" s="1"/>
  <c r="AG725" i="4" s="1"/>
  <c r="AG38" i="4"/>
  <c r="AG47" i="4" s="1"/>
  <c r="AG49" i="4" s="1"/>
  <c r="AG50" i="4" s="1"/>
  <c r="BJ115" i="4"/>
  <c r="BA668" i="4"/>
  <c r="BA677" i="4" s="1"/>
  <c r="BA679" i="4" s="1"/>
  <c r="BA680" i="4" s="1"/>
  <c r="AL758" i="4"/>
  <c r="AL767" i="4" s="1"/>
  <c r="AL769" i="4" s="1"/>
  <c r="AL770" i="4" s="1"/>
  <c r="AL173" i="4"/>
  <c r="AL182" i="4" s="1"/>
  <c r="AL184" i="4" s="1"/>
  <c r="AL185" i="4" s="1"/>
  <c r="AB533" i="4"/>
  <c r="W263" i="4"/>
  <c r="BT156" i="4"/>
  <c r="BT173" i="4" s="1"/>
  <c r="BT182" i="4" s="1"/>
  <c r="BK893" i="4"/>
  <c r="BK902" i="4" s="1"/>
  <c r="BK904" i="4" s="1"/>
  <c r="BK905" i="4" s="1"/>
  <c r="BA353" i="4"/>
  <c r="BA362" i="4" s="1"/>
  <c r="BA364" i="4" s="1"/>
  <c r="BA365" i="4" s="1"/>
  <c r="AG443" i="4"/>
  <c r="AG452" i="4" s="1"/>
  <c r="AG454" i="4" s="1"/>
  <c r="AG455" i="4" s="1"/>
  <c r="AB398" i="4"/>
  <c r="AB407" i="4" s="1"/>
  <c r="AB409" i="4" s="1"/>
  <c r="AB410" i="4" s="1"/>
  <c r="W83" i="4"/>
  <c r="W92" i="4" s="1"/>
  <c r="W94" i="4" s="1"/>
  <c r="W95" i="4" s="1"/>
  <c r="BY876" i="4"/>
  <c r="BT651" i="4"/>
  <c r="BT668" i="4" s="1"/>
  <c r="BT677" i="4" s="1"/>
  <c r="BF173" i="4"/>
  <c r="BF182" i="4" s="1"/>
  <c r="BF184" i="4" s="1"/>
  <c r="BF185" i="4" s="1"/>
  <c r="BA128" i="4"/>
  <c r="BA137" i="4" s="1"/>
  <c r="BA139" i="4" s="1"/>
  <c r="BA140" i="4" s="1"/>
  <c r="AQ668" i="4"/>
  <c r="AQ677" i="4" s="1"/>
  <c r="AQ679" i="4" s="1"/>
  <c r="AQ680" i="4" s="1"/>
  <c r="AL803" i="4"/>
  <c r="AL812" i="4" s="1"/>
  <c r="AL814" i="4" s="1"/>
  <c r="AL815" i="4" s="1"/>
  <c r="W533" i="4"/>
  <c r="BY578" i="4"/>
  <c r="BY587" i="4" s="1"/>
  <c r="BJ794" i="4"/>
  <c r="BJ798" i="4"/>
  <c r="BJ614" i="4"/>
  <c r="BF218" i="4"/>
  <c r="BF227" i="4" s="1"/>
  <c r="BF229" i="4" s="1"/>
  <c r="BF230" i="4" s="1"/>
  <c r="AZ457" i="4"/>
  <c r="AP97" i="4"/>
  <c r="AK502" i="4"/>
  <c r="V862" i="4"/>
  <c r="W398" i="4"/>
  <c r="W407" i="4" s="1"/>
  <c r="W409" i="4" s="1"/>
  <c r="W410" i="4" s="1"/>
  <c r="BJ663" i="4"/>
  <c r="BF623" i="4"/>
  <c r="BF632" i="4" s="1"/>
  <c r="BF634" i="4" s="1"/>
  <c r="BF635" i="4" s="1"/>
  <c r="BJ839" i="4"/>
  <c r="BJ704" i="4"/>
  <c r="AV938" i="4"/>
  <c r="AV947" i="4" s="1"/>
  <c r="AV949" i="4" s="1"/>
  <c r="AV950" i="4" s="1"/>
  <c r="AQ173" i="4"/>
  <c r="AQ182" i="4" s="1"/>
  <c r="AQ184" i="4" s="1"/>
  <c r="AQ185" i="4" s="1"/>
  <c r="W938" i="4"/>
  <c r="W947" i="4" s="1"/>
  <c r="W949" i="4" s="1"/>
  <c r="W950" i="4" s="1"/>
  <c r="BK398" i="4"/>
  <c r="BK407" i="4" s="1"/>
  <c r="BK409" i="4" s="1"/>
  <c r="BK410" i="4" s="1"/>
  <c r="BK128" i="4"/>
  <c r="BK137" i="4" s="1"/>
  <c r="BK139" i="4" s="1"/>
  <c r="BK140" i="4" s="1"/>
  <c r="BF713" i="4"/>
  <c r="BF722" i="4" s="1"/>
  <c r="BF724" i="4" s="1"/>
  <c r="BF725" i="4" s="1"/>
  <c r="AQ488" i="4"/>
  <c r="AQ497" i="4" s="1"/>
  <c r="AQ499" i="4" s="1"/>
  <c r="AQ500" i="4" s="1"/>
  <c r="AF520" i="4"/>
  <c r="AB848" i="4"/>
  <c r="AB857" i="4" s="1"/>
  <c r="AB859" i="4" s="1"/>
  <c r="AB860" i="4" s="1"/>
  <c r="W803" i="4"/>
  <c r="W812" i="4" s="1"/>
  <c r="W814" i="4" s="1"/>
  <c r="W815" i="4" s="1"/>
  <c r="BJ430" i="4"/>
  <c r="BA533" i="4"/>
  <c r="BA542" i="4" s="1"/>
  <c r="BA544" i="4" s="1"/>
  <c r="BA545" i="4" s="1"/>
  <c r="AL938" i="4"/>
  <c r="AL947" i="4" s="1"/>
  <c r="AL949" i="4" s="1"/>
  <c r="AL950" i="4" s="1"/>
  <c r="AG893" i="4"/>
  <c r="AG902" i="4" s="1"/>
  <c r="AG904" i="4" s="1"/>
  <c r="AG905" i="4" s="1"/>
  <c r="BY623" i="4"/>
  <c r="BY632" i="4" s="1"/>
  <c r="BK938" i="4"/>
  <c r="BK947" i="4" s="1"/>
  <c r="BK949" i="4" s="1"/>
  <c r="BK950" i="4" s="1"/>
  <c r="BF893" i="4"/>
  <c r="BF902" i="4" s="1"/>
  <c r="BF904" i="4" s="1"/>
  <c r="BF905" i="4" s="1"/>
  <c r="BF443" i="4"/>
  <c r="BF452" i="4" s="1"/>
  <c r="BF454" i="4" s="1"/>
  <c r="BF455" i="4" s="1"/>
  <c r="AV38" i="4"/>
  <c r="AV47" i="4" s="1"/>
  <c r="AV49" i="4" s="1"/>
  <c r="AV50" i="4" s="1"/>
  <c r="AL623" i="4"/>
  <c r="AL632" i="4" s="1"/>
  <c r="AL634" i="4" s="1"/>
  <c r="AL635" i="4" s="1"/>
  <c r="AG218" i="4"/>
  <c r="AG227" i="4" s="1"/>
  <c r="AG229" i="4" s="1"/>
  <c r="AG230" i="4" s="1"/>
  <c r="AB893" i="4"/>
  <c r="AB902" i="4" s="1"/>
  <c r="AB904" i="4" s="1"/>
  <c r="AB905" i="4" s="1"/>
  <c r="AB578" i="4"/>
  <c r="AB587" i="4" s="1"/>
  <c r="AB589" i="4" s="1"/>
  <c r="AB590" i="4" s="1"/>
  <c r="AB443" i="4"/>
  <c r="AB452" i="4" s="1"/>
  <c r="AB454" i="4" s="1"/>
  <c r="AB455" i="4" s="1"/>
  <c r="BT336" i="4"/>
  <c r="BT353" i="4" s="1"/>
  <c r="BT362" i="4" s="1"/>
  <c r="BJ618" i="4"/>
  <c r="BA758" i="4"/>
  <c r="BA767" i="4" s="1"/>
  <c r="BA769" i="4" s="1"/>
  <c r="BA770" i="4" s="1"/>
  <c r="AU727" i="4"/>
  <c r="AU412" i="4"/>
  <c r="AQ533" i="4"/>
  <c r="AQ542" i="4" s="1"/>
  <c r="AQ544" i="4" s="1"/>
  <c r="AQ545" i="4" s="1"/>
  <c r="AG803" i="4"/>
  <c r="AG812" i="4" s="1"/>
  <c r="AG814" i="4" s="1"/>
  <c r="AG815" i="4" s="1"/>
  <c r="AG623" i="4"/>
  <c r="AG632" i="4" s="1"/>
  <c r="AG634" i="4" s="1"/>
  <c r="AG635" i="4" s="1"/>
  <c r="AG263" i="4"/>
  <c r="AG272" i="4" s="1"/>
  <c r="AG274" i="4" s="1"/>
  <c r="AG275" i="4" s="1"/>
  <c r="AA772" i="4"/>
  <c r="BY291" i="4"/>
  <c r="BT561" i="4"/>
  <c r="BT578" i="4" s="1"/>
  <c r="BT587" i="4" s="1"/>
  <c r="BK668" i="4"/>
  <c r="BK677" i="4" s="1"/>
  <c r="BK679" i="4" s="1"/>
  <c r="BK680" i="4" s="1"/>
  <c r="BK308" i="4"/>
  <c r="BK317" i="4" s="1"/>
  <c r="BK319" i="4" s="1"/>
  <c r="BK320" i="4" s="1"/>
  <c r="BF803" i="4"/>
  <c r="BF812" i="4" s="1"/>
  <c r="BF814" i="4" s="1"/>
  <c r="BF815" i="4" s="1"/>
  <c r="AQ398" i="4"/>
  <c r="AQ407" i="4" s="1"/>
  <c r="AQ409" i="4" s="1"/>
  <c r="AQ410" i="4" s="1"/>
  <c r="AL848" i="4"/>
  <c r="AL857" i="4" s="1"/>
  <c r="AL859" i="4" s="1"/>
  <c r="AL860" i="4" s="1"/>
  <c r="AG668" i="4"/>
  <c r="AG677" i="4" s="1"/>
  <c r="AG679" i="4" s="1"/>
  <c r="AG680" i="4" s="1"/>
  <c r="W578" i="4"/>
  <c r="W587" i="4" s="1"/>
  <c r="W589" i="4" s="1"/>
  <c r="W590" i="4" s="1"/>
  <c r="W443" i="4"/>
  <c r="W452" i="4" s="1"/>
  <c r="W454" i="4" s="1"/>
  <c r="W455" i="4" s="1"/>
  <c r="BY741" i="4"/>
  <c r="BT516" i="4"/>
  <c r="BT533" i="4" s="1"/>
  <c r="BT542" i="4" s="1"/>
  <c r="BJ322" i="4"/>
  <c r="BK353" i="4"/>
  <c r="BK362" i="4" s="1"/>
  <c r="BK364" i="4" s="1"/>
  <c r="BK365" i="4" s="1"/>
  <c r="BA803" i="4"/>
  <c r="BA812" i="4" s="1"/>
  <c r="BA814" i="4" s="1"/>
  <c r="BA815" i="4" s="1"/>
  <c r="AV218" i="4"/>
  <c r="AV227" i="4" s="1"/>
  <c r="AV229" i="4" s="1"/>
  <c r="AV230" i="4" s="1"/>
  <c r="AQ578" i="4"/>
  <c r="AQ587" i="4" s="1"/>
  <c r="AQ589" i="4" s="1"/>
  <c r="AQ590" i="4" s="1"/>
  <c r="AL128" i="4"/>
  <c r="AL137" i="4" s="1"/>
  <c r="AL139" i="4" s="1"/>
  <c r="AL140" i="4" s="1"/>
  <c r="AB83" i="4"/>
  <c r="AB92" i="4" s="1"/>
  <c r="AB94" i="4" s="1"/>
  <c r="AB95" i="4" s="1"/>
  <c r="BT471" i="4"/>
  <c r="BT488" i="4" s="1"/>
  <c r="BT497" i="4" s="1"/>
  <c r="BF848" i="4"/>
  <c r="BF857" i="4" s="1"/>
  <c r="BF859" i="4" s="1"/>
  <c r="BF860" i="4" s="1"/>
  <c r="BF38" i="4"/>
  <c r="BF47" i="4" s="1"/>
  <c r="BF49" i="4" s="1"/>
  <c r="BF50" i="4" s="1"/>
  <c r="BA308" i="4"/>
  <c r="BA317" i="4" s="1"/>
  <c r="BA319" i="4" s="1"/>
  <c r="BA320" i="4" s="1"/>
  <c r="AV803" i="4"/>
  <c r="AV812" i="4" s="1"/>
  <c r="AV814" i="4" s="1"/>
  <c r="AV815" i="4" s="1"/>
  <c r="AV623" i="4"/>
  <c r="AV632" i="4" s="1"/>
  <c r="AV634" i="4" s="1"/>
  <c r="AV635" i="4" s="1"/>
  <c r="AQ938" i="4"/>
  <c r="AQ947" i="4" s="1"/>
  <c r="AQ949" i="4" s="1"/>
  <c r="AQ950" i="4" s="1"/>
  <c r="AQ218" i="4"/>
  <c r="AQ227" i="4" s="1"/>
  <c r="AQ229" i="4" s="1"/>
  <c r="AQ230" i="4" s="1"/>
  <c r="AL893" i="4"/>
  <c r="AL902" i="4" s="1"/>
  <c r="AL904" i="4" s="1"/>
  <c r="AL905" i="4" s="1"/>
  <c r="AB353" i="4"/>
  <c r="AB362" i="4" s="1"/>
  <c r="AB364" i="4" s="1"/>
  <c r="AB365" i="4" s="1"/>
  <c r="BY668" i="4"/>
  <c r="BY677" i="4" s="1"/>
  <c r="BJ880" i="4"/>
  <c r="BJ884" i="4"/>
  <c r="BK443" i="4"/>
  <c r="BK452" i="4" s="1"/>
  <c r="BK454" i="4" s="1"/>
  <c r="BK455" i="4" s="1"/>
  <c r="BK173" i="4"/>
  <c r="BK182" i="4" s="1"/>
  <c r="BK184" i="4" s="1"/>
  <c r="BK185" i="4" s="1"/>
  <c r="AV668" i="4"/>
  <c r="AV677" i="4" s="1"/>
  <c r="AV679" i="4" s="1"/>
  <c r="AV680" i="4" s="1"/>
  <c r="AQ803" i="4"/>
  <c r="AQ812" i="4" s="1"/>
  <c r="AQ814" i="4" s="1"/>
  <c r="AQ815" i="4" s="1"/>
  <c r="AQ263" i="4"/>
  <c r="AQ272" i="4" s="1"/>
  <c r="AQ274" i="4" s="1"/>
  <c r="AQ275" i="4" s="1"/>
  <c r="AG173" i="4"/>
  <c r="AG182" i="4" s="1"/>
  <c r="AG184" i="4" s="1"/>
  <c r="AG185" i="4" s="1"/>
  <c r="BX42" i="4"/>
  <c r="BJ745" i="4"/>
  <c r="BF578" i="4"/>
  <c r="BF587" i="4" s="1"/>
  <c r="BF589" i="4" s="1"/>
  <c r="BF590" i="4" s="1"/>
  <c r="AV848" i="4"/>
  <c r="AV857" i="4" s="1"/>
  <c r="AV859" i="4" s="1"/>
  <c r="AV860" i="4" s="1"/>
  <c r="AV713" i="4"/>
  <c r="AV722" i="4" s="1"/>
  <c r="AV724" i="4" s="1"/>
  <c r="AV725" i="4" s="1"/>
  <c r="AV533" i="4"/>
  <c r="AV542" i="4" s="1"/>
  <c r="AV544" i="4" s="1"/>
  <c r="AV545" i="4" s="1"/>
  <c r="AQ83" i="4"/>
  <c r="AQ92" i="4" s="1"/>
  <c r="AQ94" i="4" s="1"/>
  <c r="AQ95" i="4" s="1"/>
  <c r="AL263" i="4"/>
  <c r="AL272" i="4" s="1"/>
  <c r="AL274" i="4" s="1"/>
  <c r="AL275" i="4" s="1"/>
  <c r="AG488" i="4"/>
  <c r="AG497" i="4" s="1"/>
  <c r="AG499" i="4" s="1"/>
  <c r="AG500" i="4" s="1"/>
  <c r="W848" i="4"/>
  <c r="W857" i="4" s="1"/>
  <c r="W859" i="4" s="1"/>
  <c r="W860" i="4" s="1"/>
  <c r="BT66" i="4"/>
  <c r="BT83" i="4" s="1"/>
  <c r="BT92" i="4" s="1"/>
  <c r="BK803" i="4"/>
  <c r="BK812" i="4" s="1"/>
  <c r="BK814" i="4" s="1"/>
  <c r="BK815" i="4" s="1"/>
  <c r="BJ637" i="4"/>
  <c r="BJ348" i="4"/>
  <c r="BA578" i="4"/>
  <c r="BA587" i="4" s="1"/>
  <c r="BA589" i="4" s="1"/>
  <c r="BA590" i="4" s="1"/>
  <c r="AP367" i="4"/>
  <c r="AQ353" i="4"/>
  <c r="AQ362" i="4" s="1"/>
  <c r="AQ364" i="4" s="1"/>
  <c r="AQ365" i="4" s="1"/>
  <c r="AK817" i="4"/>
  <c r="AL668" i="4"/>
  <c r="AL677" i="4" s="1"/>
  <c r="AL679" i="4" s="1"/>
  <c r="AL680" i="4" s="1"/>
  <c r="AK277" i="4"/>
  <c r="AL308" i="4"/>
  <c r="AL317" i="4" s="1"/>
  <c r="AL319" i="4" s="1"/>
  <c r="AL320" i="4" s="1"/>
  <c r="AF277" i="4"/>
  <c r="AB938" i="4"/>
  <c r="AB947" i="4" s="1"/>
  <c r="AB949" i="4" s="1"/>
  <c r="AB950" i="4" s="1"/>
  <c r="AA745" i="4"/>
  <c r="BU642" i="2"/>
  <c r="BZ642" i="2"/>
  <c r="BZ643" i="2" s="1"/>
  <c r="BU700" i="2"/>
  <c r="BU701" i="2" s="1"/>
  <c r="BY700" i="2"/>
  <c r="BY701" i="2" s="1"/>
  <c r="BZ700" i="2"/>
  <c r="BX759" i="2"/>
  <c r="BX758" i="2"/>
  <c r="BU1153" i="2"/>
  <c r="BT1153" i="2"/>
  <c r="BY1501" i="2"/>
  <c r="BZ1501" i="2"/>
  <c r="BZ979" i="2"/>
  <c r="BY979" i="2"/>
  <c r="BZ225" i="2"/>
  <c r="BY225" i="2"/>
  <c r="BT1211" i="2"/>
  <c r="BU1211" i="2"/>
  <c r="BZ1559" i="2"/>
  <c r="BY1559" i="2"/>
  <c r="BZ1037" i="2"/>
  <c r="BY1037" i="2"/>
  <c r="BU283" i="2"/>
  <c r="BT283" i="2"/>
  <c r="BZ283" i="2"/>
  <c r="BY283" i="2"/>
  <c r="BU1443" i="2"/>
  <c r="BT1443" i="2"/>
  <c r="BT921" i="2"/>
  <c r="BU921" i="2"/>
  <c r="BZ1443" i="2"/>
  <c r="BY1443" i="2"/>
  <c r="BZ921" i="2"/>
  <c r="BY921" i="2"/>
  <c r="BU167" i="2"/>
  <c r="BT167" i="2"/>
  <c r="X65" i="7"/>
  <c r="AB66" i="7"/>
  <c r="BZ515" i="2"/>
  <c r="BY515" i="2"/>
  <c r="BU1501" i="2"/>
  <c r="BT1501" i="2"/>
  <c r="BZ1327" i="2"/>
  <c r="BY1327" i="2"/>
  <c r="BZ805" i="2"/>
  <c r="BY805" i="2"/>
  <c r="BZ573" i="2"/>
  <c r="BY573" i="2"/>
  <c r="BU1559" i="2"/>
  <c r="BT1559" i="2"/>
  <c r="BU1037" i="2"/>
  <c r="BT1037" i="2"/>
  <c r="BZ1385" i="2"/>
  <c r="BY1385" i="2"/>
  <c r="BZ863" i="2"/>
  <c r="BY863" i="2"/>
  <c r="BT109" i="2"/>
  <c r="BU109" i="2"/>
  <c r="BZ109" i="2"/>
  <c r="BY109" i="2"/>
  <c r="BU1269" i="2"/>
  <c r="BT1269" i="2"/>
  <c r="BZ1269" i="2"/>
  <c r="BY1269" i="2"/>
  <c r="BZ167" i="2"/>
  <c r="BY167" i="2"/>
  <c r="BU979" i="2"/>
  <c r="BT979" i="2"/>
  <c r="BU515" i="2"/>
  <c r="BT515" i="2"/>
  <c r="BU573" i="2"/>
  <c r="BT573" i="2"/>
  <c r="BZ341" i="2"/>
  <c r="BY341" i="2"/>
  <c r="BU1327" i="2"/>
  <c r="BT1327" i="2"/>
  <c r="BU805" i="2"/>
  <c r="BT805" i="2"/>
  <c r="BZ1153" i="2"/>
  <c r="BY1153" i="2"/>
  <c r="BT399" i="2"/>
  <c r="BU399" i="2"/>
  <c r="BZ399" i="2"/>
  <c r="BY399" i="2"/>
  <c r="BT1385" i="2"/>
  <c r="BU1385" i="2"/>
  <c r="BU863" i="2"/>
  <c r="BT863" i="2"/>
  <c r="BZ1211" i="2"/>
  <c r="BY1211" i="2"/>
  <c r="BU457" i="2"/>
  <c r="BT457" i="2"/>
  <c r="BZ457" i="2"/>
  <c r="BY457" i="2"/>
  <c r="BT1617" i="2"/>
  <c r="BU1617" i="2"/>
  <c r="BU1095" i="2"/>
  <c r="BT1095" i="2"/>
  <c r="BZ1617" i="2"/>
  <c r="BY1617" i="2"/>
  <c r="BU341" i="2"/>
  <c r="BT341" i="2"/>
  <c r="BU225" i="2"/>
  <c r="BT225" i="2"/>
  <c r="BZ1095" i="2"/>
  <c r="BY1095" i="2"/>
  <c r="BX750" i="2"/>
  <c r="BX634" i="2"/>
  <c r="AA38" i="7"/>
  <c r="AB38" i="7"/>
  <c r="Y38" i="7"/>
  <c r="X38" i="7"/>
  <c r="Z34" i="7"/>
  <c r="AE21" i="7"/>
  <c r="AE31" i="7"/>
  <c r="AE33" i="7"/>
  <c r="W34" i="7"/>
  <c r="AE20" i="7"/>
  <c r="AE28" i="7"/>
  <c r="AE24" i="7"/>
  <c r="AE18" i="7"/>
  <c r="Y34" i="7"/>
  <c r="AB34" i="7"/>
  <c r="AE37" i="7"/>
  <c r="AA34" i="7"/>
  <c r="W65" i="7"/>
  <c r="AE22" i="7"/>
  <c r="AE27" i="7"/>
  <c r="AE16" i="7"/>
  <c r="AE25" i="7"/>
  <c r="AE9" i="7"/>
  <c r="AE19" i="7"/>
  <c r="Z38" i="7"/>
  <c r="X34" i="7"/>
  <c r="AE23" i="7"/>
  <c r="AE17" i="7"/>
  <c r="AC38" i="7"/>
  <c r="W38" i="7"/>
  <c r="AE10" i="7"/>
  <c r="AE32" i="7"/>
  <c r="AE15" i="7"/>
  <c r="AE35" i="7"/>
  <c r="AE52" i="7"/>
  <c r="AD55" i="7"/>
  <c r="AE36" i="7"/>
  <c r="AE29" i="7"/>
  <c r="AC34" i="7"/>
  <c r="AE14" i="7"/>
  <c r="AE13" i="7"/>
  <c r="AD34" i="7"/>
  <c r="AD38" i="7"/>
  <c r="AE12" i="7"/>
  <c r="U66" i="7"/>
  <c r="U65" i="7"/>
  <c r="BX266" i="4"/>
  <c r="Z65" i="7"/>
  <c r="AE48" i="7"/>
  <c r="AE44" i="7"/>
  <c r="AE30" i="7"/>
  <c r="Y65" i="7"/>
  <c r="AA66" i="7"/>
  <c r="AE62" i="7"/>
  <c r="AE60" i="7"/>
  <c r="AE59" i="7"/>
  <c r="AE47" i="7"/>
  <c r="AE50" i="7"/>
  <c r="AE54" i="7"/>
  <c r="AE11" i="7"/>
  <c r="X66" i="7"/>
  <c r="Y66" i="7"/>
  <c r="AD65" i="7"/>
  <c r="AE56" i="7"/>
  <c r="AE46" i="7"/>
  <c r="AE57" i="7"/>
  <c r="AE45" i="7"/>
  <c r="AE49" i="7"/>
  <c r="AB65" i="7"/>
  <c r="AE64" i="7"/>
  <c r="W66" i="7"/>
  <c r="AC65" i="7"/>
  <c r="AE53" i="7"/>
  <c r="AD54" i="7"/>
  <c r="AC54" i="7"/>
  <c r="AC66" i="7" s="1"/>
  <c r="AN87" i="4"/>
  <c r="AA45" i="7" s="1"/>
  <c r="AA65" i="7" s="1"/>
  <c r="Z54" i="7"/>
  <c r="Z66" i="7" s="1"/>
  <c r="W542" i="4" l="1"/>
  <c r="W543" i="4"/>
  <c r="W317" i="4"/>
  <c r="W318" i="4"/>
  <c r="AB317" i="4"/>
  <c r="AB318" i="4"/>
  <c r="AB497" i="4"/>
  <c r="AB498" i="4"/>
  <c r="W272" i="4"/>
  <c r="W273" i="4"/>
  <c r="W497" i="4"/>
  <c r="W498" i="4"/>
  <c r="AB542" i="4"/>
  <c r="AB543" i="4"/>
  <c r="AB272" i="4"/>
  <c r="AB273" i="4"/>
  <c r="BY1626" i="2"/>
  <c r="BY1624" i="2"/>
  <c r="BT1566" i="2"/>
  <c r="BT1568" i="2"/>
  <c r="BY1566" i="2"/>
  <c r="BY1568" i="2"/>
  <c r="BT1510" i="2"/>
  <c r="BT1508" i="2"/>
  <c r="BS1621" i="2"/>
  <c r="BS1620" i="2" s="1"/>
  <c r="BT1626" i="2"/>
  <c r="BT1624" i="2"/>
  <c r="BX1505" i="2"/>
  <c r="BY1510" i="2"/>
  <c r="BY1508" i="2"/>
  <c r="BY408" i="2"/>
  <c r="BY406" i="2"/>
  <c r="BY118" i="2"/>
  <c r="BY116" i="2"/>
  <c r="BY582" i="2"/>
  <c r="BY580" i="2"/>
  <c r="BY1104" i="2"/>
  <c r="BY1102" i="2"/>
  <c r="BY466" i="2"/>
  <c r="BY464" i="2"/>
  <c r="BY1278" i="2"/>
  <c r="BY1276" i="2"/>
  <c r="BY814" i="2"/>
  <c r="BY812" i="2"/>
  <c r="BY522" i="2"/>
  <c r="BY524" i="2"/>
  <c r="BY930" i="2"/>
  <c r="BY928" i="2"/>
  <c r="BY1044" i="2"/>
  <c r="BY1046" i="2"/>
  <c r="BY234" i="2"/>
  <c r="BY232" i="2"/>
  <c r="BY870" i="2"/>
  <c r="BY872" i="2"/>
  <c r="BY1336" i="2"/>
  <c r="BY1334" i="2"/>
  <c r="BY1452" i="2"/>
  <c r="BY1450" i="2"/>
  <c r="BY292" i="2"/>
  <c r="BY290" i="2"/>
  <c r="BY988" i="2"/>
  <c r="BY986" i="2"/>
  <c r="BX1157" i="2"/>
  <c r="BX1156" i="2" s="1"/>
  <c r="BY1162" i="2"/>
  <c r="BY1160" i="2"/>
  <c r="BY174" i="2"/>
  <c r="BY176" i="2"/>
  <c r="BX345" i="2"/>
  <c r="BY348" i="2"/>
  <c r="BY350" i="2"/>
  <c r="BY1218" i="2"/>
  <c r="BY1220" i="2"/>
  <c r="BY1392" i="2"/>
  <c r="BY1394" i="2"/>
  <c r="BZ49" i="4"/>
  <c r="BZ50" i="4" s="1"/>
  <c r="BU49" i="4"/>
  <c r="BU50" i="4" s="1"/>
  <c r="BT1334" i="2"/>
  <c r="BT1336" i="2"/>
  <c r="BT1044" i="2"/>
  <c r="BT1046" i="2"/>
  <c r="BT1452" i="2"/>
  <c r="BT1450" i="2"/>
  <c r="BT1160" i="2"/>
  <c r="BT1162" i="2"/>
  <c r="BT522" i="2"/>
  <c r="BT524" i="2"/>
  <c r="BT408" i="2"/>
  <c r="BT406" i="2"/>
  <c r="BT118" i="2"/>
  <c r="BT116" i="2"/>
  <c r="BS1099" i="2"/>
  <c r="BT1104" i="2"/>
  <c r="BT1102" i="2"/>
  <c r="BT986" i="2"/>
  <c r="BT988" i="2"/>
  <c r="BT1278" i="2"/>
  <c r="BT1276" i="2"/>
  <c r="BT870" i="2"/>
  <c r="BT872" i="2"/>
  <c r="BS461" i="2"/>
  <c r="BS460" i="2" s="1"/>
  <c r="BT464" i="2"/>
  <c r="BT466" i="2"/>
  <c r="BT1392" i="2"/>
  <c r="BT1394" i="2"/>
  <c r="BT348" i="2"/>
  <c r="BT350" i="2"/>
  <c r="BT582" i="2"/>
  <c r="BT580" i="2"/>
  <c r="BT174" i="2"/>
  <c r="BT176" i="2"/>
  <c r="BT290" i="2"/>
  <c r="BT292" i="2"/>
  <c r="BS229" i="2"/>
  <c r="BT234" i="2"/>
  <c r="BT232" i="2"/>
  <c r="BT812" i="2"/>
  <c r="BT814" i="2"/>
  <c r="BS925" i="2"/>
  <c r="BT930" i="2"/>
  <c r="BT928" i="2"/>
  <c r="BS1215" i="2"/>
  <c r="BT1218" i="2"/>
  <c r="BT1220" i="2"/>
  <c r="BU61" i="2"/>
  <c r="BU58" i="2"/>
  <c r="BS55" i="2"/>
  <c r="BS54" i="2" s="1"/>
  <c r="BT49" i="4"/>
  <c r="BT50" i="4" s="1"/>
  <c r="BT904" i="4"/>
  <c r="BT905" i="4" s="1"/>
  <c r="BS905" i="4" s="1"/>
  <c r="BY139" i="4"/>
  <c r="BX139" i="4" s="1"/>
  <c r="BX1099" i="2"/>
  <c r="BX1098" i="2" s="1"/>
  <c r="BX1621" i="2"/>
  <c r="BX461" i="2"/>
  <c r="BS867" i="2"/>
  <c r="BS1331" i="2"/>
  <c r="BS1330" i="2" s="1"/>
  <c r="BY274" i="4"/>
  <c r="BY275" i="4" s="1"/>
  <c r="BX275" i="4" s="1"/>
  <c r="BS519" i="2"/>
  <c r="BX1273" i="2"/>
  <c r="BX1272" i="2" s="1"/>
  <c r="BS1041" i="2"/>
  <c r="BX809" i="2"/>
  <c r="BX519" i="2"/>
  <c r="BX518" i="2" s="1"/>
  <c r="BX925" i="2"/>
  <c r="BX924" i="2" s="1"/>
  <c r="BS1447" i="2"/>
  <c r="BS1446" i="2" s="1"/>
  <c r="BX1041" i="2"/>
  <c r="BX1040" i="2" s="1"/>
  <c r="BX229" i="2"/>
  <c r="BS1157" i="2"/>
  <c r="BT409" i="4"/>
  <c r="BT410" i="4" s="1"/>
  <c r="BS410" i="4" s="1"/>
  <c r="BY49" i="4"/>
  <c r="BY50" i="4" s="1"/>
  <c r="BT949" i="4"/>
  <c r="BS949" i="4" s="1"/>
  <c r="BT139" i="4"/>
  <c r="BT140" i="4" s="1"/>
  <c r="BS140" i="4" s="1"/>
  <c r="BZ118" i="2"/>
  <c r="BZ116" i="2"/>
  <c r="BZ1102" i="2"/>
  <c r="BZ1104" i="2"/>
  <c r="BU1336" i="2"/>
  <c r="BU1334" i="2"/>
  <c r="BU1392" i="2"/>
  <c r="BU1394" i="2"/>
  <c r="BS113" i="2"/>
  <c r="BU348" i="2"/>
  <c r="BU350" i="2"/>
  <c r="BZ1220" i="2"/>
  <c r="BZ1218" i="2"/>
  <c r="BZ406" i="2"/>
  <c r="BZ408" i="2"/>
  <c r="BU814" i="2"/>
  <c r="BU812" i="2"/>
  <c r="BU816" i="2" s="1"/>
  <c r="BU580" i="2"/>
  <c r="BU582" i="2"/>
  <c r="BX171" i="2"/>
  <c r="BX113" i="2"/>
  <c r="BX1389" i="2"/>
  <c r="BX577" i="2"/>
  <c r="BX576" i="2" s="1"/>
  <c r="BS1505" i="2"/>
  <c r="BS171" i="2"/>
  <c r="BS170" i="2" s="1"/>
  <c r="BU928" i="2"/>
  <c r="BU930" i="2"/>
  <c r="BS287" i="2"/>
  <c r="BS286" i="2" s="1"/>
  <c r="BU1218" i="2"/>
  <c r="BU1220" i="2"/>
  <c r="BZ1508" i="2"/>
  <c r="BZ1510" i="2"/>
  <c r="BU406" i="2"/>
  <c r="BU408" i="2"/>
  <c r="BZ1394" i="2"/>
  <c r="BZ1392" i="2"/>
  <c r="BZ580" i="2"/>
  <c r="BZ582" i="2"/>
  <c r="BU1510" i="2"/>
  <c r="BU1508" i="2"/>
  <c r="BU174" i="2"/>
  <c r="BU176" i="2"/>
  <c r="BU292" i="2"/>
  <c r="BU290" i="2"/>
  <c r="BU870" i="2"/>
  <c r="BU872" i="2"/>
  <c r="BZ1624" i="2"/>
  <c r="BZ1626" i="2"/>
  <c r="BU522" i="2"/>
  <c r="BU524" i="2"/>
  <c r="BZ812" i="2"/>
  <c r="BZ814" i="2"/>
  <c r="BZ928" i="2"/>
  <c r="BZ930" i="2"/>
  <c r="BU1162" i="2"/>
  <c r="BU1160" i="2"/>
  <c r="BZ464" i="2"/>
  <c r="BZ466" i="2"/>
  <c r="BZ1276" i="2"/>
  <c r="BZ1278" i="2"/>
  <c r="BZ524" i="2"/>
  <c r="BZ522" i="2"/>
  <c r="BU1450" i="2"/>
  <c r="BU1452" i="2"/>
  <c r="BZ232" i="2"/>
  <c r="BZ234" i="2"/>
  <c r="BU232" i="2"/>
  <c r="BU234" i="2"/>
  <c r="BU1102" i="2"/>
  <c r="BU1104" i="2"/>
  <c r="BU466" i="2"/>
  <c r="BU464" i="2"/>
  <c r="BS1389" i="2"/>
  <c r="BZ1160" i="2"/>
  <c r="BZ1162" i="2"/>
  <c r="BZ350" i="2"/>
  <c r="BZ348" i="2"/>
  <c r="BS983" i="2"/>
  <c r="BS982" i="2" s="1"/>
  <c r="BS1273" i="2"/>
  <c r="BX867" i="2"/>
  <c r="BS1563" i="2"/>
  <c r="BS1562" i="2" s="1"/>
  <c r="BX1331" i="2"/>
  <c r="BX1330" i="2" s="1"/>
  <c r="BX1447" i="2"/>
  <c r="BX1446" i="2" s="1"/>
  <c r="BX287" i="2"/>
  <c r="BX286" i="2" s="1"/>
  <c r="BX1563" i="2"/>
  <c r="BX983" i="2"/>
  <c r="BZ176" i="2"/>
  <c r="BZ174" i="2"/>
  <c r="BS403" i="2"/>
  <c r="BU118" i="2"/>
  <c r="BU116" i="2"/>
  <c r="BU1044" i="2"/>
  <c r="BU1046" i="2"/>
  <c r="BZ1046" i="2"/>
  <c r="BZ1044" i="2"/>
  <c r="BS345" i="2"/>
  <c r="BS344" i="2" s="1"/>
  <c r="BU1624" i="2"/>
  <c r="BU1626" i="2"/>
  <c r="BX1215" i="2"/>
  <c r="BX1214" i="2" s="1"/>
  <c r="BX403" i="2"/>
  <c r="BX402" i="2" s="1"/>
  <c r="BS809" i="2"/>
  <c r="BS808" i="2" s="1"/>
  <c r="BS577" i="2"/>
  <c r="BS576" i="2" s="1"/>
  <c r="BU988" i="2"/>
  <c r="BU986" i="2"/>
  <c r="BU1276" i="2"/>
  <c r="BU1278" i="2"/>
  <c r="BZ872" i="2"/>
  <c r="BZ870" i="2"/>
  <c r="BU1566" i="2"/>
  <c r="BU1568" i="2"/>
  <c r="BZ1334" i="2"/>
  <c r="BZ1336" i="2"/>
  <c r="BZ1450" i="2"/>
  <c r="BZ1452" i="2"/>
  <c r="BZ290" i="2"/>
  <c r="BZ292" i="2"/>
  <c r="BZ1568" i="2"/>
  <c r="BZ1566" i="2"/>
  <c r="BZ986" i="2"/>
  <c r="BZ988" i="2"/>
  <c r="BT700" i="2"/>
  <c r="BT701" i="2" s="1"/>
  <c r="BS701" i="2" s="1"/>
  <c r="BT758" i="2"/>
  <c r="BT642" i="2"/>
  <c r="BT643" i="2" s="1"/>
  <c r="BS852" i="4"/>
  <c r="BS807" i="4"/>
  <c r="BS806" i="4" s="1"/>
  <c r="BS762" i="4"/>
  <c r="BS761" i="4" s="1"/>
  <c r="BS717" i="4"/>
  <c r="BS716" i="4" s="1"/>
  <c r="BS672" i="4"/>
  <c r="BS671" i="4" s="1"/>
  <c r="BS627" i="4"/>
  <c r="BS626" i="4" s="1"/>
  <c r="BS582" i="4"/>
  <c r="BS581" i="4" s="1"/>
  <c r="BS537" i="4"/>
  <c r="BS536" i="4" s="1"/>
  <c r="BS492" i="4"/>
  <c r="BS491" i="4" s="1"/>
  <c r="BS447" i="4"/>
  <c r="BS446" i="4" s="1"/>
  <c r="BS357" i="4"/>
  <c r="BS356" i="4" s="1"/>
  <c r="BS312" i="4"/>
  <c r="BS311" i="4" s="1"/>
  <c r="BS267" i="4"/>
  <c r="BS266" i="4" s="1"/>
  <c r="BS222" i="4"/>
  <c r="BS221" i="4" s="1"/>
  <c r="BS177" i="4"/>
  <c r="BS176" i="4" s="1"/>
  <c r="BX643" i="2"/>
  <c r="BU643" i="2"/>
  <c r="BX642" i="2"/>
  <c r="BX222" i="4"/>
  <c r="BX221" i="4" s="1"/>
  <c r="BX87" i="4"/>
  <c r="BX86" i="4" s="1"/>
  <c r="BX177" i="4"/>
  <c r="BX176" i="4" s="1"/>
  <c r="BX627" i="4"/>
  <c r="BX626" i="4" s="1"/>
  <c r="BX852" i="4"/>
  <c r="BX851" i="4" s="1"/>
  <c r="BX357" i="4"/>
  <c r="BX356" i="4" s="1"/>
  <c r="BX537" i="4"/>
  <c r="BX536" i="4" s="1"/>
  <c r="BY893" i="4"/>
  <c r="BY902" i="4" s="1"/>
  <c r="BX942" i="4"/>
  <c r="BX941" i="4" s="1"/>
  <c r="BS87" i="4"/>
  <c r="BS86" i="4" s="1"/>
  <c r="BX672" i="4"/>
  <c r="BX671" i="4" s="1"/>
  <c r="BY758" i="4"/>
  <c r="BY767" i="4" s="1"/>
  <c r="BY308" i="4"/>
  <c r="BY317" i="4" s="1"/>
  <c r="BY713" i="4"/>
  <c r="BY722" i="4" s="1"/>
  <c r="BX402" i="4"/>
  <c r="BX401" i="4" s="1"/>
  <c r="BX447" i="4"/>
  <c r="BX446" i="4" s="1"/>
  <c r="BY488" i="4"/>
  <c r="BY497" i="4" s="1"/>
  <c r="BY803" i="4"/>
  <c r="BY812" i="4" s="1"/>
  <c r="BX582" i="4"/>
  <c r="BX581" i="4" s="1"/>
  <c r="BZ701" i="2"/>
  <c r="BX701" i="2" s="1"/>
  <c r="BX700" i="2"/>
  <c r="BS941" i="4"/>
  <c r="BS401" i="4"/>
  <c r="BT62" i="2"/>
  <c r="BT63" i="2" s="1"/>
  <c r="BS131" i="4"/>
  <c r="X67" i="7"/>
  <c r="AD66" i="7"/>
  <c r="AD67" i="7" s="1"/>
  <c r="U67" i="7"/>
  <c r="BZ62" i="2"/>
  <c r="Y67" i="7"/>
  <c r="BS228" i="2"/>
  <c r="BS1388" i="2"/>
  <c r="BX344" i="2"/>
  <c r="BX228" i="2"/>
  <c r="BS1272" i="2"/>
  <c r="BX1562" i="2"/>
  <c r="AB67" i="7"/>
  <c r="BY62" i="2"/>
  <c r="BY63" i="2" s="1"/>
  <c r="BX170" i="2"/>
  <c r="BS1040" i="2"/>
  <c r="BS1214" i="2"/>
  <c r="BX1620" i="2"/>
  <c r="BS518" i="2"/>
  <c r="BX866" i="2"/>
  <c r="BS1504" i="2"/>
  <c r="BX982" i="2"/>
  <c r="BX112" i="2"/>
  <c r="BX808" i="2"/>
  <c r="BX1504" i="2"/>
  <c r="BS1156" i="2"/>
  <c r="BS1098" i="2"/>
  <c r="BS866" i="2"/>
  <c r="BS402" i="2"/>
  <c r="BS112" i="2"/>
  <c r="BS924" i="2"/>
  <c r="AB39" i="7"/>
  <c r="BS634" i="2"/>
  <c r="X39" i="7"/>
  <c r="AA39" i="7"/>
  <c r="Y39" i="7"/>
  <c r="Z39" i="7"/>
  <c r="AC39" i="7"/>
  <c r="W39" i="7"/>
  <c r="BS750" i="2"/>
  <c r="Z67" i="7"/>
  <c r="AD39" i="7"/>
  <c r="W67" i="7"/>
  <c r="AE38" i="7"/>
  <c r="AC67" i="7"/>
  <c r="AA67" i="7"/>
  <c r="AE65" i="7"/>
  <c r="AE34" i="7"/>
  <c r="BX460" i="2"/>
  <c r="AE66" i="7"/>
  <c r="BX1388" i="2"/>
  <c r="BX692" i="2"/>
  <c r="BX41" i="4"/>
  <c r="BS896" i="4"/>
  <c r="BS41" i="4"/>
  <c r="BS851" i="4"/>
  <c r="BX50" i="4" l="1"/>
  <c r="BT950" i="4"/>
  <c r="BS950" i="4" s="1"/>
  <c r="AB544" i="4"/>
  <c r="AB545" i="4" s="1"/>
  <c r="AB499" i="4"/>
  <c r="AB500" i="4" s="1"/>
  <c r="W544" i="4"/>
  <c r="W545" i="4" s="1"/>
  <c r="W499" i="4"/>
  <c r="W500" i="4" s="1"/>
  <c r="AB319" i="4"/>
  <c r="AB320" i="4" s="1"/>
  <c r="AB274" i="4"/>
  <c r="AB275" i="4" s="1"/>
  <c r="W274" i="4"/>
  <c r="W275" i="4" s="1"/>
  <c r="W319" i="4"/>
  <c r="W320" i="4" s="1"/>
  <c r="BY1338" i="2"/>
  <c r="BY1339" i="2" s="1"/>
  <c r="BZ1338" i="2"/>
  <c r="BZ1339" i="2" s="1"/>
  <c r="BZ1164" i="2"/>
  <c r="BZ1165" i="2" s="1"/>
  <c r="BS50" i="4"/>
  <c r="BY140" i="4"/>
  <c r="BX140" i="4" s="1"/>
  <c r="BS139" i="4"/>
  <c r="BT859" i="4"/>
  <c r="BT860" i="4" s="1"/>
  <c r="BS860" i="4" s="1"/>
  <c r="BT769" i="4"/>
  <c r="BT770" i="4" s="1"/>
  <c r="BS770" i="4" s="1"/>
  <c r="BS49" i="4"/>
  <c r="BX274" i="4"/>
  <c r="BS904" i="4"/>
  <c r="BT814" i="4"/>
  <c r="BT815" i="4" s="1"/>
  <c r="BS815" i="4" s="1"/>
  <c r="BU62" i="2"/>
  <c r="BU63" i="2" s="1"/>
  <c r="BS63" i="2" s="1"/>
  <c r="BX62" i="2"/>
  <c r="BY949" i="4"/>
  <c r="BX949" i="4" s="1"/>
  <c r="BX49" i="4"/>
  <c r="BT454" i="4"/>
  <c r="BT455" i="4" s="1"/>
  <c r="BS455" i="4" s="1"/>
  <c r="BY589" i="4"/>
  <c r="BX589" i="4" s="1"/>
  <c r="BT229" i="4"/>
  <c r="BT230" i="4" s="1"/>
  <c r="BS230" i="4" s="1"/>
  <c r="BT319" i="4"/>
  <c r="BS319" i="4" s="1"/>
  <c r="BS409" i="4"/>
  <c r="BT634" i="4"/>
  <c r="BS634" i="4" s="1"/>
  <c r="BY679" i="4"/>
  <c r="BX679" i="4" s="1"/>
  <c r="BS643" i="2"/>
  <c r="BY544" i="4"/>
  <c r="BY545" i="4" s="1"/>
  <c r="BX545" i="4" s="1"/>
  <c r="BY364" i="4"/>
  <c r="BX364" i="4" s="1"/>
  <c r="BT364" i="4"/>
  <c r="BT365" i="4" s="1"/>
  <c r="BS365" i="4" s="1"/>
  <c r="BT589" i="4"/>
  <c r="BT590" i="4" s="1"/>
  <c r="BS590" i="4" s="1"/>
  <c r="BT499" i="4"/>
  <c r="BS499" i="4" s="1"/>
  <c r="BY859" i="4"/>
  <c r="BY860" i="4" s="1"/>
  <c r="BX860" i="4" s="1"/>
  <c r="BY634" i="4"/>
  <c r="BX634" i="4" s="1"/>
  <c r="BY409" i="4"/>
  <c r="BY410" i="4" s="1"/>
  <c r="BX410" i="4" s="1"/>
  <c r="BY229" i="4"/>
  <c r="BX229" i="4" s="1"/>
  <c r="BT274" i="4"/>
  <c r="BS274" i="4" s="1"/>
  <c r="BT544" i="4"/>
  <c r="BT545" i="4" s="1"/>
  <c r="BS545" i="4" s="1"/>
  <c r="BU1106" i="2"/>
  <c r="BU1107" i="2" s="1"/>
  <c r="BT679" i="4"/>
  <c r="BS679" i="4" s="1"/>
  <c r="BT184" i="4"/>
  <c r="BT185" i="4" s="1"/>
  <c r="BS185" i="4" s="1"/>
  <c r="BY454" i="4"/>
  <c r="BX454" i="4" s="1"/>
  <c r="BY1164" i="2"/>
  <c r="BY1165" i="2" s="1"/>
  <c r="BY94" i="4"/>
  <c r="BY95" i="4" s="1"/>
  <c r="BX95" i="4" s="1"/>
  <c r="BY184" i="4"/>
  <c r="BY185" i="4" s="1"/>
  <c r="BX185" i="4" s="1"/>
  <c r="BT724" i="4"/>
  <c r="BT725" i="4" s="1"/>
  <c r="BS725" i="4" s="1"/>
  <c r="BT94" i="4"/>
  <c r="BS94" i="4" s="1"/>
  <c r="BY932" i="2"/>
  <c r="BY933" i="2" s="1"/>
  <c r="BS700" i="2"/>
  <c r="BS642" i="2"/>
  <c r="BT1454" i="2"/>
  <c r="BT1455" i="2" s="1"/>
  <c r="BT1396" i="2"/>
  <c r="BT1397" i="2" s="1"/>
  <c r="BT1222" i="2"/>
  <c r="BT1223" i="2" s="1"/>
  <c r="BT759" i="2"/>
  <c r="BS759" i="2" s="1"/>
  <c r="BS758" i="2"/>
  <c r="BT468" i="2"/>
  <c r="BT469" i="2" s="1"/>
  <c r="X69" i="7"/>
  <c r="AD69" i="7"/>
  <c r="Z69" i="7"/>
  <c r="Y69" i="7"/>
  <c r="BZ1396" i="2"/>
  <c r="BZ1397" i="2" s="1"/>
  <c r="BZ990" i="2"/>
  <c r="BY1512" i="2"/>
  <c r="BY1513" i="2" s="1"/>
  <c r="BZ932" i="2"/>
  <c r="BZ933" i="2" s="1"/>
  <c r="BY1396" i="2"/>
  <c r="BY1397" i="2" s="1"/>
  <c r="BY1628" i="2"/>
  <c r="BY1629" i="2" s="1"/>
  <c r="BY468" i="2"/>
  <c r="BY469" i="2" s="1"/>
  <c r="BY990" i="2"/>
  <c r="BY991" i="2" s="1"/>
  <c r="BZ816" i="2"/>
  <c r="BZ817" i="2" s="1"/>
  <c r="BY1106" i="2"/>
  <c r="BY1107" i="2" s="1"/>
  <c r="BY1454" i="2"/>
  <c r="BY1455" i="2" s="1"/>
  <c r="BT816" i="2"/>
  <c r="BT817" i="2" s="1"/>
  <c r="BT990" i="2"/>
  <c r="BT991" i="2" s="1"/>
  <c r="BU1164" i="2"/>
  <c r="BU1165" i="2" s="1"/>
  <c r="BU1222" i="2"/>
  <c r="BU1223" i="2" s="1"/>
  <c r="BU1280" i="2"/>
  <c r="BU1281" i="2" s="1"/>
  <c r="BT874" i="2"/>
  <c r="BT875" i="2" s="1"/>
  <c r="BT932" i="2"/>
  <c r="BT933" i="2" s="1"/>
  <c r="BU1454" i="2"/>
  <c r="BU1455" i="2" s="1"/>
  <c r="BZ1628" i="2"/>
  <c r="BT1628" i="2"/>
  <c r="BT1629" i="2" s="1"/>
  <c r="BU1628" i="2"/>
  <c r="BZ1570" i="2"/>
  <c r="BY1570" i="2"/>
  <c r="BY1571" i="2" s="1"/>
  <c r="BU1570" i="2"/>
  <c r="BT1570" i="2"/>
  <c r="BT1571" i="2" s="1"/>
  <c r="BZ1512" i="2"/>
  <c r="BT1512" i="2"/>
  <c r="BT1513" i="2" s="1"/>
  <c r="BU1512" i="2"/>
  <c r="BZ1454" i="2"/>
  <c r="BU1396" i="2"/>
  <c r="BU1338" i="2"/>
  <c r="BT1338" i="2"/>
  <c r="BT1339" i="2" s="1"/>
  <c r="BZ1280" i="2"/>
  <c r="BY1280" i="2"/>
  <c r="BY1281" i="2" s="1"/>
  <c r="BT1280" i="2"/>
  <c r="BT1281" i="2" s="1"/>
  <c r="BY1222" i="2"/>
  <c r="BY1223" i="2" s="1"/>
  <c r="BZ1222" i="2"/>
  <c r="BT1164" i="2"/>
  <c r="BT1165" i="2" s="1"/>
  <c r="BZ1106" i="2"/>
  <c r="BT1106" i="2"/>
  <c r="BT1107" i="2" s="1"/>
  <c r="BY1048" i="2"/>
  <c r="BY1049" i="2" s="1"/>
  <c r="BZ1048" i="2"/>
  <c r="BU1048" i="2"/>
  <c r="BT1048" i="2"/>
  <c r="BT1049" i="2" s="1"/>
  <c r="BU990" i="2"/>
  <c r="BU932" i="2"/>
  <c r="BY874" i="2"/>
  <c r="BY875" i="2" s="1"/>
  <c r="BZ874" i="2"/>
  <c r="BU874" i="2"/>
  <c r="BY816" i="2"/>
  <c r="BY817" i="2" s="1"/>
  <c r="BU817" i="2"/>
  <c r="BY584" i="2"/>
  <c r="BY585" i="2" s="1"/>
  <c r="BZ584" i="2"/>
  <c r="BZ585" i="2" s="1"/>
  <c r="BU584" i="2"/>
  <c r="BU585" i="2" s="1"/>
  <c r="BT584" i="2"/>
  <c r="BT585" i="2" s="1"/>
  <c r="BZ468" i="2"/>
  <c r="BZ469" i="2" s="1"/>
  <c r="BU468" i="2"/>
  <c r="BU469" i="2" s="1"/>
  <c r="BX807" i="4"/>
  <c r="BX806" i="4" s="1"/>
  <c r="BX492" i="4"/>
  <c r="BX491" i="4" s="1"/>
  <c r="BX762" i="4"/>
  <c r="BX761" i="4" s="1"/>
  <c r="BX717" i="4"/>
  <c r="BX716" i="4" s="1"/>
  <c r="BX312" i="4"/>
  <c r="BX311" i="4" s="1"/>
  <c r="BX897" i="4"/>
  <c r="BX896" i="4" s="1"/>
  <c r="BU410" i="2"/>
  <c r="BU411" i="2" s="1"/>
  <c r="BT352" i="2"/>
  <c r="BT353" i="2" s="1"/>
  <c r="BU178" i="2"/>
  <c r="BU179" i="2" s="1"/>
  <c r="BT294" i="2"/>
  <c r="BT295" i="2" s="1"/>
  <c r="BT178" i="2"/>
  <c r="BT179" i="2" s="1"/>
  <c r="BT120" i="2"/>
  <c r="BT121" i="2" s="1"/>
  <c r="BU352" i="2"/>
  <c r="BY526" i="2"/>
  <c r="BY527" i="2" s="1"/>
  <c r="BU294" i="2"/>
  <c r="BT526" i="2"/>
  <c r="BT527" i="2" s="1"/>
  <c r="BU120" i="2"/>
  <c r="BT236" i="2"/>
  <c r="BT237" i="2" s="1"/>
  <c r="BU526" i="2"/>
  <c r="BT410" i="2"/>
  <c r="BT411" i="2" s="1"/>
  <c r="BU236" i="2"/>
  <c r="BZ63" i="2"/>
  <c r="BX63" i="2" s="1"/>
  <c r="AC69" i="7"/>
  <c r="AB69" i="7"/>
  <c r="AA69" i="7"/>
  <c r="W69" i="7"/>
  <c r="BY410" i="2"/>
  <c r="BY411" i="2" s="1"/>
  <c r="BY178" i="2"/>
  <c r="BY179" i="2" s="1"/>
  <c r="BZ178" i="2"/>
  <c r="BZ120" i="2"/>
  <c r="BY352" i="2"/>
  <c r="BY353" i="2" s="1"/>
  <c r="BY120" i="2"/>
  <c r="BY121" i="2" s="1"/>
  <c r="BY294" i="2"/>
  <c r="BY295" i="2" s="1"/>
  <c r="BZ526" i="2"/>
  <c r="BZ352" i="2"/>
  <c r="BZ294" i="2"/>
  <c r="BY236" i="2"/>
  <c r="BY237" i="2" s="1"/>
  <c r="BZ410" i="2"/>
  <c r="BZ236" i="2"/>
  <c r="AE39" i="7"/>
  <c r="AE67" i="7"/>
  <c r="O704" i="2"/>
  <c r="J704" i="2"/>
  <c r="J705" i="2" s="1"/>
  <c r="O694" i="2"/>
  <c r="O696" i="2" s="1"/>
  <c r="J694" i="2"/>
  <c r="J696" i="2" s="1"/>
  <c r="O658" i="2"/>
  <c r="O659" i="2" s="1"/>
  <c r="Q657" i="2" s="1"/>
  <c r="O655" i="2"/>
  <c r="O656" i="2" s="1"/>
  <c r="Q654" i="2" s="1"/>
  <c r="O652" i="2"/>
  <c r="O653" i="2" s="1"/>
  <c r="Q651" i="2" s="1"/>
  <c r="O649" i="2"/>
  <c r="O650" i="2" s="1"/>
  <c r="Q648" i="2" s="1"/>
  <c r="O646" i="2"/>
  <c r="O647" i="2" s="1"/>
  <c r="Q645" i="2" s="1"/>
  <c r="O636" i="2"/>
  <c r="J636" i="2"/>
  <c r="O600" i="2"/>
  <c r="O601" i="2" s="1"/>
  <c r="Q599" i="2" s="1"/>
  <c r="O597" i="2"/>
  <c r="O598" i="2" s="1"/>
  <c r="Q596" i="2" s="1"/>
  <c r="O594" i="2"/>
  <c r="O595" i="2" s="1"/>
  <c r="Q593" i="2" s="1"/>
  <c r="O591" i="2"/>
  <c r="O592" i="2" s="1"/>
  <c r="Q590" i="2" s="1"/>
  <c r="O588" i="2"/>
  <c r="O589" i="2" s="1"/>
  <c r="Q587" i="2" s="1"/>
  <c r="O578" i="2"/>
  <c r="O580" i="2" s="1"/>
  <c r="J578" i="2"/>
  <c r="O542" i="2"/>
  <c r="O543" i="2" s="1"/>
  <c r="Q541" i="2" s="1"/>
  <c r="O539" i="2"/>
  <c r="O540" i="2" s="1"/>
  <c r="Q538" i="2" s="1"/>
  <c r="O536" i="2"/>
  <c r="O537" i="2" s="1"/>
  <c r="Q535" i="2" s="1"/>
  <c r="O533" i="2"/>
  <c r="O534" i="2" s="1"/>
  <c r="Q532" i="2" s="1"/>
  <c r="O530" i="2"/>
  <c r="O531" i="2" s="1"/>
  <c r="Q529" i="2" s="1"/>
  <c r="O520" i="2"/>
  <c r="J520" i="2"/>
  <c r="O484" i="2"/>
  <c r="O485" i="2" s="1"/>
  <c r="Q483" i="2" s="1"/>
  <c r="O481" i="2"/>
  <c r="O482" i="2" s="1"/>
  <c r="Q480" i="2" s="1"/>
  <c r="O478" i="2"/>
  <c r="O479" i="2" s="1"/>
  <c r="Q477" i="2" s="1"/>
  <c r="O475" i="2"/>
  <c r="O476" i="2" s="1"/>
  <c r="Q474" i="2" s="1"/>
  <c r="O472" i="2"/>
  <c r="O473" i="2" s="1"/>
  <c r="Q471" i="2" s="1"/>
  <c r="O462" i="2"/>
  <c r="O464" i="2" s="1"/>
  <c r="J462" i="2"/>
  <c r="O426" i="2"/>
  <c r="O427" i="2" s="1"/>
  <c r="Q425" i="2" s="1"/>
  <c r="O423" i="2"/>
  <c r="O424" i="2" s="1"/>
  <c r="Q422" i="2" s="1"/>
  <c r="O420" i="2"/>
  <c r="O421" i="2" s="1"/>
  <c r="Q419" i="2" s="1"/>
  <c r="O417" i="2"/>
  <c r="O418" i="2" s="1"/>
  <c r="Q416" i="2" s="1"/>
  <c r="O414" i="2"/>
  <c r="O415" i="2" s="1"/>
  <c r="Q413" i="2" s="1"/>
  <c r="O404" i="2"/>
  <c r="O406" i="2" s="1"/>
  <c r="J404" i="2"/>
  <c r="O368" i="2"/>
  <c r="O369" i="2" s="1"/>
  <c r="Q367" i="2" s="1"/>
  <c r="O365" i="2"/>
  <c r="O366" i="2" s="1"/>
  <c r="Q364" i="2" s="1"/>
  <c r="O362" i="2"/>
  <c r="O363" i="2" s="1"/>
  <c r="Q361" i="2" s="1"/>
  <c r="O359" i="2"/>
  <c r="O356" i="2"/>
  <c r="O357" i="2" s="1"/>
  <c r="Q355" i="2" s="1"/>
  <c r="O346" i="2"/>
  <c r="O348" i="2" s="1"/>
  <c r="Q349" i="2" s="1"/>
  <c r="J346" i="2"/>
  <c r="J348" i="2" s="1"/>
  <c r="L349" i="2" s="1"/>
  <c r="O310" i="2"/>
  <c r="O311" i="2" s="1"/>
  <c r="Q309" i="2" s="1"/>
  <c r="O307" i="2"/>
  <c r="O308" i="2" s="1"/>
  <c r="Q306" i="2" s="1"/>
  <c r="O304" i="2"/>
  <c r="O305" i="2" s="1"/>
  <c r="Q303" i="2" s="1"/>
  <c r="O301" i="2"/>
  <c r="O302" i="2" s="1"/>
  <c r="Q300" i="2" s="1"/>
  <c r="O298" i="2"/>
  <c r="O299" i="2" s="1"/>
  <c r="Q297" i="2" s="1"/>
  <c r="O288" i="2"/>
  <c r="J288" i="2"/>
  <c r="O252" i="2"/>
  <c r="O253" i="2" s="1"/>
  <c r="Q251" i="2" s="1"/>
  <c r="O249" i="2"/>
  <c r="O250" i="2" s="1"/>
  <c r="Q248" i="2" s="1"/>
  <c r="O246" i="2"/>
  <c r="O247" i="2" s="1"/>
  <c r="Q245" i="2" s="1"/>
  <c r="O243" i="2"/>
  <c r="O244" i="2" s="1"/>
  <c r="Q242" i="2" s="1"/>
  <c r="O240" i="2"/>
  <c r="O241" i="2" s="1"/>
  <c r="Q239" i="2" s="1"/>
  <c r="O230" i="2"/>
  <c r="J230" i="2"/>
  <c r="O172" i="2"/>
  <c r="J172" i="2"/>
  <c r="O114" i="2"/>
  <c r="I224" i="2"/>
  <c r="D224" i="2"/>
  <c r="I166" i="2"/>
  <c r="D166" i="2"/>
  <c r="I108" i="2"/>
  <c r="D108" i="2"/>
  <c r="O194" i="2"/>
  <c r="O195" i="2" s="1"/>
  <c r="Q193" i="2" s="1"/>
  <c r="O191" i="2"/>
  <c r="O192" i="2" s="1"/>
  <c r="Q190" i="2" s="1"/>
  <c r="O188" i="2"/>
  <c r="O189" i="2" s="1"/>
  <c r="Q187" i="2" s="1"/>
  <c r="O185" i="2"/>
  <c r="O186" i="2" s="1"/>
  <c r="Q184" i="2" s="1"/>
  <c r="O182" i="2"/>
  <c r="O183" i="2" s="1"/>
  <c r="Q181" i="2" s="1"/>
  <c r="O136" i="2"/>
  <c r="O137" i="2" s="1"/>
  <c r="Q135" i="2" s="1"/>
  <c r="O133" i="2"/>
  <c r="O134" i="2" s="1"/>
  <c r="Q132" i="2" s="1"/>
  <c r="O130" i="2"/>
  <c r="O131" i="2" s="1"/>
  <c r="Q129" i="2" s="1"/>
  <c r="O127" i="2"/>
  <c r="O128" i="2" s="1"/>
  <c r="Q126" i="2" s="1"/>
  <c r="O124" i="2"/>
  <c r="O125" i="2" s="1"/>
  <c r="Q123" i="2" s="1"/>
  <c r="O78" i="2"/>
  <c r="O79" i="2" s="1"/>
  <c r="O75" i="2"/>
  <c r="O76" i="2" s="1"/>
  <c r="O72" i="2"/>
  <c r="O73" i="2" s="1"/>
  <c r="O69" i="2"/>
  <c r="O70" i="2" s="1"/>
  <c r="O66" i="2"/>
  <c r="O67" i="2" s="1"/>
  <c r="N1619" i="2"/>
  <c r="N1618" i="2"/>
  <c r="N1617" i="2"/>
  <c r="N1616" i="2"/>
  <c r="O1595" i="2"/>
  <c r="Q1592" i="2" s="1"/>
  <c r="O1591" i="2"/>
  <c r="Q1588" i="2" s="1"/>
  <c r="O1587" i="2"/>
  <c r="Q1585" i="2" s="1"/>
  <c r="O1584" i="2"/>
  <c r="Q1582" i="2" s="1"/>
  <c r="O1581" i="2"/>
  <c r="Q1579" i="2" s="1"/>
  <c r="O1578" i="2"/>
  <c r="Q1576" i="2" s="1"/>
  <c r="O1575" i="2"/>
  <c r="Q1573" i="2" s="1"/>
  <c r="N1561" i="2"/>
  <c r="N1560" i="2"/>
  <c r="N1559" i="2"/>
  <c r="N1558" i="2"/>
  <c r="O1537" i="2"/>
  <c r="Q1534" i="2" s="1"/>
  <c r="O1533" i="2"/>
  <c r="Q1530" i="2" s="1"/>
  <c r="O1529" i="2"/>
  <c r="Q1527" i="2" s="1"/>
  <c r="O1526" i="2"/>
  <c r="Q1524" i="2" s="1"/>
  <c r="O1523" i="2"/>
  <c r="Q1521" i="2" s="1"/>
  <c r="O1520" i="2"/>
  <c r="Q1518" i="2" s="1"/>
  <c r="O1517" i="2"/>
  <c r="Q1515" i="2" s="1"/>
  <c r="N1503" i="2"/>
  <c r="N1502" i="2"/>
  <c r="N1501" i="2"/>
  <c r="N1500" i="2"/>
  <c r="O1479" i="2"/>
  <c r="Q1476" i="2" s="1"/>
  <c r="O1475" i="2"/>
  <c r="Q1472" i="2" s="1"/>
  <c r="O1471" i="2"/>
  <c r="Q1469" i="2" s="1"/>
  <c r="O1468" i="2"/>
  <c r="Q1466" i="2" s="1"/>
  <c r="O1465" i="2"/>
  <c r="Q1463" i="2" s="1"/>
  <c r="O1462" i="2"/>
  <c r="Q1460" i="2" s="1"/>
  <c r="O1459" i="2"/>
  <c r="Q1457" i="2" s="1"/>
  <c r="N1445" i="2"/>
  <c r="N1444" i="2"/>
  <c r="N1443" i="2"/>
  <c r="N1442" i="2"/>
  <c r="O1421" i="2"/>
  <c r="Q1418" i="2" s="1"/>
  <c r="O1417" i="2"/>
  <c r="Q1414" i="2" s="1"/>
  <c r="O1413" i="2"/>
  <c r="Q1411" i="2" s="1"/>
  <c r="O1410" i="2"/>
  <c r="Q1408" i="2" s="1"/>
  <c r="O1407" i="2"/>
  <c r="Q1405" i="2" s="1"/>
  <c r="O1404" i="2"/>
  <c r="Q1402" i="2" s="1"/>
  <c r="O1401" i="2"/>
  <c r="Q1399" i="2" s="1"/>
  <c r="N1387" i="2"/>
  <c r="N1386" i="2"/>
  <c r="N1385" i="2"/>
  <c r="N1384" i="2"/>
  <c r="O1363" i="2"/>
  <c r="Q1360" i="2" s="1"/>
  <c r="O1359" i="2"/>
  <c r="Q1356" i="2" s="1"/>
  <c r="O1355" i="2"/>
  <c r="Q1353" i="2" s="1"/>
  <c r="O1352" i="2"/>
  <c r="Q1350" i="2" s="1"/>
  <c r="O1349" i="2"/>
  <c r="Q1347" i="2" s="1"/>
  <c r="O1346" i="2"/>
  <c r="Q1344" i="2" s="1"/>
  <c r="O1343" i="2"/>
  <c r="Q1341" i="2" s="1"/>
  <c r="N1329" i="2"/>
  <c r="N1328" i="2"/>
  <c r="N1327" i="2"/>
  <c r="N1326" i="2"/>
  <c r="O1305" i="2"/>
  <c r="Q1302" i="2" s="1"/>
  <c r="O1301" i="2"/>
  <c r="Q1298" i="2" s="1"/>
  <c r="O1297" i="2"/>
  <c r="Q1295" i="2" s="1"/>
  <c r="O1294" i="2"/>
  <c r="Q1292" i="2" s="1"/>
  <c r="O1291" i="2"/>
  <c r="Q1289" i="2" s="1"/>
  <c r="O1288" i="2"/>
  <c r="Q1286" i="2" s="1"/>
  <c r="O1285" i="2"/>
  <c r="Q1283" i="2" s="1"/>
  <c r="N1271" i="2"/>
  <c r="N1270" i="2"/>
  <c r="N1269" i="2"/>
  <c r="N1268" i="2"/>
  <c r="O1247" i="2"/>
  <c r="Q1244" i="2" s="1"/>
  <c r="O1243" i="2"/>
  <c r="Q1240" i="2" s="1"/>
  <c r="O1239" i="2"/>
  <c r="Q1237" i="2" s="1"/>
  <c r="O1236" i="2"/>
  <c r="Q1234" i="2" s="1"/>
  <c r="O1233" i="2"/>
  <c r="Q1231" i="2" s="1"/>
  <c r="O1230" i="2"/>
  <c r="Q1228" i="2" s="1"/>
  <c r="O1227" i="2"/>
  <c r="Q1225" i="2" s="1"/>
  <c r="N1213" i="2"/>
  <c r="N1212" i="2"/>
  <c r="N1211" i="2"/>
  <c r="N1210" i="2"/>
  <c r="O1189" i="2"/>
  <c r="Q1186" i="2" s="1"/>
  <c r="O1185" i="2"/>
  <c r="Q1182" i="2" s="1"/>
  <c r="O1181" i="2"/>
  <c r="Q1179" i="2" s="1"/>
  <c r="O1178" i="2"/>
  <c r="Q1176" i="2" s="1"/>
  <c r="O1175" i="2"/>
  <c r="Q1173" i="2" s="1"/>
  <c r="O1172" i="2"/>
  <c r="Q1170" i="2" s="1"/>
  <c r="O1169" i="2"/>
  <c r="Q1167" i="2" s="1"/>
  <c r="N1155" i="2"/>
  <c r="N1154" i="2"/>
  <c r="N1153" i="2"/>
  <c r="N1152" i="2"/>
  <c r="O1131" i="2"/>
  <c r="Q1128" i="2" s="1"/>
  <c r="O1127" i="2"/>
  <c r="Q1124" i="2" s="1"/>
  <c r="O1123" i="2"/>
  <c r="Q1121" i="2" s="1"/>
  <c r="O1120" i="2"/>
  <c r="Q1118" i="2" s="1"/>
  <c r="O1117" i="2"/>
  <c r="Q1115" i="2" s="1"/>
  <c r="O1114" i="2"/>
  <c r="Q1112" i="2" s="1"/>
  <c r="O1111" i="2"/>
  <c r="Q1109" i="2" s="1"/>
  <c r="N1097" i="2"/>
  <c r="N1096" i="2"/>
  <c r="N1095" i="2"/>
  <c r="N1094" i="2"/>
  <c r="O1073" i="2"/>
  <c r="Q1070" i="2" s="1"/>
  <c r="O1069" i="2"/>
  <c r="Q1066" i="2" s="1"/>
  <c r="O1065" i="2"/>
  <c r="Q1063" i="2" s="1"/>
  <c r="O1062" i="2"/>
  <c r="Q1060" i="2" s="1"/>
  <c r="O1059" i="2"/>
  <c r="Q1057" i="2" s="1"/>
  <c r="O1056" i="2"/>
  <c r="Q1054" i="2" s="1"/>
  <c r="O1053" i="2"/>
  <c r="Q1051" i="2" s="1"/>
  <c r="N1039" i="2"/>
  <c r="N1038" i="2"/>
  <c r="N1037" i="2"/>
  <c r="N1036" i="2"/>
  <c r="O1015" i="2"/>
  <c r="Q1012" i="2" s="1"/>
  <c r="O1011" i="2"/>
  <c r="Q1008" i="2" s="1"/>
  <c r="O1007" i="2"/>
  <c r="Q1005" i="2" s="1"/>
  <c r="O1004" i="2"/>
  <c r="Q1002" i="2" s="1"/>
  <c r="O1001" i="2"/>
  <c r="Q999" i="2" s="1"/>
  <c r="O998" i="2"/>
  <c r="Q996" i="2" s="1"/>
  <c r="O995" i="2"/>
  <c r="Q993" i="2" s="1"/>
  <c r="N981" i="2"/>
  <c r="N980" i="2"/>
  <c r="N979" i="2"/>
  <c r="N978" i="2"/>
  <c r="O957" i="2"/>
  <c r="Q954" i="2" s="1"/>
  <c r="O953" i="2"/>
  <c r="Q950" i="2" s="1"/>
  <c r="O949" i="2"/>
  <c r="Q947" i="2" s="1"/>
  <c r="O946" i="2"/>
  <c r="Q944" i="2" s="1"/>
  <c r="O943" i="2"/>
  <c r="Q941" i="2" s="1"/>
  <c r="O940" i="2"/>
  <c r="Q938" i="2" s="1"/>
  <c r="O937" i="2"/>
  <c r="Q935" i="2" s="1"/>
  <c r="N923" i="2"/>
  <c r="N922" i="2"/>
  <c r="N921" i="2"/>
  <c r="N920" i="2"/>
  <c r="O899" i="2"/>
  <c r="Q896" i="2" s="1"/>
  <c r="O895" i="2"/>
  <c r="Q892" i="2" s="1"/>
  <c r="O891" i="2"/>
  <c r="Q889" i="2" s="1"/>
  <c r="O888" i="2"/>
  <c r="Q886" i="2" s="1"/>
  <c r="O885" i="2"/>
  <c r="Q883" i="2" s="1"/>
  <c r="O882" i="2"/>
  <c r="Q880" i="2" s="1"/>
  <c r="O879" i="2"/>
  <c r="Q877" i="2" s="1"/>
  <c r="N865" i="2"/>
  <c r="N864" i="2"/>
  <c r="N863" i="2"/>
  <c r="N862" i="2"/>
  <c r="O841" i="2"/>
  <c r="Q838" i="2" s="1"/>
  <c r="O837" i="2"/>
  <c r="Q834" i="2" s="1"/>
  <c r="O833" i="2"/>
  <c r="Q831" i="2" s="1"/>
  <c r="O830" i="2"/>
  <c r="Q828" i="2" s="1"/>
  <c r="O827" i="2"/>
  <c r="Q825" i="2" s="1"/>
  <c r="O824" i="2"/>
  <c r="Q822" i="2" s="1"/>
  <c r="O821" i="2"/>
  <c r="Q819" i="2" s="1"/>
  <c r="N807" i="2"/>
  <c r="N806" i="2"/>
  <c r="N805" i="2"/>
  <c r="N804" i="2"/>
  <c r="O783" i="2"/>
  <c r="Q780" i="2" s="1"/>
  <c r="O779" i="2"/>
  <c r="Q776" i="2" s="1"/>
  <c r="O775" i="2"/>
  <c r="Q773" i="2" s="1"/>
  <c r="O772" i="2"/>
  <c r="Q770" i="2" s="1"/>
  <c r="O769" i="2"/>
  <c r="Q767" i="2" s="1"/>
  <c r="O766" i="2"/>
  <c r="Q764" i="2" s="1"/>
  <c r="O763" i="2"/>
  <c r="Q761" i="2" s="1"/>
  <c r="N749" i="2"/>
  <c r="N748" i="2"/>
  <c r="N747" i="2"/>
  <c r="N746" i="2"/>
  <c r="O725" i="2"/>
  <c r="Q722" i="2" s="1"/>
  <c r="O721" i="2"/>
  <c r="Q718" i="2" s="1"/>
  <c r="O717" i="2"/>
  <c r="Q715" i="2" s="1"/>
  <c r="O714" i="2"/>
  <c r="Q712" i="2" s="1"/>
  <c r="O711" i="2"/>
  <c r="Q709" i="2" s="1"/>
  <c r="O708" i="2"/>
  <c r="Q706" i="2" s="1"/>
  <c r="O705" i="2"/>
  <c r="Q703" i="2" s="1"/>
  <c r="N691" i="2"/>
  <c r="N690" i="2"/>
  <c r="N689" i="2"/>
  <c r="N688" i="2"/>
  <c r="O667" i="2"/>
  <c r="Q664" i="2" s="1"/>
  <c r="O663" i="2"/>
  <c r="Q660" i="2" s="1"/>
  <c r="N633" i="2"/>
  <c r="N632" i="2"/>
  <c r="N631" i="2"/>
  <c r="N630" i="2"/>
  <c r="O609" i="2"/>
  <c r="Q606" i="2" s="1"/>
  <c r="O605" i="2"/>
  <c r="Q602" i="2" s="1"/>
  <c r="N575" i="2"/>
  <c r="N574" i="2"/>
  <c r="N573" i="2"/>
  <c r="N572" i="2"/>
  <c r="O551" i="2"/>
  <c r="Q548" i="2" s="1"/>
  <c r="O547" i="2"/>
  <c r="Q544" i="2" s="1"/>
  <c r="N517" i="2"/>
  <c r="N516" i="2"/>
  <c r="N515" i="2"/>
  <c r="N514" i="2"/>
  <c r="O493" i="2"/>
  <c r="Q490" i="2" s="1"/>
  <c r="O489" i="2"/>
  <c r="Q486" i="2" s="1"/>
  <c r="N459" i="2"/>
  <c r="N458" i="2"/>
  <c r="N457" i="2"/>
  <c r="N456" i="2"/>
  <c r="O435" i="2"/>
  <c r="Q432" i="2" s="1"/>
  <c r="O431" i="2"/>
  <c r="Q428" i="2" s="1"/>
  <c r="N401" i="2"/>
  <c r="N400" i="2"/>
  <c r="N399" i="2"/>
  <c r="N398" i="2"/>
  <c r="O377" i="2"/>
  <c r="Q374" i="2" s="1"/>
  <c r="O373" i="2"/>
  <c r="Q370" i="2" s="1"/>
  <c r="O360" i="2"/>
  <c r="Q358" i="2" s="1"/>
  <c r="N343" i="2"/>
  <c r="N342" i="2"/>
  <c r="N341" i="2"/>
  <c r="N340" i="2"/>
  <c r="O319" i="2"/>
  <c r="Q316" i="2" s="1"/>
  <c r="O315" i="2"/>
  <c r="Q312" i="2" s="1"/>
  <c r="N285" i="2"/>
  <c r="N284" i="2"/>
  <c r="N283" i="2"/>
  <c r="N282" i="2"/>
  <c r="O261" i="2"/>
  <c r="Q258" i="2" s="1"/>
  <c r="O257" i="2"/>
  <c r="Q254" i="2" s="1"/>
  <c r="N227" i="2"/>
  <c r="N226" i="2"/>
  <c r="N225" i="2"/>
  <c r="N224" i="2"/>
  <c r="O203" i="2"/>
  <c r="Q200" i="2" s="1"/>
  <c r="O199" i="2"/>
  <c r="Q196" i="2" s="1"/>
  <c r="N169" i="2"/>
  <c r="N168" i="2"/>
  <c r="N167" i="2"/>
  <c r="N166" i="2"/>
  <c r="O145" i="2"/>
  <c r="Q142" i="2" s="1"/>
  <c r="O141" i="2"/>
  <c r="Q138" i="2" s="1"/>
  <c r="N111" i="2"/>
  <c r="N110" i="2"/>
  <c r="N109" i="2"/>
  <c r="N108" i="2"/>
  <c r="O87" i="2"/>
  <c r="O83" i="2"/>
  <c r="BH4" i="2"/>
  <c r="BC4" i="2"/>
  <c r="AX4" i="2"/>
  <c r="AS4" i="2"/>
  <c r="AN4" i="2"/>
  <c r="AI4" i="2"/>
  <c r="AD4" i="2"/>
  <c r="Y4" i="2"/>
  <c r="T4" i="2"/>
  <c r="O56" i="2"/>
  <c r="M1617" i="2"/>
  <c r="BX1339" i="2" l="1"/>
  <c r="BX1338" i="2"/>
  <c r="BS769" i="4"/>
  <c r="AB812" i="2"/>
  <c r="AB638" i="2"/>
  <c r="AB1276" i="2"/>
  <c r="AB928" i="2"/>
  <c r="AB1044" i="2"/>
  <c r="AB1334" i="2"/>
  <c r="AB174" i="2"/>
  <c r="AB1218" i="2"/>
  <c r="AB696" i="2"/>
  <c r="AB522" i="2"/>
  <c r="AB348" i="2"/>
  <c r="AA406" i="2"/>
  <c r="AA1102" i="2"/>
  <c r="AA522" i="2"/>
  <c r="AA348" i="2"/>
  <c r="AA1450" i="2"/>
  <c r="AA870" i="2"/>
  <c r="AA1392" i="2"/>
  <c r="AA986" i="2"/>
  <c r="AA290" i="2"/>
  <c r="AA232" i="2"/>
  <c r="AA1218" i="2"/>
  <c r="AA174" i="2"/>
  <c r="AA464" i="2"/>
  <c r="AA754" i="2"/>
  <c r="AA1508" i="2"/>
  <c r="AA1044" i="2"/>
  <c r="AA696" i="2"/>
  <c r="AA1276" i="2"/>
  <c r="AA1566" i="2"/>
  <c r="AA580" i="2"/>
  <c r="AA1334" i="2"/>
  <c r="AA1160" i="2"/>
  <c r="AA812" i="2"/>
  <c r="AA928" i="2"/>
  <c r="W1218" i="2"/>
  <c r="W1222" i="2" s="1"/>
  <c r="W1223" i="2" s="1"/>
  <c r="W696" i="2"/>
  <c r="W700" i="2" s="1"/>
  <c r="W701" i="2" s="1"/>
  <c r="W522" i="2"/>
  <c r="W526" i="2" s="1"/>
  <c r="W527" i="2" s="1"/>
  <c r="W348" i="2"/>
  <c r="W352" i="2" s="1"/>
  <c r="W353" i="2" s="1"/>
  <c r="W1044" i="2"/>
  <c r="W1048" i="2" s="1"/>
  <c r="W1049" i="2" s="1"/>
  <c r="W174" i="2"/>
  <c r="W178" i="2" s="1"/>
  <c r="W179" i="2" s="1"/>
  <c r="W812" i="2"/>
  <c r="W816" i="2" s="1"/>
  <c r="W817" i="2" s="1"/>
  <c r="W638" i="2"/>
  <c r="W642" i="2" s="1"/>
  <c r="W643" i="2" s="1"/>
  <c r="W1334" i="2"/>
  <c r="W1338" i="2" s="1"/>
  <c r="W1339" i="2" s="1"/>
  <c r="W1276" i="2"/>
  <c r="W1280" i="2" s="1"/>
  <c r="W1281" i="2" s="1"/>
  <c r="W928" i="2"/>
  <c r="V1508" i="2"/>
  <c r="V580" i="2"/>
  <c r="V174" i="2"/>
  <c r="V1218" i="2"/>
  <c r="V696" i="2"/>
  <c r="V522" i="2"/>
  <c r="V1450" i="2"/>
  <c r="V870" i="2"/>
  <c r="V1334" i="2"/>
  <c r="V1392" i="2"/>
  <c r="V754" i="2"/>
  <c r="V1044" i="2"/>
  <c r="V1566" i="2"/>
  <c r="V1102" i="2"/>
  <c r="V812" i="2"/>
  <c r="V348" i="2"/>
  <c r="V406" i="2"/>
  <c r="V928" i="2"/>
  <c r="V1276" i="2"/>
  <c r="V464" i="2"/>
  <c r="V290" i="2"/>
  <c r="V1160" i="2"/>
  <c r="V986" i="2"/>
  <c r="V232" i="2"/>
  <c r="BS62" i="2"/>
  <c r="BS859" i="4"/>
  <c r="BS544" i="4"/>
  <c r="BY950" i="4"/>
  <c r="BX950" i="4" s="1"/>
  <c r="BY455" i="4"/>
  <c r="BX455" i="4" s="1"/>
  <c r="BS454" i="4"/>
  <c r="BS364" i="4"/>
  <c r="BS229" i="4"/>
  <c r="BS589" i="4"/>
  <c r="BT275" i="4"/>
  <c r="BS275" i="4" s="1"/>
  <c r="BT680" i="4"/>
  <c r="BS680" i="4" s="1"/>
  <c r="BT500" i="4"/>
  <c r="BS500" i="4" s="1"/>
  <c r="BS814" i="4"/>
  <c r="BT320" i="4"/>
  <c r="BS320" i="4" s="1"/>
  <c r="BX1164" i="2"/>
  <c r="BX1165" i="2"/>
  <c r="BX184" i="4"/>
  <c r="BS817" i="2"/>
  <c r="BX94" i="4"/>
  <c r="BY635" i="4"/>
  <c r="BX635" i="4" s="1"/>
  <c r="BX859" i="4"/>
  <c r="BY590" i="4"/>
  <c r="BX590" i="4" s="1"/>
  <c r="BY769" i="4"/>
  <c r="BY770" i="4" s="1"/>
  <c r="BX770" i="4" s="1"/>
  <c r="BY365" i="4"/>
  <c r="BX365" i="4" s="1"/>
  <c r="BS816" i="2"/>
  <c r="BS184" i="4"/>
  <c r="BT635" i="4"/>
  <c r="BS635" i="4" s="1"/>
  <c r="BY499" i="4"/>
  <c r="BX499" i="4" s="1"/>
  <c r="BX409" i="4"/>
  <c r="BS724" i="4"/>
  <c r="BX544" i="4"/>
  <c r="BY680" i="4"/>
  <c r="BX680" i="4" s="1"/>
  <c r="BY904" i="4"/>
  <c r="BX904" i="4" s="1"/>
  <c r="BY230" i="4"/>
  <c r="BX230" i="4" s="1"/>
  <c r="BY319" i="4"/>
  <c r="BX319" i="4" s="1"/>
  <c r="BY724" i="4"/>
  <c r="BY725" i="4" s="1"/>
  <c r="BX725" i="4" s="1"/>
  <c r="BT95" i="4"/>
  <c r="BS95" i="4" s="1"/>
  <c r="BY814" i="4"/>
  <c r="BY815" i="4" s="1"/>
  <c r="BX815" i="4" s="1"/>
  <c r="BX933" i="2"/>
  <c r="BS1223" i="2"/>
  <c r="BS1455" i="2"/>
  <c r="BS1454" i="2"/>
  <c r="BS1222" i="2"/>
  <c r="BS1165" i="2"/>
  <c r="BX932" i="2"/>
  <c r="BS1164" i="2"/>
  <c r="BX1397" i="2"/>
  <c r="BX1396" i="2"/>
  <c r="BX990" i="2"/>
  <c r="BZ991" i="2"/>
  <c r="BX991" i="2" s="1"/>
  <c r="BZ1629" i="2"/>
  <c r="BX1629" i="2" s="1"/>
  <c r="BX1628" i="2"/>
  <c r="BU1629" i="2"/>
  <c r="BS1629" i="2" s="1"/>
  <c r="BS1628" i="2"/>
  <c r="BZ1571" i="2"/>
  <c r="BX1571" i="2" s="1"/>
  <c r="BX1570" i="2"/>
  <c r="BS1570" i="2"/>
  <c r="BU1571" i="2"/>
  <c r="BS1571" i="2" s="1"/>
  <c r="BX1512" i="2"/>
  <c r="BZ1513" i="2"/>
  <c r="BX1513" i="2" s="1"/>
  <c r="BU1513" i="2"/>
  <c r="BS1513" i="2" s="1"/>
  <c r="BS1512" i="2"/>
  <c r="BX1454" i="2"/>
  <c r="BZ1455" i="2"/>
  <c r="BX1455" i="2" s="1"/>
  <c r="BU1397" i="2"/>
  <c r="BS1397" i="2" s="1"/>
  <c r="BS1396" i="2"/>
  <c r="BU1339" i="2"/>
  <c r="BS1339" i="2" s="1"/>
  <c r="BS1338" i="2"/>
  <c r="BX1280" i="2"/>
  <c r="BZ1281" i="2"/>
  <c r="BX1281" i="2" s="1"/>
  <c r="BS1280" i="2"/>
  <c r="BS1281" i="2"/>
  <c r="BZ1223" i="2"/>
  <c r="BX1223" i="2" s="1"/>
  <c r="BX1222" i="2"/>
  <c r="BZ1107" i="2"/>
  <c r="BX1107" i="2" s="1"/>
  <c r="BX1106" i="2"/>
  <c r="BS1107" i="2"/>
  <c r="BS1106" i="2"/>
  <c r="BZ1049" i="2"/>
  <c r="BX1049" i="2" s="1"/>
  <c r="BX1048" i="2"/>
  <c r="BS1048" i="2"/>
  <c r="BU1049" i="2"/>
  <c r="BS1049" i="2" s="1"/>
  <c r="BU991" i="2"/>
  <c r="BS991" i="2" s="1"/>
  <c r="BS990" i="2"/>
  <c r="BU933" i="2"/>
  <c r="BS933" i="2" s="1"/>
  <c r="BS932" i="2"/>
  <c r="BZ875" i="2"/>
  <c r="BX875" i="2" s="1"/>
  <c r="BX874" i="2"/>
  <c r="BU875" i="2"/>
  <c r="BS875" i="2" s="1"/>
  <c r="BS874" i="2"/>
  <c r="BX816" i="2"/>
  <c r="BX817" i="2"/>
  <c r="BS178" i="2"/>
  <c r="BU121" i="2"/>
  <c r="BS121" i="2" s="1"/>
  <c r="BS120" i="2"/>
  <c r="BS411" i="2"/>
  <c r="BZ295" i="2"/>
  <c r="BX295" i="2" s="1"/>
  <c r="BX294" i="2"/>
  <c r="BU295" i="2"/>
  <c r="BS295" i="2" s="1"/>
  <c r="BS294" i="2"/>
  <c r="BS585" i="2"/>
  <c r="BS584" i="2"/>
  <c r="BZ237" i="2"/>
  <c r="BX237" i="2" s="1"/>
  <c r="BX236" i="2"/>
  <c r="BX585" i="2"/>
  <c r="BX584" i="2"/>
  <c r="BU237" i="2"/>
  <c r="BS237" i="2" s="1"/>
  <c r="BS236" i="2"/>
  <c r="BS179" i="2"/>
  <c r="BX469" i="2"/>
  <c r="BX468" i="2"/>
  <c r="BZ353" i="2"/>
  <c r="BX353" i="2" s="1"/>
  <c r="BX352" i="2"/>
  <c r="BZ527" i="2"/>
  <c r="BX527" i="2" s="1"/>
  <c r="BX526" i="2"/>
  <c r="BZ121" i="2"/>
  <c r="BX121" i="2" s="1"/>
  <c r="BX120" i="2"/>
  <c r="BZ179" i="2"/>
  <c r="BX179" i="2" s="1"/>
  <c r="BX178" i="2"/>
  <c r="BU527" i="2"/>
  <c r="BS527" i="2" s="1"/>
  <c r="BS526" i="2"/>
  <c r="BS468" i="2"/>
  <c r="BZ411" i="2"/>
  <c r="BX411" i="2" s="1"/>
  <c r="BX410" i="2"/>
  <c r="BS410" i="2"/>
  <c r="BU353" i="2"/>
  <c r="BS353" i="2" s="1"/>
  <c r="BS352" i="2"/>
  <c r="BS469" i="2"/>
  <c r="Q71" i="2"/>
  <c r="Q68" i="2"/>
  <c r="Q84" i="2"/>
  <c r="Q65" i="2"/>
  <c r="Q80" i="2"/>
  <c r="Q77" i="2"/>
  <c r="Q74" i="2"/>
  <c r="AE69" i="7"/>
  <c r="R979" i="2"/>
  <c r="R1327" i="2"/>
  <c r="V22" i="7"/>
  <c r="O522" i="2"/>
  <c r="Q523" i="2" s="1"/>
  <c r="V14" i="7"/>
  <c r="R1269" i="2"/>
  <c r="O290" i="2"/>
  <c r="V20" i="7"/>
  <c r="V21" i="7"/>
  <c r="V19" i="7"/>
  <c r="V13" i="7"/>
  <c r="R341" i="2"/>
  <c r="R515" i="2"/>
  <c r="R747" i="2"/>
  <c r="R631" i="2"/>
  <c r="R689" i="2"/>
  <c r="R1559" i="2"/>
  <c r="R283" i="2"/>
  <c r="R863" i="2"/>
  <c r="R1443" i="2"/>
  <c r="R225" i="2"/>
  <c r="R921" i="2"/>
  <c r="R1037" i="2"/>
  <c r="R1211" i="2"/>
  <c r="R1095" i="2"/>
  <c r="R573" i="2"/>
  <c r="R1385" i="2"/>
  <c r="R805" i="2"/>
  <c r="R1501" i="2"/>
  <c r="R457" i="2"/>
  <c r="R109" i="2"/>
  <c r="M1559" i="2"/>
  <c r="M1501" i="2"/>
  <c r="M1443" i="2"/>
  <c r="M1385" i="2"/>
  <c r="R1278" i="2" l="1"/>
  <c r="CC1278" i="2" s="1"/>
  <c r="R1279" i="2"/>
  <c r="CC1279" i="2" s="1"/>
  <c r="R1510" i="2"/>
  <c r="R1511" i="2"/>
  <c r="R930" i="2"/>
  <c r="R931" i="2"/>
  <c r="R466" i="2"/>
  <c r="CC466" i="2" s="1"/>
  <c r="R467" i="2"/>
  <c r="CC467" i="2" s="1"/>
  <c r="R1394" i="2"/>
  <c r="CC1394" i="2" s="1"/>
  <c r="R1395" i="2"/>
  <c r="CC1395" i="2" s="1"/>
  <c r="R234" i="2"/>
  <c r="R235" i="2"/>
  <c r="R698" i="2"/>
  <c r="CC698" i="2" s="1"/>
  <c r="R699" i="2"/>
  <c r="CC699" i="2" s="1"/>
  <c r="R1452" i="2"/>
  <c r="CC1452" i="2" s="1"/>
  <c r="R1453" i="2"/>
  <c r="CC1453" i="2" s="1"/>
  <c r="R756" i="2"/>
  <c r="CC756" i="2" s="1"/>
  <c r="R757" i="2"/>
  <c r="CC757" i="2" s="1"/>
  <c r="R350" i="2"/>
  <c r="CC350" i="2" s="1"/>
  <c r="R351" i="2"/>
  <c r="CC351" i="2" s="1"/>
  <c r="R524" i="2"/>
  <c r="CC524" i="2" s="1"/>
  <c r="R525" i="2"/>
  <c r="CC525" i="2" s="1"/>
  <c r="R988" i="2"/>
  <c r="CC988" i="2" s="1"/>
  <c r="R989" i="2"/>
  <c r="CC989" i="2" s="1"/>
  <c r="CC174" i="2"/>
  <c r="AB178" i="2"/>
  <c r="AB179" i="2" s="1"/>
  <c r="CC812" i="2"/>
  <c r="AB816" i="2"/>
  <c r="AB817" i="2" s="1"/>
  <c r="CC1334" i="2"/>
  <c r="AB1338" i="2"/>
  <c r="AB1339" i="2" s="1"/>
  <c r="CC348" i="2"/>
  <c r="AB352" i="2"/>
  <c r="AB353" i="2" s="1"/>
  <c r="CC1044" i="2"/>
  <c r="AB1048" i="2"/>
  <c r="AB1049" i="2" s="1"/>
  <c r="CC522" i="2"/>
  <c r="AB526" i="2"/>
  <c r="AB527" i="2" s="1"/>
  <c r="CC928" i="2"/>
  <c r="AB932" i="2"/>
  <c r="AB933" i="2" s="1"/>
  <c r="CC696" i="2"/>
  <c r="AB700" i="2"/>
  <c r="AB701" i="2" s="1"/>
  <c r="CC1276" i="2"/>
  <c r="AB1280" i="2"/>
  <c r="AB1281" i="2" s="1"/>
  <c r="CC1218" i="2"/>
  <c r="AB1222" i="2"/>
  <c r="AB1223" i="2" s="1"/>
  <c r="CC638" i="2"/>
  <c r="AB642" i="2"/>
  <c r="AB643" i="2" s="1"/>
  <c r="R1336" i="2"/>
  <c r="CC1336" i="2" s="1"/>
  <c r="R1337" i="2"/>
  <c r="CC1337" i="2" s="1"/>
  <c r="R1220" i="2"/>
  <c r="CC1220" i="2" s="1"/>
  <c r="R1221" i="2"/>
  <c r="CC1221" i="2" s="1"/>
  <c r="R1104" i="2"/>
  <c r="R1105" i="2"/>
  <c r="R872" i="2"/>
  <c r="CC872" i="2" s="1"/>
  <c r="R873" i="2"/>
  <c r="CC873" i="2" s="1"/>
  <c r="R814" i="2"/>
  <c r="CC814" i="2" s="1"/>
  <c r="R815" i="2"/>
  <c r="CC815" i="2" s="1"/>
  <c r="R640" i="2"/>
  <c r="CC640" i="2" s="1"/>
  <c r="R641" i="2"/>
  <c r="CC641" i="2" s="1"/>
  <c r="R118" i="2"/>
  <c r="CC118" i="2" s="1"/>
  <c r="R119" i="2"/>
  <c r="CC119" i="2" s="1"/>
  <c r="R292" i="2"/>
  <c r="R293" i="2"/>
  <c r="R1568" i="2"/>
  <c r="R1569" i="2"/>
  <c r="CC1569" i="2" s="1"/>
  <c r="R1046" i="2"/>
  <c r="CC1046" i="2" s="1"/>
  <c r="R1047" i="2"/>
  <c r="CC1047" i="2" s="1"/>
  <c r="R582" i="2"/>
  <c r="CC582" i="2" s="1"/>
  <c r="R583" i="2"/>
  <c r="CC583" i="2" s="1"/>
  <c r="BX769" i="4"/>
  <c r="BY905" i="4"/>
  <c r="BX905" i="4" s="1"/>
  <c r="BY500" i="4"/>
  <c r="BX500" i="4" s="1"/>
  <c r="BY320" i="4"/>
  <c r="BX320" i="4" s="1"/>
  <c r="BX724" i="4"/>
  <c r="BX814" i="4"/>
  <c r="R176" i="2"/>
  <c r="CC176" i="2" s="1"/>
  <c r="R177" i="2"/>
  <c r="CC177" i="2" s="1"/>
  <c r="V29" i="7"/>
  <c r="V10" i="7"/>
  <c r="V11" i="7"/>
  <c r="V23" i="7"/>
  <c r="V31" i="7"/>
  <c r="V37" i="7"/>
  <c r="V15" i="7"/>
  <c r="V12" i="7"/>
  <c r="V24" i="7"/>
  <c r="V28" i="7"/>
  <c r="V30" i="7"/>
  <c r="V16" i="7"/>
  <c r="V18" i="7"/>
  <c r="V36" i="7"/>
  <c r="V17" i="7"/>
  <c r="V33" i="7"/>
  <c r="V35" i="7"/>
  <c r="V32" i="7"/>
  <c r="V27" i="7"/>
  <c r="V25" i="7"/>
  <c r="M1327" i="2"/>
  <c r="M1269" i="2"/>
  <c r="M1211" i="2"/>
  <c r="M1153" i="2"/>
  <c r="M1095" i="2"/>
  <c r="M1037" i="2"/>
  <c r="M979" i="2"/>
  <c r="M921" i="2"/>
  <c r="M863" i="2"/>
  <c r="M805" i="2"/>
  <c r="M747" i="2"/>
  <c r="M689" i="2"/>
  <c r="J637" i="2"/>
  <c r="M631" i="2"/>
  <c r="M573" i="2"/>
  <c r="M515" i="2"/>
  <c r="M457" i="2"/>
  <c r="M399" i="2"/>
  <c r="M341" i="2"/>
  <c r="M283" i="2"/>
  <c r="CC352" i="2" l="1"/>
  <c r="CC353" i="2" s="1"/>
  <c r="CC700" i="2"/>
  <c r="CC701" i="2" s="1"/>
  <c r="CC1280" i="2"/>
  <c r="CC1281" i="2" s="1"/>
  <c r="CC526" i="2"/>
  <c r="CC527" i="2" s="1"/>
  <c r="R700" i="2"/>
  <c r="R701" i="2" s="1"/>
  <c r="CC468" i="2"/>
  <c r="CC469" i="2" s="1"/>
  <c r="CC990" i="2"/>
  <c r="CC991" i="2" s="1"/>
  <c r="CC758" i="2"/>
  <c r="CC759" i="2" s="1"/>
  <c r="CC1454" i="2"/>
  <c r="CC1455" i="2" s="1"/>
  <c r="CC1396" i="2"/>
  <c r="CC1397" i="2" s="1"/>
  <c r="CC1338" i="2"/>
  <c r="CC1339" i="2" s="1"/>
  <c r="CC1222" i="2"/>
  <c r="CC1223" i="2" s="1"/>
  <c r="CC816" i="2"/>
  <c r="CC817" i="2" s="1"/>
  <c r="CC874" i="2"/>
  <c r="CC875" i="2" s="1"/>
  <c r="CC642" i="2"/>
  <c r="CC643" i="2" s="1"/>
  <c r="CC120" i="2"/>
  <c r="CC121" i="2" s="1"/>
  <c r="CC1048" i="2"/>
  <c r="CC1049" i="2" s="1"/>
  <c r="J638" i="2"/>
  <c r="O637" i="2"/>
  <c r="CC584" i="2"/>
  <c r="CC585" i="2" s="1"/>
  <c r="CC178" i="2"/>
  <c r="CC179" i="2" s="1"/>
  <c r="L291" i="2"/>
  <c r="R990" i="2"/>
  <c r="R932" i="2"/>
  <c r="R236" i="2"/>
  <c r="R1280" i="2"/>
  <c r="R1106" i="2"/>
  <c r="R352" i="2"/>
  <c r="R1512" i="2"/>
  <c r="R526" i="2"/>
  <c r="R1048" i="2"/>
  <c r="R642" i="2"/>
  <c r="R874" i="2"/>
  <c r="R584" i="2"/>
  <c r="R120" i="2"/>
  <c r="R1222" i="2"/>
  <c r="R816" i="2"/>
  <c r="R817" i="2" s="1"/>
  <c r="R1338" i="2"/>
  <c r="R1570" i="2"/>
  <c r="R178" i="2"/>
  <c r="R294" i="2"/>
  <c r="R1396" i="2"/>
  <c r="R758" i="2"/>
  <c r="R1454" i="2"/>
  <c r="R468" i="2"/>
  <c r="V38" i="7"/>
  <c r="J231" i="2"/>
  <c r="M225" i="2"/>
  <c r="M167" i="2"/>
  <c r="J115" i="2"/>
  <c r="J57" i="2"/>
  <c r="O57" i="2" s="1"/>
  <c r="T57" i="2" s="1"/>
  <c r="J114" i="2"/>
  <c r="M109" i="2"/>
  <c r="E1622" i="2"/>
  <c r="A1573" i="2"/>
  <c r="E1564" i="2"/>
  <c r="E1448" i="2"/>
  <c r="E1506" i="2"/>
  <c r="E1390" i="2"/>
  <c r="E1332" i="2"/>
  <c r="E1274" i="2"/>
  <c r="E1216" i="2"/>
  <c r="E1158" i="2"/>
  <c r="E1100" i="2"/>
  <c r="E1042" i="2"/>
  <c r="E984" i="2"/>
  <c r="E926" i="2"/>
  <c r="E868" i="2"/>
  <c r="E810" i="2"/>
  <c r="E752" i="2"/>
  <c r="E694" i="2"/>
  <c r="E636" i="2"/>
  <c r="E520" i="2"/>
  <c r="E578" i="2"/>
  <c r="E462" i="2"/>
  <c r="E404" i="2"/>
  <c r="E346" i="2"/>
  <c r="E288" i="2"/>
  <c r="E230" i="2"/>
  <c r="H283" i="2"/>
  <c r="E172" i="2"/>
  <c r="H109" i="2"/>
  <c r="H1617" i="2"/>
  <c r="H1559" i="2"/>
  <c r="H1501" i="2"/>
  <c r="H1443" i="2"/>
  <c r="H1385" i="2"/>
  <c r="H1327" i="2"/>
  <c r="H1269" i="2"/>
  <c r="H1211" i="2"/>
  <c r="H1153" i="2"/>
  <c r="H1095" i="2"/>
  <c r="H1037" i="2"/>
  <c r="H979" i="2"/>
  <c r="H921" i="2"/>
  <c r="H863" i="2"/>
  <c r="H805" i="2"/>
  <c r="H747" i="2"/>
  <c r="H689" i="2"/>
  <c r="H631" i="2"/>
  <c r="H573" i="2"/>
  <c r="H515" i="2"/>
  <c r="H457" i="2"/>
  <c r="H399" i="2"/>
  <c r="H341" i="2"/>
  <c r="H225" i="2"/>
  <c r="H167" i="2"/>
  <c r="K56" i="1"/>
  <c r="L56" i="1"/>
  <c r="M56" i="1"/>
  <c r="N56" i="1"/>
  <c r="Q56" i="1"/>
  <c r="T56" i="1"/>
  <c r="U56" i="1"/>
  <c r="W56" i="1"/>
  <c r="J56" i="1"/>
  <c r="W9" i="1"/>
  <c r="BG1" i="4" s="1"/>
  <c r="U9" i="1"/>
  <c r="T9" i="1"/>
  <c r="Q9" i="1"/>
  <c r="N9" i="1"/>
  <c r="M9" i="1"/>
  <c r="L9" i="1"/>
  <c r="K9" i="1"/>
  <c r="J9" i="1"/>
  <c r="I9" i="1"/>
  <c r="H9" i="1"/>
  <c r="O53" i="2"/>
  <c r="N53" i="2"/>
  <c r="O52" i="2"/>
  <c r="N52" i="2"/>
  <c r="N51" i="2"/>
  <c r="O50" i="2"/>
  <c r="N50" i="2"/>
  <c r="O29" i="2"/>
  <c r="O25" i="2"/>
  <c r="O20" i="2"/>
  <c r="O21" i="2" s="1"/>
  <c r="O17" i="2"/>
  <c r="O18" i="2" s="1"/>
  <c r="O14" i="2"/>
  <c r="O15" i="2" s="1"/>
  <c r="O11" i="2"/>
  <c r="O12" i="2" s="1"/>
  <c r="O8" i="2"/>
  <c r="O9" i="2" s="1"/>
  <c r="P7" i="2"/>
  <c r="O4" i="2"/>
  <c r="J56" i="2"/>
  <c r="E56" i="2"/>
  <c r="M51" i="2"/>
  <c r="H51" i="2"/>
  <c r="O37" i="3"/>
  <c r="O36" i="3"/>
  <c r="O35" i="3"/>
  <c r="O33" i="3"/>
  <c r="O32" i="3"/>
  <c r="O31" i="3"/>
  <c r="O30" i="3"/>
  <c r="O29" i="3"/>
  <c r="O28" i="3"/>
  <c r="O27" i="3"/>
  <c r="O26" i="3"/>
  <c r="O25" i="3"/>
  <c r="O24" i="3"/>
  <c r="O23" i="3"/>
  <c r="O22" i="3"/>
  <c r="O21" i="3"/>
  <c r="O20" i="3"/>
  <c r="O19" i="3"/>
  <c r="O18" i="3"/>
  <c r="O17" i="3"/>
  <c r="O16" i="3"/>
  <c r="O15" i="3"/>
  <c r="O14" i="3"/>
  <c r="O13" i="3"/>
  <c r="O12" i="3"/>
  <c r="O11" i="3"/>
  <c r="O10" i="3"/>
  <c r="O9" i="3"/>
  <c r="O935" i="4"/>
  <c r="O931" i="4"/>
  <c r="O927" i="4"/>
  <c r="E935" i="4"/>
  <c r="E931" i="4"/>
  <c r="E927" i="4"/>
  <c r="O890" i="4"/>
  <c r="O886" i="4"/>
  <c r="O882" i="4"/>
  <c r="E890" i="4"/>
  <c r="E886" i="4"/>
  <c r="E882" i="4"/>
  <c r="O845" i="4"/>
  <c r="O841" i="4"/>
  <c r="O837" i="4"/>
  <c r="E845" i="4"/>
  <c r="E841" i="4"/>
  <c r="E837" i="4"/>
  <c r="O800" i="4"/>
  <c r="O796" i="4"/>
  <c r="O792" i="4"/>
  <c r="E800" i="4"/>
  <c r="E796" i="4"/>
  <c r="E792" i="4"/>
  <c r="O755" i="4"/>
  <c r="O751" i="4"/>
  <c r="O747" i="4"/>
  <c r="E755" i="4"/>
  <c r="E751" i="4"/>
  <c r="E747" i="4"/>
  <c r="O710" i="4"/>
  <c r="O706" i="4"/>
  <c r="O702" i="4"/>
  <c r="E710" i="4"/>
  <c r="E706" i="4"/>
  <c r="E702" i="4"/>
  <c r="O665" i="4"/>
  <c r="O661" i="4"/>
  <c r="O657" i="4"/>
  <c r="E665" i="4"/>
  <c r="E661" i="4"/>
  <c r="E657" i="4"/>
  <c r="O620" i="4"/>
  <c r="O616" i="4"/>
  <c r="O612" i="4"/>
  <c r="E620" i="4"/>
  <c r="E616" i="4"/>
  <c r="E617" i="4" s="1"/>
  <c r="E612" i="4"/>
  <c r="O575" i="4"/>
  <c r="O571" i="4"/>
  <c r="O567" i="4"/>
  <c r="E575" i="4"/>
  <c r="E571" i="4"/>
  <c r="E567" i="4"/>
  <c r="O440" i="4"/>
  <c r="O436" i="4"/>
  <c r="O432" i="4"/>
  <c r="E440" i="4"/>
  <c r="E436" i="4"/>
  <c r="E432" i="4"/>
  <c r="O395" i="4"/>
  <c r="E395" i="4"/>
  <c r="O391" i="4"/>
  <c r="E391" i="4"/>
  <c r="O387" i="4"/>
  <c r="E387" i="4"/>
  <c r="O350" i="4"/>
  <c r="E350" i="4"/>
  <c r="O346" i="4"/>
  <c r="E346" i="4"/>
  <c r="O342" i="4"/>
  <c r="E342" i="4"/>
  <c r="E260" i="4"/>
  <c r="E256" i="4"/>
  <c r="E252" i="4"/>
  <c r="S36" i="3"/>
  <c r="R36" i="3"/>
  <c r="Q36" i="3"/>
  <c r="P36" i="3"/>
  <c r="S37" i="3"/>
  <c r="R37" i="3"/>
  <c r="Q37" i="3"/>
  <c r="P37" i="3"/>
  <c r="S35" i="3"/>
  <c r="R35" i="3"/>
  <c r="Q35" i="3"/>
  <c r="P35" i="3"/>
  <c r="S18" i="3"/>
  <c r="S33" i="3"/>
  <c r="S32" i="3"/>
  <c r="S31" i="3"/>
  <c r="S30" i="3"/>
  <c r="S29" i="3"/>
  <c r="S28" i="3"/>
  <c r="S27" i="3"/>
  <c r="S26" i="3"/>
  <c r="S25" i="3"/>
  <c r="S24" i="3"/>
  <c r="S23" i="3"/>
  <c r="S22" i="3"/>
  <c r="S21" i="3"/>
  <c r="S20" i="3"/>
  <c r="S19" i="3"/>
  <c r="S17" i="3"/>
  <c r="S16" i="3"/>
  <c r="S15" i="3"/>
  <c r="S14" i="3"/>
  <c r="S13" i="3"/>
  <c r="S12" i="3"/>
  <c r="S11" i="3"/>
  <c r="S10" i="3"/>
  <c r="S9" i="3"/>
  <c r="O48" i="2" s="1"/>
  <c r="O49" i="2" s="1"/>
  <c r="R33" i="3"/>
  <c r="R32" i="3"/>
  <c r="R31" i="3"/>
  <c r="R30" i="3"/>
  <c r="R29" i="3"/>
  <c r="R28" i="3"/>
  <c r="R27" i="3"/>
  <c r="R26" i="3"/>
  <c r="R25" i="3"/>
  <c r="R24" i="3"/>
  <c r="R23" i="3"/>
  <c r="R22" i="3"/>
  <c r="R21" i="3"/>
  <c r="R20" i="3"/>
  <c r="R19" i="3"/>
  <c r="R18" i="3"/>
  <c r="R17" i="3"/>
  <c r="R16" i="3"/>
  <c r="R15" i="3"/>
  <c r="R14" i="3"/>
  <c r="R13" i="3"/>
  <c r="R12" i="3"/>
  <c r="R11" i="3"/>
  <c r="R10" i="3"/>
  <c r="R9" i="3"/>
  <c r="Q33" i="3"/>
  <c r="Q32" i="3"/>
  <c r="Q31" i="3"/>
  <c r="Q30" i="3"/>
  <c r="Q29" i="3"/>
  <c r="Q28" i="3"/>
  <c r="Q27" i="3"/>
  <c r="Q26" i="3"/>
  <c r="Q25" i="3"/>
  <c r="Q24" i="3"/>
  <c r="Q23" i="3"/>
  <c r="Q22" i="3"/>
  <c r="Q21" i="3"/>
  <c r="Q20" i="3"/>
  <c r="Q19" i="3"/>
  <c r="Q18" i="3"/>
  <c r="Q17" i="3"/>
  <c r="Q16" i="3"/>
  <c r="Q15" i="3"/>
  <c r="Q14" i="3"/>
  <c r="Q13" i="3"/>
  <c r="Q12" i="3"/>
  <c r="Q11" i="3"/>
  <c r="Q10" i="3"/>
  <c r="Q9" i="3"/>
  <c r="O40" i="2" s="1"/>
  <c r="O41" i="2" s="1"/>
  <c r="P17" i="3"/>
  <c r="P33" i="3"/>
  <c r="P32" i="3"/>
  <c r="P31" i="3"/>
  <c r="P30" i="3"/>
  <c r="P29" i="3"/>
  <c r="P28" i="3"/>
  <c r="P27" i="3"/>
  <c r="P26" i="3"/>
  <c r="P25" i="3"/>
  <c r="P24" i="3"/>
  <c r="P23" i="3"/>
  <c r="P22" i="3"/>
  <c r="P21" i="3"/>
  <c r="P20" i="3"/>
  <c r="P19" i="3"/>
  <c r="P18" i="3"/>
  <c r="P16" i="3"/>
  <c r="P15" i="3"/>
  <c r="P14" i="3"/>
  <c r="P13" i="3"/>
  <c r="P12" i="3"/>
  <c r="P11" i="3"/>
  <c r="P10" i="3"/>
  <c r="P9" i="3"/>
  <c r="O36" i="2" s="1"/>
  <c r="O37" i="2" s="1"/>
  <c r="O916" i="4"/>
  <c r="O917" i="4" s="1"/>
  <c r="E916" i="4"/>
  <c r="E917" i="4" s="1"/>
  <c r="O871" i="4"/>
  <c r="E871" i="4"/>
  <c r="O826" i="4"/>
  <c r="E826" i="4"/>
  <c r="O781" i="4"/>
  <c r="E781" i="4"/>
  <c r="O736" i="4"/>
  <c r="E736" i="4"/>
  <c r="O691" i="4"/>
  <c r="E691" i="4"/>
  <c r="O646" i="4"/>
  <c r="E646" i="4"/>
  <c r="O601" i="4"/>
  <c r="E601" i="4"/>
  <c r="O556" i="4"/>
  <c r="E556" i="4"/>
  <c r="O511" i="4"/>
  <c r="E511" i="4"/>
  <c r="O466" i="4"/>
  <c r="E466" i="4"/>
  <c r="O421" i="4"/>
  <c r="E421" i="4"/>
  <c r="O376" i="4"/>
  <c r="E376" i="4"/>
  <c r="O331" i="4"/>
  <c r="E331" i="4"/>
  <c r="O286" i="4"/>
  <c r="E286" i="4"/>
  <c r="O241" i="4"/>
  <c r="E241" i="4"/>
  <c r="O196" i="4"/>
  <c r="E196" i="4"/>
  <c r="O151" i="4"/>
  <c r="E151" i="4"/>
  <c r="O106" i="4"/>
  <c r="E106" i="4"/>
  <c r="O61" i="4"/>
  <c r="E61" i="4"/>
  <c r="O16" i="4"/>
  <c r="E16" i="4"/>
  <c r="E17" i="4" s="1"/>
  <c r="BN862" i="4"/>
  <c r="P862" i="4"/>
  <c r="F862" i="4"/>
  <c r="BN817" i="4"/>
  <c r="P817" i="4"/>
  <c r="F817" i="4"/>
  <c r="BN772" i="4"/>
  <c r="P772" i="4"/>
  <c r="F772" i="4"/>
  <c r="BN727" i="4"/>
  <c r="P727" i="4"/>
  <c r="F727" i="4"/>
  <c r="BN682" i="4"/>
  <c r="P682" i="4"/>
  <c r="F682" i="4"/>
  <c r="O868" i="4"/>
  <c r="E868" i="4"/>
  <c r="O864" i="4"/>
  <c r="E864" i="4"/>
  <c r="O823" i="4"/>
  <c r="E823" i="4"/>
  <c r="O819" i="4"/>
  <c r="E819" i="4"/>
  <c r="O778" i="4"/>
  <c r="E778" i="4"/>
  <c r="O774" i="4"/>
  <c r="E774" i="4"/>
  <c r="E733" i="4"/>
  <c r="O729" i="4"/>
  <c r="E729" i="4"/>
  <c r="O577" i="4"/>
  <c r="O913" i="4"/>
  <c r="O914" i="4" s="1"/>
  <c r="O909" i="4"/>
  <c r="O910" i="4" s="1"/>
  <c r="E913" i="4"/>
  <c r="E914" i="4" s="1"/>
  <c r="E909" i="4"/>
  <c r="E910" i="4" s="1"/>
  <c r="O733" i="4"/>
  <c r="O688" i="4"/>
  <c r="O684" i="4"/>
  <c r="E688" i="4"/>
  <c r="E684" i="4"/>
  <c r="O643" i="4"/>
  <c r="O639" i="4"/>
  <c r="E643" i="4"/>
  <c r="E639" i="4"/>
  <c r="O598" i="4"/>
  <c r="O594" i="4"/>
  <c r="E598" i="4"/>
  <c r="E594" i="4"/>
  <c r="O549" i="4"/>
  <c r="E549" i="4"/>
  <c r="O487" i="4"/>
  <c r="E487" i="4"/>
  <c r="O418" i="4"/>
  <c r="O414" i="4"/>
  <c r="E418" i="4"/>
  <c r="E414" i="4"/>
  <c r="O373" i="4"/>
  <c r="O369" i="4"/>
  <c r="E369" i="4"/>
  <c r="E373" i="4"/>
  <c r="O328" i="4"/>
  <c r="E328" i="4"/>
  <c r="O283" i="4"/>
  <c r="E283" i="4"/>
  <c r="O238" i="4"/>
  <c r="E238" i="4"/>
  <c r="O193" i="4"/>
  <c r="E193" i="4"/>
  <c r="O103" i="4"/>
  <c r="E103" i="4"/>
  <c r="O58" i="4"/>
  <c r="E58" i="4"/>
  <c r="O13" i="4"/>
  <c r="E13" i="4"/>
  <c r="E14" i="4" s="1"/>
  <c r="I1616" i="2"/>
  <c r="D1616" i="2"/>
  <c r="I1558" i="2"/>
  <c r="D1558" i="2"/>
  <c r="I1502" i="2"/>
  <c r="I1500" i="2"/>
  <c r="D1500" i="2"/>
  <c r="I1442" i="2"/>
  <c r="D1442" i="2"/>
  <c r="I1384" i="2"/>
  <c r="D1384" i="2"/>
  <c r="I1326" i="2"/>
  <c r="D1326" i="2"/>
  <c r="I1268" i="2"/>
  <c r="D1268" i="2"/>
  <c r="I1210" i="2"/>
  <c r="D1210" i="2"/>
  <c r="I1152" i="2"/>
  <c r="D1152" i="2"/>
  <c r="I1094" i="2"/>
  <c r="D1094" i="2"/>
  <c r="I1036" i="2"/>
  <c r="D1036" i="2"/>
  <c r="I978" i="2"/>
  <c r="D978" i="2"/>
  <c r="I920" i="2"/>
  <c r="D920" i="2"/>
  <c r="I862" i="2"/>
  <c r="D862" i="2"/>
  <c r="I804" i="2"/>
  <c r="D804" i="2"/>
  <c r="I746" i="2"/>
  <c r="D746" i="2"/>
  <c r="I688" i="2"/>
  <c r="D688" i="2"/>
  <c r="I630" i="2"/>
  <c r="D630" i="2"/>
  <c r="I572" i="2"/>
  <c r="D572" i="2"/>
  <c r="I514" i="2"/>
  <c r="D514" i="2"/>
  <c r="I456" i="2"/>
  <c r="D456" i="2"/>
  <c r="I398" i="2"/>
  <c r="D398" i="2"/>
  <c r="I340" i="2"/>
  <c r="D340" i="2"/>
  <c r="I282" i="2"/>
  <c r="D282" i="2"/>
  <c r="O535" i="4"/>
  <c r="N535" i="4"/>
  <c r="O534" i="4"/>
  <c r="N534" i="4"/>
  <c r="O533" i="4"/>
  <c r="N533" i="4"/>
  <c r="N532" i="4"/>
  <c r="E535" i="4"/>
  <c r="D535" i="4"/>
  <c r="E534" i="4"/>
  <c r="D534" i="4"/>
  <c r="E533" i="4"/>
  <c r="D533" i="4"/>
  <c r="D532" i="4"/>
  <c r="O265" i="4"/>
  <c r="N265" i="4"/>
  <c r="O264" i="4"/>
  <c r="N264" i="4"/>
  <c r="O263" i="4"/>
  <c r="N263" i="4"/>
  <c r="N262" i="4"/>
  <c r="E265" i="4"/>
  <c r="D265" i="4"/>
  <c r="E264" i="4"/>
  <c r="D264" i="4"/>
  <c r="E263" i="4"/>
  <c r="D263" i="4"/>
  <c r="E262" i="4"/>
  <c r="D262" i="4"/>
  <c r="O130" i="4"/>
  <c r="N130" i="4"/>
  <c r="O129" i="4"/>
  <c r="N129" i="4"/>
  <c r="O128" i="4"/>
  <c r="N128" i="4"/>
  <c r="O127" i="4"/>
  <c r="N127" i="4"/>
  <c r="E130" i="4"/>
  <c r="D130" i="4"/>
  <c r="E129" i="4"/>
  <c r="D129" i="4"/>
  <c r="E128" i="4"/>
  <c r="D128" i="4"/>
  <c r="D127" i="4"/>
  <c r="O40" i="4"/>
  <c r="N40" i="4"/>
  <c r="N39" i="4"/>
  <c r="O38" i="4"/>
  <c r="N38" i="4"/>
  <c r="N37" i="4"/>
  <c r="E40" i="4"/>
  <c r="D40" i="4"/>
  <c r="E39" i="4"/>
  <c r="D39" i="4"/>
  <c r="E38" i="4"/>
  <c r="D38" i="4"/>
  <c r="D37" i="4"/>
  <c r="O937" i="4"/>
  <c r="E937" i="4"/>
  <c r="O847" i="4"/>
  <c r="E847" i="4"/>
  <c r="O757" i="4"/>
  <c r="E757" i="4"/>
  <c r="O712" i="4"/>
  <c r="E712" i="4"/>
  <c r="E667" i="4"/>
  <c r="O625" i="4"/>
  <c r="N625" i="4"/>
  <c r="O624" i="4"/>
  <c r="N624" i="4"/>
  <c r="O623" i="4"/>
  <c r="N623" i="4"/>
  <c r="O622" i="4"/>
  <c r="N622" i="4"/>
  <c r="E625" i="4"/>
  <c r="D625" i="4"/>
  <c r="E624" i="4"/>
  <c r="D624" i="4"/>
  <c r="E623" i="4"/>
  <c r="D623" i="4"/>
  <c r="E622" i="4"/>
  <c r="D622" i="4"/>
  <c r="O175" i="4"/>
  <c r="N175" i="4"/>
  <c r="N174" i="4"/>
  <c r="O173" i="4"/>
  <c r="N173" i="4"/>
  <c r="N172" i="4"/>
  <c r="E175" i="4"/>
  <c r="D175" i="4"/>
  <c r="E174" i="4"/>
  <c r="D174" i="4"/>
  <c r="E173" i="4"/>
  <c r="D173" i="4"/>
  <c r="D172" i="4"/>
  <c r="F142" i="4"/>
  <c r="O445" i="4"/>
  <c r="N445" i="4"/>
  <c r="O444" i="4"/>
  <c r="N444" i="4"/>
  <c r="O443" i="4"/>
  <c r="N443" i="4"/>
  <c r="O442" i="4"/>
  <c r="N442" i="4"/>
  <c r="E445" i="4"/>
  <c r="D445" i="4"/>
  <c r="E444" i="4"/>
  <c r="D444" i="4"/>
  <c r="E443" i="4"/>
  <c r="D443" i="4"/>
  <c r="E442" i="4"/>
  <c r="D442" i="4"/>
  <c r="N849" i="4"/>
  <c r="O220" i="4"/>
  <c r="O218" i="4"/>
  <c r="E220" i="4"/>
  <c r="E219" i="4"/>
  <c r="E218" i="4"/>
  <c r="D217" i="4"/>
  <c r="C58" i="7"/>
  <c r="BN907" i="4"/>
  <c r="P907" i="4"/>
  <c r="F907" i="4"/>
  <c r="O895" i="4"/>
  <c r="N895" i="4"/>
  <c r="O894" i="4"/>
  <c r="N894" i="4"/>
  <c r="O893" i="4"/>
  <c r="N893" i="4"/>
  <c r="O892" i="4"/>
  <c r="N892" i="4"/>
  <c r="E895" i="4"/>
  <c r="D895" i="4"/>
  <c r="E894" i="4"/>
  <c r="D894" i="4"/>
  <c r="E893" i="4"/>
  <c r="D893" i="4"/>
  <c r="E892" i="4"/>
  <c r="D892" i="4"/>
  <c r="O850" i="4"/>
  <c r="N850" i="4"/>
  <c r="O849" i="4"/>
  <c r="O848" i="4"/>
  <c r="N848" i="4"/>
  <c r="E850" i="4"/>
  <c r="D850" i="4"/>
  <c r="E849" i="4"/>
  <c r="D849" i="4"/>
  <c r="E848" i="4"/>
  <c r="D848" i="4"/>
  <c r="O805" i="4"/>
  <c r="N805" i="4"/>
  <c r="O804" i="4"/>
  <c r="N804" i="4"/>
  <c r="O803" i="4"/>
  <c r="N803" i="4"/>
  <c r="O802" i="4"/>
  <c r="N802" i="4"/>
  <c r="E805" i="4"/>
  <c r="D805" i="4"/>
  <c r="E804" i="4"/>
  <c r="D804" i="4"/>
  <c r="E803" i="4"/>
  <c r="D803" i="4"/>
  <c r="E802" i="4"/>
  <c r="D802" i="4"/>
  <c r="O760" i="4"/>
  <c r="N760" i="4"/>
  <c r="O759" i="4"/>
  <c r="N759" i="4"/>
  <c r="O758" i="4"/>
  <c r="N758" i="4"/>
  <c r="E760" i="4"/>
  <c r="D760" i="4"/>
  <c r="E759" i="4"/>
  <c r="D759" i="4"/>
  <c r="E758" i="4"/>
  <c r="D758" i="4"/>
  <c r="O715" i="4"/>
  <c r="N715" i="4"/>
  <c r="O714" i="4"/>
  <c r="N714" i="4"/>
  <c r="O713" i="4"/>
  <c r="N713" i="4"/>
  <c r="E715" i="4"/>
  <c r="D715" i="4"/>
  <c r="E714" i="4"/>
  <c r="D714" i="4"/>
  <c r="E713" i="4"/>
  <c r="D713" i="4"/>
  <c r="O670" i="4"/>
  <c r="N670" i="4"/>
  <c r="O669" i="4"/>
  <c r="N669" i="4"/>
  <c r="O668" i="4"/>
  <c r="N668" i="4"/>
  <c r="O667" i="4"/>
  <c r="N667" i="4"/>
  <c r="E670" i="4"/>
  <c r="D670" i="4"/>
  <c r="E669" i="4"/>
  <c r="D669" i="4"/>
  <c r="E668" i="4"/>
  <c r="D668" i="4"/>
  <c r="D667" i="4"/>
  <c r="BN637" i="4"/>
  <c r="P637" i="4"/>
  <c r="F637" i="4"/>
  <c r="A907" i="4"/>
  <c r="B906" i="4"/>
  <c r="O940" i="4"/>
  <c r="N940" i="4"/>
  <c r="E940" i="4"/>
  <c r="D940" i="4"/>
  <c r="O939" i="4"/>
  <c r="N939" i="4"/>
  <c r="E939" i="4"/>
  <c r="D939" i="4"/>
  <c r="O938" i="4"/>
  <c r="N938" i="4"/>
  <c r="E938" i="4"/>
  <c r="D938" i="4"/>
  <c r="N937" i="4"/>
  <c r="D937" i="4"/>
  <c r="O920" i="4"/>
  <c r="E920" i="4"/>
  <c r="O911" i="4"/>
  <c r="E911" i="4"/>
  <c r="A862" i="4"/>
  <c r="B861" i="4"/>
  <c r="A817" i="4"/>
  <c r="B816" i="4"/>
  <c r="A772" i="4"/>
  <c r="B771" i="4"/>
  <c r="A727" i="4"/>
  <c r="B726" i="4"/>
  <c r="A682" i="4"/>
  <c r="B681" i="4"/>
  <c r="A637" i="4"/>
  <c r="B636" i="4"/>
  <c r="B591" i="4"/>
  <c r="B546" i="4"/>
  <c r="B501" i="4"/>
  <c r="B456" i="4"/>
  <c r="B411" i="4"/>
  <c r="B366" i="4"/>
  <c r="B321" i="4"/>
  <c r="B276" i="4"/>
  <c r="B231" i="4"/>
  <c r="B186" i="4"/>
  <c r="B141" i="4"/>
  <c r="B96" i="4"/>
  <c r="B51" i="4"/>
  <c r="B6" i="4"/>
  <c r="P58" i="3"/>
  <c r="E490" i="4"/>
  <c r="D490" i="4"/>
  <c r="E489" i="4"/>
  <c r="D489" i="4"/>
  <c r="D488" i="4"/>
  <c r="O400" i="4"/>
  <c r="N400" i="4"/>
  <c r="O399" i="4"/>
  <c r="N399" i="4"/>
  <c r="O398" i="4"/>
  <c r="N398" i="4"/>
  <c r="O397" i="4"/>
  <c r="N397" i="4"/>
  <c r="E400" i="4"/>
  <c r="D400" i="4"/>
  <c r="E399" i="4"/>
  <c r="D399" i="4"/>
  <c r="E398" i="4"/>
  <c r="D398" i="4"/>
  <c r="E397" i="4"/>
  <c r="D397" i="4"/>
  <c r="O355" i="4"/>
  <c r="N355" i="4"/>
  <c r="O354" i="4"/>
  <c r="N354" i="4"/>
  <c r="O353" i="4"/>
  <c r="N353" i="4"/>
  <c r="O352" i="4"/>
  <c r="N352" i="4"/>
  <c r="E355" i="4"/>
  <c r="D355" i="4"/>
  <c r="E354" i="4"/>
  <c r="D354" i="4"/>
  <c r="E353" i="4"/>
  <c r="D353" i="4"/>
  <c r="E352" i="4"/>
  <c r="D352" i="4"/>
  <c r="O310" i="4"/>
  <c r="N310" i="4"/>
  <c r="O309" i="4"/>
  <c r="N309" i="4"/>
  <c r="O308" i="4"/>
  <c r="N308" i="4"/>
  <c r="N307" i="4"/>
  <c r="E310" i="4"/>
  <c r="D310" i="4"/>
  <c r="D309" i="4"/>
  <c r="D308" i="4"/>
  <c r="E307" i="4"/>
  <c r="D307" i="4"/>
  <c r="N85" i="4"/>
  <c r="N84" i="4"/>
  <c r="N83" i="4"/>
  <c r="N82" i="4"/>
  <c r="D85" i="4"/>
  <c r="E84" i="4"/>
  <c r="D84" i="4"/>
  <c r="D83" i="4"/>
  <c r="D82" i="4"/>
  <c r="J1619" i="2"/>
  <c r="I1619" i="2"/>
  <c r="J1618" i="2"/>
  <c r="I1618" i="2"/>
  <c r="J1617" i="2"/>
  <c r="I1617" i="2"/>
  <c r="E1619" i="2"/>
  <c r="D1619" i="2"/>
  <c r="E1618" i="2"/>
  <c r="D1618" i="2"/>
  <c r="E1617" i="2"/>
  <c r="D1617" i="2"/>
  <c r="J1561" i="2"/>
  <c r="I1561" i="2"/>
  <c r="J1560" i="2"/>
  <c r="I1560" i="2"/>
  <c r="I1559" i="2"/>
  <c r="J1558" i="2"/>
  <c r="E1561" i="2"/>
  <c r="D1561" i="2"/>
  <c r="E1560" i="2"/>
  <c r="D1560" i="2"/>
  <c r="D1559" i="2"/>
  <c r="E1558" i="2"/>
  <c r="J1503" i="2"/>
  <c r="I1503" i="2"/>
  <c r="J1502" i="2"/>
  <c r="J1501" i="2"/>
  <c r="I1501" i="2"/>
  <c r="E1503" i="2"/>
  <c r="D1503" i="2"/>
  <c r="E1502" i="2"/>
  <c r="D1502" i="2"/>
  <c r="E1501" i="2"/>
  <c r="D1501" i="2"/>
  <c r="J1387" i="2"/>
  <c r="I1387" i="2"/>
  <c r="J1386" i="2"/>
  <c r="I1386" i="2"/>
  <c r="J1385" i="2"/>
  <c r="I1385" i="2"/>
  <c r="E1387" i="2"/>
  <c r="D1387" i="2"/>
  <c r="E1386" i="2"/>
  <c r="D1386" i="2"/>
  <c r="E1385" i="2"/>
  <c r="D1385" i="2"/>
  <c r="J1445" i="2"/>
  <c r="I1445" i="2"/>
  <c r="J1444" i="2"/>
  <c r="I1444" i="2"/>
  <c r="J1443" i="2"/>
  <c r="I1443" i="2"/>
  <c r="E1445" i="2"/>
  <c r="D1445" i="2"/>
  <c r="E1444" i="2"/>
  <c r="D1444" i="2"/>
  <c r="E1443" i="2"/>
  <c r="D1443" i="2"/>
  <c r="J1329" i="2"/>
  <c r="I1329" i="2"/>
  <c r="J1328" i="2"/>
  <c r="I1328" i="2"/>
  <c r="J1327" i="2"/>
  <c r="I1327" i="2"/>
  <c r="E1329" i="2"/>
  <c r="D1329" i="2"/>
  <c r="E1328" i="2"/>
  <c r="D1328" i="2"/>
  <c r="E1327" i="2"/>
  <c r="D1327" i="2"/>
  <c r="I1271" i="2"/>
  <c r="I1270" i="2"/>
  <c r="I1269" i="2"/>
  <c r="D1271" i="2"/>
  <c r="D1270" i="2"/>
  <c r="D1269" i="2"/>
  <c r="J1213" i="2"/>
  <c r="I1213" i="2"/>
  <c r="J1212" i="2"/>
  <c r="I1212" i="2"/>
  <c r="J1211" i="2"/>
  <c r="I1211" i="2"/>
  <c r="E1213" i="2"/>
  <c r="D1213" i="2"/>
  <c r="E1212" i="2"/>
  <c r="D1212" i="2"/>
  <c r="E1211" i="2"/>
  <c r="D1211" i="2"/>
  <c r="J1155" i="2"/>
  <c r="I1155" i="2"/>
  <c r="J1154" i="2"/>
  <c r="I1154" i="2"/>
  <c r="J1153" i="2"/>
  <c r="I1153" i="2"/>
  <c r="E1155" i="2"/>
  <c r="D1155" i="2"/>
  <c r="E1154" i="2"/>
  <c r="D1154" i="2"/>
  <c r="E1153" i="2"/>
  <c r="D1153" i="2"/>
  <c r="J1097" i="2"/>
  <c r="I1097" i="2"/>
  <c r="J1096" i="2"/>
  <c r="I1096" i="2"/>
  <c r="J1095" i="2"/>
  <c r="I1095" i="2"/>
  <c r="J1094" i="2"/>
  <c r="E1097" i="2"/>
  <c r="D1097" i="2"/>
  <c r="E1096" i="2"/>
  <c r="D1096" i="2"/>
  <c r="E1095" i="2"/>
  <c r="D1095" i="2"/>
  <c r="E1094" i="2"/>
  <c r="J1039" i="2"/>
  <c r="I1039" i="2"/>
  <c r="J1038" i="2"/>
  <c r="I1038" i="2"/>
  <c r="I1037" i="2"/>
  <c r="J1036" i="2"/>
  <c r="E1039" i="2"/>
  <c r="D1039" i="2"/>
  <c r="E1038" i="2"/>
  <c r="D1038" i="2"/>
  <c r="D1037" i="2"/>
  <c r="E1036" i="2"/>
  <c r="J981" i="2"/>
  <c r="I981" i="2"/>
  <c r="J980" i="2"/>
  <c r="I980" i="2"/>
  <c r="J979" i="2"/>
  <c r="I979" i="2"/>
  <c r="E981" i="2"/>
  <c r="D981" i="2"/>
  <c r="E980" i="2"/>
  <c r="D980" i="2"/>
  <c r="E979" i="2"/>
  <c r="D979" i="2"/>
  <c r="J923" i="2"/>
  <c r="I923" i="2"/>
  <c r="J922" i="2"/>
  <c r="I922" i="2"/>
  <c r="I921" i="2"/>
  <c r="J920" i="2"/>
  <c r="E923" i="2"/>
  <c r="D923" i="2"/>
  <c r="E922" i="2"/>
  <c r="D922" i="2"/>
  <c r="D921" i="2"/>
  <c r="E920" i="2"/>
  <c r="J865" i="2"/>
  <c r="I865" i="2"/>
  <c r="J864" i="2"/>
  <c r="I864" i="2"/>
  <c r="I863" i="2"/>
  <c r="J862" i="2"/>
  <c r="E865" i="2"/>
  <c r="D865" i="2"/>
  <c r="E864" i="2"/>
  <c r="D864" i="2"/>
  <c r="D863" i="2"/>
  <c r="E862" i="2"/>
  <c r="J807" i="2"/>
  <c r="I807" i="2"/>
  <c r="J806" i="2"/>
  <c r="I806" i="2"/>
  <c r="J805" i="2"/>
  <c r="I805" i="2"/>
  <c r="E807" i="2"/>
  <c r="D807" i="2"/>
  <c r="D806" i="2"/>
  <c r="E805" i="2"/>
  <c r="D805" i="2"/>
  <c r="J749" i="2"/>
  <c r="I749" i="2"/>
  <c r="J748" i="2"/>
  <c r="I748" i="2"/>
  <c r="I747" i="2"/>
  <c r="J746" i="2"/>
  <c r="E749" i="2"/>
  <c r="D749" i="2"/>
  <c r="E748" i="2"/>
  <c r="D748" i="2"/>
  <c r="D747" i="2"/>
  <c r="E746" i="2"/>
  <c r="J691" i="2"/>
  <c r="I691" i="2"/>
  <c r="J690" i="2"/>
  <c r="I690" i="2"/>
  <c r="I689" i="2"/>
  <c r="J688" i="2"/>
  <c r="E691" i="2"/>
  <c r="D691" i="2"/>
  <c r="E690" i="2"/>
  <c r="D690" i="2"/>
  <c r="E689" i="2"/>
  <c r="D689" i="2"/>
  <c r="J633" i="2"/>
  <c r="I633" i="2"/>
  <c r="J632" i="2"/>
  <c r="I632" i="2"/>
  <c r="I631" i="2"/>
  <c r="E633" i="2"/>
  <c r="D633" i="2"/>
  <c r="E632" i="2"/>
  <c r="D632" i="2"/>
  <c r="D631" i="2"/>
  <c r="J517" i="2"/>
  <c r="I517" i="2"/>
  <c r="J516" i="2"/>
  <c r="I516" i="2"/>
  <c r="J515" i="2"/>
  <c r="I515" i="2"/>
  <c r="E517" i="2"/>
  <c r="D517" i="2"/>
  <c r="E516" i="2"/>
  <c r="D516" i="2"/>
  <c r="E515" i="2"/>
  <c r="D515" i="2"/>
  <c r="J459" i="2"/>
  <c r="I459" i="2"/>
  <c r="J458" i="2"/>
  <c r="I458" i="2"/>
  <c r="I457" i="2"/>
  <c r="J456" i="2"/>
  <c r="E459" i="2"/>
  <c r="D459" i="2"/>
  <c r="E458" i="2"/>
  <c r="D458" i="2"/>
  <c r="D457" i="2"/>
  <c r="E456" i="2"/>
  <c r="J343" i="2"/>
  <c r="I343" i="2"/>
  <c r="J342" i="2"/>
  <c r="I342" i="2"/>
  <c r="J341" i="2"/>
  <c r="I341" i="2"/>
  <c r="E343" i="2"/>
  <c r="D343" i="2"/>
  <c r="E342" i="2"/>
  <c r="D342" i="2"/>
  <c r="E341" i="2"/>
  <c r="D341" i="2"/>
  <c r="J227" i="2"/>
  <c r="I227" i="2"/>
  <c r="J226" i="2"/>
  <c r="I226" i="2"/>
  <c r="I225" i="2"/>
  <c r="J224" i="2"/>
  <c r="E227" i="2"/>
  <c r="D227" i="2"/>
  <c r="E226" i="2"/>
  <c r="D226" i="2"/>
  <c r="E225" i="2"/>
  <c r="D225" i="2"/>
  <c r="J169" i="2"/>
  <c r="I169" i="2"/>
  <c r="J168" i="2"/>
  <c r="I168" i="2"/>
  <c r="I167" i="2"/>
  <c r="J166" i="2"/>
  <c r="E169" i="2"/>
  <c r="D169" i="2"/>
  <c r="E168" i="2"/>
  <c r="D168" i="2"/>
  <c r="E167" i="2"/>
  <c r="D167" i="2"/>
  <c r="E402" i="4" l="1"/>
  <c r="Y57" i="2"/>
  <c r="T58" i="2"/>
  <c r="V58" i="2" s="1"/>
  <c r="O638" i="2"/>
  <c r="T637" i="2"/>
  <c r="Q638" i="2"/>
  <c r="Q1276" i="2"/>
  <c r="Q986" i="2"/>
  <c r="Q1044" i="2"/>
  <c r="Q754" i="2"/>
  <c r="Q1160" i="2"/>
  <c r="Q1566" i="2"/>
  <c r="Q1392" i="2"/>
  <c r="Q1624" i="2"/>
  <c r="Q1334" i="2"/>
  <c r="Q1508" i="2"/>
  <c r="Q870" i="2"/>
  <c r="Q1450" i="2"/>
  <c r="Q1102" i="2"/>
  <c r="Q928" i="2"/>
  <c r="Q1218" i="2"/>
  <c r="Q812" i="2"/>
  <c r="Q406" i="2"/>
  <c r="Q348" i="2"/>
  <c r="Q580" i="2"/>
  <c r="Q464" i="2"/>
  <c r="Q696" i="2"/>
  <c r="Q522" i="2"/>
  <c r="Q290" i="2"/>
  <c r="O231" i="2"/>
  <c r="O232" i="2" s="1"/>
  <c r="O115" i="2"/>
  <c r="R58" i="2"/>
  <c r="CC58" i="2" s="1"/>
  <c r="R59" i="2"/>
  <c r="CC59" i="2" s="1"/>
  <c r="R38" i="2"/>
  <c r="CC38" i="2" s="1"/>
  <c r="R42" i="2"/>
  <c r="CC42" i="2" s="1"/>
  <c r="R34" i="2"/>
  <c r="CC34" i="2" s="1"/>
  <c r="R30" i="2"/>
  <c r="CC30" i="2" s="1"/>
  <c r="O58" i="2"/>
  <c r="AX326" i="2"/>
  <c r="T326" i="2"/>
  <c r="AS326" i="2"/>
  <c r="O326" i="2"/>
  <c r="O327" i="2" s="1"/>
  <c r="Q324" i="2" s="1"/>
  <c r="AN326" i="2"/>
  <c r="AN327" i="2" s="1"/>
  <c r="AP324" i="2" s="1"/>
  <c r="AI326" i="2"/>
  <c r="BH326" i="2"/>
  <c r="AD326" i="2"/>
  <c r="BC326" i="2"/>
  <c r="Y326" i="2"/>
  <c r="Y327" i="2" s="1"/>
  <c r="AA324" i="2" s="1"/>
  <c r="Q26" i="2"/>
  <c r="Q22" i="2"/>
  <c r="O672" i="4"/>
  <c r="O627" i="4"/>
  <c r="E897" i="4"/>
  <c r="O447" i="4"/>
  <c r="O762" i="4"/>
  <c r="O537" i="4"/>
  <c r="CC929" i="4"/>
  <c r="CC925" i="4"/>
  <c r="R921" i="4"/>
  <c r="CC921" i="4" s="1"/>
  <c r="R907" i="4"/>
  <c r="CC907" i="4" s="1"/>
  <c r="CC933" i="4"/>
  <c r="E447" i="4"/>
  <c r="O717" i="4"/>
  <c r="O942" i="4"/>
  <c r="E537" i="4"/>
  <c r="O807" i="4"/>
  <c r="E627" i="4"/>
  <c r="E762" i="4"/>
  <c r="CC753" i="4"/>
  <c r="CC749" i="4"/>
  <c r="R727" i="4"/>
  <c r="CC727" i="4" s="1"/>
  <c r="CC745" i="4"/>
  <c r="R741" i="4"/>
  <c r="CC741" i="4" s="1"/>
  <c r="R831" i="4"/>
  <c r="CC831" i="4" s="1"/>
  <c r="R817" i="4"/>
  <c r="CC817" i="4" s="1"/>
  <c r="CC843" i="4"/>
  <c r="CC835" i="4"/>
  <c r="CC839" i="4"/>
  <c r="O55" i="2"/>
  <c r="E492" i="4"/>
  <c r="E852" i="4"/>
  <c r="J171" i="2"/>
  <c r="O402" i="4"/>
  <c r="O897" i="4"/>
  <c r="E672" i="4"/>
  <c r="O852" i="4"/>
  <c r="R696" i="4"/>
  <c r="CC696" i="4" s="1"/>
  <c r="CC700" i="4"/>
  <c r="CC708" i="4"/>
  <c r="CC704" i="4"/>
  <c r="R682" i="4"/>
  <c r="CC682" i="4" s="1"/>
  <c r="CC794" i="4"/>
  <c r="CC790" i="4"/>
  <c r="R786" i="4"/>
  <c r="CC786" i="4" s="1"/>
  <c r="CC798" i="4"/>
  <c r="R772" i="4"/>
  <c r="CC772" i="4" s="1"/>
  <c r="CC888" i="4"/>
  <c r="CC884" i="4"/>
  <c r="CC880" i="4"/>
  <c r="R862" i="4"/>
  <c r="CC862" i="4" s="1"/>
  <c r="R876" i="4"/>
  <c r="CC876" i="4" s="1"/>
  <c r="CC663" i="4"/>
  <c r="CC659" i="4"/>
  <c r="CC655" i="4"/>
  <c r="R651" i="4"/>
  <c r="CC651" i="4" s="1"/>
  <c r="R637" i="4"/>
  <c r="CC637" i="4" s="1"/>
  <c r="E807" i="4"/>
  <c r="E717" i="4"/>
  <c r="E942" i="4"/>
  <c r="J174" i="2"/>
  <c r="O174" i="2"/>
  <c r="Q16" i="2"/>
  <c r="Q911" i="4"/>
  <c r="BO786" i="4"/>
  <c r="BO803" i="4" s="1"/>
  <c r="BO812" i="4" s="1"/>
  <c r="Q915" i="4"/>
  <c r="BO651" i="4"/>
  <c r="BO668" i="4" s="1"/>
  <c r="BO677" i="4" s="1"/>
  <c r="Q918" i="4"/>
  <c r="Q907" i="4"/>
  <c r="BO921" i="4"/>
  <c r="BO938" i="4" s="1"/>
  <c r="BO947" i="4" s="1"/>
  <c r="BO741" i="4"/>
  <c r="BO758" i="4" s="1"/>
  <c r="BO767" i="4" s="1"/>
  <c r="Q19" i="2"/>
  <c r="R469" i="2"/>
  <c r="R1397" i="2"/>
  <c r="R1571" i="2"/>
  <c r="R585" i="2"/>
  <c r="R1049" i="2"/>
  <c r="R353" i="2"/>
  <c r="R237" i="2"/>
  <c r="R1455" i="2"/>
  <c r="R295" i="2"/>
  <c r="R1339" i="2"/>
  <c r="R1223" i="2"/>
  <c r="R875" i="2"/>
  <c r="R527" i="2"/>
  <c r="R1107" i="2"/>
  <c r="R991" i="2"/>
  <c r="R759" i="2"/>
  <c r="R179" i="2"/>
  <c r="R121" i="2"/>
  <c r="R643" i="2"/>
  <c r="R1513" i="2"/>
  <c r="R1281" i="2"/>
  <c r="R933" i="2"/>
  <c r="AV64" i="7"/>
  <c r="G918" i="4"/>
  <c r="AF64" i="7"/>
  <c r="Q7" i="2"/>
  <c r="G907" i="4"/>
  <c r="G915" i="4"/>
  <c r="Q10" i="2"/>
  <c r="G911" i="4"/>
  <c r="Q13" i="2"/>
  <c r="BH152" i="2"/>
  <c r="BH153" i="2" s="1"/>
  <c r="BJ150" i="2" s="1"/>
  <c r="AX152" i="2"/>
  <c r="AX153" i="2" s="1"/>
  <c r="AZ150" i="2" s="1"/>
  <c r="BC152" i="2"/>
  <c r="BC153" i="2" s="1"/>
  <c r="BE150" i="2" s="1"/>
  <c r="Y152" i="2"/>
  <c r="Y153" i="2" s="1"/>
  <c r="AA150" i="2" s="1"/>
  <c r="AN152" i="2"/>
  <c r="AN153" i="2" s="1"/>
  <c r="AP150" i="2" s="1"/>
  <c r="AD152" i="2"/>
  <c r="AD153" i="2" s="1"/>
  <c r="AF150" i="2" s="1"/>
  <c r="AS152" i="2"/>
  <c r="AS153" i="2" s="1"/>
  <c r="AU150" i="2" s="1"/>
  <c r="AI152" i="2"/>
  <c r="AI153" i="2" s="1"/>
  <c r="AK150" i="2" s="1"/>
  <c r="T152" i="2"/>
  <c r="T153" i="2" s="1"/>
  <c r="V150" i="2" s="1"/>
  <c r="O152" i="2"/>
  <c r="O153" i="2" s="1"/>
  <c r="Q150" i="2" s="1"/>
  <c r="BH558" i="2"/>
  <c r="BH559" i="2" s="1"/>
  <c r="BJ556" i="2" s="1"/>
  <c r="BC558" i="2"/>
  <c r="BC559" i="2" s="1"/>
  <c r="BE556" i="2" s="1"/>
  <c r="AX558" i="2"/>
  <c r="AX559" i="2" s="1"/>
  <c r="AZ556" i="2" s="1"/>
  <c r="AS558" i="2"/>
  <c r="AS559" i="2" s="1"/>
  <c r="AU556" i="2" s="1"/>
  <c r="AN558" i="2"/>
  <c r="AN559" i="2" s="1"/>
  <c r="AP556" i="2" s="1"/>
  <c r="T558" i="2"/>
  <c r="T559" i="2" s="1"/>
  <c r="V556" i="2" s="1"/>
  <c r="AI558" i="2"/>
  <c r="AI559" i="2" s="1"/>
  <c r="AK556" i="2" s="1"/>
  <c r="AD558" i="2"/>
  <c r="AD559" i="2" s="1"/>
  <c r="AF556" i="2" s="1"/>
  <c r="Y558" i="2"/>
  <c r="Y559" i="2" s="1"/>
  <c r="AA556" i="2" s="1"/>
  <c r="O558" i="2"/>
  <c r="O559" i="2" s="1"/>
  <c r="Q556" i="2" s="1"/>
  <c r="BH906" i="2"/>
  <c r="BH907" i="2" s="1"/>
  <c r="BJ904" i="2" s="1"/>
  <c r="BC906" i="2"/>
  <c r="BC907" i="2" s="1"/>
  <c r="BE904" i="2" s="1"/>
  <c r="Y906" i="2"/>
  <c r="Y907" i="2" s="1"/>
  <c r="AA904" i="2" s="1"/>
  <c r="AI906" i="2"/>
  <c r="AI907" i="2" s="1"/>
  <c r="AK904" i="2" s="1"/>
  <c r="AX906" i="2"/>
  <c r="AX907" i="2" s="1"/>
  <c r="AZ904" i="2" s="1"/>
  <c r="AD906" i="2"/>
  <c r="AD907" i="2" s="1"/>
  <c r="AF904" i="2" s="1"/>
  <c r="AN906" i="2"/>
  <c r="AN907" i="2" s="1"/>
  <c r="AP904" i="2" s="1"/>
  <c r="AS906" i="2"/>
  <c r="AS907" i="2" s="1"/>
  <c r="AU904" i="2" s="1"/>
  <c r="T906" i="2"/>
  <c r="T907" i="2" s="1"/>
  <c r="V904" i="2" s="1"/>
  <c r="O906" i="2"/>
  <c r="O907" i="2" s="1"/>
  <c r="Q904" i="2" s="1"/>
  <c r="BC1254" i="2"/>
  <c r="BC1255" i="2" s="1"/>
  <c r="BE1252" i="2" s="1"/>
  <c r="BH1254" i="2"/>
  <c r="BH1255" i="2" s="1"/>
  <c r="BJ1252" i="2" s="1"/>
  <c r="AX1254" i="2"/>
  <c r="AX1255" i="2" s="1"/>
  <c r="AZ1252" i="2" s="1"/>
  <c r="AN1254" i="2"/>
  <c r="AN1255" i="2" s="1"/>
  <c r="AP1252" i="2" s="1"/>
  <c r="Y1254" i="2"/>
  <c r="Y1255" i="2" s="1"/>
  <c r="AA1252" i="2" s="1"/>
  <c r="AS1254" i="2"/>
  <c r="AS1255" i="2" s="1"/>
  <c r="AU1252" i="2" s="1"/>
  <c r="AI1254" i="2"/>
  <c r="AI1255" i="2" s="1"/>
  <c r="AK1252" i="2" s="1"/>
  <c r="AD1254" i="2"/>
  <c r="AD1255" i="2" s="1"/>
  <c r="AF1252" i="2" s="1"/>
  <c r="T1254" i="2"/>
  <c r="T1255" i="2" s="1"/>
  <c r="V1252" i="2" s="1"/>
  <c r="O1254" i="2"/>
  <c r="O1255" i="2" s="1"/>
  <c r="Q1252" i="2" s="1"/>
  <c r="BC98" i="2"/>
  <c r="BC99" i="2" s="1"/>
  <c r="BE96" i="2" s="1"/>
  <c r="BH98" i="2"/>
  <c r="BH99" i="2" s="1"/>
  <c r="BJ96" i="2" s="1"/>
  <c r="AX98" i="2"/>
  <c r="AX99" i="2" s="1"/>
  <c r="AZ96" i="2" s="1"/>
  <c r="AI98" i="2"/>
  <c r="AI99" i="2" s="1"/>
  <c r="AK96" i="2" s="1"/>
  <c r="Y98" i="2"/>
  <c r="Y99" i="2" s="1"/>
  <c r="AA96" i="2" s="1"/>
  <c r="AN98" i="2"/>
  <c r="AN99" i="2" s="1"/>
  <c r="AP96" i="2" s="1"/>
  <c r="AS98" i="2"/>
  <c r="AS99" i="2" s="1"/>
  <c r="AU96" i="2" s="1"/>
  <c r="AD98" i="2"/>
  <c r="AD99" i="2" s="1"/>
  <c r="AF96" i="2" s="1"/>
  <c r="T98" i="2"/>
  <c r="T99" i="2" s="1"/>
  <c r="V96" i="2" s="1"/>
  <c r="O98" i="2"/>
  <c r="O99" i="2" s="1"/>
  <c r="Q96" i="2" s="1"/>
  <c r="BC446" i="2"/>
  <c r="BC447" i="2" s="1"/>
  <c r="BE444" i="2" s="1"/>
  <c r="BH446" i="2"/>
  <c r="BH447" i="2" s="1"/>
  <c r="BJ444" i="2" s="1"/>
  <c r="AX446" i="2"/>
  <c r="AX447" i="2" s="1"/>
  <c r="AZ444" i="2" s="1"/>
  <c r="AN446" i="2"/>
  <c r="AN447" i="2" s="1"/>
  <c r="AP444" i="2" s="1"/>
  <c r="AD446" i="2"/>
  <c r="AD447" i="2" s="1"/>
  <c r="AF444" i="2" s="1"/>
  <c r="Y446" i="2"/>
  <c r="Y447" i="2" s="1"/>
  <c r="AA444" i="2" s="1"/>
  <c r="AS446" i="2"/>
  <c r="AS447" i="2" s="1"/>
  <c r="AU444" i="2" s="1"/>
  <c r="AI446" i="2"/>
  <c r="AI447" i="2" s="1"/>
  <c r="AK444" i="2" s="1"/>
  <c r="T446" i="2"/>
  <c r="T447" i="2" s="1"/>
  <c r="V444" i="2" s="1"/>
  <c r="O446" i="2"/>
  <c r="O447" i="2" s="1"/>
  <c r="Q444" i="2" s="1"/>
  <c r="AX794" i="2"/>
  <c r="AX795" i="2" s="1"/>
  <c r="AZ792" i="2" s="1"/>
  <c r="AS794" i="2"/>
  <c r="AS795" i="2" s="1"/>
  <c r="AU792" i="2" s="1"/>
  <c r="BH794" i="2"/>
  <c r="BH795" i="2" s="1"/>
  <c r="BJ792" i="2" s="1"/>
  <c r="BC794" i="2"/>
  <c r="BC795" i="2" s="1"/>
  <c r="BE792" i="2" s="1"/>
  <c r="AN794" i="2"/>
  <c r="AN795" i="2" s="1"/>
  <c r="AP792" i="2" s="1"/>
  <c r="AD794" i="2"/>
  <c r="AD795" i="2" s="1"/>
  <c r="AF792" i="2" s="1"/>
  <c r="Y794" i="2"/>
  <c r="Y795" i="2" s="1"/>
  <c r="AA792" i="2" s="1"/>
  <c r="AI794" i="2"/>
  <c r="AI795" i="2" s="1"/>
  <c r="AK792" i="2" s="1"/>
  <c r="T794" i="2"/>
  <c r="T795" i="2" s="1"/>
  <c r="V792" i="2" s="1"/>
  <c r="O794" i="2"/>
  <c r="O795" i="2" s="1"/>
  <c r="Q792" i="2" s="1"/>
  <c r="AS1142" i="2"/>
  <c r="AS1143" i="2" s="1"/>
  <c r="AU1140" i="2" s="1"/>
  <c r="BH1142" i="2"/>
  <c r="BH1143" i="2" s="1"/>
  <c r="BJ1140" i="2" s="1"/>
  <c r="BC1142" i="2"/>
  <c r="BC1143" i="2" s="1"/>
  <c r="BE1140" i="2" s="1"/>
  <c r="AX1142" i="2"/>
  <c r="AX1143" i="2" s="1"/>
  <c r="AZ1140" i="2" s="1"/>
  <c r="AD1142" i="2"/>
  <c r="AD1143" i="2" s="1"/>
  <c r="AF1140" i="2" s="1"/>
  <c r="AN1142" i="2"/>
  <c r="AN1143" i="2" s="1"/>
  <c r="AP1140" i="2" s="1"/>
  <c r="Y1142" i="2"/>
  <c r="Y1143" i="2" s="1"/>
  <c r="AA1140" i="2" s="1"/>
  <c r="AI1142" i="2"/>
  <c r="AI1143" i="2" s="1"/>
  <c r="AK1140" i="2" s="1"/>
  <c r="T1142" i="2"/>
  <c r="T1143" i="2" s="1"/>
  <c r="V1140" i="2" s="1"/>
  <c r="O1142" i="2"/>
  <c r="O1143" i="2" s="1"/>
  <c r="Q1140" i="2" s="1"/>
  <c r="BH44" i="2"/>
  <c r="AX44" i="2"/>
  <c r="BC44" i="2"/>
  <c r="AI44" i="2"/>
  <c r="Y44" i="2"/>
  <c r="AS44" i="2"/>
  <c r="AN44" i="2"/>
  <c r="AD44" i="2"/>
  <c r="T44" i="2"/>
  <c r="BH392" i="2"/>
  <c r="BC392" i="2"/>
  <c r="AX392" i="2"/>
  <c r="AN392" i="2"/>
  <c r="AD392" i="2"/>
  <c r="Y392" i="2"/>
  <c r="AS392" i="2"/>
  <c r="T392" i="2"/>
  <c r="AI392" i="2"/>
  <c r="O392" i="2"/>
  <c r="AX740" i="2"/>
  <c r="AS740" i="2"/>
  <c r="BH740" i="2"/>
  <c r="BC740" i="2"/>
  <c r="AN740" i="2"/>
  <c r="AD740" i="2"/>
  <c r="AI740" i="2"/>
  <c r="Y740" i="2"/>
  <c r="T740" i="2"/>
  <c r="O740" i="2"/>
  <c r="BC1088" i="2"/>
  <c r="AS1088" i="2"/>
  <c r="BH1088" i="2"/>
  <c r="AN1088" i="2"/>
  <c r="AD1088" i="2"/>
  <c r="AX1088" i="2"/>
  <c r="AI1088" i="2"/>
  <c r="T1088" i="2"/>
  <c r="Y1088" i="2"/>
  <c r="O1088" i="2"/>
  <c r="BH1436" i="2"/>
  <c r="AX1436" i="2"/>
  <c r="BC1436" i="2"/>
  <c r="AN1436" i="2"/>
  <c r="AD1436" i="2"/>
  <c r="AI1436" i="2"/>
  <c r="AS1436" i="2"/>
  <c r="T1436" i="2"/>
  <c r="Y1436" i="2"/>
  <c r="O1436" i="2"/>
  <c r="BC338" i="2"/>
  <c r="BC339" i="2" s="1"/>
  <c r="BE336" i="2" s="1"/>
  <c r="AX338" i="2"/>
  <c r="AX339" i="2" s="1"/>
  <c r="AZ336" i="2" s="1"/>
  <c r="BH338" i="2"/>
  <c r="BH339" i="2" s="1"/>
  <c r="BJ336" i="2" s="1"/>
  <c r="AS338" i="2"/>
  <c r="AS339" i="2" s="1"/>
  <c r="AU336" i="2" s="1"/>
  <c r="AN338" i="2"/>
  <c r="AN339" i="2" s="1"/>
  <c r="AP336" i="2" s="1"/>
  <c r="Y338" i="2"/>
  <c r="Y339" i="2" s="1"/>
  <c r="AA336" i="2" s="1"/>
  <c r="AI338" i="2"/>
  <c r="AI339" i="2" s="1"/>
  <c r="AK336" i="2" s="1"/>
  <c r="AD338" i="2"/>
  <c r="AD339" i="2" s="1"/>
  <c r="AF336" i="2" s="1"/>
  <c r="T338" i="2"/>
  <c r="T339" i="2" s="1"/>
  <c r="V336" i="2" s="1"/>
  <c r="O338" i="2"/>
  <c r="O339" i="2" s="1"/>
  <c r="Q336" i="2" s="1"/>
  <c r="BH744" i="2"/>
  <c r="BH745" i="2" s="1"/>
  <c r="BJ742" i="2" s="1"/>
  <c r="BC744" i="2"/>
  <c r="BC745" i="2" s="1"/>
  <c r="BE742" i="2" s="1"/>
  <c r="T744" i="2"/>
  <c r="T745" i="2" s="1"/>
  <c r="V742" i="2" s="1"/>
  <c r="AN744" i="2"/>
  <c r="AN745" i="2" s="1"/>
  <c r="AP742" i="2" s="1"/>
  <c r="AD744" i="2"/>
  <c r="AD745" i="2" s="1"/>
  <c r="AF742" i="2" s="1"/>
  <c r="AI744" i="2"/>
  <c r="AI745" i="2" s="1"/>
  <c r="AK742" i="2" s="1"/>
  <c r="AS744" i="2"/>
  <c r="AS745" i="2" s="1"/>
  <c r="AU742" i="2" s="1"/>
  <c r="AX744" i="2"/>
  <c r="AX745" i="2" s="1"/>
  <c r="AZ742" i="2" s="1"/>
  <c r="O744" i="2"/>
  <c r="O745" i="2" s="1"/>
  <c r="Q742" i="2" s="1"/>
  <c r="Y744" i="2"/>
  <c r="Y745" i="2" s="1"/>
  <c r="AA742" i="2" s="1"/>
  <c r="BH1092" i="2"/>
  <c r="BH1093" i="2" s="1"/>
  <c r="BJ1090" i="2" s="1"/>
  <c r="BC1092" i="2"/>
  <c r="BC1093" i="2" s="1"/>
  <c r="BE1090" i="2" s="1"/>
  <c r="AS1092" i="2"/>
  <c r="AS1093" i="2" s="1"/>
  <c r="AU1090" i="2" s="1"/>
  <c r="AX1092" i="2"/>
  <c r="AX1093" i="2" s="1"/>
  <c r="AZ1090" i="2" s="1"/>
  <c r="AN1092" i="2"/>
  <c r="AN1093" i="2" s="1"/>
  <c r="AP1090" i="2" s="1"/>
  <c r="AD1092" i="2"/>
  <c r="AD1093" i="2" s="1"/>
  <c r="AF1090" i="2" s="1"/>
  <c r="Y1092" i="2"/>
  <c r="Y1093" i="2" s="1"/>
  <c r="AI1092" i="2"/>
  <c r="AI1093" i="2" s="1"/>
  <c r="AK1090" i="2" s="1"/>
  <c r="O1092" i="2"/>
  <c r="O1093" i="2" s="1"/>
  <c r="Q1090" i="2" s="1"/>
  <c r="T1092" i="2"/>
  <c r="T1093" i="2" s="1"/>
  <c r="V1090" i="2" s="1"/>
  <c r="BH1440" i="2"/>
  <c r="BH1441" i="2" s="1"/>
  <c r="BJ1438" i="2" s="1"/>
  <c r="AX1440" i="2"/>
  <c r="AX1441" i="2" s="1"/>
  <c r="AZ1438" i="2" s="1"/>
  <c r="AS1440" i="2"/>
  <c r="AS1441" i="2" s="1"/>
  <c r="AU1438" i="2" s="1"/>
  <c r="BC1440" i="2"/>
  <c r="BC1441" i="2" s="1"/>
  <c r="BE1438" i="2" s="1"/>
  <c r="AN1440" i="2"/>
  <c r="AN1441" i="2" s="1"/>
  <c r="AP1438" i="2" s="1"/>
  <c r="AD1440" i="2"/>
  <c r="AD1441" i="2" s="1"/>
  <c r="AF1438" i="2" s="1"/>
  <c r="AI1440" i="2"/>
  <c r="AI1441" i="2" s="1"/>
  <c r="AK1438" i="2" s="1"/>
  <c r="Y1440" i="2"/>
  <c r="Y1441" i="2" s="1"/>
  <c r="AA1438" i="2" s="1"/>
  <c r="T1440" i="2"/>
  <c r="T1441" i="2" s="1"/>
  <c r="V1438" i="2" s="1"/>
  <c r="O1440" i="2"/>
  <c r="O1441" i="2" s="1"/>
  <c r="Q1438" i="2" s="1"/>
  <c r="BH1602" i="2"/>
  <c r="BH1603" i="2" s="1"/>
  <c r="BJ1600" i="2" s="1"/>
  <c r="AX1602" i="2"/>
  <c r="AX1603" i="2" s="1"/>
  <c r="AZ1600" i="2" s="1"/>
  <c r="BC1602" i="2"/>
  <c r="BC1603" i="2" s="1"/>
  <c r="BE1600" i="2" s="1"/>
  <c r="AN1602" i="2"/>
  <c r="AN1603" i="2" s="1"/>
  <c r="AP1600" i="2" s="1"/>
  <c r="AI1602" i="2"/>
  <c r="AI1603" i="2" s="1"/>
  <c r="AK1600" i="2" s="1"/>
  <c r="T1602" i="2"/>
  <c r="T1603" i="2" s="1"/>
  <c r="V1600" i="2" s="1"/>
  <c r="Y1602" i="2"/>
  <c r="Y1603" i="2" s="1"/>
  <c r="AA1600" i="2" s="1"/>
  <c r="AS1602" i="2"/>
  <c r="AS1603" i="2" s="1"/>
  <c r="AU1600" i="2" s="1"/>
  <c r="AD1602" i="2"/>
  <c r="AD1603" i="2" s="1"/>
  <c r="AF1600" i="2" s="1"/>
  <c r="O1602" i="2"/>
  <c r="O1603" i="2" s="1"/>
  <c r="Q1600" i="2" s="1"/>
  <c r="AX1552" i="2"/>
  <c r="BC1552" i="2"/>
  <c r="BH1552" i="2"/>
  <c r="Y1552" i="2"/>
  <c r="AS1552" i="2"/>
  <c r="AN1552" i="2"/>
  <c r="AI1552" i="2"/>
  <c r="T1552" i="2"/>
  <c r="AD1552" i="2"/>
  <c r="O1552" i="2"/>
  <c r="BC322" i="2"/>
  <c r="BC323" i="2" s="1"/>
  <c r="BE320" i="2" s="1"/>
  <c r="BH322" i="2"/>
  <c r="BH323" i="2" s="1"/>
  <c r="BJ320" i="2" s="1"/>
  <c r="AX322" i="2"/>
  <c r="AX323" i="2" s="1"/>
  <c r="AZ320" i="2" s="1"/>
  <c r="Y322" i="2"/>
  <c r="Y323" i="2" s="1"/>
  <c r="AA320" i="2" s="1"/>
  <c r="AI322" i="2"/>
  <c r="AI323" i="2" s="1"/>
  <c r="AK320" i="2" s="1"/>
  <c r="AD322" i="2"/>
  <c r="AD323" i="2" s="1"/>
  <c r="AF320" i="2" s="1"/>
  <c r="T322" i="2"/>
  <c r="T323" i="2" s="1"/>
  <c r="V320" i="2" s="1"/>
  <c r="AS322" i="2"/>
  <c r="AS323" i="2" s="1"/>
  <c r="AU320" i="2" s="1"/>
  <c r="AN322" i="2"/>
  <c r="AN323" i="2" s="1"/>
  <c r="AP320" i="2" s="1"/>
  <c r="O322" i="2"/>
  <c r="O323" i="2" s="1"/>
  <c r="Q320" i="2" s="1"/>
  <c r="BH670" i="2"/>
  <c r="BH671" i="2" s="1"/>
  <c r="BJ668" i="2" s="1"/>
  <c r="BC670" i="2"/>
  <c r="BC671" i="2" s="1"/>
  <c r="BE668" i="2" s="1"/>
  <c r="AN670" i="2"/>
  <c r="AN671" i="2" s="1"/>
  <c r="AP668" i="2" s="1"/>
  <c r="T670" i="2"/>
  <c r="T671" i="2" s="1"/>
  <c r="V668" i="2" s="1"/>
  <c r="AX670" i="2"/>
  <c r="AX671" i="2" s="1"/>
  <c r="AZ668" i="2" s="1"/>
  <c r="AS670" i="2"/>
  <c r="AS671" i="2" s="1"/>
  <c r="AU668" i="2" s="1"/>
  <c r="AI670" i="2"/>
  <c r="AI671" i="2" s="1"/>
  <c r="AK668" i="2" s="1"/>
  <c r="AD670" i="2"/>
  <c r="AD671" i="2" s="1"/>
  <c r="AF668" i="2" s="1"/>
  <c r="Y670" i="2"/>
  <c r="Y671" i="2" s="1"/>
  <c r="AA668" i="2" s="1"/>
  <c r="O670" i="2"/>
  <c r="O671" i="2" s="1"/>
  <c r="Q668" i="2" s="1"/>
  <c r="BC1018" i="2"/>
  <c r="BC1019" i="2" s="1"/>
  <c r="BE1016" i="2" s="1"/>
  <c r="BH1018" i="2"/>
  <c r="BH1019" i="2" s="1"/>
  <c r="BJ1016" i="2" s="1"/>
  <c r="AS1018" i="2"/>
  <c r="AS1019" i="2" s="1"/>
  <c r="AU1016" i="2" s="1"/>
  <c r="AX1018" i="2"/>
  <c r="AX1019" i="2" s="1"/>
  <c r="AZ1016" i="2" s="1"/>
  <c r="AN1018" i="2"/>
  <c r="AN1019" i="2" s="1"/>
  <c r="AP1016" i="2" s="1"/>
  <c r="AD1018" i="2"/>
  <c r="AD1019" i="2" s="1"/>
  <c r="AF1016" i="2" s="1"/>
  <c r="Y1018" i="2"/>
  <c r="Y1019" i="2" s="1"/>
  <c r="AA1016" i="2" s="1"/>
  <c r="T1018" i="2"/>
  <c r="T1019" i="2" s="1"/>
  <c r="V1016" i="2" s="1"/>
  <c r="O1018" i="2"/>
  <c r="O1019" i="2" s="1"/>
  <c r="Q1016" i="2" s="1"/>
  <c r="AI1018" i="2"/>
  <c r="AI1019" i="2" s="1"/>
  <c r="AK1016" i="2" s="1"/>
  <c r="AX1366" i="2"/>
  <c r="AX1367" i="2" s="1"/>
  <c r="AZ1364" i="2" s="1"/>
  <c r="AS1366" i="2"/>
  <c r="AS1367" i="2" s="1"/>
  <c r="AU1364" i="2" s="1"/>
  <c r="BC1366" i="2"/>
  <c r="BC1367" i="2" s="1"/>
  <c r="BE1364" i="2" s="1"/>
  <c r="BH1366" i="2"/>
  <c r="BH1367" i="2" s="1"/>
  <c r="BJ1364" i="2" s="1"/>
  <c r="AN1366" i="2"/>
  <c r="AN1367" i="2" s="1"/>
  <c r="AP1364" i="2" s="1"/>
  <c r="AI1366" i="2"/>
  <c r="AI1367" i="2" s="1"/>
  <c r="AK1364" i="2" s="1"/>
  <c r="T1366" i="2"/>
  <c r="T1367" i="2" s="1"/>
  <c r="V1364" i="2" s="1"/>
  <c r="Y1366" i="2"/>
  <c r="Y1367" i="2" s="1"/>
  <c r="AA1364" i="2" s="1"/>
  <c r="AD1366" i="2"/>
  <c r="AD1367" i="2" s="1"/>
  <c r="AF1364" i="2" s="1"/>
  <c r="O1366" i="2"/>
  <c r="O1367" i="2" s="1"/>
  <c r="Q1364" i="2" s="1"/>
  <c r="E696" i="2"/>
  <c r="BH210" i="2"/>
  <c r="BH211" i="2" s="1"/>
  <c r="BJ208" i="2" s="1"/>
  <c r="BC210" i="2"/>
  <c r="BC211" i="2" s="1"/>
  <c r="BE208" i="2" s="1"/>
  <c r="AX210" i="2"/>
  <c r="AX211" i="2" s="1"/>
  <c r="AZ208" i="2" s="1"/>
  <c r="AS210" i="2"/>
  <c r="AS211" i="2" s="1"/>
  <c r="AU208" i="2" s="1"/>
  <c r="AN210" i="2"/>
  <c r="AN211" i="2" s="1"/>
  <c r="AP208" i="2" s="1"/>
  <c r="AD210" i="2"/>
  <c r="AD211" i="2" s="1"/>
  <c r="AF208" i="2" s="1"/>
  <c r="Y210" i="2"/>
  <c r="Y211" i="2" s="1"/>
  <c r="AA208" i="2" s="1"/>
  <c r="T210" i="2"/>
  <c r="T211" i="2" s="1"/>
  <c r="V208" i="2" s="1"/>
  <c r="AI210" i="2"/>
  <c r="AI211" i="2" s="1"/>
  <c r="AK208" i="2" s="1"/>
  <c r="O210" i="2"/>
  <c r="O211" i="2" s="1"/>
  <c r="Q208" i="2" s="1"/>
  <c r="BC616" i="2"/>
  <c r="BC617" i="2" s="1"/>
  <c r="BE614" i="2" s="1"/>
  <c r="AS616" i="2"/>
  <c r="AS617" i="2" s="1"/>
  <c r="AU614" i="2" s="1"/>
  <c r="BH616" i="2"/>
  <c r="BH617" i="2" s="1"/>
  <c r="BJ614" i="2" s="1"/>
  <c r="AN616" i="2"/>
  <c r="AN617" i="2" s="1"/>
  <c r="AP614" i="2" s="1"/>
  <c r="AD616" i="2"/>
  <c r="AD617" i="2" s="1"/>
  <c r="AF614" i="2" s="1"/>
  <c r="AX616" i="2"/>
  <c r="AX617" i="2" s="1"/>
  <c r="AZ614" i="2" s="1"/>
  <c r="AI616" i="2"/>
  <c r="AI617" i="2" s="1"/>
  <c r="AK614" i="2" s="1"/>
  <c r="Y616" i="2"/>
  <c r="Y617" i="2" s="1"/>
  <c r="AA614" i="2" s="1"/>
  <c r="T616" i="2"/>
  <c r="T617" i="2" s="1"/>
  <c r="V614" i="2" s="1"/>
  <c r="O616" i="2"/>
  <c r="O617" i="2" s="1"/>
  <c r="Q614" i="2" s="1"/>
  <c r="BH964" i="2"/>
  <c r="BH965" i="2" s="1"/>
  <c r="BJ962" i="2" s="1"/>
  <c r="BC964" i="2"/>
  <c r="BC965" i="2" s="1"/>
  <c r="BE962" i="2" s="1"/>
  <c r="AX964" i="2"/>
  <c r="AX965" i="2" s="1"/>
  <c r="AZ962" i="2" s="1"/>
  <c r="AS964" i="2"/>
  <c r="AS965" i="2" s="1"/>
  <c r="AU962" i="2" s="1"/>
  <c r="AD964" i="2"/>
  <c r="AD965" i="2" s="1"/>
  <c r="AF962" i="2" s="1"/>
  <c r="AN964" i="2"/>
  <c r="AN965" i="2" s="1"/>
  <c r="AP962" i="2" s="1"/>
  <c r="T964" i="2"/>
  <c r="T965" i="2" s="1"/>
  <c r="V962" i="2" s="1"/>
  <c r="AI964" i="2"/>
  <c r="AI965" i="2" s="1"/>
  <c r="AK962" i="2" s="1"/>
  <c r="Y964" i="2"/>
  <c r="Y965" i="2" s="1"/>
  <c r="AA962" i="2" s="1"/>
  <c r="O964" i="2"/>
  <c r="O965" i="2" s="1"/>
  <c r="Q962" i="2" s="1"/>
  <c r="BH1312" i="2"/>
  <c r="BH1313" i="2" s="1"/>
  <c r="BJ1310" i="2" s="1"/>
  <c r="AX1312" i="2"/>
  <c r="AX1313" i="2" s="1"/>
  <c r="AZ1310" i="2" s="1"/>
  <c r="AS1312" i="2"/>
  <c r="AS1313" i="2" s="1"/>
  <c r="AU1310" i="2" s="1"/>
  <c r="BC1312" i="2"/>
  <c r="BC1313" i="2" s="1"/>
  <c r="BE1310" i="2" s="1"/>
  <c r="AN1312" i="2"/>
  <c r="AN1313" i="2" s="1"/>
  <c r="AP1310" i="2" s="1"/>
  <c r="AD1312" i="2"/>
  <c r="AD1313" i="2" s="1"/>
  <c r="AF1310" i="2" s="1"/>
  <c r="AI1312" i="2"/>
  <c r="AI1313" i="2" s="1"/>
  <c r="AK1310" i="2" s="1"/>
  <c r="T1312" i="2"/>
  <c r="T1313" i="2" s="1"/>
  <c r="V1310" i="2" s="1"/>
  <c r="Y1312" i="2"/>
  <c r="Y1313" i="2" s="1"/>
  <c r="AA1310" i="2" s="1"/>
  <c r="O1312" i="2"/>
  <c r="O1313" i="2" s="1"/>
  <c r="Q1310" i="2" s="1"/>
  <c r="BH156" i="2"/>
  <c r="BH157" i="2" s="1"/>
  <c r="BJ154" i="2" s="1"/>
  <c r="BC156" i="2"/>
  <c r="BC157" i="2" s="1"/>
  <c r="BE154" i="2" s="1"/>
  <c r="AX156" i="2"/>
  <c r="AX157" i="2" s="1"/>
  <c r="AZ154" i="2" s="1"/>
  <c r="AN156" i="2"/>
  <c r="AN157" i="2" s="1"/>
  <c r="AP154" i="2" s="1"/>
  <c r="AD156" i="2"/>
  <c r="AD157" i="2" s="1"/>
  <c r="AF154" i="2" s="1"/>
  <c r="AS156" i="2"/>
  <c r="AS157" i="2" s="1"/>
  <c r="AU154" i="2" s="1"/>
  <c r="Y156" i="2"/>
  <c r="Y157" i="2" s="1"/>
  <c r="AA154" i="2" s="1"/>
  <c r="AI156" i="2"/>
  <c r="AI157" i="2" s="1"/>
  <c r="AK154" i="2" s="1"/>
  <c r="T156" i="2"/>
  <c r="T157" i="2" s="1"/>
  <c r="V154" i="2" s="1"/>
  <c r="O156" i="2"/>
  <c r="O157" i="2" s="1"/>
  <c r="Q154" i="2" s="1"/>
  <c r="BH504" i="2"/>
  <c r="BH505" i="2" s="1"/>
  <c r="BJ502" i="2" s="1"/>
  <c r="BC504" i="2"/>
  <c r="BC505" i="2" s="1"/>
  <c r="BE502" i="2" s="1"/>
  <c r="AX504" i="2"/>
  <c r="AX505" i="2" s="1"/>
  <c r="AZ502" i="2" s="1"/>
  <c r="Y504" i="2"/>
  <c r="Y505" i="2" s="1"/>
  <c r="AA502" i="2" s="1"/>
  <c r="AI504" i="2"/>
  <c r="AI505" i="2" s="1"/>
  <c r="AK502" i="2" s="1"/>
  <c r="AS504" i="2"/>
  <c r="AS505" i="2" s="1"/>
  <c r="AU502" i="2" s="1"/>
  <c r="T504" i="2"/>
  <c r="T505" i="2" s="1"/>
  <c r="V502" i="2" s="1"/>
  <c r="AN504" i="2"/>
  <c r="AN505" i="2" s="1"/>
  <c r="AP502" i="2" s="1"/>
  <c r="AD504" i="2"/>
  <c r="AD505" i="2" s="1"/>
  <c r="AF502" i="2" s="1"/>
  <c r="O504" i="2"/>
  <c r="O505" i="2" s="1"/>
  <c r="Q502" i="2" s="1"/>
  <c r="BH852" i="2"/>
  <c r="BH853" i="2" s="1"/>
  <c r="BJ850" i="2" s="1"/>
  <c r="BC852" i="2"/>
  <c r="BC853" i="2" s="1"/>
  <c r="BE850" i="2" s="1"/>
  <c r="AI852" i="2"/>
  <c r="AI853" i="2" s="1"/>
  <c r="AK850" i="2" s="1"/>
  <c r="Y852" i="2"/>
  <c r="Y853" i="2" s="1"/>
  <c r="AA850" i="2" s="1"/>
  <c r="AS852" i="2"/>
  <c r="AS853" i="2" s="1"/>
  <c r="AU850" i="2" s="1"/>
  <c r="AX852" i="2"/>
  <c r="AX853" i="2" s="1"/>
  <c r="AZ850" i="2" s="1"/>
  <c r="AN852" i="2"/>
  <c r="AN853" i="2" s="1"/>
  <c r="AP850" i="2" s="1"/>
  <c r="T852" i="2"/>
  <c r="T853" i="2" s="1"/>
  <c r="V850" i="2" s="1"/>
  <c r="AD852" i="2"/>
  <c r="AD853" i="2" s="1"/>
  <c r="AF850" i="2" s="1"/>
  <c r="O852" i="2"/>
  <c r="O853" i="2" s="1"/>
  <c r="Q850" i="2" s="1"/>
  <c r="BH1200" i="2"/>
  <c r="BH1201" i="2" s="1"/>
  <c r="BJ1198" i="2" s="1"/>
  <c r="BC1200" i="2"/>
  <c r="BC1201" i="2" s="1"/>
  <c r="BE1198" i="2" s="1"/>
  <c r="AX1200" i="2"/>
  <c r="AX1201" i="2" s="1"/>
  <c r="AZ1198" i="2" s="1"/>
  <c r="AN1200" i="2"/>
  <c r="AN1201" i="2" s="1"/>
  <c r="AP1198" i="2" s="1"/>
  <c r="Y1200" i="2"/>
  <c r="Y1201" i="2" s="1"/>
  <c r="AA1198" i="2" s="1"/>
  <c r="AS1200" i="2"/>
  <c r="AS1201" i="2" s="1"/>
  <c r="AU1198" i="2" s="1"/>
  <c r="AD1200" i="2"/>
  <c r="AD1201" i="2" s="1"/>
  <c r="AF1198" i="2" s="1"/>
  <c r="T1200" i="2"/>
  <c r="T1201" i="2" s="1"/>
  <c r="V1198" i="2" s="1"/>
  <c r="AI1200" i="2"/>
  <c r="AI1201" i="2" s="1"/>
  <c r="AK1198" i="2" s="1"/>
  <c r="O1200" i="2"/>
  <c r="O1201" i="2" s="1"/>
  <c r="Q1198" i="2" s="1"/>
  <c r="BC102" i="2"/>
  <c r="BH102" i="2"/>
  <c r="AX102" i="2"/>
  <c r="AN102" i="2"/>
  <c r="AD102" i="2"/>
  <c r="AS102" i="2"/>
  <c r="AI102" i="2"/>
  <c r="Y102" i="2"/>
  <c r="T102" i="2"/>
  <c r="O102" i="2"/>
  <c r="BH450" i="2"/>
  <c r="AX450" i="2"/>
  <c r="BC450" i="2"/>
  <c r="AN450" i="2"/>
  <c r="AD450" i="2"/>
  <c r="Y450" i="2"/>
  <c r="AS450" i="2"/>
  <c r="AI450" i="2"/>
  <c r="T450" i="2"/>
  <c r="O450" i="2"/>
  <c r="BH798" i="2"/>
  <c r="BC798" i="2"/>
  <c r="AN798" i="2"/>
  <c r="AD798" i="2"/>
  <c r="T798" i="2"/>
  <c r="AS798" i="2"/>
  <c r="AI798" i="2"/>
  <c r="Y798" i="2"/>
  <c r="AX798" i="2"/>
  <c r="O798" i="2"/>
  <c r="AS1146" i="2"/>
  <c r="BH1146" i="2"/>
  <c r="BC1146" i="2"/>
  <c r="AX1146" i="2"/>
  <c r="AD1146" i="2"/>
  <c r="AN1146" i="2"/>
  <c r="Y1146" i="2"/>
  <c r="T1146" i="2"/>
  <c r="AI1146" i="2"/>
  <c r="O1146" i="2"/>
  <c r="BC48" i="2"/>
  <c r="BC49" i="2" s="1"/>
  <c r="BF46" i="2" s="1"/>
  <c r="BH48" i="2"/>
  <c r="BH49" i="2" s="1"/>
  <c r="AS48" i="2"/>
  <c r="AS49" i="2" s="1"/>
  <c r="AV46" i="2" s="1"/>
  <c r="AN48" i="2"/>
  <c r="AN49" i="2" s="1"/>
  <c r="AQ46" i="2" s="1"/>
  <c r="AD49" i="2"/>
  <c r="T48" i="2"/>
  <c r="T49" i="2" s="1"/>
  <c r="W46" i="2" s="1"/>
  <c r="W51" i="2" s="1"/>
  <c r="W61" i="2" s="1"/>
  <c r="AX48" i="2"/>
  <c r="AX49" i="2" s="1"/>
  <c r="BA46" i="2" s="1"/>
  <c r="AI48" i="2"/>
  <c r="AI49" i="2" s="1"/>
  <c r="AL46" i="2" s="1"/>
  <c r="Y48" i="2"/>
  <c r="Y49" i="2" s="1"/>
  <c r="AB46" i="2" s="1"/>
  <c r="BH396" i="2"/>
  <c r="BH397" i="2" s="1"/>
  <c r="BJ394" i="2" s="1"/>
  <c r="BC396" i="2"/>
  <c r="BC397" i="2" s="1"/>
  <c r="BE394" i="2" s="1"/>
  <c r="AX396" i="2"/>
  <c r="AX397" i="2" s="1"/>
  <c r="AZ394" i="2" s="1"/>
  <c r="AN396" i="2"/>
  <c r="AN397" i="2" s="1"/>
  <c r="AP394" i="2" s="1"/>
  <c r="AI396" i="2"/>
  <c r="AI397" i="2" s="1"/>
  <c r="AK394" i="2" s="1"/>
  <c r="AD396" i="2"/>
  <c r="AD397" i="2" s="1"/>
  <c r="AF394" i="2" s="1"/>
  <c r="Y396" i="2"/>
  <c r="Y397" i="2" s="1"/>
  <c r="AA394" i="2" s="1"/>
  <c r="AS396" i="2"/>
  <c r="AS397" i="2" s="1"/>
  <c r="AU394" i="2" s="1"/>
  <c r="T396" i="2"/>
  <c r="T397" i="2" s="1"/>
  <c r="V394" i="2" s="1"/>
  <c r="O396" i="2"/>
  <c r="O397" i="2" s="1"/>
  <c r="BH802" i="2"/>
  <c r="BH803" i="2" s="1"/>
  <c r="BJ800" i="2" s="1"/>
  <c r="BC802" i="2"/>
  <c r="BC803" i="2" s="1"/>
  <c r="BE800" i="2" s="1"/>
  <c r="AX802" i="2"/>
  <c r="AX803" i="2" s="1"/>
  <c r="AZ800" i="2" s="1"/>
  <c r="AS802" i="2"/>
  <c r="AS803" i="2" s="1"/>
  <c r="AU800" i="2" s="1"/>
  <c r="AI802" i="2"/>
  <c r="AI803" i="2" s="1"/>
  <c r="AK800" i="2" s="1"/>
  <c r="Y802" i="2"/>
  <c r="Y803" i="2" s="1"/>
  <c r="AA800" i="2" s="1"/>
  <c r="AN802" i="2"/>
  <c r="AN803" i="2" s="1"/>
  <c r="AP800" i="2" s="1"/>
  <c r="AD802" i="2"/>
  <c r="AD803" i="2" s="1"/>
  <c r="AF800" i="2" s="1"/>
  <c r="T802" i="2"/>
  <c r="T803" i="2" s="1"/>
  <c r="V800" i="2" s="1"/>
  <c r="O802" i="2"/>
  <c r="O803" i="2" s="1"/>
  <c r="Q800" i="2" s="1"/>
  <c r="BH1150" i="2"/>
  <c r="BH1151" i="2" s="1"/>
  <c r="BJ1148" i="2" s="1"/>
  <c r="BC1150" i="2"/>
  <c r="BC1151" i="2" s="1"/>
  <c r="BE1148" i="2" s="1"/>
  <c r="AX1150" i="2"/>
  <c r="AX1151" i="2" s="1"/>
  <c r="AZ1148" i="2" s="1"/>
  <c r="AS1150" i="2"/>
  <c r="AS1151" i="2" s="1"/>
  <c r="AU1148" i="2" s="1"/>
  <c r="AN1150" i="2"/>
  <c r="AN1151" i="2" s="1"/>
  <c r="AP1148" i="2" s="1"/>
  <c r="Y1150" i="2"/>
  <c r="Y1151" i="2" s="1"/>
  <c r="AA1148" i="2" s="1"/>
  <c r="AI1150" i="2"/>
  <c r="AI1151" i="2" s="1"/>
  <c r="AK1148" i="2" s="1"/>
  <c r="T1150" i="2"/>
  <c r="T1151" i="2" s="1"/>
  <c r="V1148" i="2" s="1"/>
  <c r="AD1150" i="2"/>
  <c r="AD1151" i="2" s="1"/>
  <c r="AF1148" i="2" s="1"/>
  <c r="O1150" i="2"/>
  <c r="O1151" i="2" s="1"/>
  <c r="BC570" i="2"/>
  <c r="BC571" i="2" s="1"/>
  <c r="BE568" i="2" s="1"/>
  <c r="BH570" i="2"/>
  <c r="BH571" i="2" s="1"/>
  <c r="BJ568" i="2" s="1"/>
  <c r="AX570" i="2"/>
  <c r="AX571" i="2" s="1"/>
  <c r="AZ568" i="2" s="1"/>
  <c r="T570" i="2"/>
  <c r="T571" i="2" s="1"/>
  <c r="V568" i="2" s="1"/>
  <c r="AI570" i="2"/>
  <c r="AI571" i="2" s="1"/>
  <c r="AK568" i="2" s="1"/>
  <c r="AD570" i="2"/>
  <c r="AD571" i="2" s="1"/>
  <c r="AF568" i="2" s="1"/>
  <c r="Y570" i="2"/>
  <c r="Y571" i="2" s="1"/>
  <c r="AA568" i="2" s="1"/>
  <c r="AS570" i="2"/>
  <c r="AS571" i="2" s="1"/>
  <c r="AU568" i="2" s="1"/>
  <c r="AN570" i="2"/>
  <c r="AN571" i="2" s="1"/>
  <c r="AP568" i="2" s="1"/>
  <c r="O570" i="2"/>
  <c r="O571" i="2" s="1"/>
  <c r="Q568" i="2" s="1"/>
  <c r="AX1606" i="2"/>
  <c r="AX1607" i="2" s="1"/>
  <c r="AZ1604" i="2" s="1"/>
  <c r="BC1606" i="2"/>
  <c r="BC1607" i="2" s="1"/>
  <c r="BE1604" i="2" s="1"/>
  <c r="AS1606" i="2"/>
  <c r="AS1607" i="2" s="1"/>
  <c r="AU1604" i="2" s="1"/>
  <c r="BH1606" i="2"/>
  <c r="BH1607" i="2" s="1"/>
  <c r="BJ1604" i="2" s="1"/>
  <c r="Y1606" i="2"/>
  <c r="Y1607" i="2" s="1"/>
  <c r="AA1604" i="2" s="1"/>
  <c r="AD1606" i="2"/>
  <c r="AD1607" i="2" s="1"/>
  <c r="AF1604" i="2" s="1"/>
  <c r="AN1606" i="2"/>
  <c r="AN1607" i="2" s="1"/>
  <c r="AP1604" i="2" s="1"/>
  <c r="AI1606" i="2"/>
  <c r="AI1607" i="2" s="1"/>
  <c r="AK1604" i="2" s="1"/>
  <c r="T1606" i="2"/>
  <c r="T1607" i="2" s="1"/>
  <c r="V1604" i="2" s="1"/>
  <c r="O1606" i="2"/>
  <c r="O1607" i="2" s="1"/>
  <c r="Q1604" i="2" s="1"/>
  <c r="BC1556" i="2"/>
  <c r="BC1557" i="2" s="1"/>
  <c r="BE1554" i="2" s="1"/>
  <c r="BH1556" i="2"/>
  <c r="BH1557" i="2" s="1"/>
  <c r="BJ1554" i="2" s="1"/>
  <c r="AS1556" i="2"/>
  <c r="AS1557" i="2" s="1"/>
  <c r="AU1554" i="2" s="1"/>
  <c r="AX1556" i="2"/>
  <c r="AX1557" i="2" s="1"/>
  <c r="AZ1554" i="2" s="1"/>
  <c r="AD1556" i="2"/>
  <c r="AD1557" i="2" s="1"/>
  <c r="AF1554" i="2" s="1"/>
  <c r="AN1556" i="2"/>
  <c r="AN1557" i="2" s="1"/>
  <c r="AP1554" i="2" s="1"/>
  <c r="AI1556" i="2"/>
  <c r="AI1557" i="2" s="1"/>
  <c r="Y1556" i="2"/>
  <c r="Y1557" i="2" s="1"/>
  <c r="AA1554" i="2" s="1"/>
  <c r="T1556" i="2"/>
  <c r="T1557" i="2" s="1"/>
  <c r="V1554" i="2" s="1"/>
  <c r="O1556" i="2"/>
  <c r="O1557" i="2" s="1"/>
  <c r="Q1554" i="2" s="1"/>
  <c r="BH32" i="2"/>
  <c r="BH33" i="2" s="1"/>
  <c r="BJ30" i="2" s="1"/>
  <c r="BC32" i="2"/>
  <c r="BC33" i="2" s="1"/>
  <c r="BE30" i="2" s="1"/>
  <c r="AX32" i="2"/>
  <c r="AX33" i="2" s="1"/>
  <c r="AZ30" i="2" s="1"/>
  <c r="AS32" i="2"/>
  <c r="AS33" i="2" s="1"/>
  <c r="AU30" i="2" s="1"/>
  <c r="AN32" i="2"/>
  <c r="AN33" i="2" s="1"/>
  <c r="AP30" i="2" s="1"/>
  <c r="AD32" i="2"/>
  <c r="AD33" i="2" s="1"/>
  <c r="AF30" i="2" s="1"/>
  <c r="AI32" i="2"/>
  <c r="AI33" i="2" s="1"/>
  <c r="AK30" i="2" s="1"/>
  <c r="Y32" i="2"/>
  <c r="Y33" i="2" s="1"/>
  <c r="AA30" i="2" s="1"/>
  <c r="T32" i="2"/>
  <c r="T33" i="2" s="1"/>
  <c r="V30" i="2" s="1"/>
  <c r="BH380" i="2"/>
  <c r="BH381" i="2" s="1"/>
  <c r="BJ378" i="2" s="1"/>
  <c r="BC380" i="2"/>
  <c r="BC381" i="2" s="1"/>
  <c r="BE378" i="2" s="1"/>
  <c r="AD380" i="2"/>
  <c r="AD381" i="2" s="1"/>
  <c r="AF378" i="2" s="1"/>
  <c r="Y380" i="2"/>
  <c r="Y381" i="2" s="1"/>
  <c r="AA378" i="2" s="1"/>
  <c r="AI380" i="2"/>
  <c r="AI381" i="2" s="1"/>
  <c r="AK378" i="2" s="1"/>
  <c r="AS380" i="2"/>
  <c r="AS381" i="2" s="1"/>
  <c r="AU378" i="2" s="1"/>
  <c r="T380" i="2"/>
  <c r="T381" i="2" s="1"/>
  <c r="V378" i="2" s="1"/>
  <c r="AN380" i="2"/>
  <c r="AN381" i="2" s="1"/>
  <c r="AP378" i="2" s="1"/>
  <c r="AX380" i="2"/>
  <c r="AX381" i="2" s="1"/>
  <c r="AZ378" i="2" s="1"/>
  <c r="O380" i="2"/>
  <c r="O381" i="2" s="1"/>
  <c r="Q378" i="2" s="1"/>
  <c r="BH728" i="2"/>
  <c r="BH729" i="2" s="1"/>
  <c r="BJ726" i="2" s="1"/>
  <c r="BC728" i="2"/>
  <c r="BC729" i="2" s="1"/>
  <c r="BE726" i="2" s="1"/>
  <c r="AX728" i="2"/>
  <c r="AX729" i="2" s="1"/>
  <c r="AZ726" i="2" s="1"/>
  <c r="AS728" i="2"/>
  <c r="AS729" i="2" s="1"/>
  <c r="AU726" i="2" s="1"/>
  <c r="AI728" i="2"/>
  <c r="AI729" i="2" s="1"/>
  <c r="AK726" i="2" s="1"/>
  <c r="Y728" i="2"/>
  <c r="Y729" i="2" s="1"/>
  <c r="AA726" i="2" s="1"/>
  <c r="AN728" i="2"/>
  <c r="AN729" i="2" s="1"/>
  <c r="AP726" i="2" s="1"/>
  <c r="AD728" i="2"/>
  <c r="AD729" i="2" s="1"/>
  <c r="AF726" i="2" s="1"/>
  <c r="T728" i="2"/>
  <c r="T729" i="2" s="1"/>
  <c r="V726" i="2" s="1"/>
  <c r="O728" i="2"/>
  <c r="O729" i="2" s="1"/>
  <c r="Q726" i="2" s="1"/>
  <c r="BC1076" i="2"/>
  <c r="BC1077" i="2" s="1"/>
  <c r="BE1074" i="2" s="1"/>
  <c r="BH1076" i="2"/>
  <c r="BH1077" i="2" s="1"/>
  <c r="BJ1074" i="2" s="1"/>
  <c r="AS1076" i="2"/>
  <c r="AS1077" i="2" s="1"/>
  <c r="AU1074" i="2" s="1"/>
  <c r="AX1076" i="2"/>
  <c r="AX1077" i="2" s="1"/>
  <c r="AZ1074" i="2" s="1"/>
  <c r="AN1076" i="2"/>
  <c r="AN1077" i="2" s="1"/>
  <c r="AP1074" i="2" s="1"/>
  <c r="Y1076" i="2"/>
  <c r="Y1077" i="2" s="1"/>
  <c r="AA1074" i="2" s="1"/>
  <c r="AI1076" i="2"/>
  <c r="AI1077" i="2" s="1"/>
  <c r="AK1074" i="2" s="1"/>
  <c r="T1076" i="2"/>
  <c r="T1077" i="2" s="1"/>
  <c r="V1074" i="2" s="1"/>
  <c r="AD1076" i="2"/>
  <c r="AD1077" i="2" s="1"/>
  <c r="AF1074" i="2" s="1"/>
  <c r="O1076" i="2"/>
  <c r="O1077" i="2" s="1"/>
  <c r="Q1074" i="2" s="1"/>
  <c r="AX1424" i="2"/>
  <c r="AX1425" i="2" s="1"/>
  <c r="AZ1422" i="2" s="1"/>
  <c r="BC1424" i="2"/>
  <c r="BC1425" i="2" s="1"/>
  <c r="BE1422" i="2" s="1"/>
  <c r="AS1424" i="2"/>
  <c r="AS1425" i="2" s="1"/>
  <c r="AU1422" i="2" s="1"/>
  <c r="BH1424" i="2"/>
  <c r="BH1425" i="2" s="1"/>
  <c r="BJ1422" i="2" s="1"/>
  <c r="AI1424" i="2"/>
  <c r="AI1425" i="2" s="1"/>
  <c r="AK1422" i="2" s="1"/>
  <c r="T1424" i="2"/>
  <c r="T1425" i="2" s="1"/>
  <c r="V1422" i="2" s="1"/>
  <c r="Y1424" i="2"/>
  <c r="Y1425" i="2" s="1"/>
  <c r="AA1422" i="2" s="1"/>
  <c r="AN1424" i="2"/>
  <c r="AN1425" i="2" s="1"/>
  <c r="AP1422" i="2" s="1"/>
  <c r="AD1424" i="2"/>
  <c r="AD1425" i="2" s="1"/>
  <c r="AF1422" i="2" s="1"/>
  <c r="O1424" i="2"/>
  <c r="O1425" i="2" s="1"/>
  <c r="Q1422" i="2" s="1"/>
  <c r="E406" i="2"/>
  <c r="G406" i="2" s="1"/>
  <c r="E638" i="2"/>
  <c r="BC268" i="2"/>
  <c r="BC269" i="2" s="1"/>
  <c r="BE266" i="2" s="1"/>
  <c r="AX268" i="2"/>
  <c r="AX269" i="2" s="1"/>
  <c r="AZ266" i="2" s="1"/>
  <c r="BH268" i="2"/>
  <c r="BH269" i="2" s="1"/>
  <c r="BJ266" i="2" s="1"/>
  <c r="AI268" i="2"/>
  <c r="AI269" i="2" s="1"/>
  <c r="AK266" i="2" s="1"/>
  <c r="T268" i="2"/>
  <c r="T269" i="2" s="1"/>
  <c r="V266" i="2" s="1"/>
  <c r="AS268" i="2"/>
  <c r="AS269" i="2" s="1"/>
  <c r="AU266" i="2" s="1"/>
  <c r="AN268" i="2"/>
  <c r="AN269" i="2" s="1"/>
  <c r="AP266" i="2" s="1"/>
  <c r="AD268" i="2"/>
  <c r="AD269" i="2" s="1"/>
  <c r="AF266" i="2" s="1"/>
  <c r="Y268" i="2"/>
  <c r="Y269" i="2" s="1"/>
  <c r="AA266" i="2" s="1"/>
  <c r="O268" i="2"/>
  <c r="O269" i="2" s="1"/>
  <c r="Q266" i="2" s="1"/>
  <c r="BH674" i="2"/>
  <c r="BH675" i="2" s="1"/>
  <c r="BJ672" i="2" s="1"/>
  <c r="BC674" i="2"/>
  <c r="BC675" i="2" s="1"/>
  <c r="BE672" i="2" s="1"/>
  <c r="AX674" i="2"/>
  <c r="AX675" i="2" s="1"/>
  <c r="AZ672" i="2" s="1"/>
  <c r="AS674" i="2"/>
  <c r="AS675" i="2" s="1"/>
  <c r="AU672" i="2" s="1"/>
  <c r="AI674" i="2"/>
  <c r="AI675" i="2" s="1"/>
  <c r="AK672" i="2" s="1"/>
  <c r="AD674" i="2"/>
  <c r="AD675" i="2" s="1"/>
  <c r="AF672" i="2" s="1"/>
  <c r="Y674" i="2"/>
  <c r="Y675" i="2" s="1"/>
  <c r="AA672" i="2" s="1"/>
  <c r="AN674" i="2"/>
  <c r="AN675" i="2" s="1"/>
  <c r="AP672" i="2" s="1"/>
  <c r="T674" i="2"/>
  <c r="T675" i="2" s="1"/>
  <c r="V672" i="2" s="1"/>
  <c r="O674" i="2"/>
  <c r="O675" i="2" s="1"/>
  <c r="Q672" i="2" s="1"/>
  <c r="BC1022" i="2"/>
  <c r="BC1023" i="2" s="1"/>
  <c r="BE1020" i="2" s="1"/>
  <c r="BH1022" i="2"/>
  <c r="BH1023" i="2" s="1"/>
  <c r="BJ1020" i="2" s="1"/>
  <c r="AS1022" i="2"/>
  <c r="AS1023" i="2" s="1"/>
  <c r="AU1020" i="2" s="1"/>
  <c r="AX1022" i="2"/>
  <c r="AX1023" i="2" s="1"/>
  <c r="AZ1020" i="2" s="1"/>
  <c r="AN1022" i="2"/>
  <c r="AN1023" i="2" s="1"/>
  <c r="AP1020" i="2" s="1"/>
  <c r="AD1022" i="2"/>
  <c r="AD1023" i="2" s="1"/>
  <c r="AF1020" i="2" s="1"/>
  <c r="Y1022" i="2"/>
  <c r="Y1023" i="2" s="1"/>
  <c r="AA1020" i="2" s="1"/>
  <c r="T1022" i="2"/>
  <c r="T1023" i="2" s="1"/>
  <c r="V1020" i="2" s="1"/>
  <c r="AI1022" i="2"/>
  <c r="AI1023" i="2" s="1"/>
  <c r="AK1020" i="2" s="1"/>
  <c r="O1022" i="2"/>
  <c r="O1023" i="2" s="1"/>
  <c r="Q1020" i="2" s="1"/>
  <c r="AX1370" i="2"/>
  <c r="AX1371" i="2" s="1"/>
  <c r="AZ1368" i="2" s="1"/>
  <c r="BC1370" i="2"/>
  <c r="BC1371" i="2" s="1"/>
  <c r="BE1368" i="2" s="1"/>
  <c r="AS1370" i="2"/>
  <c r="AS1371" i="2" s="1"/>
  <c r="AU1368" i="2" s="1"/>
  <c r="BH1370" i="2"/>
  <c r="BH1371" i="2" s="1"/>
  <c r="BJ1368" i="2" s="1"/>
  <c r="AI1370" i="2"/>
  <c r="AI1371" i="2" s="1"/>
  <c r="AK1368" i="2" s="1"/>
  <c r="Y1370" i="2"/>
  <c r="Y1371" i="2" s="1"/>
  <c r="AA1368" i="2" s="1"/>
  <c r="AN1370" i="2"/>
  <c r="AN1371" i="2" s="1"/>
  <c r="AP1368" i="2" s="1"/>
  <c r="O1370" i="2"/>
  <c r="O1371" i="2" s="1"/>
  <c r="Q1368" i="2" s="1"/>
  <c r="T1370" i="2"/>
  <c r="T1371" i="2" s="1"/>
  <c r="V1368" i="2" s="1"/>
  <c r="AD1370" i="2"/>
  <c r="AD1371" i="2" s="1"/>
  <c r="AF1368" i="2" s="1"/>
  <c r="BC214" i="2"/>
  <c r="BC215" i="2" s="1"/>
  <c r="BE212" i="2" s="1"/>
  <c r="AX214" i="2"/>
  <c r="AX215" i="2" s="1"/>
  <c r="AZ212" i="2" s="1"/>
  <c r="BH214" i="2"/>
  <c r="BH215" i="2" s="1"/>
  <c r="BJ212" i="2" s="1"/>
  <c r="AI214" i="2"/>
  <c r="AI215" i="2" s="1"/>
  <c r="AK212" i="2" s="1"/>
  <c r="AS214" i="2"/>
  <c r="AS215" i="2" s="1"/>
  <c r="AU212" i="2" s="1"/>
  <c r="AN214" i="2"/>
  <c r="AN215" i="2" s="1"/>
  <c r="AP212" i="2" s="1"/>
  <c r="AD214" i="2"/>
  <c r="AD215" i="2" s="1"/>
  <c r="AF212" i="2" s="1"/>
  <c r="Y214" i="2"/>
  <c r="Y215" i="2" s="1"/>
  <c r="AA212" i="2" s="1"/>
  <c r="T214" i="2"/>
  <c r="T215" i="2" s="1"/>
  <c r="V212" i="2" s="1"/>
  <c r="O214" i="2"/>
  <c r="O215" i="2" s="1"/>
  <c r="Q212" i="2" s="1"/>
  <c r="AS562" i="2"/>
  <c r="AS563" i="2" s="1"/>
  <c r="AU560" i="2" s="1"/>
  <c r="BH562" i="2"/>
  <c r="BH563" i="2" s="1"/>
  <c r="BJ560" i="2" s="1"/>
  <c r="BC562" i="2"/>
  <c r="BC563" i="2" s="1"/>
  <c r="BE560" i="2" s="1"/>
  <c r="AX562" i="2"/>
  <c r="AX563" i="2" s="1"/>
  <c r="AZ560" i="2" s="1"/>
  <c r="AN562" i="2"/>
  <c r="AN563" i="2" s="1"/>
  <c r="AP560" i="2" s="1"/>
  <c r="T562" i="2"/>
  <c r="T563" i="2" s="1"/>
  <c r="V560" i="2" s="1"/>
  <c r="Y562" i="2"/>
  <c r="Y563" i="2" s="1"/>
  <c r="AA560" i="2" s="1"/>
  <c r="AI562" i="2"/>
  <c r="AI563" i="2" s="1"/>
  <c r="AK560" i="2" s="1"/>
  <c r="AD562" i="2"/>
  <c r="AD563" i="2" s="1"/>
  <c r="AF560" i="2" s="1"/>
  <c r="O562" i="2"/>
  <c r="O563" i="2" s="1"/>
  <c r="Q560" i="2" s="1"/>
  <c r="BH910" i="2"/>
  <c r="BH911" i="2" s="1"/>
  <c r="BJ908" i="2" s="1"/>
  <c r="BC910" i="2"/>
  <c r="BC911" i="2" s="1"/>
  <c r="BE908" i="2" s="1"/>
  <c r="AX910" i="2"/>
  <c r="AX911" i="2" s="1"/>
  <c r="AZ908" i="2" s="1"/>
  <c r="AI910" i="2"/>
  <c r="AI911" i="2" s="1"/>
  <c r="AK908" i="2" s="1"/>
  <c r="AD910" i="2"/>
  <c r="AD911" i="2" s="1"/>
  <c r="AF908" i="2" s="1"/>
  <c r="AN910" i="2"/>
  <c r="AN911" i="2" s="1"/>
  <c r="AP908" i="2" s="1"/>
  <c r="AS910" i="2"/>
  <c r="AS911" i="2" s="1"/>
  <c r="AU908" i="2" s="1"/>
  <c r="Y910" i="2"/>
  <c r="Y911" i="2" s="1"/>
  <c r="AA908" i="2" s="1"/>
  <c r="T910" i="2"/>
  <c r="T911" i="2" s="1"/>
  <c r="V908" i="2" s="1"/>
  <c r="O910" i="2"/>
  <c r="O911" i="2" s="1"/>
  <c r="Q908" i="2" s="1"/>
  <c r="BH1258" i="2"/>
  <c r="BH1259" i="2" s="1"/>
  <c r="BJ1256" i="2" s="1"/>
  <c r="AX1258" i="2"/>
  <c r="AX1259" i="2" s="1"/>
  <c r="AZ1256" i="2" s="1"/>
  <c r="AS1258" i="2"/>
  <c r="AS1259" i="2" s="1"/>
  <c r="AU1256" i="2" s="1"/>
  <c r="BC1258" i="2"/>
  <c r="BC1259" i="2" s="1"/>
  <c r="BE1256" i="2" s="1"/>
  <c r="AN1258" i="2"/>
  <c r="AN1259" i="2" s="1"/>
  <c r="AP1256" i="2" s="1"/>
  <c r="AI1258" i="2"/>
  <c r="AI1259" i="2" s="1"/>
  <c r="AK1256" i="2" s="1"/>
  <c r="AD1258" i="2"/>
  <c r="AD1259" i="2" s="1"/>
  <c r="AF1256" i="2" s="1"/>
  <c r="T1258" i="2"/>
  <c r="T1259" i="2" s="1"/>
  <c r="V1256" i="2" s="1"/>
  <c r="Y1258" i="2"/>
  <c r="Y1259" i="2" s="1"/>
  <c r="AA1256" i="2" s="1"/>
  <c r="O1258" i="2"/>
  <c r="O1259" i="2" s="1"/>
  <c r="Q1256" i="2" s="1"/>
  <c r="BH160" i="2"/>
  <c r="BC160" i="2"/>
  <c r="AX160" i="2"/>
  <c r="AS160" i="2"/>
  <c r="AI160" i="2"/>
  <c r="AN160" i="2"/>
  <c r="AD160" i="2"/>
  <c r="T160" i="2"/>
  <c r="Y160" i="2"/>
  <c r="O160" i="2"/>
  <c r="BC508" i="2"/>
  <c r="BH508" i="2"/>
  <c r="AI508" i="2"/>
  <c r="AS508" i="2"/>
  <c r="T508" i="2"/>
  <c r="AN508" i="2"/>
  <c r="AX508" i="2"/>
  <c r="Y508" i="2"/>
  <c r="AD508" i="2"/>
  <c r="O508" i="2"/>
  <c r="BH856" i="2"/>
  <c r="BC856" i="2"/>
  <c r="AX856" i="2"/>
  <c r="AI856" i="2"/>
  <c r="Y856" i="2"/>
  <c r="AS856" i="2"/>
  <c r="AN856" i="2"/>
  <c r="AD856" i="2"/>
  <c r="T856" i="2"/>
  <c r="O856" i="2"/>
  <c r="BH1204" i="2"/>
  <c r="BC1204" i="2"/>
  <c r="AX1204" i="2"/>
  <c r="AN1204" i="2"/>
  <c r="Y1204" i="2"/>
  <c r="AS1204" i="2"/>
  <c r="AD1204" i="2"/>
  <c r="T1204" i="2"/>
  <c r="AI1204" i="2"/>
  <c r="O1204" i="2"/>
  <c r="BH106" i="2"/>
  <c r="BH107" i="2" s="1"/>
  <c r="BJ104" i="2" s="1"/>
  <c r="AX106" i="2"/>
  <c r="AX107" i="2" s="1"/>
  <c r="AZ104" i="2" s="1"/>
  <c r="BC106" i="2"/>
  <c r="BC107" i="2" s="1"/>
  <c r="BE104" i="2" s="1"/>
  <c r="AD106" i="2"/>
  <c r="AD107" i="2" s="1"/>
  <c r="AF104" i="2" s="1"/>
  <c r="AS106" i="2"/>
  <c r="AS107" i="2" s="1"/>
  <c r="AU104" i="2" s="1"/>
  <c r="AN106" i="2"/>
  <c r="AN107" i="2" s="1"/>
  <c r="AP104" i="2" s="1"/>
  <c r="T106" i="2"/>
  <c r="T107" i="2" s="1"/>
  <c r="V104" i="2" s="1"/>
  <c r="Y106" i="2"/>
  <c r="Y107" i="2" s="1"/>
  <c r="AA104" i="2" s="1"/>
  <c r="AI106" i="2"/>
  <c r="AI107" i="2" s="1"/>
  <c r="AK104" i="2" s="1"/>
  <c r="O106" i="2"/>
  <c r="O107" i="2" s="1"/>
  <c r="Q104" i="2" s="1"/>
  <c r="BC454" i="2"/>
  <c r="BC455" i="2" s="1"/>
  <c r="BE452" i="2" s="1"/>
  <c r="BH454" i="2"/>
  <c r="BH455" i="2" s="1"/>
  <c r="BJ452" i="2" s="1"/>
  <c r="Y454" i="2"/>
  <c r="Y455" i="2" s="1"/>
  <c r="AA452" i="2" s="1"/>
  <c r="AS454" i="2"/>
  <c r="AS455" i="2" s="1"/>
  <c r="AU452" i="2" s="1"/>
  <c r="AI454" i="2"/>
  <c r="AI455" i="2" s="1"/>
  <c r="AK452" i="2" s="1"/>
  <c r="AX454" i="2"/>
  <c r="AX455" i="2" s="1"/>
  <c r="AZ452" i="2" s="1"/>
  <c r="T454" i="2"/>
  <c r="T455" i="2" s="1"/>
  <c r="V452" i="2" s="1"/>
  <c r="AN454" i="2"/>
  <c r="AN455" i="2" s="1"/>
  <c r="AP452" i="2" s="1"/>
  <c r="AD454" i="2"/>
  <c r="AD455" i="2" s="1"/>
  <c r="AF452" i="2" s="1"/>
  <c r="O454" i="2"/>
  <c r="O455" i="2" s="1"/>
  <c r="Q452" i="2" s="1"/>
  <c r="BH860" i="2"/>
  <c r="BH861" i="2" s="1"/>
  <c r="BJ858" i="2" s="1"/>
  <c r="BC860" i="2"/>
  <c r="BC861" i="2" s="1"/>
  <c r="BE858" i="2" s="1"/>
  <c r="AX860" i="2"/>
  <c r="AX861" i="2" s="1"/>
  <c r="AZ858" i="2" s="1"/>
  <c r="AS860" i="2"/>
  <c r="AS861" i="2" s="1"/>
  <c r="AU858" i="2" s="1"/>
  <c r="AN860" i="2"/>
  <c r="AN861" i="2" s="1"/>
  <c r="AP858" i="2" s="1"/>
  <c r="AD860" i="2"/>
  <c r="AD861" i="2" s="1"/>
  <c r="AF858" i="2" s="1"/>
  <c r="T860" i="2"/>
  <c r="T861" i="2" s="1"/>
  <c r="V858" i="2" s="1"/>
  <c r="AI860" i="2"/>
  <c r="AI861" i="2" s="1"/>
  <c r="AK858" i="2" s="1"/>
  <c r="Y860" i="2"/>
  <c r="Y861" i="2" s="1"/>
  <c r="AA858" i="2" s="1"/>
  <c r="O860" i="2"/>
  <c r="O861" i="2" s="1"/>
  <c r="Q858" i="2" s="1"/>
  <c r="BH1208" i="2"/>
  <c r="BH1209" i="2" s="1"/>
  <c r="BJ1206" i="2" s="1"/>
  <c r="AX1208" i="2"/>
  <c r="AX1209" i="2" s="1"/>
  <c r="AZ1206" i="2" s="1"/>
  <c r="AS1208" i="2"/>
  <c r="AS1209" i="2" s="1"/>
  <c r="AU1206" i="2" s="1"/>
  <c r="BC1208" i="2"/>
  <c r="BC1209" i="2" s="1"/>
  <c r="BE1206" i="2" s="1"/>
  <c r="AD1208" i="2"/>
  <c r="AD1209" i="2" s="1"/>
  <c r="AF1206" i="2" s="1"/>
  <c r="AI1208" i="2"/>
  <c r="AI1209" i="2" s="1"/>
  <c r="AK1206" i="2" s="1"/>
  <c r="AN1208" i="2"/>
  <c r="AN1209" i="2" s="1"/>
  <c r="AP1206" i="2" s="1"/>
  <c r="Y1208" i="2"/>
  <c r="Y1209" i="2" s="1"/>
  <c r="AA1206" i="2" s="1"/>
  <c r="T1208" i="2"/>
  <c r="T1209" i="2" s="1"/>
  <c r="V1206" i="2" s="1"/>
  <c r="O1208" i="2"/>
  <c r="O1209" i="2" s="1"/>
  <c r="Q1206" i="2" s="1"/>
  <c r="BC1486" i="2"/>
  <c r="BC1487" i="2" s="1"/>
  <c r="BE1484" i="2" s="1"/>
  <c r="BH1486" i="2"/>
  <c r="BH1487" i="2" s="1"/>
  <c r="BJ1484" i="2" s="1"/>
  <c r="AX1486" i="2"/>
  <c r="AX1487" i="2" s="1"/>
  <c r="AZ1484" i="2" s="1"/>
  <c r="AS1486" i="2"/>
  <c r="AS1487" i="2" s="1"/>
  <c r="AU1484" i="2" s="1"/>
  <c r="AD1486" i="2"/>
  <c r="AD1487" i="2" s="1"/>
  <c r="AF1484" i="2" s="1"/>
  <c r="AN1486" i="2"/>
  <c r="AN1487" i="2" s="1"/>
  <c r="AP1484" i="2" s="1"/>
  <c r="AI1486" i="2"/>
  <c r="AI1487" i="2" s="1"/>
  <c r="AK1484" i="2" s="1"/>
  <c r="Y1486" i="2"/>
  <c r="Y1487" i="2" s="1"/>
  <c r="AA1484" i="2" s="1"/>
  <c r="T1486" i="2"/>
  <c r="T1487" i="2" s="1"/>
  <c r="V1484" i="2" s="1"/>
  <c r="O1486" i="2"/>
  <c r="O1487" i="2" s="1"/>
  <c r="Q1484" i="2" s="1"/>
  <c r="BC1610" i="2"/>
  <c r="AS1610" i="2"/>
  <c r="BH1610" i="2"/>
  <c r="AX1610" i="2"/>
  <c r="AD1610" i="2"/>
  <c r="AN1610" i="2"/>
  <c r="AI1610" i="2"/>
  <c r="Y1610" i="2"/>
  <c r="O1610" i="2"/>
  <c r="T1610" i="2"/>
  <c r="BH90" i="2"/>
  <c r="BH91" i="2" s="1"/>
  <c r="BJ88" i="2" s="1"/>
  <c r="AX90" i="2"/>
  <c r="AX91" i="2" s="1"/>
  <c r="AZ88" i="2" s="1"/>
  <c r="BC90" i="2"/>
  <c r="BC91" i="2" s="1"/>
  <c r="BE88" i="2" s="1"/>
  <c r="AI90" i="2"/>
  <c r="AI91" i="2" s="1"/>
  <c r="AK88" i="2" s="1"/>
  <c r="Y90" i="2"/>
  <c r="Y91" i="2" s="1"/>
  <c r="AA88" i="2" s="1"/>
  <c r="AS90" i="2"/>
  <c r="AS91" i="2" s="1"/>
  <c r="AU88" i="2" s="1"/>
  <c r="AN90" i="2"/>
  <c r="AN91" i="2" s="1"/>
  <c r="AP88" i="2" s="1"/>
  <c r="AD90" i="2"/>
  <c r="AD91" i="2" s="1"/>
  <c r="AF88" i="2" s="1"/>
  <c r="T90" i="2"/>
  <c r="T91" i="2" s="1"/>
  <c r="V88" i="2" s="1"/>
  <c r="O90" i="2"/>
  <c r="O91" i="2" s="1"/>
  <c r="Q88" i="2" s="1"/>
  <c r="BH438" i="2"/>
  <c r="BH439" i="2" s="1"/>
  <c r="BJ436" i="2" s="1"/>
  <c r="BC438" i="2"/>
  <c r="BC439" i="2" s="1"/>
  <c r="BE436" i="2" s="1"/>
  <c r="AX438" i="2"/>
  <c r="AX439" i="2" s="1"/>
  <c r="AZ436" i="2" s="1"/>
  <c r="AN438" i="2"/>
  <c r="AN439" i="2" s="1"/>
  <c r="AP436" i="2" s="1"/>
  <c r="AS438" i="2"/>
  <c r="AS439" i="2" s="1"/>
  <c r="AU436" i="2" s="1"/>
  <c r="AI438" i="2"/>
  <c r="AI439" i="2" s="1"/>
  <c r="AK436" i="2" s="1"/>
  <c r="Y438" i="2"/>
  <c r="Y439" i="2" s="1"/>
  <c r="AA436" i="2" s="1"/>
  <c r="T438" i="2"/>
  <c r="T439" i="2" s="1"/>
  <c r="V436" i="2" s="1"/>
  <c r="AD438" i="2"/>
  <c r="AD439" i="2" s="1"/>
  <c r="AF436" i="2" s="1"/>
  <c r="O438" i="2"/>
  <c r="O439" i="2" s="1"/>
  <c r="Q436" i="2" s="1"/>
  <c r="BH786" i="2"/>
  <c r="BH787" i="2" s="1"/>
  <c r="BJ784" i="2" s="1"/>
  <c r="BC786" i="2"/>
  <c r="BC787" i="2" s="1"/>
  <c r="BE784" i="2" s="1"/>
  <c r="AX786" i="2"/>
  <c r="AX787" i="2" s="1"/>
  <c r="AZ784" i="2" s="1"/>
  <c r="AS786" i="2"/>
  <c r="AS787" i="2" s="1"/>
  <c r="AU784" i="2" s="1"/>
  <c r="AN786" i="2"/>
  <c r="AN787" i="2" s="1"/>
  <c r="AP784" i="2" s="1"/>
  <c r="T786" i="2"/>
  <c r="T787" i="2" s="1"/>
  <c r="V784" i="2" s="1"/>
  <c r="AI786" i="2"/>
  <c r="AI787" i="2" s="1"/>
  <c r="AK784" i="2" s="1"/>
  <c r="Y786" i="2"/>
  <c r="Y787" i="2" s="1"/>
  <c r="AA784" i="2" s="1"/>
  <c r="O786" i="2"/>
  <c r="O787" i="2" s="1"/>
  <c r="Q784" i="2" s="1"/>
  <c r="AD786" i="2"/>
  <c r="AD787" i="2" s="1"/>
  <c r="AF784" i="2" s="1"/>
  <c r="BH1134" i="2"/>
  <c r="BH1135" i="2" s="1"/>
  <c r="BJ1132" i="2" s="1"/>
  <c r="BC1134" i="2"/>
  <c r="BC1135" i="2" s="1"/>
  <c r="BE1132" i="2" s="1"/>
  <c r="AX1134" i="2"/>
  <c r="AX1135" i="2" s="1"/>
  <c r="AZ1132" i="2" s="1"/>
  <c r="AI1134" i="2"/>
  <c r="AI1135" i="2" s="1"/>
  <c r="AK1132" i="2" s="1"/>
  <c r="AS1134" i="2"/>
  <c r="AS1135" i="2" s="1"/>
  <c r="AU1132" i="2" s="1"/>
  <c r="AD1134" i="2"/>
  <c r="AD1135" i="2" s="1"/>
  <c r="AF1132" i="2" s="1"/>
  <c r="AN1134" i="2"/>
  <c r="AN1135" i="2" s="1"/>
  <c r="AP1132" i="2" s="1"/>
  <c r="Y1134" i="2"/>
  <c r="Y1135" i="2" s="1"/>
  <c r="AA1132" i="2" s="1"/>
  <c r="T1134" i="2"/>
  <c r="T1135" i="2" s="1"/>
  <c r="V1132" i="2" s="1"/>
  <c r="O1134" i="2"/>
  <c r="O1135" i="2" s="1"/>
  <c r="Q1132" i="2" s="1"/>
  <c r="BC1482" i="2"/>
  <c r="BC1483" i="2" s="1"/>
  <c r="BE1480" i="2" s="1"/>
  <c r="BH1482" i="2"/>
  <c r="BH1483" i="2" s="1"/>
  <c r="BJ1480" i="2" s="1"/>
  <c r="AX1482" i="2"/>
  <c r="AX1483" i="2" s="1"/>
  <c r="AZ1480" i="2" s="1"/>
  <c r="AN1482" i="2"/>
  <c r="AN1483" i="2" s="1"/>
  <c r="AP1480" i="2" s="1"/>
  <c r="AD1482" i="2"/>
  <c r="AD1483" i="2" s="1"/>
  <c r="AF1480" i="2" s="1"/>
  <c r="AI1482" i="2"/>
  <c r="AI1483" i="2" s="1"/>
  <c r="AK1480" i="2" s="1"/>
  <c r="AS1482" i="2"/>
  <c r="AS1483" i="2" s="1"/>
  <c r="AU1480" i="2" s="1"/>
  <c r="Y1482" i="2"/>
  <c r="Y1483" i="2" s="1"/>
  <c r="AA1480" i="2" s="1"/>
  <c r="T1482" i="2"/>
  <c r="T1483" i="2" s="1"/>
  <c r="V1480" i="2" s="1"/>
  <c r="O1482" i="2"/>
  <c r="O1483" i="2" s="1"/>
  <c r="Q1480" i="2" s="1"/>
  <c r="O32" i="2"/>
  <c r="O33" i="2" s="1"/>
  <c r="BH732" i="2"/>
  <c r="BH733" i="2" s="1"/>
  <c r="BJ730" i="2" s="1"/>
  <c r="BC732" i="2"/>
  <c r="BC733" i="2" s="1"/>
  <c r="BE730" i="2" s="1"/>
  <c r="AX732" i="2"/>
  <c r="AX733" i="2" s="1"/>
  <c r="AZ730" i="2" s="1"/>
  <c r="AS732" i="2"/>
  <c r="AS733" i="2" s="1"/>
  <c r="AU730" i="2" s="1"/>
  <c r="Y732" i="2"/>
  <c r="Y733" i="2" s="1"/>
  <c r="AA730" i="2" s="1"/>
  <c r="T732" i="2"/>
  <c r="T733" i="2" s="1"/>
  <c r="V730" i="2" s="1"/>
  <c r="AN732" i="2"/>
  <c r="AN733" i="2" s="1"/>
  <c r="AP730" i="2" s="1"/>
  <c r="AI732" i="2"/>
  <c r="AI733" i="2" s="1"/>
  <c r="AK730" i="2" s="1"/>
  <c r="AD732" i="2"/>
  <c r="AD733" i="2" s="1"/>
  <c r="AF730" i="2" s="1"/>
  <c r="O732" i="2"/>
  <c r="O733" i="2" s="1"/>
  <c r="Q730" i="2" s="1"/>
  <c r="BC1080" i="2"/>
  <c r="BC1081" i="2" s="1"/>
  <c r="BE1078" i="2" s="1"/>
  <c r="BH1080" i="2"/>
  <c r="BH1081" i="2" s="1"/>
  <c r="BJ1078" i="2" s="1"/>
  <c r="AS1080" i="2"/>
  <c r="AS1081" i="2" s="1"/>
  <c r="AU1078" i="2" s="1"/>
  <c r="AX1080" i="2"/>
  <c r="AX1081" i="2" s="1"/>
  <c r="AZ1078" i="2" s="1"/>
  <c r="Y1080" i="2"/>
  <c r="Y1081" i="2" s="1"/>
  <c r="AA1078" i="2" s="1"/>
  <c r="AI1080" i="2"/>
  <c r="AI1081" i="2" s="1"/>
  <c r="AK1078" i="2" s="1"/>
  <c r="AN1080" i="2"/>
  <c r="AN1081" i="2" s="1"/>
  <c r="AP1078" i="2" s="1"/>
  <c r="AD1080" i="2"/>
  <c r="AD1081" i="2" s="1"/>
  <c r="AF1078" i="2" s="1"/>
  <c r="O1080" i="2"/>
  <c r="O1081" i="2" s="1"/>
  <c r="Q1078" i="2" s="1"/>
  <c r="T1080" i="2"/>
  <c r="T1081" i="2" s="1"/>
  <c r="V1078" i="2" s="1"/>
  <c r="BC1428" i="2"/>
  <c r="BC1429" i="2" s="1"/>
  <c r="BE1426" i="2" s="1"/>
  <c r="AS1428" i="2"/>
  <c r="AS1429" i="2" s="1"/>
  <c r="AU1426" i="2" s="1"/>
  <c r="BH1428" i="2"/>
  <c r="BH1429" i="2" s="1"/>
  <c r="BJ1426" i="2" s="1"/>
  <c r="AX1428" i="2"/>
  <c r="AX1429" i="2" s="1"/>
  <c r="AZ1426" i="2" s="1"/>
  <c r="Y1428" i="2"/>
  <c r="Y1429" i="2" s="1"/>
  <c r="AA1426" i="2" s="1"/>
  <c r="AN1428" i="2"/>
  <c r="AN1429" i="2" s="1"/>
  <c r="AP1426" i="2" s="1"/>
  <c r="AD1428" i="2"/>
  <c r="AD1429" i="2" s="1"/>
  <c r="AF1426" i="2" s="1"/>
  <c r="AI1428" i="2"/>
  <c r="AI1429" i="2" s="1"/>
  <c r="AK1426" i="2" s="1"/>
  <c r="T1428" i="2"/>
  <c r="T1429" i="2" s="1"/>
  <c r="V1426" i="2" s="1"/>
  <c r="O1428" i="2"/>
  <c r="O1429" i="2" s="1"/>
  <c r="Q1426" i="2" s="1"/>
  <c r="BH272" i="2"/>
  <c r="BH273" i="2" s="1"/>
  <c r="BJ270" i="2" s="1"/>
  <c r="BC272" i="2"/>
  <c r="BC273" i="2" s="1"/>
  <c r="BE270" i="2" s="1"/>
  <c r="AX272" i="2"/>
  <c r="AX273" i="2" s="1"/>
  <c r="AZ270" i="2" s="1"/>
  <c r="AI272" i="2"/>
  <c r="AI273" i="2" s="1"/>
  <c r="AK270" i="2" s="1"/>
  <c r="AS272" i="2"/>
  <c r="AS273" i="2" s="1"/>
  <c r="AU270" i="2" s="1"/>
  <c r="AD272" i="2"/>
  <c r="AD273" i="2" s="1"/>
  <c r="AF270" i="2" s="1"/>
  <c r="Y272" i="2"/>
  <c r="Y273" i="2" s="1"/>
  <c r="AA270" i="2" s="1"/>
  <c r="AN272" i="2"/>
  <c r="AN273" i="2" s="1"/>
  <c r="AP270" i="2" s="1"/>
  <c r="T272" i="2"/>
  <c r="T273" i="2" s="1"/>
  <c r="V270" i="2" s="1"/>
  <c r="O272" i="2"/>
  <c r="O273" i="2" s="1"/>
  <c r="Q270" i="2" s="1"/>
  <c r="BH620" i="2"/>
  <c r="BH621" i="2" s="1"/>
  <c r="BJ618" i="2" s="1"/>
  <c r="BC620" i="2"/>
  <c r="BC621" i="2" s="1"/>
  <c r="BE618" i="2" s="1"/>
  <c r="AX620" i="2"/>
  <c r="AX621" i="2" s="1"/>
  <c r="AZ618" i="2" s="1"/>
  <c r="AS620" i="2"/>
  <c r="AS621" i="2" s="1"/>
  <c r="AU618" i="2" s="1"/>
  <c r="T620" i="2"/>
  <c r="T621" i="2" s="1"/>
  <c r="V618" i="2" s="1"/>
  <c r="AI620" i="2"/>
  <c r="AI621" i="2" s="1"/>
  <c r="AK618" i="2" s="1"/>
  <c r="AD620" i="2"/>
  <c r="AD621" i="2" s="1"/>
  <c r="AF618" i="2" s="1"/>
  <c r="Y620" i="2"/>
  <c r="Y621" i="2" s="1"/>
  <c r="AA618" i="2" s="1"/>
  <c r="AN620" i="2"/>
  <c r="AN621" i="2" s="1"/>
  <c r="AP618" i="2" s="1"/>
  <c r="O620" i="2"/>
  <c r="O621" i="2" s="1"/>
  <c r="Q618" i="2" s="1"/>
  <c r="BC968" i="2"/>
  <c r="BC969" i="2" s="1"/>
  <c r="BE966" i="2" s="1"/>
  <c r="AX968" i="2"/>
  <c r="AX969" i="2" s="1"/>
  <c r="AZ966" i="2" s="1"/>
  <c r="AS968" i="2"/>
  <c r="AS969" i="2" s="1"/>
  <c r="AU966" i="2" s="1"/>
  <c r="BH968" i="2"/>
  <c r="BH969" i="2" s="1"/>
  <c r="BJ966" i="2" s="1"/>
  <c r="AD968" i="2"/>
  <c r="AD969" i="2" s="1"/>
  <c r="AF966" i="2" s="1"/>
  <c r="AN968" i="2"/>
  <c r="AN969" i="2" s="1"/>
  <c r="AP966" i="2" s="1"/>
  <c r="AI968" i="2"/>
  <c r="AI969" i="2" s="1"/>
  <c r="AK966" i="2" s="1"/>
  <c r="Y968" i="2"/>
  <c r="Y969" i="2" s="1"/>
  <c r="AA966" i="2" s="1"/>
  <c r="T968" i="2"/>
  <c r="T969" i="2" s="1"/>
  <c r="V966" i="2" s="1"/>
  <c r="O968" i="2"/>
  <c r="O969" i="2" s="1"/>
  <c r="Q966" i="2" s="1"/>
  <c r="AX1316" i="2"/>
  <c r="AX1317" i="2" s="1"/>
  <c r="AZ1314" i="2" s="1"/>
  <c r="BC1316" i="2"/>
  <c r="BC1317" i="2" s="1"/>
  <c r="BE1314" i="2" s="1"/>
  <c r="AS1316" i="2"/>
  <c r="AS1317" i="2" s="1"/>
  <c r="AU1314" i="2" s="1"/>
  <c r="BH1316" i="2"/>
  <c r="BH1317" i="2" s="1"/>
  <c r="BJ1314" i="2" s="1"/>
  <c r="AI1316" i="2"/>
  <c r="AI1317" i="2" s="1"/>
  <c r="AK1314" i="2" s="1"/>
  <c r="Y1316" i="2"/>
  <c r="Y1317" i="2" s="1"/>
  <c r="AA1314" i="2" s="1"/>
  <c r="AN1316" i="2"/>
  <c r="AN1317" i="2" s="1"/>
  <c r="AP1314" i="2" s="1"/>
  <c r="AD1316" i="2"/>
  <c r="AD1317" i="2" s="1"/>
  <c r="AF1314" i="2" s="1"/>
  <c r="O1316" i="2"/>
  <c r="O1317" i="2" s="1"/>
  <c r="Q1314" i="2" s="1"/>
  <c r="T1316" i="2"/>
  <c r="T1317" i="2" s="1"/>
  <c r="V1314" i="2" s="1"/>
  <c r="BC218" i="2"/>
  <c r="BH218" i="2"/>
  <c r="AI218" i="2"/>
  <c r="AD218" i="2"/>
  <c r="Y218" i="2"/>
  <c r="AS218" i="2"/>
  <c r="AN218" i="2"/>
  <c r="AX218" i="2"/>
  <c r="T218" i="2"/>
  <c r="O218" i="2"/>
  <c r="BC566" i="2"/>
  <c r="BH566" i="2"/>
  <c r="AX566" i="2"/>
  <c r="AN566" i="2"/>
  <c r="AI566" i="2"/>
  <c r="AD566" i="2"/>
  <c r="Y566" i="2"/>
  <c r="AS566" i="2"/>
  <c r="T566" i="2"/>
  <c r="O566" i="2"/>
  <c r="BC914" i="2"/>
  <c r="AX914" i="2"/>
  <c r="AS914" i="2"/>
  <c r="BH914" i="2"/>
  <c r="AD914" i="2"/>
  <c r="AN914" i="2"/>
  <c r="T914" i="2"/>
  <c r="AI914" i="2"/>
  <c r="Y914" i="2"/>
  <c r="O914" i="2"/>
  <c r="AX1262" i="2"/>
  <c r="AS1262" i="2"/>
  <c r="BC1262" i="2"/>
  <c r="BH1262" i="2"/>
  <c r="AI1262" i="2"/>
  <c r="AD1262" i="2"/>
  <c r="Y1262" i="2"/>
  <c r="AN1262" i="2"/>
  <c r="T1262" i="2"/>
  <c r="O1262" i="2"/>
  <c r="BC164" i="2"/>
  <c r="BC165" i="2" s="1"/>
  <c r="BE162" i="2" s="1"/>
  <c r="BH164" i="2"/>
  <c r="BH165" i="2" s="1"/>
  <c r="BJ162" i="2" s="1"/>
  <c r="AX164" i="2"/>
  <c r="AX165" i="2" s="1"/>
  <c r="AZ162" i="2" s="1"/>
  <c r="AI164" i="2"/>
  <c r="AI165" i="2" s="1"/>
  <c r="AK162" i="2" s="1"/>
  <c r="Y164" i="2"/>
  <c r="Y165" i="2" s="1"/>
  <c r="AA162" i="2" s="1"/>
  <c r="T164" i="2"/>
  <c r="T165" i="2" s="1"/>
  <c r="V162" i="2" s="1"/>
  <c r="AN164" i="2"/>
  <c r="AN165" i="2" s="1"/>
  <c r="AP162" i="2" s="1"/>
  <c r="AS164" i="2"/>
  <c r="AS165" i="2" s="1"/>
  <c r="AU162" i="2" s="1"/>
  <c r="AD164" i="2"/>
  <c r="AD165" i="2" s="1"/>
  <c r="AF162" i="2" s="1"/>
  <c r="O164" i="2"/>
  <c r="O165" i="2" s="1"/>
  <c r="Q162" i="2" s="1"/>
  <c r="BH512" i="2"/>
  <c r="BH513" i="2" s="1"/>
  <c r="BJ510" i="2" s="1"/>
  <c r="BC512" i="2"/>
  <c r="BC513" i="2" s="1"/>
  <c r="BE510" i="2" s="1"/>
  <c r="AX512" i="2"/>
  <c r="AX513" i="2" s="1"/>
  <c r="AZ510" i="2" s="1"/>
  <c r="AS512" i="2"/>
  <c r="AS513" i="2" s="1"/>
  <c r="AU510" i="2" s="1"/>
  <c r="AN512" i="2"/>
  <c r="AN513" i="2" s="1"/>
  <c r="AP510" i="2" s="1"/>
  <c r="AD512" i="2"/>
  <c r="AD513" i="2" s="1"/>
  <c r="AF510" i="2" s="1"/>
  <c r="AI512" i="2"/>
  <c r="AI513" i="2" s="1"/>
  <c r="AK510" i="2" s="1"/>
  <c r="T512" i="2"/>
  <c r="T513" i="2" s="1"/>
  <c r="V510" i="2" s="1"/>
  <c r="Y512" i="2"/>
  <c r="Y513" i="2" s="1"/>
  <c r="AA510" i="2" s="1"/>
  <c r="O512" i="2"/>
  <c r="O513" i="2" s="1"/>
  <c r="Q510" i="2" s="1"/>
  <c r="BC918" i="2"/>
  <c r="BC919" i="2" s="1"/>
  <c r="BE916" i="2" s="1"/>
  <c r="AX918" i="2"/>
  <c r="AX919" i="2" s="1"/>
  <c r="AZ916" i="2" s="1"/>
  <c r="AS918" i="2"/>
  <c r="AS919" i="2" s="1"/>
  <c r="AU916" i="2" s="1"/>
  <c r="BH918" i="2"/>
  <c r="BH919" i="2" s="1"/>
  <c r="BJ916" i="2" s="1"/>
  <c r="AD918" i="2"/>
  <c r="AD919" i="2" s="1"/>
  <c r="AF916" i="2" s="1"/>
  <c r="AN918" i="2"/>
  <c r="AN919" i="2" s="1"/>
  <c r="AP916" i="2" s="1"/>
  <c r="T918" i="2"/>
  <c r="T919" i="2" s="1"/>
  <c r="AI918" i="2"/>
  <c r="AI919" i="2" s="1"/>
  <c r="AK916" i="2" s="1"/>
  <c r="Y918" i="2"/>
  <c r="Y919" i="2" s="1"/>
  <c r="AA916" i="2" s="1"/>
  <c r="O918" i="2"/>
  <c r="O919" i="2" s="1"/>
  <c r="Q916" i="2" s="1"/>
  <c r="AS1266" i="2"/>
  <c r="AS1267" i="2" s="1"/>
  <c r="AU1264" i="2" s="1"/>
  <c r="BC1266" i="2"/>
  <c r="BC1267" i="2" s="1"/>
  <c r="BE1264" i="2" s="1"/>
  <c r="BH1266" i="2"/>
  <c r="BH1267" i="2" s="1"/>
  <c r="BJ1264" i="2" s="1"/>
  <c r="AX1266" i="2"/>
  <c r="AX1267" i="2" s="1"/>
  <c r="AZ1264" i="2" s="1"/>
  <c r="AD1266" i="2"/>
  <c r="AD1267" i="2" s="1"/>
  <c r="AF1264" i="2" s="1"/>
  <c r="T1266" i="2"/>
  <c r="T1267" i="2" s="1"/>
  <c r="V1264" i="2" s="1"/>
  <c r="Y1266" i="2"/>
  <c r="Y1267" i="2" s="1"/>
  <c r="AA1264" i="2" s="1"/>
  <c r="AN1266" i="2"/>
  <c r="AN1267" i="2" s="1"/>
  <c r="AP1264" i="2" s="1"/>
  <c r="AI1266" i="2"/>
  <c r="AI1267" i="2" s="1"/>
  <c r="AK1264" i="2" s="1"/>
  <c r="O1266" i="2"/>
  <c r="O1267" i="2" s="1"/>
  <c r="Q1264" i="2" s="1"/>
  <c r="BH1490" i="2"/>
  <c r="BH1491" i="2" s="1"/>
  <c r="BJ1488" i="2" s="1"/>
  <c r="AX1490" i="2"/>
  <c r="AX1491" i="2" s="1"/>
  <c r="AZ1488" i="2" s="1"/>
  <c r="AS1490" i="2"/>
  <c r="AS1491" i="2" s="1"/>
  <c r="AU1488" i="2" s="1"/>
  <c r="BC1490" i="2"/>
  <c r="BC1491" i="2" s="1"/>
  <c r="BE1488" i="2" s="1"/>
  <c r="AD1490" i="2"/>
  <c r="AD1491" i="2" s="1"/>
  <c r="AF1488" i="2" s="1"/>
  <c r="AN1490" i="2"/>
  <c r="AN1491" i="2" s="1"/>
  <c r="AP1488" i="2" s="1"/>
  <c r="AI1490" i="2"/>
  <c r="AI1491" i="2" s="1"/>
  <c r="AK1488" i="2" s="1"/>
  <c r="Y1490" i="2"/>
  <c r="Y1491" i="2" s="1"/>
  <c r="AA1488" i="2" s="1"/>
  <c r="T1490" i="2"/>
  <c r="T1491" i="2" s="1"/>
  <c r="V1488" i="2" s="1"/>
  <c r="O1490" i="2"/>
  <c r="O1491" i="2" s="1"/>
  <c r="Q1488" i="2" s="1"/>
  <c r="BC1614" i="2"/>
  <c r="BC1615" i="2" s="1"/>
  <c r="BE1612" i="2" s="1"/>
  <c r="AS1614" i="2"/>
  <c r="AS1615" i="2" s="1"/>
  <c r="AU1612" i="2" s="1"/>
  <c r="BH1614" i="2"/>
  <c r="BH1615" i="2" s="1"/>
  <c r="BJ1612" i="2" s="1"/>
  <c r="AX1614" i="2"/>
  <c r="AX1615" i="2" s="1"/>
  <c r="AZ1612" i="2" s="1"/>
  <c r="AD1614" i="2"/>
  <c r="AD1615" i="2" s="1"/>
  <c r="AF1612" i="2" s="1"/>
  <c r="AN1614" i="2"/>
  <c r="AN1615" i="2" s="1"/>
  <c r="AP1612" i="2" s="1"/>
  <c r="AI1614" i="2"/>
  <c r="AI1615" i="2" s="1"/>
  <c r="AK1612" i="2" s="1"/>
  <c r="T1614" i="2"/>
  <c r="T1615" i="2" s="1"/>
  <c r="V1612" i="2" s="1"/>
  <c r="O1614" i="2"/>
  <c r="O1615" i="2" s="1"/>
  <c r="Y1614" i="2"/>
  <c r="Y1615" i="2" s="1"/>
  <c r="AA1612" i="2" s="1"/>
  <c r="BC148" i="2"/>
  <c r="BC149" i="2" s="1"/>
  <c r="BE146" i="2" s="1"/>
  <c r="BH148" i="2"/>
  <c r="BH149" i="2" s="1"/>
  <c r="BJ146" i="2" s="1"/>
  <c r="AI148" i="2"/>
  <c r="AI149" i="2" s="1"/>
  <c r="AK146" i="2" s="1"/>
  <c r="Y148" i="2"/>
  <c r="Y149" i="2" s="1"/>
  <c r="AA146" i="2" s="1"/>
  <c r="AN148" i="2"/>
  <c r="AN149" i="2" s="1"/>
  <c r="AP146" i="2" s="1"/>
  <c r="AD148" i="2"/>
  <c r="AD149" i="2" s="1"/>
  <c r="AF146" i="2" s="1"/>
  <c r="AX148" i="2"/>
  <c r="AX149" i="2" s="1"/>
  <c r="AZ146" i="2" s="1"/>
  <c r="AS148" i="2"/>
  <c r="AS149" i="2" s="1"/>
  <c r="AU146" i="2" s="1"/>
  <c r="T148" i="2"/>
  <c r="T149" i="2" s="1"/>
  <c r="V146" i="2" s="1"/>
  <c r="O148" i="2"/>
  <c r="O149" i="2" s="1"/>
  <c r="Q146" i="2" s="1"/>
  <c r="BH496" i="2"/>
  <c r="BH497" i="2" s="1"/>
  <c r="BJ494" i="2" s="1"/>
  <c r="BC496" i="2"/>
  <c r="BC497" i="2" s="1"/>
  <c r="BE494" i="2" s="1"/>
  <c r="AX496" i="2"/>
  <c r="AX497" i="2" s="1"/>
  <c r="AZ494" i="2" s="1"/>
  <c r="AN496" i="2"/>
  <c r="AN497" i="2" s="1"/>
  <c r="AP494" i="2" s="1"/>
  <c r="AD496" i="2"/>
  <c r="AD497" i="2" s="1"/>
  <c r="AF494" i="2" s="1"/>
  <c r="Y496" i="2"/>
  <c r="Y497" i="2" s="1"/>
  <c r="AA494" i="2" s="1"/>
  <c r="AI496" i="2"/>
  <c r="AI497" i="2" s="1"/>
  <c r="AK494" i="2" s="1"/>
  <c r="AS496" i="2"/>
  <c r="AS497" i="2" s="1"/>
  <c r="AU494" i="2" s="1"/>
  <c r="T496" i="2"/>
  <c r="T497" i="2" s="1"/>
  <c r="V494" i="2" s="1"/>
  <c r="O496" i="2"/>
  <c r="O497" i="2" s="1"/>
  <c r="Q494" i="2" s="1"/>
  <c r="BC844" i="2"/>
  <c r="BC845" i="2" s="1"/>
  <c r="BE842" i="2" s="1"/>
  <c r="AX844" i="2"/>
  <c r="AX845" i="2" s="1"/>
  <c r="AZ842" i="2" s="1"/>
  <c r="AS844" i="2"/>
  <c r="AS845" i="2" s="1"/>
  <c r="AU842" i="2" s="1"/>
  <c r="BH844" i="2"/>
  <c r="BH845" i="2" s="1"/>
  <c r="BJ842" i="2" s="1"/>
  <c r="AD844" i="2"/>
  <c r="AD845" i="2" s="1"/>
  <c r="AF842" i="2" s="1"/>
  <c r="AN844" i="2"/>
  <c r="AN845" i="2" s="1"/>
  <c r="AP842" i="2" s="1"/>
  <c r="AI844" i="2"/>
  <c r="AI845" i="2" s="1"/>
  <c r="AK842" i="2" s="1"/>
  <c r="Y844" i="2"/>
  <c r="Y845" i="2" s="1"/>
  <c r="AA842" i="2" s="1"/>
  <c r="O844" i="2"/>
  <c r="O845" i="2" s="1"/>
  <c r="Q842" i="2" s="1"/>
  <c r="T844" i="2"/>
  <c r="T845" i="2" s="1"/>
  <c r="V842" i="2" s="1"/>
  <c r="AX1192" i="2"/>
  <c r="AX1193" i="2" s="1"/>
  <c r="AZ1190" i="2" s="1"/>
  <c r="AS1192" i="2"/>
  <c r="AS1193" i="2" s="1"/>
  <c r="AU1190" i="2" s="1"/>
  <c r="BH1192" i="2"/>
  <c r="BH1193" i="2" s="1"/>
  <c r="BJ1190" i="2" s="1"/>
  <c r="BC1192" i="2"/>
  <c r="BC1193" i="2" s="1"/>
  <c r="BE1190" i="2" s="1"/>
  <c r="AI1192" i="2"/>
  <c r="AI1193" i="2" s="1"/>
  <c r="AK1190" i="2" s="1"/>
  <c r="T1192" i="2"/>
  <c r="T1193" i="2" s="1"/>
  <c r="V1190" i="2" s="1"/>
  <c r="AN1192" i="2"/>
  <c r="AN1193" i="2" s="1"/>
  <c r="AP1190" i="2" s="1"/>
  <c r="Y1192" i="2"/>
  <c r="Y1193" i="2" s="1"/>
  <c r="AA1190" i="2" s="1"/>
  <c r="AD1192" i="2"/>
  <c r="AD1193" i="2" s="1"/>
  <c r="AF1190" i="2" s="1"/>
  <c r="O1192" i="2"/>
  <c r="O1193" i="2" s="1"/>
  <c r="Q1190" i="2" s="1"/>
  <c r="BC1540" i="2"/>
  <c r="BC1541" i="2" s="1"/>
  <c r="BE1538" i="2" s="1"/>
  <c r="BH1540" i="2"/>
  <c r="BH1541" i="2" s="1"/>
  <c r="BJ1538" i="2" s="1"/>
  <c r="AX1540" i="2"/>
  <c r="AX1541" i="2" s="1"/>
  <c r="AZ1538" i="2" s="1"/>
  <c r="AS1540" i="2"/>
  <c r="AS1541" i="2" s="1"/>
  <c r="AU1538" i="2" s="1"/>
  <c r="AD1540" i="2"/>
  <c r="AD1541" i="2" s="1"/>
  <c r="AF1538" i="2" s="1"/>
  <c r="AN1540" i="2"/>
  <c r="AN1541" i="2" s="1"/>
  <c r="AP1538" i="2" s="1"/>
  <c r="AI1540" i="2"/>
  <c r="AI1541" i="2" s="1"/>
  <c r="AK1538" i="2" s="1"/>
  <c r="T1540" i="2"/>
  <c r="T1541" i="2" s="1"/>
  <c r="V1538" i="2" s="1"/>
  <c r="Y1540" i="2"/>
  <c r="Y1541" i="2" s="1"/>
  <c r="AA1538" i="2" s="1"/>
  <c r="O1540" i="2"/>
  <c r="O1541" i="2" s="1"/>
  <c r="Q1538" i="2" s="1"/>
  <c r="E1102" i="2"/>
  <c r="G1102" i="2" s="1"/>
  <c r="O653" i="4"/>
  <c r="O671" i="4" s="1"/>
  <c r="AI653" i="4"/>
  <c r="AS653" i="4"/>
  <c r="BC653" i="4"/>
  <c r="Y653" i="4"/>
  <c r="AN653" i="4"/>
  <c r="BH653" i="4"/>
  <c r="T653" i="4"/>
  <c r="AX653" i="4"/>
  <c r="J653" i="4"/>
  <c r="AD653" i="4"/>
  <c r="BH327" i="2"/>
  <c r="BJ324" i="2" s="1"/>
  <c r="BH36" i="2"/>
  <c r="BH37" i="2" s="1"/>
  <c r="BJ34" i="2" s="1"/>
  <c r="BC36" i="2"/>
  <c r="BC37" i="2" s="1"/>
  <c r="BE34" i="2" s="1"/>
  <c r="AX36" i="2"/>
  <c r="AX37" i="2" s="1"/>
  <c r="AZ34" i="2" s="1"/>
  <c r="BC327" i="2"/>
  <c r="BE324" i="2" s="1"/>
  <c r="AD36" i="2"/>
  <c r="AD37" i="2" s="1"/>
  <c r="AF34" i="2" s="1"/>
  <c r="AI327" i="2"/>
  <c r="AK324" i="2" s="1"/>
  <c r="AD327" i="2"/>
  <c r="AF324" i="2" s="1"/>
  <c r="AI36" i="2"/>
  <c r="AI37" i="2" s="1"/>
  <c r="AK34" i="2" s="1"/>
  <c r="Y36" i="2"/>
  <c r="Y37" i="2" s="1"/>
  <c r="AA34" i="2" s="1"/>
  <c r="T327" i="2"/>
  <c r="V324" i="2" s="1"/>
  <c r="AX327" i="2"/>
  <c r="AZ324" i="2" s="1"/>
  <c r="AS327" i="2"/>
  <c r="AU324" i="2" s="1"/>
  <c r="AS36" i="2"/>
  <c r="AS37" i="2" s="1"/>
  <c r="AU34" i="2" s="1"/>
  <c r="AN36" i="2"/>
  <c r="AN37" i="2" s="1"/>
  <c r="AP34" i="2" s="1"/>
  <c r="T36" i="2"/>
  <c r="T37" i="2" s="1"/>
  <c r="V34" i="2" s="1"/>
  <c r="BH384" i="2"/>
  <c r="BH385" i="2" s="1"/>
  <c r="BJ382" i="2" s="1"/>
  <c r="BC384" i="2"/>
  <c r="BC385" i="2" s="1"/>
  <c r="BE382" i="2" s="1"/>
  <c r="AX384" i="2"/>
  <c r="AX385" i="2" s="1"/>
  <c r="AZ382" i="2" s="1"/>
  <c r="AI384" i="2"/>
  <c r="AI385" i="2" s="1"/>
  <c r="AK382" i="2" s="1"/>
  <c r="AS384" i="2"/>
  <c r="AS385" i="2" s="1"/>
  <c r="AU382" i="2" s="1"/>
  <c r="AN384" i="2"/>
  <c r="AN385" i="2" s="1"/>
  <c r="AP382" i="2" s="1"/>
  <c r="AD384" i="2"/>
  <c r="AD385" i="2" s="1"/>
  <c r="AF382" i="2" s="1"/>
  <c r="Y384" i="2"/>
  <c r="Y385" i="2" s="1"/>
  <c r="AA382" i="2" s="1"/>
  <c r="T384" i="2"/>
  <c r="T385" i="2" s="1"/>
  <c r="V382" i="2" s="1"/>
  <c r="O384" i="2"/>
  <c r="O385" i="2" s="1"/>
  <c r="Q382" i="2" s="1"/>
  <c r="BC790" i="2"/>
  <c r="BC791" i="2" s="1"/>
  <c r="BE788" i="2" s="1"/>
  <c r="AX790" i="2"/>
  <c r="AX791" i="2" s="1"/>
  <c r="AZ788" i="2" s="1"/>
  <c r="AS790" i="2"/>
  <c r="AS791" i="2" s="1"/>
  <c r="AU788" i="2" s="1"/>
  <c r="BH790" i="2"/>
  <c r="BH791" i="2" s="1"/>
  <c r="BJ788" i="2" s="1"/>
  <c r="AN790" i="2"/>
  <c r="AN791" i="2" s="1"/>
  <c r="AP788" i="2" s="1"/>
  <c r="T790" i="2"/>
  <c r="T791" i="2" s="1"/>
  <c r="V788" i="2" s="1"/>
  <c r="AD790" i="2"/>
  <c r="AD791" i="2" s="1"/>
  <c r="AF788" i="2" s="1"/>
  <c r="Y790" i="2"/>
  <c r="Y791" i="2" s="1"/>
  <c r="AA788" i="2" s="1"/>
  <c r="O790" i="2"/>
  <c r="O791" i="2" s="1"/>
  <c r="Q788" i="2" s="1"/>
  <c r="AI790" i="2"/>
  <c r="AI791" i="2" s="1"/>
  <c r="AK788" i="2" s="1"/>
  <c r="AX1138" i="2"/>
  <c r="AX1139" i="2" s="1"/>
  <c r="AZ1136" i="2" s="1"/>
  <c r="AS1138" i="2"/>
  <c r="AS1139" i="2" s="1"/>
  <c r="AU1136" i="2" s="1"/>
  <c r="BH1138" i="2"/>
  <c r="BH1139" i="2" s="1"/>
  <c r="BJ1136" i="2" s="1"/>
  <c r="BC1138" i="2"/>
  <c r="BC1139" i="2" s="1"/>
  <c r="BE1136" i="2" s="1"/>
  <c r="AI1138" i="2"/>
  <c r="AI1139" i="2" s="1"/>
  <c r="AK1136" i="2" s="1"/>
  <c r="T1138" i="2"/>
  <c r="T1139" i="2" s="1"/>
  <c r="V1136" i="2" s="1"/>
  <c r="AD1138" i="2"/>
  <c r="AD1139" i="2" s="1"/>
  <c r="AF1136" i="2" s="1"/>
  <c r="AN1138" i="2"/>
  <c r="AN1139" i="2" s="1"/>
  <c r="AP1136" i="2" s="1"/>
  <c r="Y1138" i="2"/>
  <c r="Y1139" i="2" s="1"/>
  <c r="AA1136" i="2" s="1"/>
  <c r="O1138" i="2"/>
  <c r="O1139" i="2" s="1"/>
  <c r="Q1136" i="2" s="1"/>
  <c r="BH500" i="2"/>
  <c r="BH501" i="2" s="1"/>
  <c r="BJ498" i="2" s="1"/>
  <c r="BC500" i="2"/>
  <c r="BC501" i="2" s="1"/>
  <c r="BE498" i="2" s="1"/>
  <c r="AX500" i="2"/>
  <c r="AX501" i="2" s="1"/>
  <c r="AZ498" i="2" s="1"/>
  <c r="AS500" i="2"/>
  <c r="AS501" i="2" s="1"/>
  <c r="AU498" i="2" s="1"/>
  <c r="AD500" i="2"/>
  <c r="AD501" i="2" s="1"/>
  <c r="AF498" i="2" s="1"/>
  <c r="Y500" i="2"/>
  <c r="Y501" i="2" s="1"/>
  <c r="AA498" i="2" s="1"/>
  <c r="AI500" i="2"/>
  <c r="AI501" i="2" s="1"/>
  <c r="AK498" i="2" s="1"/>
  <c r="AN500" i="2"/>
  <c r="AN501" i="2" s="1"/>
  <c r="AP498" i="2" s="1"/>
  <c r="T500" i="2"/>
  <c r="T501" i="2" s="1"/>
  <c r="V498" i="2" s="1"/>
  <c r="O500" i="2"/>
  <c r="O501" i="2" s="1"/>
  <c r="Q498" i="2" s="1"/>
  <c r="BC330" i="2"/>
  <c r="BC331" i="2" s="1"/>
  <c r="BE328" i="2" s="1"/>
  <c r="BH330" i="2"/>
  <c r="BH331" i="2" s="1"/>
  <c r="BJ328" i="2" s="1"/>
  <c r="AI330" i="2"/>
  <c r="AI331" i="2" s="1"/>
  <c r="AK328" i="2" s="1"/>
  <c r="AD330" i="2"/>
  <c r="AD331" i="2" s="1"/>
  <c r="AF328" i="2" s="1"/>
  <c r="AX330" i="2"/>
  <c r="AX331" i="2" s="1"/>
  <c r="AZ328" i="2" s="1"/>
  <c r="AS330" i="2"/>
  <c r="AS331" i="2" s="1"/>
  <c r="AU328" i="2" s="1"/>
  <c r="AN330" i="2"/>
  <c r="AN331" i="2" s="1"/>
  <c r="AP328" i="2" s="1"/>
  <c r="Y330" i="2"/>
  <c r="Y331" i="2" s="1"/>
  <c r="AA328" i="2" s="1"/>
  <c r="T330" i="2"/>
  <c r="T331" i="2" s="1"/>
  <c r="V328" i="2" s="1"/>
  <c r="O330" i="2"/>
  <c r="O331" i="2" s="1"/>
  <c r="Q328" i="2" s="1"/>
  <c r="BH678" i="2"/>
  <c r="BH679" i="2" s="1"/>
  <c r="BJ676" i="2" s="1"/>
  <c r="BC678" i="2"/>
  <c r="BC679" i="2" s="1"/>
  <c r="BE676" i="2" s="1"/>
  <c r="AX678" i="2"/>
  <c r="AX679" i="2" s="1"/>
  <c r="AZ676" i="2" s="1"/>
  <c r="AS678" i="2"/>
  <c r="AS679" i="2" s="1"/>
  <c r="AU676" i="2" s="1"/>
  <c r="AD678" i="2"/>
  <c r="AD679" i="2" s="1"/>
  <c r="AF676" i="2" s="1"/>
  <c r="Y678" i="2"/>
  <c r="Y679" i="2" s="1"/>
  <c r="AA676" i="2" s="1"/>
  <c r="AN678" i="2"/>
  <c r="AN679" i="2" s="1"/>
  <c r="AP676" i="2" s="1"/>
  <c r="AI678" i="2"/>
  <c r="AI679" i="2" s="1"/>
  <c r="AK676" i="2" s="1"/>
  <c r="T678" i="2"/>
  <c r="T679" i="2" s="1"/>
  <c r="V676" i="2" s="1"/>
  <c r="O678" i="2"/>
  <c r="O679" i="2" s="1"/>
  <c r="Q676" i="2" s="1"/>
  <c r="BC1026" i="2"/>
  <c r="BC1027" i="2" s="1"/>
  <c r="BE1024" i="2" s="1"/>
  <c r="BH1026" i="2"/>
  <c r="BH1027" i="2" s="1"/>
  <c r="BJ1024" i="2" s="1"/>
  <c r="AS1026" i="2"/>
  <c r="AS1027" i="2" s="1"/>
  <c r="AU1024" i="2" s="1"/>
  <c r="AX1026" i="2"/>
  <c r="AX1027" i="2" s="1"/>
  <c r="AZ1024" i="2" s="1"/>
  <c r="Y1026" i="2"/>
  <c r="Y1027" i="2" s="1"/>
  <c r="AA1024" i="2" s="1"/>
  <c r="AI1026" i="2"/>
  <c r="AI1027" i="2" s="1"/>
  <c r="AK1024" i="2" s="1"/>
  <c r="AN1026" i="2"/>
  <c r="AN1027" i="2" s="1"/>
  <c r="AP1024" i="2" s="1"/>
  <c r="AD1026" i="2"/>
  <c r="AD1027" i="2" s="1"/>
  <c r="AF1024" i="2" s="1"/>
  <c r="T1026" i="2"/>
  <c r="T1027" i="2" s="1"/>
  <c r="V1024" i="2" s="1"/>
  <c r="O1026" i="2"/>
  <c r="O1027" i="2" s="1"/>
  <c r="Q1024" i="2" s="1"/>
  <c r="BC1374" i="2"/>
  <c r="BC1375" i="2" s="1"/>
  <c r="BE1372" i="2" s="1"/>
  <c r="AS1374" i="2"/>
  <c r="AS1375" i="2" s="1"/>
  <c r="AU1372" i="2" s="1"/>
  <c r="BH1374" i="2"/>
  <c r="BH1375" i="2" s="1"/>
  <c r="BJ1372" i="2" s="1"/>
  <c r="AX1374" i="2"/>
  <c r="AX1375" i="2" s="1"/>
  <c r="AZ1372" i="2" s="1"/>
  <c r="Y1374" i="2"/>
  <c r="Y1375" i="2" s="1"/>
  <c r="AA1372" i="2" s="1"/>
  <c r="AD1374" i="2"/>
  <c r="AD1375" i="2" s="1"/>
  <c r="AF1372" i="2" s="1"/>
  <c r="AN1374" i="2"/>
  <c r="AN1375" i="2" s="1"/>
  <c r="AP1372" i="2" s="1"/>
  <c r="AI1374" i="2"/>
  <c r="AI1375" i="2" s="1"/>
  <c r="AK1372" i="2" s="1"/>
  <c r="T1374" i="2"/>
  <c r="T1375" i="2" s="1"/>
  <c r="V1372" i="2" s="1"/>
  <c r="O1374" i="2"/>
  <c r="O1375" i="2" s="1"/>
  <c r="Q1372" i="2" s="1"/>
  <c r="BH276" i="2"/>
  <c r="BC276" i="2"/>
  <c r="AX276" i="2"/>
  <c r="AI276" i="2"/>
  <c r="AS276" i="2"/>
  <c r="AD276" i="2"/>
  <c r="Y276" i="2"/>
  <c r="AN276" i="2"/>
  <c r="T276" i="2"/>
  <c r="O276" i="2"/>
  <c r="BH624" i="2"/>
  <c r="BC624" i="2"/>
  <c r="AX624" i="2"/>
  <c r="AI624" i="2"/>
  <c r="AD624" i="2"/>
  <c r="Y624" i="2"/>
  <c r="AN624" i="2"/>
  <c r="AS624" i="2"/>
  <c r="T624" i="2"/>
  <c r="O624" i="2"/>
  <c r="BC972" i="2"/>
  <c r="BH972" i="2"/>
  <c r="AX972" i="2"/>
  <c r="AS972" i="2"/>
  <c r="AN972" i="2"/>
  <c r="AD972" i="2"/>
  <c r="AI972" i="2"/>
  <c r="Y972" i="2"/>
  <c r="T972" i="2"/>
  <c r="O972" i="2"/>
  <c r="BC1320" i="2"/>
  <c r="AS1320" i="2"/>
  <c r="BH1320" i="2"/>
  <c r="AX1320" i="2"/>
  <c r="T1320" i="2"/>
  <c r="Y1320" i="2"/>
  <c r="AD1320" i="2"/>
  <c r="AN1320" i="2"/>
  <c r="AI1320" i="2"/>
  <c r="O1320" i="2"/>
  <c r="BH222" i="2"/>
  <c r="BH223" i="2" s="1"/>
  <c r="BJ220" i="2" s="1"/>
  <c r="BC222" i="2"/>
  <c r="BC223" i="2" s="1"/>
  <c r="BE220" i="2" s="1"/>
  <c r="AI222" i="2"/>
  <c r="AI223" i="2" s="1"/>
  <c r="AK220" i="2" s="1"/>
  <c r="AD222" i="2"/>
  <c r="AD223" i="2" s="1"/>
  <c r="AF220" i="2" s="1"/>
  <c r="Y222" i="2"/>
  <c r="Y223" i="2" s="1"/>
  <c r="AS222" i="2"/>
  <c r="AS223" i="2" s="1"/>
  <c r="AU220" i="2" s="1"/>
  <c r="AN222" i="2"/>
  <c r="AN223" i="2" s="1"/>
  <c r="AP220" i="2" s="1"/>
  <c r="AX222" i="2"/>
  <c r="AX223" i="2" s="1"/>
  <c r="AZ220" i="2" s="1"/>
  <c r="T222" i="2"/>
  <c r="T223" i="2" s="1"/>
  <c r="V220" i="2" s="1"/>
  <c r="O222" i="2"/>
  <c r="O223" i="2" s="1"/>
  <c r="Q220" i="2" s="1"/>
  <c r="BH628" i="2"/>
  <c r="BH629" i="2" s="1"/>
  <c r="BJ626" i="2" s="1"/>
  <c r="BC628" i="2"/>
  <c r="BC629" i="2" s="1"/>
  <c r="BE626" i="2" s="1"/>
  <c r="AX628" i="2"/>
  <c r="AX629" i="2" s="1"/>
  <c r="AZ626" i="2" s="1"/>
  <c r="AS628" i="2"/>
  <c r="AS629" i="2" s="1"/>
  <c r="AU626" i="2" s="1"/>
  <c r="AI628" i="2"/>
  <c r="AI629" i="2" s="1"/>
  <c r="AK626" i="2" s="1"/>
  <c r="AD628" i="2"/>
  <c r="AD629" i="2" s="1"/>
  <c r="AF626" i="2" s="1"/>
  <c r="Y628" i="2"/>
  <c r="Y629" i="2" s="1"/>
  <c r="AA626" i="2" s="1"/>
  <c r="AN628" i="2"/>
  <c r="AN629" i="2" s="1"/>
  <c r="AP626" i="2" s="1"/>
  <c r="T628" i="2"/>
  <c r="T629" i="2" s="1"/>
  <c r="V626" i="2" s="1"/>
  <c r="O628" i="2"/>
  <c r="O629" i="2" s="1"/>
  <c r="Q626" i="2" s="1"/>
  <c r="BC976" i="2"/>
  <c r="BC977" i="2" s="1"/>
  <c r="BE974" i="2" s="1"/>
  <c r="BH976" i="2"/>
  <c r="BH977" i="2" s="1"/>
  <c r="BJ974" i="2" s="1"/>
  <c r="AX976" i="2"/>
  <c r="AX977" i="2" s="1"/>
  <c r="AZ974" i="2" s="1"/>
  <c r="AS976" i="2"/>
  <c r="AS977" i="2" s="1"/>
  <c r="AU974" i="2" s="1"/>
  <c r="AI976" i="2"/>
  <c r="AI977" i="2" s="1"/>
  <c r="AK974" i="2" s="1"/>
  <c r="Y976" i="2"/>
  <c r="Y977" i="2" s="1"/>
  <c r="AA974" i="2" s="1"/>
  <c r="AN976" i="2"/>
  <c r="AN977" i="2" s="1"/>
  <c r="AP974" i="2" s="1"/>
  <c r="AD976" i="2"/>
  <c r="AD977" i="2" s="1"/>
  <c r="AF974" i="2" s="1"/>
  <c r="T976" i="2"/>
  <c r="T977" i="2" s="1"/>
  <c r="V974" i="2" s="1"/>
  <c r="O976" i="2"/>
  <c r="O977" i="2" s="1"/>
  <c r="Q974" i="2" s="1"/>
  <c r="BC1324" i="2"/>
  <c r="BC1325" i="2" s="1"/>
  <c r="BE1322" i="2" s="1"/>
  <c r="AS1324" i="2"/>
  <c r="AS1325" i="2" s="1"/>
  <c r="AU1322" i="2" s="1"/>
  <c r="BH1324" i="2"/>
  <c r="BH1325" i="2" s="1"/>
  <c r="BJ1322" i="2" s="1"/>
  <c r="AX1324" i="2"/>
  <c r="AX1325" i="2" s="1"/>
  <c r="AZ1322" i="2" s="1"/>
  <c r="Y1324" i="2"/>
  <c r="Y1325" i="2" s="1"/>
  <c r="AA1322" i="2" s="1"/>
  <c r="AD1324" i="2"/>
  <c r="AD1325" i="2" s="1"/>
  <c r="AF1322" i="2" s="1"/>
  <c r="AN1324" i="2"/>
  <c r="AN1325" i="2" s="1"/>
  <c r="AP1322" i="2" s="1"/>
  <c r="AI1324" i="2"/>
  <c r="AI1325" i="2" s="1"/>
  <c r="AK1322" i="2" s="1"/>
  <c r="T1324" i="2"/>
  <c r="T1325" i="2" s="1"/>
  <c r="V1322" i="2" s="1"/>
  <c r="O1324" i="2"/>
  <c r="O1325" i="2" s="1"/>
  <c r="Q1322" i="2" s="1"/>
  <c r="BH1494" i="2"/>
  <c r="AX1494" i="2"/>
  <c r="AS1494" i="2"/>
  <c r="BC1494" i="2"/>
  <c r="AN1494" i="2"/>
  <c r="AI1494" i="2"/>
  <c r="Y1494" i="2"/>
  <c r="T1494" i="2"/>
  <c r="AD1494" i="2"/>
  <c r="O1494" i="2"/>
  <c r="BH1544" i="2"/>
  <c r="BH1545" i="2" s="1"/>
  <c r="BJ1542" i="2" s="1"/>
  <c r="AX1544" i="2"/>
  <c r="AX1545" i="2" s="1"/>
  <c r="AZ1542" i="2" s="1"/>
  <c r="AS1544" i="2"/>
  <c r="AS1545" i="2" s="1"/>
  <c r="AU1542" i="2" s="1"/>
  <c r="BC1544" i="2"/>
  <c r="BC1545" i="2" s="1"/>
  <c r="BE1542" i="2" s="1"/>
  <c r="AD1544" i="2"/>
  <c r="AD1545" i="2" s="1"/>
  <c r="AF1542" i="2" s="1"/>
  <c r="AN1544" i="2"/>
  <c r="AN1545" i="2" s="1"/>
  <c r="AP1542" i="2" s="1"/>
  <c r="AI1544" i="2"/>
  <c r="AI1545" i="2" s="1"/>
  <c r="AK1542" i="2" s="1"/>
  <c r="Y1544" i="2"/>
  <c r="Y1545" i="2" s="1"/>
  <c r="AA1542" i="2" s="1"/>
  <c r="O1544" i="2"/>
  <c r="O1545" i="2" s="1"/>
  <c r="Q1542" i="2" s="1"/>
  <c r="T1544" i="2"/>
  <c r="T1545" i="2" s="1"/>
  <c r="V1542" i="2" s="1"/>
  <c r="BH206" i="2"/>
  <c r="BH207" i="2" s="1"/>
  <c r="BJ204" i="2" s="1"/>
  <c r="BC206" i="2"/>
  <c r="BC207" i="2" s="1"/>
  <c r="BE204" i="2" s="1"/>
  <c r="AX206" i="2"/>
  <c r="AX207" i="2" s="1"/>
  <c r="AZ204" i="2" s="1"/>
  <c r="AD206" i="2"/>
  <c r="AD207" i="2" s="1"/>
  <c r="AF204" i="2" s="1"/>
  <c r="Y206" i="2"/>
  <c r="Y207" i="2" s="1"/>
  <c r="AA204" i="2" s="1"/>
  <c r="AS206" i="2"/>
  <c r="AS207" i="2" s="1"/>
  <c r="AU204" i="2" s="1"/>
  <c r="AN206" i="2"/>
  <c r="AN207" i="2" s="1"/>
  <c r="AP204" i="2" s="1"/>
  <c r="AI206" i="2"/>
  <c r="AI207" i="2" s="1"/>
  <c r="AK204" i="2" s="1"/>
  <c r="T206" i="2"/>
  <c r="T207" i="2" s="1"/>
  <c r="V204" i="2" s="1"/>
  <c r="O206" i="2"/>
  <c r="O207" i="2" s="1"/>
  <c r="Q204" i="2" s="1"/>
  <c r="BH554" i="2"/>
  <c r="BH555" i="2" s="1"/>
  <c r="BJ552" i="2" s="1"/>
  <c r="BC554" i="2"/>
  <c r="BC555" i="2" s="1"/>
  <c r="BE552" i="2" s="1"/>
  <c r="AX554" i="2"/>
  <c r="AX555" i="2" s="1"/>
  <c r="AZ552" i="2" s="1"/>
  <c r="AS554" i="2"/>
  <c r="AS555" i="2" s="1"/>
  <c r="AU552" i="2" s="1"/>
  <c r="AD554" i="2"/>
  <c r="AD555" i="2" s="1"/>
  <c r="AF552" i="2" s="1"/>
  <c r="Y554" i="2"/>
  <c r="Y555" i="2" s="1"/>
  <c r="AA552" i="2" s="1"/>
  <c r="AI554" i="2"/>
  <c r="AI555" i="2" s="1"/>
  <c r="AK552" i="2" s="1"/>
  <c r="AN554" i="2"/>
  <c r="AN555" i="2" s="1"/>
  <c r="AP552" i="2" s="1"/>
  <c r="T554" i="2"/>
  <c r="T555" i="2" s="1"/>
  <c r="V552" i="2" s="1"/>
  <c r="O554" i="2"/>
  <c r="O555" i="2" s="1"/>
  <c r="Q552" i="2" s="1"/>
  <c r="AX902" i="2"/>
  <c r="AX903" i="2" s="1"/>
  <c r="AZ900" i="2" s="1"/>
  <c r="AS902" i="2"/>
  <c r="AS903" i="2" s="1"/>
  <c r="AU900" i="2" s="1"/>
  <c r="BH902" i="2"/>
  <c r="BH903" i="2" s="1"/>
  <c r="BJ900" i="2" s="1"/>
  <c r="BC902" i="2"/>
  <c r="BC903" i="2" s="1"/>
  <c r="BE900" i="2" s="1"/>
  <c r="T902" i="2"/>
  <c r="T903" i="2" s="1"/>
  <c r="V900" i="2" s="1"/>
  <c r="Y902" i="2"/>
  <c r="Y903" i="2" s="1"/>
  <c r="AA900" i="2" s="1"/>
  <c r="AI902" i="2"/>
  <c r="AI903" i="2" s="1"/>
  <c r="AK900" i="2" s="1"/>
  <c r="AN902" i="2"/>
  <c r="AN903" i="2" s="1"/>
  <c r="AP900" i="2" s="1"/>
  <c r="AD902" i="2"/>
  <c r="AD903" i="2" s="1"/>
  <c r="AF900" i="2" s="1"/>
  <c r="O902" i="2"/>
  <c r="O903" i="2" s="1"/>
  <c r="Q900" i="2" s="1"/>
  <c r="BC1250" i="2"/>
  <c r="BC1251" i="2" s="1"/>
  <c r="BE1248" i="2" s="1"/>
  <c r="BH1250" i="2"/>
  <c r="BH1251" i="2" s="1"/>
  <c r="BJ1248" i="2" s="1"/>
  <c r="AX1250" i="2"/>
  <c r="AX1251" i="2" s="1"/>
  <c r="AZ1248" i="2" s="1"/>
  <c r="AN1250" i="2"/>
  <c r="AN1251" i="2" s="1"/>
  <c r="AP1248" i="2" s="1"/>
  <c r="Y1250" i="2"/>
  <c r="Y1251" i="2" s="1"/>
  <c r="AA1248" i="2" s="1"/>
  <c r="AS1250" i="2"/>
  <c r="AS1251" i="2" s="1"/>
  <c r="AU1248" i="2" s="1"/>
  <c r="T1250" i="2"/>
  <c r="T1251" i="2" s="1"/>
  <c r="V1248" i="2" s="1"/>
  <c r="AI1250" i="2"/>
  <c r="AI1251" i="2" s="1"/>
  <c r="AK1248" i="2" s="1"/>
  <c r="AD1250" i="2"/>
  <c r="AD1251" i="2" s="1"/>
  <c r="AF1248" i="2" s="1"/>
  <c r="O1250" i="2"/>
  <c r="O1251" i="2" s="1"/>
  <c r="Q1248" i="2" s="1"/>
  <c r="BH1598" i="2"/>
  <c r="BH1599" i="2" s="1"/>
  <c r="BJ1596" i="2" s="1"/>
  <c r="AS1598" i="2"/>
  <c r="AS1599" i="2" s="1"/>
  <c r="AU1596" i="2" s="1"/>
  <c r="AX1598" i="2"/>
  <c r="AX1599" i="2" s="1"/>
  <c r="AZ1596" i="2" s="1"/>
  <c r="BC1598" i="2"/>
  <c r="BC1599" i="2" s="1"/>
  <c r="BE1596" i="2" s="1"/>
  <c r="AD1598" i="2"/>
  <c r="AD1599" i="2" s="1"/>
  <c r="AF1596" i="2" s="1"/>
  <c r="AN1598" i="2"/>
  <c r="AN1599" i="2" s="1"/>
  <c r="AP1596" i="2" s="1"/>
  <c r="AI1598" i="2"/>
  <c r="AI1599" i="2" s="1"/>
  <c r="AK1596" i="2" s="1"/>
  <c r="Y1598" i="2"/>
  <c r="Y1599" i="2" s="1"/>
  <c r="AA1596" i="2" s="1"/>
  <c r="T1598" i="2"/>
  <c r="T1599" i="2" s="1"/>
  <c r="V1596" i="2" s="1"/>
  <c r="O1598" i="2"/>
  <c r="O1599" i="2" s="1"/>
  <c r="Q1596" i="2" s="1"/>
  <c r="E754" i="2"/>
  <c r="AX94" i="2"/>
  <c r="AX95" i="2" s="1"/>
  <c r="AZ92" i="2" s="1"/>
  <c r="BC94" i="2"/>
  <c r="BC95" i="2" s="1"/>
  <c r="BE92" i="2" s="1"/>
  <c r="BH94" i="2"/>
  <c r="BH95" i="2" s="1"/>
  <c r="BJ92" i="2" s="1"/>
  <c r="AI94" i="2"/>
  <c r="AI95" i="2" s="1"/>
  <c r="AK92" i="2" s="1"/>
  <c r="Y94" i="2"/>
  <c r="Y95" i="2" s="1"/>
  <c r="AA92" i="2" s="1"/>
  <c r="AN94" i="2"/>
  <c r="AN95" i="2" s="1"/>
  <c r="AP92" i="2" s="1"/>
  <c r="AS94" i="2"/>
  <c r="AS95" i="2" s="1"/>
  <c r="AU92" i="2" s="1"/>
  <c r="T94" i="2"/>
  <c r="T95" i="2" s="1"/>
  <c r="V92" i="2" s="1"/>
  <c r="AD94" i="2"/>
  <c r="AD95" i="2" s="1"/>
  <c r="AF92" i="2" s="1"/>
  <c r="O94" i="2"/>
  <c r="O95" i="2" s="1"/>
  <c r="Q92" i="2" s="1"/>
  <c r="BC442" i="2"/>
  <c r="BC443" i="2" s="1"/>
  <c r="BE440" i="2" s="1"/>
  <c r="BH442" i="2"/>
  <c r="BH443" i="2" s="1"/>
  <c r="BJ440" i="2" s="1"/>
  <c r="AX442" i="2"/>
  <c r="AX443" i="2" s="1"/>
  <c r="AZ440" i="2" s="1"/>
  <c r="AN442" i="2"/>
  <c r="AN443" i="2" s="1"/>
  <c r="AP440" i="2" s="1"/>
  <c r="AD442" i="2"/>
  <c r="AD443" i="2" s="1"/>
  <c r="AF440" i="2" s="1"/>
  <c r="Y442" i="2"/>
  <c r="Y443" i="2" s="1"/>
  <c r="AA440" i="2" s="1"/>
  <c r="AS442" i="2"/>
  <c r="AS443" i="2" s="1"/>
  <c r="AU440" i="2" s="1"/>
  <c r="T442" i="2"/>
  <c r="T443" i="2" s="1"/>
  <c r="V440" i="2" s="1"/>
  <c r="AI442" i="2"/>
  <c r="AI443" i="2" s="1"/>
  <c r="AK440" i="2" s="1"/>
  <c r="O442" i="2"/>
  <c r="O443" i="2" s="1"/>
  <c r="Q440" i="2" s="1"/>
  <c r="AX848" i="2"/>
  <c r="AX849" i="2" s="1"/>
  <c r="AZ846" i="2" s="1"/>
  <c r="AS848" i="2"/>
  <c r="AS849" i="2" s="1"/>
  <c r="AU846" i="2" s="1"/>
  <c r="BH848" i="2"/>
  <c r="BH849" i="2" s="1"/>
  <c r="BJ846" i="2" s="1"/>
  <c r="BC848" i="2"/>
  <c r="BC849" i="2" s="1"/>
  <c r="BE846" i="2" s="1"/>
  <c r="T848" i="2"/>
  <c r="T849" i="2" s="1"/>
  <c r="V846" i="2" s="1"/>
  <c r="AN848" i="2"/>
  <c r="AN849" i="2" s="1"/>
  <c r="AP846" i="2" s="1"/>
  <c r="AI848" i="2"/>
  <c r="AI849" i="2" s="1"/>
  <c r="AK846" i="2" s="1"/>
  <c r="Y848" i="2"/>
  <c r="Y849" i="2" s="1"/>
  <c r="AA846" i="2" s="1"/>
  <c r="AD848" i="2"/>
  <c r="AD849" i="2" s="1"/>
  <c r="AF846" i="2" s="1"/>
  <c r="O848" i="2"/>
  <c r="O849" i="2" s="1"/>
  <c r="Q846" i="2" s="1"/>
  <c r="AS1196" i="2"/>
  <c r="AS1197" i="2" s="1"/>
  <c r="AU1194" i="2" s="1"/>
  <c r="BH1196" i="2"/>
  <c r="BH1197" i="2" s="1"/>
  <c r="BJ1194" i="2" s="1"/>
  <c r="BC1196" i="2"/>
  <c r="BC1197" i="2" s="1"/>
  <c r="BE1194" i="2" s="1"/>
  <c r="AX1196" i="2"/>
  <c r="AX1197" i="2" s="1"/>
  <c r="AZ1194" i="2" s="1"/>
  <c r="AN1196" i="2"/>
  <c r="AN1197" i="2" s="1"/>
  <c r="AP1194" i="2" s="1"/>
  <c r="Y1196" i="2"/>
  <c r="Y1197" i="2" s="1"/>
  <c r="AA1194" i="2" s="1"/>
  <c r="AI1196" i="2"/>
  <c r="AI1197" i="2" s="1"/>
  <c r="AK1194" i="2" s="1"/>
  <c r="T1196" i="2"/>
  <c r="T1197" i="2" s="1"/>
  <c r="V1194" i="2" s="1"/>
  <c r="AD1196" i="2"/>
  <c r="AD1197" i="2" s="1"/>
  <c r="AF1194" i="2" s="1"/>
  <c r="O1196" i="2"/>
  <c r="O1197" i="2" s="1"/>
  <c r="Q1194" i="2" s="1"/>
  <c r="BH40" i="2"/>
  <c r="BH41" i="2" s="1"/>
  <c r="BJ38" i="2" s="1"/>
  <c r="BC40" i="2"/>
  <c r="BC41" i="2" s="1"/>
  <c r="BE38" i="2" s="1"/>
  <c r="AX40" i="2"/>
  <c r="AX41" i="2" s="1"/>
  <c r="AZ38" i="2" s="1"/>
  <c r="AI40" i="2"/>
  <c r="AI41" i="2" s="1"/>
  <c r="AK38" i="2" s="1"/>
  <c r="Y40" i="2"/>
  <c r="Y41" i="2" s="1"/>
  <c r="AA38" i="2" s="1"/>
  <c r="AS40" i="2"/>
  <c r="AS41" i="2" s="1"/>
  <c r="AU38" i="2" s="1"/>
  <c r="AN40" i="2"/>
  <c r="AN41" i="2" s="1"/>
  <c r="AP38" i="2" s="1"/>
  <c r="AD40" i="2"/>
  <c r="AD41" i="2" s="1"/>
  <c r="AF38" i="2" s="1"/>
  <c r="T40" i="2"/>
  <c r="T41" i="2" s="1"/>
  <c r="V38" i="2" s="1"/>
  <c r="BH388" i="2"/>
  <c r="BH389" i="2" s="1"/>
  <c r="BJ386" i="2" s="1"/>
  <c r="BC388" i="2"/>
  <c r="BC389" i="2" s="1"/>
  <c r="BE386" i="2" s="1"/>
  <c r="AX388" i="2"/>
  <c r="AX389" i="2" s="1"/>
  <c r="AZ386" i="2" s="1"/>
  <c r="AS388" i="2"/>
  <c r="AS389" i="2" s="1"/>
  <c r="AU386" i="2" s="1"/>
  <c r="T388" i="2"/>
  <c r="T389" i="2" s="1"/>
  <c r="V386" i="2" s="1"/>
  <c r="AN388" i="2"/>
  <c r="AN389" i="2" s="1"/>
  <c r="AP386" i="2" s="1"/>
  <c r="AI388" i="2"/>
  <c r="AI389" i="2" s="1"/>
  <c r="AK386" i="2" s="1"/>
  <c r="Y388" i="2"/>
  <c r="Y389" i="2" s="1"/>
  <c r="AA386" i="2" s="1"/>
  <c r="AD388" i="2"/>
  <c r="AD389" i="2" s="1"/>
  <c r="AF386" i="2" s="1"/>
  <c r="O388" i="2"/>
  <c r="O389" i="2" s="1"/>
  <c r="Q386" i="2" s="1"/>
  <c r="BC736" i="2"/>
  <c r="BC737" i="2" s="1"/>
  <c r="BE734" i="2" s="1"/>
  <c r="AX736" i="2"/>
  <c r="AX737" i="2" s="1"/>
  <c r="AZ734" i="2" s="1"/>
  <c r="AS736" i="2"/>
  <c r="AS737" i="2" s="1"/>
  <c r="AU734" i="2" s="1"/>
  <c r="BH736" i="2"/>
  <c r="BH737" i="2" s="1"/>
  <c r="BJ734" i="2" s="1"/>
  <c r="Y736" i="2"/>
  <c r="Y737" i="2" s="1"/>
  <c r="AA734" i="2" s="1"/>
  <c r="T736" i="2"/>
  <c r="T737" i="2" s="1"/>
  <c r="V734" i="2" s="1"/>
  <c r="AN736" i="2"/>
  <c r="AN737" i="2" s="1"/>
  <c r="AP734" i="2" s="1"/>
  <c r="AD736" i="2"/>
  <c r="AD737" i="2" s="1"/>
  <c r="AF734" i="2" s="1"/>
  <c r="AI736" i="2"/>
  <c r="AI737" i="2" s="1"/>
  <c r="AK734" i="2" s="1"/>
  <c r="O736" i="2"/>
  <c r="O737" i="2" s="1"/>
  <c r="Q734" i="2" s="1"/>
  <c r="BH1084" i="2"/>
  <c r="BH1085" i="2" s="1"/>
  <c r="BJ1082" i="2" s="1"/>
  <c r="AX1084" i="2"/>
  <c r="AX1085" i="2" s="1"/>
  <c r="AZ1082" i="2" s="1"/>
  <c r="BC1084" i="2"/>
  <c r="BC1085" i="2" s="1"/>
  <c r="BE1082" i="2" s="1"/>
  <c r="AI1084" i="2"/>
  <c r="AI1085" i="2" s="1"/>
  <c r="AK1082" i="2" s="1"/>
  <c r="T1084" i="2"/>
  <c r="T1085" i="2" s="1"/>
  <c r="V1082" i="2" s="1"/>
  <c r="AN1084" i="2"/>
  <c r="AN1085" i="2" s="1"/>
  <c r="AP1082" i="2" s="1"/>
  <c r="AD1084" i="2"/>
  <c r="AD1085" i="2" s="1"/>
  <c r="AF1082" i="2" s="1"/>
  <c r="AS1084" i="2"/>
  <c r="AS1085" i="2" s="1"/>
  <c r="AU1082" i="2" s="1"/>
  <c r="Y1084" i="2"/>
  <c r="Y1085" i="2" s="1"/>
  <c r="AA1082" i="2" s="1"/>
  <c r="O1084" i="2"/>
  <c r="O1085" i="2" s="1"/>
  <c r="Q1082" i="2" s="1"/>
  <c r="BC1432" i="2"/>
  <c r="BC1433" i="2" s="1"/>
  <c r="BE1430" i="2" s="1"/>
  <c r="BH1432" i="2"/>
  <c r="BH1433" i="2" s="1"/>
  <c r="BJ1430" i="2" s="1"/>
  <c r="AX1432" i="2"/>
  <c r="AX1433" i="2" s="1"/>
  <c r="AZ1430" i="2" s="1"/>
  <c r="AN1432" i="2"/>
  <c r="AN1433" i="2" s="1"/>
  <c r="AP1430" i="2" s="1"/>
  <c r="AD1432" i="2"/>
  <c r="AD1433" i="2" s="1"/>
  <c r="AF1430" i="2" s="1"/>
  <c r="AS1432" i="2"/>
  <c r="AS1433" i="2" s="1"/>
  <c r="AU1430" i="2" s="1"/>
  <c r="AI1432" i="2"/>
  <c r="AI1433" i="2" s="1"/>
  <c r="AK1430" i="2" s="1"/>
  <c r="Y1432" i="2"/>
  <c r="Y1433" i="2" s="1"/>
  <c r="AA1430" i="2" s="1"/>
  <c r="T1432" i="2"/>
  <c r="T1433" i="2" s="1"/>
  <c r="V1430" i="2" s="1"/>
  <c r="O1432" i="2"/>
  <c r="O1433" i="2" s="1"/>
  <c r="Q1430" i="2" s="1"/>
  <c r="BC334" i="2"/>
  <c r="BH334" i="2"/>
  <c r="AX334" i="2"/>
  <c r="AS334" i="2"/>
  <c r="AN334" i="2"/>
  <c r="AI334" i="2"/>
  <c r="AD334" i="2"/>
  <c r="Y334" i="2"/>
  <c r="T334" i="2"/>
  <c r="O334" i="2"/>
  <c r="BH682" i="2"/>
  <c r="BC682" i="2"/>
  <c r="AX682" i="2"/>
  <c r="AS682" i="2"/>
  <c r="AD682" i="2"/>
  <c r="Y682" i="2"/>
  <c r="AN682" i="2"/>
  <c r="T682" i="2"/>
  <c r="AI682" i="2"/>
  <c r="O682" i="2"/>
  <c r="BH1030" i="2"/>
  <c r="AS1030" i="2"/>
  <c r="AX1030" i="2"/>
  <c r="BC1030" i="2"/>
  <c r="Y1030" i="2"/>
  <c r="T1030" i="2"/>
  <c r="AI1030" i="2"/>
  <c r="AD1030" i="2"/>
  <c r="AN1030" i="2"/>
  <c r="O1030" i="2"/>
  <c r="BC1378" i="2"/>
  <c r="BH1378" i="2"/>
  <c r="AX1378" i="2"/>
  <c r="Y1378" i="2"/>
  <c r="AS1378" i="2"/>
  <c r="AD1378" i="2"/>
  <c r="AN1378" i="2"/>
  <c r="AI1378" i="2"/>
  <c r="T1378" i="2"/>
  <c r="O1378" i="2"/>
  <c r="BH280" i="2"/>
  <c r="BH281" i="2" s="1"/>
  <c r="BJ278" i="2" s="1"/>
  <c r="BC280" i="2"/>
  <c r="BC281" i="2" s="1"/>
  <c r="BE278" i="2" s="1"/>
  <c r="AX280" i="2"/>
  <c r="AX281" i="2" s="1"/>
  <c r="AZ278" i="2" s="1"/>
  <c r="AD280" i="2"/>
  <c r="AD281" i="2" s="1"/>
  <c r="AF278" i="2" s="1"/>
  <c r="Y280" i="2"/>
  <c r="Y281" i="2" s="1"/>
  <c r="AS280" i="2"/>
  <c r="AS281" i="2" s="1"/>
  <c r="AU278" i="2" s="1"/>
  <c r="AN280" i="2"/>
  <c r="AN281" i="2" s="1"/>
  <c r="AP278" i="2" s="1"/>
  <c r="AI280" i="2"/>
  <c r="AI281" i="2" s="1"/>
  <c r="AK278" i="2" s="1"/>
  <c r="T280" i="2"/>
  <c r="T281" i="2" s="1"/>
  <c r="O280" i="2"/>
  <c r="O281" i="2" s="1"/>
  <c r="Q278" i="2" s="1"/>
  <c r="BH686" i="2"/>
  <c r="BH687" i="2" s="1"/>
  <c r="BJ684" i="2" s="1"/>
  <c r="BC686" i="2"/>
  <c r="BC687" i="2" s="1"/>
  <c r="BE684" i="2" s="1"/>
  <c r="AX686" i="2"/>
  <c r="AX687" i="2" s="1"/>
  <c r="AZ684" i="2" s="1"/>
  <c r="AS686" i="2"/>
  <c r="AS687" i="2" s="1"/>
  <c r="AU684" i="2" s="1"/>
  <c r="Y686" i="2"/>
  <c r="Y687" i="2" s="1"/>
  <c r="AA684" i="2" s="1"/>
  <c r="AN686" i="2"/>
  <c r="AN687" i="2" s="1"/>
  <c r="AP684" i="2" s="1"/>
  <c r="T686" i="2"/>
  <c r="T687" i="2" s="1"/>
  <c r="V684" i="2" s="1"/>
  <c r="AI686" i="2"/>
  <c r="AI687" i="2" s="1"/>
  <c r="AK684" i="2" s="1"/>
  <c r="AD686" i="2"/>
  <c r="AD687" i="2" s="1"/>
  <c r="AF684" i="2" s="1"/>
  <c r="O686" i="2"/>
  <c r="O687" i="2" s="1"/>
  <c r="Q684" i="2" s="1"/>
  <c r="BH1034" i="2"/>
  <c r="BH1035" i="2" s="1"/>
  <c r="BJ1032" i="2" s="1"/>
  <c r="AX1034" i="2"/>
  <c r="AX1035" i="2" s="1"/>
  <c r="AZ1032" i="2" s="1"/>
  <c r="BC1034" i="2"/>
  <c r="BC1035" i="2" s="1"/>
  <c r="BE1032" i="2" s="1"/>
  <c r="AI1034" i="2"/>
  <c r="AI1035" i="2" s="1"/>
  <c r="AK1032" i="2" s="1"/>
  <c r="AD1034" i="2"/>
  <c r="AD1035" i="2" s="1"/>
  <c r="AF1032" i="2" s="1"/>
  <c r="AS1034" i="2"/>
  <c r="AS1035" i="2" s="1"/>
  <c r="AU1032" i="2" s="1"/>
  <c r="AN1034" i="2"/>
  <c r="AN1035" i="2" s="1"/>
  <c r="AP1032" i="2" s="1"/>
  <c r="Y1034" i="2"/>
  <c r="Y1035" i="2" s="1"/>
  <c r="AA1032" i="2" s="1"/>
  <c r="T1034" i="2"/>
  <c r="T1035" i="2" s="1"/>
  <c r="V1032" i="2" s="1"/>
  <c r="O1034" i="2"/>
  <c r="O1035" i="2" s="1"/>
  <c r="Q1032" i="2" s="1"/>
  <c r="BH1382" i="2"/>
  <c r="BH1383" i="2" s="1"/>
  <c r="BJ1380" i="2" s="1"/>
  <c r="AX1382" i="2"/>
  <c r="AX1383" i="2" s="1"/>
  <c r="AZ1380" i="2" s="1"/>
  <c r="BC1382" i="2"/>
  <c r="BC1383" i="2" s="1"/>
  <c r="BE1380" i="2" s="1"/>
  <c r="AS1382" i="2"/>
  <c r="AS1383" i="2" s="1"/>
  <c r="AU1380" i="2" s="1"/>
  <c r="AD1382" i="2"/>
  <c r="AD1383" i="2" s="1"/>
  <c r="AF1380" i="2" s="1"/>
  <c r="AN1382" i="2"/>
  <c r="AN1383" i="2" s="1"/>
  <c r="AP1380" i="2" s="1"/>
  <c r="AI1382" i="2"/>
  <c r="AI1383" i="2" s="1"/>
  <c r="AK1380" i="2" s="1"/>
  <c r="T1382" i="2"/>
  <c r="T1383" i="2" s="1"/>
  <c r="V1380" i="2" s="1"/>
  <c r="Y1382" i="2"/>
  <c r="Y1383" i="2" s="1"/>
  <c r="AA1380" i="2" s="1"/>
  <c r="O1382" i="2"/>
  <c r="O1383" i="2" s="1"/>
  <c r="Q1380" i="2" s="1"/>
  <c r="AX1498" i="2"/>
  <c r="AX1499" i="2" s="1"/>
  <c r="AZ1496" i="2" s="1"/>
  <c r="AS1498" i="2"/>
  <c r="AS1499" i="2" s="1"/>
  <c r="AU1496" i="2" s="1"/>
  <c r="BC1498" i="2"/>
  <c r="BC1499" i="2" s="1"/>
  <c r="BE1496" i="2" s="1"/>
  <c r="BH1498" i="2"/>
  <c r="BH1499" i="2" s="1"/>
  <c r="BJ1496" i="2" s="1"/>
  <c r="T1498" i="2"/>
  <c r="T1499" i="2" s="1"/>
  <c r="V1496" i="2" s="1"/>
  <c r="Y1498" i="2"/>
  <c r="Y1499" i="2" s="1"/>
  <c r="AB1496" i="2" s="1"/>
  <c r="AA1496" i="2" s="1"/>
  <c r="AN1498" i="2"/>
  <c r="AN1499" i="2" s="1"/>
  <c r="AP1496" i="2" s="1"/>
  <c r="AI1498" i="2"/>
  <c r="AI1499" i="2" s="1"/>
  <c r="AK1496" i="2" s="1"/>
  <c r="AD1498" i="2"/>
  <c r="AD1499" i="2" s="1"/>
  <c r="AF1496" i="2" s="1"/>
  <c r="O1498" i="2"/>
  <c r="O1499" i="2" s="1"/>
  <c r="Q1496" i="2" s="1"/>
  <c r="BH1548" i="2"/>
  <c r="BH1549" i="2" s="1"/>
  <c r="BJ1546" i="2" s="1"/>
  <c r="AX1548" i="2"/>
  <c r="AX1549" i="2" s="1"/>
  <c r="AZ1546" i="2" s="1"/>
  <c r="AS1548" i="2"/>
  <c r="AS1549" i="2" s="1"/>
  <c r="AU1546" i="2" s="1"/>
  <c r="BC1548" i="2"/>
  <c r="BC1549" i="2" s="1"/>
  <c r="BE1546" i="2" s="1"/>
  <c r="AN1548" i="2"/>
  <c r="AN1549" i="2" s="1"/>
  <c r="AP1546" i="2" s="1"/>
  <c r="AI1548" i="2"/>
  <c r="AI1549" i="2" s="1"/>
  <c r="AK1546" i="2" s="1"/>
  <c r="T1548" i="2"/>
  <c r="T1549" i="2" s="1"/>
  <c r="V1546" i="2" s="1"/>
  <c r="Y1548" i="2"/>
  <c r="Y1549" i="2" s="1"/>
  <c r="AA1546" i="2" s="1"/>
  <c r="AD1548" i="2"/>
  <c r="AD1549" i="2" s="1"/>
  <c r="AF1546" i="2" s="1"/>
  <c r="O1548" i="2"/>
  <c r="O1549" i="2" s="1"/>
  <c r="Q1546" i="2" s="1"/>
  <c r="BC264" i="2"/>
  <c r="BC265" i="2" s="1"/>
  <c r="BE262" i="2" s="1"/>
  <c r="AX264" i="2"/>
  <c r="AX265" i="2" s="1"/>
  <c r="AZ262" i="2" s="1"/>
  <c r="BH264" i="2"/>
  <c r="BH265" i="2" s="1"/>
  <c r="BJ262" i="2" s="1"/>
  <c r="AN264" i="2"/>
  <c r="AN265" i="2" s="1"/>
  <c r="AP262" i="2" s="1"/>
  <c r="AI264" i="2"/>
  <c r="AI265" i="2" s="1"/>
  <c r="AK262" i="2" s="1"/>
  <c r="AS264" i="2"/>
  <c r="AS265" i="2" s="1"/>
  <c r="AU262" i="2" s="1"/>
  <c r="AD264" i="2"/>
  <c r="AD265" i="2" s="1"/>
  <c r="AF262" i="2" s="1"/>
  <c r="Y264" i="2"/>
  <c r="Y265" i="2" s="1"/>
  <c r="AA262" i="2" s="1"/>
  <c r="T264" i="2"/>
  <c r="T265" i="2" s="1"/>
  <c r="V262" i="2" s="1"/>
  <c r="O264" i="2"/>
  <c r="O265" i="2" s="1"/>
  <c r="Q262" i="2" s="1"/>
  <c r="BH612" i="2"/>
  <c r="BH613" i="2" s="1"/>
  <c r="BJ610" i="2" s="1"/>
  <c r="BC612" i="2"/>
  <c r="BC613" i="2" s="1"/>
  <c r="BE610" i="2" s="1"/>
  <c r="AX612" i="2"/>
  <c r="AX613" i="2" s="1"/>
  <c r="AZ610" i="2" s="1"/>
  <c r="AS612" i="2"/>
  <c r="AS613" i="2" s="1"/>
  <c r="AU610" i="2" s="1"/>
  <c r="AN612" i="2"/>
  <c r="AN613" i="2" s="1"/>
  <c r="AP610" i="2" s="1"/>
  <c r="T612" i="2"/>
  <c r="T613" i="2" s="1"/>
  <c r="V610" i="2" s="1"/>
  <c r="AI612" i="2"/>
  <c r="AI613" i="2" s="1"/>
  <c r="AK610" i="2" s="1"/>
  <c r="Y612" i="2"/>
  <c r="Y613" i="2" s="1"/>
  <c r="AA610" i="2" s="1"/>
  <c r="AD612" i="2"/>
  <c r="AD613" i="2" s="1"/>
  <c r="AF610" i="2" s="1"/>
  <c r="O612" i="2"/>
  <c r="O613" i="2" s="1"/>
  <c r="Q610" i="2" s="1"/>
  <c r="BH960" i="2"/>
  <c r="BH961" i="2" s="1"/>
  <c r="BJ958" i="2" s="1"/>
  <c r="BC960" i="2"/>
  <c r="BC961" i="2" s="1"/>
  <c r="BE958" i="2" s="1"/>
  <c r="AS960" i="2"/>
  <c r="AS961" i="2" s="1"/>
  <c r="AU958" i="2" s="1"/>
  <c r="AD960" i="2"/>
  <c r="AD961" i="2" s="1"/>
  <c r="AF958" i="2" s="1"/>
  <c r="AN960" i="2"/>
  <c r="AN961" i="2" s="1"/>
  <c r="AP958" i="2" s="1"/>
  <c r="AX960" i="2"/>
  <c r="AX961" i="2" s="1"/>
  <c r="AZ958" i="2" s="1"/>
  <c r="AI960" i="2"/>
  <c r="AI961" i="2" s="1"/>
  <c r="AK958" i="2" s="1"/>
  <c r="Y960" i="2"/>
  <c r="Y961" i="2" s="1"/>
  <c r="AA958" i="2" s="1"/>
  <c r="T960" i="2"/>
  <c r="T961" i="2" s="1"/>
  <c r="V958" i="2" s="1"/>
  <c r="O960" i="2"/>
  <c r="O961" i="2" s="1"/>
  <c r="Q958" i="2" s="1"/>
  <c r="BC1308" i="2"/>
  <c r="BC1309" i="2" s="1"/>
  <c r="BE1306" i="2" s="1"/>
  <c r="BH1308" i="2"/>
  <c r="BH1309" i="2" s="1"/>
  <c r="BJ1306" i="2" s="1"/>
  <c r="AX1308" i="2"/>
  <c r="AX1309" i="2" s="1"/>
  <c r="AZ1306" i="2" s="1"/>
  <c r="AS1308" i="2"/>
  <c r="AS1309" i="2" s="1"/>
  <c r="AU1306" i="2" s="1"/>
  <c r="AN1308" i="2"/>
  <c r="AN1309" i="2" s="1"/>
  <c r="AP1306" i="2" s="1"/>
  <c r="AD1308" i="2"/>
  <c r="AD1309" i="2" s="1"/>
  <c r="AF1306" i="2" s="1"/>
  <c r="AI1308" i="2"/>
  <c r="AI1309" i="2" s="1"/>
  <c r="AK1306" i="2" s="1"/>
  <c r="T1308" i="2"/>
  <c r="T1309" i="2" s="1"/>
  <c r="V1306" i="2" s="1"/>
  <c r="Y1308" i="2"/>
  <c r="Y1309" i="2" s="1"/>
  <c r="AA1306" i="2" s="1"/>
  <c r="O1308" i="2"/>
  <c r="O1309" i="2" s="1"/>
  <c r="Q1306" i="2" s="1"/>
  <c r="O44" i="2"/>
  <c r="O45" i="2" s="1"/>
  <c r="E1566" i="2"/>
  <c r="G1567" i="2" s="1"/>
  <c r="AM1" i="2"/>
  <c r="AM1" i="4"/>
  <c r="S1" i="2"/>
  <c r="S1" i="4"/>
  <c r="AW1" i="2"/>
  <c r="AW1" i="4"/>
  <c r="AR1" i="2"/>
  <c r="AR1" i="4"/>
  <c r="X1" i="2"/>
  <c r="X1" i="4"/>
  <c r="BB1" i="2"/>
  <c r="BB1" i="4"/>
  <c r="AC1" i="2"/>
  <c r="AC1" i="4"/>
  <c r="AH1" i="2"/>
  <c r="AH1" i="4"/>
  <c r="N1" i="4"/>
  <c r="N1" i="2"/>
  <c r="L6" i="1"/>
  <c r="BG1" i="2"/>
  <c r="I1" i="4"/>
  <c r="I1" i="2"/>
  <c r="F7" i="7" s="1"/>
  <c r="O177" i="4"/>
  <c r="X56" i="1"/>
  <c r="O42" i="4"/>
  <c r="E267" i="4"/>
  <c r="O357" i="4"/>
  <c r="E177" i="4"/>
  <c r="E312" i="4"/>
  <c r="O312" i="4"/>
  <c r="E222" i="4"/>
  <c r="O132" i="4"/>
  <c r="E357" i="4"/>
  <c r="T64" i="7"/>
  <c r="O222" i="4"/>
  <c r="CA717" i="4"/>
  <c r="E132" i="4"/>
  <c r="O267" i="4"/>
  <c r="O87" i="4"/>
  <c r="E42" i="4"/>
  <c r="E87" i="4"/>
  <c r="Q58" i="3"/>
  <c r="E653" i="4"/>
  <c r="E345" i="2"/>
  <c r="R58" i="3"/>
  <c r="S58" i="3"/>
  <c r="J53" i="2"/>
  <c r="I53" i="2"/>
  <c r="J52" i="2"/>
  <c r="I52" i="2"/>
  <c r="I51" i="2"/>
  <c r="J50" i="2"/>
  <c r="I50" i="2"/>
  <c r="E53" i="2"/>
  <c r="D53" i="2"/>
  <c r="E52" i="2"/>
  <c r="D52" i="2"/>
  <c r="D51" i="2"/>
  <c r="E50" i="2"/>
  <c r="D50" i="2"/>
  <c r="AL1554" i="2" l="1"/>
  <c r="O116" i="2"/>
  <c r="Q116" i="2" s="1"/>
  <c r="T115" i="2"/>
  <c r="Y637" i="2"/>
  <c r="Y638" i="2" s="1"/>
  <c r="AA638" i="2" s="1"/>
  <c r="T638" i="2"/>
  <c r="V638" i="2" s="1"/>
  <c r="AD57" i="2"/>
  <c r="Y58" i="2"/>
  <c r="AA58" i="2" s="1"/>
  <c r="CA852" i="4"/>
  <c r="CA267" i="4"/>
  <c r="Q232" i="2"/>
  <c r="Q233" i="2"/>
  <c r="AB1090" i="2"/>
  <c r="W916" i="2"/>
  <c r="AB278" i="2"/>
  <c r="AB283" i="2" s="1"/>
  <c r="W278" i="2"/>
  <c r="AB220" i="2"/>
  <c r="R1612" i="2"/>
  <c r="R1148" i="2"/>
  <c r="Q1148" i="2" s="1"/>
  <c r="R394" i="2"/>
  <c r="Q394" i="2" s="1"/>
  <c r="Q30" i="2"/>
  <c r="Q42" i="2"/>
  <c r="Q58" i="2"/>
  <c r="Q59" i="2"/>
  <c r="Q38" i="2"/>
  <c r="Q34" i="2"/>
  <c r="BK46" i="2"/>
  <c r="BK51" i="2" s="1"/>
  <c r="BK61" i="2" s="1"/>
  <c r="AG46" i="2"/>
  <c r="AF46" i="2" s="1"/>
  <c r="R46" i="2"/>
  <c r="R51" i="2" s="1"/>
  <c r="J55" i="2"/>
  <c r="E55" i="2"/>
  <c r="Q174" i="2"/>
  <c r="Q175" i="2"/>
  <c r="L117" i="2"/>
  <c r="G117" i="2"/>
  <c r="CA222" i="4"/>
  <c r="CA627" i="4"/>
  <c r="CA807" i="4"/>
  <c r="CA537" i="4"/>
  <c r="R848" i="4"/>
  <c r="BP938" i="4"/>
  <c r="BN942" i="4" s="1"/>
  <c r="BP893" i="4"/>
  <c r="CA87" i="4"/>
  <c r="R758" i="4"/>
  <c r="R668" i="4"/>
  <c r="R803" i="4"/>
  <c r="CA897" i="4"/>
  <c r="CA132" i="4"/>
  <c r="CA402" i="4"/>
  <c r="CA42" i="4"/>
  <c r="AL58" i="7"/>
  <c r="BP848" i="4"/>
  <c r="R938" i="4"/>
  <c r="CA907" i="4"/>
  <c r="BP803" i="4"/>
  <c r="BN807" i="4" s="1"/>
  <c r="R893" i="4"/>
  <c r="CA762" i="4"/>
  <c r="CA447" i="4"/>
  <c r="BO831" i="4"/>
  <c r="BO848" i="4" s="1"/>
  <c r="BO857" i="4" s="1"/>
  <c r="BP668" i="4"/>
  <c r="BN672" i="4" s="1"/>
  <c r="BP713" i="4"/>
  <c r="CA312" i="4"/>
  <c r="CA357" i="4"/>
  <c r="CA177" i="4"/>
  <c r="CA918" i="4"/>
  <c r="CA915" i="4"/>
  <c r="BO696" i="4"/>
  <c r="BO713" i="4" s="1"/>
  <c r="BO722" i="4" s="1"/>
  <c r="R713" i="4"/>
  <c r="CA942" i="4"/>
  <c r="CA672" i="4"/>
  <c r="BP758" i="4"/>
  <c r="BN762" i="4" s="1"/>
  <c r="BO876" i="4"/>
  <c r="BO893" i="4" s="1"/>
  <c r="BO902" i="4" s="1"/>
  <c r="CA911" i="4"/>
  <c r="L68" i="1"/>
  <c r="AP42" i="7"/>
  <c r="AP7" i="7"/>
  <c r="Z42" i="7"/>
  <c r="K7" i="7"/>
  <c r="Z7" i="7"/>
  <c r="X7" i="7"/>
  <c r="AN42" i="7"/>
  <c r="AN7" i="7"/>
  <c r="X42" i="7"/>
  <c r="I7" i="7"/>
  <c r="W42" i="7"/>
  <c r="H7" i="7"/>
  <c r="W7" i="7"/>
  <c r="AM42" i="7"/>
  <c r="AM7" i="7"/>
  <c r="AE7" i="7"/>
  <c r="AU42" i="7"/>
  <c r="AU7" i="7"/>
  <c r="AE42" i="7"/>
  <c r="P7" i="7"/>
  <c r="Y7" i="7"/>
  <c r="AO42" i="7"/>
  <c r="AO7" i="7"/>
  <c r="Y42" i="7"/>
  <c r="J7" i="7"/>
  <c r="AB42" i="7"/>
  <c r="M7" i="7"/>
  <c r="AB7" i="7"/>
  <c r="AR42" i="7"/>
  <c r="AR7" i="7"/>
  <c r="AQ7" i="7"/>
  <c r="AA42" i="7"/>
  <c r="L7" i="7"/>
  <c r="AA7" i="7"/>
  <c r="AQ42" i="7"/>
  <c r="V42" i="7"/>
  <c r="G7" i="7"/>
  <c r="V7" i="7"/>
  <c r="AL42" i="7"/>
  <c r="AL7" i="7"/>
  <c r="AD7" i="7"/>
  <c r="AT42" i="7"/>
  <c r="AT7" i="7"/>
  <c r="AD42" i="7"/>
  <c r="O7" i="7"/>
  <c r="AC42" i="7"/>
  <c r="N7" i="7"/>
  <c r="AC7" i="7"/>
  <c r="AS42" i="7"/>
  <c r="AS7" i="7"/>
  <c r="V52" i="7"/>
  <c r="AI1495" i="2"/>
  <c r="AI1504" i="2"/>
  <c r="AD973" i="2"/>
  <c r="AD982" i="2"/>
  <c r="BC277" i="2"/>
  <c r="BC286" i="2"/>
  <c r="BC1263" i="2"/>
  <c r="BC1272" i="2"/>
  <c r="AI219" i="2"/>
  <c r="AI228" i="2"/>
  <c r="O1611" i="2"/>
  <c r="Q1608" i="2" s="1"/>
  <c r="O1620" i="2"/>
  <c r="AX1205" i="2"/>
  <c r="AX1214" i="2"/>
  <c r="Y161" i="2"/>
  <c r="AA158" i="2" s="1"/>
  <c r="Y170" i="2"/>
  <c r="AN1147" i="2"/>
  <c r="AP1144" i="2" s="1"/>
  <c r="AP1153" i="2" s="1"/>
  <c r="AN1156" i="2"/>
  <c r="AX451" i="2"/>
  <c r="AX460" i="2"/>
  <c r="AX1553" i="2"/>
  <c r="AX1562" i="2"/>
  <c r="AS1437" i="2"/>
  <c r="AS1446" i="2"/>
  <c r="BH741" i="2"/>
  <c r="BJ738" i="2" s="1"/>
  <c r="BH750" i="2"/>
  <c r="AN683" i="2"/>
  <c r="AN692" i="2"/>
  <c r="V45" i="7"/>
  <c r="V57" i="7"/>
  <c r="O54" i="2"/>
  <c r="V9" i="7"/>
  <c r="V34" i="7" s="1"/>
  <c r="V39" i="7" s="1"/>
  <c r="V47" i="7"/>
  <c r="AN1379" i="2"/>
  <c r="AN1388" i="2"/>
  <c r="BC1379" i="2"/>
  <c r="BC1388" i="2"/>
  <c r="Y1031" i="2"/>
  <c r="Y1040" i="2"/>
  <c r="AI683" i="2"/>
  <c r="AI692" i="2"/>
  <c r="AX683" i="2"/>
  <c r="AX692" i="2"/>
  <c r="AD335" i="2"/>
  <c r="AD344" i="2"/>
  <c r="BC335" i="2"/>
  <c r="BC344" i="2"/>
  <c r="Y1495" i="2"/>
  <c r="Y1504" i="2"/>
  <c r="BH1495" i="2"/>
  <c r="BJ1492" i="2" s="1"/>
  <c r="BH1504" i="2"/>
  <c r="AI1321" i="2"/>
  <c r="AI1330" i="2"/>
  <c r="BH1321" i="2"/>
  <c r="BJ1318" i="2" s="1"/>
  <c r="BH1330" i="2"/>
  <c r="AI973" i="2"/>
  <c r="AI982" i="2"/>
  <c r="BC973" i="2"/>
  <c r="BC982" i="2"/>
  <c r="AD625" i="2"/>
  <c r="AD634" i="2"/>
  <c r="T277" i="2"/>
  <c r="T286" i="2"/>
  <c r="AX277" i="2"/>
  <c r="AX286" i="2"/>
  <c r="T654" i="4"/>
  <c r="V651" i="4" s="1"/>
  <c r="V668" i="4" s="1"/>
  <c r="V677" i="4" s="1"/>
  <c r="V679" i="4" s="1"/>
  <c r="T671" i="4"/>
  <c r="AI654" i="4"/>
  <c r="AK651" i="4" s="1"/>
  <c r="AK668" i="4" s="1"/>
  <c r="AK677" i="4" s="1"/>
  <c r="AK679" i="4" s="1"/>
  <c r="AI671" i="4"/>
  <c r="O1263" i="2"/>
  <c r="O1272" i="2"/>
  <c r="BH1263" i="2"/>
  <c r="BJ1260" i="2" s="1"/>
  <c r="BH1272" i="2"/>
  <c r="AI915" i="2"/>
  <c r="AI924" i="2"/>
  <c r="AX915" i="2"/>
  <c r="AX924" i="2"/>
  <c r="AD567" i="2"/>
  <c r="AD576" i="2"/>
  <c r="O219" i="2"/>
  <c r="O228" i="2"/>
  <c r="AD219" i="2"/>
  <c r="AD228" i="2"/>
  <c r="T1611" i="2"/>
  <c r="T1620" i="2"/>
  <c r="AX1611" i="2"/>
  <c r="AX1620" i="2"/>
  <c r="O1205" i="2"/>
  <c r="O1214" i="2"/>
  <c r="AN1205" i="2"/>
  <c r="AN1214" i="2"/>
  <c r="AD857" i="2"/>
  <c r="AD866" i="2"/>
  <c r="BC857" i="2"/>
  <c r="BC866" i="2"/>
  <c r="AN509" i="2"/>
  <c r="AN518" i="2"/>
  <c r="O161" i="2"/>
  <c r="Q158" i="2" s="1"/>
  <c r="O170" i="2"/>
  <c r="AS161" i="2"/>
  <c r="AU158" i="2" s="1"/>
  <c r="AS170" i="2"/>
  <c r="Y1147" i="2"/>
  <c r="Y1156" i="2"/>
  <c r="AS1147" i="2"/>
  <c r="AS1156" i="2"/>
  <c r="T799" i="2"/>
  <c r="T808" i="2"/>
  <c r="T451" i="2"/>
  <c r="T460" i="2"/>
  <c r="BC451" i="2"/>
  <c r="BC460" i="2"/>
  <c r="AI103" i="2"/>
  <c r="AK100" i="2" s="1"/>
  <c r="AK109" i="2" s="1"/>
  <c r="AI112" i="2"/>
  <c r="BC103" i="2"/>
  <c r="BE100" i="2" s="1"/>
  <c r="BE109" i="2" s="1"/>
  <c r="BE118" i="2" s="1"/>
  <c r="BE120" i="2" s="1"/>
  <c r="BE121" i="2" s="1"/>
  <c r="BC112" i="2"/>
  <c r="T1553" i="2"/>
  <c r="T1562" i="2"/>
  <c r="BC1553" i="2"/>
  <c r="BC1562" i="2"/>
  <c r="T1437" i="2"/>
  <c r="T1446" i="2"/>
  <c r="AX1437" i="2"/>
  <c r="AX1446" i="2"/>
  <c r="AX1089" i="2"/>
  <c r="AX1098" i="2"/>
  <c r="O741" i="2"/>
  <c r="O750" i="2"/>
  <c r="BC741" i="2"/>
  <c r="BC750" i="2"/>
  <c r="T393" i="2"/>
  <c r="T402" i="2"/>
  <c r="BC393" i="2"/>
  <c r="BC402" i="2"/>
  <c r="Y45" i="2"/>
  <c r="AA42" i="2" s="1"/>
  <c r="Y54" i="2"/>
  <c r="V63" i="7"/>
  <c r="V58" i="7"/>
  <c r="BC1031" i="2"/>
  <c r="BC1040" i="2"/>
  <c r="AN1321" i="2"/>
  <c r="AN1330" i="2"/>
  <c r="AI567" i="2"/>
  <c r="AI576" i="2"/>
  <c r="BH1611" i="2"/>
  <c r="BJ1608" i="2" s="1"/>
  <c r="BH1620" i="2"/>
  <c r="AI1205" i="2"/>
  <c r="AI1214" i="2"/>
  <c r="AN857" i="2"/>
  <c r="AN866" i="2"/>
  <c r="AX161" i="2"/>
  <c r="AZ158" i="2" s="1"/>
  <c r="AX170" i="2"/>
  <c r="AD799" i="2"/>
  <c r="AD808" i="2"/>
  <c r="AN335" i="2"/>
  <c r="AN344" i="2"/>
  <c r="AN1495" i="2"/>
  <c r="AN1504" i="2"/>
  <c r="AD1321" i="2"/>
  <c r="AD1330" i="2"/>
  <c r="BC1321" i="2"/>
  <c r="BC1330" i="2"/>
  <c r="AN973" i="2"/>
  <c r="AN982" i="2"/>
  <c r="T625" i="2"/>
  <c r="T634" i="2"/>
  <c r="AX625" i="2"/>
  <c r="AX634" i="2"/>
  <c r="Y277" i="2"/>
  <c r="Y286" i="2"/>
  <c r="BH277" i="2"/>
  <c r="BJ274" i="2" s="1"/>
  <c r="BH286" i="2"/>
  <c r="AN654" i="4"/>
  <c r="AP651" i="4" s="1"/>
  <c r="AP668" i="4" s="1"/>
  <c r="AP677" i="4" s="1"/>
  <c r="AP679" i="4" s="1"/>
  <c r="AN671" i="4"/>
  <c r="AN1263" i="2"/>
  <c r="AN1272" i="2"/>
  <c r="AS1263" i="2"/>
  <c r="AS1272" i="2"/>
  <c r="AN915" i="2"/>
  <c r="AN924" i="2"/>
  <c r="O567" i="2"/>
  <c r="O576" i="2"/>
  <c r="AN567" i="2"/>
  <c r="AN576" i="2"/>
  <c r="AX228" i="2"/>
  <c r="AX219" i="2"/>
  <c r="BH219" i="2"/>
  <c r="BH228" i="2"/>
  <c r="Y1611" i="2"/>
  <c r="Y1620" i="2"/>
  <c r="AS1611" i="2"/>
  <c r="AS1620" i="2"/>
  <c r="T1205" i="2"/>
  <c r="T1214" i="2"/>
  <c r="BC1205" i="2"/>
  <c r="BC1214" i="2"/>
  <c r="AS857" i="2"/>
  <c r="AS866" i="2"/>
  <c r="O509" i="2"/>
  <c r="O518" i="2"/>
  <c r="AS509" i="2"/>
  <c r="AS518" i="2"/>
  <c r="T161" i="2"/>
  <c r="V158" i="2" s="1"/>
  <c r="T170" i="2"/>
  <c r="BC161" i="2"/>
  <c r="BE158" i="2" s="1"/>
  <c r="BC170" i="2"/>
  <c r="AD1147" i="2"/>
  <c r="AD1156" i="2"/>
  <c r="AX799" i="2"/>
  <c r="AX808" i="2"/>
  <c r="AN799" i="2"/>
  <c r="AN808" i="2"/>
  <c r="AS451" i="2"/>
  <c r="AS460" i="2"/>
  <c r="BH451" i="2"/>
  <c r="BJ448" i="2" s="1"/>
  <c r="BH460" i="2"/>
  <c r="AD103" i="2"/>
  <c r="AF100" i="2" s="1"/>
  <c r="AF109" i="2" s="1"/>
  <c r="AD112" i="2"/>
  <c r="AN1553" i="2"/>
  <c r="AN1562" i="2"/>
  <c r="AI1437" i="2"/>
  <c r="AI1446" i="2"/>
  <c r="O1089" i="2"/>
  <c r="O1098" i="2"/>
  <c r="AN1089" i="2"/>
  <c r="AN1098" i="2"/>
  <c r="Y741" i="2"/>
  <c r="Y750" i="2"/>
  <c r="AS741" i="2"/>
  <c r="AU738" i="2" s="1"/>
  <c r="AS750" i="2"/>
  <c r="Y393" i="2"/>
  <c r="Y402" i="2"/>
  <c r="T45" i="2"/>
  <c r="V42" i="2" s="1"/>
  <c r="T54" i="2"/>
  <c r="BC45" i="2"/>
  <c r="BE42" i="2" s="1"/>
  <c r="BC54" i="2"/>
  <c r="V49" i="7"/>
  <c r="V44" i="7"/>
  <c r="T683" i="2"/>
  <c r="T692" i="2"/>
  <c r="AS1321" i="2"/>
  <c r="AS1330" i="2"/>
  <c r="AN277" i="2"/>
  <c r="AN286" i="2"/>
  <c r="BH654" i="4"/>
  <c r="BJ651" i="4" s="1"/>
  <c r="BJ668" i="4" s="1"/>
  <c r="BJ677" i="4" s="1"/>
  <c r="BJ679" i="4" s="1"/>
  <c r="BH671" i="4"/>
  <c r="T1263" i="2"/>
  <c r="T1272" i="2"/>
  <c r="AI1553" i="2"/>
  <c r="AI1562" i="2"/>
  <c r="T741" i="2"/>
  <c r="T750" i="2"/>
  <c r="AI45" i="2"/>
  <c r="AK42" i="2" s="1"/>
  <c r="AI54" i="2"/>
  <c r="V60" i="7"/>
  <c r="AN1031" i="2"/>
  <c r="AN1040" i="2"/>
  <c r="BH683" i="2"/>
  <c r="BJ680" i="2" s="1"/>
  <c r="BH692" i="2"/>
  <c r="V59" i="7"/>
  <c r="V62" i="7"/>
  <c r="V50" i="7"/>
  <c r="V51" i="7"/>
  <c r="O1379" i="2"/>
  <c r="O1388" i="2"/>
  <c r="Y1379" i="2"/>
  <c r="Y1388" i="2"/>
  <c r="AD1031" i="2"/>
  <c r="AD1040" i="2"/>
  <c r="AS1031" i="2"/>
  <c r="AS1040" i="2"/>
  <c r="Y683" i="2"/>
  <c r="Y692" i="2"/>
  <c r="O335" i="2"/>
  <c r="O344" i="2"/>
  <c r="AS335" i="2"/>
  <c r="AS344" i="2"/>
  <c r="O1495" i="2"/>
  <c r="O1504" i="2"/>
  <c r="BC1495" i="2"/>
  <c r="BC1504" i="2"/>
  <c r="Y1321" i="2"/>
  <c r="Y1330" i="2"/>
  <c r="O973" i="2"/>
  <c r="O982" i="2"/>
  <c r="AS973" i="2"/>
  <c r="AS982" i="2"/>
  <c r="AS625" i="2"/>
  <c r="AS634" i="2"/>
  <c r="BC625" i="2"/>
  <c r="BC634" i="2"/>
  <c r="AD277" i="2"/>
  <c r="AD286" i="2"/>
  <c r="AD654" i="4"/>
  <c r="AF651" i="4" s="1"/>
  <c r="AF668" i="4" s="1"/>
  <c r="AF677" i="4" s="1"/>
  <c r="AF679" i="4" s="1"/>
  <c r="AD671" i="4"/>
  <c r="Y654" i="4"/>
  <c r="AA651" i="4" s="1"/>
  <c r="AA668" i="4" s="1"/>
  <c r="AA677" i="4" s="1"/>
  <c r="AA679" i="4" s="1"/>
  <c r="Y671" i="4"/>
  <c r="Y1263" i="2"/>
  <c r="Y1272" i="2"/>
  <c r="AX1263" i="2"/>
  <c r="AX1272" i="2"/>
  <c r="AD915" i="2"/>
  <c r="AD924" i="2"/>
  <c r="T567" i="2"/>
  <c r="T576" i="2"/>
  <c r="AX567" i="2"/>
  <c r="AX576" i="2"/>
  <c r="AN219" i="2"/>
  <c r="AN228" i="2"/>
  <c r="BC219" i="2"/>
  <c r="BC228" i="2"/>
  <c r="AI1611" i="2"/>
  <c r="AI1620" i="2"/>
  <c r="BC1611" i="2"/>
  <c r="BC1620" i="2"/>
  <c r="AD1205" i="2"/>
  <c r="AD1214" i="2"/>
  <c r="BH1205" i="2"/>
  <c r="BJ1202" i="2" s="1"/>
  <c r="BH1214" i="2"/>
  <c r="Y857" i="2"/>
  <c r="Y866" i="2"/>
  <c r="AD509" i="2"/>
  <c r="AD518" i="2"/>
  <c r="AI509" i="2"/>
  <c r="AI518" i="2"/>
  <c r="AD161" i="2"/>
  <c r="AF158" i="2" s="1"/>
  <c r="AD170" i="2"/>
  <c r="BH161" i="2"/>
  <c r="BJ158" i="2" s="1"/>
  <c r="BH170" i="2"/>
  <c r="O1147" i="2"/>
  <c r="O1156" i="2"/>
  <c r="AX1147" i="2"/>
  <c r="AX1156" i="2"/>
  <c r="Y799" i="2"/>
  <c r="Y808" i="2"/>
  <c r="BC799" i="2"/>
  <c r="BC808" i="2"/>
  <c r="Y451" i="2"/>
  <c r="Y460" i="2"/>
  <c r="O103" i="2"/>
  <c r="O112" i="2"/>
  <c r="AN103" i="2"/>
  <c r="AP100" i="2" s="1"/>
  <c r="AP109" i="2" s="1"/>
  <c r="AN112" i="2"/>
  <c r="AS1553" i="2"/>
  <c r="AS1562" i="2"/>
  <c r="AD1437" i="2"/>
  <c r="AD1446" i="2"/>
  <c r="Y1089" i="2"/>
  <c r="Y1098" i="2"/>
  <c r="BH1089" i="2"/>
  <c r="BJ1086" i="2" s="1"/>
  <c r="BH1098" i="2"/>
  <c r="AI741" i="2"/>
  <c r="AI750" i="2"/>
  <c r="AX741" i="2"/>
  <c r="AX750" i="2"/>
  <c r="AD393" i="2"/>
  <c r="AD402" i="2"/>
  <c r="AD45" i="2"/>
  <c r="AF42" i="2" s="1"/>
  <c r="AD54" i="2"/>
  <c r="AX45" i="2"/>
  <c r="AZ42" i="2" s="1"/>
  <c r="AX54" i="2"/>
  <c r="O1031" i="2"/>
  <c r="O1040" i="2"/>
  <c r="AI335" i="2"/>
  <c r="AI344" i="2"/>
  <c r="O625" i="2"/>
  <c r="O634" i="2"/>
  <c r="T915" i="2"/>
  <c r="T924" i="2"/>
  <c r="BH857" i="2"/>
  <c r="BJ854" i="2" s="1"/>
  <c r="BH866" i="2"/>
  <c r="O799" i="2"/>
  <c r="O808" i="2"/>
  <c r="BH1437" i="2"/>
  <c r="BJ1434" i="2" s="1"/>
  <c r="BH1446" i="2"/>
  <c r="AS393" i="2"/>
  <c r="AS402" i="2"/>
  <c r="V53" i="7"/>
  <c r="AS1379" i="2"/>
  <c r="AS1388" i="2"/>
  <c r="V48" i="7"/>
  <c r="V64" i="7"/>
  <c r="T1379" i="2"/>
  <c r="T1388" i="2"/>
  <c r="AX1379" i="2"/>
  <c r="AX1388" i="2"/>
  <c r="AI1031" i="2"/>
  <c r="AI1040" i="2"/>
  <c r="BH1031" i="2"/>
  <c r="BJ1028" i="2" s="1"/>
  <c r="BH1040" i="2"/>
  <c r="AD683" i="2"/>
  <c r="AD692" i="2"/>
  <c r="T335" i="2"/>
  <c r="T344" i="2"/>
  <c r="AX335" i="2"/>
  <c r="AX344" i="2"/>
  <c r="AD1495" i="2"/>
  <c r="AD1504" i="2"/>
  <c r="AS1495" i="2"/>
  <c r="AS1504" i="2"/>
  <c r="T1321" i="2"/>
  <c r="T1330" i="2"/>
  <c r="T973" i="2"/>
  <c r="T982" i="2"/>
  <c r="AX973" i="2"/>
  <c r="AX982" i="2"/>
  <c r="AN625" i="2"/>
  <c r="AN634" i="2"/>
  <c r="BH625" i="2"/>
  <c r="BJ622" i="2" s="1"/>
  <c r="BH634" i="2"/>
  <c r="AS277" i="2"/>
  <c r="AS286" i="2"/>
  <c r="J654" i="4"/>
  <c r="J671" i="4"/>
  <c r="BC654" i="4"/>
  <c r="BE651" i="4" s="1"/>
  <c r="BE668" i="4" s="1"/>
  <c r="BE677" i="4" s="1"/>
  <c r="BE679" i="4" s="1"/>
  <c r="BC671" i="4"/>
  <c r="AD1263" i="2"/>
  <c r="AD1272" i="2"/>
  <c r="O915" i="2"/>
  <c r="O924" i="2"/>
  <c r="BH915" i="2"/>
  <c r="BJ912" i="2" s="1"/>
  <c r="BH924" i="2"/>
  <c r="AS567" i="2"/>
  <c r="AS576" i="2"/>
  <c r="BH567" i="2"/>
  <c r="BJ564" i="2" s="1"/>
  <c r="BH576" i="2"/>
  <c r="AS219" i="2"/>
  <c r="AS228" i="2"/>
  <c r="AN1611" i="2"/>
  <c r="AN1620" i="2"/>
  <c r="AS1205" i="2"/>
  <c r="AS1214" i="2"/>
  <c r="O857" i="2"/>
  <c r="O866" i="2"/>
  <c r="AI857" i="2"/>
  <c r="AI866" i="2"/>
  <c r="Y509" i="2"/>
  <c r="Y518" i="2"/>
  <c r="BH509" i="2"/>
  <c r="BJ506" i="2" s="1"/>
  <c r="BH518" i="2"/>
  <c r="AN161" i="2"/>
  <c r="AP158" i="2" s="1"/>
  <c r="AN170" i="2"/>
  <c r="AI1147" i="2"/>
  <c r="AI1156" i="2"/>
  <c r="BC1147" i="2"/>
  <c r="BC1156" i="2"/>
  <c r="AI799" i="2"/>
  <c r="AI808" i="2"/>
  <c r="BH799" i="2"/>
  <c r="BJ796" i="2" s="1"/>
  <c r="BH808" i="2"/>
  <c r="AD451" i="2"/>
  <c r="AD460" i="2"/>
  <c r="T103" i="2"/>
  <c r="V100" i="2" s="1"/>
  <c r="V109" i="2" s="1"/>
  <c r="V119" i="2" s="1"/>
  <c r="T112" i="2"/>
  <c r="AX103" i="2"/>
  <c r="AZ100" i="2" s="1"/>
  <c r="AZ109" i="2" s="1"/>
  <c r="AX112" i="2"/>
  <c r="O1553" i="2"/>
  <c r="O1562" i="2"/>
  <c r="Y1553" i="2"/>
  <c r="Y1562" i="2"/>
  <c r="O1437" i="2"/>
  <c r="O1446" i="2"/>
  <c r="AN1437" i="2"/>
  <c r="AN1446" i="2"/>
  <c r="T1089" i="2"/>
  <c r="T1098" i="2"/>
  <c r="AS1089" i="2"/>
  <c r="AS1098" i="2"/>
  <c r="AD741" i="2"/>
  <c r="AD750" i="2"/>
  <c r="O393" i="2"/>
  <c r="O402" i="2"/>
  <c r="AN393" i="2"/>
  <c r="AN402" i="2"/>
  <c r="AN45" i="2"/>
  <c r="AP42" i="2" s="1"/>
  <c r="AN54" i="2"/>
  <c r="BH45" i="2"/>
  <c r="BJ42" i="2" s="1"/>
  <c r="BH54" i="2"/>
  <c r="V46" i="7"/>
  <c r="AD1379" i="2"/>
  <c r="AD1388" i="2"/>
  <c r="BC683" i="2"/>
  <c r="BC692" i="2"/>
  <c r="AI625" i="2"/>
  <c r="AI634" i="2"/>
  <c r="BC915" i="2"/>
  <c r="BC924" i="2"/>
  <c r="T219" i="2"/>
  <c r="T228" i="2"/>
  <c r="T509" i="2"/>
  <c r="T518" i="2"/>
  <c r="AI451" i="2"/>
  <c r="AI460" i="2"/>
  <c r="AS103" i="2"/>
  <c r="AU100" i="2" s="1"/>
  <c r="AU109" i="2" s="1"/>
  <c r="AS112" i="2"/>
  <c r="AD1089" i="2"/>
  <c r="AD1098" i="2"/>
  <c r="BH393" i="2"/>
  <c r="BJ390" i="2" s="1"/>
  <c r="BH402" i="2"/>
  <c r="AX1031" i="2"/>
  <c r="AX1040" i="2"/>
  <c r="V61" i="7"/>
  <c r="V55" i="7"/>
  <c r="AI1379" i="2"/>
  <c r="AI1388" i="2"/>
  <c r="BH1379" i="2"/>
  <c r="BJ1376" i="2" s="1"/>
  <c r="BH1388" i="2"/>
  <c r="T1031" i="2"/>
  <c r="T1040" i="2"/>
  <c r="O683" i="2"/>
  <c r="O692" i="2"/>
  <c r="AS683" i="2"/>
  <c r="AS692" i="2"/>
  <c r="Y335" i="2"/>
  <c r="Y344" i="2"/>
  <c r="BH335" i="2"/>
  <c r="BJ332" i="2" s="1"/>
  <c r="BH344" i="2"/>
  <c r="T1495" i="2"/>
  <c r="T1504" i="2"/>
  <c r="AX1495" i="2"/>
  <c r="AX1504" i="2"/>
  <c r="O1321" i="2"/>
  <c r="O1330" i="2"/>
  <c r="AX1321" i="2"/>
  <c r="AX1330" i="2"/>
  <c r="Y973" i="2"/>
  <c r="Y982" i="2"/>
  <c r="BH973" i="2"/>
  <c r="BJ970" i="2" s="1"/>
  <c r="BH982" i="2"/>
  <c r="Y625" i="2"/>
  <c r="Y634" i="2"/>
  <c r="O277" i="2"/>
  <c r="O286" i="2"/>
  <c r="AI277" i="2"/>
  <c r="AI286" i="2"/>
  <c r="AX654" i="4"/>
  <c r="AZ651" i="4" s="1"/>
  <c r="AZ668" i="4" s="1"/>
  <c r="AZ677" i="4" s="1"/>
  <c r="AZ679" i="4" s="1"/>
  <c r="AX671" i="4"/>
  <c r="AS654" i="4"/>
  <c r="AU651" i="4" s="1"/>
  <c r="AU668" i="4" s="1"/>
  <c r="AU677" i="4" s="1"/>
  <c r="AU679" i="4" s="1"/>
  <c r="AS671" i="4"/>
  <c r="AI1263" i="2"/>
  <c r="AI1272" i="2"/>
  <c r="Y915" i="2"/>
  <c r="Y924" i="2"/>
  <c r="AS915" i="2"/>
  <c r="AS924" i="2"/>
  <c r="Y567" i="2"/>
  <c r="Y576" i="2"/>
  <c r="BC567" i="2"/>
  <c r="BC576" i="2"/>
  <c r="Y219" i="2"/>
  <c r="Y228" i="2"/>
  <c r="AD1611" i="2"/>
  <c r="AD1620" i="2"/>
  <c r="Y1205" i="2"/>
  <c r="Y1214" i="2"/>
  <c r="T857" i="2"/>
  <c r="T866" i="2"/>
  <c r="AX857" i="2"/>
  <c r="AX866" i="2"/>
  <c r="AX509" i="2"/>
  <c r="AX518" i="2"/>
  <c r="BC509" i="2"/>
  <c r="BC518" i="2"/>
  <c r="AI161" i="2"/>
  <c r="AK158" i="2" s="1"/>
  <c r="AI170" i="2"/>
  <c r="T1147" i="2"/>
  <c r="T1156" i="2"/>
  <c r="BH1147" i="2"/>
  <c r="BJ1144" i="2" s="1"/>
  <c r="BH1156" i="2"/>
  <c r="AS799" i="2"/>
  <c r="AS808" i="2"/>
  <c r="O451" i="2"/>
  <c r="O460" i="2"/>
  <c r="AN451" i="2"/>
  <c r="AN460" i="2"/>
  <c r="Y103" i="2"/>
  <c r="AA100" i="2" s="1"/>
  <c r="AA109" i="2" s="1"/>
  <c r="AA119" i="2" s="1"/>
  <c r="Y112" i="2"/>
  <c r="BH103" i="2"/>
  <c r="BJ100" i="2" s="1"/>
  <c r="BJ109" i="2" s="1"/>
  <c r="BH112" i="2"/>
  <c r="AD1553" i="2"/>
  <c r="AD1562" i="2"/>
  <c r="BH1553" i="2"/>
  <c r="BJ1550" i="2" s="1"/>
  <c r="BH1562" i="2"/>
  <c r="AU747" i="2"/>
  <c r="Y1437" i="2"/>
  <c r="Y1446" i="2"/>
  <c r="BC1437" i="2"/>
  <c r="BC1446" i="2"/>
  <c r="AI1089" i="2"/>
  <c r="AI1098" i="2"/>
  <c r="BC1089" i="2"/>
  <c r="BC1098" i="2"/>
  <c r="AN741" i="2"/>
  <c r="AN750" i="2"/>
  <c r="AI393" i="2"/>
  <c r="AI402" i="2"/>
  <c r="AX393" i="2"/>
  <c r="AX402" i="2"/>
  <c r="AS45" i="2"/>
  <c r="AU42" i="2" s="1"/>
  <c r="AS54" i="2"/>
  <c r="J42" i="7"/>
  <c r="M42" i="7"/>
  <c r="L42" i="7"/>
  <c r="G42" i="7"/>
  <c r="N42" i="7"/>
  <c r="K42" i="7"/>
  <c r="I42" i="7"/>
  <c r="H42" i="7"/>
  <c r="O42" i="7"/>
  <c r="P42" i="7"/>
  <c r="E671" i="4"/>
  <c r="AL1559" i="2" l="1"/>
  <c r="AL1568" i="2" s="1"/>
  <c r="CC1554" i="2"/>
  <c r="AK1554" i="2"/>
  <c r="Y115" i="2"/>
  <c r="Y116" i="2" s="1"/>
  <c r="AA116" i="2" s="1"/>
  <c r="T116" i="2"/>
  <c r="V116" i="2" s="1"/>
  <c r="CC1090" i="2"/>
  <c r="AB1095" i="2"/>
  <c r="AA1090" i="2"/>
  <c r="CC916" i="2"/>
  <c r="W921" i="2"/>
  <c r="V916" i="2"/>
  <c r="AB292" i="2"/>
  <c r="AB293" i="2"/>
  <c r="AA278" i="2"/>
  <c r="CC278" i="2"/>
  <c r="W283" i="2"/>
  <c r="V278" i="2"/>
  <c r="AB225" i="2"/>
  <c r="CC220" i="2"/>
  <c r="AA220" i="2"/>
  <c r="AB1501" i="2"/>
  <c r="CC1496" i="2"/>
  <c r="CC1612" i="2"/>
  <c r="R1617" i="2"/>
  <c r="Q1612" i="2"/>
  <c r="Q1617" i="2" s="1"/>
  <c r="CC1148" i="2"/>
  <c r="R1153" i="2"/>
  <c r="CC394" i="2"/>
  <c r="R399" i="2"/>
  <c r="AA1550" i="2"/>
  <c r="AA1559" i="2" s="1"/>
  <c r="AA1569" i="2" s="1"/>
  <c r="AU564" i="2"/>
  <c r="AU573" i="2" s="1"/>
  <c r="AZ970" i="2"/>
  <c r="AZ979" i="2" s="1"/>
  <c r="AP680" i="2"/>
  <c r="AP689" i="2" s="1"/>
  <c r="AO693" i="2" s="1"/>
  <c r="AO692" i="2" s="1"/>
  <c r="AZ1550" i="2"/>
  <c r="AZ1559" i="2" s="1"/>
  <c r="AK216" i="2"/>
  <c r="AK225" i="2" s="1"/>
  <c r="AF970" i="2"/>
  <c r="AF979" i="2" s="1"/>
  <c r="AU756" i="2"/>
  <c r="AU758" i="2" s="1"/>
  <c r="AU759" i="2" s="1"/>
  <c r="Q448" i="2"/>
  <c r="Q457" i="2" s="1"/>
  <c r="Q467" i="2" s="1"/>
  <c r="V1144" i="2"/>
  <c r="V1153" i="2" s="1"/>
  <c r="Q390" i="2"/>
  <c r="Q399" i="2" s="1"/>
  <c r="Q409" i="2" s="1"/>
  <c r="V1086" i="2"/>
  <c r="V1095" i="2" s="1"/>
  <c r="AK796" i="2"/>
  <c r="AK805" i="2" s="1"/>
  <c r="AJ809" i="2" s="1"/>
  <c r="AJ808" i="2" s="1"/>
  <c r="AK854" i="2"/>
  <c r="AK863" i="2" s="1"/>
  <c r="AJ867" i="2" s="1"/>
  <c r="AJ866" i="2" s="1"/>
  <c r="AP1608" i="2"/>
  <c r="AP1617" i="2" s="1"/>
  <c r="AF1260" i="2"/>
  <c r="AF1269" i="2" s="1"/>
  <c r="AE1273" i="2" s="1"/>
  <c r="AE1272" i="2" s="1"/>
  <c r="AU274" i="2"/>
  <c r="AU283" i="2" s="1"/>
  <c r="AU1492" i="2"/>
  <c r="AU1501" i="2" s="1"/>
  <c r="V332" i="2"/>
  <c r="V341" i="2" s="1"/>
  <c r="V351" i="2" s="1"/>
  <c r="AK1028" i="2"/>
  <c r="AK1037" i="2" s="1"/>
  <c r="AJ1041" i="2" s="1"/>
  <c r="AJ1040" i="2" s="1"/>
  <c r="AK1550" i="2"/>
  <c r="AK1559" i="2" s="1"/>
  <c r="AJ1563" i="2" s="1"/>
  <c r="AJ1562" i="2" s="1"/>
  <c r="AK390" i="2"/>
  <c r="AK399" i="2" s="1"/>
  <c r="AJ403" i="2" s="1"/>
  <c r="AJ402" i="2" s="1"/>
  <c r="AK1086" i="2"/>
  <c r="AK1095" i="2" s="1"/>
  <c r="AJ1099" i="2" s="1"/>
  <c r="AJ1098" i="2" s="1"/>
  <c r="AP1162" i="2"/>
  <c r="AP1164" i="2" s="1"/>
  <c r="AZ506" i="2"/>
  <c r="AZ515" i="2" s="1"/>
  <c r="AY519" i="2" s="1"/>
  <c r="AY518" i="2" s="1"/>
  <c r="AA1202" i="2"/>
  <c r="AA1211" i="2" s="1"/>
  <c r="BE564" i="2"/>
  <c r="BE573" i="2" s="1"/>
  <c r="AA921" i="2"/>
  <c r="AA931" i="2" s="1"/>
  <c r="AA912" i="2"/>
  <c r="AA622" i="2"/>
  <c r="AA631" i="2" s="1"/>
  <c r="AZ1318" i="2"/>
  <c r="AZ1327" i="2" s="1"/>
  <c r="V1492" i="2"/>
  <c r="V1501" i="2" s="1"/>
  <c r="AU680" i="2"/>
  <c r="AU689" i="2" s="1"/>
  <c r="AT693" i="2" s="1"/>
  <c r="AT692" i="2" s="1"/>
  <c r="AZ1028" i="2"/>
  <c r="AZ1037" i="2" s="1"/>
  <c r="AY1041" i="2" s="1"/>
  <c r="AY1040" i="2" s="1"/>
  <c r="V216" i="2"/>
  <c r="V225" i="2" s="1"/>
  <c r="V235" i="2" s="1"/>
  <c r="BE680" i="2"/>
  <c r="BE689" i="2" s="1"/>
  <c r="V912" i="2"/>
  <c r="V921" i="2" s="1"/>
  <c r="V931" i="2" s="1"/>
  <c r="Q1028" i="2"/>
  <c r="Q1037" i="2" s="1"/>
  <c r="AF390" i="2"/>
  <c r="AF399" i="2" s="1"/>
  <c r="AE403" i="2" s="1"/>
  <c r="AE402" i="2" s="1"/>
  <c r="AU1550" i="2"/>
  <c r="AU1559" i="2" s="1"/>
  <c r="AA448" i="2"/>
  <c r="AA457" i="2" s="1"/>
  <c r="AZ1144" i="2"/>
  <c r="AZ1153" i="2" s="1"/>
  <c r="AY1157" i="2" s="1"/>
  <c r="AY1156" i="2" s="1"/>
  <c r="AA854" i="2"/>
  <c r="AA863" i="2" s="1"/>
  <c r="AA873" i="2" s="1"/>
  <c r="BE1608" i="2"/>
  <c r="BE1617" i="2" s="1"/>
  <c r="AP216" i="2"/>
  <c r="AP225" i="2" s="1"/>
  <c r="AF912" i="2"/>
  <c r="AF921" i="2" s="1"/>
  <c r="BE622" i="2"/>
  <c r="BE631" i="2" s="1"/>
  <c r="Q970" i="2"/>
  <c r="Q979" i="2" s="1"/>
  <c r="Q1492" i="2"/>
  <c r="Q1501" i="2" s="1"/>
  <c r="Q1511" i="2" s="1"/>
  <c r="AA680" i="2"/>
  <c r="AA689" i="2" s="1"/>
  <c r="AA1376" i="2"/>
  <c r="AA1385" i="2" s="1"/>
  <c r="AP274" i="2"/>
  <c r="AP283" i="2" s="1"/>
  <c r="AA390" i="2"/>
  <c r="AA399" i="2" s="1"/>
  <c r="Z403" i="2" s="1"/>
  <c r="Z402" i="2" s="1"/>
  <c r="AP1086" i="2"/>
  <c r="AP1095" i="2" s="1"/>
  <c r="AO1099" i="2" s="1"/>
  <c r="AO1098" i="2" s="1"/>
  <c r="AP1550" i="2"/>
  <c r="AP1559" i="2" s="1"/>
  <c r="AO1563" i="2" s="1"/>
  <c r="AO1562" i="2" s="1"/>
  <c r="AU448" i="2"/>
  <c r="AU457" i="2" s="1"/>
  <c r="AT461" i="2" s="1"/>
  <c r="AT460" i="2" s="1"/>
  <c r="AF1144" i="2"/>
  <c r="AF1153" i="2" s="1"/>
  <c r="AE1157" i="2" s="1"/>
  <c r="AE1156" i="2" s="1"/>
  <c r="AU506" i="2"/>
  <c r="AU515" i="2" s="1"/>
  <c r="BE1202" i="2"/>
  <c r="BE1211" i="2" s="1"/>
  <c r="AA1608" i="2"/>
  <c r="AA1617" i="2" s="1"/>
  <c r="Z1621" i="2" s="1"/>
  <c r="Z1620" i="2" s="1"/>
  <c r="AP564" i="2"/>
  <c r="AP573" i="2" s="1"/>
  <c r="AU1269" i="2"/>
  <c r="AU1260" i="2"/>
  <c r="V622" i="2"/>
  <c r="V631" i="2" s="1"/>
  <c r="AF1318" i="2"/>
  <c r="AF1327" i="2" s="1"/>
  <c r="AF805" i="2"/>
  <c r="AF796" i="2"/>
  <c r="AK1202" i="2"/>
  <c r="AK1211" i="2" s="1"/>
  <c r="AJ1215" i="2" s="1"/>
  <c r="AJ1214" i="2" s="1"/>
  <c r="AP1318" i="2"/>
  <c r="AP1327" i="2" s="1"/>
  <c r="BE738" i="2"/>
  <c r="BE747" i="2" s="1"/>
  <c r="AZ1434" i="2"/>
  <c r="AZ1443" i="2" s="1"/>
  <c r="AY1447" i="2" s="1"/>
  <c r="AY1446" i="2" s="1"/>
  <c r="V1550" i="2"/>
  <c r="V1559" i="2" s="1"/>
  <c r="V1569" i="2" s="1"/>
  <c r="BE448" i="2"/>
  <c r="BE457" i="2" s="1"/>
  <c r="AU1144" i="2"/>
  <c r="AU1153" i="2" s="1"/>
  <c r="AT1157" i="2" s="1"/>
  <c r="AT1156" i="2" s="1"/>
  <c r="AF854" i="2"/>
  <c r="AF863" i="2" s="1"/>
  <c r="AZ1608" i="2"/>
  <c r="AZ1617" i="2" s="1"/>
  <c r="AY1621" i="2" s="1"/>
  <c r="AY1620" i="2" s="1"/>
  <c r="Q216" i="2"/>
  <c r="Q225" i="2" s="1"/>
  <c r="Q235" i="2" s="1"/>
  <c r="AK912" i="2"/>
  <c r="AK921" i="2" s="1"/>
  <c r="V274" i="2"/>
  <c r="AK970" i="2"/>
  <c r="AK979" i="2" s="1"/>
  <c r="AJ983" i="2" s="1"/>
  <c r="AJ982" i="2" s="1"/>
  <c r="AF332" i="2"/>
  <c r="AF341" i="2" s="1"/>
  <c r="AA1028" i="2"/>
  <c r="AA1037" i="2" s="1"/>
  <c r="AP1434" i="2"/>
  <c r="AP1443" i="2" s="1"/>
  <c r="AO1447" i="2" s="1"/>
  <c r="AO1446" i="2" s="1"/>
  <c r="AU216" i="2"/>
  <c r="AU225" i="2" s="1"/>
  <c r="AF680" i="2"/>
  <c r="AF689" i="2" s="1"/>
  <c r="AE693" i="2" s="1"/>
  <c r="AE692" i="2" s="1"/>
  <c r="V1260" i="2"/>
  <c r="V1269" i="2" s="1"/>
  <c r="AZ448" i="2"/>
  <c r="AZ457" i="2" s="1"/>
  <c r="AZ1202" i="2"/>
  <c r="AZ1211" i="2" s="1"/>
  <c r="AY1215" i="2" s="1"/>
  <c r="AY1214" i="2" s="1"/>
  <c r="BE1260" i="2"/>
  <c r="BE1269" i="2" s="1"/>
  <c r="BE1278" i="2" s="1"/>
  <c r="BE1280" i="2" s="1"/>
  <c r="BE1281" i="2" s="1"/>
  <c r="BD1281" i="2" s="1"/>
  <c r="O30" i="7" s="1"/>
  <c r="AK1492" i="2"/>
  <c r="AK1501" i="2" s="1"/>
  <c r="AF738" i="2"/>
  <c r="AF747" i="2" s="1"/>
  <c r="AE751" i="2" s="1"/>
  <c r="AE750" i="2" s="1"/>
  <c r="Q1550" i="2"/>
  <c r="Q1559" i="2" s="1"/>
  <c r="Q1569" i="2" s="1"/>
  <c r="AF448" i="2"/>
  <c r="AF457" i="2" s="1"/>
  <c r="BE1144" i="2"/>
  <c r="BE1153" i="2" s="1"/>
  <c r="Q854" i="2"/>
  <c r="Q863" i="2" s="1"/>
  <c r="V970" i="2"/>
  <c r="V979" i="2" s="1"/>
  <c r="AF1492" i="2"/>
  <c r="AF1501" i="2" s="1"/>
  <c r="AE1505" i="2" s="1"/>
  <c r="AE1504" i="2" s="1"/>
  <c r="AZ1376" i="2"/>
  <c r="AZ1385" i="2" s="1"/>
  <c r="AY1389" i="2" s="1"/>
  <c r="AY1388" i="2" s="1"/>
  <c r="AU1376" i="2"/>
  <c r="AU1385" i="2" s="1"/>
  <c r="AP738" i="2"/>
  <c r="AP747" i="2" s="1"/>
  <c r="AO751" i="2" s="1"/>
  <c r="AO750" i="2" s="1"/>
  <c r="BE1434" i="2"/>
  <c r="BE1443" i="2" s="1"/>
  <c r="BE1452" i="2" s="1"/>
  <c r="BE1454" i="2" s="1"/>
  <c r="BE1455" i="2" s="1"/>
  <c r="BD1455" i="2" s="1"/>
  <c r="O33" i="7" s="1"/>
  <c r="AZ854" i="2"/>
  <c r="AZ863" i="2" s="1"/>
  <c r="AF1608" i="2"/>
  <c r="AF1617" i="2" s="1"/>
  <c r="AE1621" i="2" s="1"/>
  <c r="AE1620" i="2" s="1"/>
  <c r="AA564" i="2"/>
  <c r="AA573" i="2" s="1"/>
  <c r="AK1260" i="2"/>
  <c r="AK1269" i="2" s="1"/>
  <c r="AK274" i="2"/>
  <c r="AK283" i="2" s="1"/>
  <c r="AK292" i="2" s="1"/>
  <c r="AK294" i="2" s="1"/>
  <c r="Q1318" i="2"/>
  <c r="Q1327" i="2" s="1"/>
  <c r="Q1337" i="2" s="1"/>
  <c r="Q680" i="2"/>
  <c r="Q689" i="2" s="1"/>
  <c r="Q699" i="2" s="1"/>
  <c r="AK1385" i="2"/>
  <c r="AJ1389" i="2" s="1"/>
  <c r="AJ1388" i="2" s="1"/>
  <c r="AK1376" i="2"/>
  <c r="AK448" i="2"/>
  <c r="AK457" i="2" s="1"/>
  <c r="AJ461" i="2" s="1"/>
  <c r="AJ460" i="2" s="1"/>
  <c r="BE912" i="2"/>
  <c r="BE921" i="2" s="1"/>
  <c r="AF1376" i="2"/>
  <c r="AF1385" i="2" s="1"/>
  <c r="AE1389" i="2" s="1"/>
  <c r="AE1388" i="2" s="1"/>
  <c r="Q796" i="2"/>
  <c r="Q805" i="2" s="1"/>
  <c r="Q815" i="2" s="1"/>
  <c r="Q622" i="2"/>
  <c r="Q631" i="2" s="1"/>
  <c r="Q641" i="2" s="1"/>
  <c r="AZ738" i="2"/>
  <c r="AZ747" i="2" s="1"/>
  <c r="AY751" i="2" s="1"/>
  <c r="AY750" i="2" s="1"/>
  <c r="AA1086" i="2"/>
  <c r="AA1095" i="2" s="1"/>
  <c r="BE796" i="2"/>
  <c r="BE805" i="2" s="1"/>
  <c r="BE814" i="2" s="1"/>
  <c r="BE816" i="2" s="1"/>
  <c r="Q1144" i="2"/>
  <c r="Q1153" i="2" s="1"/>
  <c r="Q1163" i="2" s="1"/>
  <c r="AK506" i="2"/>
  <c r="AK515" i="2" s="1"/>
  <c r="AJ519" i="2" s="1"/>
  <c r="AJ518" i="2" s="1"/>
  <c r="AK1608" i="2"/>
  <c r="AK1617" i="2" s="1"/>
  <c r="AZ564" i="2"/>
  <c r="AZ573" i="2" s="1"/>
  <c r="AY577" i="2" s="1"/>
  <c r="AY576" i="2" s="1"/>
  <c r="AZ1260" i="2"/>
  <c r="AZ1269" i="2" s="1"/>
  <c r="AY1273" i="2" s="1"/>
  <c r="AY1272" i="2" s="1"/>
  <c r="AU622" i="2"/>
  <c r="AU631" i="2" s="1"/>
  <c r="AA1318" i="2"/>
  <c r="AA1327" i="2" s="1"/>
  <c r="AU332" i="2"/>
  <c r="AU341" i="2" s="1"/>
  <c r="AU1028" i="2"/>
  <c r="AU1037" i="2" s="1"/>
  <c r="Q1376" i="2"/>
  <c r="Q1385" i="2" s="1"/>
  <c r="Q1395" i="2" s="1"/>
  <c r="AU1318" i="2"/>
  <c r="AU1327" i="2" s="1"/>
  <c r="AT1331" i="2" s="1"/>
  <c r="AT1330" i="2" s="1"/>
  <c r="Q1086" i="2"/>
  <c r="Q1095" i="2" s="1"/>
  <c r="AP796" i="2"/>
  <c r="AP805" i="2" s="1"/>
  <c r="AO809" i="2" s="1"/>
  <c r="AO808" i="2" s="1"/>
  <c r="Q506" i="2"/>
  <c r="Q515" i="2" s="1"/>
  <c r="Q525" i="2" s="1"/>
  <c r="V1202" i="2"/>
  <c r="V1211" i="2" s="1"/>
  <c r="V1221" i="2" s="1"/>
  <c r="BJ216" i="2"/>
  <c r="BJ225" i="2" s="1"/>
  <c r="Q564" i="2"/>
  <c r="Q573" i="2" s="1"/>
  <c r="AP1260" i="2"/>
  <c r="AP1269" i="2" s="1"/>
  <c r="AA274" i="2"/>
  <c r="AA283" i="2" s="1"/>
  <c r="AP970" i="2"/>
  <c r="AP979" i="2" s="1"/>
  <c r="AO983" i="2" s="1"/>
  <c r="AO982" i="2" s="1"/>
  <c r="AP1492" i="2"/>
  <c r="AP1501" i="2" s="1"/>
  <c r="AO1505" i="2" s="1"/>
  <c r="AO1504" i="2" s="1"/>
  <c r="BE1028" i="2"/>
  <c r="BE1037" i="2" s="1"/>
  <c r="BE390" i="2"/>
  <c r="BE399" i="2" s="1"/>
  <c r="BE408" i="2" s="1"/>
  <c r="BE410" i="2" s="1"/>
  <c r="BE411" i="2" s="1"/>
  <c r="BD411" i="2" s="1"/>
  <c r="O15" i="7" s="1"/>
  <c r="Q738" i="2"/>
  <c r="Q747" i="2" s="1"/>
  <c r="Q757" i="2" s="1"/>
  <c r="V1434" i="2"/>
  <c r="V1443" i="2" s="1"/>
  <c r="V448" i="2"/>
  <c r="V457" i="2" s="1"/>
  <c r="AA1144" i="2"/>
  <c r="AA1153" i="2" s="1"/>
  <c r="AP506" i="2"/>
  <c r="AP515" i="2" s="1"/>
  <c r="AO519" i="2" s="1"/>
  <c r="AO518" i="2" s="1"/>
  <c r="AP1202" i="2"/>
  <c r="AP1211" i="2" s="1"/>
  <c r="AO1215" i="2" s="1"/>
  <c r="AO1214" i="2" s="1"/>
  <c r="V1608" i="2"/>
  <c r="V1617" i="2" s="1"/>
  <c r="U1621" i="2" s="1"/>
  <c r="U1620" i="2" s="1"/>
  <c r="AF564" i="2"/>
  <c r="AF573" i="2" s="1"/>
  <c r="AE577" i="2" s="1"/>
  <c r="AE576" i="2" s="1"/>
  <c r="AF622" i="2"/>
  <c r="AF631" i="2" s="1"/>
  <c r="AE635" i="2" s="1"/>
  <c r="AE634" i="2" s="1"/>
  <c r="AA1492" i="2"/>
  <c r="AA1501" i="2" s="1"/>
  <c r="AA1511" i="2" s="1"/>
  <c r="AZ680" i="2"/>
  <c r="AZ689" i="2" s="1"/>
  <c r="AY693" i="2" s="1"/>
  <c r="AY692" i="2" s="1"/>
  <c r="BE1376" i="2"/>
  <c r="BE1385" i="2" s="1"/>
  <c r="BE1394" i="2" s="1"/>
  <c r="BE1396" i="2" s="1"/>
  <c r="AU796" i="2"/>
  <c r="AU805" i="2" s="1"/>
  <c r="AT809" i="2" s="1"/>
  <c r="AT808" i="2" s="1"/>
  <c r="AP448" i="2"/>
  <c r="AP457" i="2" s="1"/>
  <c r="AO461" i="2" s="1"/>
  <c r="AO460" i="2" s="1"/>
  <c r="AU1086" i="2"/>
  <c r="AU1095" i="2" s="1"/>
  <c r="AT1099" i="2" s="1"/>
  <c r="AT1098" i="2" s="1"/>
  <c r="AP622" i="2"/>
  <c r="AP631" i="2" s="1"/>
  <c r="AO635" i="2" s="1"/>
  <c r="AO634" i="2" s="1"/>
  <c r="V1376" i="2"/>
  <c r="V1385" i="2" s="1"/>
  <c r="V738" i="2"/>
  <c r="V747" i="2" s="1"/>
  <c r="AZ216" i="2"/>
  <c r="AZ225" i="2" s="1"/>
  <c r="AZ234" i="2" s="1"/>
  <c r="AZ236" i="2" s="1"/>
  <c r="AU1434" i="2"/>
  <c r="AU1443" i="2" s="1"/>
  <c r="BE274" i="2"/>
  <c r="BE283" i="2" s="1"/>
  <c r="BE292" i="2" s="1"/>
  <c r="BE294" i="2" s="1"/>
  <c r="AF1550" i="2"/>
  <c r="AF1559" i="2" s="1"/>
  <c r="AP390" i="2"/>
  <c r="AP399" i="2" s="1"/>
  <c r="Q1434" i="2"/>
  <c r="Q1443" i="2" s="1"/>
  <c r="Q1453" i="2" s="1"/>
  <c r="AK1144" i="2"/>
  <c r="AK1153" i="2" s="1"/>
  <c r="AJ1157" i="2" s="1"/>
  <c r="AJ1156" i="2" s="1"/>
  <c r="AA506" i="2"/>
  <c r="AA515" i="2" s="1"/>
  <c r="AA525" i="2" s="1"/>
  <c r="AU1202" i="2"/>
  <c r="AU1211" i="2" s="1"/>
  <c r="Q912" i="2"/>
  <c r="Q921" i="2" s="1"/>
  <c r="Q931" i="2" s="1"/>
  <c r="V1318" i="2"/>
  <c r="V1327" i="2" s="1"/>
  <c r="V1337" i="2" s="1"/>
  <c r="AZ332" i="2"/>
  <c r="AZ341" i="2" s="1"/>
  <c r="AZ350" i="2" s="1"/>
  <c r="AZ352" i="2" s="1"/>
  <c r="AZ390" i="2"/>
  <c r="AZ399" i="2" s="1"/>
  <c r="BE1086" i="2"/>
  <c r="BE1095" i="2" s="1"/>
  <c r="AA1434" i="2"/>
  <c r="AA1443" i="2" s="1"/>
  <c r="BE506" i="2"/>
  <c r="BE515" i="2" s="1"/>
  <c r="V854" i="2"/>
  <c r="V863" i="2" s="1"/>
  <c r="V873" i="2" s="1"/>
  <c r="AA216" i="2"/>
  <c r="AA225" i="2" s="1"/>
  <c r="AA235" i="2" s="1"/>
  <c r="AU912" i="2"/>
  <c r="AU921" i="2" s="1"/>
  <c r="Q274" i="2"/>
  <c r="Q283" i="2" s="1"/>
  <c r="Q293" i="2" s="1"/>
  <c r="AA970" i="2"/>
  <c r="AA979" i="2" s="1"/>
  <c r="AZ1492" i="2"/>
  <c r="AZ1501" i="2" s="1"/>
  <c r="AA332" i="2"/>
  <c r="AA341" i="2" s="1"/>
  <c r="AA351" i="2" s="1"/>
  <c r="V1028" i="2"/>
  <c r="V1037" i="2" s="1"/>
  <c r="V1047" i="2" s="1"/>
  <c r="AF1086" i="2"/>
  <c r="AF1095" i="2" s="1"/>
  <c r="V506" i="2"/>
  <c r="V515" i="2" s="1"/>
  <c r="V525" i="2" s="1"/>
  <c r="AK622" i="2"/>
  <c r="AK631" i="2" s="1"/>
  <c r="AJ635" i="2" s="1"/>
  <c r="AJ634" i="2" s="1"/>
  <c r="AU390" i="2"/>
  <c r="AU399" i="2" s="1"/>
  <c r="AK332" i="2"/>
  <c r="AK341" i="2" s="1"/>
  <c r="AK350" i="2" s="1"/>
  <c r="AK352" i="2" s="1"/>
  <c r="AK738" i="2"/>
  <c r="AK747" i="2" s="1"/>
  <c r="AF1434" i="2"/>
  <c r="AF1443" i="2" s="1"/>
  <c r="AA796" i="2"/>
  <c r="AA805" i="2" s="1"/>
  <c r="AA815" i="2" s="1"/>
  <c r="AF506" i="2"/>
  <c r="AF515" i="2" s="1"/>
  <c r="AF1202" i="2"/>
  <c r="AF1211" i="2" s="1"/>
  <c r="BE216" i="2"/>
  <c r="BE225" i="2" s="1"/>
  <c r="V564" i="2"/>
  <c r="V573" i="2" s="1"/>
  <c r="V583" i="2" s="1"/>
  <c r="AA1260" i="2"/>
  <c r="AA1269" i="2" s="1"/>
  <c r="AA1279" i="2" s="1"/>
  <c r="AF274" i="2"/>
  <c r="AF283" i="2" s="1"/>
  <c r="AU970" i="2"/>
  <c r="AU979" i="2" s="1"/>
  <c r="BE1492" i="2"/>
  <c r="BE1501" i="2" s="1"/>
  <c r="BE1510" i="2" s="1"/>
  <c r="BE1512" i="2" s="1"/>
  <c r="Q332" i="2"/>
  <c r="Q341" i="2" s="1"/>
  <c r="Q351" i="2" s="1"/>
  <c r="AF1028" i="2"/>
  <c r="AF1037" i="2" s="1"/>
  <c r="AP1028" i="2"/>
  <c r="AP1037" i="2" s="1"/>
  <c r="V680" i="2"/>
  <c r="V689" i="2" s="1"/>
  <c r="V699" i="2" s="1"/>
  <c r="AA738" i="2"/>
  <c r="AA747" i="2" s="1"/>
  <c r="AA757" i="2" s="1"/>
  <c r="AK1434" i="2"/>
  <c r="AK1443" i="2" s="1"/>
  <c r="AJ1447" i="2" s="1"/>
  <c r="AJ1446" i="2" s="1"/>
  <c r="AZ796" i="2"/>
  <c r="AZ805" i="2" s="1"/>
  <c r="AU854" i="2"/>
  <c r="AU863" i="2" s="1"/>
  <c r="AU1608" i="2"/>
  <c r="AU1617" i="2" s="1"/>
  <c r="AP912" i="2"/>
  <c r="AP921" i="2" s="1"/>
  <c r="AZ622" i="2"/>
  <c r="AZ631" i="2" s="1"/>
  <c r="AY635" i="2" s="1"/>
  <c r="AY634" i="2" s="1"/>
  <c r="BE1318" i="2"/>
  <c r="BE1327" i="2" s="1"/>
  <c r="AP332" i="2"/>
  <c r="AP341" i="2" s="1"/>
  <c r="AP854" i="2"/>
  <c r="AP863" i="2" s="1"/>
  <c r="AK564" i="2"/>
  <c r="AK573" i="2" s="1"/>
  <c r="V390" i="2"/>
  <c r="V399" i="2" s="1"/>
  <c r="AZ1086" i="2"/>
  <c r="AZ1095" i="2" s="1"/>
  <c r="BE1550" i="2"/>
  <c r="BE1559" i="2" s="1"/>
  <c r="V796" i="2"/>
  <c r="V805" i="2" s="1"/>
  <c r="V815" i="2" s="1"/>
  <c r="BE854" i="2"/>
  <c r="BE863" i="2" s="1"/>
  <c r="Q1202" i="2"/>
  <c r="Q1211" i="2" s="1"/>
  <c r="AF216" i="2"/>
  <c r="AF225" i="2" s="1"/>
  <c r="AZ912" i="2"/>
  <c r="AZ921" i="2" s="1"/>
  <c r="Q1260" i="2"/>
  <c r="Q1269" i="2" s="1"/>
  <c r="Q1279" i="2" s="1"/>
  <c r="AZ274" i="2"/>
  <c r="AZ283" i="2" s="1"/>
  <c r="BE970" i="2"/>
  <c r="BE979" i="2" s="1"/>
  <c r="AK1318" i="2"/>
  <c r="AK1327" i="2" s="1"/>
  <c r="BE332" i="2"/>
  <c r="BE341" i="2" s="1"/>
  <c r="AK680" i="2"/>
  <c r="AK689" i="2" s="1"/>
  <c r="AP1376" i="2"/>
  <c r="AP1385" i="2" s="1"/>
  <c r="AO1389" i="2" s="1"/>
  <c r="AO1388" i="2" s="1"/>
  <c r="R60" i="2"/>
  <c r="R61" i="2"/>
  <c r="BJ46" i="2"/>
  <c r="CC46" i="2"/>
  <c r="AQ12" i="7"/>
  <c r="AT1273" i="2"/>
  <c r="AT1272" i="2" s="1"/>
  <c r="AE809" i="2"/>
  <c r="AT751" i="2"/>
  <c r="AT750" i="2" s="1"/>
  <c r="BN897" i="4"/>
  <c r="BN717" i="4"/>
  <c r="Z925" i="2"/>
  <c r="Z924" i="2" s="1"/>
  <c r="AO1157" i="2"/>
  <c r="AO1156" i="2" s="1"/>
  <c r="P1621" i="2"/>
  <c r="BN852" i="4"/>
  <c r="AR12" i="7"/>
  <c r="BI679" i="4"/>
  <c r="BJ680" i="4"/>
  <c r="BI680" i="4" s="1"/>
  <c r="P58" i="7" s="1"/>
  <c r="BD679" i="4"/>
  <c r="BE680" i="4"/>
  <c r="BD680" i="4" s="1"/>
  <c r="O58" i="7" s="1"/>
  <c r="BD672" i="4"/>
  <c r="BD671" i="4" s="1"/>
  <c r="AZ680" i="4"/>
  <c r="AY680" i="4" s="1"/>
  <c r="N58" i="7" s="1"/>
  <c r="AY679" i="4"/>
  <c r="AU680" i="4"/>
  <c r="AT680" i="4" s="1"/>
  <c r="M58" i="7" s="1"/>
  <c r="AT679" i="4"/>
  <c r="AO672" i="4"/>
  <c r="AO671" i="4" s="1"/>
  <c r="AP680" i="4"/>
  <c r="AO680" i="4" s="1"/>
  <c r="L58" i="7" s="1"/>
  <c r="AO679" i="4"/>
  <c r="AK680" i="4"/>
  <c r="AJ680" i="4" s="1"/>
  <c r="K58" i="7" s="1"/>
  <c r="AJ679" i="4"/>
  <c r="AF680" i="4"/>
  <c r="AE680" i="4" s="1"/>
  <c r="J58" i="7" s="1"/>
  <c r="AE679" i="4"/>
  <c r="AA680" i="4"/>
  <c r="Z680" i="4" s="1"/>
  <c r="I58" i="7" s="1"/>
  <c r="Z679" i="4"/>
  <c r="V680" i="4"/>
  <c r="U680" i="4" s="1"/>
  <c r="H58" i="7" s="1"/>
  <c r="U679" i="4"/>
  <c r="AJ672" i="4"/>
  <c r="AJ671" i="4" s="1"/>
  <c r="U672" i="4"/>
  <c r="U671" i="4" s="1"/>
  <c r="AN58" i="7"/>
  <c r="Z672" i="4"/>
  <c r="Z671" i="4" s="1"/>
  <c r="AR58" i="7"/>
  <c r="AT672" i="4"/>
  <c r="AT671" i="4" s="1"/>
  <c r="AO58" i="7"/>
  <c r="AE672" i="4"/>
  <c r="AE671" i="4" s="1"/>
  <c r="AY672" i="4"/>
  <c r="AY671" i="4" s="1"/>
  <c r="CA671" i="4"/>
  <c r="BI672" i="4"/>
  <c r="BJ747" i="2"/>
  <c r="BJ756" i="2" s="1"/>
  <c r="BJ758" i="2" s="1"/>
  <c r="BJ759" i="2" s="1"/>
  <c r="BJ1153" i="2"/>
  <c r="BJ1162" i="2" s="1"/>
  <c r="BJ1164" i="2" s="1"/>
  <c r="BJ515" i="2"/>
  <c r="BI519" i="2" s="1"/>
  <c r="BI518" i="2" s="1"/>
  <c r="BJ1037" i="2"/>
  <c r="BJ1046" i="2" s="1"/>
  <c r="BJ1048" i="2" s="1"/>
  <c r="BJ1211" i="2"/>
  <c r="BJ1220" i="2" s="1"/>
  <c r="BJ1222" i="2" s="1"/>
  <c r="BJ689" i="2"/>
  <c r="BI693" i="2" s="1"/>
  <c r="BJ1617" i="2"/>
  <c r="BJ1626" i="2" s="1"/>
  <c r="BJ1628" i="2" s="1"/>
  <c r="BJ631" i="2"/>
  <c r="BJ640" i="2" s="1"/>
  <c r="BJ642" i="2" s="1"/>
  <c r="BJ643" i="2" s="1"/>
  <c r="BI643" i="2" s="1"/>
  <c r="P19" i="7" s="1"/>
  <c r="BJ863" i="2"/>
  <c r="BJ872" i="2" s="1"/>
  <c r="BJ874" i="2" s="1"/>
  <c r="BJ457" i="2"/>
  <c r="BI461" i="2" s="1"/>
  <c r="BJ1269" i="2"/>
  <c r="BJ1278" i="2" s="1"/>
  <c r="BJ1280" i="2" s="1"/>
  <c r="BJ1327" i="2"/>
  <c r="BJ1336" i="2" s="1"/>
  <c r="BJ1338" i="2" s="1"/>
  <c r="BJ1559" i="2"/>
  <c r="BI1563" i="2" s="1"/>
  <c r="BJ573" i="2"/>
  <c r="BJ582" i="2" s="1"/>
  <c r="BJ584" i="2" s="1"/>
  <c r="BJ585" i="2" s="1"/>
  <c r="BI585" i="2" s="1"/>
  <c r="P18" i="7" s="1"/>
  <c r="BJ1443" i="2"/>
  <c r="BJ1452" i="2" s="1"/>
  <c r="BJ1454" i="2" s="1"/>
  <c r="BJ1095" i="2"/>
  <c r="BI1099" i="2" s="1"/>
  <c r="BJ399" i="2"/>
  <c r="BI403" i="2" s="1"/>
  <c r="BI402" i="2" s="1"/>
  <c r="BJ283" i="2"/>
  <c r="BI287" i="2" s="1"/>
  <c r="BI286" i="2" s="1"/>
  <c r="AU118" i="2"/>
  <c r="AP118" i="2"/>
  <c r="AP120" i="2" s="1"/>
  <c r="AZ118" i="2"/>
  <c r="V118" i="2"/>
  <c r="AF118" i="2"/>
  <c r="AA118" i="2"/>
  <c r="Q100" i="2"/>
  <c r="Q109" i="2" s="1"/>
  <c r="AK118" i="2"/>
  <c r="L71" i="1"/>
  <c r="AT19" i="7"/>
  <c r="AK58" i="7"/>
  <c r="V65" i="7"/>
  <c r="AQ15" i="7"/>
  <c r="L651" i="4"/>
  <c r="L668" i="4" s="1"/>
  <c r="K672" i="4" s="1"/>
  <c r="K671" i="4" s="1"/>
  <c r="AE808" i="2"/>
  <c r="AL36" i="7"/>
  <c r="AL9" i="7"/>
  <c r="P1620" i="2"/>
  <c r="AS32" i="7"/>
  <c r="AU27" i="7"/>
  <c r="AN21" i="7"/>
  <c r="AT27" i="7"/>
  <c r="AQ16" i="7"/>
  <c r="AU28" i="7"/>
  <c r="AN19" i="7"/>
  <c r="AS31" i="7"/>
  <c r="AM35" i="7"/>
  <c r="AR20" i="7"/>
  <c r="AU32" i="7"/>
  <c r="AT24" i="7"/>
  <c r="AP19" i="7"/>
  <c r="AO32" i="7"/>
  <c r="AO16" i="7"/>
  <c r="AT28" i="7"/>
  <c r="AR13" i="7"/>
  <c r="AS25" i="7"/>
  <c r="AQ10" i="7"/>
  <c r="AT22" i="7"/>
  <c r="AL28" i="7"/>
  <c r="AP17" i="7"/>
  <c r="AU29" i="7"/>
  <c r="AT37" i="7"/>
  <c r="AT12" i="7"/>
  <c r="AM18" i="7"/>
  <c r="AN30" i="7"/>
  <c r="AL14" i="7"/>
  <c r="AO26" i="7"/>
  <c r="AQ26" i="7"/>
  <c r="AP9" i="7"/>
  <c r="AP36" i="7"/>
  <c r="AM30" i="7"/>
  <c r="AQ13" i="7"/>
  <c r="AU16" i="7"/>
  <c r="AS22" i="7"/>
  <c r="AR17" i="7"/>
  <c r="AT29" i="7"/>
  <c r="AS11" i="7"/>
  <c r="AR11" i="7"/>
  <c r="AT23" i="7"/>
  <c r="AL29" i="7"/>
  <c r="AM37" i="7"/>
  <c r="AM58" i="7"/>
  <c r="AM13" i="7"/>
  <c r="AP25" i="7"/>
  <c r="AU35" i="7"/>
  <c r="AO14" i="7"/>
  <c r="AN26" i="7"/>
  <c r="AP12" i="7"/>
  <c r="AP27" i="7"/>
  <c r="AS23" i="7"/>
  <c r="AN17" i="7"/>
  <c r="AU24" i="7"/>
  <c r="AR15" i="7"/>
  <c r="AO15" i="7"/>
  <c r="AR25" i="7"/>
  <c r="AP33" i="7"/>
  <c r="AO31" i="7"/>
  <c r="AU30" i="7"/>
  <c r="AO25" i="7"/>
  <c r="AU10" i="7"/>
  <c r="AL16" i="7"/>
  <c r="AM28" i="7"/>
  <c r="AP13" i="7"/>
  <c r="AU25" i="7"/>
  <c r="AL31" i="7"/>
  <c r="AU14" i="7"/>
  <c r="AL20" i="7"/>
  <c r="AP32" i="7"/>
  <c r="AR10" i="7"/>
  <c r="AN36" i="7"/>
  <c r="AS10" i="7"/>
  <c r="AU22" i="7"/>
  <c r="AP28" i="7"/>
  <c r="AU19" i="7"/>
  <c r="AM25" i="7"/>
  <c r="AR35" i="7"/>
  <c r="AR32" i="7"/>
  <c r="AL22" i="7"/>
  <c r="AU23" i="7"/>
  <c r="AP14" i="7"/>
  <c r="AL10" i="7"/>
  <c r="AN22" i="7"/>
  <c r="AU11" i="7"/>
  <c r="AO17" i="7"/>
  <c r="AO29" i="7"/>
  <c r="AP37" i="7"/>
  <c r="AO24" i="7"/>
  <c r="AT35" i="7"/>
  <c r="AN20" i="7"/>
  <c r="AN32" i="7"/>
  <c r="AM21" i="7"/>
  <c r="AR31" i="7"/>
  <c r="AM20" i="7"/>
  <c r="AR16" i="7"/>
  <c r="AO28" i="7"/>
  <c r="AT11" i="7"/>
  <c r="AL17" i="7"/>
  <c r="AM29" i="7"/>
  <c r="AS12" i="7"/>
  <c r="AQ23" i="7"/>
  <c r="AQ31" i="7"/>
  <c r="AT36" i="7"/>
  <c r="AL11" i="7"/>
  <c r="AO23" i="7"/>
  <c r="BJ921" i="2"/>
  <c r="BJ930" i="2" s="1"/>
  <c r="BJ932" i="2" s="1"/>
  <c r="AO19" i="7"/>
  <c r="AU31" i="7"/>
  <c r="AN35" i="7"/>
  <c r="AS20" i="7"/>
  <c r="AT32" i="7"/>
  <c r="AU21" i="7"/>
  <c r="AL37" i="7"/>
  <c r="AT30" i="7"/>
  <c r="AR27" i="7"/>
  <c r="AN37" i="7"/>
  <c r="AU13" i="7"/>
  <c r="AM15" i="7"/>
  <c r="AS36" i="7"/>
  <c r="AR9" i="7"/>
  <c r="AT33" i="7"/>
  <c r="AT17" i="7"/>
  <c r="AM23" i="7"/>
  <c r="AO37" i="7"/>
  <c r="AT18" i="7"/>
  <c r="AN24" i="7"/>
  <c r="AU15" i="7"/>
  <c r="BJ1501" i="2"/>
  <c r="BJ1510" i="2" s="1"/>
  <c r="BJ1512" i="2" s="1"/>
  <c r="AU9" i="7"/>
  <c r="AL15" i="7"/>
  <c r="AM27" i="7"/>
  <c r="AQ11" i="7"/>
  <c r="AP23" i="7"/>
  <c r="AU18" i="7"/>
  <c r="AL24" i="7"/>
  <c r="AS14" i="7"/>
  <c r="AU26" i="7"/>
  <c r="AM32" i="7"/>
  <c r="AU33" i="7"/>
  <c r="AS9" i="7"/>
  <c r="AS21" i="7"/>
  <c r="AN27" i="7"/>
  <c r="AR36" i="7"/>
  <c r="AL25" i="7"/>
  <c r="AN15" i="7"/>
  <c r="AQ27" i="7"/>
  <c r="AQ18" i="7"/>
  <c r="AR30" i="7"/>
  <c r="AN13" i="7"/>
  <c r="AQ25" i="7"/>
  <c r="AQ14" i="7"/>
  <c r="AO22" i="7"/>
  <c r="AP18" i="7"/>
  <c r="AN9" i="7"/>
  <c r="AT21" i="7"/>
  <c r="AS33" i="7"/>
  <c r="AT16" i="7"/>
  <c r="AR28" i="7"/>
  <c r="AO12" i="7"/>
  <c r="AS24" i="7"/>
  <c r="AL30" i="7"/>
  <c r="AS16" i="7"/>
  <c r="AN11" i="7"/>
  <c r="AP11" i="7"/>
  <c r="AR24" i="7"/>
  <c r="AS26" i="7"/>
  <c r="AM19" i="7"/>
  <c r="AU37" i="7"/>
  <c r="AS27" i="7"/>
  <c r="AP10" i="7"/>
  <c r="AO18" i="7"/>
  <c r="AQ21" i="7"/>
  <c r="AU36" i="7"/>
  <c r="AN10" i="7"/>
  <c r="AR22" i="7"/>
  <c r="AS58" i="7"/>
  <c r="AL13" i="7"/>
  <c r="AN25" i="7"/>
  <c r="AS35" i="7"/>
  <c r="AN14" i="7"/>
  <c r="AM26" i="7"/>
  <c r="AP16" i="7"/>
  <c r="AM12" i="7"/>
  <c r="AT20" i="7"/>
  <c r="AM10" i="7"/>
  <c r="AP22" i="7"/>
  <c r="AQ37" i="7"/>
  <c r="AT58" i="7"/>
  <c r="AQ19" i="7"/>
  <c r="AM31" i="7"/>
  <c r="AO35" i="7"/>
  <c r="BJ805" i="2"/>
  <c r="BJ814" i="2" s="1"/>
  <c r="BJ816" i="2" s="1"/>
  <c r="AL26" i="7"/>
  <c r="AN16" i="7"/>
  <c r="AS28" i="7"/>
  <c r="AO11" i="7"/>
  <c r="AN23" i="7"/>
  <c r="AS18" i="7"/>
  <c r="AS30" i="7"/>
  <c r="AL35" i="7"/>
  <c r="AR14" i="7"/>
  <c r="AR26" i="7"/>
  <c r="AL32" i="7"/>
  <c r="AU20" i="7"/>
  <c r="BJ341" i="2"/>
  <c r="BI345" i="2" s="1"/>
  <c r="AU58" i="7"/>
  <c r="BJ979" i="2"/>
  <c r="BJ988" i="2" s="1"/>
  <c r="BJ990" i="2" s="1"/>
  <c r="AQ36" i="7"/>
  <c r="AO10" i="7"/>
  <c r="AQ22" i="7"/>
  <c r="AM11" i="7"/>
  <c r="AR23" i="7"/>
  <c r="AQ58" i="7"/>
  <c r="AP29" i="7"/>
  <c r="AM36" i="7"/>
  <c r="AQ17" i="7"/>
  <c r="AQ29" i="7"/>
  <c r="AS37" i="7"/>
  <c r="AP58" i="7"/>
  <c r="AS13" i="7"/>
  <c r="AT25" i="7"/>
  <c r="AP31" i="7"/>
  <c r="AT14" i="7"/>
  <c r="AP20" i="7"/>
  <c r="AQ32" i="7"/>
  <c r="AQ20" i="7"/>
  <c r="AR33" i="7"/>
  <c r="AP35" i="7"/>
  <c r="AP15" i="7"/>
  <c r="AN12" i="7"/>
  <c r="AL33" i="7"/>
  <c r="AR29" i="7"/>
  <c r="AO20" i="7"/>
  <c r="AO13" i="7"/>
  <c r="AM9" i="7"/>
  <c r="AQ24" i="7"/>
  <c r="AM22" i="7"/>
  <c r="AS15" i="7"/>
  <c r="AN33" i="7"/>
  <c r="AO36" i="7"/>
  <c r="AS17" i="7"/>
  <c r="AN29" i="7"/>
  <c r="AN18" i="7"/>
  <c r="AP30" i="7"/>
  <c r="BJ1385" i="2"/>
  <c r="BJ1394" i="2" s="1"/>
  <c r="BJ1396" i="2" s="1"/>
  <c r="AO27" i="7"/>
  <c r="AM17" i="7"/>
  <c r="AQ9" i="7"/>
  <c r="AO21" i="7"/>
  <c r="AQ33" i="7"/>
  <c r="AU17" i="7"/>
  <c r="AL23" i="7"/>
  <c r="AR18" i="7"/>
  <c r="AO30" i="7"/>
  <c r="AM14" i="7"/>
  <c r="AP26" i="7"/>
  <c r="AM24" i="7"/>
  <c r="AL19" i="7"/>
  <c r="AO9" i="7"/>
  <c r="AP21" i="7"/>
  <c r="AO33" i="7"/>
  <c r="AR19" i="7"/>
  <c r="AN31" i="7"/>
  <c r="AT9" i="7"/>
  <c r="AR21" i="7"/>
  <c r="AL27" i="7"/>
  <c r="AR37" i="7"/>
  <c r="AU12" i="7"/>
  <c r="AL18" i="7"/>
  <c r="AQ30" i="7"/>
  <c r="AS19" i="7"/>
  <c r="AT31" i="7"/>
  <c r="AQ35" i="7"/>
  <c r="AT26" i="7"/>
  <c r="AT15" i="7"/>
  <c r="AL21" i="7"/>
  <c r="AM33" i="7"/>
  <c r="AT10" i="7"/>
  <c r="AM16" i="7"/>
  <c r="AN28" i="7"/>
  <c r="AL12" i="7"/>
  <c r="AP24" i="7"/>
  <c r="AQ28" i="7"/>
  <c r="AS29" i="7"/>
  <c r="AT13" i="7"/>
  <c r="BN941" i="4"/>
  <c r="AL1570" i="2" l="1"/>
  <c r="AL1571" i="2" s="1"/>
  <c r="CC1568" i="2"/>
  <c r="CC1570" i="2" s="1"/>
  <c r="CC1571" i="2" s="1"/>
  <c r="BD693" i="2"/>
  <c r="BD692" i="2" s="1"/>
  <c r="BE698" i="2"/>
  <c r="BE700" i="2" s="1"/>
  <c r="BE701" i="2" s="1"/>
  <c r="BD701" i="2" s="1"/>
  <c r="O20" i="7" s="1"/>
  <c r="Z1099" i="2"/>
  <c r="Z1098" i="2" s="1"/>
  <c r="AA1105" i="2"/>
  <c r="BE640" i="2"/>
  <c r="BE642" i="2" s="1"/>
  <c r="BE643" i="2" s="1"/>
  <c r="BD643" i="2" s="1"/>
  <c r="O19" i="7" s="1"/>
  <c r="BD635" i="2"/>
  <c r="BD634" i="2" s="1"/>
  <c r="U1447" i="2"/>
  <c r="U1446" i="2" s="1"/>
  <c r="V1453" i="2"/>
  <c r="BE466" i="2"/>
  <c r="BE468" i="2" s="1"/>
  <c r="BE469" i="2" s="1"/>
  <c r="BD469" i="2" s="1"/>
  <c r="O16" i="7" s="1"/>
  <c r="BD461" i="2"/>
  <c r="BD460" i="2" s="1"/>
  <c r="U1389" i="2"/>
  <c r="U1388" i="2" s="1"/>
  <c r="V1395" i="2"/>
  <c r="U1099" i="2"/>
  <c r="U1098" i="2" s="1"/>
  <c r="V1105" i="2"/>
  <c r="Z983" i="2"/>
  <c r="Z982" i="2" s="1"/>
  <c r="AA989" i="2"/>
  <c r="Z1447" i="2"/>
  <c r="Z1446" i="2" s="1"/>
  <c r="AA1453" i="2"/>
  <c r="U1273" i="2"/>
  <c r="U1272" i="2" s="1"/>
  <c r="V1279" i="2"/>
  <c r="Z1041" i="2"/>
  <c r="Z1040" i="2" s="1"/>
  <c r="AA1047" i="2"/>
  <c r="P983" i="2"/>
  <c r="P982" i="2" s="1"/>
  <c r="Q989" i="2"/>
  <c r="W292" i="2"/>
  <c r="CC292" i="2" s="1"/>
  <c r="W293" i="2"/>
  <c r="CC293" i="2" s="1"/>
  <c r="W930" i="2"/>
  <c r="CC930" i="2" s="1"/>
  <c r="W931" i="2"/>
  <c r="CC931" i="2" s="1"/>
  <c r="U983" i="2"/>
  <c r="U982" i="2" s="1"/>
  <c r="V989" i="2"/>
  <c r="U635" i="2"/>
  <c r="U634" i="2" s="1"/>
  <c r="V641" i="2"/>
  <c r="U1157" i="2"/>
  <c r="U1156" i="2" s="1"/>
  <c r="V1163" i="2"/>
  <c r="Z461" i="2"/>
  <c r="Z460" i="2" s="1"/>
  <c r="AA467" i="2"/>
  <c r="Z1157" i="2"/>
  <c r="Z1156" i="2" s="1"/>
  <c r="AA1163" i="2"/>
  <c r="Z1331" i="2"/>
  <c r="Z1330" i="2" s="1"/>
  <c r="AA1337" i="2"/>
  <c r="Z577" i="2"/>
  <c r="Z576" i="2" s="1"/>
  <c r="AA583" i="2"/>
  <c r="Z1389" i="2"/>
  <c r="Z1388" i="2" s="1"/>
  <c r="AA1395" i="2"/>
  <c r="AB1104" i="2"/>
  <c r="AB1105" i="2"/>
  <c r="CC1105" i="2" s="1"/>
  <c r="U751" i="2"/>
  <c r="U750" i="2" s="1"/>
  <c r="V757" i="2"/>
  <c r="U461" i="2"/>
  <c r="U460" i="2" s="1"/>
  <c r="V467" i="2"/>
  <c r="Z693" i="2"/>
  <c r="Z692" i="2" s="1"/>
  <c r="AA699" i="2"/>
  <c r="Z635" i="2"/>
  <c r="Z634" i="2" s="1"/>
  <c r="AA641" i="2"/>
  <c r="AB234" i="2"/>
  <c r="CC234" i="2" s="1"/>
  <c r="AB235" i="2"/>
  <c r="CC235" i="2" s="1"/>
  <c r="BE1220" i="2"/>
  <c r="BE1222" i="2" s="1"/>
  <c r="BD1215" i="2"/>
  <c r="BD1214" i="2" s="1"/>
  <c r="Z1215" i="2"/>
  <c r="Z1214" i="2" s="1"/>
  <c r="AA1221" i="2"/>
  <c r="Q1220" i="2"/>
  <c r="Q1221" i="2"/>
  <c r="CC1104" i="2"/>
  <c r="Q1104" i="2"/>
  <c r="Q1105" i="2"/>
  <c r="AA292" i="2"/>
  <c r="AA293" i="2"/>
  <c r="AB294" i="2"/>
  <c r="AB295" i="2" s="1"/>
  <c r="V283" i="2"/>
  <c r="U1505" i="2"/>
  <c r="U1504" i="2" s="1"/>
  <c r="V1511" i="2"/>
  <c r="AB1510" i="2"/>
  <c r="AB1511" i="2"/>
  <c r="CC1511" i="2" s="1"/>
  <c r="P867" i="2"/>
  <c r="P866" i="2" s="1"/>
  <c r="Q873" i="2"/>
  <c r="Q118" i="2"/>
  <c r="Q119" i="2"/>
  <c r="BE1626" i="2"/>
  <c r="BE1628" i="2" s="1"/>
  <c r="BD1621" i="2"/>
  <c r="BD1620" i="2" s="1"/>
  <c r="Q1626" i="2"/>
  <c r="Q1627" i="2"/>
  <c r="R1626" i="2"/>
  <c r="CC1626" i="2" s="1"/>
  <c r="R1627" i="2"/>
  <c r="CC1627" i="2" s="1"/>
  <c r="BD1505" i="2"/>
  <c r="BD1504" i="2" s="1"/>
  <c r="BD1454" i="2"/>
  <c r="BD1396" i="2"/>
  <c r="BE1397" i="2"/>
  <c r="BD1397" i="2" s="1"/>
  <c r="O32" i="7" s="1"/>
  <c r="Q1394" i="2"/>
  <c r="Q1396" i="2" s="1"/>
  <c r="P1396" i="2" s="1"/>
  <c r="P1389" i="2"/>
  <c r="P1388" i="2" s="1"/>
  <c r="Q1336" i="2"/>
  <c r="Q1338" i="2" s="1"/>
  <c r="P1338" i="2" s="1"/>
  <c r="P1331" i="2"/>
  <c r="P1330" i="2" s="1"/>
  <c r="BD1280" i="2"/>
  <c r="P1215" i="2"/>
  <c r="P1214" i="2" s="1"/>
  <c r="R1162" i="2"/>
  <c r="R1163" i="2"/>
  <c r="CC1163" i="2" s="1"/>
  <c r="BE1162" i="2"/>
  <c r="BE1164" i="2" s="1"/>
  <c r="BE1165" i="2" s="1"/>
  <c r="BD1165" i="2" s="1"/>
  <c r="O28" i="7" s="1"/>
  <c r="BD1157" i="2"/>
  <c r="BD1156" i="2" s="1"/>
  <c r="Q1162" i="2"/>
  <c r="Q1164" i="2" s="1"/>
  <c r="Q1165" i="2" s="1"/>
  <c r="P1157" i="2"/>
  <c r="P1156" i="2" s="1"/>
  <c r="BE1046" i="2"/>
  <c r="BE1048" i="2" s="1"/>
  <c r="BE1049" i="2" s="1"/>
  <c r="BD1049" i="2" s="1"/>
  <c r="O26" i="7" s="1"/>
  <c r="BD1041" i="2"/>
  <c r="BD1040" i="2" s="1"/>
  <c r="Q1046" i="2"/>
  <c r="Q1047" i="2"/>
  <c r="P1041" i="2"/>
  <c r="P1040" i="2" s="1"/>
  <c r="Q814" i="2"/>
  <c r="Q816" i="2" s="1"/>
  <c r="P816" i="2" s="1"/>
  <c r="P809" i="2"/>
  <c r="P808" i="2" s="1"/>
  <c r="BE756" i="2"/>
  <c r="BE758" i="2" s="1"/>
  <c r="BE759" i="2" s="1"/>
  <c r="BD759" i="2" s="1"/>
  <c r="O21" i="7" s="1"/>
  <c r="BD751" i="2"/>
  <c r="BD750" i="2" s="1"/>
  <c r="Q582" i="2"/>
  <c r="Q583" i="2"/>
  <c r="Q524" i="2"/>
  <c r="Q526" i="2" s="1"/>
  <c r="Q527" i="2" s="1"/>
  <c r="P527" i="2" s="1"/>
  <c r="G17" i="7" s="1"/>
  <c r="P519" i="2"/>
  <c r="P518" i="2" s="1"/>
  <c r="R408" i="2"/>
  <c r="R409" i="2"/>
  <c r="CC409" i="2" s="1"/>
  <c r="BD410" i="2"/>
  <c r="AU350" i="2"/>
  <c r="AU352" i="2" s="1"/>
  <c r="AT352" i="2" s="1"/>
  <c r="AT345" i="2"/>
  <c r="AT344" i="2" s="1"/>
  <c r="AU292" i="2"/>
  <c r="AU294" i="2" s="1"/>
  <c r="AT294" i="2" s="1"/>
  <c r="AT287" i="2"/>
  <c r="AT286" i="2" s="1"/>
  <c r="AJ287" i="2"/>
  <c r="AJ286" i="2" s="1"/>
  <c r="V234" i="2"/>
  <c r="V236" i="2" s="1"/>
  <c r="U236" i="2" s="1"/>
  <c r="U229" i="2"/>
  <c r="U228" i="2" s="1"/>
  <c r="BI229" i="2"/>
  <c r="BI228" i="2" s="1"/>
  <c r="BJ234" i="2"/>
  <c r="BJ236" i="2" s="1"/>
  <c r="BJ237" i="2" s="1"/>
  <c r="BI237" i="2" s="1"/>
  <c r="P12" i="7" s="1"/>
  <c r="AP234" i="2"/>
  <c r="AP236" i="2" s="1"/>
  <c r="AP237" i="2" s="1"/>
  <c r="AO237" i="2" s="1"/>
  <c r="L12" i="7" s="1"/>
  <c r="AO229" i="2"/>
  <c r="AO228" i="2" s="1"/>
  <c r="Q234" i="2"/>
  <c r="Q236" i="2" s="1"/>
  <c r="Q237" i="2" s="1"/>
  <c r="P237" i="2" s="1"/>
  <c r="G12" i="7" s="1"/>
  <c r="P229" i="2"/>
  <c r="P228" i="2" s="1"/>
  <c r="Q1568" i="2"/>
  <c r="Q1570" i="2" s="1"/>
  <c r="Q1571" i="2" s="1"/>
  <c r="P1563" i="2"/>
  <c r="P1562" i="2" s="1"/>
  <c r="Q1510" i="2"/>
  <c r="Q1512" i="2" s="1"/>
  <c r="Q1513" i="2" s="1"/>
  <c r="P1513" i="2" s="1"/>
  <c r="G35" i="7" s="1"/>
  <c r="P1505" i="2"/>
  <c r="P1504" i="2" s="1"/>
  <c r="V350" i="2"/>
  <c r="V352" i="2" s="1"/>
  <c r="V353" i="2" s="1"/>
  <c r="U353" i="2" s="1"/>
  <c r="H14" i="7" s="1"/>
  <c r="U345" i="2"/>
  <c r="U344" i="2" s="1"/>
  <c r="BE582" i="2"/>
  <c r="BE584" i="2" s="1"/>
  <c r="BE585" i="2" s="1"/>
  <c r="BD585" i="2" s="1"/>
  <c r="O18" i="7" s="1"/>
  <c r="BD577" i="2"/>
  <c r="BD576" i="2" s="1"/>
  <c r="BD1389" i="2"/>
  <c r="BD1388" i="2" s="1"/>
  <c r="BD403" i="2"/>
  <c r="BD402" i="2" s="1"/>
  <c r="AY229" i="2"/>
  <c r="AY228" i="2" s="1"/>
  <c r="AY345" i="2"/>
  <c r="AY344" i="2" s="1"/>
  <c r="BD287" i="2"/>
  <c r="BD286" i="2" s="1"/>
  <c r="BD1447" i="2"/>
  <c r="BD1446" i="2" s="1"/>
  <c r="Z287" i="2"/>
  <c r="Z286" i="2" s="1"/>
  <c r="BD1273" i="2"/>
  <c r="BD1272" i="2" s="1"/>
  <c r="AK1336" i="2"/>
  <c r="AK1338" i="2" s="1"/>
  <c r="AJ1331" i="2"/>
  <c r="AJ1330" i="2" s="1"/>
  <c r="AK582" i="2"/>
  <c r="AK584" i="2" s="1"/>
  <c r="AJ577" i="2"/>
  <c r="AJ576" i="2" s="1"/>
  <c r="AU1626" i="2"/>
  <c r="AU1628" i="2" s="1"/>
  <c r="AT1621" i="2"/>
  <c r="AT1620" i="2" s="1"/>
  <c r="AP1046" i="2"/>
  <c r="AP1048" i="2" s="1"/>
  <c r="AO1041" i="2"/>
  <c r="AO1040" i="2" s="1"/>
  <c r="AA1278" i="2"/>
  <c r="AA1280" i="2" s="1"/>
  <c r="Z1273" i="2"/>
  <c r="Z1272" i="2" s="1"/>
  <c r="AF1452" i="2"/>
  <c r="AF1454" i="2" s="1"/>
  <c r="AE1447" i="2"/>
  <c r="AE1446" i="2" s="1"/>
  <c r="AF1104" i="2"/>
  <c r="AF1106" i="2" s="1"/>
  <c r="AE1099" i="2"/>
  <c r="AE1098" i="2" s="1"/>
  <c r="AU930" i="2"/>
  <c r="AU932" i="2" s="1"/>
  <c r="AT925" i="2"/>
  <c r="AT924" i="2" s="1"/>
  <c r="AZ408" i="2"/>
  <c r="AZ410" i="2" s="1"/>
  <c r="AY403" i="2"/>
  <c r="AY402" i="2" s="1"/>
  <c r="AK1162" i="2"/>
  <c r="AK1164" i="2" s="1"/>
  <c r="AZ1568" i="2"/>
  <c r="AZ1570" i="2" s="1"/>
  <c r="AY1563" i="2"/>
  <c r="AY1562" i="2" s="1"/>
  <c r="P1099" i="2"/>
  <c r="P1098" i="2" s="1"/>
  <c r="BE988" i="2"/>
  <c r="BE990" i="2" s="1"/>
  <c r="BD983" i="2"/>
  <c r="BD982" i="2" s="1"/>
  <c r="BE872" i="2"/>
  <c r="BE874" i="2" s="1"/>
  <c r="BD867" i="2"/>
  <c r="BD866" i="2" s="1"/>
  <c r="AP872" i="2"/>
  <c r="AP874" i="2" s="1"/>
  <c r="AO867" i="2"/>
  <c r="AO866" i="2" s="1"/>
  <c r="AU872" i="2"/>
  <c r="AU874" i="2" s="1"/>
  <c r="AT867" i="2"/>
  <c r="AT866" i="2" s="1"/>
  <c r="AF1046" i="2"/>
  <c r="AF1048" i="2" s="1"/>
  <c r="AE1041" i="2"/>
  <c r="AE1040" i="2" s="1"/>
  <c r="V582" i="2"/>
  <c r="V584" i="2" s="1"/>
  <c r="U577" i="2"/>
  <c r="U576" i="2" s="1"/>
  <c r="AK756" i="2"/>
  <c r="AK758" i="2" s="1"/>
  <c r="AJ751" i="2"/>
  <c r="AJ750" i="2" s="1"/>
  <c r="V1046" i="2"/>
  <c r="V1048" i="2" s="1"/>
  <c r="U1041" i="2"/>
  <c r="U1040" i="2" s="1"/>
  <c r="AA234" i="2"/>
  <c r="AA236" i="2" s="1"/>
  <c r="Z229" i="2"/>
  <c r="Z228" i="2" s="1"/>
  <c r="Q1452" i="2"/>
  <c r="Q1454" i="2" s="1"/>
  <c r="Q1455" i="2" s="1"/>
  <c r="P1455" i="2" s="1"/>
  <c r="G33" i="7" s="1"/>
  <c r="P1447" i="2"/>
  <c r="P1446" i="2" s="1"/>
  <c r="Q466" i="2"/>
  <c r="Q468" i="2" s="1"/>
  <c r="Q469" i="2" s="1"/>
  <c r="P469" i="2" s="1"/>
  <c r="G16" i="7" s="1"/>
  <c r="P461" i="2"/>
  <c r="P460" i="2" s="1"/>
  <c r="AP698" i="2"/>
  <c r="AP700" i="2" s="1"/>
  <c r="AZ292" i="2"/>
  <c r="AZ294" i="2" s="1"/>
  <c r="AY294" i="2" s="1"/>
  <c r="AY287" i="2"/>
  <c r="AY286" i="2" s="1"/>
  <c r="V814" i="2"/>
  <c r="V816" i="2" s="1"/>
  <c r="U809" i="2"/>
  <c r="U808" i="2" s="1"/>
  <c r="AP350" i="2"/>
  <c r="AP352" i="2" s="1"/>
  <c r="AP353" i="2" s="1"/>
  <c r="AO353" i="2" s="1"/>
  <c r="L14" i="7" s="1"/>
  <c r="AO345" i="2"/>
  <c r="AO344" i="2" s="1"/>
  <c r="AZ814" i="2"/>
  <c r="AZ816" i="2" s="1"/>
  <c r="Q350" i="2"/>
  <c r="Q352" i="2" s="1"/>
  <c r="Q353" i="2" s="1"/>
  <c r="P353" i="2" s="1"/>
  <c r="G14" i="7" s="1"/>
  <c r="P345" i="2"/>
  <c r="P344" i="2" s="1"/>
  <c r="BD229" i="2"/>
  <c r="BD228" i="2" s="1"/>
  <c r="BE234" i="2"/>
  <c r="BE236" i="2" s="1"/>
  <c r="BE237" i="2" s="1"/>
  <c r="BD237" i="2" s="1"/>
  <c r="O12" i="7" s="1"/>
  <c r="AA350" i="2"/>
  <c r="AA352" i="2" s="1"/>
  <c r="AA353" i="2" s="1"/>
  <c r="Z353" i="2" s="1"/>
  <c r="I14" i="7" s="1"/>
  <c r="Z345" i="2"/>
  <c r="Z344" i="2" s="1"/>
  <c r="V872" i="2"/>
  <c r="V874" i="2" s="1"/>
  <c r="U867" i="2"/>
  <c r="U866" i="2" s="1"/>
  <c r="V1336" i="2"/>
  <c r="V1338" i="2" s="1"/>
  <c r="U1331" i="2"/>
  <c r="U1330" i="2" s="1"/>
  <c r="AP408" i="2"/>
  <c r="AP410" i="2" s="1"/>
  <c r="AO403" i="2"/>
  <c r="AO402" i="2" s="1"/>
  <c r="AP640" i="2"/>
  <c r="AP642" i="2" s="1"/>
  <c r="AU814" i="2"/>
  <c r="AU816" i="2" s="1"/>
  <c r="AA1510" i="2"/>
  <c r="AA1512" i="2" s="1"/>
  <c r="Z1505" i="2"/>
  <c r="Z1504" i="2" s="1"/>
  <c r="V1626" i="2"/>
  <c r="V1628" i="2" s="1"/>
  <c r="AA1162" i="2"/>
  <c r="Q756" i="2"/>
  <c r="Q758" i="2" s="1"/>
  <c r="Q759" i="2" s="1"/>
  <c r="P759" i="2" s="1"/>
  <c r="G21" i="7" s="1"/>
  <c r="P751" i="2"/>
  <c r="P750" i="2" s="1"/>
  <c r="AP1510" i="2"/>
  <c r="AP1512" i="2" s="1"/>
  <c r="AP1278" i="2"/>
  <c r="AP1280" i="2" s="1"/>
  <c r="AO1273" i="2"/>
  <c r="AO1272" i="2" s="1"/>
  <c r="V1220" i="2"/>
  <c r="V1222" i="2" s="1"/>
  <c r="U1215" i="2"/>
  <c r="U1214" i="2" s="1"/>
  <c r="AU1046" i="2"/>
  <c r="AU1048" i="2" s="1"/>
  <c r="AT1041" i="2"/>
  <c r="AT1040" i="2" s="1"/>
  <c r="AU640" i="2"/>
  <c r="AU642" i="2" s="1"/>
  <c r="AK1626" i="2"/>
  <c r="AK1628" i="2" s="1"/>
  <c r="AJ1621" i="2"/>
  <c r="AJ1620" i="2" s="1"/>
  <c r="BE817" i="2"/>
  <c r="BD817" i="2" s="1"/>
  <c r="O22" i="7" s="1"/>
  <c r="BD816" i="2"/>
  <c r="Q640" i="2"/>
  <c r="Q642" i="2" s="1"/>
  <c r="P642" i="2" s="1"/>
  <c r="P635" i="2"/>
  <c r="P634" i="2" s="1"/>
  <c r="BE930" i="2"/>
  <c r="BE932" i="2" s="1"/>
  <c r="BD925" i="2"/>
  <c r="BD924" i="2" s="1"/>
  <c r="Q698" i="2"/>
  <c r="Q700" i="2" s="1"/>
  <c r="P693" i="2"/>
  <c r="P692" i="2" s="1"/>
  <c r="AK1278" i="2"/>
  <c r="AK1280" i="2" s="1"/>
  <c r="AJ1273" i="2"/>
  <c r="AJ1272" i="2" s="1"/>
  <c r="AZ872" i="2"/>
  <c r="AZ874" i="2" s="1"/>
  <c r="AY867" i="2"/>
  <c r="AY866" i="2" s="1"/>
  <c r="AU1394" i="2"/>
  <c r="AU1396" i="2" s="1"/>
  <c r="AT1389" i="2"/>
  <c r="AT1388" i="2" s="1"/>
  <c r="V988" i="2"/>
  <c r="AF466" i="2"/>
  <c r="AF468" i="2" s="1"/>
  <c r="AE461" i="2"/>
  <c r="AE460" i="2" s="1"/>
  <c r="AK1510" i="2"/>
  <c r="AK1512" i="2" s="1"/>
  <c r="AJ1505" i="2"/>
  <c r="AJ1504" i="2" s="1"/>
  <c r="AZ466" i="2"/>
  <c r="AZ468" i="2" s="1"/>
  <c r="AY461" i="2"/>
  <c r="AY460" i="2" s="1"/>
  <c r="AU234" i="2"/>
  <c r="AU236" i="2" s="1"/>
  <c r="AU237" i="2" s="1"/>
  <c r="AT237" i="2" s="1"/>
  <c r="M12" i="7" s="1"/>
  <c r="AT229" i="2"/>
  <c r="AT228" i="2" s="1"/>
  <c r="AF350" i="2"/>
  <c r="AF352" i="2" s="1"/>
  <c r="AE352" i="2" s="1"/>
  <c r="AE345" i="2"/>
  <c r="AE344" i="2" s="1"/>
  <c r="AK930" i="2"/>
  <c r="AK932" i="2" s="1"/>
  <c r="AJ925" i="2"/>
  <c r="AJ924" i="2" s="1"/>
  <c r="AF872" i="2"/>
  <c r="AF874" i="2" s="1"/>
  <c r="AE867" i="2"/>
  <c r="AE866" i="2" s="1"/>
  <c r="V1568" i="2"/>
  <c r="V1570" i="2" s="1"/>
  <c r="U1563" i="2"/>
  <c r="U1562" i="2" s="1"/>
  <c r="AP1336" i="2"/>
  <c r="AP1338" i="2" s="1"/>
  <c r="AO1331" i="2"/>
  <c r="AO1330" i="2" s="1"/>
  <c r="AF1336" i="2"/>
  <c r="AF1338" i="2" s="1"/>
  <c r="AE1331" i="2"/>
  <c r="AE1330" i="2" s="1"/>
  <c r="AP582" i="2"/>
  <c r="AP584" i="2" s="1"/>
  <c r="AO577" i="2"/>
  <c r="AO576" i="2" s="1"/>
  <c r="AU524" i="2"/>
  <c r="AU526" i="2" s="1"/>
  <c r="AT519" i="2"/>
  <c r="AT518" i="2" s="1"/>
  <c r="AP1568" i="2"/>
  <c r="AP1570" i="2" s="1"/>
  <c r="AP292" i="2"/>
  <c r="AP294" i="2" s="1"/>
  <c r="AP295" i="2" s="1"/>
  <c r="AO295" i="2" s="1"/>
  <c r="L13" i="7" s="1"/>
  <c r="AO287" i="2"/>
  <c r="AO286" i="2" s="1"/>
  <c r="AF930" i="2"/>
  <c r="AF932" i="2" s="1"/>
  <c r="AE925" i="2"/>
  <c r="AE924" i="2" s="1"/>
  <c r="AA872" i="2"/>
  <c r="AA874" i="2" s="1"/>
  <c r="Z867" i="2"/>
  <c r="Z866" i="2" s="1"/>
  <c r="AU1568" i="2"/>
  <c r="AU1570" i="2" s="1"/>
  <c r="AT1563" i="2"/>
  <c r="AT1562" i="2" s="1"/>
  <c r="V930" i="2"/>
  <c r="V932" i="2" s="1"/>
  <c r="U925" i="2"/>
  <c r="U924" i="2" s="1"/>
  <c r="AZ1046" i="2"/>
  <c r="AZ1048" i="2" s="1"/>
  <c r="AZ1336" i="2"/>
  <c r="AZ1338" i="2" s="1"/>
  <c r="AY1331" i="2"/>
  <c r="AY1330" i="2" s="1"/>
  <c r="AP1165" i="2"/>
  <c r="AO1165" i="2" s="1"/>
  <c r="L28" i="7" s="1"/>
  <c r="AO1164" i="2"/>
  <c r="AK1568" i="2"/>
  <c r="AK1570" i="2" s="1"/>
  <c r="AU1510" i="2"/>
  <c r="AU1512" i="2" s="1"/>
  <c r="AT1505" i="2"/>
  <c r="AT1504" i="2" s="1"/>
  <c r="AP1626" i="2"/>
  <c r="AP1628" i="2" s="1"/>
  <c r="AO1621" i="2"/>
  <c r="AO1620" i="2" s="1"/>
  <c r="V1104" i="2"/>
  <c r="BD809" i="2"/>
  <c r="BD808" i="2" s="1"/>
  <c r="AJ345" i="2"/>
  <c r="AJ344" i="2" s="1"/>
  <c r="AP1394" i="2"/>
  <c r="AP1396" i="2" s="1"/>
  <c r="Q1278" i="2"/>
  <c r="Q1280" i="2" s="1"/>
  <c r="Q1281" i="2" s="1"/>
  <c r="P1281" i="2" s="1"/>
  <c r="G30" i="7" s="1"/>
  <c r="P1273" i="2"/>
  <c r="P1272" i="2" s="1"/>
  <c r="BE1568" i="2"/>
  <c r="BE1570" i="2" s="1"/>
  <c r="BD1563" i="2"/>
  <c r="BD1562" i="2" s="1"/>
  <c r="BE1336" i="2"/>
  <c r="BE1338" i="2" s="1"/>
  <c r="BD1331" i="2"/>
  <c r="BD1330" i="2" s="1"/>
  <c r="AK1452" i="2"/>
  <c r="AK1454" i="2" s="1"/>
  <c r="BE1513" i="2"/>
  <c r="BD1513" i="2" s="1"/>
  <c r="O35" i="7" s="1"/>
  <c r="BD1512" i="2"/>
  <c r="AF1220" i="2"/>
  <c r="AF1222" i="2" s="1"/>
  <c r="AE1215" i="2"/>
  <c r="AE1214" i="2" s="1"/>
  <c r="AU408" i="2"/>
  <c r="AU410" i="2" s="1"/>
  <c r="AT403" i="2"/>
  <c r="AT402" i="2" s="1"/>
  <c r="AZ1510" i="2"/>
  <c r="AZ1512" i="2" s="1"/>
  <c r="AY1505" i="2"/>
  <c r="AY1504" i="2" s="1"/>
  <c r="BE524" i="2"/>
  <c r="BE526" i="2" s="1"/>
  <c r="BD519" i="2"/>
  <c r="BD518" i="2" s="1"/>
  <c r="Q930" i="2"/>
  <c r="Q932" i="2" s="1"/>
  <c r="P925" i="2"/>
  <c r="P924" i="2" s="1"/>
  <c r="AF1568" i="2"/>
  <c r="AF1570" i="2" s="1"/>
  <c r="AE1563" i="2"/>
  <c r="AE1562" i="2" s="1"/>
  <c r="Q408" i="2"/>
  <c r="Q410" i="2" s="1"/>
  <c r="P403" i="2"/>
  <c r="P402" i="2" s="1"/>
  <c r="AF988" i="2"/>
  <c r="AF990" i="2" s="1"/>
  <c r="AE983" i="2"/>
  <c r="AE982" i="2" s="1"/>
  <c r="AZ988" i="2"/>
  <c r="AZ990" i="2" s="1"/>
  <c r="AY983" i="2"/>
  <c r="AY982" i="2" s="1"/>
  <c r="AT635" i="2"/>
  <c r="AT634" i="2" s="1"/>
  <c r="AK698" i="2"/>
  <c r="AK700" i="2" s="1"/>
  <c r="AJ693" i="2"/>
  <c r="AJ692" i="2" s="1"/>
  <c r="AZ930" i="2"/>
  <c r="AZ932" i="2" s="1"/>
  <c r="AY925" i="2"/>
  <c r="AY924" i="2" s="1"/>
  <c r="AZ1104" i="2"/>
  <c r="AZ1106" i="2" s="1"/>
  <c r="AY1099" i="2"/>
  <c r="AY1098" i="2" s="1"/>
  <c r="AZ640" i="2"/>
  <c r="AZ642" i="2" s="1"/>
  <c r="AA756" i="2"/>
  <c r="AA758" i="2" s="1"/>
  <c r="AA759" i="2" s="1"/>
  <c r="Z759" i="2" s="1"/>
  <c r="I21" i="7" s="1"/>
  <c r="Z751" i="2"/>
  <c r="Z750" i="2" s="1"/>
  <c r="AU988" i="2"/>
  <c r="AU990" i="2" s="1"/>
  <c r="AT983" i="2"/>
  <c r="AT982" i="2" s="1"/>
  <c r="AF524" i="2"/>
  <c r="AF526" i="2" s="1"/>
  <c r="AE519" i="2"/>
  <c r="AE518" i="2" s="1"/>
  <c r="AK640" i="2"/>
  <c r="AK642" i="2" s="1"/>
  <c r="AA988" i="2"/>
  <c r="AA1452" i="2"/>
  <c r="AA1454" i="2" s="1"/>
  <c r="AU1220" i="2"/>
  <c r="AU1222" i="2" s="1"/>
  <c r="AT1215" i="2"/>
  <c r="AT1214" i="2" s="1"/>
  <c r="AU582" i="2"/>
  <c r="AU584" i="2" s="1"/>
  <c r="AT577" i="2"/>
  <c r="AT576" i="2" s="1"/>
  <c r="AY809" i="2"/>
  <c r="AY808" i="2" s="1"/>
  <c r="BD345" i="2"/>
  <c r="BD344" i="2" s="1"/>
  <c r="BE350" i="2"/>
  <c r="BE352" i="2" s="1"/>
  <c r="BE353" i="2" s="1"/>
  <c r="BD353" i="2" s="1"/>
  <c r="O14" i="7" s="1"/>
  <c r="AF234" i="2"/>
  <c r="AF236" i="2" s="1"/>
  <c r="AF237" i="2" s="1"/>
  <c r="AE237" i="2" s="1"/>
  <c r="J12" i="7" s="1"/>
  <c r="AE229" i="2"/>
  <c r="AE228" i="2" s="1"/>
  <c r="V408" i="2"/>
  <c r="V410" i="2" s="1"/>
  <c r="U403" i="2"/>
  <c r="U402" i="2" s="1"/>
  <c r="AP930" i="2"/>
  <c r="AP932" i="2" s="1"/>
  <c r="AO925" i="2"/>
  <c r="AO924" i="2" s="1"/>
  <c r="V698" i="2"/>
  <c r="V700" i="2" s="1"/>
  <c r="U693" i="2"/>
  <c r="U692" i="2" s="1"/>
  <c r="AF292" i="2"/>
  <c r="AF294" i="2" s="1"/>
  <c r="AE294" i="2" s="1"/>
  <c r="AE287" i="2"/>
  <c r="AE286" i="2" s="1"/>
  <c r="AA814" i="2"/>
  <c r="AA816" i="2" s="1"/>
  <c r="Z809" i="2"/>
  <c r="Z808" i="2" s="1"/>
  <c r="V524" i="2"/>
  <c r="V526" i="2" s="1"/>
  <c r="U519" i="2"/>
  <c r="U518" i="2" s="1"/>
  <c r="Q292" i="2"/>
  <c r="Q294" i="2" s="1"/>
  <c r="P287" i="2"/>
  <c r="P286" i="2" s="1"/>
  <c r="BE1104" i="2"/>
  <c r="BE1106" i="2" s="1"/>
  <c r="BD1099" i="2"/>
  <c r="BD1098" i="2" s="1"/>
  <c r="AA524" i="2"/>
  <c r="AA526" i="2" s="1"/>
  <c r="Z519" i="2"/>
  <c r="Z518" i="2" s="1"/>
  <c r="AU1452" i="2"/>
  <c r="AU1454" i="2" s="1"/>
  <c r="AT1447" i="2"/>
  <c r="AT1446" i="2" s="1"/>
  <c r="AK234" i="2"/>
  <c r="AK236" i="2" s="1"/>
  <c r="AK237" i="2" s="1"/>
  <c r="AJ237" i="2" s="1"/>
  <c r="K12" i="7" s="1"/>
  <c r="AJ229" i="2"/>
  <c r="AJ228" i="2" s="1"/>
  <c r="AA1568" i="2"/>
  <c r="AA1570" i="2" s="1"/>
  <c r="Z1563" i="2"/>
  <c r="Z1562" i="2" s="1"/>
  <c r="V756" i="2"/>
  <c r="AU1104" i="2"/>
  <c r="AU1106" i="2" s="1"/>
  <c r="AF640" i="2"/>
  <c r="AF642" i="2" s="1"/>
  <c r="AP1220" i="2"/>
  <c r="AP1222" i="2" s="1"/>
  <c r="V466" i="2"/>
  <c r="AP988" i="2"/>
  <c r="AP990" i="2" s="1"/>
  <c r="AU1336" i="2"/>
  <c r="AU1338" i="2" s="1"/>
  <c r="AZ1278" i="2"/>
  <c r="AZ1280" i="2" s="1"/>
  <c r="AK524" i="2"/>
  <c r="AK526" i="2" s="1"/>
  <c r="AA1104" i="2"/>
  <c r="AA1106" i="2" s="1"/>
  <c r="AK466" i="2"/>
  <c r="AK468" i="2" s="1"/>
  <c r="AA582" i="2"/>
  <c r="AZ1394" i="2"/>
  <c r="AZ1396" i="2" s="1"/>
  <c r="Q872" i="2"/>
  <c r="Q874" i="2" s="1"/>
  <c r="V1278" i="2"/>
  <c r="AP1452" i="2"/>
  <c r="AP1454" i="2" s="1"/>
  <c r="AK988" i="2"/>
  <c r="AK990" i="2" s="1"/>
  <c r="AU1162" i="2"/>
  <c r="AU1164" i="2" s="1"/>
  <c r="AZ1452" i="2"/>
  <c r="AZ1454" i="2" s="1"/>
  <c r="AK1220" i="2"/>
  <c r="AK1222" i="2" s="1"/>
  <c r="V640" i="2"/>
  <c r="AA1626" i="2"/>
  <c r="AA1628" i="2" s="1"/>
  <c r="AF1162" i="2"/>
  <c r="AF1164" i="2" s="1"/>
  <c r="AP1104" i="2"/>
  <c r="AP1106" i="2" s="1"/>
  <c r="AA1394" i="2"/>
  <c r="Q988" i="2"/>
  <c r="AZ1162" i="2"/>
  <c r="AZ1164" i="2" s="1"/>
  <c r="AF408" i="2"/>
  <c r="AF410" i="2" s="1"/>
  <c r="AU698" i="2"/>
  <c r="AU700" i="2" s="1"/>
  <c r="AA640" i="2"/>
  <c r="AA1220" i="2"/>
  <c r="AK1104" i="2"/>
  <c r="AK1106" i="2" s="1"/>
  <c r="AK1046" i="2"/>
  <c r="AK1048" i="2" s="1"/>
  <c r="AK872" i="2"/>
  <c r="AK874" i="2" s="1"/>
  <c r="P577" i="2"/>
  <c r="P576" i="2" s="1"/>
  <c r="V1394" i="2"/>
  <c r="AP466" i="2"/>
  <c r="AP468" i="2" s="1"/>
  <c r="AZ698" i="2"/>
  <c r="AZ700" i="2" s="1"/>
  <c r="AF582" i="2"/>
  <c r="AF584" i="2" s="1"/>
  <c r="AP524" i="2"/>
  <c r="AP526" i="2" s="1"/>
  <c r="V1452" i="2"/>
  <c r="AP814" i="2"/>
  <c r="AP816" i="2" s="1"/>
  <c r="AA1336" i="2"/>
  <c r="AZ582" i="2"/>
  <c r="AZ584" i="2" s="1"/>
  <c r="AZ756" i="2"/>
  <c r="AZ758" i="2" s="1"/>
  <c r="AZ759" i="2" s="1"/>
  <c r="AY759" i="2" s="1"/>
  <c r="N21" i="7" s="1"/>
  <c r="AF1394" i="2"/>
  <c r="AF1396" i="2" s="1"/>
  <c r="AK1394" i="2"/>
  <c r="AK1396" i="2" s="1"/>
  <c r="AF1626" i="2"/>
  <c r="AF1628" i="2" s="1"/>
  <c r="AP756" i="2"/>
  <c r="AP758" i="2" s="1"/>
  <c r="AF1510" i="2"/>
  <c r="AF1512" i="2" s="1"/>
  <c r="AF756" i="2"/>
  <c r="AF758" i="2" s="1"/>
  <c r="AZ1220" i="2"/>
  <c r="AZ1222" i="2" s="1"/>
  <c r="AF698" i="2"/>
  <c r="AF700" i="2" s="1"/>
  <c r="AA1046" i="2"/>
  <c r="AZ1626" i="2"/>
  <c r="AZ1628" i="2" s="1"/>
  <c r="AF814" i="2"/>
  <c r="AF816" i="2" s="1"/>
  <c r="AU1278" i="2"/>
  <c r="AU1280" i="2" s="1"/>
  <c r="AU466" i="2"/>
  <c r="AU468" i="2" s="1"/>
  <c r="AA408" i="2"/>
  <c r="AA410" i="2" s="1"/>
  <c r="AA698" i="2"/>
  <c r="AA466" i="2"/>
  <c r="V1510" i="2"/>
  <c r="AA930" i="2"/>
  <c r="AA932" i="2" s="1"/>
  <c r="AZ524" i="2"/>
  <c r="AZ526" i="2" s="1"/>
  <c r="AK408" i="2"/>
  <c r="AK410" i="2" s="1"/>
  <c r="AF1278" i="2"/>
  <c r="AF1280" i="2" s="1"/>
  <c r="AK814" i="2"/>
  <c r="AK816" i="2" s="1"/>
  <c r="V1162" i="2"/>
  <c r="Z113" i="2"/>
  <c r="Z112" i="2" s="1"/>
  <c r="BI983" i="2"/>
  <c r="BI982" i="2" s="1"/>
  <c r="BI1041" i="2"/>
  <c r="BI1040" i="2" s="1"/>
  <c r="AO113" i="2"/>
  <c r="AO112" i="2" s="1"/>
  <c r="BD113" i="2"/>
  <c r="BD112" i="2" s="1"/>
  <c r="BI1157" i="2"/>
  <c r="BI1156" i="2" s="1"/>
  <c r="BI460" i="2"/>
  <c r="BI925" i="2"/>
  <c r="BI924" i="2" s="1"/>
  <c r="BI867" i="2"/>
  <c r="BI866" i="2" s="1"/>
  <c r="AT113" i="2"/>
  <c r="AT112" i="2" s="1"/>
  <c r="BI1621" i="2"/>
  <c r="BI1620" i="2" s="1"/>
  <c r="BI1447" i="2"/>
  <c r="BI1446" i="2" s="1"/>
  <c r="BI635" i="2"/>
  <c r="BI634" i="2" s="1"/>
  <c r="P113" i="2"/>
  <c r="P112" i="2" s="1"/>
  <c r="BI1389" i="2"/>
  <c r="BI1388" i="2" s="1"/>
  <c r="U113" i="2"/>
  <c r="U112" i="2" s="1"/>
  <c r="BI751" i="2"/>
  <c r="BI750" i="2" s="1"/>
  <c r="BI809" i="2"/>
  <c r="AJ113" i="2"/>
  <c r="BI1331" i="2"/>
  <c r="BI1330" i="2" s="1"/>
  <c r="BI1215" i="2"/>
  <c r="BI1214" i="2" s="1"/>
  <c r="AY113" i="2"/>
  <c r="AY112" i="2" s="1"/>
  <c r="BI1273" i="2"/>
  <c r="BI1272" i="2" s="1"/>
  <c r="AE113" i="2"/>
  <c r="AE112" i="2" s="1"/>
  <c r="BI577" i="2"/>
  <c r="BI576" i="2" s="1"/>
  <c r="BI1505" i="2"/>
  <c r="BI1504" i="2" s="1"/>
  <c r="AK295" i="2"/>
  <c r="AJ295" i="2" s="1"/>
  <c r="K13" i="7" s="1"/>
  <c r="AJ294" i="2"/>
  <c r="BE295" i="2"/>
  <c r="BD295" i="2" s="1"/>
  <c r="O13" i="7" s="1"/>
  <c r="BD294" i="2"/>
  <c r="V237" i="2"/>
  <c r="U237" i="2" s="1"/>
  <c r="H12" i="7" s="1"/>
  <c r="AZ237" i="2"/>
  <c r="AY237" i="2" s="1"/>
  <c r="N12" i="7" s="1"/>
  <c r="AY236" i="2"/>
  <c r="AK353" i="2"/>
  <c r="AJ353" i="2" s="1"/>
  <c r="K14" i="7" s="1"/>
  <c r="AJ352" i="2"/>
  <c r="AZ353" i="2"/>
  <c r="AY353" i="2" s="1"/>
  <c r="N14" i="7" s="1"/>
  <c r="AY352" i="2"/>
  <c r="Q817" i="2"/>
  <c r="P817" i="2" s="1"/>
  <c r="G22" i="7" s="1"/>
  <c r="BJ991" i="2"/>
  <c r="BI991" i="2" s="1"/>
  <c r="P25" i="7" s="1"/>
  <c r="BI990" i="2"/>
  <c r="BJ933" i="2"/>
  <c r="BI933" i="2" s="1"/>
  <c r="P24" i="7" s="1"/>
  <c r="BI932" i="2"/>
  <c r="BJ817" i="2"/>
  <c r="BI817" i="2" s="1"/>
  <c r="BI816" i="2"/>
  <c r="BJ1513" i="2"/>
  <c r="BI1513" i="2" s="1"/>
  <c r="BI1512" i="2"/>
  <c r="AA120" i="2"/>
  <c r="BJ1455" i="2"/>
  <c r="BI1455" i="2" s="1"/>
  <c r="P33" i="7" s="1"/>
  <c r="BI1454" i="2"/>
  <c r="BJ875" i="2"/>
  <c r="BI875" i="2" s="1"/>
  <c r="P23" i="7" s="1"/>
  <c r="BI874" i="2"/>
  <c r="BJ1223" i="2"/>
  <c r="BI1223" i="2" s="1"/>
  <c r="P29" i="7" s="1"/>
  <c r="BI1222" i="2"/>
  <c r="BI642" i="2"/>
  <c r="BJ1568" i="2"/>
  <c r="BJ1570" i="2" s="1"/>
  <c r="BJ1629" i="2"/>
  <c r="BI1629" i="2" s="1"/>
  <c r="P37" i="7" s="1"/>
  <c r="BI1628" i="2"/>
  <c r="BJ524" i="2"/>
  <c r="BJ526" i="2" s="1"/>
  <c r="BJ527" i="2" s="1"/>
  <c r="BI527" i="2" s="1"/>
  <c r="P17" i="7" s="1"/>
  <c r="BJ1397" i="2"/>
  <c r="BI1397" i="2" s="1"/>
  <c r="P32" i="7" s="1"/>
  <c r="BI1396" i="2"/>
  <c r="AZ120" i="2"/>
  <c r="BJ292" i="2"/>
  <c r="BJ294" i="2" s="1"/>
  <c r="BJ1339" i="2"/>
  <c r="BI1339" i="2" s="1"/>
  <c r="P31" i="7" s="1"/>
  <c r="BI1338" i="2"/>
  <c r="BJ1165" i="2"/>
  <c r="BI1165" i="2" s="1"/>
  <c r="P28" i="7" s="1"/>
  <c r="BI1164" i="2"/>
  <c r="BJ1049" i="2"/>
  <c r="BI1049" i="2" s="1"/>
  <c r="P26" i="7" s="1"/>
  <c r="BI1048" i="2"/>
  <c r="BJ350" i="2"/>
  <c r="BJ352" i="2" s="1"/>
  <c r="BI584" i="2"/>
  <c r="BJ408" i="2"/>
  <c r="BJ410" i="2" s="1"/>
  <c r="BJ411" i="2" s="1"/>
  <c r="BI411" i="2" s="1"/>
  <c r="P15" i="7" s="1"/>
  <c r="BJ1281" i="2"/>
  <c r="BI1281" i="2" s="1"/>
  <c r="P30" i="7" s="1"/>
  <c r="BI1280" i="2"/>
  <c r="BI1562" i="2"/>
  <c r="AK120" i="2"/>
  <c r="BJ1104" i="2"/>
  <c r="BJ1106" i="2" s="1"/>
  <c r="BJ466" i="2"/>
  <c r="BJ468" i="2" s="1"/>
  <c r="BJ469" i="2" s="1"/>
  <c r="BI469" i="2" s="1"/>
  <c r="P16" i="7" s="1"/>
  <c r="BJ698" i="2"/>
  <c r="BJ700" i="2" s="1"/>
  <c r="BI692" i="2"/>
  <c r="BI1098" i="2"/>
  <c r="AU120" i="2"/>
  <c r="AF120" i="2"/>
  <c r="V120" i="2"/>
  <c r="BI759" i="2"/>
  <c r="P21" i="7" s="1"/>
  <c r="BI758" i="2"/>
  <c r="AT759" i="2"/>
  <c r="M21" i="7" s="1"/>
  <c r="AT758" i="2"/>
  <c r="AJ112" i="2"/>
  <c r="BI344" i="2"/>
  <c r="BI808" i="2"/>
  <c r="AP38" i="7"/>
  <c r="AN38" i="7"/>
  <c r="AL38" i="7"/>
  <c r="AQ38" i="7"/>
  <c r="AO38" i="7"/>
  <c r="AL34" i="7"/>
  <c r="AO34" i="7"/>
  <c r="AT34" i="7"/>
  <c r="AU34" i="7"/>
  <c r="AP34" i="7"/>
  <c r="AM34" i="7"/>
  <c r="AS34" i="7"/>
  <c r="AU38" i="7"/>
  <c r="AM38" i="7"/>
  <c r="AQ34" i="7"/>
  <c r="AS38" i="7"/>
  <c r="AN34" i="7"/>
  <c r="AT38" i="7"/>
  <c r="BI671" i="4"/>
  <c r="AR34" i="7"/>
  <c r="AR38" i="7"/>
  <c r="BM1620" i="2"/>
  <c r="J1580" i="2"/>
  <c r="J1581" i="2" s="1"/>
  <c r="E1580" i="2"/>
  <c r="E1581" i="2" s="1"/>
  <c r="BM1591" i="2"/>
  <c r="BM1563" i="2"/>
  <c r="AF36" i="7" s="1"/>
  <c r="BM1562" i="2"/>
  <c r="BM1505" i="2"/>
  <c r="AF35" i="7" s="1"/>
  <c r="BM1504" i="2"/>
  <c r="BM1533" i="2"/>
  <c r="BM1475" i="2"/>
  <c r="BM1447" i="2"/>
  <c r="AF33" i="7" s="1"/>
  <c r="BM1446" i="2"/>
  <c r="BM1417" i="2"/>
  <c r="BM1389" i="2"/>
  <c r="AF32" i="7" s="1"/>
  <c r="BM1388" i="2"/>
  <c r="BM1359" i="2"/>
  <c r="BM1331" i="2"/>
  <c r="AF31" i="7" s="1"/>
  <c r="BM1330" i="2"/>
  <c r="BM1301" i="2"/>
  <c r="AA700" i="2" l="1"/>
  <c r="Z700" i="2" s="1"/>
  <c r="P236" i="2"/>
  <c r="V1164" i="2"/>
  <c r="AA990" i="2"/>
  <c r="AA1338" i="2"/>
  <c r="Z1338" i="2" s="1"/>
  <c r="AA1048" i="2"/>
  <c r="V1454" i="2"/>
  <c r="V1455" i="2" s="1"/>
  <c r="U1455" i="2" s="1"/>
  <c r="H33" i="7" s="1"/>
  <c r="BD758" i="2"/>
  <c r="P758" i="2"/>
  <c r="V1512" i="2"/>
  <c r="V1513" i="2" s="1"/>
  <c r="U1513" i="2" s="1"/>
  <c r="H35" i="7" s="1"/>
  <c r="BD642" i="2"/>
  <c r="V468" i="2"/>
  <c r="V469" i="2" s="1"/>
  <c r="U469" i="2" s="1"/>
  <c r="H16" i="7" s="1"/>
  <c r="V1106" i="2"/>
  <c r="U1106" i="2" s="1"/>
  <c r="BD700" i="2"/>
  <c r="V642" i="2"/>
  <c r="V1280" i="2"/>
  <c r="U1280" i="2" s="1"/>
  <c r="AA1396" i="2"/>
  <c r="Z1396" i="2" s="1"/>
  <c r="W294" i="2"/>
  <c r="W295" i="2" s="1"/>
  <c r="Q643" i="2"/>
  <c r="P643" i="2" s="1"/>
  <c r="G19" i="7" s="1"/>
  <c r="Q120" i="2"/>
  <c r="Q121" i="2" s="1"/>
  <c r="P121" i="2" s="1"/>
  <c r="G10" i="7" s="1"/>
  <c r="P1280" i="2"/>
  <c r="AA1164" i="2"/>
  <c r="Z1164" i="2" s="1"/>
  <c r="Q990" i="2"/>
  <c r="Q991" i="2" s="1"/>
  <c r="P991" i="2" s="1"/>
  <c r="G25" i="7" s="1"/>
  <c r="CC236" i="2"/>
  <c r="CC237" i="2" s="1"/>
  <c r="AU295" i="2"/>
  <c r="AT295" i="2" s="1"/>
  <c r="M13" i="7" s="1"/>
  <c r="AA468" i="2"/>
  <c r="AA469" i="2" s="1"/>
  <c r="Z469" i="2" s="1"/>
  <c r="I16" i="7" s="1"/>
  <c r="AA1222" i="2"/>
  <c r="AA1223" i="2" s="1"/>
  <c r="Z1223" i="2" s="1"/>
  <c r="I29" i="7" s="1"/>
  <c r="V758" i="2"/>
  <c r="V759" i="2" s="1"/>
  <c r="U759" i="2" s="1"/>
  <c r="H21" i="7" s="1"/>
  <c r="V1396" i="2"/>
  <c r="U1396" i="2" s="1"/>
  <c r="AA642" i="2"/>
  <c r="AA643" i="2" s="1"/>
  <c r="Z643" i="2" s="1"/>
  <c r="I19" i="7" s="1"/>
  <c r="AA584" i="2"/>
  <c r="Z584" i="2" s="1"/>
  <c r="V990" i="2"/>
  <c r="U990" i="2" s="1"/>
  <c r="CC932" i="2"/>
  <c r="CC933" i="2" s="1"/>
  <c r="AB236" i="2"/>
  <c r="AB237" i="2" s="1"/>
  <c r="CC1106" i="2"/>
  <c r="CC1107" i="2" s="1"/>
  <c r="W932" i="2"/>
  <c r="W933" i="2" s="1"/>
  <c r="BD468" i="2"/>
  <c r="AB1106" i="2"/>
  <c r="AB1107" i="2" s="1"/>
  <c r="R410" i="2"/>
  <c r="R411" i="2" s="1"/>
  <c r="V292" i="2"/>
  <c r="V293" i="2"/>
  <c r="CC294" i="2"/>
  <c r="CC295" i="2" s="1"/>
  <c r="CC1628" i="2"/>
  <c r="CC1629" i="2" s="1"/>
  <c r="BD1048" i="2"/>
  <c r="AO294" i="2"/>
  <c r="Q1222" i="2"/>
  <c r="BE1223" i="2"/>
  <c r="BD1223" i="2" s="1"/>
  <c r="O29" i="7" s="1"/>
  <c r="BD1222" i="2"/>
  <c r="BD1164" i="2"/>
  <c r="Q1106" i="2"/>
  <c r="AA294" i="2"/>
  <c r="U287" i="2"/>
  <c r="U286" i="2" s="1"/>
  <c r="BI236" i="2"/>
  <c r="AJ236" i="2"/>
  <c r="AB1512" i="2"/>
  <c r="AB1513" i="2" s="1"/>
  <c r="CC1510" i="2"/>
  <c r="CC1512" i="2" s="1"/>
  <c r="CC1513" i="2" s="1"/>
  <c r="CC408" i="2"/>
  <c r="CC410" i="2" s="1"/>
  <c r="CC411" i="2" s="1"/>
  <c r="Q1628" i="2"/>
  <c r="Q1629" i="2" s="1"/>
  <c r="R1628" i="2"/>
  <c r="R1629" i="2" s="1"/>
  <c r="BD1628" i="2"/>
  <c r="BE1629" i="2"/>
  <c r="BD1629" i="2" s="1"/>
  <c r="O37" i="7" s="1"/>
  <c r="P1570" i="2"/>
  <c r="P1512" i="2"/>
  <c r="P1454" i="2"/>
  <c r="Q1397" i="2"/>
  <c r="P1397" i="2" s="1"/>
  <c r="G32" i="7" s="1"/>
  <c r="Q1339" i="2"/>
  <c r="P1339" i="2" s="1"/>
  <c r="G31" i="7" s="1"/>
  <c r="CC1162" i="2"/>
  <c r="CC1164" i="2" s="1"/>
  <c r="CC1165" i="2" s="1"/>
  <c r="R1164" i="2"/>
  <c r="Q1048" i="2"/>
  <c r="Z758" i="2"/>
  <c r="Q584" i="2"/>
  <c r="Q585" i="2" s="1"/>
  <c r="P585" i="2" s="1"/>
  <c r="G18" i="7" s="1"/>
  <c r="BD584" i="2"/>
  <c r="P526" i="2"/>
  <c r="P468" i="2"/>
  <c r="P410" i="2"/>
  <c r="Q411" i="2"/>
  <c r="P352" i="2"/>
  <c r="AF353" i="2"/>
  <c r="AE353" i="2" s="1"/>
  <c r="J14" i="7" s="1"/>
  <c r="BD352" i="2"/>
  <c r="AU353" i="2"/>
  <c r="AT353" i="2" s="1"/>
  <c r="M14" i="7" s="1"/>
  <c r="U352" i="2"/>
  <c r="AO236" i="2"/>
  <c r="AE236" i="2"/>
  <c r="AT236" i="2"/>
  <c r="AP411" i="2"/>
  <c r="AO411" i="2" s="1"/>
  <c r="L15" i="7" s="1"/>
  <c r="AO410" i="2"/>
  <c r="AF759" i="2"/>
  <c r="AE759" i="2" s="1"/>
  <c r="J21" i="7" s="1"/>
  <c r="AE758" i="2"/>
  <c r="AA237" i="2"/>
  <c r="AF295" i="2"/>
  <c r="AE295" i="2" s="1"/>
  <c r="J13" i="7" s="1"/>
  <c r="AY758" i="2"/>
  <c r="Z352" i="2"/>
  <c r="AZ295" i="2"/>
  <c r="AY295" i="2" s="1"/>
  <c r="N13" i="7" s="1"/>
  <c r="AO352" i="2"/>
  <c r="BD236" i="2"/>
  <c r="U1164" i="2"/>
  <c r="V1165" i="2"/>
  <c r="U1165" i="2" s="1"/>
  <c r="H28" i="7" s="1"/>
  <c r="AA411" i="2"/>
  <c r="Z411" i="2" s="1"/>
  <c r="I15" i="7" s="1"/>
  <c r="Z410" i="2"/>
  <c r="AE1512" i="2"/>
  <c r="AF1513" i="2"/>
  <c r="AE1513" i="2" s="1"/>
  <c r="J35" i="7" s="1"/>
  <c r="AT1164" i="2"/>
  <c r="AU1165" i="2"/>
  <c r="AT1165" i="2" s="1"/>
  <c r="M28" i="7" s="1"/>
  <c r="AU1455" i="2"/>
  <c r="AT1455" i="2" s="1"/>
  <c r="M33" i="7" s="1"/>
  <c r="AT1454" i="2"/>
  <c r="AP933" i="2"/>
  <c r="AO933" i="2" s="1"/>
  <c r="L24" i="7" s="1"/>
  <c r="AO932" i="2"/>
  <c r="AU1223" i="2"/>
  <c r="AT1223" i="2" s="1"/>
  <c r="M29" i="7" s="1"/>
  <c r="AT1222" i="2"/>
  <c r="AU411" i="2"/>
  <c r="AT411" i="2" s="1"/>
  <c r="M15" i="7" s="1"/>
  <c r="AT410" i="2"/>
  <c r="AK1571" i="2"/>
  <c r="AJ1571" i="2" s="1"/>
  <c r="K36" i="7" s="1"/>
  <c r="AJ1570" i="2"/>
  <c r="AU1571" i="2"/>
  <c r="AT1571" i="2" s="1"/>
  <c r="M36" i="7" s="1"/>
  <c r="AT1570" i="2"/>
  <c r="AP585" i="2"/>
  <c r="AO585" i="2" s="1"/>
  <c r="L18" i="7" s="1"/>
  <c r="AO584" i="2"/>
  <c r="Q701" i="2"/>
  <c r="P701" i="2" s="1"/>
  <c r="G20" i="7" s="1"/>
  <c r="P700" i="2"/>
  <c r="AZ817" i="2"/>
  <c r="AY817" i="2" s="1"/>
  <c r="N22" i="7" s="1"/>
  <c r="AY816" i="2"/>
  <c r="AK759" i="2"/>
  <c r="AJ759" i="2" s="1"/>
  <c r="K21" i="7" s="1"/>
  <c r="AJ758" i="2"/>
  <c r="AU875" i="2"/>
  <c r="AT875" i="2" s="1"/>
  <c r="M23" i="7" s="1"/>
  <c r="AT874" i="2"/>
  <c r="AK817" i="2"/>
  <c r="AJ817" i="2" s="1"/>
  <c r="K22" i="7" s="1"/>
  <c r="AJ816" i="2"/>
  <c r="AU469" i="2"/>
  <c r="AT469" i="2" s="1"/>
  <c r="M16" i="7" s="1"/>
  <c r="AT468" i="2"/>
  <c r="AP759" i="2"/>
  <c r="AO759" i="2" s="1"/>
  <c r="L21" i="7" s="1"/>
  <c r="AO758" i="2"/>
  <c r="AP527" i="2"/>
  <c r="AO527" i="2" s="1"/>
  <c r="L17" i="7" s="1"/>
  <c r="AO526" i="2"/>
  <c r="V643" i="2"/>
  <c r="U643" i="2" s="1"/>
  <c r="H19" i="7" s="1"/>
  <c r="U642" i="2"/>
  <c r="AF643" i="2"/>
  <c r="AE643" i="2" s="1"/>
  <c r="J19" i="7" s="1"/>
  <c r="AE642" i="2"/>
  <c r="AO1396" i="2"/>
  <c r="AP1397" i="2"/>
  <c r="AO1397" i="2" s="1"/>
  <c r="L32" i="7" s="1"/>
  <c r="AO1570" i="2"/>
  <c r="AP1571" i="2"/>
  <c r="AO1571" i="2" s="1"/>
  <c r="L36" i="7" s="1"/>
  <c r="AZ469" i="2"/>
  <c r="AY469" i="2" s="1"/>
  <c r="N16" i="7" s="1"/>
  <c r="AY468" i="2"/>
  <c r="AZ411" i="2"/>
  <c r="AY411" i="2" s="1"/>
  <c r="N15" i="7" s="1"/>
  <c r="AY410" i="2"/>
  <c r="AE1454" i="2"/>
  <c r="AF1455" i="2"/>
  <c r="AE1455" i="2" s="1"/>
  <c r="J33" i="7" s="1"/>
  <c r="AT1628" i="2"/>
  <c r="AU1629" i="2"/>
  <c r="AT1629" i="2" s="1"/>
  <c r="M37" i="7" s="1"/>
  <c r="U1512" i="2"/>
  <c r="AE700" i="2"/>
  <c r="AF701" i="2"/>
  <c r="AE701" i="2" s="1"/>
  <c r="J20" i="7" s="1"/>
  <c r="AZ585" i="2"/>
  <c r="AY585" i="2" s="1"/>
  <c r="N18" i="7" s="1"/>
  <c r="AY584" i="2"/>
  <c r="AO1106" i="2"/>
  <c r="AP1107" i="2"/>
  <c r="AO1107" i="2" s="1"/>
  <c r="L27" i="7" s="1"/>
  <c r="AP991" i="2"/>
  <c r="AO991" i="2" s="1"/>
  <c r="L25" i="7" s="1"/>
  <c r="AO990" i="2"/>
  <c r="AA527" i="2"/>
  <c r="Z527" i="2" s="1"/>
  <c r="I17" i="7" s="1"/>
  <c r="Z526" i="2"/>
  <c r="V411" i="2"/>
  <c r="U411" i="2" s="1"/>
  <c r="H15" i="7" s="1"/>
  <c r="U410" i="2"/>
  <c r="AY990" i="2"/>
  <c r="AZ991" i="2"/>
  <c r="AY991" i="2" s="1"/>
  <c r="N25" i="7" s="1"/>
  <c r="AF1223" i="2"/>
  <c r="AE1223" i="2" s="1"/>
  <c r="J29" i="7" s="1"/>
  <c r="AE1222" i="2"/>
  <c r="AZ1049" i="2"/>
  <c r="AY1049" i="2" s="1"/>
  <c r="N26" i="7" s="1"/>
  <c r="AY1048" i="2"/>
  <c r="Z874" i="2"/>
  <c r="AA875" i="2"/>
  <c r="Z875" i="2" s="1"/>
  <c r="I23" i="7" s="1"/>
  <c r="V1629" i="2"/>
  <c r="U1629" i="2" s="1"/>
  <c r="H37" i="7" s="1"/>
  <c r="U1628" i="2"/>
  <c r="AO700" i="2"/>
  <c r="AP701" i="2"/>
  <c r="AO701" i="2" s="1"/>
  <c r="L20" i="7" s="1"/>
  <c r="V585" i="2"/>
  <c r="U585" i="2" s="1"/>
  <c r="H18" i="7" s="1"/>
  <c r="U584" i="2"/>
  <c r="AP875" i="2"/>
  <c r="AO875" i="2" s="1"/>
  <c r="L23" i="7" s="1"/>
  <c r="AO874" i="2"/>
  <c r="AY1222" i="2"/>
  <c r="AZ1223" i="2"/>
  <c r="AY1223" i="2" s="1"/>
  <c r="N29" i="7" s="1"/>
  <c r="AZ1165" i="2"/>
  <c r="AY1165" i="2" s="1"/>
  <c r="N28" i="7" s="1"/>
  <c r="AY1164" i="2"/>
  <c r="AK527" i="2"/>
  <c r="AJ527" i="2" s="1"/>
  <c r="K17" i="7" s="1"/>
  <c r="AJ526" i="2"/>
  <c r="AA991" i="2"/>
  <c r="Z991" i="2" s="1"/>
  <c r="I25" i="7" s="1"/>
  <c r="Z990" i="2"/>
  <c r="AT990" i="2"/>
  <c r="AU991" i="2"/>
  <c r="AT991" i="2" s="1"/>
  <c r="M25" i="7" s="1"/>
  <c r="AK1513" i="2"/>
  <c r="AJ1513" i="2" s="1"/>
  <c r="K35" i="7" s="1"/>
  <c r="AJ1512" i="2"/>
  <c r="AP1513" i="2"/>
  <c r="AO1513" i="2" s="1"/>
  <c r="L35" i="7" s="1"/>
  <c r="AO1512" i="2"/>
  <c r="AT932" i="2"/>
  <c r="AU933" i="2"/>
  <c r="AT933" i="2" s="1"/>
  <c r="M24" i="7" s="1"/>
  <c r="AA1281" i="2"/>
  <c r="Z1281" i="2" s="1"/>
  <c r="I30" i="7" s="1"/>
  <c r="Z1280" i="2"/>
  <c r="AK585" i="2"/>
  <c r="AJ585" i="2" s="1"/>
  <c r="K18" i="7" s="1"/>
  <c r="AJ584" i="2"/>
  <c r="AK411" i="2"/>
  <c r="AJ411" i="2" s="1"/>
  <c r="K15" i="7" s="1"/>
  <c r="AJ410" i="2"/>
  <c r="AF817" i="2"/>
  <c r="AE817" i="2" s="1"/>
  <c r="J22" i="7" s="1"/>
  <c r="AE816" i="2"/>
  <c r="AK1397" i="2"/>
  <c r="AJ1397" i="2" s="1"/>
  <c r="K32" i="7" s="1"/>
  <c r="AJ1396" i="2"/>
  <c r="AZ701" i="2"/>
  <c r="AY701" i="2" s="1"/>
  <c r="N20" i="7" s="1"/>
  <c r="AY700" i="2"/>
  <c r="V701" i="2"/>
  <c r="U701" i="2" s="1"/>
  <c r="H20" i="7" s="1"/>
  <c r="U700" i="2"/>
  <c r="AK643" i="2"/>
  <c r="AJ643" i="2" s="1"/>
  <c r="K19" i="7" s="1"/>
  <c r="AJ642" i="2"/>
  <c r="AF991" i="2"/>
  <c r="AE991" i="2" s="1"/>
  <c r="J25" i="7" s="1"/>
  <c r="AE990" i="2"/>
  <c r="AZ1513" i="2"/>
  <c r="AY1513" i="2" s="1"/>
  <c r="N35" i="7" s="1"/>
  <c r="AY1512" i="2"/>
  <c r="V933" i="2"/>
  <c r="AE932" i="2"/>
  <c r="AF933" i="2"/>
  <c r="AE933" i="2" s="1"/>
  <c r="J24" i="7" s="1"/>
  <c r="AE874" i="2"/>
  <c r="AF875" i="2"/>
  <c r="AE875" i="2" s="1"/>
  <c r="J23" i="7" s="1"/>
  <c r="AA1513" i="2"/>
  <c r="U1048" i="2"/>
  <c r="V1049" i="2"/>
  <c r="U1049" i="2" s="1"/>
  <c r="H26" i="7" s="1"/>
  <c r="AE1048" i="2"/>
  <c r="AF1049" i="2"/>
  <c r="AE1049" i="2" s="1"/>
  <c r="J26" i="7" s="1"/>
  <c r="AZ527" i="2"/>
  <c r="AY527" i="2" s="1"/>
  <c r="N17" i="7" s="1"/>
  <c r="AY526" i="2"/>
  <c r="AZ1629" i="2"/>
  <c r="AY1629" i="2" s="1"/>
  <c r="N37" i="7" s="1"/>
  <c r="AY1628" i="2"/>
  <c r="AF1397" i="2"/>
  <c r="AE1397" i="2" s="1"/>
  <c r="J32" i="7" s="1"/>
  <c r="AE1396" i="2"/>
  <c r="AP469" i="2"/>
  <c r="AO469" i="2" s="1"/>
  <c r="L16" i="7" s="1"/>
  <c r="AO468" i="2"/>
  <c r="AK1049" i="2"/>
  <c r="AJ1049" i="2" s="1"/>
  <c r="K26" i="7" s="1"/>
  <c r="AJ1048" i="2"/>
  <c r="AO1338" i="2"/>
  <c r="AP1339" i="2"/>
  <c r="AO1339" i="2" s="1"/>
  <c r="L31" i="7" s="1"/>
  <c r="AF469" i="2"/>
  <c r="AE469" i="2" s="1"/>
  <c r="J16" i="7" s="1"/>
  <c r="AE468" i="2"/>
  <c r="AK1165" i="2"/>
  <c r="AJ1165" i="2" s="1"/>
  <c r="K28" i="7" s="1"/>
  <c r="AJ1164" i="2"/>
  <c r="AF1107" i="2"/>
  <c r="AE1107" i="2" s="1"/>
  <c r="J27" i="7" s="1"/>
  <c r="AE1106" i="2"/>
  <c r="AP1049" i="2"/>
  <c r="AO1049" i="2" s="1"/>
  <c r="L26" i="7" s="1"/>
  <c r="AO1048" i="2"/>
  <c r="AK1339" i="2"/>
  <c r="AJ1339" i="2" s="1"/>
  <c r="K31" i="7" s="1"/>
  <c r="AJ1338" i="2"/>
  <c r="AF1281" i="2"/>
  <c r="AE1281" i="2" s="1"/>
  <c r="J30" i="7" s="1"/>
  <c r="AE1280" i="2"/>
  <c r="Z932" i="2"/>
  <c r="AA933" i="2"/>
  <c r="Z933" i="2" s="1"/>
  <c r="I24" i="7" s="1"/>
  <c r="AU1281" i="2"/>
  <c r="AT1281" i="2" s="1"/>
  <c r="M30" i="7" s="1"/>
  <c r="AT1280" i="2"/>
  <c r="AA1049" i="2"/>
  <c r="Z1049" i="2" s="1"/>
  <c r="I26" i="7" s="1"/>
  <c r="Z1048" i="2"/>
  <c r="AF1629" i="2"/>
  <c r="AE1629" i="2" s="1"/>
  <c r="J37" i="7" s="1"/>
  <c r="AE1628" i="2"/>
  <c r="AO816" i="2"/>
  <c r="AP817" i="2"/>
  <c r="AO817" i="2" s="1"/>
  <c r="L22" i="7" s="1"/>
  <c r="AF585" i="2"/>
  <c r="AE585" i="2" s="1"/>
  <c r="J18" i="7" s="1"/>
  <c r="AE584" i="2"/>
  <c r="AA1571" i="2"/>
  <c r="Z1571" i="2" s="1"/>
  <c r="I36" i="7" s="1"/>
  <c r="Z1570" i="2"/>
  <c r="AA817" i="2"/>
  <c r="Z817" i="2" s="1"/>
  <c r="I22" i="7" s="1"/>
  <c r="Z816" i="2"/>
  <c r="AA1455" i="2"/>
  <c r="Z1455" i="2" s="1"/>
  <c r="I33" i="7" s="1"/>
  <c r="Z1454" i="2"/>
  <c r="AZ1107" i="2"/>
  <c r="AY1107" i="2" s="1"/>
  <c r="N27" i="7" s="1"/>
  <c r="AY1106" i="2"/>
  <c r="AK701" i="2"/>
  <c r="AJ701" i="2" s="1"/>
  <c r="K20" i="7" s="1"/>
  <c r="AJ700" i="2"/>
  <c r="AF1571" i="2"/>
  <c r="AE1571" i="2" s="1"/>
  <c r="J36" i="7" s="1"/>
  <c r="AE1570" i="2"/>
  <c r="AJ1454" i="2"/>
  <c r="AK1455" i="2"/>
  <c r="AJ1455" i="2" s="1"/>
  <c r="K33" i="7" s="1"/>
  <c r="AT1512" i="2"/>
  <c r="AU1513" i="2"/>
  <c r="AT1513" i="2" s="1"/>
  <c r="M35" i="7" s="1"/>
  <c r="AU527" i="2"/>
  <c r="AT527" i="2" s="1"/>
  <c r="M17" i="7" s="1"/>
  <c r="AT526" i="2"/>
  <c r="AE1338" i="2"/>
  <c r="AF1339" i="2"/>
  <c r="AE1339" i="2" s="1"/>
  <c r="J31" i="7" s="1"/>
  <c r="V1571" i="2"/>
  <c r="U1571" i="2" s="1"/>
  <c r="H36" i="7" s="1"/>
  <c r="U1570" i="2"/>
  <c r="AK933" i="2"/>
  <c r="AJ933" i="2" s="1"/>
  <c r="K24" i="7" s="1"/>
  <c r="AJ932" i="2"/>
  <c r="AT1396" i="2"/>
  <c r="AU1397" i="2"/>
  <c r="AT1397" i="2" s="1"/>
  <c r="M32" i="7" s="1"/>
  <c r="AK1281" i="2"/>
  <c r="AJ1281" i="2" s="1"/>
  <c r="K30" i="7" s="1"/>
  <c r="AJ1280" i="2"/>
  <c r="AJ1628" i="2"/>
  <c r="AK1629" i="2"/>
  <c r="AJ1629" i="2" s="1"/>
  <c r="K37" i="7" s="1"/>
  <c r="AT816" i="2"/>
  <c r="AU817" i="2"/>
  <c r="AT817" i="2" s="1"/>
  <c r="M22" i="7" s="1"/>
  <c r="V817" i="2"/>
  <c r="U817" i="2" s="1"/>
  <c r="H22" i="7" s="1"/>
  <c r="U816" i="2"/>
  <c r="BE875" i="2"/>
  <c r="BD875" i="2" s="1"/>
  <c r="O23" i="7" s="1"/>
  <c r="BD874" i="2"/>
  <c r="AY1570" i="2"/>
  <c r="AZ1571" i="2"/>
  <c r="AY1571" i="2" s="1"/>
  <c r="N36" i="7" s="1"/>
  <c r="AK1107" i="2"/>
  <c r="AJ1107" i="2" s="1"/>
  <c r="K27" i="7" s="1"/>
  <c r="AJ1106" i="2"/>
  <c r="AU701" i="2"/>
  <c r="AT701" i="2" s="1"/>
  <c r="M20" i="7" s="1"/>
  <c r="AT700" i="2"/>
  <c r="AF1165" i="2"/>
  <c r="AE1165" i="2" s="1"/>
  <c r="J28" i="7" s="1"/>
  <c r="AE1164" i="2"/>
  <c r="AK1223" i="2"/>
  <c r="AJ1223" i="2" s="1"/>
  <c r="K29" i="7" s="1"/>
  <c r="AJ1222" i="2"/>
  <c r="AJ990" i="2"/>
  <c r="AK991" i="2"/>
  <c r="AJ991" i="2" s="1"/>
  <c r="K25" i="7" s="1"/>
  <c r="Q875" i="2"/>
  <c r="P875" i="2" s="1"/>
  <c r="G23" i="7" s="1"/>
  <c r="P874" i="2"/>
  <c r="AK469" i="2"/>
  <c r="AJ469" i="2" s="1"/>
  <c r="K16" i="7" s="1"/>
  <c r="AJ468" i="2"/>
  <c r="AZ1281" i="2"/>
  <c r="AY1281" i="2" s="1"/>
  <c r="N30" i="7" s="1"/>
  <c r="AY1280" i="2"/>
  <c r="AT1106" i="2"/>
  <c r="AU1107" i="2"/>
  <c r="AT1107" i="2" s="1"/>
  <c r="M27" i="7" s="1"/>
  <c r="AU585" i="2"/>
  <c r="AT585" i="2" s="1"/>
  <c r="M18" i="7" s="1"/>
  <c r="AT584" i="2"/>
  <c r="AF527" i="2"/>
  <c r="AE527" i="2" s="1"/>
  <c r="J17" i="7" s="1"/>
  <c r="AE526" i="2"/>
  <c r="BE1339" i="2"/>
  <c r="BD1339" i="2" s="1"/>
  <c r="O31" i="7" s="1"/>
  <c r="BD1338" i="2"/>
  <c r="AU643" i="2"/>
  <c r="AT643" i="2" s="1"/>
  <c r="M19" i="7" s="1"/>
  <c r="AT642" i="2"/>
  <c r="V1223" i="2"/>
  <c r="U1223" i="2" s="1"/>
  <c r="H29" i="7" s="1"/>
  <c r="U1222" i="2"/>
  <c r="AP643" i="2"/>
  <c r="AO643" i="2" s="1"/>
  <c r="L19" i="7" s="1"/>
  <c r="AO642" i="2"/>
  <c r="V1339" i="2"/>
  <c r="U1339" i="2" s="1"/>
  <c r="H31" i="7" s="1"/>
  <c r="U1338" i="2"/>
  <c r="BD990" i="2"/>
  <c r="BE991" i="2"/>
  <c r="BD991" i="2" s="1"/>
  <c r="O25" i="7" s="1"/>
  <c r="AJ874" i="2"/>
  <c r="AK875" i="2"/>
  <c r="AJ875" i="2" s="1"/>
  <c r="K23" i="7" s="1"/>
  <c r="AF411" i="2"/>
  <c r="AE411" i="2" s="1"/>
  <c r="J15" i="7" s="1"/>
  <c r="AE410" i="2"/>
  <c r="AA1397" i="2"/>
  <c r="Z1397" i="2" s="1"/>
  <c r="I32" i="7" s="1"/>
  <c r="Z1628" i="2"/>
  <c r="AA1629" i="2"/>
  <c r="Z1629" i="2" s="1"/>
  <c r="I37" i="7" s="1"/>
  <c r="AZ1455" i="2"/>
  <c r="AY1455" i="2" s="1"/>
  <c r="N33" i="7" s="1"/>
  <c r="AY1454" i="2"/>
  <c r="AO1454" i="2"/>
  <c r="AP1455" i="2"/>
  <c r="AO1455" i="2" s="1"/>
  <c r="L33" i="7" s="1"/>
  <c r="AZ1397" i="2"/>
  <c r="AY1397" i="2" s="1"/>
  <c r="N32" i="7" s="1"/>
  <c r="AY1396" i="2"/>
  <c r="AA1107" i="2"/>
  <c r="AU1339" i="2"/>
  <c r="AT1339" i="2" s="1"/>
  <c r="M31" i="7" s="1"/>
  <c r="AT1338" i="2"/>
  <c r="AP1223" i="2"/>
  <c r="AO1223" i="2" s="1"/>
  <c r="L29" i="7" s="1"/>
  <c r="AO1222" i="2"/>
  <c r="V527" i="2"/>
  <c r="U527" i="2" s="1"/>
  <c r="H17" i="7" s="1"/>
  <c r="U526" i="2"/>
  <c r="AZ643" i="2"/>
  <c r="AY643" i="2" s="1"/>
  <c r="N19" i="7" s="1"/>
  <c r="AY642" i="2"/>
  <c r="AZ933" i="2"/>
  <c r="AY933" i="2" s="1"/>
  <c r="N24" i="7" s="1"/>
  <c r="AY932" i="2"/>
  <c r="Q933" i="2"/>
  <c r="P933" i="2" s="1"/>
  <c r="G24" i="7" s="1"/>
  <c r="P932" i="2"/>
  <c r="AP1629" i="2"/>
  <c r="AO1629" i="2" s="1"/>
  <c r="L37" i="7" s="1"/>
  <c r="AO1628" i="2"/>
  <c r="AZ1339" i="2"/>
  <c r="AY1339" i="2" s="1"/>
  <c r="N31" i="7" s="1"/>
  <c r="AY1338" i="2"/>
  <c r="AY874" i="2"/>
  <c r="AZ875" i="2"/>
  <c r="AY875" i="2" s="1"/>
  <c r="N23" i="7" s="1"/>
  <c r="BD1106" i="2"/>
  <c r="BE1107" i="2"/>
  <c r="BD1107" i="2" s="1"/>
  <c r="O27" i="7" s="1"/>
  <c r="BD1570" i="2"/>
  <c r="BE1571" i="2"/>
  <c r="BD1571" i="2" s="1"/>
  <c r="O36" i="7" s="1"/>
  <c r="BE527" i="2"/>
  <c r="BD527" i="2" s="1"/>
  <c r="O17" i="7" s="1"/>
  <c r="BD526" i="2"/>
  <c r="BE933" i="2"/>
  <c r="BD933" i="2" s="1"/>
  <c r="O24" i="7" s="1"/>
  <c r="BD932" i="2"/>
  <c r="AT1048" i="2"/>
  <c r="AU1049" i="2"/>
  <c r="AT1049" i="2" s="1"/>
  <c r="M26" i="7" s="1"/>
  <c r="AO1280" i="2"/>
  <c r="AP1281" i="2"/>
  <c r="AO1281" i="2" s="1"/>
  <c r="L30" i="7" s="1"/>
  <c r="AA1165" i="2"/>
  <c r="Z1165" i="2" s="1"/>
  <c r="I28" i="7" s="1"/>
  <c r="V875" i="2"/>
  <c r="U875" i="2" s="1"/>
  <c r="H23" i="7" s="1"/>
  <c r="U874" i="2"/>
  <c r="AV33" i="7"/>
  <c r="AV31" i="7"/>
  <c r="AV32" i="7"/>
  <c r="BJ118" i="2"/>
  <c r="BJ120" i="2" s="1"/>
  <c r="BI113" i="2"/>
  <c r="BI112" i="2" s="1"/>
  <c r="AV35" i="7"/>
  <c r="AV36" i="7"/>
  <c r="BI468" i="2"/>
  <c r="BI352" i="2"/>
  <c r="BJ353" i="2"/>
  <c r="BI353" i="2" s="1"/>
  <c r="P14" i="7" s="1"/>
  <c r="BI526" i="2"/>
  <c r="BI410" i="2"/>
  <c r="AA121" i="2"/>
  <c r="Z121" i="2" s="1"/>
  <c r="I10" i="7" s="1"/>
  <c r="Z120" i="2"/>
  <c r="AK121" i="2"/>
  <c r="AJ121" i="2" s="1"/>
  <c r="K10" i="7" s="1"/>
  <c r="AJ120" i="2"/>
  <c r="AZ121" i="2"/>
  <c r="AY121" i="2" s="1"/>
  <c r="N10" i="7" s="1"/>
  <c r="AY120" i="2"/>
  <c r="BJ701" i="2"/>
  <c r="BI701" i="2" s="1"/>
  <c r="P20" i="7" s="1"/>
  <c r="BI700" i="2"/>
  <c r="BJ295" i="2"/>
  <c r="BI295" i="2" s="1"/>
  <c r="P13" i="7" s="1"/>
  <c r="BI294" i="2"/>
  <c r="BJ1571" i="2"/>
  <c r="BI1571" i="2" s="1"/>
  <c r="P36" i="7" s="1"/>
  <c r="BI1570" i="2"/>
  <c r="BJ1107" i="2"/>
  <c r="BI1107" i="2" s="1"/>
  <c r="P27" i="7" s="1"/>
  <c r="BI1106" i="2"/>
  <c r="Q295" i="2"/>
  <c r="P295" i="2" s="1"/>
  <c r="G13" i="7" s="1"/>
  <c r="P294" i="2"/>
  <c r="AU121" i="2"/>
  <c r="AT121" i="2" s="1"/>
  <c r="M10" i="7" s="1"/>
  <c r="AT120" i="2"/>
  <c r="AF121" i="2"/>
  <c r="AE121" i="2" s="1"/>
  <c r="J10" i="7" s="1"/>
  <c r="AE120" i="2"/>
  <c r="V121" i="2"/>
  <c r="U121" i="2" s="1"/>
  <c r="H10" i="7" s="1"/>
  <c r="U120" i="2"/>
  <c r="AO120" i="2"/>
  <c r="AP121" i="2"/>
  <c r="AO121" i="2" s="1"/>
  <c r="L10" i="7" s="1"/>
  <c r="P22" i="7"/>
  <c r="BD121" i="2"/>
  <c r="O10" i="7" s="1"/>
  <c r="BD120" i="2"/>
  <c r="P35" i="7"/>
  <c r="P1571" i="2"/>
  <c r="G36" i="7" s="1"/>
  <c r="AL39" i="7"/>
  <c r="AF37" i="7"/>
  <c r="AF38" i="7" s="1"/>
  <c r="AV37" i="7"/>
  <c r="AP39" i="7"/>
  <c r="AN39" i="7"/>
  <c r="AQ39" i="7"/>
  <c r="AO39" i="7"/>
  <c r="AR39" i="7"/>
  <c r="AT39" i="7"/>
  <c r="AS39" i="7"/>
  <c r="AM39" i="7"/>
  <c r="AU39" i="7"/>
  <c r="AA1339" i="2" l="1"/>
  <c r="Z1339" i="2" s="1"/>
  <c r="I31" i="7" s="1"/>
  <c r="AA701" i="2"/>
  <c r="Z701" i="2" s="1"/>
  <c r="I20" i="7" s="1"/>
  <c r="V1107" i="2"/>
  <c r="U1107" i="2" s="1"/>
  <c r="H27" i="7" s="1"/>
  <c r="AA585" i="2"/>
  <c r="Z585" i="2" s="1"/>
  <c r="I18" i="7" s="1"/>
  <c r="U1454" i="2"/>
  <c r="P990" i="2"/>
  <c r="V1281" i="2"/>
  <c r="U1281" i="2" s="1"/>
  <c r="H30" i="7" s="1"/>
  <c r="U468" i="2"/>
  <c r="P120" i="2"/>
  <c r="U758" i="2"/>
  <c r="Z237" i="2"/>
  <c r="I12" i="7" s="1"/>
  <c r="U933" i="2"/>
  <c r="H24" i="7" s="1"/>
  <c r="Z642" i="2"/>
  <c r="U932" i="2"/>
  <c r="V991" i="2"/>
  <c r="U991" i="2" s="1"/>
  <c r="H25" i="7" s="1"/>
  <c r="Z1107" i="2"/>
  <c r="I27" i="7" s="1"/>
  <c r="Z468" i="2"/>
  <c r="Z1106" i="2"/>
  <c r="V1397" i="2"/>
  <c r="U1397" i="2" s="1"/>
  <c r="H32" i="7" s="1"/>
  <c r="M38" i="7"/>
  <c r="P411" i="2"/>
  <c r="G15" i="7" s="1"/>
  <c r="Z1222" i="2"/>
  <c r="Z236" i="2"/>
  <c r="Z1513" i="2"/>
  <c r="I35" i="7" s="1"/>
  <c r="I38" i="7" s="1"/>
  <c r="O38" i="7"/>
  <c r="V294" i="2"/>
  <c r="P1628" i="2"/>
  <c r="Q1223" i="2"/>
  <c r="P1223" i="2" s="1"/>
  <c r="G29" i="7" s="1"/>
  <c r="P1222" i="2"/>
  <c r="P1106" i="2"/>
  <c r="Q1107" i="2"/>
  <c r="P1107" i="2" s="1"/>
  <c r="G27" i="7" s="1"/>
  <c r="AA295" i="2"/>
  <c r="Z295" i="2" s="1"/>
  <c r="I13" i="7" s="1"/>
  <c r="Z294" i="2"/>
  <c r="Z1512" i="2"/>
  <c r="P1629" i="2"/>
  <c r="G37" i="7" s="1"/>
  <c r="G38" i="7" s="1"/>
  <c r="R1165" i="2"/>
  <c r="P1165" i="2" s="1"/>
  <c r="G28" i="7" s="1"/>
  <c r="P1164" i="2"/>
  <c r="P1048" i="2"/>
  <c r="Q1049" i="2"/>
  <c r="P1049" i="2" s="1"/>
  <c r="G26" i="7" s="1"/>
  <c r="P584" i="2"/>
  <c r="J38" i="7"/>
  <c r="K38" i="7"/>
  <c r="N38" i="7"/>
  <c r="H38" i="7"/>
  <c r="L38" i="7"/>
  <c r="AV38" i="7"/>
  <c r="P38" i="7"/>
  <c r="BJ121" i="2"/>
  <c r="BI121" i="2" s="1"/>
  <c r="P10" i="7" s="1"/>
  <c r="BI120" i="2"/>
  <c r="BM1273" i="2"/>
  <c r="AF30" i="7" s="1"/>
  <c r="BM1272" i="2"/>
  <c r="BM1243" i="2"/>
  <c r="BM1185" i="2"/>
  <c r="BM1215" i="2"/>
  <c r="AF29" i="7" s="1"/>
  <c r="BM1214" i="2"/>
  <c r="BM1127" i="2"/>
  <c r="BM1157" i="2"/>
  <c r="AF28" i="7" s="1"/>
  <c r="BM1156" i="2"/>
  <c r="BM1099" i="2"/>
  <c r="AF27" i="7" s="1"/>
  <c r="BM1098" i="2"/>
  <c r="BM1069" i="2"/>
  <c r="BM1041" i="2"/>
  <c r="AF26" i="7" s="1"/>
  <c r="BM1040" i="2"/>
  <c r="BM1011" i="2"/>
  <c r="BM983" i="2"/>
  <c r="AF25" i="7" s="1"/>
  <c r="BM982" i="2"/>
  <c r="BM953" i="2"/>
  <c r="BM925" i="2"/>
  <c r="AF24" i="7" s="1"/>
  <c r="BM924" i="2"/>
  <c r="BM895" i="2"/>
  <c r="BM867" i="2"/>
  <c r="AF23" i="7" s="1"/>
  <c r="BM866" i="2"/>
  <c r="BM837" i="2"/>
  <c r="BM809" i="2"/>
  <c r="AF22" i="7" s="1"/>
  <c r="BM808" i="2"/>
  <c r="BM779" i="2"/>
  <c r="BM751" i="2"/>
  <c r="AF21" i="7" s="1"/>
  <c r="BM750" i="2"/>
  <c r="V295" i="2" l="1"/>
  <c r="U295" i="2" s="1"/>
  <c r="H13" i="7" s="1"/>
  <c r="U294" i="2"/>
  <c r="AV22" i="7"/>
  <c r="AV26" i="7"/>
  <c r="AV30" i="7"/>
  <c r="AV28" i="7"/>
  <c r="AV24" i="7"/>
  <c r="AV29" i="7"/>
  <c r="AV21" i="7"/>
  <c r="AV27" i="7"/>
  <c r="AV23" i="7"/>
  <c r="AV25" i="7"/>
  <c r="BM721" i="2" l="1"/>
  <c r="J716" i="2"/>
  <c r="J717" i="2" s="1"/>
  <c r="E716" i="2"/>
  <c r="E717" i="2" s="1"/>
  <c r="J713" i="2"/>
  <c r="J714" i="2" s="1"/>
  <c r="E713" i="2"/>
  <c r="E714" i="2" s="1"/>
  <c r="J710" i="2"/>
  <c r="J711" i="2" s="1"/>
  <c r="E710" i="2"/>
  <c r="E711" i="2" s="1"/>
  <c r="C22" i="2"/>
  <c r="BM693" i="2"/>
  <c r="AF20" i="7" s="1"/>
  <c r="BM692" i="2"/>
  <c r="BM663" i="2"/>
  <c r="BM635" i="2"/>
  <c r="AF19" i="7" s="1"/>
  <c r="BM634" i="2"/>
  <c r="BM605" i="2"/>
  <c r="BM577" i="2"/>
  <c r="AF18" i="7" s="1"/>
  <c r="BM576" i="2"/>
  <c r="BM547" i="2"/>
  <c r="BM489" i="2"/>
  <c r="BM461" i="2"/>
  <c r="AF16" i="7" s="1"/>
  <c r="BM460" i="2"/>
  <c r="BM431" i="2"/>
  <c r="BO428" i="2" s="1"/>
  <c r="BM403" i="2"/>
  <c r="AF15" i="7" s="1"/>
  <c r="BM402" i="2"/>
  <c r="BM373" i="2"/>
  <c r="BO370" i="2" s="1"/>
  <c r="AF14" i="7"/>
  <c r="BM344" i="2"/>
  <c r="BM315" i="2"/>
  <c r="BO312" i="2" s="1"/>
  <c r="AF13" i="7"/>
  <c r="BM286" i="2"/>
  <c r="BM257" i="2"/>
  <c r="BO254" i="2" s="1"/>
  <c r="AF12" i="7"/>
  <c r="BM228" i="2"/>
  <c r="BM199" i="2"/>
  <c r="BO196" i="2" s="1"/>
  <c r="AF11" i="7"/>
  <c r="BM170" i="2"/>
  <c r="BM141" i="2"/>
  <c r="BO138" i="2" s="1"/>
  <c r="AF10" i="7"/>
  <c r="BM112" i="2"/>
  <c r="AF9" i="7"/>
  <c r="BM54" i="2"/>
  <c r="AV12" i="7" l="1"/>
  <c r="AV19" i="7"/>
  <c r="AV14" i="7"/>
  <c r="AV16" i="7"/>
  <c r="AV13" i="7"/>
  <c r="AV15" i="7"/>
  <c r="AV18" i="7"/>
  <c r="AV20" i="7"/>
  <c r="AV11" i="7"/>
  <c r="AV10" i="7"/>
  <c r="AV9" i="7"/>
  <c r="BM83" i="2" l="1"/>
  <c r="BO80" i="2" s="1"/>
  <c r="N847" i="4" l="1"/>
  <c r="D847" i="4"/>
  <c r="O785" i="4"/>
  <c r="Q783" i="4" s="1"/>
  <c r="O782" i="4"/>
  <c r="Q780" i="4" s="1"/>
  <c r="E785" i="4"/>
  <c r="G783" i="4" s="1"/>
  <c r="CA783" i="4" s="1"/>
  <c r="E782" i="4"/>
  <c r="G780" i="4" s="1"/>
  <c r="N757" i="4"/>
  <c r="D757" i="4"/>
  <c r="N712" i="4"/>
  <c r="D712" i="4"/>
  <c r="BN592" i="4"/>
  <c r="P592" i="4"/>
  <c r="F592" i="4"/>
  <c r="O580" i="4"/>
  <c r="O579" i="4"/>
  <c r="O578" i="4"/>
  <c r="O582" i="4" s="1"/>
  <c r="E580" i="4"/>
  <c r="E579" i="4"/>
  <c r="E578" i="4"/>
  <c r="E577" i="4"/>
  <c r="O504" i="4"/>
  <c r="E504" i="4"/>
  <c r="N490" i="4"/>
  <c r="N489" i="4"/>
  <c r="N488" i="4"/>
  <c r="N487" i="4"/>
  <c r="D487" i="4"/>
  <c r="O489" i="4"/>
  <c r="BN547" i="4"/>
  <c r="P547" i="4"/>
  <c r="F547" i="4"/>
  <c r="CA780" i="4" l="1"/>
  <c r="O492" i="4"/>
  <c r="E582" i="4"/>
  <c r="CC565" i="4"/>
  <c r="R561" i="4"/>
  <c r="CC561" i="4" s="1"/>
  <c r="R547" i="4"/>
  <c r="CC547" i="4" s="1"/>
  <c r="CC569" i="4"/>
  <c r="CC573" i="4"/>
  <c r="R592" i="4"/>
  <c r="CC592" i="4" s="1"/>
  <c r="CC618" i="4"/>
  <c r="CC614" i="4"/>
  <c r="R606" i="4"/>
  <c r="CC606" i="4" s="1"/>
  <c r="CC610" i="4"/>
  <c r="BO606" i="4"/>
  <c r="BO623" i="4" s="1"/>
  <c r="BO632" i="4" s="1"/>
  <c r="BO561" i="4"/>
  <c r="BO578" i="4" s="1"/>
  <c r="BO587" i="4" s="1"/>
  <c r="G614" i="4"/>
  <c r="J94" i="2"/>
  <c r="J95" i="2" s="1"/>
  <c r="J90" i="2"/>
  <c r="J91" i="2" s="1"/>
  <c r="O324" i="4"/>
  <c r="E324" i="4"/>
  <c r="C45" i="7"/>
  <c r="C46" i="7"/>
  <c r="C47" i="7"/>
  <c r="C48" i="7"/>
  <c r="C49" i="7"/>
  <c r="C50" i="7"/>
  <c r="C51" i="7"/>
  <c r="C52" i="7"/>
  <c r="C53" i="7"/>
  <c r="C54" i="7"/>
  <c r="C55" i="7"/>
  <c r="C56" i="7"/>
  <c r="C57" i="7"/>
  <c r="C59" i="7"/>
  <c r="C60" i="7"/>
  <c r="C61" i="7"/>
  <c r="C62" i="7"/>
  <c r="C63" i="7"/>
  <c r="C64" i="7"/>
  <c r="D44" i="7"/>
  <c r="C44" i="7"/>
  <c r="O279" i="4"/>
  <c r="E279" i="4"/>
  <c r="O234" i="4"/>
  <c r="E234" i="4"/>
  <c r="N220" i="4"/>
  <c r="N219" i="4"/>
  <c r="N218" i="4"/>
  <c r="N217" i="4"/>
  <c r="D220" i="4"/>
  <c r="D219" i="4"/>
  <c r="D218" i="4"/>
  <c r="O189" i="4"/>
  <c r="E189" i="4"/>
  <c r="P502" i="4"/>
  <c r="F502" i="4"/>
  <c r="G541" i="4" s="1"/>
  <c r="BN457" i="4"/>
  <c r="P457" i="4"/>
  <c r="F457" i="4"/>
  <c r="O459" i="4"/>
  <c r="E459" i="4"/>
  <c r="O144" i="4"/>
  <c r="E144" i="4"/>
  <c r="O99" i="4"/>
  <c r="E99" i="4"/>
  <c r="O54" i="4"/>
  <c r="E54" i="4"/>
  <c r="E55" i="4" s="1"/>
  <c r="O9" i="4"/>
  <c r="E9" i="4"/>
  <c r="E10" i="4" s="1"/>
  <c r="A592" i="4"/>
  <c r="A547" i="4"/>
  <c r="A502" i="4"/>
  <c r="A457" i="4"/>
  <c r="R483" i="4" l="1"/>
  <c r="R475" i="4"/>
  <c r="R479" i="4"/>
  <c r="R520" i="4"/>
  <c r="CC520" i="4" s="1"/>
  <c r="R524" i="4"/>
  <c r="CC524" i="4" s="1"/>
  <c r="R528" i="4"/>
  <c r="R457" i="4"/>
  <c r="CC457" i="4" s="1"/>
  <c r="CC483" i="4"/>
  <c r="CC479" i="4"/>
  <c r="R471" i="4"/>
  <c r="CC471" i="4" s="1"/>
  <c r="CC475" i="4"/>
  <c r="CC528" i="4"/>
  <c r="R516" i="4"/>
  <c r="CC516" i="4" s="1"/>
  <c r="R502" i="4"/>
  <c r="CC502" i="4" s="1"/>
  <c r="CA582" i="4"/>
  <c r="R623" i="4"/>
  <c r="BO471" i="4"/>
  <c r="BO488" i="4" s="1"/>
  <c r="BO497" i="4" s="1"/>
  <c r="R578" i="4"/>
  <c r="BP578" i="4"/>
  <c r="BN582" i="4" s="1"/>
  <c r="BO516" i="4"/>
  <c r="BO533" i="4" s="1"/>
  <c r="BO542" i="4" s="1"/>
  <c r="BP623" i="4"/>
  <c r="BN627" i="4" s="1"/>
  <c r="AF49" i="7"/>
  <c r="AF50" i="7"/>
  <c r="AF51" i="7"/>
  <c r="AF47" i="7"/>
  <c r="AF48" i="7"/>
  <c r="V56" i="7"/>
  <c r="E94" i="2"/>
  <c r="E95" i="2" s="1"/>
  <c r="E90" i="2"/>
  <c r="E91" i="2" s="1"/>
  <c r="D37" i="7"/>
  <c r="D36" i="7"/>
  <c r="D35" i="7"/>
  <c r="D33" i="7"/>
  <c r="D32" i="7"/>
  <c r="D31" i="7"/>
  <c r="D30" i="7"/>
  <c r="D29" i="7"/>
  <c r="D28" i="7"/>
  <c r="D27" i="7"/>
  <c r="D26" i="7"/>
  <c r="D25" i="7"/>
  <c r="D24" i="7"/>
  <c r="D23" i="7"/>
  <c r="D22" i="7"/>
  <c r="D21" i="7"/>
  <c r="D20" i="7"/>
  <c r="D19" i="7"/>
  <c r="D18" i="7"/>
  <c r="D17" i="7"/>
  <c r="D16" i="7"/>
  <c r="D15" i="7"/>
  <c r="D14" i="7"/>
  <c r="D13" i="7"/>
  <c r="D12" i="7"/>
  <c r="D11" i="7"/>
  <c r="D10" i="7"/>
  <c r="D9" i="7"/>
  <c r="C37" i="7"/>
  <c r="C36" i="7"/>
  <c r="C35" i="7"/>
  <c r="C33" i="7"/>
  <c r="C32" i="7"/>
  <c r="C31" i="7"/>
  <c r="C30" i="7"/>
  <c r="C29" i="7"/>
  <c r="C28" i="7"/>
  <c r="C27" i="7"/>
  <c r="C26" i="7"/>
  <c r="C25" i="7"/>
  <c r="C24" i="7"/>
  <c r="C23" i="7"/>
  <c r="C22" i="7"/>
  <c r="C21" i="7"/>
  <c r="C20" i="7"/>
  <c r="C19" i="7"/>
  <c r="C18" i="7"/>
  <c r="C17" i="7"/>
  <c r="C16" i="7"/>
  <c r="C15" i="7"/>
  <c r="C14" i="7"/>
  <c r="C13" i="7"/>
  <c r="C12" i="7"/>
  <c r="C11" i="7"/>
  <c r="C10" i="7"/>
  <c r="C9" i="7"/>
  <c r="J1528" i="2"/>
  <c r="J1529" i="2" s="1"/>
  <c r="E1528" i="2"/>
  <c r="E1529" i="2" s="1"/>
  <c r="J1525" i="2"/>
  <c r="J1526" i="2" s="1"/>
  <c r="E1525" i="2"/>
  <c r="E1526" i="2" s="1"/>
  <c r="J1522" i="2"/>
  <c r="J1523" i="2" s="1"/>
  <c r="E1522" i="2"/>
  <c r="E1523" i="2" s="1"/>
  <c r="J1519" i="2"/>
  <c r="J1520" i="2" s="1"/>
  <c r="E1519" i="2"/>
  <c r="E1520" i="2" s="1"/>
  <c r="J1516" i="2"/>
  <c r="J1517" i="2" s="1"/>
  <c r="E1516" i="2"/>
  <c r="E1517" i="2" s="1"/>
  <c r="J1470" i="2"/>
  <c r="J1471" i="2" s="1"/>
  <c r="E1470" i="2"/>
  <c r="E1471" i="2" s="1"/>
  <c r="J1467" i="2"/>
  <c r="J1468" i="2" s="1"/>
  <c r="E1467" i="2"/>
  <c r="E1468" i="2" s="1"/>
  <c r="J1464" i="2"/>
  <c r="J1465" i="2" s="1"/>
  <c r="E1464" i="2"/>
  <c r="E1465" i="2" s="1"/>
  <c r="J1458" i="2"/>
  <c r="J1459" i="2" s="1"/>
  <c r="J1461" i="2"/>
  <c r="J1462" i="2" s="1"/>
  <c r="E1461" i="2"/>
  <c r="E1462" i="2" s="1"/>
  <c r="E1458" i="2"/>
  <c r="E1459" i="2" s="1"/>
  <c r="J1412" i="2"/>
  <c r="J1413" i="2" s="1"/>
  <c r="E1412" i="2"/>
  <c r="E1413" i="2" s="1"/>
  <c r="J1409" i="2"/>
  <c r="J1410" i="2" s="1"/>
  <c r="E1409" i="2"/>
  <c r="E1410" i="2" s="1"/>
  <c r="J1406" i="2"/>
  <c r="J1407" i="2" s="1"/>
  <c r="E1406" i="2"/>
  <c r="E1407" i="2" s="1"/>
  <c r="J1403" i="2"/>
  <c r="J1404" i="2" s="1"/>
  <c r="E1403" i="2"/>
  <c r="E1404" i="2" s="1"/>
  <c r="J1400" i="2"/>
  <c r="J1401" i="2" s="1"/>
  <c r="E1400" i="2"/>
  <c r="E1401" i="2" s="1"/>
  <c r="J1354" i="2"/>
  <c r="J1355" i="2" s="1"/>
  <c r="E1354" i="2"/>
  <c r="E1355" i="2" s="1"/>
  <c r="J1351" i="2"/>
  <c r="J1352" i="2" s="1"/>
  <c r="E1351" i="2"/>
  <c r="E1352" i="2" s="1"/>
  <c r="J1348" i="2"/>
  <c r="J1349" i="2" s="1"/>
  <c r="E1348" i="2"/>
  <c r="E1349" i="2" s="1"/>
  <c r="J1345" i="2"/>
  <c r="J1346" i="2" s="1"/>
  <c r="E1345" i="2"/>
  <c r="E1346" i="2" s="1"/>
  <c r="J1342" i="2"/>
  <c r="J1343" i="2" s="1"/>
  <c r="E1342" i="2"/>
  <c r="E1343" i="2" s="1"/>
  <c r="J1296" i="2"/>
  <c r="J1297" i="2" s="1"/>
  <c r="E1296" i="2"/>
  <c r="E1297" i="2" s="1"/>
  <c r="J1293" i="2"/>
  <c r="J1294" i="2" s="1"/>
  <c r="E1293" i="2"/>
  <c r="E1294" i="2" s="1"/>
  <c r="J1290" i="2"/>
  <c r="J1291" i="2" s="1"/>
  <c r="E1290" i="2"/>
  <c r="E1291" i="2" s="1"/>
  <c r="J1287" i="2"/>
  <c r="J1288" i="2" s="1"/>
  <c r="E1287" i="2"/>
  <c r="E1288" i="2" s="1"/>
  <c r="J1284" i="2"/>
  <c r="J1285" i="2" s="1"/>
  <c r="E1284" i="2"/>
  <c r="E1285" i="2" s="1"/>
  <c r="J1238" i="2"/>
  <c r="J1239" i="2" s="1"/>
  <c r="E1238" i="2"/>
  <c r="E1239" i="2" s="1"/>
  <c r="J1235" i="2"/>
  <c r="J1236" i="2" s="1"/>
  <c r="E1235" i="2"/>
  <c r="E1236" i="2" s="1"/>
  <c r="J1232" i="2"/>
  <c r="J1233" i="2" s="1"/>
  <c r="E1232" i="2"/>
  <c r="E1233" i="2" s="1"/>
  <c r="J1229" i="2"/>
  <c r="J1230" i="2" s="1"/>
  <c r="E1229" i="2"/>
  <c r="E1230" i="2" s="1"/>
  <c r="J1226" i="2"/>
  <c r="J1227" i="2" s="1"/>
  <c r="E1226" i="2"/>
  <c r="E1227" i="2" s="1"/>
  <c r="J1180" i="2"/>
  <c r="J1181" i="2" s="1"/>
  <c r="E1180" i="2"/>
  <c r="E1181" i="2" s="1"/>
  <c r="J1177" i="2"/>
  <c r="J1178" i="2" s="1"/>
  <c r="E1177" i="2"/>
  <c r="E1178" i="2" s="1"/>
  <c r="J1174" i="2"/>
  <c r="J1175" i="2" s="1"/>
  <c r="E1174" i="2"/>
  <c r="E1175" i="2" s="1"/>
  <c r="J1171" i="2"/>
  <c r="J1172" i="2" s="1"/>
  <c r="E1171" i="2"/>
  <c r="E1172" i="2" s="1"/>
  <c r="J1168" i="2"/>
  <c r="J1169" i="2" s="1"/>
  <c r="E1168" i="2"/>
  <c r="E1169" i="2" s="1"/>
  <c r="J1122" i="2"/>
  <c r="J1123" i="2" s="1"/>
  <c r="E1122" i="2"/>
  <c r="E1123" i="2" s="1"/>
  <c r="J1119" i="2"/>
  <c r="J1120" i="2" s="1"/>
  <c r="E1119" i="2"/>
  <c r="E1120" i="2" s="1"/>
  <c r="J1116" i="2"/>
  <c r="J1117" i="2" s="1"/>
  <c r="E1116" i="2"/>
  <c r="E1117" i="2" s="1"/>
  <c r="J1113" i="2"/>
  <c r="J1114" i="2" s="1"/>
  <c r="E1113" i="2"/>
  <c r="E1114" i="2" s="1"/>
  <c r="J1110" i="2"/>
  <c r="J1111" i="2" s="1"/>
  <c r="E1110" i="2"/>
  <c r="E1111" i="2" s="1"/>
  <c r="J1064" i="2"/>
  <c r="J1065" i="2" s="1"/>
  <c r="E1064" i="2"/>
  <c r="E1065" i="2" s="1"/>
  <c r="J1061" i="2"/>
  <c r="J1062" i="2" s="1"/>
  <c r="E1061" i="2"/>
  <c r="E1062" i="2" s="1"/>
  <c r="J1058" i="2"/>
  <c r="J1059" i="2" s="1"/>
  <c r="E1058" i="2"/>
  <c r="E1059" i="2" s="1"/>
  <c r="J1055" i="2"/>
  <c r="J1056" i="2" s="1"/>
  <c r="E1055" i="2"/>
  <c r="E1056" i="2" s="1"/>
  <c r="J1052" i="2"/>
  <c r="J1053" i="2" s="1"/>
  <c r="E1052" i="2"/>
  <c r="E1053" i="2" s="1"/>
  <c r="J1006" i="2"/>
  <c r="J1007" i="2" s="1"/>
  <c r="E1006" i="2"/>
  <c r="E1007" i="2" s="1"/>
  <c r="J1003" i="2"/>
  <c r="J1004" i="2" s="1"/>
  <c r="E1003" i="2"/>
  <c r="E1004" i="2" s="1"/>
  <c r="J1000" i="2"/>
  <c r="J1001" i="2" s="1"/>
  <c r="E1000" i="2"/>
  <c r="E1001" i="2" s="1"/>
  <c r="J997" i="2"/>
  <c r="J998" i="2" s="1"/>
  <c r="E997" i="2"/>
  <c r="E998" i="2" s="1"/>
  <c r="J994" i="2"/>
  <c r="J995" i="2" s="1"/>
  <c r="E994" i="2"/>
  <c r="E995" i="2" s="1"/>
  <c r="E948" i="2"/>
  <c r="E949" i="2" s="1"/>
  <c r="J945" i="2"/>
  <c r="J946" i="2" s="1"/>
  <c r="E945" i="2"/>
  <c r="E946" i="2" s="1"/>
  <c r="J942" i="2"/>
  <c r="J943" i="2" s="1"/>
  <c r="E942" i="2"/>
  <c r="E943" i="2" s="1"/>
  <c r="J939" i="2"/>
  <c r="J940" i="2" s="1"/>
  <c r="E939" i="2"/>
  <c r="E940" i="2" s="1"/>
  <c r="J936" i="2"/>
  <c r="J937" i="2" s="1"/>
  <c r="E936" i="2"/>
  <c r="E937" i="2" s="1"/>
  <c r="J890" i="2"/>
  <c r="J891" i="2" s="1"/>
  <c r="E890" i="2"/>
  <c r="E891" i="2" s="1"/>
  <c r="J887" i="2"/>
  <c r="J888" i="2" s="1"/>
  <c r="E887" i="2"/>
  <c r="E888" i="2" s="1"/>
  <c r="J884" i="2"/>
  <c r="J885" i="2" s="1"/>
  <c r="E884" i="2"/>
  <c r="E885" i="2" s="1"/>
  <c r="J881" i="2"/>
  <c r="J882" i="2" s="1"/>
  <c r="E881" i="2"/>
  <c r="E882" i="2" s="1"/>
  <c r="J878" i="2"/>
  <c r="J879" i="2" s="1"/>
  <c r="E878" i="2"/>
  <c r="E879" i="2" s="1"/>
  <c r="J832" i="2"/>
  <c r="J833" i="2" s="1"/>
  <c r="E832" i="2"/>
  <c r="E833" i="2" s="1"/>
  <c r="J829" i="2"/>
  <c r="J830" i="2" s="1"/>
  <c r="E829" i="2"/>
  <c r="E830" i="2" s="1"/>
  <c r="J826" i="2"/>
  <c r="J827" i="2" s="1"/>
  <c r="E826" i="2"/>
  <c r="E827" i="2" s="1"/>
  <c r="J823" i="2"/>
  <c r="J824" i="2" s="1"/>
  <c r="E823" i="2"/>
  <c r="E824" i="2" s="1"/>
  <c r="J820" i="2"/>
  <c r="J821" i="2" s="1"/>
  <c r="E820" i="2"/>
  <c r="E821" i="2" s="1"/>
  <c r="J774" i="2"/>
  <c r="J775" i="2" s="1"/>
  <c r="E774" i="2"/>
  <c r="E775" i="2" s="1"/>
  <c r="J771" i="2"/>
  <c r="J772" i="2" s="1"/>
  <c r="E771" i="2"/>
  <c r="E772" i="2" s="1"/>
  <c r="J768" i="2"/>
  <c r="J769" i="2" s="1"/>
  <c r="E768" i="2"/>
  <c r="E769" i="2" s="1"/>
  <c r="J765" i="2"/>
  <c r="J766" i="2" s="1"/>
  <c r="E765" i="2"/>
  <c r="E766" i="2" s="1"/>
  <c r="J762" i="2"/>
  <c r="J763" i="2" s="1"/>
  <c r="E762" i="2"/>
  <c r="E763" i="2" s="1"/>
  <c r="J707" i="2"/>
  <c r="J708" i="2" s="1"/>
  <c r="E707" i="2"/>
  <c r="E708" i="2" s="1"/>
  <c r="E704" i="2"/>
  <c r="E705" i="2" s="1"/>
  <c r="J658" i="2"/>
  <c r="J659" i="2" s="1"/>
  <c r="E658" i="2"/>
  <c r="E659" i="2" s="1"/>
  <c r="J655" i="2"/>
  <c r="J656" i="2" s="1"/>
  <c r="E655" i="2"/>
  <c r="E656" i="2" s="1"/>
  <c r="J652" i="2"/>
  <c r="J653" i="2" s="1"/>
  <c r="E652" i="2"/>
  <c r="E653" i="2" s="1"/>
  <c r="J649" i="2"/>
  <c r="J650" i="2" s="1"/>
  <c r="E649" i="2"/>
  <c r="E650" i="2" s="1"/>
  <c r="J646" i="2"/>
  <c r="J647" i="2" s="1"/>
  <c r="E646" i="2"/>
  <c r="E647" i="2" s="1"/>
  <c r="J600" i="2"/>
  <c r="J601" i="2" s="1"/>
  <c r="E600" i="2"/>
  <c r="E601" i="2" s="1"/>
  <c r="J597" i="2"/>
  <c r="J598" i="2" s="1"/>
  <c r="E597" i="2"/>
  <c r="E598" i="2" s="1"/>
  <c r="J594" i="2"/>
  <c r="J595" i="2" s="1"/>
  <c r="E594" i="2"/>
  <c r="E595" i="2" s="1"/>
  <c r="J591" i="2"/>
  <c r="J592" i="2" s="1"/>
  <c r="E591" i="2"/>
  <c r="E592" i="2" s="1"/>
  <c r="J588" i="2"/>
  <c r="J589" i="2" s="1"/>
  <c r="E588" i="2"/>
  <c r="E589" i="2" s="1"/>
  <c r="J542" i="2"/>
  <c r="J543" i="2" s="1"/>
  <c r="E542" i="2"/>
  <c r="E543" i="2" s="1"/>
  <c r="J539" i="2"/>
  <c r="J540" i="2" s="1"/>
  <c r="E539" i="2"/>
  <c r="E540" i="2" s="1"/>
  <c r="J536" i="2"/>
  <c r="J537" i="2" s="1"/>
  <c r="E536" i="2"/>
  <c r="E537" i="2" s="1"/>
  <c r="J533" i="2"/>
  <c r="J534" i="2" s="1"/>
  <c r="E533" i="2"/>
  <c r="E534" i="2" s="1"/>
  <c r="J530" i="2"/>
  <c r="J531" i="2" s="1"/>
  <c r="E530" i="2"/>
  <c r="E531" i="2" s="1"/>
  <c r="E575" i="2"/>
  <c r="E574" i="2"/>
  <c r="E573" i="2"/>
  <c r="I575" i="2"/>
  <c r="I574" i="2"/>
  <c r="I573" i="2"/>
  <c r="D575" i="2"/>
  <c r="D574" i="2"/>
  <c r="D573" i="2"/>
  <c r="J484" i="2"/>
  <c r="J485" i="2" s="1"/>
  <c r="E484" i="2"/>
  <c r="E485" i="2" s="1"/>
  <c r="J481" i="2"/>
  <c r="J482" i="2" s="1"/>
  <c r="E481" i="2"/>
  <c r="E482" i="2" s="1"/>
  <c r="J478" i="2"/>
  <c r="J479" i="2" s="1"/>
  <c r="E478" i="2"/>
  <c r="E479" i="2" s="1"/>
  <c r="J475" i="2"/>
  <c r="J476" i="2" s="1"/>
  <c r="E475" i="2"/>
  <c r="E476" i="2" s="1"/>
  <c r="J472" i="2"/>
  <c r="J473" i="2" s="1"/>
  <c r="E472" i="2"/>
  <c r="E473" i="2" s="1"/>
  <c r="I401" i="2"/>
  <c r="I400" i="2"/>
  <c r="I399" i="2"/>
  <c r="D401" i="2"/>
  <c r="D400" i="2"/>
  <c r="D399" i="2"/>
  <c r="F239" i="2"/>
  <c r="E290" i="2" s="1"/>
  <c r="I285" i="2"/>
  <c r="I284" i="2"/>
  <c r="I283" i="2"/>
  <c r="D285" i="2"/>
  <c r="D284" i="2"/>
  <c r="D283" i="2"/>
  <c r="I111" i="2"/>
  <c r="I110" i="2"/>
  <c r="I109" i="2"/>
  <c r="D111" i="2"/>
  <c r="D110" i="2"/>
  <c r="D109" i="2"/>
  <c r="J109" i="2"/>
  <c r="J108" i="2"/>
  <c r="E109" i="2"/>
  <c r="E108" i="2"/>
  <c r="P50" i="3"/>
  <c r="P51" i="3"/>
  <c r="P52" i="3"/>
  <c r="P53" i="3"/>
  <c r="P54" i="3"/>
  <c r="P55" i="3"/>
  <c r="P56" i="3"/>
  <c r="P57" i="3"/>
  <c r="P59" i="3"/>
  <c r="P60" i="3"/>
  <c r="P61" i="3"/>
  <c r="P62" i="3"/>
  <c r="P63" i="3"/>
  <c r="P64" i="3"/>
  <c r="AN608" i="4" l="1"/>
  <c r="AN609" i="4" s="1"/>
  <c r="AP606" i="4" s="1"/>
  <c r="AI608" i="4"/>
  <c r="AI609" i="4" s="1"/>
  <c r="AK606" i="4" s="1"/>
  <c r="R533" i="4"/>
  <c r="BP533" i="4"/>
  <c r="BN537" i="4" s="1"/>
  <c r="R488" i="4"/>
  <c r="BP488" i="4"/>
  <c r="BN492" i="4" s="1"/>
  <c r="AS338" i="4"/>
  <c r="BC338" i="4"/>
  <c r="AN338" i="4"/>
  <c r="T338" i="4"/>
  <c r="BH338" i="4"/>
  <c r="AD338" i="4"/>
  <c r="Y338" i="4"/>
  <c r="AI338" i="4"/>
  <c r="J338" i="4"/>
  <c r="AX338" i="4"/>
  <c r="G258" i="2"/>
  <c r="G254" i="2"/>
  <c r="T878" i="4"/>
  <c r="BC878" i="4"/>
  <c r="AX878" i="4"/>
  <c r="BH878" i="4"/>
  <c r="AI878" i="4"/>
  <c r="AN878" i="4"/>
  <c r="Y878" i="4"/>
  <c r="J878" i="4"/>
  <c r="AS878" i="4"/>
  <c r="AD878" i="4"/>
  <c r="AS563" i="4"/>
  <c r="BC563" i="4"/>
  <c r="AN563" i="4"/>
  <c r="BH563" i="4"/>
  <c r="T563" i="4"/>
  <c r="J563" i="4"/>
  <c r="AX563" i="4"/>
  <c r="AD563" i="4"/>
  <c r="Y563" i="4"/>
  <c r="AI563" i="4"/>
  <c r="BH293" i="4"/>
  <c r="AX293" i="4"/>
  <c r="AD293" i="4"/>
  <c r="AS293" i="4"/>
  <c r="Y293" i="4"/>
  <c r="AN293" i="4"/>
  <c r="BC293" i="4"/>
  <c r="T293" i="4"/>
  <c r="J293" i="4"/>
  <c r="AI293" i="4"/>
  <c r="BH608" i="4"/>
  <c r="AX608" i="4"/>
  <c r="AS608" i="4"/>
  <c r="AD608" i="4"/>
  <c r="BC608" i="4"/>
  <c r="Y608" i="4"/>
  <c r="T608" i="4"/>
  <c r="J608" i="4"/>
  <c r="BH833" i="4"/>
  <c r="AI833" i="4"/>
  <c r="AS833" i="4"/>
  <c r="Y833" i="4"/>
  <c r="AN833" i="4"/>
  <c r="T833" i="4"/>
  <c r="BC833" i="4"/>
  <c r="AX833" i="4"/>
  <c r="AD833" i="4"/>
  <c r="J833" i="4"/>
  <c r="AX473" i="4"/>
  <c r="AI473" i="4"/>
  <c r="AS473" i="4"/>
  <c r="Y473" i="4"/>
  <c r="BC473" i="4"/>
  <c r="AN473" i="4"/>
  <c r="BH473" i="4"/>
  <c r="J473" i="4"/>
  <c r="T473" i="4"/>
  <c r="AD473" i="4"/>
  <c r="BH428" i="4"/>
  <c r="AX428" i="4"/>
  <c r="AD428" i="4"/>
  <c r="AS428" i="4"/>
  <c r="Y428" i="4"/>
  <c r="BC428" i="4"/>
  <c r="AN428" i="4"/>
  <c r="J428" i="4"/>
  <c r="T428" i="4"/>
  <c r="AI428" i="4"/>
  <c r="BC923" i="4"/>
  <c r="AX923" i="4"/>
  <c r="AS923" i="4"/>
  <c r="AD923" i="4"/>
  <c r="Y923" i="4"/>
  <c r="AN923" i="4"/>
  <c r="BH923" i="4"/>
  <c r="AI923" i="4"/>
  <c r="T923" i="4"/>
  <c r="J923" i="4"/>
  <c r="AX518" i="4"/>
  <c r="AI518" i="4"/>
  <c r="AS518" i="4"/>
  <c r="Y518" i="4"/>
  <c r="BC518" i="4"/>
  <c r="AN518" i="4"/>
  <c r="BH518" i="4"/>
  <c r="J518" i="4"/>
  <c r="T518" i="4"/>
  <c r="AD518" i="4"/>
  <c r="AX788" i="4"/>
  <c r="BC788" i="4"/>
  <c r="AI788" i="4"/>
  <c r="AS788" i="4"/>
  <c r="AD788" i="4"/>
  <c r="BH788" i="4"/>
  <c r="Y788" i="4"/>
  <c r="T788" i="4"/>
  <c r="AN788" i="4"/>
  <c r="J788" i="4"/>
  <c r="BH743" i="4"/>
  <c r="AN743" i="4"/>
  <c r="AX743" i="4"/>
  <c r="T743" i="4"/>
  <c r="BC743" i="4"/>
  <c r="AI743" i="4"/>
  <c r="AS743" i="4"/>
  <c r="AD743" i="4"/>
  <c r="Y743" i="4"/>
  <c r="J743" i="4"/>
  <c r="AS698" i="4"/>
  <c r="BC698" i="4"/>
  <c r="BH698" i="4"/>
  <c r="AN698" i="4"/>
  <c r="AX698" i="4"/>
  <c r="T698" i="4"/>
  <c r="Y698" i="4"/>
  <c r="AI698" i="4"/>
  <c r="AD698" i="4"/>
  <c r="J698" i="4"/>
  <c r="BC383" i="4"/>
  <c r="T383" i="4"/>
  <c r="BH383" i="4"/>
  <c r="AX383" i="4"/>
  <c r="AI383" i="4"/>
  <c r="AD383" i="4"/>
  <c r="AS383" i="4"/>
  <c r="J383" i="4"/>
  <c r="AN383" i="4"/>
  <c r="Y383" i="4"/>
  <c r="E833" i="4"/>
  <c r="O833" i="4"/>
  <c r="O788" i="4"/>
  <c r="E788" i="4"/>
  <c r="O878" i="4"/>
  <c r="E878" i="4"/>
  <c r="O743" i="4"/>
  <c r="E743" i="4"/>
  <c r="E563" i="4"/>
  <c r="E564" i="4" s="1"/>
  <c r="G561" i="4" s="1"/>
  <c r="O563" i="4"/>
  <c r="O564" i="4" s="1"/>
  <c r="Q561" i="4" s="1"/>
  <c r="S53" i="3"/>
  <c r="O428" i="4"/>
  <c r="E428" i="4"/>
  <c r="S52" i="3"/>
  <c r="O383" i="4"/>
  <c r="E383" i="4"/>
  <c r="E384" i="4" s="1"/>
  <c r="E698" i="4"/>
  <c r="O698" i="4"/>
  <c r="O923" i="4"/>
  <c r="O924" i="4" s="1"/>
  <c r="Q921" i="4" s="1"/>
  <c r="E923" i="4"/>
  <c r="E924" i="4" s="1"/>
  <c r="G921" i="4" s="1"/>
  <c r="E608" i="4"/>
  <c r="E609" i="4" s="1"/>
  <c r="G606" i="4" s="1"/>
  <c r="O608" i="4"/>
  <c r="O609" i="4" s="1"/>
  <c r="Q606" i="4" s="1"/>
  <c r="Q56" i="3"/>
  <c r="Q61" i="3"/>
  <c r="R60" i="3"/>
  <c r="S59" i="3"/>
  <c r="E654" i="4"/>
  <c r="G651" i="4" s="1"/>
  <c r="O654" i="4"/>
  <c r="Q651" i="4" s="1"/>
  <c r="Q64" i="3"/>
  <c r="Q57" i="3"/>
  <c r="S63" i="3"/>
  <c r="S62" i="3"/>
  <c r="Q59" i="3"/>
  <c r="Q54" i="3"/>
  <c r="O473" i="4"/>
  <c r="O474" i="4" s="1"/>
  <c r="Q471" i="4" s="1"/>
  <c r="E473" i="4"/>
  <c r="E474" i="4" s="1"/>
  <c r="G471" i="4" s="1"/>
  <c r="Q51" i="3"/>
  <c r="O338" i="4"/>
  <c r="E338" i="4"/>
  <c r="Q50" i="3"/>
  <c r="E293" i="4"/>
  <c r="O293" i="4"/>
  <c r="S55" i="3"/>
  <c r="O518" i="4"/>
  <c r="O519" i="4" s="1"/>
  <c r="Q516" i="4" s="1"/>
  <c r="E518" i="4"/>
  <c r="E519" i="4" s="1"/>
  <c r="G516" i="4" s="1"/>
  <c r="Q60" i="3"/>
  <c r="R62" i="3"/>
  <c r="Q55" i="3"/>
  <c r="S50" i="3"/>
  <c r="R50" i="3"/>
  <c r="R59" i="3"/>
  <c r="S60" i="3"/>
  <c r="R52" i="3"/>
  <c r="R63" i="3"/>
  <c r="R53" i="3"/>
  <c r="Q63" i="3"/>
  <c r="R55" i="3"/>
  <c r="Q53" i="3"/>
  <c r="S56" i="3"/>
  <c r="Q62" i="3"/>
  <c r="R56" i="3"/>
  <c r="Q52" i="3"/>
  <c r="S64" i="3"/>
  <c r="S61" i="3"/>
  <c r="S57" i="3"/>
  <c r="S54" i="3"/>
  <c r="S51" i="3"/>
  <c r="R64" i="3"/>
  <c r="R61" i="3"/>
  <c r="R57" i="3"/>
  <c r="R54" i="3"/>
  <c r="R51" i="3"/>
  <c r="AV63" i="7"/>
  <c r="O866" i="4"/>
  <c r="O865" i="4"/>
  <c r="Q862" i="4" s="1"/>
  <c r="E866" i="4"/>
  <c r="E865" i="4"/>
  <c r="G862" i="4" s="1"/>
  <c r="O875" i="4"/>
  <c r="Q873" i="4" s="1"/>
  <c r="O872" i="4"/>
  <c r="Q870" i="4" s="1"/>
  <c r="E875" i="4"/>
  <c r="G873" i="4" s="1"/>
  <c r="CA873" i="4" s="1"/>
  <c r="E872" i="4"/>
  <c r="G870" i="4" s="1"/>
  <c r="AV62" i="7"/>
  <c r="O830" i="4"/>
  <c r="Q828" i="4" s="1"/>
  <c r="O827" i="4"/>
  <c r="Q825" i="4" s="1"/>
  <c r="E830" i="4"/>
  <c r="G828" i="4" s="1"/>
  <c r="CA828" i="4" s="1"/>
  <c r="E827" i="4"/>
  <c r="G825" i="4" s="1"/>
  <c r="AV61" i="7"/>
  <c r="AV60" i="7"/>
  <c r="O740" i="4"/>
  <c r="Q738" i="4" s="1"/>
  <c r="O737" i="4"/>
  <c r="Q735" i="4" s="1"/>
  <c r="E740" i="4"/>
  <c r="G738" i="4" s="1"/>
  <c r="CA738" i="4" s="1"/>
  <c r="E737" i="4"/>
  <c r="G735" i="4" s="1"/>
  <c r="O695" i="4"/>
  <c r="Q693" i="4" s="1"/>
  <c r="O692" i="4"/>
  <c r="Q690" i="4" s="1"/>
  <c r="E695" i="4"/>
  <c r="G693" i="4" s="1"/>
  <c r="E692" i="4"/>
  <c r="G690" i="4" s="1"/>
  <c r="AV59" i="7"/>
  <c r="O650" i="4"/>
  <c r="Q648" i="4" s="1"/>
  <c r="O647" i="4"/>
  <c r="Q645" i="4" s="1"/>
  <c r="O644" i="4"/>
  <c r="Q641" i="4" s="1"/>
  <c r="O641" i="4"/>
  <c r="O640" i="4"/>
  <c r="Q637" i="4" s="1"/>
  <c r="E650" i="4"/>
  <c r="G648" i="4" s="1"/>
  <c r="E647" i="4"/>
  <c r="G645" i="4" s="1"/>
  <c r="E644" i="4"/>
  <c r="G641" i="4" s="1"/>
  <c r="E641" i="4"/>
  <c r="E640" i="4"/>
  <c r="G637" i="4" s="1"/>
  <c r="AV57" i="7"/>
  <c r="O605" i="4"/>
  <c r="Q603" i="4" s="1"/>
  <c r="O602" i="4"/>
  <c r="Q600" i="4" s="1"/>
  <c r="O599" i="4"/>
  <c r="Q596" i="4" s="1"/>
  <c r="O596" i="4"/>
  <c r="O595" i="4"/>
  <c r="Q592" i="4" s="1"/>
  <c r="E605" i="4"/>
  <c r="G603" i="4" s="1"/>
  <c r="CA603" i="4" s="1"/>
  <c r="E602" i="4"/>
  <c r="G600" i="4" s="1"/>
  <c r="E599" i="4"/>
  <c r="G596" i="4" s="1"/>
  <c r="E596" i="4"/>
  <c r="E595" i="4"/>
  <c r="G592" i="4" s="1"/>
  <c r="AV56" i="7"/>
  <c r="N580" i="4"/>
  <c r="N579" i="4"/>
  <c r="N578" i="4"/>
  <c r="N577" i="4"/>
  <c r="O560" i="4"/>
  <c r="Q558" i="4" s="1"/>
  <c r="O557" i="4"/>
  <c r="Q555" i="4" s="1"/>
  <c r="O551" i="4"/>
  <c r="O550" i="4"/>
  <c r="Q547" i="4" s="1"/>
  <c r="D580" i="4"/>
  <c r="D579" i="4"/>
  <c r="D578" i="4"/>
  <c r="D577" i="4"/>
  <c r="E560" i="4"/>
  <c r="G558" i="4" s="1"/>
  <c r="CA558" i="4" s="1"/>
  <c r="E557" i="4"/>
  <c r="G555" i="4" s="1"/>
  <c r="E551" i="4"/>
  <c r="E550" i="4"/>
  <c r="G547" i="4" s="1"/>
  <c r="AV55" i="7"/>
  <c r="O515" i="4"/>
  <c r="Q513" i="4" s="1"/>
  <c r="O512" i="4"/>
  <c r="Q510" i="4" s="1"/>
  <c r="O506" i="4"/>
  <c r="O505" i="4"/>
  <c r="Q502" i="4" s="1"/>
  <c r="E515" i="4"/>
  <c r="G513" i="4" s="1"/>
  <c r="CA513" i="4" s="1"/>
  <c r="E512" i="4"/>
  <c r="G510" i="4" s="1"/>
  <c r="E506" i="4"/>
  <c r="AF54" i="7"/>
  <c r="AV54" i="7"/>
  <c r="CA492" i="4"/>
  <c r="O470" i="4"/>
  <c r="Q468" i="4" s="1"/>
  <c r="O467" i="4"/>
  <c r="Q465" i="4" s="1"/>
  <c r="O461" i="4"/>
  <c r="O460" i="4"/>
  <c r="Q457" i="4" s="1"/>
  <c r="E470" i="4"/>
  <c r="G468" i="4" s="1"/>
  <c r="E467" i="4"/>
  <c r="G465" i="4" s="1"/>
  <c r="E461" i="4"/>
  <c r="E460" i="4"/>
  <c r="G457" i="4" s="1"/>
  <c r="BN412" i="4"/>
  <c r="AV53" i="7"/>
  <c r="O425" i="4"/>
  <c r="O422" i="4"/>
  <c r="O419" i="4"/>
  <c r="O416" i="4"/>
  <c r="O415" i="4"/>
  <c r="P412" i="4"/>
  <c r="E425" i="4"/>
  <c r="E422" i="4"/>
  <c r="E419" i="4"/>
  <c r="E416" i="4"/>
  <c r="E415" i="4"/>
  <c r="F412" i="4"/>
  <c r="G423" i="4" s="1"/>
  <c r="AV52" i="7"/>
  <c r="BN367" i="4"/>
  <c r="O380" i="4"/>
  <c r="O377" i="4"/>
  <c r="O374" i="4"/>
  <c r="O371" i="4"/>
  <c r="O370" i="4"/>
  <c r="P367" i="4"/>
  <c r="E380" i="4"/>
  <c r="E377" i="4"/>
  <c r="E374" i="4"/>
  <c r="E371" i="4"/>
  <c r="E370" i="4"/>
  <c r="F367" i="4"/>
  <c r="BN322" i="4"/>
  <c r="AV51" i="7"/>
  <c r="O335" i="4"/>
  <c r="O332" i="4"/>
  <c r="O329" i="4"/>
  <c r="O326" i="4"/>
  <c r="O325" i="4"/>
  <c r="P322" i="4"/>
  <c r="E335" i="4"/>
  <c r="E332" i="4"/>
  <c r="E329" i="4"/>
  <c r="E326" i="4"/>
  <c r="E325" i="4"/>
  <c r="F322" i="4"/>
  <c r="A367" i="4"/>
  <c r="A412" i="4"/>
  <c r="A322" i="4"/>
  <c r="AV50" i="7"/>
  <c r="BN277" i="4"/>
  <c r="P277" i="4"/>
  <c r="F277" i="4"/>
  <c r="G316" i="4" s="1"/>
  <c r="O290" i="4"/>
  <c r="O287" i="4"/>
  <c r="O284" i="4"/>
  <c r="O281" i="4"/>
  <c r="O280" i="4"/>
  <c r="E290" i="4"/>
  <c r="E287" i="4"/>
  <c r="E284" i="4"/>
  <c r="E281" i="4"/>
  <c r="E280" i="4"/>
  <c r="A277" i="4"/>
  <c r="O20" i="4"/>
  <c r="O65" i="4"/>
  <c r="E65" i="4"/>
  <c r="O110" i="4"/>
  <c r="E110" i="4"/>
  <c r="O155" i="4"/>
  <c r="E155" i="4"/>
  <c r="G153" i="4" s="1"/>
  <c r="O200" i="4"/>
  <c r="E200" i="4"/>
  <c r="BN232" i="4"/>
  <c r="AV49" i="7"/>
  <c r="O245" i="4"/>
  <c r="O242" i="4"/>
  <c r="O239" i="4"/>
  <c r="O236" i="4"/>
  <c r="O235" i="4"/>
  <c r="P232" i="4"/>
  <c r="E245" i="4"/>
  <c r="E242" i="4"/>
  <c r="E239" i="4"/>
  <c r="E236" i="4"/>
  <c r="E235" i="4"/>
  <c r="F232" i="4"/>
  <c r="A232" i="4"/>
  <c r="P48" i="3"/>
  <c r="P49" i="3"/>
  <c r="O190" i="4"/>
  <c r="E190" i="4"/>
  <c r="O194" i="4"/>
  <c r="E194" i="4"/>
  <c r="AV48" i="7"/>
  <c r="BN187" i="4"/>
  <c r="O197" i="4"/>
  <c r="O191" i="4"/>
  <c r="P187" i="4"/>
  <c r="E197" i="4"/>
  <c r="E191" i="4"/>
  <c r="F187" i="4"/>
  <c r="A187" i="4"/>
  <c r="BN142" i="4"/>
  <c r="O152" i="4"/>
  <c r="O148" i="4"/>
  <c r="O149" i="4" s="1"/>
  <c r="O146" i="4"/>
  <c r="O145" i="4"/>
  <c r="P142" i="4"/>
  <c r="E152" i="4"/>
  <c r="G150" i="4" s="1"/>
  <c r="E148" i="4"/>
  <c r="E149" i="4" s="1"/>
  <c r="G146" i="4" s="1"/>
  <c r="E146" i="4"/>
  <c r="E145" i="4"/>
  <c r="G142" i="4" s="1"/>
  <c r="AV47" i="7"/>
  <c r="A142" i="4"/>
  <c r="O107" i="4"/>
  <c r="O104" i="4"/>
  <c r="O101" i="4"/>
  <c r="O100" i="4"/>
  <c r="E107" i="4"/>
  <c r="E104" i="4"/>
  <c r="E101" i="4"/>
  <c r="E100" i="4"/>
  <c r="BN97" i="4"/>
  <c r="BO111" i="4" s="1"/>
  <c r="P97" i="4"/>
  <c r="F97" i="4"/>
  <c r="AV46" i="7"/>
  <c r="A97" i="4"/>
  <c r="P44" i="3"/>
  <c r="A52" i="4"/>
  <c r="P45" i="3"/>
  <c r="P46" i="3"/>
  <c r="P47" i="3"/>
  <c r="CA651" i="4" l="1"/>
  <c r="CA468" i="4"/>
  <c r="CA648" i="4"/>
  <c r="G108" i="4"/>
  <c r="CA693" i="4"/>
  <c r="R295" i="4"/>
  <c r="R303" i="4"/>
  <c r="R299" i="4"/>
  <c r="T297" i="4"/>
  <c r="T298" i="4" s="1"/>
  <c r="V295" i="4" s="1"/>
  <c r="J297" i="4"/>
  <c r="J298" i="4" s="1"/>
  <c r="L295" i="4" s="1"/>
  <c r="Y297" i="4"/>
  <c r="Y298" i="4" s="1"/>
  <c r="AA295" i="4" s="1"/>
  <c r="O297" i="4"/>
  <c r="E297" i="4"/>
  <c r="Y477" i="4"/>
  <c r="Y478" i="4" s="1"/>
  <c r="AA475" i="4" s="1"/>
  <c r="J477" i="4"/>
  <c r="J478" i="4" s="1"/>
  <c r="L475" i="4" s="1"/>
  <c r="T477" i="4"/>
  <c r="T478" i="4" s="1"/>
  <c r="V475" i="4" s="1"/>
  <c r="E477" i="4"/>
  <c r="O477" i="4"/>
  <c r="R213" i="4"/>
  <c r="R209" i="4"/>
  <c r="R205" i="4"/>
  <c r="R258" i="4"/>
  <c r="CC258" i="4" s="1"/>
  <c r="R250" i="4"/>
  <c r="CC250" i="4" s="1"/>
  <c r="R254" i="4"/>
  <c r="T526" i="4"/>
  <c r="T527" i="4" s="1"/>
  <c r="V524" i="4" s="1"/>
  <c r="Y526" i="4"/>
  <c r="Y527" i="4" s="1"/>
  <c r="AA524" i="4" s="1"/>
  <c r="J526" i="4"/>
  <c r="J527" i="4" s="1"/>
  <c r="L524" i="4" s="1"/>
  <c r="E526" i="4"/>
  <c r="O526" i="4"/>
  <c r="T301" i="4"/>
  <c r="T302" i="4" s="1"/>
  <c r="V299" i="4" s="1"/>
  <c r="J301" i="4"/>
  <c r="J302" i="4" s="1"/>
  <c r="L299" i="4" s="1"/>
  <c r="Y301" i="4"/>
  <c r="Y302" i="4" s="1"/>
  <c r="AA299" i="4" s="1"/>
  <c r="E301" i="4"/>
  <c r="O301" i="4"/>
  <c r="R160" i="4"/>
  <c r="CC160" i="4" s="1"/>
  <c r="R168" i="4"/>
  <c r="R164" i="4"/>
  <c r="Y305" i="4"/>
  <c r="Y306" i="4" s="1"/>
  <c r="AA303" i="4" s="1"/>
  <c r="T305" i="4"/>
  <c r="T306" i="4" s="1"/>
  <c r="V303" i="4" s="1"/>
  <c r="J305" i="4"/>
  <c r="J306" i="4" s="1"/>
  <c r="L303" i="4" s="1"/>
  <c r="E305" i="4"/>
  <c r="E306" i="4" s="1"/>
  <c r="G303" i="4" s="1"/>
  <c r="O305" i="4"/>
  <c r="T530" i="4"/>
  <c r="T531" i="4" s="1"/>
  <c r="V528" i="4" s="1"/>
  <c r="J530" i="4"/>
  <c r="J531" i="4" s="1"/>
  <c r="L528" i="4" s="1"/>
  <c r="Y530" i="4"/>
  <c r="Y531" i="4" s="1"/>
  <c r="AA528" i="4" s="1"/>
  <c r="E530" i="4"/>
  <c r="O530" i="4"/>
  <c r="O531" i="4" s="1"/>
  <c r="Q528" i="4" s="1"/>
  <c r="Y485" i="4"/>
  <c r="Y486" i="4" s="1"/>
  <c r="AA483" i="4" s="1"/>
  <c r="T485" i="4"/>
  <c r="T486" i="4" s="1"/>
  <c r="V483" i="4" s="1"/>
  <c r="J485" i="4"/>
  <c r="J486" i="4" s="1"/>
  <c r="L483" i="4" s="1"/>
  <c r="O485" i="4"/>
  <c r="E485" i="4"/>
  <c r="J522" i="4"/>
  <c r="J523" i="4" s="1"/>
  <c r="L520" i="4" s="1"/>
  <c r="T522" i="4"/>
  <c r="T523" i="4" s="1"/>
  <c r="V520" i="4" s="1"/>
  <c r="Y522" i="4"/>
  <c r="Y523" i="4" s="1"/>
  <c r="AA520" i="4" s="1"/>
  <c r="E522" i="4"/>
  <c r="O522" i="4"/>
  <c r="Q105" i="4"/>
  <c r="Y481" i="4"/>
  <c r="Y482" i="4" s="1"/>
  <c r="AA479" i="4" s="1"/>
  <c r="J481" i="4"/>
  <c r="J482" i="4" s="1"/>
  <c r="L479" i="4" s="1"/>
  <c r="T481" i="4"/>
  <c r="T482" i="4" s="1"/>
  <c r="V479" i="4" s="1"/>
  <c r="E481" i="4"/>
  <c r="O481" i="4"/>
  <c r="CC348" i="4"/>
  <c r="CC344" i="4"/>
  <c r="CC340" i="4"/>
  <c r="R336" i="4"/>
  <c r="CC336" i="4" s="1"/>
  <c r="R322" i="4"/>
  <c r="CC115" i="4"/>
  <c r="R111" i="4"/>
  <c r="CC111" i="4" s="1"/>
  <c r="R97" i="4"/>
  <c r="CC97" i="4" s="1"/>
  <c r="CC119" i="4"/>
  <c r="CC123" i="4"/>
  <c r="Q240" i="4"/>
  <c r="CC254" i="4"/>
  <c r="R246" i="4"/>
  <c r="CC246" i="4" s="1"/>
  <c r="R232" i="4"/>
  <c r="Q281" i="4"/>
  <c r="CC393" i="4"/>
  <c r="CC389" i="4"/>
  <c r="CC385" i="4"/>
  <c r="R381" i="4"/>
  <c r="CC381" i="4" s="1"/>
  <c r="R367" i="4"/>
  <c r="CC367" i="4" s="1"/>
  <c r="R142" i="4"/>
  <c r="CC142" i="4" s="1"/>
  <c r="R156" i="4"/>
  <c r="CC156" i="4" s="1"/>
  <c r="CC168" i="4"/>
  <c r="CC164" i="4"/>
  <c r="Q195" i="4"/>
  <c r="Q285" i="4"/>
  <c r="Q326" i="4"/>
  <c r="R277" i="4"/>
  <c r="CC277" i="4" s="1"/>
  <c r="R291" i="4"/>
  <c r="CC291" i="4" s="1"/>
  <c r="CC303" i="4"/>
  <c r="CC299" i="4"/>
  <c r="CC295" i="4"/>
  <c r="CC213" i="4"/>
  <c r="CC209" i="4"/>
  <c r="CC205" i="4"/>
  <c r="R201" i="4"/>
  <c r="CC201" i="4" s="1"/>
  <c r="R187" i="4"/>
  <c r="CC187" i="4" s="1"/>
  <c r="CC430" i="4"/>
  <c r="R426" i="4"/>
  <c r="CC426" i="4" s="1"/>
  <c r="R412" i="4"/>
  <c r="CC412" i="4" s="1"/>
  <c r="CC434" i="4"/>
  <c r="CC438" i="4"/>
  <c r="CA457" i="4"/>
  <c r="G198" i="4"/>
  <c r="CA690" i="4"/>
  <c r="G97" i="4"/>
  <c r="Q416" i="4"/>
  <c r="Q420" i="4"/>
  <c r="CA600" i="4"/>
  <c r="Q108" i="4"/>
  <c r="BP128" i="4"/>
  <c r="Q146" i="4"/>
  <c r="CA146" i="4" s="1"/>
  <c r="Q288" i="4"/>
  <c r="Q333" i="4"/>
  <c r="Q375" i="4"/>
  <c r="CA465" i="4"/>
  <c r="CA641" i="4"/>
  <c r="BP263" i="4"/>
  <c r="Q101" i="4"/>
  <c r="Q150" i="4"/>
  <c r="CA150" i="4" s="1"/>
  <c r="Q198" i="4"/>
  <c r="Q191" i="4"/>
  <c r="Q243" i="4"/>
  <c r="BO291" i="4"/>
  <c r="BO308" i="4" s="1"/>
  <c r="BO317" i="4" s="1"/>
  <c r="CA596" i="4"/>
  <c r="CA645" i="4"/>
  <c r="CA862" i="4"/>
  <c r="Q378" i="4"/>
  <c r="BO381" i="4"/>
  <c r="BO398" i="4" s="1"/>
  <c r="BO407" i="4" s="1"/>
  <c r="CA547" i="4"/>
  <c r="CA870" i="4"/>
  <c r="BP173" i="4"/>
  <c r="Q153" i="4"/>
  <c r="CA153" i="4" s="1"/>
  <c r="BP218" i="4"/>
  <c r="G236" i="4"/>
  <c r="Q236" i="4"/>
  <c r="Q330" i="4"/>
  <c r="Q423" i="4"/>
  <c r="CA423" i="4" s="1"/>
  <c r="CA510" i="4"/>
  <c r="CA637" i="4"/>
  <c r="CA735" i="4"/>
  <c r="CA825" i="4"/>
  <c r="Q97" i="4"/>
  <c r="Q371" i="4"/>
  <c r="CA555" i="4"/>
  <c r="CA592" i="4"/>
  <c r="G285" i="4"/>
  <c r="G240" i="4"/>
  <c r="G281" i="4"/>
  <c r="G326" i="4"/>
  <c r="CA326" i="4" s="1"/>
  <c r="G330" i="4"/>
  <c r="G378" i="4"/>
  <c r="AF58" i="7"/>
  <c r="AF61" i="7"/>
  <c r="AF63" i="7"/>
  <c r="G288" i="4"/>
  <c r="AF56" i="7"/>
  <c r="AF53" i="7"/>
  <c r="AF46" i="7"/>
  <c r="G333" i="4"/>
  <c r="AF60" i="7"/>
  <c r="G243" i="4"/>
  <c r="AF52" i="7"/>
  <c r="AF57" i="7"/>
  <c r="AF59" i="7"/>
  <c r="AF55" i="7"/>
  <c r="AF62" i="7"/>
  <c r="AV58" i="7"/>
  <c r="AV66" i="7" s="1"/>
  <c r="G195" i="4"/>
  <c r="G232" i="4"/>
  <c r="G277" i="4"/>
  <c r="G322" i="4"/>
  <c r="G412" i="4"/>
  <c r="G191" i="4"/>
  <c r="G367" i="4"/>
  <c r="G416" i="4"/>
  <c r="G101" i="4"/>
  <c r="G420" i="4"/>
  <c r="G105" i="4"/>
  <c r="G187" i="4"/>
  <c r="G371" i="4"/>
  <c r="G381" i="4"/>
  <c r="G375" i="4"/>
  <c r="BC113" i="4"/>
  <c r="AN113" i="4"/>
  <c r="T113" i="4"/>
  <c r="AX113" i="4"/>
  <c r="AI113" i="4"/>
  <c r="AD113" i="4"/>
  <c r="BH113" i="4"/>
  <c r="AS113" i="4"/>
  <c r="J113" i="4"/>
  <c r="Y113" i="4"/>
  <c r="AN789" i="4"/>
  <c r="AP786" i="4" s="1"/>
  <c r="AP803" i="4" s="1"/>
  <c r="AP812" i="4" s="1"/>
  <c r="AP814" i="4" s="1"/>
  <c r="AN806" i="4"/>
  <c r="T924" i="4"/>
  <c r="V921" i="4" s="1"/>
  <c r="V938" i="4" s="1"/>
  <c r="V947" i="4" s="1"/>
  <c r="V949" i="4" s="1"/>
  <c r="T941" i="4"/>
  <c r="AD429" i="4"/>
  <c r="AF426" i="4" s="1"/>
  <c r="AF443" i="4" s="1"/>
  <c r="AF452" i="4" s="1"/>
  <c r="AF454" i="4" s="1"/>
  <c r="AD446" i="4"/>
  <c r="J474" i="4"/>
  <c r="J491" i="4"/>
  <c r="T609" i="4"/>
  <c r="V606" i="4" s="1"/>
  <c r="V623" i="4" s="1"/>
  <c r="V632" i="4" s="1"/>
  <c r="V634" i="4" s="1"/>
  <c r="T626" i="4"/>
  <c r="AX879" i="4"/>
  <c r="AZ876" i="4" s="1"/>
  <c r="AZ893" i="4" s="1"/>
  <c r="AZ902" i="4" s="1"/>
  <c r="AZ904" i="4" s="1"/>
  <c r="AX896" i="4"/>
  <c r="AN158" i="4"/>
  <c r="AX158" i="4"/>
  <c r="BH158" i="4"/>
  <c r="AD158" i="4"/>
  <c r="AS158" i="4"/>
  <c r="Y158" i="4"/>
  <c r="T158" i="4"/>
  <c r="J158" i="4"/>
  <c r="AI158" i="4"/>
  <c r="BC158" i="4"/>
  <c r="Y384" i="4"/>
  <c r="AA381" i="4" s="1"/>
  <c r="AA398" i="4" s="1"/>
  <c r="AA407" i="4" s="1"/>
  <c r="AA409" i="4" s="1"/>
  <c r="Y401" i="4"/>
  <c r="AX384" i="4"/>
  <c r="AZ381" i="4" s="1"/>
  <c r="AZ398" i="4" s="1"/>
  <c r="AZ407" i="4" s="1"/>
  <c r="AZ409" i="4" s="1"/>
  <c r="AX401" i="4"/>
  <c r="AI699" i="4"/>
  <c r="AK696" i="4" s="1"/>
  <c r="AK713" i="4" s="1"/>
  <c r="AK722" i="4" s="1"/>
  <c r="AK724" i="4" s="1"/>
  <c r="AI716" i="4"/>
  <c r="BC699" i="4"/>
  <c r="BE696" i="4" s="1"/>
  <c r="BE713" i="4" s="1"/>
  <c r="BE722" i="4" s="1"/>
  <c r="BE724" i="4" s="1"/>
  <c r="BC716" i="4"/>
  <c r="AI744" i="4"/>
  <c r="AK741" i="4" s="1"/>
  <c r="AK758" i="4" s="1"/>
  <c r="AK767" i="4" s="1"/>
  <c r="AK769" i="4" s="1"/>
  <c r="AI761" i="4"/>
  <c r="J789" i="4"/>
  <c r="J806" i="4"/>
  <c r="AS789" i="4"/>
  <c r="AU786" i="4" s="1"/>
  <c r="AU803" i="4" s="1"/>
  <c r="AU812" i="4" s="1"/>
  <c r="AU814" i="4" s="1"/>
  <c r="AS806" i="4"/>
  <c r="BC519" i="4"/>
  <c r="BE516" i="4" s="1"/>
  <c r="BE533" i="4" s="1"/>
  <c r="BE542" i="4" s="1"/>
  <c r="BE544" i="4" s="1"/>
  <c r="BC536" i="4"/>
  <c r="J924" i="4"/>
  <c r="J941" i="4"/>
  <c r="AD924" i="4"/>
  <c r="AF921" i="4" s="1"/>
  <c r="AF938" i="4" s="1"/>
  <c r="AF947" i="4" s="1"/>
  <c r="AF949" i="4" s="1"/>
  <c r="AD941" i="4"/>
  <c r="AI429" i="4"/>
  <c r="AK426" i="4" s="1"/>
  <c r="AK443" i="4" s="1"/>
  <c r="AK452" i="4" s="1"/>
  <c r="AK454" i="4" s="1"/>
  <c r="AI446" i="4"/>
  <c r="AS429" i="4"/>
  <c r="AU426" i="4" s="1"/>
  <c r="AU443" i="4" s="1"/>
  <c r="AU452" i="4" s="1"/>
  <c r="AU454" i="4" s="1"/>
  <c r="AS446" i="4"/>
  <c r="T474" i="4"/>
  <c r="V471" i="4" s="1"/>
  <c r="AS474" i="4"/>
  <c r="AU471" i="4" s="1"/>
  <c r="AU488" i="4" s="1"/>
  <c r="AU497" i="4" s="1"/>
  <c r="AU499" i="4" s="1"/>
  <c r="AS491" i="4"/>
  <c r="AN834" i="4"/>
  <c r="AP831" i="4" s="1"/>
  <c r="AP848" i="4" s="1"/>
  <c r="AP857" i="4" s="1"/>
  <c r="AP859" i="4" s="1"/>
  <c r="AN851" i="4"/>
  <c r="J609" i="4"/>
  <c r="J626" i="4"/>
  <c r="AS609" i="4"/>
  <c r="AU606" i="4" s="1"/>
  <c r="AU623" i="4" s="1"/>
  <c r="AU632" i="4" s="1"/>
  <c r="AU634" i="4" s="1"/>
  <c r="AS626" i="4"/>
  <c r="T294" i="4"/>
  <c r="V291" i="4" s="1"/>
  <c r="V308" i="4" s="1"/>
  <c r="T311" i="4"/>
  <c r="AX294" i="4"/>
  <c r="AZ291" i="4" s="1"/>
  <c r="AZ308" i="4" s="1"/>
  <c r="AZ317" i="4" s="1"/>
  <c r="AZ319" i="4" s="1"/>
  <c r="AX311" i="4"/>
  <c r="J564" i="4"/>
  <c r="J581" i="4"/>
  <c r="AD879" i="4"/>
  <c r="AF876" i="4" s="1"/>
  <c r="AF893" i="4" s="1"/>
  <c r="AF902" i="4" s="1"/>
  <c r="AF904" i="4" s="1"/>
  <c r="AD896" i="4"/>
  <c r="BH879" i="4"/>
  <c r="BJ876" i="4" s="1"/>
  <c r="BH896" i="4"/>
  <c r="AD339" i="4"/>
  <c r="AF336" i="4" s="1"/>
  <c r="AF353" i="4" s="1"/>
  <c r="AF362" i="4" s="1"/>
  <c r="AF364" i="4" s="1"/>
  <c r="AD356" i="4"/>
  <c r="AS699" i="4"/>
  <c r="AU696" i="4" s="1"/>
  <c r="AU713" i="4" s="1"/>
  <c r="AU722" i="4" s="1"/>
  <c r="AU724" i="4" s="1"/>
  <c r="AS716" i="4"/>
  <c r="AD519" i="4"/>
  <c r="AF516" i="4" s="1"/>
  <c r="AF533" i="4" s="1"/>
  <c r="AF542" i="4" s="1"/>
  <c r="AF544" i="4" s="1"/>
  <c r="AD536" i="4"/>
  <c r="J834" i="4"/>
  <c r="J851" i="4"/>
  <c r="BC294" i="4"/>
  <c r="BE291" i="4" s="1"/>
  <c r="BE308" i="4" s="1"/>
  <c r="BE317" i="4" s="1"/>
  <c r="BE319" i="4" s="1"/>
  <c r="BC311" i="4"/>
  <c r="BH339" i="4"/>
  <c r="BJ336" i="4" s="1"/>
  <c r="BJ353" i="4" s="1"/>
  <c r="BJ362" i="4" s="1"/>
  <c r="BJ364" i="4" s="1"/>
  <c r="BH356" i="4"/>
  <c r="AS68" i="4"/>
  <c r="BH68" i="4"/>
  <c r="BC68" i="4"/>
  <c r="T68" i="4"/>
  <c r="AN68" i="4"/>
  <c r="AX68" i="4"/>
  <c r="AI68" i="4"/>
  <c r="J68" i="4"/>
  <c r="AD68" i="4"/>
  <c r="Y68" i="4"/>
  <c r="J384" i="4"/>
  <c r="J401" i="4"/>
  <c r="T384" i="4"/>
  <c r="V381" i="4" s="1"/>
  <c r="V398" i="4" s="1"/>
  <c r="V407" i="4" s="1"/>
  <c r="V409" i="4" s="1"/>
  <c r="T401" i="4"/>
  <c r="T699" i="4"/>
  <c r="V696" i="4" s="1"/>
  <c r="V713" i="4" s="1"/>
  <c r="V722" i="4" s="1"/>
  <c r="V724" i="4" s="1"/>
  <c r="T716" i="4"/>
  <c r="J744" i="4"/>
  <c r="J761" i="4"/>
  <c r="T744" i="4"/>
  <c r="V741" i="4" s="1"/>
  <c r="V758" i="4" s="1"/>
  <c r="V767" i="4" s="1"/>
  <c r="V769" i="4" s="1"/>
  <c r="T761" i="4"/>
  <c r="T789" i="4"/>
  <c r="V786" i="4" s="1"/>
  <c r="V803" i="4" s="1"/>
  <c r="V812" i="4" s="1"/>
  <c r="V814" i="4" s="1"/>
  <c r="T806" i="4"/>
  <c r="BC789" i="4"/>
  <c r="BE786" i="4" s="1"/>
  <c r="BE803" i="4" s="1"/>
  <c r="BE812" i="4" s="1"/>
  <c r="BE814" i="4" s="1"/>
  <c r="BC806" i="4"/>
  <c r="T519" i="4"/>
  <c r="V516" i="4" s="1"/>
  <c r="V533" i="4" s="1"/>
  <c r="T536" i="4"/>
  <c r="AS519" i="4"/>
  <c r="AU516" i="4" s="1"/>
  <c r="AU533" i="4" s="1"/>
  <c r="AU542" i="4" s="1"/>
  <c r="AU544" i="4" s="1"/>
  <c r="AS536" i="4"/>
  <c r="AI924" i="4"/>
  <c r="AK921" i="4" s="1"/>
  <c r="AK938" i="4" s="1"/>
  <c r="AK947" i="4" s="1"/>
  <c r="AK949" i="4" s="1"/>
  <c r="AI941" i="4"/>
  <c r="AX924" i="4"/>
  <c r="AZ921" i="4" s="1"/>
  <c r="AZ938" i="4" s="1"/>
  <c r="AZ947" i="4" s="1"/>
  <c r="AZ949" i="4" s="1"/>
  <c r="AX941" i="4"/>
  <c r="J429" i="4"/>
  <c r="J446" i="4"/>
  <c r="AX429" i="4"/>
  <c r="AZ426" i="4" s="1"/>
  <c r="AZ443" i="4" s="1"/>
  <c r="AZ452" i="4" s="1"/>
  <c r="AZ454" i="4" s="1"/>
  <c r="AX446" i="4"/>
  <c r="BH474" i="4"/>
  <c r="BJ471" i="4" s="1"/>
  <c r="BH491" i="4"/>
  <c r="AX474" i="4"/>
  <c r="AZ471" i="4" s="1"/>
  <c r="AZ488" i="4" s="1"/>
  <c r="AZ497" i="4" s="1"/>
  <c r="AZ499" i="4" s="1"/>
  <c r="AX491" i="4"/>
  <c r="AD834" i="4"/>
  <c r="AF831" i="4" s="1"/>
  <c r="AF848" i="4" s="1"/>
  <c r="AF857" i="4" s="1"/>
  <c r="AF859" i="4" s="1"/>
  <c r="AD851" i="4"/>
  <c r="AS834" i="4"/>
  <c r="AU831" i="4" s="1"/>
  <c r="AU848" i="4" s="1"/>
  <c r="AU857" i="4" s="1"/>
  <c r="AU859" i="4" s="1"/>
  <c r="AS851" i="4"/>
  <c r="AP623" i="4"/>
  <c r="AP632" i="4" s="1"/>
  <c r="AP634" i="4" s="1"/>
  <c r="AN626" i="4"/>
  <c r="AX609" i="4"/>
  <c r="AZ606" i="4" s="1"/>
  <c r="AZ623" i="4" s="1"/>
  <c r="AZ632" i="4" s="1"/>
  <c r="AZ634" i="4" s="1"/>
  <c r="AX626" i="4"/>
  <c r="AN294" i="4"/>
  <c r="AP291" i="4" s="1"/>
  <c r="AP308" i="4" s="1"/>
  <c r="AP317" i="4" s="1"/>
  <c r="AP319" i="4" s="1"/>
  <c r="AN311" i="4"/>
  <c r="AI564" i="4"/>
  <c r="AK561" i="4" s="1"/>
  <c r="AK578" i="4" s="1"/>
  <c r="AK587" i="4" s="1"/>
  <c r="AK589" i="4" s="1"/>
  <c r="AI581" i="4"/>
  <c r="BH564" i="4"/>
  <c r="BJ561" i="4" s="1"/>
  <c r="BH581" i="4"/>
  <c r="J879" i="4"/>
  <c r="J896" i="4"/>
  <c r="BC879" i="4"/>
  <c r="BE876" i="4" s="1"/>
  <c r="BE893" i="4" s="1"/>
  <c r="BE902" i="4" s="1"/>
  <c r="BE904" i="4" s="1"/>
  <c r="BC896" i="4"/>
  <c r="AX339" i="4"/>
  <c r="AZ336" i="4" s="1"/>
  <c r="AZ353" i="4" s="1"/>
  <c r="AZ362" i="4" s="1"/>
  <c r="AZ364" i="4" s="1"/>
  <c r="AX356" i="4"/>
  <c r="T339" i="4"/>
  <c r="V336" i="4" s="1"/>
  <c r="V353" i="4" s="1"/>
  <c r="V362" i="4" s="1"/>
  <c r="V364" i="4" s="1"/>
  <c r="T356" i="4"/>
  <c r="Y699" i="4"/>
  <c r="AA696" i="4" s="1"/>
  <c r="AA713" i="4" s="1"/>
  <c r="AA722" i="4" s="1"/>
  <c r="AA724" i="4" s="1"/>
  <c r="Y716" i="4"/>
  <c r="AS924" i="4"/>
  <c r="AU921" i="4" s="1"/>
  <c r="AU938" i="4" s="1"/>
  <c r="AU947" i="4" s="1"/>
  <c r="AU949" i="4" s="1"/>
  <c r="AS941" i="4"/>
  <c r="T429" i="4"/>
  <c r="V426" i="4" s="1"/>
  <c r="V443" i="4" s="1"/>
  <c r="V452" i="4" s="1"/>
  <c r="V454" i="4" s="1"/>
  <c r="T446" i="4"/>
  <c r="AI474" i="4"/>
  <c r="AK471" i="4" s="1"/>
  <c r="AK488" i="4" s="1"/>
  <c r="AK497" i="4" s="1"/>
  <c r="AK499" i="4" s="1"/>
  <c r="AI491" i="4"/>
  <c r="Y834" i="4"/>
  <c r="AA831" i="4" s="1"/>
  <c r="AA848" i="4" s="1"/>
  <c r="AA857" i="4" s="1"/>
  <c r="AA859" i="4" s="1"/>
  <c r="Y851" i="4"/>
  <c r="T564" i="4"/>
  <c r="V561" i="4" s="1"/>
  <c r="V578" i="4" s="1"/>
  <c r="V587" i="4" s="1"/>
  <c r="V589" i="4" s="1"/>
  <c r="T581" i="4"/>
  <c r="V54" i="7"/>
  <c r="V66" i="7" s="1"/>
  <c r="V67" i="7" s="1"/>
  <c r="V69" i="7" s="1"/>
  <c r="AS384" i="4"/>
  <c r="AU381" i="4" s="1"/>
  <c r="AU398" i="4" s="1"/>
  <c r="AU407" i="4" s="1"/>
  <c r="AU409" i="4" s="1"/>
  <c r="AS401" i="4"/>
  <c r="BC384" i="4"/>
  <c r="BE381" i="4" s="1"/>
  <c r="BE398" i="4" s="1"/>
  <c r="BE407" i="4" s="1"/>
  <c r="BE409" i="4" s="1"/>
  <c r="BC401" i="4"/>
  <c r="AX699" i="4"/>
  <c r="AZ696" i="4" s="1"/>
  <c r="AZ713" i="4" s="1"/>
  <c r="AZ722" i="4" s="1"/>
  <c r="AZ724" i="4" s="1"/>
  <c r="AX716" i="4"/>
  <c r="Y744" i="4"/>
  <c r="AA741" i="4" s="1"/>
  <c r="AA758" i="4" s="1"/>
  <c r="AA767" i="4" s="1"/>
  <c r="AA769" i="4" s="1"/>
  <c r="Y761" i="4"/>
  <c r="AX744" i="4"/>
  <c r="AZ741" i="4" s="1"/>
  <c r="AZ758" i="4" s="1"/>
  <c r="AZ767" i="4" s="1"/>
  <c r="AZ769" i="4" s="1"/>
  <c r="AX761" i="4"/>
  <c r="Y789" i="4"/>
  <c r="AA786" i="4" s="1"/>
  <c r="AA803" i="4" s="1"/>
  <c r="AA812" i="4" s="1"/>
  <c r="AA814" i="4" s="1"/>
  <c r="Y806" i="4"/>
  <c r="AX789" i="4"/>
  <c r="AZ786" i="4" s="1"/>
  <c r="AZ803" i="4" s="1"/>
  <c r="AZ812" i="4" s="1"/>
  <c r="AZ814" i="4" s="1"/>
  <c r="AX806" i="4"/>
  <c r="J519" i="4"/>
  <c r="AI519" i="4"/>
  <c r="AK516" i="4" s="1"/>
  <c r="AK533" i="4" s="1"/>
  <c r="AK542" i="4" s="1"/>
  <c r="AK544" i="4" s="1"/>
  <c r="AI536" i="4"/>
  <c r="BH924" i="4"/>
  <c r="BJ921" i="4" s="1"/>
  <c r="BH941" i="4"/>
  <c r="BC924" i="4"/>
  <c r="BE921" i="4" s="1"/>
  <c r="BE938" i="4" s="1"/>
  <c r="BE947" i="4" s="1"/>
  <c r="BE949" i="4" s="1"/>
  <c r="BC941" i="4"/>
  <c r="AN429" i="4"/>
  <c r="AP426" i="4" s="1"/>
  <c r="AP443" i="4" s="1"/>
  <c r="AP452" i="4" s="1"/>
  <c r="AP454" i="4" s="1"/>
  <c r="AN446" i="4"/>
  <c r="BH429" i="4"/>
  <c r="BJ426" i="4" s="1"/>
  <c r="BJ443" i="4" s="1"/>
  <c r="BJ452" i="4" s="1"/>
  <c r="BJ454" i="4" s="1"/>
  <c r="BH446" i="4"/>
  <c r="AN474" i="4"/>
  <c r="AP471" i="4" s="1"/>
  <c r="AP488" i="4" s="1"/>
  <c r="AP497" i="4" s="1"/>
  <c r="AP499" i="4" s="1"/>
  <c r="AN491" i="4"/>
  <c r="AX834" i="4"/>
  <c r="AZ831" i="4" s="1"/>
  <c r="AZ848" i="4" s="1"/>
  <c r="AZ857" i="4" s="1"/>
  <c r="AZ859" i="4" s="1"/>
  <c r="AX851" i="4"/>
  <c r="AI834" i="4"/>
  <c r="AK831" i="4" s="1"/>
  <c r="AK848" i="4" s="1"/>
  <c r="AK857" i="4" s="1"/>
  <c r="AK859" i="4" s="1"/>
  <c r="AI851" i="4"/>
  <c r="Y609" i="4"/>
  <c r="AA606" i="4" s="1"/>
  <c r="AA623" i="4" s="1"/>
  <c r="AA632" i="4" s="1"/>
  <c r="AA634" i="4" s="1"/>
  <c r="Y626" i="4"/>
  <c r="BH609" i="4"/>
  <c r="BJ606" i="4" s="1"/>
  <c r="BH626" i="4"/>
  <c r="Y294" i="4"/>
  <c r="AA291" i="4" s="1"/>
  <c r="Y564" i="4"/>
  <c r="AA561" i="4" s="1"/>
  <c r="AA578" i="4" s="1"/>
  <c r="AA587" i="4" s="1"/>
  <c r="AA589" i="4" s="1"/>
  <c r="Y581" i="4"/>
  <c r="AN564" i="4"/>
  <c r="AP561" i="4" s="1"/>
  <c r="AP578" i="4" s="1"/>
  <c r="AP587" i="4" s="1"/>
  <c r="AP589" i="4" s="1"/>
  <c r="AN581" i="4"/>
  <c r="Y879" i="4"/>
  <c r="AA876" i="4" s="1"/>
  <c r="AA893" i="4" s="1"/>
  <c r="AA902" i="4" s="1"/>
  <c r="AA904" i="4" s="1"/>
  <c r="Y896" i="4"/>
  <c r="T879" i="4"/>
  <c r="V876" i="4" s="1"/>
  <c r="V893" i="4" s="1"/>
  <c r="V902" i="4" s="1"/>
  <c r="V904" i="4" s="1"/>
  <c r="T896" i="4"/>
  <c r="J339" i="4"/>
  <c r="J356" i="4"/>
  <c r="AN339" i="4"/>
  <c r="AP336" i="4" s="1"/>
  <c r="AP353" i="4" s="1"/>
  <c r="AP362" i="4" s="1"/>
  <c r="AP364" i="4" s="1"/>
  <c r="AN356" i="4"/>
  <c r="AN384" i="4"/>
  <c r="AP381" i="4" s="1"/>
  <c r="AP398" i="4" s="1"/>
  <c r="AP407" i="4" s="1"/>
  <c r="AP409" i="4" s="1"/>
  <c r="AN401" i="4"/>
  <c r="BC744" i="4"/>
  <c r="BE741" i="4" s="1"/>
  <c r="BE758" i="4" s="1"/>
  <c r="BE767" i="4" s="1"/>
  <c r="BE769" i="4" s="1"/>
  <c r="BC761" i="4"/>
  <c r="BH294" i="4"/>
  <c r="BJ291" i="4" s="1"/>
  <c r="BJ308" i="4" s="1"/>
  <c r="BJ317" i="4" s="1"/>
  <c r="BJ319" i="4" s="1"/>
  <c r="BH311" i="4"/>
  <c r="AN23" i="4"/>
  <c r="AX23" i="4"/>
  <c r="AD23" i="4"/>
  <c r="AS23" i="4"/>
  <c r="Y23" i="4"/>
  <c r="BH23" i="4"/>
  <c r="AI23" i="4"/>
  <c r="J23" i="4"/>
  <c r="J24" i="4" s="1"/>
  <c r="BC23" i="4"/>
  <c r="T23" i="4"/>
  <c r="BC248" i="4"/>
  <c r="AN248" i="4"/>
  <c r="BH248" i="4"/>
  <c r="AX248" i="4"/>
  <c r="AI248" i="4"/>
  <c r="AD248" i="4"/>
  <c r="AS248" i="4"/>
  <c r="Y248" i="4"/>
  <c r="T248" i="4"/>
  <c r="J248" i="4"/>
  <c r="AD384" i="4"/>
  <c r="AF381" i="4" s="1"/>
  <c r="AF398" i="4" s="1"/>
  <c r="AF407" i="4" s="1"/>
  <c r="AF409" i="4" s="1"/>
  <c r="AD401" i="4"/>
  <c r="J699" i="4"/>
  <c r="J716" i="4"/>
  <c r="AN699" i="4"/>
  <c r="AP696" i="4" s="1"/>
  <c r="AP713" i="4" s="1"/>
  <c r="AP722" i="4" s="1"/>
  <c r="AP724" i="4" s="1"/>
  <c r="AN716" i="4"/>
  <c r="AD744" i="4"/>
  <c r="AF741" i="4" s="1"/>
  <c r="AF758" i="4" s="1"/>
  <c r="AF767" i="4" s="1"/>
  <c r="AF769" i="4" s="1"/>
  <c r="AD761" i="4"/>
  <c r="AN744" i="4"/>
  <c r="AP741" i="4" s="1"/>
  <c r="AP758" i="4" s="1"/>
  <c r="AP767" i="4" s="1"/>
  <c r="AP769" i="4" s="1"/>
  <c r="AN761" i="4"/>
  <c r="BH789" i="4"/>
  <c r="BJ786" i="4" s="1"/>
  <c r="BH806" i="4"/>
  <c r="BH519" i="4"/>
  <c r="BJ516" i="4" s="1"/>
  <c r="BH536" i="4"/>
  <c r="AX519" i="4"/>
  <c r="AZ516" i="4" s="1"/>
  <c r="AZ533" i="4" s="1"/>
  <c r="AZ542" i="4" s="1"/>
  <c r="AZ544" i="4" s="1"/>
  <c r="AX536" i="4"/>
  <c r="AN924" i="4"/>
  <c r="AP921" i="4" s="1"/>
  <c r="AP938" i="4" s="1"/>
  <c r="AP947" i="4" s="1"/>
  <c r="AP949" i="4" s="1"/>
  <c r="AN941" i="4"/>
  <c r="BC429" i="4"/>
  <c r="BE426" i="4" s="1"/>
  <c r="BE443" i="4" s="1"/>
  <c r="BE452" i="4" s="1"/>
  <c r="BE454" i="4" s="1"/>
  <c r="BC446" i="4"/>
  <c r="BC474" i="4"/>
  <c r="BE471" i="4" s="1"/>
  <c r="BE488" i="4" s="1"/>
  <c r="BE497" i="4" s="1"/>
  <c r="BE499" i="4" s="1"/>
  <c r="BC491" i="4"/>
  <c r="BC834" i="4"/>
  <c r="BE831" i="4" s="1"/>
  <c r="BE848" i="4" s="1"/>
  <c r="BE857" i="4" s="1"/>
  <c r="BE859" i="4" s="1"/>
  <c r="BC851" i="4"/>
  <c r="BH834" i="4"/>
  <c r="BJ831" i="4" s="1"/>
  <c r="BH851" i="4"/>
  <c r="BC609" i="4"/>
  <c r="BE606" i="4" s="1"/>
  <c r="BE623" i="4" s="1"/>
  <c r="BE632" i="4" s="1"/>
  <c r="BE634" i="4" s="1"/>
  <c r="BC626" i="4"/>
  <c r="AI294" i="4"/>
  <c r="AK291" i="4" s="1"/>
  <c r="AK308" i="4" s="1"/>
  <c r="AK317" i="4" s="1"/>
  <c r="AK319" i="4" s="1"/>
  <c r="AI311" i="4"/>
  <c r="AS294" i="4"/>
  <c r="AU291" i="4" s="1"/>
  <c r="AU308" i="4" s="1"/>
  <c r="AU317" i="4" s="1"/>
  <c r="AU319" i="4" s="1"/>
  <c r="AS311" i="4"/>
  <c r="AD564" i="4"/>
  <c r="AF561" i="4" s="1"/>
  <c r="AF578" i="4" s="1"/>
  <c r="AF587" i="4" s="1"/>
  <c r="AF589" i="4" s="1"/>
  <c r="AD581" i="4"/>
  <c r="BC564" i="4"/>
  <c r="BE561" i="4" s="1"/>
  <c r="BE578" i="4" s="1"/>
  <c r="BE587" i="4" s="1"/>
  <c r="BE589" i="4" s="1"/>
  <c r="BC581" i="4"/>
  <c r="AN879" i="4"/>
  <c r="AP876" i="4" s="1"/>
  <c r="AP893" i="4" s="1"/>
  <c r="AP902" i="4" s="1"/>
  <c r="AP904" i="4" s="1"/>
  <c r="AN896" i="4"/>
  <c r="AI339" i="4"/>
  <c r="AK336" i="4" s="1"/>
  <c r="AK353" i="4" s="1"/>
  <c r="AK362" i="4" s="1"/>
  <c r="AK364" i="4" s="1"/>
  <c r="AI356" i="4"/>
  <c r="BC339" i="4"/>
  <c r="BE336" i="4" s="1"/>
  <c r="BE353" i="4" s="1"/>
  <c r="BE362" i="4" s="1"/>
  <c r="BE364" i="4" s="1"/>
  <c r="BC356" i="4"/>
  <c r="BH384" i="4"/>
  <c r="BJ381" i="4" s="1"/>
  <c r="BJ398" i="4" s="1"/>
  <c r="BJ407" i="4" s="1"/>
  <c r="BJ409" i="4" s="1"/>
  <c r="BH401" i="4"/>
  <c r="AI789" i="4"/>
  <c r="AK786" i="4" s="1"/>
  <c r="AK803" i="4" s="1"/>
  <c r="AK812" i="4" s="1"/>
  <c r="AK814" i="4" s="1"/>
  <c r="AI806" i="4"/>
  <c r="Y519" i="4"/>
  <c r="AA516" i="4" s="1"/>
  <c r="AA533" i="4" s="1"/>
  <c r="Y536" i="4"/>
  <c r="AK623" i="4"/>
  <c r="AK632" i="4" s="1"/>
  <c r="AK634" i="4" s="1"/>
  <c r="AI626" i="4"/>
  <c r="AS879" i="4"/>
  <c r="AU876" i="4" s="1"/>
  <c r="AU893" i="4" s="1"/>
  <c r="AU902" i="4" s="1"/>
  <c r="AU904" i="4" s="1"/>
  <c r="AS896" i="4"/>
  <c r="BH203" i="4"/>
  <c r="AS203" i="4"/>
  <c r="BC203" i="4"/>
  <c r="AN203" i="4"/>
  <c r="T203" i="4"/>
  <c r="AI203" i="4"/>
  <c r="AX203" i="4"/>
  <c r="AD203" i="4"/>
  <c r="Y203" i="4"/>
  <c r="J203" i="4"/>
  <c r="AI384" i="4"/>
  <c r="AK381" i="4" s="1"/>
  <c r="AK398" i="4" s="1"/>
  <c r="AK407" i="4" s="1"/>
  <c r="AK409" i="4" s="1"/>
  <c r="AI401" i="4"/>
  <c r="AD699" i="4"/>
  <c r="AF696" i="4" s="1"/>
  <c r="AF713" i="4" s="1"/>
  <c r="AF722" i="4" s="1"/>
  <c r="AF724" i="4" s="1"/>
  <c r="AD716" i="4"/>
  <c r="BH699" i="4"/>
  <c r="BJ696" i="4" s="1"/>
  <c r="BH716" i="4"/>
  <c r="AS744" i="4"/>
  <c r="AU741" i="4" s="1"/>
  <c r="AU758" i="4" s="1"/>
  <c r="AU767" i="4" s="1"/>
  <c r="AU769" i="4" s="1"/>
  <c r="AS761" i="4"/>
  <c r="BH744" i="4"/>
  <c r="BJ741" i="4" s="1"/>
  <c r="BH761" i="4"/>
  <c r="AD789" i="4"/>
  <c r="AF786" i="4" s="1"/>
  <c r="AF803" i="4" s="1"/>
  <c r="AF812" i="4" s="1"/>
  <c r="AF814" i="4" s="1"/>
  <c r="AD806" i="4"/>
  <c r="AN519" i="4"/>
  <c r="AP516" i="4" s="1"/>
  <c r="AP533" i="4" s="1"/>
  <c r="AP542" i="4" s="1"/>
  <c r="AP544" i="4" s="1"/>
  <c r="AN536" i="4"/>
  <c r="Y924" i="4"/>
  <c r="AA921" i="4" s="1"/>
  <c r="AA938" i="4" s="1"/>
  <c r="AA947" i="4" s="1"/>
  <c r="AA949" i="4" s="1"/>
  <c r="Y941" i="4"/>
  <c r="Y429" i="4"/>
  <c r="AA426" i="4" s="1"/>
  <c r="AA443" i="4" s="1"/>
  <c r="AA452" i="4" s="1"/>
  <c r="AA454" i="4" s="1"/>
  <c r="Y446" i="4"/>
  <c r="AD474" i="4"/>
  <c r="AF471" i="4" s="1"/>
  <c r="AF488" i="4" s="1"/>
  <c r="AF497" i="4" s="1"/>
  <c r="AF499" i="4" s="1"/>
  <c r="AD491" i="4"/>
  <c r="Y474" i="4"/>
  <c r="AA471" i="4" s="1"/>
  <c r="T834" i="4"/>
  <c r="V831" i="4" s="1"/>
  <c r="V848" i="4" s="1"/>
  <c r="V857" i="4" s="1"/>
  <c r="V859" i="4" s="1"/>
  <c r="T851" i="4"/>
  <c r="AD609" i="4"/>
  <c r="AF606" i="4" s="1"/>
  <c r="AF623" i="4" s="1"/>
  <c r="AF632" i="4" s="1"/>
  <c r="AF634" i="4" s="1"/>
  <c r="AD626" i="4"/>
  <c r="J294" i="4"/>
  <c r="J311" i="4"/>
  <c r="AD294" i="4"/>
  <c r="AF291" i="4" s="1"/>
  <c r="AF308" i="4" s="1"/>
  <c r="AF317" i="4" s="1"/>
  <c r="AF319" i="4" s="1"/>
  <c r="AD311" i="4"/>
  <c r="AX564" i="4"/>
  <c r="AZ561" i="4" s="1"/>
  <c r="AZ578" i="4" s="1"/>
  <c r="AZ587" i="4" s="1"/>
  <c r="AZ589" i="4" s="1"/>
  <c r="AX581" i="4"/>
  <c r="AS564" i="4"/>
  <c r="AU561" i="4" s="1"/>
  <c r="AU578" i="4" s="1"/>
  <c r="AU587" i="4" s="1"/>
  <c r="AU589" i="4" s="1"/>
  <c r="AS581" i="4"/>
  <c r="AI879" i="4"/>
  <c r="AK876" i="4" s="1"/>
  <c r="AK893" i="4" s="1"/>
  <c r="AK902" i="4" s="1"/>
  <c r="AK904" i="4" s="1"/>
  <c r="AI896" i="4"/>
  <c r="Y339" i="4"/>
  <c r="AA336" i="4" s="1"/>
  <c r="AA353" i="4" s="1"/>
  <c r="AA362" i="4" s="1"/>
  <c r="AA364" i="4" s="1"/>
  <c r="Y356" i="4"/>
  <c r="AS339" i="4"/>
  <c r="AU336" i="4" s="1"/>
  <c r="AU353" i="4" s="1"/>
  <c r="AU362" i="4" s="1"/>
  <c r="AU364" i="4" s="1"/>
  <c r="AS356" i="4"/>
  <c r="E761" i="4"/>
  <c r="E343" i="4"/>
  <c r="G340" i="4" s="1"/>
  <c r="O478" i="4"/>
  <c r="Q475" i="4" s="1"/>
  <c r="E446" i="4"/>
  <c r="O932" i="4"/>
  <c r="Q929" i="4" s="1"/>
  <c r="E613" i="4"/>
  <c r="G610" i="4" s="1"/>
  <c r="E482" i="4"/>
  <c r="G479" i="4" s="1"/>
  <c r="O626" i="4"/>
  <c r="O851" i="4"/>
  <c r="O401" i="4"/>
  <c r="E932" i="4"/>
  <c r="G929" i="4" s="1"/>
  <c r="E928" i="4"/>
  <c r="G925" i="4" s="1"/>
  <c r="O576" i="4"/>
  <c r="Q573" i="4" s="1"/>
  <c r="E463" i="4"/>
  <c r="E464" i="4" s="1"/>
  <c r="G461" i="4" s="1"/>
  <c r="E508" i="4"/>
  <c r="E509" i="4" s="1"/>
  <c r="G506" i="4" s="1"/>
  <c r="O553" i="4"/>
  <c r="O554" i="4" s="1"/>
  <c r="Q551" i="4" s="1"/>
  <c r="O463" i="4"/>
  <c r="O464" i="4" s="1"/>
  <c r="Q461" i="4" s="1"/>
  <c r="O508" i="4"/>
  <c r="O509" i="4" s="1"/>
  <c r="Q506" i="4" s="1"/>
  <c r="E553" i="4"/>
  <c r="E554" i="4" s="1"/>
  <c r="G551" i="4" s="1"/>
  <c r="O928" i="4"/>
  <c r="Q925" i="4" s="1"/>
  <c r="E662" i="4"/>
  <c r="G659" i="4" s="1"/>
  <c r="O662" i="4"/>
  <c r="Q659" i="4" s="1"/>
  <c r="E666" i="4"/>
  <c r="G663" i="4" s="1"/>
  <c r="O666" i="4"/>
  <c r="Q663" i="4" s="1"/>
  <c r="O572" i="4"/>
  <c r="Q569" i="4" s="1"/>
  <c r="E572" i="4"/>
  <c r="G569" i="4" s="1"/>
  <c r="O613" i="4"/>
  <c r="Q610" i="4" s="1"/>
  <c r="E621" i="4"/>
  <c r="G618" i="4" s="1"/>
  <c r="O621" i="4"/>
  <c r="Q618" i="4" s="1"/>
  <c r="O617" i="4"/>
  <c r="Q614" i="4" s="1"/>
  <c r="CA614" i="4" s="1"/>
  <c r="E658" i="4"/>
  <c r="G655" i="4" s="1"/>
  <c r="O658" i="4"/>
  <c r="Q655" i="4" s="1"/>
  <c r="O568" i="4"/>
  <c r="Q565" i="4" s="1"/>
  <c r="E568" i="4"/>
  <c r="G565" i="4" s="1"/>
  <c r="S47" i="3"/>
  <c r="O158" i="4"/>
  <c r="O159" i="4" s="1"/>
  <c r="E158" i="4"/>
  <c r="E159" i="4" s="1"/>
  <c r="G156" i="4" s="1"/>
  <c r="Q46" i="3"/>
  <c r="O113" i="4"/>
  <c r="O114" i="4" s="1"/>
  <c r="Q111" i="4" s="1"/>
  <c r="E113" i="4"/>
  <c r="E114" i="4" s="1"/>
  <c r="G111" i="4" s="1"/>
  <c r="S45" i="3"/>
  <c r="O68" i="4"/>
  <c r="E68" i="4"/>
  <c r="Q48" i="3"/>
  <c r="T207" i="4" s="1"/>
  <c r="T208" i="4" s="1"/>
  <c r="V205" i="4" s="1"/>
  <c r="O203" i="4"/>
  <c r="O204" i="4" s="1"/>
  <c r="E203" i="4"/>
  <c r="E204" i="4" s="1"/>
  <c r="G201" i="4" s="1"/>
  <c r="O306" i="4"/>
  <c r="Q303" i="4" s="1"/>
  <c r="O486" i="4"/>
  <c r="Q483" i="4" s="1"/>
  <c r="E486" i="4"/>
  <c r="G483" i="4" s="1"/>
  <c r="E523" i="4"/>
  <c r="G520" i="4" s="1"/>
  <c r="E505" i="4"/>
  <c r="G502" i="4" s="1"/>
  <c r="CA502" i="4" s="1"/>
  <c r="O523" i="4"/>
  <c r="Q520" i="4" s="1"/>
  <c r="E23" i="4"/>
  <c r="E24" i="4" s="1"/>
  <c r="O23" i="4"/>
  <c r="O482" i="4"/>
  <c r="Q479" i="4" s="1"/>
  <c r="CA479" i="4" s="1"/>
  <c r="O527" i="4"/>
  <c r="Q524" i="4" s="1"/>
  <c r="E527" i="4"/>
  <c r="G524" i="4" s="1"/>
  <c r="E531" i="4"/>
  <c r="G528" i="4" s="1"/>
  <c r="O343" i="4"/>
  <c r="Q340" i="4" s="1"/>
  <c r="E478" i="4"/>
  <c r="G475" i="4" s="1"/>
  <c r="R49" i="3"/>
  <c r="O248" i="4"/>
  <c r="O249" i="4" s="1"/>
  <c r="E248" i="4"/>
  <c r="E249" i="4" s="1"/>
  <c r="G246" i="4" s="1"/>
  <c r="Q44" i="3"/>
  <c r="T63" i="7"/>
  <c r="T62" i="7"/>
  <c r="R47" i="3"/>
  <c r="R48" i="3"/>
  <c r="T211" i="4" s="1"/>
  <c r="T212" i="4" s="1"/>
  <c r="V209" i="4" s="1"/>
  <c r="R45" i="3"/>
  <c r="Q45" i="3"/>
  <c r="S48" i="3"/>
  <c r="T215" i="4" s="1"/>
  <c r="T216" i="4" s="1"/>
  <c r="V213" i="4" s="1"/>
  <c r="O294" i="4"/>
  <c r="Q291" i="4" s="1"/>
  <c r="O384" i="4"/>
  <c r="Q381" i="4" s="1"/>
  <c r="E339" i="4"/>
  <c r="G336" i="4" s="1"/>
  <c r="O339" i="4"/>
  <c r="Q336" i="4" s="1"/>
  <c r="E429" i="4"/>
  <c r="G426" i="4" s="1"/>
  <c r="E294" i="4"/>
  <c r="G291" i="4" s="1"/>
  <c r="O429" i="4"/>
  <c r="Q426" i="4" s="1"/>
  <c r="T59" i="7"/>
  <c r="T60" i="7"/>
  <c r="T58" i="7"/>
  <c r="Q49" i="3"/>
  <c r="S49" i="3"/>
  <c r="Q47" i="3"/>
  <c r="S46" i="3"/>
  <c r="R46" i="3"/>
  <c r="R44" i="3"/>
  <c r="S44" i="3"/>
  <c r="AA308" i="4" l="1"/>
  <c r="CA105" i="4"/>
  <c r="Y491" i="4"/>
  <c r="J536" i="4"/>
  <c r="CA416" i="4"/>
  <c r="T491" i="4"/>
  <c r="CA108" i="4"/>
  <c r="AA488" i="4"/>
  <c r="Q246" i="4"/>
  <c r="Y311" i="4"/>
  <c r="V488" i="4"/>
  <c r="V498" i="4" s="1"/>
  <c r="Q412" i="4"/>
  <c r="Y256" i="4"/>
  <c r="Y257" i="4" s="1"/>
  <c r="AA254" i="4" s="1"/>
  <c r="T256" i="4"/>
  <c r="T257" i="4" s="1"/>
  <c r="V254" i="4" s="1"/>
  <c r="O256" i="4"/>
  <c r="V317" i="4"/>
  <c r="V318" i="4"/>
  <c r="Y162" i="4"/>
  <c r="Y163" i="4" s="1"/>
  <c r="AA160" i="4" s="1"/>
  <c r="T162" i="4"/>
  <c r="T163" i="4" s="1"/>
  <c r="V160" i="4" s="1"/>
  <c r="T166" i="4"/>
  <c r="T167" i="4" s="1"/>
  <c r="V164" i="4" s="1"/>
  <c r="Y166" i="4"/>
  <c r="Y167" i="4" s="1"/>
  <c r="AA164" i="4" s="1"/>
  <c r="T35" i="4"/>
  <c r="T36" i="4" s="1"/>
  <c r="V33" i="4" s="1"/>
  <c r="Y35" i="4"/>
  <c r="Y36" i="4" s="1"/>
  <c r="AA33" i="4" s="1"/>
  <c r="Y252" i="4"/>
  <c r="Y253" i="4" s="1"/>
  <c r="AA250" i="4" s="1"/>
  <c r="T252" i="4"/>
  <c r="T253" i="4" s="1"/>
  <c r="V250" i="4" s="1"/>
  <c r="O252" i="4"/>
  <c r="T72" i="4"/>
  <c r="T73" i="4" s="1"/>
  <c r="V70" i="4" s="1"/>
  <c r="Y72" i="4"/>
  <c r="Y73" i="4" s="1"/>
  <c r="AA70" i="4" s="1"/>
  <c r="Y27" i="4"/>
  <c r="Y28" i="4" s="1"/>
  <c r="AA25" i="4" s="1"/>
  <c r="T27" i="4"/>
  <c r="T28" i="4" s="1"/>
  <c r="V25" i="4" s="1"/>
  <c r="V542" i="4"/>
  <c r="V543" i="4"/>
  <c r="Y260" i="4"/>
  <c r="Y261" i="4" s="1"/>
  <c r="AA258" i="4" s="1"/>
  <c r="T260" i="4"/>
  <c r="T261" i="4" s="1"/>
  <c r="V258" i="4" s="1"/>
  <c r="O260" i="4"/>
  <c r="T31" i="4"/>
  <c r="T32" i="4" s="1"/>
  <c r="V29" i="4" s="1"/>
  <c r="Y31" i="4"/>
  <c r="Y32" i="4" s="1"/>
  <c r="AA29" i="4" s="1"/>
  <c r="T76" i="4"/>
  <c r="T77" i="4" s="1"/>
  <c r="V74" i="4" s="1"/>
  <c r="Y76" i="4"/>
  <c r="Y77" i="4" s="1"/>
  <c r="AA74" i="4" s="1"/>
  <c r="Y80" i="4"/>
  <c r="Y81" i="4" s="1"/>
  <c r="AA78" i="4" s="1"/>
  <c r="T80" i="4"/>
  <c r="T81" i="4" s="1"/>
  <c r="V78" i="4" s="1"/>
  <c r="T170" i="4"/>
  <c r="T171" i="4" s="1"/>
  <c r="V168" i="4" s="1"/>
  <c r="Y170" i="4"/>
  <c r="Y171" i="4" s="1"/>
  <c r="AA168" i="4" s="1"/>
  <c r="AA497" i="4"/>
  <c r="AA498" i="4"/>
  <c r="AA542" i="4"/>
  <c r="AA543" i="4"/>
  <c r="AA317" i="4"/>
  <c r="AA318" i="4"/>
  <c r="Q277" i="4"/>
  <c r="CA97" i="4"/>
  <c r="Q367" i="4"/>
  <c r="Q232" i="4"/>
  <c r="CA232" i="4" s="1"/>
  <c r="CC232" i="4"/>
  <c r="Q322" i="4"/>
  <c r="CC322" i="4"/>
  <c r="U312" i="4"/>
  <c r="U311" i="4" s="1"/>
  <c r="CA195" i="4"/>
  <c r="CA618" i="4"/>
  <c r="CA551" i="4"/>
  <c r="CA285" i="4"/>
  <c r="CA610" i="4"/>
  <c r="CA281" i="4"/>
  <c r="CA420" i="4"/>
  <c r="CA240" i="4"/>
  <c r="CA198" i="4"/>
  <c r="BE950" i="4"/>
  <c r="BD950" i="4" s="1"/>
  <c r="O64" i="7" s="1"/>
  <c r="BD949" i="4"/>
  <c r="AZ950" i="4"/>
  <c r="AY950" i="4" s="1"/>
  <c r="N64" i="7" s="1"/>
  <c r="AY949" i="4"/>
  <c r="AT942" i="4"/>
  <c r="AT941" i="4" s="1"/>
  <c r="AU950" i="4"/>
  <c r="AT950" i="4" s="1"/>
  <c r="M64" i="7" s="1"/>
  <c r="AT949" i="4"/>
  <c r="AP950" i="4"/>
  <c r="AO950" i="4" s="1"/>
  <c r="L64" i="7" s="1"/>
  <c r="AO949" i="4"/>
  <c r="AJ942" i="4"/>
  <c r="AJ949" i="4"/>
  <c r="AK950" i="4"/>
  <c r="AJ950" i="4" s="1"/>
  <c r="K64" i="7" s="1"/>
  <c r="AE949" i="4"/>
  <c r="AF950" i="4"/>
  <c r="AE950" i="4" s="1"/>
  <c r="J64" i="7" s="1"/>
  <c r="AA950" i="4"/>
  <c r="Z950" i="4" s="1"/>
  <c r="I64" i="7" s="1"/>
  <c r="Z949" i="4"/>
  <c r="U949" i="4"/>
  <c r="V950" i="4"/>
  <c r="U950" i="4" s="1"/>
  <c r="H64" i="7" s="1"/>
  <c r="BD897" i="4"/>
  <c r="BD904" i="4"/>
  <c r="BE905" i="4"/>
  <c r="BD905" i="4" s="1"/>
  <c r="O63" i="7" s="1"/>
  <c r="AY897" i="4"/>
  <c r="AZ905" i="4"/>
  <c r="AY905" i="4" s="1"/>
  <c r="N63" i="7" s="1"/>
  <c r="AY904" i="4"/>
  <c r="AU905" i="4"/>
  <c r="AT905" i="4" s="1"/>
  <c r="M63" i="7" s="1"/>
  <c r="AT904" i="4"/>
  <c r="AP905" i="4"/>
  <c r="AO905" i="4" s="1"/>
  <c r="L63" i="7" s="1"/>
  <c r="AO904" i="4"/>
  <c r="AJ904" i="4"/>
  <c r="AK905" i="4"/>
  <c r="AJ905" i="4" s="1"/>
  <c r="K63" i="7" s="1"/>
  <c r="AE897" i="4"/>
  <c r="AF905" i="4"/>
  <c r="AE905" i="4" s="1"/>
  <c r="AE904" i="4"/>
  <c r="Z904" i="4"/>
  <c r="AA905" i="4"/>
  <c r="Z905" i="4" s="1"/>
  <c r="I63" i="7" s="1"/>
  <c r="V905" i="4"/>
  <c r="U905" i="4" s="1"/>
  <c r="H63" i="7" s="1"/>
  <c r="U904" i="4"/>
  <c r="BE860" i="4"/>
  <c r="BD860" i="4" s="1"/>
  <c r="BD859" i="4"/>
  <c r="AZ860" i="4"/>
  <c r="AY860" i="4" s="1"/>
  <c r="AY859" i="4"/>
  <c r="AU860" i="4"/>
  <c r="AT860" i="4" s="1"/>
  <c r="AT859" i="4"/>
  <c r="AP860" i="4"/>
  <c r="AO860" i="4" s="1"/>
  <c r="AO859" i="4"/>
  <c r="AK860" i="4"/>
  <c r="AJ860" i="4" s="1"/>
  <c r="AJ859" i="4"/>
  <c r="AF860" i="4"/>
  <c r="AE860" i="4" s="1"/>
  <c r="AE859" i="4"/>
  <c r="Z852" i="4"/>
  <c r="AA860" i="4"/>
  <c r="Z860" i="4" s="1"/>
  <c r="Z859" i="4"/>
  <c r="U859" i="4"/>
  <c r="V860" i="4"/>
  <c r="U860" i="4" s="1"/>
  <c r="BD807" i="4"/>
  <c r="BE815" i="4"/>
  <c r="BD815" i="4" s="1"/>
  <c r="O61" i="7" s="1"/>
  <c r="BD814" i="4"/>
  <c r="AZ815" i="4"/>
  <c r="AY815" i="4" s="1"/>
  <c r="N61" i="7" s="1"/>
  <c r="AY814" i="4"/>
  <c r="AT814" i="4"/>
  <c r="AU815" i="4"/>
  <c r="AT815" i="4" s="1"/>
  <c r="M61" i="7" s="1"/>
  <c r="AP815" i="4"/>
  <c r="AO815" i="4" s="1"/>
  <c r="L61" i="7" s="1"/>
  <c r="AO814" i="4"/>
  <c r="AK815" i="4"/>
  <c r="AJ815" i="4" s="1"/>
  <c r="K61" i="7" s="1"/>
  <c r="AJ814" i="4"/>
  <c r="AE814" i="4"/>
  <c r="AF815" i="4"/>
  <c r="AE815" i="4" s="1"/>
  <c r="J61" i="7" s="1"/>
  <c r="AA815" i="4"/>
  <c r="Z815" i="4" s="1"/>
  <c r="I61" i="7" s="1"/>
  <c r="Z814" i="4"/>
  <c r="U807" i="4"/>
  <c r="U814" i="4"/>
  <c r="V815" i="4"/>
  <c r="U815" i="4" s="1"/>
  <c r="H61" i="7" s="1"/>
  <c r="BE770" i="4"/>
  <c r="BD770" i="4" s="1"/>
  <c r="O60" i="7" s="1"/>
  <c r="BD769" i="4"/>
  <c r="AZ770" i="4"/>
  <c r="AY770" i="4" s="1"/>
  <c r="N60" i="7" s="1"/>
  <c r="AY769" i="4"/>
  <c r="AT769" i="4"/>
  <c r="AU770" i="4"/>
  <c r="AT770" i="4" s="1"/>
  <c r="M60" i="7" s="1"/>
  <c r="AP770" i="4"/>
  <c r="AO770" i="4" s="1"/>
  <c r="L60" i="7" s="1"/>
  <c r="AO769" i="4"/>
  <c r="AK770" i="4"/>
  <c r="AJ770" i="4" s="1"/>
  <c r="K60" i="7" s="1"/>
  <c r="AJ769" i="4"/>
  <c r="AF770" i="4"/>
  <c r="AE770" i="4" s="1"/>
  <c r="J60" i="7" s="1"/>
  <c r="AE769" i="4"/>
  <c r="AA770" i="4"/>
  <c r="Z770" i="4" s="1"/>
  <c r="I60" i="7" s="1"/>
  <c r="Z769" i="4"/>
  <c r="V770" i="4"/>
  <c r="U770" i="4" s="1"/>
  <c r="H60" i="7" s="1"/>
  <c r="U769" i="4"/>
  <c r="BD717" i="4"/>
  <c r="BE725" i="4"/>
  <c r="BD725" i="4" s="1"/>
  <c r="O59" i="7" s="1"/>
  <c r="BD724" i="4"/>
  <c r="AZ725" i="4"/>
  <c r="AY725" i="4" s="1"/>
  <c r="AY724" i="4"/>
  <c r="AT717" i="4"/>
  <c r="AT716" i="4" s="1"/>
  <c r="AT724" i="4"/>
  <c r="AU725" i="4"/>
  <c r="AT725" i="4" s="1"/>
  <c r="M59" i="7" s="1"/>
  <c r="AP725" i="4"/>
  <c r="AO725" i="4" s="1"/>
  <c r="L59" i="7" s="1"/>
  <c r="AO724" i="4"/>
  <c r="AK725" i="4"/>
  <c r="AJ725" i="4" s="1"/>
  <c r="K59" i="7" s="1"/>
  <c r="AJ724" i="4"/>
  <c r="AF725" i="4"/>
  <c r="AE725" i="4" s="1"/>
  <c r="J59" i="7" s="1"/>
  <c r="AE724" i="4"/>
  <c r="Z717" i="4"/>
  <c r="Z716" i="4" s="1"/>
  <c r="AA725" i="4"/>
  <c r="Z725" i="4" s="1"/>
  <c r="I59" i="7" s="1"/>
  <c r="Z724" i="4"/>
  <c r="U717" i="4"/>
  <c r="U716" i="4" s="1"/>
  <c r="U724" i="4"/>
  <c r="V725" i="4"/>
  <c r="U725" i="4" s="1"/>
  <c r="H59" i="7" s="1"/>
  <c r="BD634" i="4"/>
  <c r="BE635" i="4"/>
  <c r="BD635" i="4" s="1"/>
  <c r="AZ635" i="4"/>
  <c r="AY635" i="4" s="1"/>
  <c r="AY634" i="4"/>
  <c r="AU635" i="4"/>
  <c r="AT635" i="4" s="1"/>
  <c r="AT634" i="4"/>
  <c r="AO627" i="4"/>
  <c r="AO626" i="4" s="1"/>
  <c r="AO634" i="4"/>
  <c r="AP635" i="4"/>
  <c r="AO635" i="4" s="1"/>
  <c r="AK635" i="4"/>
  <c r="AJ635" i="4" s="1"/>
  <c r="AJ634" i="4"/>
  <c r="AF635" i="4"/>
  <c r="AE635" i="4" s="1"/>
  <c r="AE634" i="4"/>
  <c r="AA635" i="4"/>
  <c r="Z635" i="4" s="1"/>
  <c r="Z634" i="4"/>
  <c r="V635" i="4"/>
  <c r="U635" i="4" s="1"/>
  <c r="U634" i="4"/>
  <c r="BE590" i="4"/>
  <c r="BD590" i="4" s="1"/>
  <c r="O56" i="7" s="1"/>
  <c r="BD589" i="4"/>
  <c r="AY589" i="4"/>
  <c r="AZ590" i="4"/>
  <c r="AY590" i="4" s="1"/>
  <c r="N56" i="7" s="1"/>
  <c r="AT589" i="4"/>
  <c r="AU590" i="4"/>
  <c r="AT590" i="4" s="1"/>
  <c r="M56" i="7" s="1"/>
  <c r="AP590" i="4"/>
  <c r="AO590" i="4" s="1"/>
  <c r="L56" i="7" s="1"/>
  <c r="AO589" i="4"/>
  <c r="AJ582" i="4"/>
  <c r="AK590" i="4"/>
  <c r="AJ590" i="4" s="1"/>
  <c r="K56" i="7" s="1"/>
  <c r="AJ589" i="4"/>
  <c r="AF590" i="4"/>
  <c r="AE590" i="4" s="1"/>
  <c r="J56" i="7" s="1"/>
  <c r="AE589" i="4"/>
  <c r="AA590" i="4"/>
  <c r="Z590" i="4" s="1"/>
  <c r="I56" i="7" s="1"/>
  <c r="Z589" i="4"/>
  <c r="V590" i="4"/>
  <c r="U590" i="4" s="1"/>
  <c r="H56" i="7" s="1"/>
  <c r="U589" i="4"/>
  <c r="BE545" i="4"/>
  <c r="BD545" i="4" s="1"/>
  <c r="BD544" i="4"/>
  <c r="AZ545" i="4"/>
  <c r="AY545" i="4" s="1"/>
  <c r="AY544" i="4"/>
  <c r="AT544" i="4"/>
  <c r="AU545" i="4"/>
  <c r="AT545" i="4" s="1"/>
  <c r="AP545" i="4"/>
  <c r="AO545" i="4" s="1"/>
  <c r="AO544" i="4"/>
  <c r="AK545" i="4"/>
  <c r="AJ545" i="4" s="1"/>
  <c r="AJ544" i="4"/>
  <c r="AF545" i="4"/>
  <c r="AE545" i="4" s="1"/>
  <c r="AE544" i="4"/>
  <c r="BE500" i="4"/>
  <c r="BD500" i="4" s="1"/>
  <c r="BD499" i="4"/>
  <c r="AY492" i="4"/>
  <c r="AY491" i="4" s="1"/>
  <c r="AZ500" i="4"/>
  <c r="AY500" i="4" s="1"/>
  <c r="AY499" i="4"/>
  <c r="AU500" i="4"/>
  <c r="AT500" i="4" s="1"/>
  <c r="AT499" i="4"/>
  <c r="AP500" i="4"/>
  <c r="AO500" i="4" s="1"/>
  <c r="AO499" i="4"/>
  <c r="AJ492" i="4"/>
  <c r="AJ491" i="4" s="1"/>
  <c r="AK500" i="4"/>
  <c r="AJ500" i="4" s="1"/>
  <c r="AJ499" i="4"/>
  <c r="AF500" i="4"/>
  <c r="AE500" i="4" s="1"/>
  <c r="AE499" i="4"/>
  <c r="BJ455" i="4"/>
  <c r="BI455" i="4" s="1"/>
  <c r="BI454" i="4"/>
  <c r="BE455" i="4"/>
  <c r="BD455" i="4" s="1"/>
  <c r="BD454" i="4"/>
  <c r="AZ455" i="4"/>
  <c r="AY455" i="4" s="1"/>
  <c r="AY454" i="4"/>
  <c r="AT447" i="4"/>
  <c r="AT446" i="4" s="1"/>
  <c r="AT454" i="4"/>
  <c r="AU455" i="4"/>
  <c r="AT455" i="4" s="1"/>
  <c r="AP455" i="4"/>
  <c r="AO455" i="4" s="1"/>
  <c r="AO454" i="4"/>
  <c r="AK455" i="4"/>
  <c r="AJ455" i="4" s="1"/>
  <c r="AJ454" i="4"/>
  <c r="AE447" i="4"/>
  <c r="AE446" i="4" s="1"/>
  <c r="AF455" i="4"/>
  <c r="AE455" i="4" s="1"/>
  <c r="AE454" i="4"/>
  <c r="AA455" i="4"/>
  <c r="Z455" i="4" s="1"/>
  <c r="Z454" i="4"/>
  <c r="U454" i="4"/>
  <c r="V455" i="4"/>
  <c r="U455" i="4" s="1"/>
  <c r="BJ410" i="4"/>
  <c r="BI410" i="4" s="1"/>
  <c r="P52" i="7" s="1"/>
  <c r="BI409" i="4"/>
  <c r="BE410" i="4"/>
  <c r="BD410" i="4" s="1"/>
  <c r="O52" i="7" s="1"/>
  <c r="BD409" i="4"/>
  <c r="AZ410" i="4"/>
  <c r="AY410" i="4" s="1"/>
  <c r="N52" i="7" s="1"/>
  <c r="AY409" i="4"/>
  <c r="AT409" i="4"/>
  <c r="AU410" i="4"/>
  <c r="AT410" i="4" s="1"/>
  <c r="M52" i="7" s="1"/>
  <c r="AP410" i="4"/>
  <c r="AO410" i="4" s="1"/>
  <c r="L52" i="7" s="1"/>
  <c r="AO409" i="4"/>
  <c r="AK410" i="4"/>
  <c r="AJ410" i="4" s="1"/>
  <c r="K52" i="7" s="1"/>
  <c r="AJ409" i="4"/>
  <c r="AF410" i="4"/>
  <c r="AE410" i="4" s="1"/>
  <c r="J52" i="7" s="1"/>
  <c r="AE409" i="4"/>
  <c r="AA410" i="4"/>
  <c r="Z410" i="4" s="1"/>
  <c r="I52" i="7" s="1"/>
  <c r="Z409" i="4"/>
  <c r="V410" i="4"/>
  <c r="U410" i="4" s="1"/>
  <c r="H52" i="7" s="1"/>
  <c r="U409" i="4"/>
  <c r="BJ365" i="4"/>
  <c r="BI365" i="4" s="1"/>
  <c r="P51" i="7" s="1"/>
  <c r="BI364" i="4"/>
  <c r="BE365" i="4"/>
  <c r="BD365" i="4" s="1"/>
  <c r="O51" i="7" s="1"/>
  <c r="BD364" i="4"/>
  <c r="AZ365" i="4"/>
  <c r="AY365" i="4" s="1"/>
  <c r="N51" i="7" s="1"/>
  <c r="AY364" i="4"/>
  <c r="AT364" i="4"/>
  <c r="AU365" i="4"/>
  <c r="AT365" i="4" s="1"/>
  <c r="M51" i="7" s="1"/>
  <c r="AP365" i="4"/>
  <c r="AO365" i="4" s="1"/>
  <c r="L51" i="7" s="1"/>
  <c r="AO364" i="4"/>
  <c r="AK365" i="4"/>
  <c r="AJ365" i="4" s="1"/>
  <c r="K51" i="7" s="1"/>
  <c r="AJ364" i="4"/>
  <c r="AE364" i="4"/>
  <c r="AF365" i="4"/>
  <c r="AE365" i="4" s="1"/>
  <c r="J51" i="7" s="1"/>
  <c r="Z364" i="4"/>
  <c r="AA365" i="4"/>
  <c r="Z365" i="4" s="1"/>
  <c r="I51" i="7" s="1"/>
  <c r="V365" i="4"/>
  <c r="U365" i="4" s="1"/>
  <c r="H51" i="7" s="1"/>
  <c r="U364" i="4"/>
  <c r="BJ320" i="4"/>
  <c r="BI320" i="4" s="1"/>
  <c r="BI319" i="4"/>
  <c r="BD312" i="4"/>
  <c r="BD311" i="4" s="1"/>
  <c r="BE320" i="4"/>
  <c r="BD320" i="4" s="1"/>
  <c r="BD319" i="4"/>
  <c r="AZ320" i="4"/>
  <c r="AY320" i="4" s="1"/>
  <c r="AY319" i="4"/>
  <c r="AY312" i="4"/>
  <c r="AY311" i="4" s="1"/>
  <c r="AT319" i="4"/>
  <c r="AU320" i="4"/>
  <c r="AT320" i="4" s="1"/>
  <c r="AP320" i="4"/>
  <c r="AO320" i="4" s="1"/>
  <c r="AO319" i="4"/>
  <c r="AK320" i="4"/>
  <c r="AJ320" i="4" s="1"/>
  <c r="AJ319" i="4"/>
  <c r="AF320" i="4"/>
  <c r="AE320" i="4" s="1"/>
  <c r="AE319" i="4"/>
  <c r="Q156" i="4"/>
  <c r="Q201" i="4"/>
  <c r="J215" i="4"/>
  <c r="J216" i="4" s="1"/>
  <c r="L213" i="4" s="1"/>
  <c r="O215" i="4"/>
  <c r="E215" i="4"/>
  <c r="J162" i="4"/>
  <c r="J163" i="4" s="1"/>
  <c r="L160" i="4" s="1"/>
  <c r="E162" i="4"/>
  <c r="O162" i="4"/>
  <c r="J207" i="4"/>
  <c r="J208" i="4" s="1"/>
  <c r="L205" i="4" s="1"/>
  <c r="O207" i="4"/>
  <c r="E207" i="4"/>
  <c r="J117" i="4"/>
  <c r="J118" i="4" s="1"/>
  <c r="L115" i="4" s="1"/>
  <c r="O117" i="4"/>
  <c r="E117" i="4"/>
  <c r="E118" i="4" s="1"/>
  <c r="G115" i="4" s="1"/>
  <c r="J35" i="4"/>
  <c r="O35" i="4"/>
  <c r="E35" i="4"/>
  <c r="E36" i="4" s="1"/>
  <c r="J27" i="4"/>
  <c r="O27" i="4"/>
  <c r="E27" i="4"/>
  <c r="E28" i="4" s="1"/>
  <c r="J31" i="4"/>
  <c r="O31" i="4"/>
  <c r="E31" i="4"/>
  <c r="E32" i="4" s="1"/>
  <c r="J76" i="4"/>
  <c r="J77" i="4" s="1"/>
  <c r="L74" i="4" s="1"/>
  <c r="O76" i="4"/>
  <c r="E76" i="4"/>
  <c r="J80" i="4"/>
  <c r="J81" i="4" s="1"/>
  <c r="L78" i="4" s="1"/>
  <c r="O80" i="4"/>
  <c r="E80" i="4"/>
  <c r="J170" i="4"/>
  <c r="J171" i="4" s="1"/>
  <c r="L168" i="4" s="1"/>
  <c r="O170" i="4"/>
  <c r="O171" i="4" s="1"/>
  <c r="Q168" i="4" s="1"/>
  <c r="E170" i="4"/>
  <c r="E171" i="4" s="1"/>
  <c r="G168" i="4" s="1"/>
  <c r="J72" i="4"/>
  <c r="J73" i="4" s="1"/>
  <c r="L70" i="4" s="1"/>
  <c r="O72" i="4"/>
  <c r="E72" i="4"/>
  <c r="J121" i="4"/>
  <c r="J122" i="4" s="1"/>
  <c r="L119" i="4" s="1"/>
  <c r="E121" i="4"/>
  <c r="O121" i="4"/>
  <c r="O122" i="4" s="1"/>
  <c r="Q119" i="4" s="1"/>
  <c r="J211" i="4"/>
  <c r="J212" i="4" s="1"/>
  <c r="L209" i="4" s="1"/>
  <c r="E211" i="4"/>
  <c r="O211" i="4"/>
  <c r="O212" i="4" s="1"/>
  <c r="Q209" i="4" s="1"/>
  <c r="J125" i="4"/>
  <c r="J126" i="4" s="1"/>
  <c r="L123" i="4" s="1"/>
  <c r="O125" i="4"/>
  <c r="E125" i="4"/>
  <c r="J166" i="4"/>
  <c r="J167" i="4" s="1"/>
  <c r="L164" i="4" s="1"/>
  <c r="E166" i="4"/>
  <c r="O166" i="4"/>
  <c r="CA461" i="4"/>
  <c r="CA475" i="4"/>
  <c r="AJ717" i="4"/>
  <c r="AJ716" i="4" s="1"/>
  <c r="CA659" i="4"/>
  <c r="CA925" i="4"/>
  <c r="AJ897" i="4"/>
  <c r="AJ896" i="4" s="1"/>
  <c r="CA483" i="4"/>
  <c r="CA569" i="4"/>
  <c r="U582" i="4"/>
  <c r="U581" i="4" s="1"/>
  <c r="AT852" i="4"/>
  <c r="AT851" i="4" s="1"/>
  <c r="AY942" i="4"/>
  <c r="U762" i="4"/>
  <c r="U761" i="4" s="1"/>
  <c r="U402" i="4"/>
  <c r="U401" i="4" s="1"/>
  <c r="AE357" i="4"/>
  <c r="AE356" i="4" s="1"/>
  <c r="AT492" i="4"/>
  <c r="AT491" i="4" s="1"/>
  <c r="AJ447" i="4"/>
  <c r="AJ446" i="4" s="1"/>
  <c r="BD537" i="4"/>
  <c r="AJ762" i="4"/>
  <c r="AY402" i="4"/>
  <c r="AY401" i="4" s="1"/>
  <c r="AO807" i="4"/>
  <c r="AO806" i="4" s="1"/>
  <c r="CA378" i="4"/>
  <c r="Q533" i="4"/>
  <c r="BO246" i="4"/>
  <c r="BO263" i="4" s="1"/>
  <c r="BO272" i="4" s="1"/>
  <c r="CA528" i="4"/>
  <c r="CA520" i="4"/>
  <c r="CA929" i="4"/>
  <c r="AT807" i="4"/>
  <c r="AT806" i="4" s="1"/>
  <c r="BO128" i="4"/>
  <c r="BO137" i="4" s="1"/>
  <c r="BJ758" i="4"/>
  <c r="BJ767" i="4" s="1"/>
  <c r="BJ769" i="4" s="1"/>
  <c r="BJ803" i="4"/>
  <c r="BJ812" i="4" s="1"/>
  <c r="BJ814" i="4" s="1"/>
  <c r="AS51" i="7"/>
  <c r="AY357" i="4"/>
  <c r="AY356" i="4" s="1"/>
  <c r="AS57" i="7"/>
  <c r="AY627" i="4"/>
  <c r="AY626" i="4" s="1"/>
  <c r="AO62" i="7"/>
  <c r="AE852" i="4"/>
  <c r="AS53" i="7"/>
  <c r="AY447" i="4"/>
  <c r="AY446" i="4" s="1"/>
  <c r="BI357" i="4"/>
  <c r="AO55" i="7"/>
  <c r="AE537" i="4"/>
  <c r="AE536" i="4" s="1"/>
  <c r="AO64" i="7"/>
  <c r="AE942" i="4"/>
  <c r="AE941" i="4" s="1"/>
  <c r="AN52" i="7"/>
  <c r="Z402" i="4"/>
  <c r="Z401" i="4" s="1"/>
  <c r="BP443" i="4"/>
  <c r="CA330" i="4"/>
  <c r="BP353" i="4"/>
  <c r="AL52" i="7"/>
  <c r="AN51" i="7"/>
  <c r="Z357" i="4"/>
  <c r="Z356" i="4" s="1"/>
  <c r="AY582" i="4"/>
  <c r="AY581" i="4" s="1"/>
  <c r="AO57" i="7"/>
  <c r="AE627" i="4"/>
  <c r="AE626" i="4" s="1"/>
  <c r="AE492" i="4"/>
  <c r="AE491" i="4" s="1"/>
  <c r="AQ55" i="7"/>
  <c r="AO537" i="4"/>
  <c r="AR60" i="7"/>
  <c r="AT762" i="4"/>
  <c r="AJ402" i="4"/>
  <c r="AJ401" i="4" s="1"/>
  <c r="AT897" i="4"/>
  <c r="AT896" i="4" s="1"/>
  <c r="AJ807" i="4"/>
  <c r="AJ806" i="4" s="1"/>
  <c r="AJ357" i="4"/>
  <c r="AE582" i="4"/>
  <c r="AE581" i="4" s="1"/>
  <c r="AT57" i="7"/>
  <c r="BD627" i="4"/>
  <c r="BD492" i="4"/>
  <c r="BD491" i="4" s="1"/>
  <c r="AY537" i="4"/>
  <c r="AY536" i="4" s="1"/>
  <c r="AQ60" i="7"/>
  <c r="AO762" i="4"/>
  <c r="AO761" i="4" s="1"/>
  <c r="BI312" i="4"/>
  <c r="AO357" i="4"/>
  <c r="AO356" i="4" s="1"/>
  <c r="Z897" i="4"/>
  <c r="Z896" i="4" s="1"/>
  <c r="Z312" i="4"/>
  <c r="Z311" i="4" s="1"/>
  <c r="AJ852" i="4"/>
  <c r="BI447" i="4"/>
  <c r="AY807" i="4"/>
  <c r="AY806" i="4" s="1"/>
  <c r="AN60" i="7"/>
  <c r="Z762" i="4"/>
  <c r="Z761" i="4" s="1"/>
  <c r="AT402" i="4"/>
  <c r="AT401" i="4" s="1"/>
  <c r="BJ578" i="4"/>
  <c r="BJ587" i="4" s="1"/>
  <c r="BJ589" i="4" s="1"/>
  <c r="BJ893" i="4"/>
  <c r="BJ902" i="4" s="1"/>
  <c r="BJ904" i="4" s="1"/>
  <c r="CA236" i="4"/>
  <c r="BO156" i="4"/>
  <c r="BO173" i="4" s="1"/>
  <c r="BO182" i="4" s="1"/>
  <c r="BO336" i="4"/>
  <c r="BO353" i="4" s="1"/>
  <c r="BO362" i="4" s="1"/>
  <c r="CA101" i="4"/>
  <c r="CA375" i="4"/>
  <c r="CA340" i="4"/>
  <c r="CA303" i="4"/>
  <c r="AL62" i="7"/>
  <c r="BJ938" i="4"/>
  <c r="BJ947" i="4" s="1"/>
  <c r="BJ949" i="4" s="1"/>
  <c r="AR55" i="7"/>
  <c r="AT537" i="4"/>
  <c r="AT536" i="4" s="1"/>
  <c r="AQ62" i="7"/>
  <c r="AO852" i="4"/>
  <c r="AO851" i="4" s="1"/>
  <c r="AM57" i="7"/>
  <c r="U627" i="4"/>
  <c r="U626" i="4" s="1"/>
  <c r="AM64" i="7"/>
  <c r="U942" i="4"/>
  <c r="U941" i="4" s="1"/>
  <c r="CA371" i="4"/>
  <c r="R443" i="4"/>
  <c r="CA243" i="4"/>
  <c r="CA333" i="4"/>
  <c r="CA288" i="4"/>
  <c r="CA524" i="4"/>
  <c r="CA655" i="4"/>
  <c r="AL57" i="7"/>
  <c r="AE312" i="4"/>
  <c r="AE311" i="4" s="1"/>
  <c r="AM62" i="7"/>
  <c r="U852" i="4"/>
  <c r="U851" i="4" s="1"/>
  <c r="Z447" i="4"/>
  <c r="Z446" i="4" s="1"/>
  <c r="AE807" i="4"/>
  <c r="AJ627" i="4"/>
  <c r="AJ626" i="4" s="1"/>
  <c r="BI402" i="4"/>
  <c r="AO897" i="4"/>
  <c r="AO896" i="4" s="1"/>
  <c r="AT312" i="4"/>
  <c r="AT311" i="4" s="1"/>
  <c r="AT53" i="7"/>
  <c r="BD447" i="4"/>
  <c r="BD446" i="4" s="1"/>
  <c r="AO60" i="7"/>
  <c r="AE762" i="4"/>
  <c r="AE761" i="4" s="1"/>
  <c r="AE402" i="4"/>
  <c r="AE401" i="4" s="1"/>
  <c r="BD762" i="4"/>
  <c r="BD761" i="4" s="1"/>
  <c r="AO582" i="4"/>
  <c r="AO581" i="4" s="1"/>
  <c r="AS62" i="7"/>
  <c r="AY852" i="4"/>
  <c r="AY851" i="4" s="1"/>
  <c r="AO447" i="4"/>
  <c r="AO446" i="4" s="1"/>
  <c r="AJ537" i="4"/>
  <c r="AJ536" i="4" s="1"/>
  <c r="Z807" i="4"/>
  <c r="Z806" i="4" s="1"/>
  <c r="AY717" i="4"/>
  <c r="AY716" i="4" s="1"/>
  <c r="J63" i="7"/>
  <c r="Q623" i="4"/>
  <c r="P627" i="4" s="1"/>
  <c r="Q668" i="4"/>
  <c r="P672" i="4" s="1"/>
  <c r="BO201" i="4"/>
  <c r="BO218" i="4" s="1"/>
  <c r="BO227" i="4" s="1"/>
  <c r="R173" i="4"/>
  <c r="Q187" i="4"/>
  <c r="CA187" i="4" s="1"/>
  <c r="BP308" i="4"/>
  <c r="BN312" i="4" s="1"/>
  <c r="R263" i="4"/>
  <c r="R273" i="4" s="1"/>
  <c r="CC273" i="4" s="1"/>
  <c r="R308" i="4"/>
  <c r="CA277" i="4"/>
  <c r="R128" i="4"/>
  <c r="BJ713" i="4"/>
  <c r="BJ722" i="4" s="1"/>
  <c r="BJ724" i="4" s="1"/>
  <c r="BJ848" i="4"/>
  <c r="BJ857" i="4" s="1"/>
  <c r="BJ859" i="4" s="1"/>
  <c r="BJ533" i="4"/>
  <c r="BJ623" i="4"/>
  <c r="BJ632" i="4" s="1"/>
  <c r="BJ634" i="4" s="1"/>
  <c r="N59" i="7"/>
  <c r="AM53" i="7"/>
  <c r="U447" i="4"/>
  <c r="U446" i="4" s="1"/>
  <c r="AM51" i="7"/>
  <c r="U357" i="4"/>
  <c r="AQ50" i="7"/>
  <c r="AO312" i="4"/>
  <c r="AO311" i="4" s="1"/>
  <c r="AM55" i="7"/>
  <c r="U537" i="4"/>
  <c r="AR57" i="7"/>
  <c r="AT627" i="4"/>
  <c r="AT626" i="4" s="1"/>
  <c r="BP398" i="4"/>
  <c r="BN402" i="4" s="1"/>
  <c r="R398" i="4"/>
  <c r="CA565" i="4"/>
  <c r="CA663" i="4"/>
  <c r="CA506" i="4"/>
  <c r="AT357" i="4"/>
  <c r="AT356" i="4" s="1"/>
  <c r="AT582" i="4"/>
  <c r="AT581" i="4" s="1"/>
  <c r="AN54" i="7"/>
  <c r="Z492" i="4"/>
  <c r="Z491" i="4" s="1"/>
  <c r="AN64" i="7"/>
  <c r="Z942" i="4"/>
  <c r="Z941" i="4" s="1"/>
  <c r="AE717" i="4"/>
  <c r="AE716" i="4" s="1"/>
  <c r="Z537" i="4"/>
  <c r="Z536" i="4" s="1"/>
  <c r="AT51" i="7"/>
  <c r="BD357" i="4"/>
  <c r="BD356" i="4" s="1"/>
  <c r="BD582" i="4"/>
  <c r="BD581" i="4" s="1"/>
  <c r="AJ312" i="4"/>
  <c r="AJ311" i="4" s="1"/>
  <c r="BD852" i="4"/>
  <c r="BD851" i="4" s="1"/>
  <c r="AO942" i="4"/>
  <c r="AO941" i="4" s="1"/>
  <c r="BI807" i="4"/>
  <c r="AO717" i="4"/>
  <c r="AO716" i="4" s="1"/>
  <c r="AQ52" i="7"/>
  <c r="AO402" i="4"/>
  <c r="AO401" i="4" s="1"/>
  <c r="U897" i="4"/>
  <c r="U896" i="4" s="1"/>
  <c r="Z582" i="4"/>
  <c r="Z581" i="4" s="1"/>
  <c r="AN57" i="7"/>
  <c r="Z627" i="4"/>
  <c r="Z626" i="4" s="1"/>
  <c r="AO492" i="4"/>
  <c r="AO491" i="4" s="1"/>
  <c r="BD942" i="4"/>
  <c r="BD941" i="4" s="1"/>
  <c r="AY762" i="4"/>
  <c r="AY761" i="4" s="1"/>
  <c r="AT52" i="7"/>
  <c r="BD402" i="4"/>
  <c r="BD401" i="4" s="1"/>
  <c r="BJ488" i="4"/>
  <c r="BJ497" i="4" s="1"/>
  <c r="BJ499" i="4" s="1"/>
  <c r="BO426" i="4"/>
  <c r="BO443" i="4" s="1"/>
  <c r="BO452" i="4" s="1"/>
  <c r="Q488" i="4"/>
  <c r="CA412" i="4"/>
  <c r="Q142" i="4"/>
  <c r="CA142" i="4" s="1"/>
  <c r="Q578" i="4"/>
  <c r="CA367" i="4"/>
  <c r="CA191" i="4"/>
  <c r="R218" i="4"/>
  <c r="R353" i="4"/>
  <c r="CA322" i="4"/>
  <c r="AF66" i="7"/>
  <c r="L426" i="4"/>
  <c r="L443" i="4" s="1"/>
  <c r="K447" i="4" s="1"/>
  <c r="K446" i="4" s="1"/>
  <c r="L921" i="4"/>
  <c r="L938" i="4" s="1"/>
  <c r="K942" i="4" s="1"/>
  <c r="K941" i="4" s="1"/>
  <c r="L336" i="4"/>
  <c r="L353" i="4" s="1"/>
  <c r="K357" i="4" s="1"/>
  <c r="K356" i="4" s="1"/>
  <c r="L786" i="4"/>
  <c r="L803" i="4" s="1"/>
  <c r="K807" i="4" s="1"/>
  <c r="K806" i="4" s="1"/>
  <c r="L291" i="4"/>
  <c r="L308" i="4" s="1"/>
  <c r="L516" i="4"/>
  <c r="CA516" i="4" s="1"/>
  <c r="L876" i="4"/>
  <c r="L893" i="4" s="1"/>
  <c r="K897" i="4" s="1"/>
  <c r="K896" i="4" s="1"/>
  <c r="L831" i="4"/>
  <c r="L848" i="4" s="1"/>
  <c r="K852" i="4" s="1"/>
  <c r="K851" i="4" s="1"/>
  <c r="L561" i="4"/>
  <c r="L578" i="4" s="1"/>
  <c r="K582" i="4" s="1"/>
  <c r="K581" i="4" s="1"/>
  <c r="L471" i="4"/>
  <c r="L488" i="4" s="1"/>
  <c r="AK60" i="7"/>
  <c r="AK59" i="7"/>
  <c r="L696" i="4"/>
  <c r="L713" i="4" s="1"/>
  <c r="K717" i="4" s="1"/>
  <c r="K716" i="4" s="1"/>
  <c r="L741" i="4"/>
  <c r="L758" i="4" s="1"/>
  <c r="K762" i="4" s="1"/>
  <c r="K761" i="4" s="1"/>
  <c r="L381" i="4"/>
  <c r="L398" i="4" s="1"/>
  <c r="K402" i="4" s="1"/>
  <c r="K401" i="4" s="1"/>
  <c r="L606" i="4"/>
  <c r="L623" i="4" s="1"/>
  <c r="K627" i="4" s="1"/>
  <c r="K626" i="4" s="1"/>
  <c r="AK53" i="7"/>
  <c r="AD24" i="4"/>
  <c r="AD41" i="4"/>
  <c r="AS69" i="4"/>
  <c r="AS86" i="4"/>
  <c r="T159" i="4"/>
  <c r="V156" i="4" s="1"/>
  <c r="V173" i="4" s="1"/>
  <c r="V182" i="4" s="1"/>
  <c r="V184" i="4" s="1"/>
  <c r="T176" i="4"/>
  <c r="AP63" i="7"/>
  <c r="AO50" i="7"/>
  <c r="AN53" i="7"/>
  <c r="AO61" i="7"/>
  <c r="AE806" i="4"/>
  <c r="AU59" i="7"/>
  <c r="J204" i="4"/>
  <c r="AN204" i="4"/>
  <c r="AP201" i="4" s="1"/>
  <c r="AP218" i="4" s="1"/>
  <c r="AP227" i="4" s="1"/>
  <c r="AP229" i="4" s="1"/>
  <c r="AN221" i="4"/>
  <c r="AP57" i="7"/>
  <c r="AU52" i="7"/>
  <c r="AQ63" i="7"/>
  <c r="AR50" i="7"/>
  <c r="AU62" i="7"/>
  <c r="AU55" i="7"/>
  <c r="AO52" i="7"/>
  <c r="AD249" i="4"/>
  <c r="AF246" i="4" s="1"/>
  <c r="AF263" i="4" s="1"/>
  <c r="AF272" i="4" s="1"/>
  <c r="AF274" i="4" s="1"/>
  <c r="AD266" i="4"/>
  <c r="T24" i="4"/>
  <c r="T41" i="4"/>
  <c r="AS24" i="4"/>
  <c r="AS41" i="4"/>
  <c r="AT60" i="7"/>
  <c r="AK51" i="7"/>
  <c r="AQ56" i="7"/>
  <c r="AU57" i="7"/>
  <c r="AQ53" i="7"/>
  <c r="AP55" i="7"/>
  <c r="AN61" i="7"/>
  <c r="AS59" i="7"/>
  <c r="AN62" i="7"/>
  <c r="Z851" i="4"/>
  <c r="AR64" i="7"/>
  <c r="AU56" i="7"/>
  <c r="AP64" i="7"/>
  <c r="AJ941" i="4"/>
  <c r="AT61" i="7"/>
  <c r="BD806" i="4"/>
  <c r="AK52" i="7"/>
  <c r="J69" i="4"/>
  <c r="BH69" i="4"/>
  <c r="BJ66" i="4" s="1"/>
  <c r="BH86" i="4"/>
  <c r="AK62" i="7"/>
  <c r="AO51" i="7"/>
  <c r="AK56" i="7"/>
  <c r="AR54" i="7"/>
  <c r="AP53" i="7"/>
  <c r="AT55" i="7"/>
  <c r="BD536" i="4"/>
  <c r="AP60" i="7"/>
  <c r="AJ761" i="4"/>
  <c r="AS52" i="7"/>
  <c r="J159" i="4"/>
  <c r="J176" i="4"/>
  <c r="AX159" i="4"/>
  <c r="AZ156" i="4" s="1"/>
  <c r="AZ173" i="4" s="1"/>
  <c r="AZ182" i="4" s="1"/>
  <c r="AZ184" i="4" s="1"/>
  <c r="AX176" i="4"/>
  <c r="AK54" i="7"/>
  <c r="AQ61" i="7"/>
  <c r="AD114" i="4"/>
  <c r="AF111" i="4" s="1"/>
  <c r="AF128" i="4" s="1"/>
  <c r="AF137" i="4" s="1"/>
  <c r="AF139" i="4" s="1"/>
  <c r="AD131" i="4"/>
  <c r="BC24" i="4"/>
  <c r="BC41" i="4"/>
  <c r="AI69" i="4"/>
  <c r="AI86" i="4"/>
  <c r="AI114" i="4"/>
  <c r="AK111" i="4" s="1"/>
  <c r="AK128" i="4" s="1"/>
  <c r="AK137" i="4" s="1"/>
  <c r="AK139" i="4" s="1"/>
  <c r="AI131" i="4"/>
  <c r="AU60" i="7"/>
  <c r="AD204" i="4"/>
  <c r="AF201" i="4" s="1"/>
  <c r="AF218" i="4" s="1"/>
  <c r="AF227" i="4" s="1"/>
  <c r="AF229" i="4" s="1"/>
  <c r="AD221" i="4"/>
  <c r="AP50" i="7"/>
  <c r="AU61" i="7"/>
  <c r="J249" i="4"/>
  <c r="J266" i="4"/>
  <c r="AX24" i="4"/>
  <c r="AX41" i="4"/>
  <c r="AM63" i="7"/>
  <c r="AN56" i="7"/>
  <c r="AQ54" i="7"/>
  <c r="AT64" i="7"/>
  <c r="AK55" i="7"/>
  <c r="AS60" i="7"/>
  <c r="AP54" i="7"/>
  <c r="AN59" i="7"/>
  <c r="AT63" i="7"/>
  <c r="BD896" i="4"/>
  <c r="AP56" i="7"/>
  <c r="AJ581" i="4"/>
  <c r="AQ57" i="7"/>
  <c r="AS54" i="7"/>
  <c r="AM61" i="7"/>
  <c r="U806" i="4"/>
  <c r="AM59" i="7"/>
  <c r="AX69" i="4"/>
  <c r="AX86" i="4"/>
  <c r="AU51" i="7"/>
  <c r="AU63" i="7"/>
  <c r="AS50" i="7"/>
  <c r="AK57" i="7"/>
  <c r="AM54" i="7"/>
  <c r="AR61" i="7"/>
  <c r="AT59" i="7"/>
  <c r="BD716" i="4"/>
  <c r="Y159" i="4"/>
  <c r="AA156" i="4" s="1"/>
  <c r="AA173" i="4" s="1"/>
  <c r="AA182" i="4" s="1"/>
  <c r="AA184" i="4" s="1"/>
  <c r="Y176" i="4"/>
  <c r="AS63" i="7"/>
  <c r="AY896" i="4"/>
  <c r="AO53" i="7"/>
  <c r="Y114" i="4"/>
  <c r="AA111" i="4" s="1"/>
  <c r="AA128" i="4" s="1"/>
  <c r="AA137" i="4" s="1"/>
  <c r="AA139" i="4" s="1"/>
  <c r="Y131" i="4"/>
  <c r="AX114" i="4"/>
  <c r="AZ111" i="4" s="1"/>
  <c r="AZ128" i="4" s="1"/>
  <c r="AZ137" i="4" s="1"/>
  <c r="AZ139" i="4" s="1"/>
  <c r="AX131" i="4"/>
  <c r="AI249" i="4"/>
  <c r="AK246" i="4" s="1"/>
  <c r="AK263" i="4" s="1"/>
  <c r="AK272" i="4" s="1"/>
  <c r="AK274" i="4" s="1"/>
  <c r="AI266" i="4"/>
  <c r="AE851" i="4"/>
  <c r="AR56" i="7"/>
  <c r="AO59" i="7"/>
  <c r="AS204" i="4"/>
  <c r="AU201" i="4" s="1"/>
  <c r="AU218" i="4" s="1"/>
  <c r="AU227" i="4" s="1"/>
  <c r="AU229" i="4" s="1"/>
  <c r="AS221" i="4"/>
  <c r="AN55" i="7"/>
  <c r="AT62" i="7"/>
  <c r="AQ64" i="7"/>
  <c r="AQ59" i="7"/>
  <c r="AX249" i="4"/>
  <c r="AZ246" i="4" s="1"/>
  <c r="AZ263" i="4" s="1"/>
  <c r="AZ272" i="4" s="1"/>
  <c r="AZ274" i="4" s="1"/>
  <c r="AX266" i="4"/>
  <c r="AX204" i="4"/>
  <c r="AZ201" i="4" s="1"/>
  <c r="AZ218" i="4" s="1"/>
  <c r="AZ227" i="4" s="1"/>
  <c r="AZ229" i="4" s="1"/>
  <c r="AX221" i="4"/>
  <c r="BH204" i="4"/>
  <c r="BJ201" i="4" s="1"/>
  <c r="BH221" i="4"/>
  <c r="T249" i="4"/>
  <c r="V246" i="4" s="1"/>
  <c r="V263" i="4" s="1"/>
  <c r="T266" i="4"/>
  <c r="BH249" i="4"/>
  <c r="BJ246" i="4" s="1"/>
  <c r="BH266" i="4"/>
  <c r="AI24" i="4"/>
  <c r="AI41" i="4"/>
  <c r="AN24" i="4"/>
  <c r="AN41" i="4"/>
  <c r="AN69" i="4"/>
  <c r="AN86" i="4"/>
  <c r="BI356" i="4"/>
  <c r="AS159" i="4"/>
  <c r="AU156" i="4" s="1"/>
  <c r="AU173" i="4" s="1"/>
  <c r="AU182" i="4" s="1"/>
  <c r="AU184" i="4" s="1"/>
  <c r="AS176" i="4"/>
  <c r="J114" i="4"/>
  <c r="J131" i="4"/>
  <c r="T114" i="4"/>
  <c r="V111" i="4" s="1"/>
  <c r="V128" i="4" s="1"/>
  <c r="V137" i="4" s="1"/>
  <c r="V139" i="4" s="1"/>
  <c r="T131" i="4"/>
  <c r="BC204" i="4"/>
  <c r="BE201" i="4" s="1"/>
  <c r="BE218" i="4" s="1"/>
  <c r="BE227" i="4" s="1"/>
  <c r="BE229" i="4" s="1"/>
  <c r="BC221" i="4"/>
  <c r="AR51" i="7"/>
  <c r="AK50" i="7"/>
  <c r="AS56" i="7"/>
  <c r="AO54" i="7"/>
  <c r="AP52" i="7"/>
  <c r="AI204" i="4"/>
  <c r="AK201" i="4" s="1"/>
  <c r="AK218" i="4" s="1"/>
  <c r="AK227" i="4" s="1"/>
  <c r="AK229" i="4" s="1"/>
  <c r="AI221" i="4"/>
  <c r="AR63" i="7"/>
  <c r="AP61" i="7"/>
  <c r="AP51" i="7"/>
  <c r="AJ356" i="4"/>
  <c r="AO56" i="7"/>
  <c r="AT54" i="7"/>
  <c r="AS55" i="7"/>
  <c r="Y249" i="4"/>
  <c r="AA246" i="4" s="1"/>
  <c r="AA263" i="4" s="1"/>
  <c r="Y266" i="4"/>
  <c r="AN249" i="4"/>
  <c r="AP246" i="4" s="1"/>
  <c r="AP263" i="4" s="1"/>
  <c r="AP272" i="4" s="1"/>
  <c r="AP274" i="4" s="1"/>
  <c r="AN266" i="4"/>
  <c r="BH24" i="4"/>
  <c r="BJ21" i="4" s="1"/>
  <c r="BH41" i="4"/>
  <c r="AU50" i="7"/>
  <c r="AQ51" i="7"/>
  <c r="AN63" i="7"/>
  <c r="AN50" i="7"/>
  <c r="AP62" i="7"/>
  <c r="AJ851" i="4"/>
  <c r="AU53" i="7"/>
  <c r="AU64" i="7"/>
  <c r="AS61" i="7"/>
  <c r="AR52" i="7"/>
  <c r="AM56" i="7"/>
  <c r="AK63" i="7"/>
  <c r="AR62" i="7"/>
  <c r="AU54" i="7"/>
  <c r="AS64" i="7"/>
  <c r="AY941" i="4"/>
  <c r="AM60" i="7"/>
  <c r="AM52" i="7"/>
  <c r="Y69" i="4"/>
  <c r="Y86" i="4"/>
  <c r="T69" i="4"/>
  <c r="AT50" i="7"/>
  <c r="AR59" i="7"/>
  <c r="AO63" i="7"/>
  <c r="AE896" i="4"/>
  <c r="AM50" i="7"/>
  <c r="AR53" i="7"/>
  <c r="AK64" i="7"/>
  <c r="AK61" i="7"/>
  <c r="AP59" i="7"/>
  <c r="BC159" i="4"/>
  <c r="BE156" i="4" s="1"/>
  <c r="BE173" i="4" s="1"/>
  <c r="BE182" i="4" s="1"/>
  <c r="BE184" i="4" s="1"/>
  <c r="BC176" i="4"/>
  <c r="AD159" i="4"/>
  <c r="AF156" i="4" s="1"/>
  <c r="AF173" i="4" s="1"/>
  <c r="AF182" i="4" s="1"/>
  <c r="AF184" i="4" s="1"/>
  <c r="AD176" i="4"/>
  <c r="AS114" i="4"/>
  <c r="AU111" i="4" s="1"/>
  <c r="AU128" i="4" s="1"/>
  <c r="AU137" i="4" s="1"/>
  <c r="AU139" i="4" s="1"/>
  <c r="AS131" i="4"/>
  <c r="AN114" i="4"/>
  <c r="AP111" i="4" s="1"/>
  <c r="AP128" i="4" s="1"/>
  <c r="AP137" i="4" s="1"/>
  <c r="AP139" i="4" s="1"/>
  <c r="AN131" i="4"/>
  <c r="Y204" i="4"/>
  <c r="AA201" i="4" s="1"/>
  <c r="AA218" i="4" s="1"/>
  <c r="AA227" i="4" s="1"/>
  <c r="AA229" i="4" s="1"/>
  <c r="Y221" i="4"/>
  <c r="AN159" i="4"/>
  <c r="AP156" i="4" s="1"/>
  <c r="AP173" i="4" s="1"/>
  <c r="AP182" i="4" s="1"/>
  <c r="AP184" i="4" s="1"/>
  <c r="AN176" i="4"/>
  <c r="AT56" i="7"/>
  <c r="AO536" i="4"/>
  <c r="AT761" i="4"/>
  <c r="T204" i="4"/>
  <c r="V201" i="4" s="1"/>
  <c r="V218" i="4" s="1"/>
  <c r="V227" i="4" s="1"/>
  <c r="V229" i="4" s="1"/>
  <c r="T221" i="4"/>
  <c r="BD626" i="4"/>
  <c r="AS249" i="4"/>
  <c r="AU246" i="4" s="1"/>
  <c r="AU263" i="4" s="1"/>
  <c r="AU272" i="4" s="1"/>
  <c r="AU274" i="4" s="1"/>
  <c r="AS266" i="4"/>
  <c r="BC249" i="4"/>
  <c r="BE246" i="4" s="1"/>
  <c r="BE263" i="4" s="1"/>
  <c r="BE272" i="4" s="1"/>
  <c r="BE274" i="4" s="1"/>
  <c r="BC266" i="4"/>
  <c r="Y24" i="4"/>
  <c r="Y41" i="4"/>
  <c r="U356" i="4"/>
  <c r="U536" i="4"/>
  <c r="AD69" i="4"/>
  <c r="AD86" i="4"/>
  <c r="BC69" i="4"/>
  <c r="BC86" i="4"/>
  <c r="AI159" i="4"/>
  <c r="AK156" i="4" s="1"/>
  <c r="AK173" i="4" s="1"/>
  <c r="AK182" i="4" s="1"/>
  <c r="AK184" i="4" s="1"/>
  <c r="AI176" i="4"/>
  <c r="BH159" i="4"/>
  <c r="BJ156" i="4" s="1"/>
  <c r="BH176" i="4"/>
  <c r="BH114" i="4"/>
  <c r="BJ111" i="4" s="1"/>
  <c r="BH131" i="4"/>
  <c r="BC114" i="4"/>
  <c r="BE111" i="4" s="1"/>
  <c r="BE128" i="4" s="1"/>
  <c r="BE137" i="4" s="1"/>
  <c r="BE139" i="4" s="1"/>
  <c r="BC131" i="4"/>
  <c r="O446" i="4"/>
  <c r="E716" i="4"/>
  <c r="O536" i="4"/>
  <c r="O716" i="4"/>
  <c r="E536" i="4"/>
  <c r="E581" i="4"/>
  <c r="O491" i="4"/>
  <c r="AL54" i="7" s="1"/>
  <c r="E311" i="4"/>
  <c r="E356" i="4"/>
  <c r="O941" i="4"/>
  <c r="E896" i="4"/>
  <c r="E806" i="4"/>
  <c r="E122" i="4"/>
  <c r="G119" i="4" s="1"/>
  <c r="E851" i="4"/>
  <c r="CA851" i="4" s="1"/>
  <c r="O581" i="4"/>
  <c r="E491" i="4"/>
  <c r="O311" i="4"/>
  <c r="O356" i="4"/>
  <c r="E941" i="4"/>
  <c r="O896" i="4"/>
  <c r="O806" i="4"/>
  <c r="E576" i="4"/>
  <c r="E401" i="4"/>
  <c r="CA401" i="4" s="1"/>
  <c r="E626" i="4"/>
  <c r="CA626" i="4" s="1"/>
  <c r="O761" i="4"/>
  <c r="CA761" i="4" s="1"/>
  <c r="E936" i="4"/>
  <c r="O936" i="4"/>
  <c r="Q933" i="4" s="1"/>
  <c r="Q938" i="4" s="1"/>
  <c r="AG58" i="7"/>
  <c r="AH58" i="7" s="1"/>
  <c r="AJ58" i="7"/>
  <c r="T56" i="7"/>
  <c r="T53" i="7"/>
  <c r="T50" i="7"/>
  <c r="T57" i="7"/>
  <c r="T47" i="7"/>
  <c r="T48" i="7"/>
  <c r="T52" i="7"/>
  <c r="T46" i="7"/>
  <c r="T51" i="7"/>
  <c r="T49" i="7"/>
  <c r="T55" i="7"/>
  <c r="T54" i="7"/>
  <c r="AG63" i="7"/>
  <c r="AH63" i="7" s="1"/>
  <c r="O167" i="4"/>
  <c r="Q164" i="4" s="1"/>
  <c r="E167" i="4"/>
  <c r="G164" i="4" s="1"/>
  <c r="E253" i="4"/>
  <c r="G250" i="4" s="1"/>
  <c r="O253" i="4"/>
  <c r="Q250" i="4" s="1"/>
  <c r="O216" i="4"/>
  <c r="Q213" i="4" s="1"/>
  <c r="E216" i="4"/>
  <c r="G213" i="4" s="1"/>
  <c r="E212" i="4"/>
  <c r="G209" i="4" s="1"/>
  <c r="E257" i="4"/>
  <c r="G254" i="4" s="1"/>
  <c r="O257" i="4"/>
  <c r="Q254" i="4" s="1"/>
  <c r="E208" i="4"/>
  <c r="G205" i="4" s="1"/>
  <c r="O118" i="4"/>
  <c r="Q115" i="4" s="1"/>
  <c r="O298" i="4"/>
  <c r="Q295" i="4" s="1"/>
  <c r="E298" i="4"/>
  <c r="G295" i="4" s="1"/>
  <c r="O347" i="4"/>
  <c r="Q344" i="4" s="1"/>
  <c r="E347" i="4"/>
  <c r="G344" i="4" s="1"/>
  <c r="E392" i="4"/>
  <c r="G389" i="4" s="1"/>
  <c r="O392" i="4"/>
  <c r="Q389" i="4" s="1"/>
  <c r="O388" i="4"/>
  <c r="Q385" i="4" s="1"/>
  <c r="E388" i="4"/>
  <c r="G385" i="4" s="1"/>
  <c r="O437" i="4"/>
  <c r="Q434" i="4" s="1"/>
  <c r="E437" i="4"/>
  <c r="G434" i="4" s="1"/>
  <c r="O433" i="4"/>
  <c r="Q430" i="4" s="1"/>
  <c r="E433" i="4"/>
  <c r="G430" i="4" s="1"/>
  <c r="G668" i="4"/>
  <c r="G533" i="4"/>
  <c r="G543" i="4" s="1"/>
  <c r="G488" i="4"/>
  <c r="G623" i="4"/>
  <c r="J221" i="4" l="1"/>
  <c r="V497" i="4"/>
  <c r="V499" i="4" s="1"/>
  <c r="U492" i="4"/>
  <c r="U491" i="4" s="1"/>
  <c r="T86" i="4"/>
  <c r="AM45" i="7" s="1"/>
  <c r="V544" i="4"/>
  <c r="V545" i="4" s="1"/>
  <c r="U545" i="4" s="1"/>
  <c r="BI762" i="4"/>
  <c r="AA272" i="4"/>
  <c r="AA273" i="4"/>
  <c r="AA544" i="4"/>
  <c r="V319" i="4"/>
  <c r="V272" i="4"/>
  <c r="V273" i="4"/>
  <c r="K312" i="4"/>
  <c r="K311" i="4" s="1"/>
  <c r="L318" i="4"/>
  <c r="AA319" i="4"/>
  <c r="AA499" i="4"/>
  <c r="K492" i="4"/>
  <c r="K491" i="4" s="1"/>
  <c r="L498" i="4"/>
  <c r="G498" i="4"/>
  <c r="J41" i="4"/>
  <c r="AK44" i="7" s="1"/>
  <c r="V21" i="4"/>
  <c r="V38" i="4" s="1"/>
  <c r="AF66" i="4"/>
  <c r="AF83" i="4" s="1"/>
  <c r="AK21" i="4"/>
  <c r="AK38" i="4" s="1"/>
  <c r="AJ42" i="4" s="1"/>
  <c r="AJ41" i="4" s="1"/>
  <c r="AZ66" i="4"/>
  <c r="AZ83" i="4" s="1"/>
  <c r="V66" i="4"/>
  <c r="V83" i="4" s="1"/>
  <c r="AK66" i="4"/>
  <c r="AK83" i="4" s="1"/>
  <c r="AK92" i="4" s="1"/>
  <c r="AK94" i="4" s="1"/>
  <c r="AK95" i="4" s="1"/>
  <c r="AJ95" i="4" s="1"/>
  <c r="K45" i="7" s="1"/>
  <c r="AU21" i="4"/>
  <c r="AU38" i="4" s="1"/>
  <c r="AP66" i="4"/>
  <c r="AP83" i="4" s="1"/>
  <c r="AF21" i="4"/>
  <c r="AF38" i="4" s="1"/>
  <c r="AE42" i="4" s="1"/>
  <c r="AE41" i="4" s="1"/>
  <c r="BE66" i="4"/>
  <c r="BE83" i="4" s="1"/>
  <c r="AP21" i="4"/>
  <c r="AP38" i="4" s="1"/>
  <c r="AZ21" i="4"/>
  <c r="AZ38" i="4" s="1"/>
  <c r="AY42" i="4" s="1"/>
  <c r="AY41" i="4" s="1"/>
  <c r="AA21" i="4"/>
  <c r="AA38" i="4" s="1"/>
  <c r="AA66" i="4"/>
  <c r="AA83" i="4" s="1"/>
  <c r="BE38" i="4"/>
  <c r="BD42" i="4" s="1"/>
  <c r="BD41" i="4" s="1"/>
  <c r="BE21" i="4"/>
  <c r="AU66" i="4"/>
  <c r="AU83" i="4" s="1"/>
  <c r="CA119" i="4"/>
  <c r="F672" i="4"/>
  <c r="J32" i="4"/>
  <c r="L29" i="4" s="1"/>
  <c r="J36" i="4"/>
  <c r="L33" i="4" s="1"/>
  <c r="J28" i="4"/>
  <c r="L25" i="4" s="1"/>
  <c r="E86" i="4"/>
  <c r="BN447" i="4"/>
  <c r="BN222" i="4"/>
  <c r="BN267" i="4"/>
  <c r="BJ950" i="4"/>
  <c r="BI950" i="4" s="1"/>
  <c r="BI949" i="4"/>
  <c r="BI904" i="4"/>
  <c r="BJ905" i="4"/>
  <c r="BI905" i="4" s="1"/>
  <c r="P63" i="7" s="1"/>
  <c r="BJ860" i="4"/>
  <c r="BI860" i="4" s="1"/>
  <c r="BI859" i="4"/>
  <c r="BJ815" i="4"/>
  <c r="BI815" i="4" s="1"/>
  <c r="P61" i="7" s="1"/>
  <c r="BI814" i="4"/>
  <c r="BJ770" i="4"/>
  <c r="BI770" i="4" s="1"/>
  <c r="P60" i="7" s="1"/>
  <c r="BI769" i="4"/>
  <c r="BI724" i="4"/>
  <c r="BJ725" i="4"/>
  <c r="BI725" i="4" s="1"/>
  <c r="BJ635" i="4"/>
  <c r="BI635" i="4" s="1"/>
  <c r="BI634" i="4"/>
  <c r="BJ590" i="4"/>
  <c r="BI590" i="4" s="1"/>
  <c r="P56" i="7" s="1"/>
  <c r="BI589" i="4"/>
  <c r="BI537" i="4"/>
  <c r="BI536" i="4" s="1"/>
  <c r="BJ542" i="4"/>
  <c r="BJ544" i="4" s="1"/>
  <c r="BI499" i="4"/>
  <c r="BJ500" i="4"/>
  <c r="BI500" i="4" s="1"/>
  <c r="BE275" i="4"/>
  <c r="BD275" i="4" s="1"/>
  <c r="O49" i="7" s="1"/>
  <c r="BD274" i="4"/>
  <c r="AY274" i="4"/>
  <c r="AZ275" i="4"/>
  <c r="AY275" i="4" s="1"/>
  <c r="N49" i="7" s="1"/>
  <c r="AU275" i="4"/>
  <c r="AT275" i="4" s="1"/>
  <c r="M49" i="7" s="1"/>
  <c r="AT274" i="4"/>
  <c r="AO274" i="4"/>
  <c r="AP275" i="4"/>
  <c r="AO275" i="4" s="1"/>
  <c r="L49" i="7" s="1"/>
  <c r="AK275" i="4"/>
  <c r="AJ275" i="4" s="1"/>
  <c r="K49" i="7" s="1"/>
  <c r="AJ274" i="4"/>
  <c r="AF275" i="4"/>
  <c r="AE275" i="4" s="1"/>
  <c r="J49" i="7" s="1"/>
  <c r="AE274" i="4"/>
  <c r="BE230" i="4"/>
  <c r="BD230" i="4" s="1"/>
  <c r="O48" i="7" s="1"/>
  <c r="BD229" i="4"/>
  <c r="AZ230" i="4"/>
  <c r="AY230" i="4" s="1"/>
  <c r="N48" i="7" s="1"/>
  <c r="AY229" i="4"/>
  <c r="AT229" i="4"/>
  <c r="AU230" i="4"/>
  <c r="AT230" i="4" s="1"/>
  <c r="M48" i="7" s="1"/>
  <c r="AP230" i="4"/>
  <c r="AO230" i="4" s="1"/>
  <c r="L48" i="7" s="1"/>
  <c r="AO229" i="4"/>
  <c r="AJ229" i="4"/>
  <c r="AK230" i="4"/>
  <c r="AJ230" i="4" s="1"/>
  <c r="K48" i="7" s="1"/>
  <c r="AF230" i="4"/>
  <c r="AE230" i="4" s="1"/>
  <c r="J48" i="7" s="1"/>
  <c r="AE229" i="4"/>
  <c r="Z229" i="4"/>
  <c r="AA230" i="4"/>
  <c r="Z230" i="4" s="1"/>
  <c r="I48" i="7" s="1"/>
  <c r="U229" i="4"/>
  <c r="V230" i="4"/>
  <c r="U230" i="4" s="1"/>
  <c r="H48" i="7" s="1"/>
  <c r="BE185" i="4"/>
  <c r="BD185" i="4" s="1"/>
  <c r="BD184" i="4"/>
  <c r="AZ185" i="4"/>
  <c r="AY185" i="4" s="1"/>
  <c r="AY184" i="4"/>
  <c r="AU185" i="4"/>
  <c r="AT185" i="4" s="1"/>
  <c r="AT184" i="4"/>
  <c r="AO184" i="4"/>
  <c r="AP185" i="4"/>
  <c r="AO185" i="4" s="1"/>
  <c r="AJ184" i="4"/>
  <c r="AK185" i="4"/>
  <c r="AJ185" i="4" s="1"/>
  <c r="AF185" i="4"/>
  <c r="AE185" i="4" s="1"/>
  <c r="AE184" i="4"/>
  <c r="AA185" i="4"/>
  <c r="Z185" i="4" s="1"/>
  <c r="Z184" i="4"/>
  <c r="U184" i="4"/>
  <c r="V185" i="4"/>
  <c r="U185" i="4" s="1"/>
  <c r="BE140" i="4"/>
  <c r="BD140" i="4" s="1"/>
  <c r="BD139" i="4"/>
  <c r="AZ140" i="4"/>
  <c r="AY140" i="4" s="1"/>
  <c r="AY139" i="4"/>
  <c r="AT139" i="4"/>
  <c r="AU140" i="4"/>
  <c r="AT140" i="4" s="1"/>
  <c r="AP140" i="4"/>
  <c r="AO140" i="4" s="1"/>
  <c r="AO139" i="4"/>
  <c r="AJ139" i="4"/>
  <c r="AK140" i="4"/>
  <c r="AJ140" i="4" s="1"/>
  <c r="AE139" i="4"/>
  <c r="AF140" i="4"/>
  <c r="AE140" i="4" s="1"/>
  <c r="AA140" i="4"/>
  <c r="Z140" i="4" s="1"/>
  <c r="Z139" i="4"/>
  <c r="U139" i="4"/>
  <c r="V140" i="4"/>
  <c r="U140" i="4" s="1"/>
  <c r="CC228" i="4"/>
  <c r="BN177" i="4"/>
  <c r="BN132" i="4"/>
  <c r="J86" i="4"/>
  <c r="AK45" i="7" s="1"/>
  <c r="AE222" i="4"/>
  <c r="AE221" i="4" s="1"/>
  <c r="AE267" i="4"/>
  <c r="AE266" i="4" s="1"/>
  <c r="BD222" i="4"/>
  <c r="BD221" i="4" s="1"/>
  <c r="AT177" i="4"/>
  <c r="AT176" i="4" s="1"/>
  <c r="BN357" i="4"/>
  <c r="AO132" i="4"/>
  <c r="AO131" i="4" s="1"/>
  <c r="Z267" i="4"/>
  <c r="Z266" i="4" s="1"/>
  <c r="AT222" i="4"/>
  <c r="CA668" i="4"/>
  <c r="CA716" i="4"/>
  <c r="AJ177" i="4"/>
  <c r="AJ176" i="4" s="1"/>
  <c r="AY132" i="4"/>
  <c r="AY131" i="4" s="1"/>
  <c r="AY177" i="4"/>
  <c r="AY176" i="4" s="1"/>
  <c r="CA434" i="4"/>
  <c r="BD267" i="4"/>
  <c r="BD266" i="4" s="1"/>
  <c r="U222" i="4"/>
  <c r="U221" i="4" s="1"/>
  <c r="CA471" i="4"/>
  <c r="CA488" i="4" s="1"/>
  <c r="U177" i="4"/>
  <c r="U176" i="4" s="1"/>
  <c r="CA389" i="4"/>
  <c r="CA168" i="4"/>
  <c r="CA254" i="4"/>
  <c r="CA941" i="4"/>
  <c r="AO267" i="4"/>
  <c r="AO266" i="4" s="1"/>
  <c r="N57" i="7"/>
  <c r="CA533" i="4"/>
  <c r="CA385" i="4"/>
  <c r="CA381" i="4"/>
  <c r="CA491" i="4"/>
  <c r="K55" i="7"/>
  <c r="P59" i="7"/>
  <c r="H62" i="7"/>
  <c r="CA344" i="4"/>
  <c r="AL56" i="7"/>
  <c r="P582" i="4"/>
  <c r="P581" i="4" s="1"/>
  <c r="AL63" i="7"/>
  <c r="AL55" i="7"/>
  <c r="P537" i="4"/>
  <c r="P536" i="4" s="1"/>
  <c r="L62" i="7"/>
  <c r="CA536" i="4"/>
  <c r="N55" i="7"/>
  <c r="AL61" i="7"/>
  <c r="AL59" i="7"/>
  <c r="AL60" i="7"/>
  <c r="O55" i="7"/>
  <c r="M57" i="7"/>
  <c r="CA561" i="4"/>
  <c r="BI942" i="4"/>
  <c r="BI941" i="4" s="1"/>
  <c r="L54" i="7"/>
  <c r="AL51" i="7"/>
  <c r="AL53" i="7"/>
  <c r="CA295" i="4"/>
  <c r="CA806" i="4"/>
  <c r="O50" i="7"/>
  <c r="CA430" i="4"/>
  <c r="CA921" i="4"/>
  <c r="P50" i="7"/>
  <c r="O54" i="7"/>
  <c r="J54" i="7"/>
  <c r="N50" i="7"/>
  <c r="CA336" i="4"/>
  <c r="CA356" i="4"/>
  <c r="CA213" i="4"/>
  <c r="AL50" i="7"/>
  <c r="AE132" i="4"/>
  <c r="AE131" i="4" s="1"/>
  <c r="CA291" i="4"/>
  <c r="BI852" i="4"/>
  <c r="BI851" i="4" s="1"/>
  <c r="P64" i="7"/>
  <c r="CA426" i="4"/>
  <c r="BI897" i="4"/>
  <c r="BI582" i="4"/>
  <c r="BI581" i="4" s="1"/>
  <c r="I57" i="7"/>
  <c r="CA250" i="4"/>
  <c r="AL64" i="7"/>
  <c r="P942" i="4"/>
  <c r="AT267" i="4"/>
  <c r="AY222" i="4"/>
  <c r="AY221" i="4" s="1"/>
  <c r="AY267" i="4"/>
  <c r="AY266" i="4" s="1"/>
  <c r="AJ267" i="4"/>
  <c r="AJ266" i="4" s="1"/>
  <c r="Z177" i="4"/>
  <c r="Z176" i="4" s="1"/>
  <c r="P492" i="4"/>
  <c r="P491" i="4" s="1"/>
  <c r="BI492" i="4"/>
  <c r="BI491" i="4" s="1"/>
  <c r="CA606" i="4"/>
  <c r="CA623" i="4" s="1"/>
  <c r="BI627" i="4"/>
  <c r="BI626" i="4" s="1"/>
  <c r="BI717" i="4"/>
  <c r="BI716" i="4" s="1"/>
  <c r="CA446" i="4"/>
  <c r="CA311" i="4"/>
  <c r="CA896" i="4"/>
  <c r="CA581" i="4"/>
  <c r="AJ132" i="4"/>
  <c r="AJ131" i="4" s="1"/>
  <c r="BD132" i="4"/>
  <c r="Z222" i="4"/>
  <c r="Z221" i="4" s="1"/>
  <c r="AE177" i="4"/>
  <c r="AE176" i="4" s="1"/>
  <c r="BJ218" i="4"/>
  <c r="BJ227" i="4" s="1"/>
  <c r="BJ229" i="4" s="1"/>
  <c r="BJ83" i="4"/>
  <c r="BJ92" i="4" s="1"/>
  <c r="BJ94" i="4" s="1"/>
  <c r="AQ47" i="7"/>
  <c r="AO177" i="4"/>
  <c r="AO176" i="4" s="1"/>
  <c r="AJ222" i="4"/>
  <c r="AJ221" i="4" s="1"/>
  <c r="BJ263" i="4"/>
  <c r="BJ272" i="4" s="1"/>
  <c r="BJ274" i="4" s="1"/>
  <c r="AN46" i="7"/>
  <c r="Z132" i="4"/>
  <c r="Z131" i="4" s="1"/>
  <c r="AS44" i="7"/>
  <c r="BJ38" i="4"/>
  <c r="AM49" i="7"/>
  <c r="U267" i="4"/>
  <c r="U266" i="4" s="1"/>
  <c r="BJ173" i="4"/>
  <c r="BJ182" i="4" s="1"/>
  <c r="BJ184" i="4" s="1"/>
  <c r="BJ128" i="4"/>
  <c r="AN44" i="7"/>
  <c r="AO222" i="4"/>
  <c r="AO221" i="4" s="1"/>
  <c r="AT47" i="7"/>
  <c r="BD177" i="4"/>
  <c r="BD176" i="4" s="1"/>
  <c r="CA115" i="4"/>
  <c r="CA209" i="4"/>
  <c r="CA164" i="4"/>
  <c r="AR46" i="7"/>
  <c r="AT132" i="4"/>
  <c r="AT131" i="4" s="1"/>
  <c r="U132" i="4"/>
  <c r="U131" i="4" s="1"/>
  <c r="F492" i="4"/>
  <c r="F491" i="4" s="1"/>
  <c r="L111" i="4"/>
  <c r="CA111" i="4" s="1"/>
  <c r="AK49" i="7"/>
  <c r="L246" i="4"/>
  <c r="L263" i="4" s="1"/>
  <c r="K267" i="4" s="1"/>
  <c r="K266" i="4" s="1"/>
  <c r="AK48" i="7"/>
  <c r="L533" i="4"/>
  <c r="F537" i="4"/>
  <c r="F536" i="4" s="1"/>
  <c r="BI806" i="4"/>
  <c r="L201" i="4"/>
  <c r="L218" i="4" s="1"/>
  <c r="G573" i="4"/>
  <c r="L21" i="4"/>
  <c r="L66" i="4"/>
  <c r="L83" i="4" s="1"/>
  <c r="G933" i="4"/>
  <c r="CA933" i="4" s="1"/>
  <c r="AJ64" i="7"/>
  <c r="AK47" i="7"/>
  <c r="AJ57" i="7"/>
  <c r="AW57" i="7" s="1"/>
  <c r="F627" i="4"/>
  <c r="F626" i="4" s="1"/>
  <c r="AJ56" i="7"/>
  <c r="AU66" i="7"/>
  <c r="AN66" i="7"/>
  <c r="L156" i="4"/>
  <c r="L173" i="4" s="1"/>
  <c r="AT46" i="7"/>
  <c r="BD131" i="4"/>
  <c r="AP47" i="7"/>
  <c r="AU44" i="7"/>
  <c r="AP48" i="7"/>
  <c r="AS48" i="7"/>
  <c r="AO48" i="7"/>
  <c r="AP46" i="7"/>
  <c r="AP45" i="7"/>
  <c r="AU45" i="7"/>
  <c r="AM44" i="7"/>
  <c r="AM47" i="7"/>
  <c r="AO47" i="7"/>
  <c r="AQ44" i="7"/>
  <c r="AP49" i="7"/>
  <c r="AU46" i="7"/>
  <c r="AT49" i="7"/>
  <c r="AM48" i="7"/>
  <c r="AN48" i="7"/>
  <c r="AQ49" i="7"/>
  <c r="AM46" i="7"/>
  <c r="AR47" i="7"/>
  <c r="AP66" i="7"/>
  <c r="BI761" i="4"/>
  <c r="AO49" i="7"/>
  <c r="AO44" i="7"/>
  <c r="AO45" i="7"/>
  <c r="AS46" i="7"/>
  <c r="AQ46" i="7"/>
  <c r="AT66" i="7"/>
  <c r="AQ45" i="7"/>
  <c r="AP44" i="7"/>
  <c r="AR48" i="7"/>
  <c r="AT221" i="4"/>
  <c r="AN47" i="7"/>
  <c r="BI896" i="4"/>
  <c r="AS45" i="7"/>
  <c r="AK66" i="7"/>
  <c r="AQ48" i="7"/>
  <c r="AU47" i="7"/>
  <c r="BI311" i="4"/>
  <c r="AR49" i="7"/>
  <c r="AT266" i="4"/>
  <c r="AN49" i="7"/>
  <c r="AK46" i="7"/>
  <c r="AU48" i="7"/>
  <c r="AM66" i="7"/>
  <c r="AS66" i="7"/>
  <c r="AQ66" i="7"/>
  <c r="AO46" i="7"/>
  <c r="AS47" i="7"/>
  <c r="AR44" i="7"/>
  <c r="BI401" i="4"/>
  <c r="AR45" i="7"/>
  <c r="AT45" i="7"/>
  <c r="AN45" i="7"/>
  <c r="BI446" i="4"/>
  <c r="AO66" i="7"/>
  <c r="AT48" i="7"/>
  <c r="AU49" i="7"/>
  <c r="AS49" i="7"/>
  <c r="AT44" i="7"/>
  <c r="AR66" i="7"/>
  <c r="O86" i="4"/>
  <c r="O266" i="4"/>
  <c r="E131" i="4"/>
  <c r="E266" i="4"/>
  <c r="O176" i="4"/>
  <c r="O131" i="4"/>
  <c r="O41" i="4"/>
  <c r="O221" i="4"/>
  <c r="E176" i="4"/>
  <c r="E41" i="4"/>
  <c r="E221" i="4"/>
  <c r="AW58" i="7"/>
  <c r="P626" i="4"/>
  <c r="AG60" i="7"/>
  <c r="AH60" i="7" s="1"/>
  <c r="AG59" i="7"/>
  <c r="AH59" i="7" s="1"/>
  <c r="AG64" i="7"/>
  <c r="AH64" i="7" s="1"/>
  <c r="AG49" i="7"/>
  <c r="AH49" i="7" s="1"/>
  <c r="AG56" i="7"/>
  <c r="AH56" i="7" s="1"/>
  <c r="AG57" i="7"/>
  <c r="AH57" i="7" s="1"/>
  <c r="AG54" i="7"/>
  <c r="AH54" i="7" s="1"/>
  <c r="AG52" i="7"/>
  <c r="AH52" i="7" s="1"/>
  <c r="AG50" i="7"/>
  <c r="AH50" i="7" s="1"/>
  <c r="AG46" i="7"/>
  <c r="AH46" i="7" s="1"/>
  <c r="AG47" i="7"/>
  <c r="AH47" i="7" s="1"/>
  <c r="AG51" i="7"/>
  <c r="AH51" i="7" s="1"/>
  <c r="AG55" i="7"/>
  <c r="AH55" i="7" s="1"/>
  <c r="P671" i="4"/>
  <c r="AG48" i="7"/>
  <c r="AH48" i="7" s="1"/>
  <c r="AJ55" i="7"/>
  <c r="F671" i="4"/>
  <c r="AG53" i="7"/>
  <c r="AH53" i="7" s="1"/>
  <c r="AJ54" i="7"/>
  <c r="AW54" i="7" s="1"/>
  <c r="G218" i="4"/>
  <c r="O163" i="4"/>
  <c r="Q160" i="4" s="1"/>
  <c r="E351" i="4"/>
  <c r="E302" i="4"/>
  <c r="O351" i="4"/>
  <c r="Q348" i="4" s="1"/>
  <c r="E396" i="4"/>
  <c r="E261" i="4"/>
  <c r="O302" i="4"/>
  <c r="Q299" i="4" s="1"/>
  <c r="O396" i="4"/>
  <c r="Q393" i="4" s="1"/>
  <c r="Q398" i="4" s="1"/>
  <c r="P402" i="4" s="1"/>
  <c r="E441" i="4"/>
  <c r="O126" i="4"/>
  <c r="Q123" i="4" s="1"/>
  <c r="E163" i="4"/>
  <c r="O441" i="4"/>
  <c r="Q438" i="4" s="1"/>
  <c r="Q443" i="4" s="1"/>
  <c r="P447" i="4" s="1"/>
  <c r="E126" i="4"/>
  <c r="O208" i="4"/>
  <c r="Q205" i="4" s="1"/>
  <c r="O261" i="4"/>
  <c r="Q258" i="4" s="1"/>
  <c r="Q263" i="4" s="1"/>
  <c r="U544" i="4" l="1"/>
  <c r="AA47" i="4"/>
  <c r="AA49" i="4" s="1"/>
  <c r="AA50" i="4" s="1"/>
  <c r="Z50" i="4" s="1"/>
  <c r="Z42" i="4"/>
  <c r="Z41" i="4" s="1"/>
  <c r="AU92" i="4"/>
  <c r="AU94" i="4" s="1"/>
  <c r="AU95" i="4" s="1"/>
  <c r="AT95" i="4" s="1"/>
  <c r="M45" i="7" s="1"/>
  <c r="AT87" i="4"/>
  <c r="AT86" i="4" s="1"/>
  <c r="AZ92" i="4"/>
  <c r="AZ94" i="4" s="1"/>
  <c r="AY94" i="4" s="1"/>
  <c r="AY87" i="4"/>
  <c r="AY86" i="4" s="1"/>
  <c r="AA320" i="4"/>
  <c r="Z320" i="4" s="1"/>
  <c r="I50" i="7" s="1"/>
  <c r="Z319" i="4"/>
  <c r="Z544" i="4"/>
  <c r="AA545" i="4"/>
  <c r="Z545" i="4" s="1"/>
  <c r="I55" i="7" s="1"/>
  <c r="AA274" i="4"/>
  <c r="AL66" i="7"/>
  <c r="V274" i="4"/>
  <c r="V500" i="4"/>
  <c r="U500" i="4" s="1"/>
  <c r="H54" i="7" s="1"/>
  <c r="U499" i="4"/>
  <c r="AA500" i="4"/>
  <c r="Z500" i="4" s="1"/>
  <c r="I54" i="7" s="1"/>
  <c r="Z499" i="4"/>
  <c r="V320" i="4"/>
  <c r="U320" i="4" s="1"/>
  <c r="H50" i="7" s="1"/>
  <c r="U319" i="4"/>
  <c r="K537" i="4"/>
  <c r="K536" i="4" s="1"/>
  <c r="L543" i="4"/>
  <c r="AT94" i="4"/>
  <c r="AP92" i="4"/>
  <c r="AP94" i="4" s="1"/>
  <c r="AO87" i="4"/>
  <c r="AO86" i="4" s="1"/>
  <c r="AU47" i="4"/>
  <c r="AU49" i="4" s="1"/>
  <c r="AT49" i="4" s="1"/>
  <c r="AT42" i="4"/>
  <c r="AT41" i="4" s="1"/>
  <c r="AO42" i="4"/>
  <c r="AO41" i="4" s="1"/>
  <c r="AP47" i="4"/>
  <c r="AP49" i="4" s="1"/>
  <c r="AP50" i="4" s="1"/>
  <c r="AO50" i="4" s="1"/>
  <c r="AA92" i="4"/>
  <c r="AA94" i="4" s="1"/>
  <c r="Z87" i="4"/>
  <c r="Z86" i="4" s="1"/>
  <c r="BE92" i="4"/>
  <c r="BE94" i="4" s="1"/>
  <c r="BD87" i="4"/>
  <c r="BD86" i="4" s="1"/>
  <c r="V47" i="4"/>
  <c r="V49" i="4" s="1"/>
  <c r="V50" i="4" s="1"/>
  <c r="U50" i="4" s="1"/>
  <c r="U42" i="4"/>
  <c r="U41" i="4" s="1"/>
  <c r="AF92" i="4"/>
  <c r="AF94" i="4" s="1"/>
  <c r="AE87" i="4"/>
  <c r="AE86" i="4" s="1"/>
  <c r="V92" i="4"/>
  <c r="V94" i="4" s="1"/>
  <c r="U87" i="4"/>
  <c r="U86" i="4" s="1"/>
  <c r="BE47" i="4"/>
  <c r="BE49" i="4" s="1"/>
  <c r="BE50" i="4" s="1"/>
  <c r="BD50" i="4" s="1"/>
  <c r="AF47" i="4"/>
  <c r="AF49" i="4" s="1"/>
  <c r="AF50" i="4" s="1"/>
  <c r="AE50" i="4" s="1"/>
  <c r="AJ94" i="4"/>
  <c r="AJ87" i="4"/>
  <c r="AJ86" i="4" s="1"/>
  <c r="AK47" i="4"/>
  <c r="AK49" i="4" s="1"/>
  <c r="AK50" i="4" s="1"/>
  <c r="AJ50" i="4" s="1"/>
  <c r="AZ47" i="4"/>
  <c r="AZ49" i="4" s="1"/>
  <c r="AZ50" i="4" s="1"/>
  <c r="AY50" i="4" s="1"/>
  <c r="L38" i="4"/>
  <c r="K42" i="4" s="1"/>
  <c r="K41" i="4" s="1"/>
  <c r="BJ545" i="4"/>
  <c r="BI545" i="4" s="1"/>
  <c r="P55" i="7" s="1"/>
  <c r="BI544" i="4"/>
  <c r="BJ275" i="4"/>
  <c r="BI275" i="4" s="1"/>
  <c r="P49" i="7" s="1"/>
  <c r="BI274" i="4"/>
  <c r="BJ230" i="4"/>
  <c r="BI230" i="4" s="1"/>
  <c r="P48" i="7" s="1"/>
  <c r="BI229" i="4"/>
  <c r="BJ185" i="4"/>
  <c r="BI185" i="4" s="1"/>
  <c r="BI184" i="4"/>
  <c r="BI132" i="4"/>
  <c r="BI131" i="4" s="1"/>
  <c r="BJ137" i="4"/>
  <c r="BJ139" i="4" s="1"/>
  <c r="BJ95" i="4"/>
  <c r="BI95" i="4" s="1"/>
  <c r="P45" i="7" s="1"/>
  <c r="BI94" i="4"/>
  <c r="BI42" i="4"/>
  <c r="BI41" i="4" s="1"/>
  <c r="BJ47" i="4"/>
  <c r="BJ49" i="4" s="1"/>
  <c r="CA86" i="4"/>
  <c r="L228" i="4"/>
  <c r="K177" i="4"/>
  <c r="K176" i="4" s="1"/>
  <c r="L93" i="4"/>
  <c r="L48" i="4"/>
  <c r="K222" i="4"/>
  <c r="K221" i="4" s="1"/>
  <c r="O47" i="7"/>
  <c r="K87" i="4"/>
  <c r="K86" i="4" s="1"/>
  <c r="CA221" i="4"/>
  <c r="L47" i="7"/>
  <c r="M46" i="7"/>
  <c r="O57" i="7"/>
  <c r="O53" i="7"/>
  <c r="K53" i="7"/>
  <c r="J62" i="7"/>
  <c r="M55" i="7"/>
  <c r="CA938" i="4"/>
  <c r="L55" i="7"/>
  <c r="L50" i="7"/>
  <c r="N47" i="7"/>
  <c r="P53" i="7"/>
  <c r="K62" i="7"/>
  <c r="M54" i="7"/>
  <c r="N62" i="7"/>
  <c r="K50" i="7"/>
  <c r="L57" i="7"/>
  <c r="H53" i="7"/>
  <c r="I53" i="7"/>
  <c r="I62" i="7"/>
  <c r="H57" i="7"/>
  <c r="O62" i="7"/>
  <c r="G578" i="4"/>
  <c r="CA573" i="4"/>
  <c r="CA578" i="4" s="1"/>
  <c r="N54" i="7"/>
  <c r="M62" i="7"/>
  <c r="K57" i="7"/>
  <c r="J50" i="7"/>
  <c r="J55" i="7"/>
  <c r="J57" i="7"/>
  <c r="M53" i="7"/>
  <c r="H55" i="7"/>
  <c r="K54" i="7"/>
  <c r="M50" i="7"/>
  <c r="N53" i="7"/>
  <c r="L53" i="7"/>
  <c r="J53" i="7"/>
  <c r="Q353" i="4"/>
  <c r="P357" i="4" s="1"/>
  <c r="P356" i="4" s="1"/>
  <c r="Q308" i="4"/>
  <c r="P312" i="4" s="1"/>
  <c r="P311" i="4" s="1"/>
  <c r="CA131" i="4"/>
  <c r="O46" i="7"/>
  <c r="AL49" i="7"/>
  <c r="P267" i="4"/>
  <c r="P266" i="4" s="1"/>
  <c r="Q173" i="4"/>
  <c r="AL48" i="7"/>
  <c r="AL44" i="7"/>
  <c r="AL46" i="7"/>
  <c r="CA156" i="4"/>
  <c r="AL47" i="7"/>
  <c r="M47" i="7"/>
  <c r="CA201" i="4"/>
  <c r="CA246" i="4"/>
  <c r="BI267" i="4"/>
  <c r="BI266" i="4" s="1"/>
  <c r="BI177" i="4"/>
  <c r="BI176" i="4" s="1"/>
  <c r="BI87" i="4"/>
  <c r="BI86" i="4" s="1"/>
  <c r="CA205" i="4"/>
  <c r="Q218" i="4"/>
  <c r="CA266" i="4"/>
  <c r="CA176" i="4"/>
  <c r="BI222" i="4"/>
  <c r="BI221" i="4" s="1"/>
  <c r="Q128" i="4"/>
  <c r="AL45" i="7"/>
  <c r="AK65" i="7"/>
  <c r="AK67" i="7" s="1"/>
  <c r="L128" i="4"/>
  <c r="L138" i="4" s="1"/>
  <c r="AQ65" i="7"/>
  <c r="AQ67" i="7" s="1"/>
  <c r="AQ69" i="7" s="1"/>
  <c r="G160" i="4"/>
  <c r="G173" i="4" s="1"/>
  <c r="G393" i="4"/>
  <c r="G398" i="4" s="1"/>
  <c r="AJ44" i="7"/>
  <c r="AS65" i="7"/>
  <c r="AS67" i="7" s="1"/>
  <c r="AS69" i="7" s="1"/>
  <c r="G438" i="4"/>
  <c r="G443" i="4" s="1"/>
  <c r="G299" i="4"/>
  <c r="CA299" i="4" s="1"/>
  <c r="CA308" i="4" s="1"/>
  <c r="G348" i="4"/>
  <c r="G353" i="4" s="1"/>
  <c r="G938" i="4"/>
  <c r="G123" i="4"/>
  <c r="CA123" i="4" s="1"/>
  <c r="CA128" i="4" s="1"/>
  <c r="AN65" i="7"/>
  <c r="AN67" i="7" s="1"/>
  <c r="AN69" i="7" s="1"/>
  <c r="G258" i="4"/>
  <c r="CA258" i="4" s="1"/>
  <c r="F222" i="4"/>
  <c r="F221" i="4" s="1"/>
  <c r="AM65" i="7"/>
  <c r="AM67" i="7" s="1"/>
  <c r="AM69" i="7" s="1"/>
  <c r="AT65" i="7"/>
  <c r="AT67" i="7" s="1"/>
  <c r="AT69" i="7" s="1"/>
  <c r="AR65" i="7"/>
  <c r="AR67" i="7" s="1"/>
  <c r="AR69" i="7" s="1"/>
  <c r="AP65" i="7"/>
  <c r="AP67" i="7" s="1"/>
  <c r="AP69" i="7" s="1"/>
  <c r="AO65" i="7"/>
  <c r="AO67" i="7" s="1"/>
  <c r="AO69" i="7" s="1"/>
  <c r="AU65" i="7"/>
  <c r="AU67" i="7" s="1"/>
  <c r="AU69" i="7" s="1"/>
  <c r="AX58" i="7"/>
  <c r="AX57" i="7"/>
  <c r="P941" i="4"/>
  <c r="AW55" i="7"/>
  <c r="AX54" i="7"/>
  <c r="AJ47" i="7"/>
  <c r="AJ52" i="7"/>
  <c r="AJ53" i="7"/>
  <c r="AJ46" i="7"/>
  <c r="AJ50" i="7"/>
  <c r="AJ49" i="7"/>
  <c r="AJ51" i="7"/>
  <c r="AJ48" i="7"/>
  <c r="P446" i="4"/>
  <c r="P401" i="4"/>
  <c r="BN52" i="4"/>
  <c r="O81" i="4"/>
  <c r="O77" i="4"/>
  <c r="O73" i="4"/>
  <c r="O69" i="4"/>
  <c r="O62" i="4"/>
  <c r="O59" i="4"/>
  <c r="O56" i="4"/>
  <c r="O55" i="4"/>
  <c r="P52" i="4"/>
  <c r="E81" i="4"/>
  <c r="E77" i="4"/>
  <c r="E73" i="4"/>
  <c r="E69" i="4"/>
  <c r="E62" i="4"/>
  <c r="E59" i="4"/>
  <c r="E56" i="4"/>
  <c r="F52" i="4"/>
  <c r="G63" i="4" s="1"/>
  <c r="O17" i="4"/>
  <c r="O14" i="4"/>
  <c r="O11" i="4"/>
  <c r="O10" i="4"/>
  <c r="E11" i="4"/>
  <c r="AV44" i="7"/>
  <c r="K355" i="2"/>
  <c r="J406" i="2" s="1"/>
  <c r="F355" i="2"/>
  <c r="F297" i="2"/>
  <c r="E348" i="2" s="1"/>
  <c r="G349" i="2" s="1"/>
  <c r="K239" i="2"/>
  <c r="J290" i="2" s="1"/>
  <c r="K181" i="2"/>
  <c r="J232" i="2" s="1"/>
  <c r="L233" i="2" s="1"/>
  <c r="F181" i="2"/>
  <c r="E232" i="2" s="1"/>
  <c r="G233" i="2" s="1"/>
  <c r="F123" i="2"/>
  <c r="E174" i="2" s="1"/>
  <c r="K65" i="2"/>
  <c r="J116" i="2" s="1"/>
  <c r="F65" i="2"/>
  <c r="E116" i="2" s="1"/>
  <c r="BN7" i="2"/>
  <c r="K7" i="2"/>
  <c r="J58" i="2" s="1"/>
  <c r="F7" i="2"/>
  <c r="E58" i="2" s="1"/>
  <c r="BN7" i="4"/>
  <c r="P7" i="4"/>
  <c r="F7" i="4"/>
  <c r="A7" i="4"/>
  <c r="Z49" i="4" l="1"/>
  <c r="AA275" i="4"/>
  <c r="Z275" i="4" s="1"/>
  <c r="I49" i="7" s="1"/>
  <c r="Z274" i="4"/>
  <c r="R70" i="4"/>
  <c r="R78" i="4"/>
  <c r="Q78" i="4" s="1"/>
  <c r="R74" i="4"/>
  <c r="CC74" i="4" s="1"/>
  <c r="R33" i="4"/>
  <c r="CC33" i="4" s="1"/>
  <c r="R25" i="4"/>
  <c r="R29" i="4"/>
  <c r="AZ95" i="4"/>
  <c r="AY95" i="4" s="1"/>
  <c r="N45" i="7" s="1"/>
  <c r="V275" i="4"/>
  <c r="U275" i="4" s="1"/>
  <c r="H49" i="7" s="1"/>
  <c r="U274" i="4"/>
  <c r="AE49" i="4"/>
  <c r="AO49" i="4"/>
  <c r="AU50" i="4"/>
  <c r="AT50" i="4" s="1"/>
  <c r="BD94" i="4"/>
  <c r="BE95" i="4"/>
  <c r="BD95" i="4" s="1"/>
  <c r="O45" i="7" s="1"/>
  <c r="U49" i="4"/>
  <c r="AJ49" i="4"/>
  <c r="AY49" i="4"/>
  <c r="Z94" i="4"/>
  <c r="AA95" i="4"/>
  <c r="Z95" i="4" s="1"/>
  <c r="I45" i="7" s="1"/>
  <c r="AP95" i="4"/>
  <c r="AO95" i="4" s="1"/>
  <c r="L45" i="7" s="1"/>
  <c r="AO94" i="4"/>
  <c r="BD49" i="4"/>
  <c r="U94" i="4"/>
  <c r="V95" i="4"/>
  <c r="U95" i="4" s="1"/>
  <c r="H45" i="7" s="1"/>
  <c r="Q18" i="4"/>
  <c r="Q15" i="4"/>
  <c r="Q11" i="4"/>
  <c r="R66" i="4"/>
  <c r="Q66" i="4" s="1"/>
  <c r="Q63" i="4"/>
  <c r="Q56" i="4"/>
  <c r="Q60" i="4"/>
  <c r="Q70" i="4"/>
  <c r="AF95" i="4"/>
  <c r="AE95" i="4" s="1"/>
  <c r="J45" i="7" s="1"/>
  <c r="AE94" i="4"/>
  <c r="CC22" i="2"/>
  <c r="BO22" i="2"/>
  <c r="L59" i="2"/>
  <c r="G59" i="2"/>
  <c r="F447" i="4"/>
  <c r="F446" i="4" s="1"/>
  <c r="CC70" i="4"/>
  <c r="R52" i="4"/>
  <c r="CC52" i="4" s="1"/>
  <c r="F942" i="4"/>
  <c r="F941" i="4" s="1"/>
  <c r="F402" i="4"/>
  <c r="F401" i="4" s="1"/>
  <c r="F357" i="4"/>
  <c r="F356" i="4" s="1"/>
  <c r="F582" i="4"/>
  <c r="F581" i="4" s="1"/>
  <c r="R7" i="4"/>
  <c r="CC7" i="4" s="1"/>
  <c r="CC29" i="4"/>
  <c r="R21" i="4"/>
  <c r="CC21" i="4" s="1"/>
  <c r="CC25" i="4"/>
  <c r="O66" i="7"/>
  <c r="BJ140" i="4"/>
  <c r="BI140" i="4" s="1"/>
  <c r="P46" i="7" s="1"/>
  <c r="BI139" i="4"/>
  <c r="BJ50" i="4"/>
  <c r="BI50" i="4" s="1"/>
  <c r="BI49" i="4"/>
  <c r="H66" i="7"/>
  <c r="N66" i="7"/>
  <c r="L66" i="7"/>
  <c r="I66" i="7"/>
  <c r="K66" i="7"/>
  <c r="J66" i="7"/>
  <c r="M66" i="7"/>
  <c r="P222" i="4"/>
  <c r="P221" i="4" s="1"/>
  <c r="Q228" i="4"/>
  <c r="P177" i="4"/>
  <c r="P176" i="4" s="1"/>
  <c r="F177" i="4"/>
  <c r="F176" i="4" s="1"/>
  <c r="P132" i="4"/>
  <c r="P131" i="4" s="1"/>
  <c r="H46" i="7"/>
  <c r="AL65" i="7"/>
  <c r="AL67" i="7" s="1"/>
  <c r="AL69" i="7" s="1"/>
  <c r="K132" i="4"/>
  <c r="K131" i="4" s="1"/>
  <c r="J46" i="7"/>
  <c r="I46" i="7"/>
  <c r="CA263" i="4"/>
  <c r="P54" i="7"/>
  <c r="CA393" i="4"/>
  <c r="CA398" i="4" s="1"/>
  <c r="BP83" i="4"/>
  <c r="P62" i="7"/>
  <c r="CA63" i="4"/>
  <c r="P57" i="7"/>
  <c r="CA348" i="4"/>
  <c r="CA353" i="4" s="1"/>
  <c r="BP38" i="4"/>
  <c r="CA438" i="4"/>
  <c r="CA443" i="4" s="1"/>
  <c r="L46" i="7"/>
  <c r="K47" i="7"/>
  <c r="N46" i="7"/>
  <c r="CA160" i="4"/>
  <c r="CA173" i="4" s="1"/>
  <c r="I47" i="7"/>
  <c r="CA218" i="4"/>
  <c r="J47" i="7"/>
  <c r="K46" i="7"/>
  <c r="H47" i="7"/>
  <c r="L80" i="2"/>
  <c r="L84" i="2"/>
  <c r="L88" i="2"/>
  <c r="L92" i="2"/>
  <c r="G84" i="2"/>
  <c r="G80" i="2"/>
  <c r="G88" i="2"/>
  <c r="G92" i="2"/>
  <c r="O44" i="7"/>
  <c r="K44" i="7"/>
  <c r="J44" i="7"/>
  <c r="H44" i="7"/>
  <c r="L44" i="7"/>
  <c r="M44" i="7"/>
  <c r="M65" i="7" s="1"/>
  <c r="N44" i="7"/>
  <c r="I44" i="7"/>
  <c r="AV45" i="7"/>
  <c r="AV65" i="7" s="1"/>
  <c r="AV67" i="7" s="1"/>
  <c r="G66" i="4"/>
  <c r="AF44" i="7"/>
  <c r="AF45" i="7"/>
  <c r="CA41" i="4"/>
  <c r="G70" i="4"/>
  <c r="G308" i="4"/>
  <c r="G318" i="4" s="1"/>
  <c r="G60" i="4"/>
  <c r="G18" i="4"/>
  <c r="G33" i="4"/>
  <c r="G29" i="4"/>
  <c r="G11" i="4"/>
  <c r="G15" i="4"/>
  <c r="G25" i="4"/>
  <c r="G7" i="4"/>
  <c r="G21" i="4"/>
  <c r="G74" i="4"/>
  <c r="G263" i="4"/>
  <c r="G78" i="4"/>
  <c r="G128" i="4"/>
  <c r="G138" i="4" s="1"/>
  <c r="G52" i="4"/>
  <c r="G56" i="4"/>
  <c r="L316" i="2"/>
  <c r="L312" i="2"/>
  <c r="G312" i="2"/>
  <c r="G316" i="2"/>
  <c r="L200" i="2"/>
  <c r="L196" i="2"/>
  <c r="G374" i="2"/>
  <c r="G370" i="2"/>
  <c r="G200" i="2"/>
  <c r="G196" i="2"/>
  <c r="G26" i="2"/>
  <c r="G22" i="2"/>
  <c r="G138" i="2"/>
  <c r="G142" i="2"/>
  <c r="L258" i="2"/>
  <c r="CA258" i="2" s="1"/>
  <c r="L254" i="2"/>
  <c r="L374" i="2"/>
  <c r="L370" i="2"/>
  <c r="L26" i="2"/>
  <c r="L22" i="2"/>
  <c r="AX55" i="7"/>
  <c r="AW47" i="7"/>
  <c r="AW46" i="7"/>
  <c r="AW56" i="7"/>
  <c r="AW52" i="7"/>
  <c r="AW48" i="7"/>
  <c r="AW49" i="7"/>
  <c r="AW50" i="7"/>
  <c r="AW51" i="7"/>
  <c r="AW53" i="7"/>
  <c r="T44" i="7"/>
  <c r="O887" i="4"/>
  <c r="Q884" i="4" s="1"/>
  <c r="E887" i="4"/>
  <c r="G884" i="4" s="1"/>
  <c r="E879" i="4"/>
  <c r="G876" i="4" s="1"/>
  <c r="O869" i="4"/>
  <c r="Q866" i="4" s="1"/>
  <c r="E869" i="4"/>
  <c r="G866" i="4" s="1"/>
  <c r="O842" i="4"/>
  <c r="Q839" i="4" s="1"/>
  <c r="O834" i="4"/>
  <c r="Q831" i="4" s="1"/>
  <c r="O824" i="4"/>
  <c r="Q821" i="4" s="1"/>
  <c r="E824" i="4"/>
  <c r="G821" i="4" s="1"/>
  <c r="O820" i="4"/>
  <c r="Q817" i="4" s="1"/>
  <c r="E820" i="4"/>
  <c r="G817" i="4" s="1"/>
  <c r="E801" i="4"/>
  <c r="G798" i="4" s="1"/>
  <c r="O793" i="4"/>
  <c r="Q790" i="4" s="1"/>
  <c r="E793" i="4"/>
  <c r="G790" i="4" s="1"/>
  <c r="O779" i="4"/>
  <c r="Q776" i="4" s="1"/>
  <c r="E779" i="4"/>
  <c r="G776" i="4" s="1"/>
  <c r="O775" i="4"/>
  <c r="Q772" i="4" s="1"/>
  <c r="E775" i="4"/>
  <c r="G772" i="4" s="1"/>
  <c r="O752" i="4"/>
  <c r="Q749" i="4" s="1"/>
  <c r="E752" i="4"/>
  <c r="G749" i="4" s="1"/>
  <c r="O744" i="4"/>
  <c r="Q741" i="4" s="1"/>
  <c r="E744" i="4"/>
  <c r="G741" i="4" s="1"/>
  <c r="O734" i="4"/>
  <c r="Q731" i="4" s="1"/>
  <c r="E734" i="4"/>
  <c r="G731" i="4" s="1"/>
  <c r="O730" i="4"/>
  <c r="Q727" i="4" s="1"/>
  <c r="E730" i="4"/>
  <c r="G727" i="4" s="1"/>
  <c r="O703" i="4"/>
  <c r="Q700" i="4" s="1"/>
  <c r="O699" i="4"/>
  <c r="Q696" i="4" s="1"/>
  <c r="O689" i="4"/>
  <c r="Q686" i="4" s="1"/>
  <c r="E689" i="4"/>
  <c r="G686" i="4" s="1"/>
  <c r="O685" i="4"/>
  <c r="Q682" i="4" s="1"/>
  <c r="E685" i="4"/>
  <c r="G682" i="4" s="1"/>
  <c r="O5" i="4"/>
  <c r="BM4" i="4"/>
  <c r="Q4" i="4"/>
  <c r="O4" i="4"/>
  <c r="E4" i="4"/>
  <c r="Q3" i="4"/>
  <c r="BN1573" i="2"/>
  <c r="BO1588" i="2" s="1"/>
  <c r="J1587" i="2"/>
  <c r="J1584" i="2"/>
  <c r="J1578" i="2"/>
  <c r="J1575" i="2"/>
  <c r="K1573" i="2"/>
  <c r="E1587" i="2"/>
  <c r="E1584" i="2"/>
  <c r="E1578" i="2"/>
  <c r="E1575" i="2"/>
  <c r="F1573" i="2"/>
  <c r="E1624" i="2" s="1"/>
  <c r="G1625" i="2" s="1"/>
  <c r="BN1515" i="2"/>
  <c r="BO1530" i="2" s="1"/>
  <c r="K1515" i="2"/>
  <c r="J1566" i="2" s="1"/>
  <c r="L1567" i="2" s="1"/>
  <c r="BN1457" i="2"/>
  <c r="BO1472" i="2" s="1"/>
  <c r="K1457" i="2"/>
  <c r="J1508" i="2" s="1"/>
  <c r="L1509" i="2" s="1"/>
  <c r="F1457" i="2"/>
  <c r="E1508" i="2" s="1"/>
  <c r="G1509" i="2" s="1"/>
  <c r="BN1399" i="2"/>
  <c r="BO1414" i="2" s="1"/>
  <c r="K1399" i="2"/>
  <c r="J1450" i="2" s="1"/>
  <c r="F1399" i="2"/>
  <c r="E1450" i="2" s="1"/>
  <c r="BN1341" i="2"/>
  <c r="BO1356" i="2" s="1"/>
  <c r="K1341" i="2"/>
  <c r="J1392" i="2" s="1"/>
  <c r="F1341" i="2"/>
  <c r="E1392" i="2" s="1"/>
  <c r="BN1283" i="2"/>
  <c r="BO1298" i="2" s="1"/>
  <c r="K1283" i="2"/>
  <c r="J1334" i="2" s="1"/>
  <c r="F1283" i="2"/>
  <c r="E1334" i="2" s="1"/>
  <c r="BN1225" i="2"/>
  <c r="BO1240" i="2" s="1"/>
  <c r="K1225" i="2"/>
  <c r="J1276" i="2" s="1"/>
  <c r="F1225" i="2"/>
  <c r="E1276" i="2" s="1"/>
  <c r="BN1167" i="2"/>
  <c r="BO1182" i="2" s="1"/>
  <c r="K1167" i="2"/>
  <c r="J1218" i="2" s="1"/>
  <c r="F1167" i="2"/>
  <c r="E1218" i="2" s="1"/>
  <c r="BN1109" i="2"/>
  <c r="BO1124" i="2" s="1"/>
  <c r="K1109" i="2"/>
  <c r="J1160" i="2" s="1"/>
  <c r="F1109" i="2"/>
  <c r="E1160" i="2" s="1"/>
  <c r="BN1051" i="2"/>
  <c r="BO1066" i="2" s="1"/>
  <c r="K1051" i="2"/>
  <c r="F1051" i="2"/>
  <c r="BN993" i="2"/>
  <c r="BO1008" i="2" s="1"/>
  <c r="K993" i="2"/>
  <c r="J1044" i="2" s="1"/>
  <c r="L1045" i="2" s="1"/>
  <c r="F993" i="2"/>
  <c r="E1044" i="2" s="1"/>
  <c r="G1045" i="2" s="1"/>
  <c r="BN935" i="2"/>
  <c r="BO950" i="2" s="1"/>
  <c r="K935" i="2"/>
  <c r="J986" i="2" s="1"/>
  <c r="L987" i="2" s="1"/>
  <c r="F935" i="2"/>
  <c r="E986" i="2" s="1"/>
  <c r="G987" i="2" s="1"/>
  <c r="BN877" i="2"/>
  <c r="BO892" i="2" s="1"/>
  <c r="K877" i="2"/>
  <c r="J928" i="2" s="1"/>
  <c r="F877" i="2"/>
  <c r="E928" i="2" s="1"/>
  <c r="BN819" i="2"/>
  <c r="BO834" i="2" s="1"/>
  <c r="K819" i="2"/>
  <c r="J870" i="2" s="1"/>
  <c r="F819" i="2"/>
  <c r="E870" i="2" s="1"/>
  <c r="BN761" i="2"/>
  <c r="BO776" i="2" s="1"/>
  <c r="K761" i="2"/>
  <c r="J812" i="2" s="1"/>
  <c r="L813" i="2" s="1"/>
  <c r="F761" i="2"/>
  <c r="E812" i="2" s="1"/>
  <c r="G813" i="2" s="1"/>
  <c r="BN703" i="2"/>
  <c r="BO718" i="2" s="1"/>
  <c r="BN645" i="2"/>
  <c r="BO660" i="2" s="1"/>
  <c r="BN587" i="2"/>
  <c r="BO602" i="2" s="1"/>
  <c r="BN529" i="2"/>
  <c r="BO544" i="2" s="1"/>
  <c r="K529" i="2"/>
  <c r="J580" i="2" s="1"/>
  <c r="F529" i="2"/>
  <c r="E580" i="2" s="1"/>
  <c r="BM519" i="2"/>
  <c r="AF17" i="7" s="1"/>
  <c r="AF34" i="7" s="1"/>
  <c r="AF39" i="7" s="1"/>
  <c r="BN471" i="2"/>
  <c r="BO486" i="2" s="1"/>
  <c r="K471" i="2"/>
  <c r="J522" i="2" s="1"/>
  <c r="L523" i="2" s="1"/>
  <c r="F471" i="2"/>
  <c r="E522" i="2" s="1"/>
  <c r="G523" i="2" s="1"/>
  <c r="J426" i="2"/>
  <c r="J427" i="2" s="1"/>
  <c r="E426" i="2"/>
  <c r="E427" i="2" s="1"/>
  <c r="J423" i="2"/>
  <c r="J424" i="2" s="1"/>
  <c r="E423" i="2"/>
  <c r="E424" i="2" s="1"/>
  <c r="J420" i="2"/>
  <c r="J421" i="2" s="1"/>
  <c r="E420" i="2"/>
  <c r="E421" i="2" s="1"/>
  <c r="J417" i="2"/>
  <c r="J418" i="2" s="1"/>
  <c r="E417" i="2"/>
  <c r="E418" i="2" s="1"/>
  <c r="J414" i="2"/>
  <c r="J415" i="2" s="1"/>
  <c r="E414" i="2"/>
  <c r="E415" i="2" s="1"/>
  <c r="J401" i="2"/>
  <c r="J400" i="2"/>
  <c r="J399" i="2"/>
  <c r="E401" i="2"/>
  <c r="E400" i="2"/>
  <c r="E399" i="2"/>
  <c r="E398" i="2"/>
  <c r="J368" i="2"/>
  <c r="J369" i="2" s="1"/>
  <c r="L367" i="2" s="1"/>
  <c r="E368" i="2"/>
  <c r="E369" i="2" s="1"/>
  <c r="G367" i="2" s="1"/>
  <c r="J365" i="2"/>
  <c r="J366" i="2" s="1"/>
  <c r="L364" i="2" s="1"/>
  <c r="E365" i="2"/>
  <c r="E366" i="2" s="1"/>
  <c r="G364" i="2" s="1"/>
  <c r="J362" i="2"/>
  <c r="J363" i="2" s="1"/>
  <c r="L361" i="2" s="1"/>
  <c r="E362" i="2"/>
  <c r="E363" i="2" s="1"/>
  <c r="G361" i="2" s="1"/>
  <c r="J359" i="2"/>
  <c r="J360" i="2" s="1"/>
  <c r="L358" i="2" s="1"/>
  <c r="E359" i="2"/>
  <c r="E360" i="2" s="1"/>
  <c r="G358" i="2" s="1"/>
  <c r="J356" i="2"/>
  <c r="J357" i="2" s="1"/>
  <c r="L355" i="2" s="1"/>
  <c r="E356" i="2"/>
  <c r="E357" i="2" s="1"/>
  <c r="G355" i="2" s="1"/>
  <c r="J310" i="2"/>
  <c r="J311" i="2" s="1"/>
  <c r="L309" i="2" s="1"/>
  <c r="E310" i="2"/>
  <c r="J307" i="2"/>
  <c r="J308" i="2" s="1"/>
  <c r="L306" i="2" s="1"/>
  <c r="E307" i="2"/>
  <c r="E308" i="2" s="1"/>
  <c r="J304" i="2"/>
  <c r="J305" i="2" s="1"/>
  <c r="L303" i="2" s="1"/>
  <c r="E304" i="2"/>
  <c r="J301" i="2"/>
  <c r="J302" i="2" s="1"/>
  <c r="L300" i="2" s="1"/>
  <c r="E301" i="2"/>
  <c r="J298" i="2"/>
  <c r="J299" i="2" s="1"/>
  <c r="L297" i="2" s="1"/>
  <c r="E298" i="2"/>
  <c r="J285" i="2"/>
  <c r="J284" i="2"/>
  <c r="J283" i="2"/>
  <c r="J282" i="2"/>
  <c r="E285" i="2"/>
  <c r="E284" i="2"/>
  <c r="E283" i="2"/>
  <c r="E282" i="2"/>
  <c r="J252" i="2"/>
  <c r="J253" i="2" s="1"/>
  <c r="L251" i="2" s="1"/>
  <c r="E252" i="2"/>
  <c r="E253" i="2" s="1"/>
  <c r="J249" i="2"/>
  <c r="J250" i="2" s="1"/>
  <c r="L248" i="2" s="1"/>
  <c r="E249" i="2"/>
  <c r="E250" i="2" s="1"/>
  <c r="J246" i="2"/>
  <c r="J247" i="2" s="1"/>
  <c r="L245" i="2" s="1"/>
  <c r="E246" i="2"/>
  <c r="J243" i="2"/>
  <c r="J244" i="2" s="1"/>
  <c r="L242" i="2" s="1"/>
  <c r="E243" i="2"/>
  <c r="E244" i="2" s="1"/>
  <c r="J240" i="2"/>
  <c r="J241" i="2" s="1"/>
  <c r="L239" i="2" s="1"/>
  <c r="E240" i="2"/>
  <c r="J194" i="2"/>
  <c r="J195" i="2" s="1"/>
  <c r="L193" i="2" s="1"/>
  <c r="E194" i="2"/>
  <c r="E195" i="2" s="1"/>
  <c r="G193" i="2" s="1"/>
  <c r="J191" i="2"/>
  <c r="J192" i="2" s="1"/>
  <c r="L190" i="2" s="1"/>
  <c r="E191" i="2"/>
  <c r="E192" i="2" s="1"/>
  <c r="G190" i="2" s="1"/>
  <c r="J188" i="2"/>
  <c r="J189" i="2" s="1"/>
  <c r="L187" i="2" s="1"/>
  <c r="E188" i="2"/>
  <c r="E189" i="2" s="1"/>
  <c r="G187" i="2" s="1"/>
  <c r="J185" i="2"/>
  <c r="J186" i="2" s="1"/>
  <c r="L184" i="2" s="1"/>
  <c r="E185" i="2"/>
  <c r="E186" i="2" s="1"/>
  <c r="G184" i="2" s="1"/>
  <c r="J182" i="2"/>
  <c r="J183" i="2" s="1"/>
  <c r="L181" i="2" s="1"/>
  <c r="E182" i="2"/>
  <c r="E183" i="2" s="1"/>
  <c r="G181" i="2" s="1"/>
  <c r="J136" i="2"/>
  <c r="J137" i="2" s="1"/>
  <c r="L135" i="2" s="1"/>
  <c r="E136" i="2"/>
  <c r="J133" i="2"/>
  <c r="J134" i="2" s="1"/>
  <c r="L132" i="2" s="1"/>
  <c r="E133" i="2"/>
  <c r="J130" i="2"/>
  <c r="J131" i="2" s="1"/>
  <c r="L129" i="2" s="1"/>
  <c r="E130" i="2"/>
  <c r="J127" i="2"/>
  <c r="J128" i="2" s="1"/>
  <c r="L126" i="2" s="1"/>
  <c r="E127" i="2"/>
  <c r="E128" i="2" s="1"/>
  <c r="J124" i="2"/>
  <c r="J125" i="2" s="1"/>
  <c r="L123" i="2" s="1"/>
  <c r="E124" i="2"/>
  <c r="E125" i="2" s="1"/>
  <c r="G123" i="2" s="1"/>
  <c r="J111" i="2"/>
  <c r="E111" i="2"/>
  <c r="J110" i="2"/>
  <c r="E110" i="2"/>
  <c r="J78" i="2"/>
  <c r="E78" i="2"/>
  <c r="E79" i="2" s="1"/>
  <c r="J75" i="2"/>
  <c r="J76" i="2" s="1"/>
  <c r="E75" i="2"/>
  <c r="E76" i="2" s="1"/>
  <c r="J72" i="2"/>
  <c r="J73" i="2" s="1"/>
  <c r="E72" i="2"/>
  <c r="E73" i="2" s="1"/>
  <c r="J69" i="2"/>
  <c r="E69" i="2"/>
  <c r="E70" i="2" s="1"/>
  <c r="J66" i="2"/>
  <c r="E66" i="2"/>
  <c r="J20" i="2"/>
  <c r="J21" i="2" s="1"/>
  <c r="E20" i="2"/>
  <c r="E21" i="2" s="1"/>
  <c r="J17" i="2"/>
  <c r="J18" i="2" s="1"/>
  <c r="E17" i="2"/>
  <c r="E18" i="2" s="1"/>
  <c r="J14" i="2"/>
  <c r="J15" i="2" s="1"/>
  <c r="E14" i="2"/>
  <c r="E15" i="2" s="1"/>
  <c r="J11" i="2"/>
  <c r="J12" i="2" s="1"/>
  <c r="E11" i="2"/>
  <c r="E12" i="2" s="1"/>
  <c r="J8" i="2"/>
  <c r="J9" i="2" s="1"/>
  <c r="L7" i="2" s="1"/>
  <c r="E8" i="2"/>
  <c r="E9" i="2" s="1"/>
  <c r="K413" i="2"/>
  <c r="J464" i="2" s="1"/>
  <c r="F413" i="2"/>
  <c r="E464" i="2" s="1"/>
  <c r="B1572" i="2"/>
  <c r="B1514" i="2"/>
  <c r="B1456" i="2"/>
  <c r="B1398" i="2"/>
  <c r="B1340" i="2"/>
  <c r="B1282" i="2"/>
  <c r="B1224" i="2"/>
  <c r="B1166" i="2"/>
  <c r="B1108" i="2"/>
  <c r="B1050" i="2"/>
  <c r="B992" i="2"/>
  <c r="B934" i="2"/>
  <c r="B876" i="2"/>
  <c r="B818" i="2"/>
  <c r="B760" i="2"/>
  <c r="B702" i="2"/>
  <c r="B644" i="2"/>
  <c r="B586" i="2"/>
  <c r="B528" i="2"/>
  <c r="B470" i="2"/>
  <c r="B412" i="2"/>
  <c r="B354" i="2"/>
  <c r="B296" i="2"/>
  <c r="A1515" i="2"/>
  <c r="A1457" i="2"/>
  <c r="A1399" i="2"/>
  <c r="A1341" i="2"/>
  <c r="J326" i="2"/>
  <c r="J906" i="2"/>
  <c r="J907" i="2" s="1"/>
  <c r="J918" i="2"/>
  <c r="J919" i="2" s="1"/>
  <c r="A1283" i="2"/>
  <c r="A1225" i="2"/>
  <c r="A1167" i="2"/>
  <c r="A1109" i="2"/>
  <c r="A1051" i="2"/>
  <c r="A993" i="2"/>
  <c r="A935" i="2"/>
  <c r="A877" i="2"/>
  <c r="A819" i="2"/>
  <c r="A761" i="2"/>
  <c r="A703" i="2"/>
  <c r="CA15" i="4" l="1"/>
  <c r="O65" i="7"/>
  <c r="O67" i="7" s="1"/>
  <c r="CC66" i="4"/>
  <c r="Q74" i="4"/>
  <c r="CC78" i="4"/>
  <c r="L1579" i="2"/>
  <c r="J1624" i="2"/>
  <c r="L1625" i="2" s="1"/>
  <c r="Q90" i="4"/>
  <c r="Q315" i="4"/>
  <c r="Q225" i="4"/>
  <c r="Q495" i="4"/>
  <c r="Q540" i="4"/>
  <c r="Q180" i="4"/>
  <c r="Q45" i="4"/>
  <c r="Q541" i="4"/>
  <c r="Q316" i="4"/>
  <c r="R318" i="4"/>
  <c r="CC318" i="4" s="1"/>
  <c r="Q318" i="4"/>
  <c r="Q273" i="4"/>
  <c r="G540" i="4"/>
  <c r="G225" i="4"/>
  <c r="G180" i="4"/>
  <c r="G315" i="4"/>
  <c r="G135" i="4"/>
  <c r="Q52" i="4"/>
  <c r="CA60" i="4"/>
  <c r="Q7" i="4"/>
  <c r="BP93" i="4"/>
  <c r="CB93" i="4" s="1"/>
  <c r="BP91" i="4"/>
  <c r="CB91" i="4" s="1"/>
  <c r="BP90" i="4"/>
  <c r="CB90" i="4" s="1"/>
  <c r="BP45" i="4"/>
  <c r="CB45" i="4" s="1"/>
  <c r="BP46" i="4"/>
  <c r="CB46" i="4" s="1"/>
  <c r="BP48" i="4"/>
  <c r="CB48" i="4" s="1"/>
  <c r="J79" i="2"/>
  <c r="L77" i="2" s="1"/>
  <c r="F267" i="4"/>
  <c r="F266" i="4" s="1"/>
  <c r="CA374" i="2"/>
  <c r="L1582" i="2"/>
  <c r="AP167" i="2"/>
  <c r="AP176" i="2" s="1"/>
  <c r="F312" i="4"/>
  <c r="F311" i="4" s="1"/>
  <c r="Q858" i="4"/>
  <c r="Q543" i="4"/>
  <c r="R543" i="4"/>
  <c r="CC543" i="4" s="1"/>
  <c r="Q453" i="4"/>
  <c r="R858" i="4"/>
  <c r="CC858" i="4" s="1"/>
  <c r="R498" i="4"/>
  <c r="CC498" i="4" s="1"/>
  <c r="R633" i="4"/>
  <c r="CC633" i="4" s="1"/>
  <c r="Q633" i="4"/>
  <c r="Q498" i="4"/>
  <c r="R453" i="4"/>
  <c r="CC453" i="4" s="1"/>
  <c r="P66" i="7"/>
  <c r="M67" i="7"/>
  <c r="E67" i="2"/>
  <c r="G65" i="2" s="1"/>
  <c r="J70" i="2"/>
  <c r="L68" i="2" s="1"/>
  <c r="J67" i="2"/>
  <c r="L65" i="2" s="1"/>
  <c r="F132" i="4"/>
  <c r="F131" i="4" s="1"/>
  <c r="I65" i="7"/>
  <c r="I67" i="7" s="1"/>
  <c r="L65" i="7"/>
  <c r="L67" i="7" s="1"/>
  <c r="CA56" i="4"/>
  <c r="CA11" i="4"/>
  <c r="CA7" i="4"/>
  <c r="K65" i="7"/>
  <c r="K67" i="7" s="1"/>
  <c r="L1576" i="2"/>
  <c r="CA142" i="2"/>
  <c r="L1585" i="2"/>
  <c r="CA200" i="2"/>
  <c r="CA358" i="2"/>
  <c r="CA367" i="2"/>
  <c r="L1573" i="2"/>
  <c r="BE167" i="2"/>
  <c r="BD171" i="2" s="1"/>
  <c r="N65" i="7"/>
  <c r="N67" i="7" s="1"/>
  <c r="AK167" i="2"/>
  <c r="CA361" i="2"/>
  <c r="CA52" i="4"/>
  <c r="J65" i="7"/>
  <c r="J67" i="7" s="1"/>
  <c r="V167" i="2"/>
  <c r="V177" i="2" s="1"/>
  <c r="AA167" i="2"/>
  <c r="AA177" i="2" s="1"/>
  <c r="L416" i="2"/>
  <c r="L425" i="2"/>
  <c r="G529" i="2"/>
  <c r="G538" i="2"/>
  <c r="G532" i="2"/>
  <c r="G535" i="2"/>
  <c r="G541" i="2"/>
  <c r="G654" i="2"/>
  <c r="G657" i="2"/>
  <c r="G651" i="2"/>
  <c r="G645" i="2"/>
  <c r="G648" i="2"/>
  <c r="G761" i="2"/>
  <c r="G764" i="2"/>
  <c r="G767" i="2"/>
  <c r="G770" i="2"/>
  <c r="G773" i="2"/>
  <c r="G880" i="2"/>
  <c r="G883" i="2"/>
  <c r="G886" i="2"/>
  <c r="G889" i="2"/>
  <c r="G877" i="2"/>
  <c r="G993" i="2"/>
  <c r="G996" i="2"/>
  <c r="G999" i="2"/>
  <c r="G1002" i="2"/>
  <c r="G1005" i="2"/>
  <c r="G1118" i="2"/>
  <c r="G1112" i="2"/>
  <c r="G1115" i="2"/>
  <c r="G1109" i="2"/>
  <c r="G1121" i="2"/>
  <c r="G1463" i="2"/>
  <c r="G1457" i="2"/>
  <c r="G1469" i="2"/>
  <c r="G1466" i="2"/>
  <c r="G1460" i="2"/>
  <c r="BO66" i="4"/>
  <c r="BO83" i="4" s="1"/>
  <c r="E131" i="2"/>
  <c r="G129" i="2" s="1"/>
  <c r="CA129" i="2" s="1"/>
  <c r="E302" i="2"/>
  <c r="G300" i="2" s="1"/>
  <c r="CA300" i="2" s="1"/>
  <c r="E311" i="2"/>
  <c r="G309" i="2" s="1"/>
  <c r="CA309" i="2" s="1"/>
  <c r="G419" i="2"/>
  <c r="G471" i="2"/>
  <c r="G483" i="2"/>
  <c r="G474" i="2"/>
  <c r="G477" i="2"/>
  <c r="G480" i="2"/>
  <c r="L529" i="2"/>
  <c r="L532" i="2"/>
  <c r="L535" i="2"/>
  <c r="CA535" i="2" s="1"/>
  <c r="L538" i="2"/>
  <c r="CA538" i="2" s="1"/>
  <c r="L541" i="2"/>
  <c r="CA541" i="2" s="1"/>
  <c r="L645" i="2"/>
  <c r="L648" i="2"/>
  <c r="CA648" i="2" s="1"/>
  <c r="L651" i="2"/>
  <c r="L654" i="2"/>
  <c r="L657" i="2"/>
  <c r="CA657" i="2" s="1"/>
  <c r="L761" i="2"/>
  <c r="CA761" i="2" s="1"/>
  <c r="L773" i="2"/>
  <c r="CA773" i="2" s="1"/>
  <c r="L767" i="2"/>
  <c r="CA767" i="2" s="1"/>
  <c r="L764" i="2"/>
  <c r="L770" i="2"/>
  <c r="CA770" i="2" s="1"/>
  <c r="L889" i="2"/>
  <c r="CA889" i="2" s="1"/>
  <c r="L886" i="2"/>
  <c r="L880" i="2"/>
  <c r="L877" i="2"/>
  <c r="L883" i="2"/>
  <c r="CA883" i="2" s="1"/>
  <c r="L993" i="2"/>
  <c r="L996" i="2"/>
  <c r="CA996" i="2" s="1"/>
  <c r="L1002" i="2"/>
  <c r="L999" i="2"/>
  <c r="CA999" i="2" s="1"/>
  <c r="L1005" i="2"/>
  <c r="CA1005" i="2" s="1"/>
  <c r="L1115" i="2"/>
  <c r="CA1115" i="2" s="1"/>
  <c r="L1118" i="2"/>
  <c r="CA1118" i="2" s="1"/>
  <c r="L1121" i="2"/>
  <c r="L1109" i="2"/>
  <c r="CA1109" i="2" s="1"/>
  <c r="L1112" i="2"/>
  <c r="CA1112" i="2" s="1"/>
  <c r="L1228" i="2"/>
  <c r="L1231" i="2"/>
  <c r="L1237" i="2"/>
  <c r="L1225" i="2"/>
  <c r="L1234" i="2"/>
  <c r="L1341" i="2"/>
  <c r="L1344" i="2"/>
  <c r="L1347" i="2"/>
  <c r="L1350" i="2"/>
  <c r="L1353" i="2"/>
  <c r="L1460" i="2"/>
  <c r="L1469" i="2"/>
  <c r="CA1469" i="2" s="1"/>
  <c r="L1463" i="2"/>
  <c r="CA1463" i="2" s="1"/>
  <c r="L1466" i="2"/>
  <c r="CA1466" i="2" s="1"/>
  <c r="L1457" i="2"/>
  <c r="CA686" i="4"/>
  <c r="CA731" i="4"/>
  <c r="CA772" i="4"/>
  <c r="L419" i="2"/>
  <c r="CA419" i="2" s="1"/>
  <c r="L474" i="2"/>
  <c r="CA474" i="2" s="1"/>
  <c r="L471" i="2"/>
  <c r="CA471" i="2" s="1"/>
  <c r="L483" i="2"/>
  <c r="L477" i="2"/>
  <c r="CA477" i="2" s="1"/>
  <c r="L480" i="2"/>
  <c r="CA480" i="2" s="1"/>
  <c r="CA817" i="4"/>
  <c r="CA866" i="4"/>
  <c r="E134" i="2"/>
  <c r="G132" i="2" s="1"/>
  <c r="CA132" i="2" s="1"/>
  <c r="E247" i="2"/>
  <c r="G245" i="2" s="1"/>
  <c r="CA245" i="2" s="1"/>
  <c r="E305" i="2"/>
  <c r="G303" i="2" s="1"/>
  <c r="CA303" i="2" s="1"/>
  <c r="G413" i="2"/>
  <c r="G422" i="2"/>
  <c r="G590" i="2"/>
  <c r="G587" i="2"/>
  <c r="G593" i="2"/>
  <c r="G599" i="2"/>
  <c r="G596" i="2"/>
  <c r="G709" i="2"/>
  <c r="G712" i="2"/>
  <c r="G715" i="2"/>
  <c r="G706" i="2"/>
  <c r="G703" i="2"/>
  <c r="G819" i="2"/>
  <c r="G822" i="2"/>
  <c r="G825" i="2"/>
  <c r="G828" i="2"/>
  <c r="G831" i="2"/>
  <c r="G935" i="2"/>
  <c r="G938" i="2"/>
  <c r="G941" i="2"/>
  <c r="G944" i="2"/>
  <c r="G947" i="2"/>
  <c r="CA741" i="4"/>
  <c r="CA776" i="4"/>
  <c r="R83" i="4"/>
  <c r="CA18" i="4"/>
  <c r="CA123" i="2"/>
  <c r="CA184" i="2"/>
  <c r="CA355" i="2"/>
  <c r="CA364" i="2"/>
  <c r="L413" i="2"/>
  <c r="CA413" i="2" s="1"/>
  <c r="L422" i="2"/>
  <c r="CA422" i="2" s="1"/>
  <c r="L599" i="2"/>
  <c r="L587" i="2"/>
  <c r="L590" i="2"/>
  <c r="L593" i="2"/>
  <c r="L596" i="2"/>
  <c r="CA596" i="2" s="1"/>
  <c r="L703" i="2"/>
  <c r="L715" i="2"/>
  <c r="L709" i="2"/>
  <c r="L712" i="2"/>
  <c r="L706" i="2"/>
  <c r="L825" i="2"/>
  <c r="L819" i="2"/>
  <c r="L822" i="2"/>
  <c r="CA822" i="2" s="1"/>
  <c r="L828" i="2"/>
  <c r="CA828" i="2" s="1"/>
  <c r="L831" i="2"/>
  <c r="L947" i="2"/>
  <c r="L935" i="2"/>
  <c r="L941" i="2"/>
  <c r="CA941" i="2" s="1"/>
  <c r="L944" i="2"/>
  <c r="L938" i="2"/>
  <c r="L1051" i="2"/>
  <c r="L1060" i="2"/>
  <c r="L1054" i="2"/>
  <c r="L1057" i="2"/>
  <c r="L1063" i="2"/>
  <c r="L1173" i="2"/>
  <c r="L1167" i="2"/>
  <c r="L1170" i="2"/>
  <c r="L1176" i="2"/>
  <c r="L1179" i="2"/>
  <c r="L1295" i="2"/>
  <c r="L1283" i="2"/>
  <c r="L1286" i="2"/>
  <c r="L1289" i="2"/>
  <c r="L1292" i="2"/>
  <c r="L1399" i="2"/>
  <c r="L1408" i="2"/>
  <c r="L1402" i="2"/>
  <c r="L1405" i="2"/>
  <c r="L1411" i="2"/>
  <c r="L1524" i="2"/>
  <c r="L1527" i="2"/>
  <c r="L1521" i="2"/>
  <c r="L1515" i="2"/>
  <c r="L1518" i="2"/>
  <c r="CA821" i="4"/>
  <c r="H65" i="7"/>
  <c r="H67" i="7" s="1"/>
  <c r="CA78" i="4"/>
  <c r="R38" i="4"/>
  <c r="E137" i="2"/>
  <c r="G135" i="2" s="1"/>
  <c r="CA135" i="2" s="1"/>
  <c r="E299" i="2"/>
  <c r="G297" i="2" s="1"/>
  <c r="CA297" i="2" s="1"/>
  <c r="G416" i="2"/>
  <c r="G425" i="2"/>
  <c r="CA682" i="4"/>
  <c r="CA727" i="4"/>
  <c r="CA749" i="4"/>
  <c r="CA790" i="4"/>
  <c r="CA884" i="4"/>
  <c r="CA316" i="2"/>
  <c r="AZ167" i="2"/>
  <c r="BO21" i="4"/>
  <c r="BO38" i="4" s="1"/>
  <c r="CA74" i="4"/>
  <c r="CA70" i="4"/>
  <c r="P47" i="7"/>
  <c r="CA88" i="2"/>
  <c r="CA193" i="2"/>
  <c r="CA84" i="2"/>
  <c r="CA181" i="2"/>
  <c r="CA187" i="2"/>
  <c r="CA190" i="2"/>
  <c r="BJ167" i="2"/>
  <c r="Q167" i="2"/>
  <c r="Q177" i="2" s="1"/>
  <c r="AU167" i="2"/>
  <c r="AU176" i="2" s="1"/>
  <c r="E241" i="2"/>
  <c r="G239" i="2" s="1"/>
  <c r="CA239" i="2" s="1"/>
  <c r="AF167" i="2"/>
  <c r="AF176" i="2" s="1"/>
  <c r="CA92" i="2"/>
  <c r="J327" i="2"/>
  <c r="L324" i="2" s="1"/>
  <c r="CA22" i="2"/>
  <c r="CA26" i="2"/>
  <c r="P44" i="7"/>
  <c r="AF65" i="7"/>
  <c r="AF67" i="7" s="1"/>
  <c r="AF69" i="7" s="1"/>
  <c r="BP109" i="2"/>
  <c r="BO109" i="2"/>
  <c r="BO399" i="2"/>
  <c r="BP399" i="2"/>
  <c r="BP167" i="2"/>
  <c r="BO167" i="2"/>
  <c r="BP283" i="2"/>
  <c r="BO283" i="2"/>
  <c r="BO225" i="2"/>
  <c r="BP225" i="2"/>
  <c r="BP51" i="2"/>
  <c r="BP341" i="2"/>
  <c r="BO341" i="2"/>
  <c r="L916" i="2"/>
  <c r="L904" i="2"/>
  <c r="G664" i="2"/>
  <c r="G660" i="2"/>
  <c r="L722" i="2"/>
  <c r="L718" i="2"/>
  <c r="L838" i="2"/>
  <c r="L834" i="2"/>
  <c r="L954" i="2"/>
  <c r="L950" i="2"/>
  <c r="L1070" i="2"/>
  <c r="L1066" i="2"/>
  <c r="L1186" i="2"/>
  <c r="L1182" i="2"/>
  <c r="L1302" i="2"/>
  <c r="L1298" i="2"/>
  <c r="L1418" i="2"/>
  <c r="L1414" i="2"/>
  <c r="L1534" i="2"/>
  <c r="L1530" i="2"/>
  <c r="G1585" i="2"/>
  <c r="CA1585" i="2" s="1"/>
  <c r="G776" i="2"/>
  <c r="G780" i="2"/>
  <c r="G1012" i="2"/>
  <c r="G1008" i="2"/>
  <c r="G1244" i="2"/>
  <c r="G1240" i="2"/>
  <c r="G1237" i="2"/>
  <c r="G1234" i="2"/>
  <c r="G1231" i="2"/>
  <c r="G1228" i="2"/>
  <c r="G1225" i="2"/>
  <c r="G1472" i="2"/>
  <c r="G1476" i="2"/>
  <c r="G432" i="2"/>
  <c r="G428" i="2"/>
  <c r="G548" i="2"/>
  <c r="G544" i="2"/>
  <c r="L780" i="2"/>
  <c r="L776" i="2"/>
  <c r="L896" i="2"/>
  <c r="L892" i="2"/>
  <c r="L1012" i="2"/>
  <c r="L1008" i="2"/>
  <c r="L1128" i="2"/>
  <c r="L1124" i="2"/>
  <c r="L1244" i="2"/>
  <c r="L1240" i="2"/>
  <c r="L1360" i="2"/>
  <c r="L1356" i="2"/>
  <c r="L1476" i="2"/>
  <c r="L1472" i="2"/>
  <c r="G1573" i="2"/>
  <c r="L1592" i="2"/>
  <c r="L1588" i="2"/>
  <c r="L664" i="2"/>
  <c r="CA664" i="2" s="1"/>
  <c r="L660" i="2"/>
  <c r="G896" i="2"/>
  <c r="G892" i="2"/>
  <c r="G1124" i="2"/>
  <c r="G1128" i="2"/>
  <c r="G1360" i="2"/>
  <c r="G1356" i="2"/>
  <c r="G1344" i="2"/>
  <c r="G1353" i="2"/>
  <c r="G1341" i="2"/>
  <c r="G1350" i="2"/>
  <c r="G1347" i="2"/>
  <c r="G1592" i="2"/>
  <c r="G1588" i="2"/>
  <c r="G1579" i="2"/>
  <c r="CA1579" i="2" s="1"/>
  <c r="L432" i="2"/>
  <c r="L428" i="2"/>
  <c r="G490" i="2"/>
  <c r="G486" i="2"/>
  <c r="L548" i="2"/>
  <c r="L544" i="2"/>
  <c r="G602" i="2"/>
  <c r="G606" i="2"/>
  <c r="G1576" i="2"/>
  <c r="L486" i="2"/>
  <c r="L490" i="2"/>
  <c r="L606" i="2"/>
  <c r="L602" i="2"/>
  <c r="G722" i="2"/>
  <c r="G718" i="2"/>
  <c r="G838" i="2"/>
  <c r="G834" i="2"/>
  <c r="G950" i="2"/>
  <c r="G954" i="2"/>
  <c r="G1070" i="2"/>
  <c r="G1066" i="2"/>
  <c r="G1051" i="2"/>
  <c r="G1054" i="2"/>
  <c r="G1057" i="2"/>
  <c r="G1060" i="2"/>
  <c r="G1063" i="2"/>
  <c r="G1186" i="2"/>
  <c r="G1182" i="2"/>
  <c r="G1170" i="2"/>
  <c r="G1173" i="2"/>
  <c r="G1179" i="2"/>
  <c r="G1176" i="2"/>
  <c r="G1167" i="2"/>
  <c r="G1298" i="2"/>
  <c r="G1302" i="2"/>
  <c r="G1295" i="2"/>
  <c r="G1289" i="2"/>
  <c r="G1283" i="2"/>
  <c r="G1286" i="2"/>
  <c r="G1292" i="2"/>
  <c r="G1418" i="2"/>
  <c r="G1414" i="2"/>
  <c r="G1408" i="2"/>
  <c r="G1402" i="2"/>
  <c r="G1411" i="2"/>
  <c r="G1405" i="2"/>
  <c r="G1399" i="2"/>
  <c r="G1534" i="2"/>
  <c r="G1530" i="2"/>
  <c r="G1527" i="2"/>
  <c r="G1524" i="2"/>
  <c r="G1521" i="2"/>
  <c r="G1515" i="2"/>
  <c r="G1518" i="2"/>
  <c r="G1582" i="2"/>
  <c r="CA1582" i="2" s="1"/>
  <c r="L13" i="2"/>
  <c r="L74" i="2"/>
  <c r="G68" i="2"/>
  <c r="G77" i="2"/>
  <c r="L16" i="2"/>
  <c r="G71" i="2"/>
  <c r="G126" i="2"/>
  <c r="CA126" i="2" s="1"/>
  <c r="G248" i="2"/>
  <c r="CA248" i="2" s="1"/>
  <c r="G306" i="2"/>
  <c r="CA306" i="2" s="1"/>
  <c r="L10" i="2"/>
  <c r="L19" i="2"/>
  <c r="L71" i="2"/>
  <c r="G74" i="2"/>
  <c r="G242" i="2"/>
  <c r="CA242" i="2" s="1"/>
  <c r="G251" i="2"/>
  <c r="CA251" i="2" s="1"/>
  <c r="G7" i="2"/>
  <c r="CA7" i="2" s="1"/>
  <c r="G16" i="2"/>
  <c r="G19" i="2"/>
  <c r="G10" i="2"/>
  <c r="G13" i="2"/>
  <c r="J388" i="2"/>
  <c r="J389" i="2" s="1"/>
  <c r="E388" i="2"/>
  <c r="E389" i="2" s="1"/>
  <c r="E1602" i="2"/>
  <c r="E1603" i="2" s="1"/>
  <c r="J1602" i="2"/>
  <c r="J1610" i="2"/>
  <c r="J1611" i="2" s="1"/>
  <c r="E1610" i="2"/>
  <c r="J1606" i="2"/>
  <c r="J1607" i="2" s="1"/>
  <c r="E1606" i="2"/>
  <c r="AX56" i="7"/>
  <c r="AX53" i="7"/>
  <c r="AX52" i="7"/>
  <c r="AX51" i="7"/>
  <c r="AX50" i="7"/>
  <c r="AX49" i="7"/>
  <c r="AX48" i="7"/>
  <c r="AX47" i="7"/>
  <c r="AX46" i="7"/>
  <c r="J1598" i="2"/>
  <c r="E1598" i="2"/>
  <c r="J616" i="2"/>
  <c r="J617" i="2" s="1"/>
  <c r="L614" i="2" s="1"/>
  <c r="E616" i="2"/>
  <c r="J860" i="2"/>
  <c r="E860" i="2"/>
  <c r="E674" i="2"/>
  <c r="E675" i="2" s="1"/>
  <c r="J674" i="2"/>
  <c r="J512" i="2"/>
  <c r="J513" i="2" s="1"/>
  <c r="E512" i="2"/>
  <c r="E513" i="2" s="1"/>
  <c r="E1614" i="2"/>
  <c r="J1614" i="2"/>
  <c r="J856" i="2"/>
  <c r="J857" i="2" s="1"/>
  <c r="E856" i="2"/>
  <c r="E857" i="2" s="1"/>
  <c r="J794" i="2"/>
  <c r="J795" i="2" s="1"/>
  <c r="E794" i="2"/>
  <c r="E795" i="2" s="1"/>
  <c r="J732" i="2"/>
  <c r="E732" i="2"/>
  <c r="E733" i="2" s="1"/>
  <c r="J670" i="2"/>
  <c r="E670" i="2"/>
  <c r="E671" i="2" s="1"/>
  <c r="J570" i="2"/>
  <c r="E570" i="2"/>
  <c r="J508" i="2"/>
  <c r="J509" i="2" s="1"/>
  <c r="E508" i="2"/>
  <c r="E509" i="2" s="1"/>
  <c r="E446" i="2"/>
  <c r="J446" i="2"/>
  <c r="E384" i="2"/>
  <c r="E385" i="2" s="1"/>
  <c r="J384" i="2"/>
  <c r="J385" i="2" s="1"/>
  <c r="E322" i="2"/>
  <c r="J322" i="2"/>
  <c r="J740" i="2"/>
  <c r="J741" i="2" s="1"/>
  <c r="E740" i="2"/>
  <c r="E392" i="2"/>
  <c r="J392" i="2"/>
  <c r="J736" i="2"/>
  <c r="E736" i="2"/>
  <c r="E737" i="2" s="1"/>
  <c r="J612" i="2"/>
  <c r="E612" i="2"/>
  <c r="E613" i="2" s="1"/>
  <c r="E450" i="2"/>
  <c r="J450" i="2"/>
  <c r="J852" i="2"/>
  <c r="J853" i="2" s="1"/>
  <c r="E852" i="2"/>
  <c r="E790" i="2"/>
  <c r="J790" i="2"/>
  <c r="J728" i="2"/>
  <c r="J729" i="2" s="1"/>
  <c r="E728" i="2"/>
  <c r="J628" i="2"/>
  <c r="E628" i="2"/>
  <c r="E566" i="2"/>
  <c r="J566" i="2"/>
  <c r="J567" i="2" s="1"/>
  <c r="E504" i="2"/>
  <c r="E505" i="2" s="1"/>
  <c r="G502" i="2" s="1"/>
  <c r="J504" i="2"/>
  <c r="J505" i="2" s="1"/>
  <c r="E442" i="2"/>
  <c r="J442" i="2"/>
  <c r="J380" i="2"/>
  <c r="E380" i="2"/>
  <c r="J678" i="2"/>
  <c r="E678" i="2"/>
  <c r="E554" i="2"/>
  <c r="E555" i="2" s="1"/>
  <c r="J554" i="2"/>
  <c r="J555" i="2" s="1"/>
  <c r="J330" i="2"/>
  <c r="E330" i="2"/>
  <c r="J798" i="2"/>
  <c r="J799" i="2" s="1"/>
  <c r="E798" i="2"/>
  <c r="E848" i="2"/>
  <c r="J848" i="2"/>
  <c r="J849" i="2" s="1"/>
  <c r="J786" i="2"/>
  <c r="J787" i="2" s="1"/>
  <c r="E786" i="2"/>
  <c r="J686" i="2"/>
  <c r="E686" i="2"/>
  <c r="J624" i="2"/>
  <c r="J625" i="2" s="1"/>
  <c r="E624" i="2"/>
  <c r="E625" i="2" s="1"/>
  <c r="E562" i="2"/>
  <c r="E563" i="2" s="1"/>
  <c r="J562" i="2"/>
  <c r="J500" i="2"/>
  <c r="J501" i="2" s="1"/>
  <c r="E500" i="2"/>
  <c r="E501" i="2" s="1"/>
  <c r="E438" i="2"/>
  <c r="J438" i="2"/>
  <c r="J802" i="2"/>
  <c r="E802" i="2"/>
  <c r="E454" i="2"/>
  <c r="J454" i="2"/>
  <c r="J844" i="2"/>
  <c r="J845" i="2" s="1"/>
  <c r="E844" i="2"/>
  <c r="E845" i="2" s="1"/>
  <c r="J744" i="2"/>
  <c r="E744" i="2"/>
  <c r="J682" i="2"/>
  <c r="J683" i="2" s="1"/>
  <c r="E682" i="2"/>
  <c r="E683" i="2" s="1"/>
  <c r="J620" i="2"/>
  <c r="J621" i="2" s="1"/>
  <c r="E620" i="2"/>
  <c r="E621" i="2" s="1"/>
  <c r="J558" i="2"/>
  <c r="E558" i="2"/>
  <c r="E496" i="2"/>
  <c r="E497" i="2" s="1"/>
  <c r="J496" i="2"/>
  <c r="J497" i="2" s="1"/>
  <c r="J396" i="2"/>
  <c r="E396" i="2"/>
  <c r="J334" i="2"/>
  <c r="E334" i="2"/>
  <c r="E326" i="2"/>
  <c r="J338" i="2"/>
  <c r="E338" i="2"/>
  <c r="AJ45" i="7"/>
  <c r="T45" i="7"/>
  <c r="T65" i="7" s="1"/>
  <c r="AG44" i="7"/>
  <c r="AH44" i="7" s="1"/>
  <c r="J1312" i="2"/>
  <c r="E1312" i="2"/>
  <c r="E1313" i="2" s="1"/>
  <c r="J964" i="2"/>
  <c r="E964" i="2"/>
  <c r="E965" i="2" s="1"/>
  <c r="E1552" i="2"/>
  <c r="E1553" i="2" s="1"/>
  <c r="J1552" i="2"/>
  <c r="J1553" i="2" s="1"/>
  <c r="E1490" i="2"/>
  <c r="J1490" i="2"/>
  <c r="J1491" i="2" s="1"/>
  <c r="J1428" i="2"/>
  <c r="J1429" i="2" s="1"/>
  <c r="E1428" i="2"/>
  <c r="E1429" i="2" s="1"/>
  <c r="E1366" i="2"/>
  <c r="E1367" i="2" s="1"/>
  <c r="J1366" i="2"/>
  <c r="J1266" i="2"/>
  <c r="E1266" i="2"/>
  <c r="J1204" i="2"/>
  <c r="J1205" i="2" s="1"/>
  <c r="E1204" i="2"/>
  <c r="J1142" i="2"/>
  <c r="E1142" i="2"/>
  <c r="E1080" i="2"/>
  <c r="E1081" i="2" s="1"/>
  <c r="J1080" i="2"/>
  <c r="E1018" i="2"/>
  <c r="E1019" i="2" s="1"/>
  <c r="J1018" i="2"/>
  <c r="J1019" i="2" s="1"/>
  <c r="E918" i="2"/>
  <c r="E222" i="2"/>
  <c r="J222" i="2"/>
  <c r="E160" i="2"/>
  <c r="J160" i="2"/>
  <c r="J98" i="2"/>
  <c r="E98" i="2"/>
  <c r="J1498" i="2"/>
  <c r="E1498" i="2"/>
  <c r="J1088" i="2"/>
  <c r="J1089" i="2" s="1"/>
  <c r="E1088" i="2"/>
  <c r="E1089" i="2" s="1"/>
  <c r="J206" i="2"/>
  <c r="E206" i="2"/>
  <c r="J1424" i="2"/>
  <c r="E1424" i="2"/>
  <c r="E1138" i="2"/>
  <c r="E1139" i="2" s="1"/>
  <c r="J1138" i="2"/>
  <c r="E218" i="2"/>
  <c r="J218" i="2"/>
  <c r="J1436" i="2"/>
  <c r="E1436" i="2"/>
  <c r="J1250" i="2"/>
  <c r="J1251" i="2" s="1"/>
  <c r="E1250" i="2"/>
  <c r="J902" i="2"/>
  <c r="J903" i="2" s="1"/>
  <c r="E902" i="2"/>
  <c r="E903" i="2" s="1"/>
  <c r="J106" i="2"/>
  <c r="E106" i="2"/>
  <c r="J32" i="2"/>
  <c r="J33" i="2" s="1"/>
  <c r="E32" i="2"/>
  <c r="E33" i="2" s="1"/>
  <c r="J1486" i="2"/>
  <c r="J1487" i="2" s="1"/>
  <c r="E1486" i="2"/>
  <c r="E1487" i="2" s="1"/>
  <c r="G1484" i="2" s="1"/>
  <c r="J1262" i="2"/>
  <c r="J1263" i="2" s="1"/>
  <c r="E1262" i="2"/>
  <c r="E1263" i="2" s="1"/>
  <c r="J1076" i="2"/>
  <c r="J1077" i="2" s="1"/>
  <c r="E1076" i="2"/>
  <c r="E1077" i="2" s="1"/>
  <c r="J914" i="2"/>
  <c r="J915" i="2" s="1"/>
  <c r="E914" i="2"/>
  <c r="E915" i="2" s="1"/>
  <c r="J156" i="2"/>
  <c r="E156" i="2"/>
  <c r="J36" i="2"/>
  <c r="J37" i="2" s="1"/>
  <c r="E36" i="2"/>
  <c r="E37" i="2" s="1"/>
  <c r="E1544" i="2"/>
  <c r="E1545" i="2" s="1"/>
  <c r="J1544" i="2"/>
  <c r="J1545" i="2" s="1"/>
  <c r="J1482" i="2"/>
  <c r="J1483" i="2" s="1"/>
  <c r="E1482" i="2"/>
  <c r="E1483" i="2" s="1"/>
  <c r="J1382" i="2"/>
  <c r="E1382" i="2"/>
  <c r="E1320" i="2"/>
  <c r="J1320" i="2"/>
  <c r="J1321" i="2" s="1"/>
  <c r="E1258" i="2"/>
  <c r="J1258" i="2"/>
  <c r="J1259" i="2" s="1"/>
  <c r="J1196" i="2"/>
  <c r="J1197" i="2" s="1"/>
  <c r="E1196" i="2"/>
  <c r="J1134" i="2"/>
  <c r="E1134" i="2"/>
  <c r="E1135" i="2" s="1"/>
  <c r="J1034" i="2"/>
  <c r="E1034" i="2"/>
  <c r="J972" i="2"/>
  <c r="J973" i="2" s="1"/>
  <c r="E972" i="2"/>
  <c r="E973" i="2" s="1"/>
  <c r="E910" i="2"/>
  <c r="E911" i="2" s="1"/>
  <c r="J910" i="2"/>
  <c r="J911" i="2" s="1"/>
  <c r="E276" i="2"/>
  <c r="J276" i="2"/>
  <c r="E214" i="2"/>
  <c r="J214" i="2"/>
  <c r="J152" i="2"/>
  <c r="E152" i="2"/>
  <c r="J44" i="2"/>
  <c r="J45" i="2" s="1"/>
  <c r="E44" i="2"/>
  <c r="E45" i="2" s="1"/>
  <c r="E1150" i="2"/>
  <c r="J1150" i="2"/>
  <c r="J1548" i="2"/>
  <c r="E1548" i="2"/>
  <c r="E1549" i="2" s="1"/>
  <c r="J1324" i="2"/>
  <c r="E1324" i="2"/>
  <c r="E1200" i="2"/>
  <c r="E1201" i="2" s="1"/>
  <c r="J1200" i="2"/>
  <c r="J1201" i="2" s="1"/>
  <c r="J976" i="2"/>
  <c r="E976" i="2"/>
  <c r="E280" i="2"/>
  <c r="J280" i="2"/>
  <c r="J40" i="2"/>
  <c r="J41" i="2" s="1"/>
  <c r="E40" i="2"/>
  <c r="E41" i="2" s="1"/>
  <c r="E1540" i="2"/>
  <c r="E1541" i="2" s="1"/>
  <c r="J1540" i="2"/>
  <c r="J1541" i="2" s="1"/>
  <c r="J1440" i="2"/>
  <c r="E1440" i="2"/>
  <c r="J1378" i="2"/>
  <c r="J1379" i="2" s="1"/>
  <c r="E1378" i="2"/>
  <c r="E1379" i="2" s="1"/>
  <c r="E1316" i="2"/>
  <c r="J1316" i="2"/>
  <c r="J1254" i="2"/>
  <c r="J1255" i="2" s="1"/>
  <c r="E1254" i="2"/>
  <c r="E1255" i="2" s="1"/>
  <c r="J1192" i="2"/>
  <c r="J1193" i="2" s="1"/>
  <c r="E1192" i="2"/>
  <c r="E1193" i="2" s="1"/>
  <c r="E1092" i="2"/>
  <c r="J1092" i="2"/>
  <c r="E1030" i="2"/>
  <c r="E1031" i="2" s="1"/>
  <c r="J1030" i="2"/>
  <c r="J1031" i="2" s="1"/>
  <c r="E968" i="2"/>
  <c r="J968" i="2"/>
  <c r="J969" i="2" s="1"/>
  <c r="E906" i="2"/>
  <c r="E907" i="2" s="1"/>
  <c r="E272" i="2"/>
  <c r="J272" i="2"/>
  <c r="J210" i="2"/>
  <c r="E210" i="2"/>
  <c r="J148" i="2"/>
  <c r="E148" i="2"/>
  <c r="J1374" i="2"/>
  <c r="J1375" i="2" s="1"/>
  <c r="E1374" i="2"/>
  <c r="J1026" i="2"/>
  <c r="J1027" i="2" s="1"/>
  <c r="E1026" i="2"/>
  <c r="E268" i="2"/>
  <c r="J268" i="2"/>
  <c r="J48" i="2"/>
  <c r="J49" i="2" s="1"/>
  <c r="E48" i="2"/>
  <c r="E49" i="2" s="1"/>
  <c r="E1556" i="2"/>
  <c r="J1556" i="2"/>
  <c r="J1494" i="2"/>
  <c r="E1494" i="2"/>
  <c r="E1495" i="2" s="1"/>
  <c r="E1432" i="2"/>
  <c r="J1432" i="2"/>
  <c r="J1370" i="2"/>
  <c r="J1371" i="2" s="1"/>
  <c r="E1370" i="2"/>
  <c r="E1371" i="2" s="1"/>
  <c r="E1308" i="2"/>
  <c r="E1309" i="2" s="1"/>
  <c r="J1308" i="2"/>
  <c r="J1309" i="2" s="1"/>
  <c r="J1208" i="2"/>
  <c r="E1208" i="2"/>
  <c r="J1146" i="2"/>
  <c r="J1147" i="2" s="1"/>
  <c r="E1146" i="2"/>
  <c r="J1084" i="2"/>
  <c r="J1085" i="2" s="1"/>
  <c r="E1084" i="2"/>
  <c r="J1022" i="2"/>
  <c r="J1023" i="2" s="1"/>
  <c r="E1022" i="2"/>
  <c r="E1023" i="2" s="1"/>
  <c r="E960" i="2"/>
  <c r="E961" i="2" s="1"/>
  <c r="J960" i="2"/>
  <c r="J264" i="2"/>
  <c r="E264" i="2"/>
  <c r="J164" i="2"/>
  <c r="E164" i="2"/>
  <c r="J102" i="2"/>
  <c r="E102" i="2"/>
  <c r="E867" i="2"/>
  <c r="AJ62" i="7"/>
  <c r="J1331" i="2"/>
  <c r="AJ59" i="7"/>
  <c r="J867" i="2"/>
  <c r="O711" i="4"/>
  <c r="Q708" i="4" s="1"/>
  <c r="E891" i="4"/>
  <c r="G888" i="4" s="1"/>
  <c r="AJ63" i="7"/>
  <c r="E1389" i="2"/>
  <c r="AJ60" i="7"/>
  <c r="O891" i="4"/>
  <c r="Q888" i="4" s="1"/>
  <c r="J635" i="2"/>
  <c r="O756" i="4"/>
  <c r="Q753" i="4" s="1"/>
  <c r="G83" i="4"/>
  <c r="E1273" i="2"/>
  <c r="J809" i="2"/>
  <c r="E1157" i="2"/>
  <c r="E1331" i="2"/>
  <c r="E1563" i="2"/>
  <c r="O32" i="4"/>
  <c r="E577" i="2"/>
  <c r="O24" i="4"/>
  <c r="Q21" i="4" s="1"/>
  <c r="E519" i="2"/>
  <c r="J577" i="2"/>
  <c r="E635" i="2"/>
  <c r="E693" i="2"/>
  <c r="E809" i="2"/>
  <c r="J693" i="2"/>
  <c r="J983" i="2"/>
  <c r="J925" i="2"/>
  <c r="E751" i="2"/>
  <c r="J751" i="2"/>
  <c r="E983" i="2"/>
  <c r="E1041" i="2"/>
  <c r="J1157" i="2"/>
  <c r="E1099" i="2"/>
  <c r="J1389" i="2"/>
  <c r="E1215" i="2"/>
  <c r="J1273" i="2"/>
  <c r="E1447" i="2"/>
  <c r="J1447" i="2"/>
  <c r="J1563" i="2"/>
  <c r="E1505" i="2"/>
  <c r="J1505" i="2"/>
  <c r="E834" i="4"/>
  <c r="G831" i="4" s="1"/>
  <c r="CA831" i="4" s="1"/>
  <c r="E838" i="4"/>
  <c r="G835" i="4" s="1"/>
  <c r="O748" i="4"/>
  <c r="Q745" i="4" s="1"/>
  <c r="E711" i="4"/>
  <c r="G708" i="4" s="1"/>
  <c r="O879" i="4"/>
  <c r="Q876" i="4" s="1"/>
  <c r="CA876" i="4" s="1"/>
  <c r="O801" i="4"/>
  <c r="Q798" i="4" s="1"/>
  <c r="CA798" i="4" s="1"/>
  <c r="E699" i="4"/>
  <c r="E707" i="4"/>
  <c r="G704" i="4" s="1"/>
  <c r="E883" i="4"/>
  <c r="G880" i="4" s="1"/>
  <c r="O707" i="4"/>
  <c r="Q704" i="4" s="1"/>
  <c r="O883" i="4"/>
  <c r="Q880" i="4" s="1"/>
  <c r="O846" i="4"/>
  <c r="Q843" i="4" s="1"/>
  <c r="E703" i="4"/>
  <c r="G700" i="4" s="1"/>
  <c r="CA700" i="4" s="1"/>
  <c r="E789" i="4"/>
  <c r="G786" i="4" s="1"/>
  <c r="E756" i="4"/>
  <c r="G753" i="4" s="1"/>
  <c r="O789" i="4"/>
  <c r="Q786" i="4" s="1"/>
  <c r="E797" i="4"/>
  <c r="G794" i="4" s="1"/>
  <c r="O797" i="4"/>
  <c r="Q794" i="4" s="1"/>
  <c r="E748" i="4"/>
  <c r="G745" i="4" s="1"/>
  <c r="E842" i="4"/>
  <c r="E846" i="4"/>
  <c r="G843" i="4" s="1"/>
  <c r="O838" i="4"/>
  <c r="Q835" i="4" s="1"/>
  <c r="CA835" i="4" s="1"/>
  <c r="J1621" i="2"/>
  <c r="E1621" i="2"/>
  <c r="T37" i="7" s="1"/>
  <c r="J1215" i="2"/>
  <c r="J1099" i="2"/>
  <c r="J1041" i="2"/>
  <c r="E925" i="2"/>
  <c r="BM518" i="2"/>
  <c r="J519" i="2"/>
  <c r="E171" i="2"/>
  <c r="E403" i="2"/>
  <c r="J403" i="2"/>
  <c r="E287" i="2"/>
  <c r="T9" i="7"/>
  <c r="J113" i="2"/>
  <c r="E113" i="2"/>
  <c r="E461" i="2"/>
  <c r="J287" i="2"/>
  <c r="T14" i="7"/>
  <c r="J345" i="2"/>
  <c r="CA345" i="2" s="1"/>
  <c r="E229" i="2"/>
  <c r="J461" i="2"/>
  <c r="J229" i="2"/>
  <c r="A239" i="2"/>
  <c r="B238" i="2"/>
  <c r="B180" i="2"/>
  <c r="B122" i="2"/>
  <c r="B64" i="2"/>
  <c r="B6" i="2"/>
  <c r="BM4" i="2"/>
  <c r="J4" i="2"/>
  <c r="E4" i="2"/>
  <c r="CA1099" i="2" l="1"/>
  <c r="L870" i="2"/>
  <c r="L1276" i="2"/>
  <c r="L1334" i="2"/>
  <c r="L1044" i="2"/>
  <c r="L812" i="2"/>
  <c r="L1218" i="2"/>
  <c r="L1624" i="2"/>
  <c r="L1450" i="2"/>
  <c r="L1160" i="2"/>
  <c r="L1392" i="2"/>
  <c r="L1566" i="2"/>
  <c r="L928" i="2"/>
  <c r="L1508" i="2"/>
  <c r="L986" i="2"/>
  <c r="L754" i="2"/>
  <c r="L464" i="2"/>
  <c r="L406" i="2"/>
  <c r="L348" i="2"/>
  <c r="L522" i="2"/>
  <c r="L696" i="2"/>
  <c r="L580" i="2"/>
  <c r="L290" i="2"/>
  <c r="L638" i="2"/>
  <c r="L116" i="2"/>
  <c r="L174" i="2"/>
  <c r="L232" i="2"/>
  <c r="L58" i="2"/>
  <c r="G464" i="2"/>
  <c r="G1044" i="2"/>
  <c r="G812" i="2"/>
  <c r="G1566" i="2"/>
  <c r="G348" i="2"/>
  <c r="G754" i="2"/>
  <c r="G1450" i="2"/>
  <c r="G1218" i="2"/>
  <c r="G986" i="2"/>
  <c r="G290" i="2"/>
  <c r="G696" i="2"/>
  <c r="G1624" i="2"/>
  <c r="G232" i="2"/>
  <c r="G116" i="2"/>
  <c r="G1276" i="2"/>
  <c r="G1392" i="2"/>
  <c r="G580" i="2"/>
  <c r="G870" i="2"/>
  <c r="G638" i="2"/>
  <c r="G928" i="2"/>
  <c r="G1160" i="2"/>
  <c r="G522" i="2"/>
  <c r="G1508" i="2"/>
  <c r="G1334" i="2"/>
  <c r="G174" i="2"/>
  <c r="G58" i="2"/>
  <c r="CA1573" i="2"/>
  <c r="CA1563" i="2"/>
  <c r="CA1457" i="2"/>
  <c r="CA1215" i="2"/>
  <c r="CA1157" i="2"/>
  <c r="CA993" i="2"/>
  <c r="CA938" i="2"/>
  <c r="CA880" i="2"/>
  <c r="CA877" i="2"/>
  <c r="CA819" i="2"/>
  <c r="CA645" i="2"/>
  <c r="CA529" i="2"/>
  <c r="Q29" i="4"/>
  <c r="CA29" i="4" s="1"/>
  <c r="CA1389" i="2"/>
  <c r="CA1460" i="2"/>
  <c r="AJ171" i="2"/>
  <c r="AK176" i="2"/>
  <c r="AK178" i="2" s="1"/>
  <c r="AJ178" i="2" s="1"/>
  <c r="AY171" i="2"/>
  <c r="AY170" i="2" s="1"/>
  <c r="AZ176" i="2"/>
  <c r="AZ178" i="2" s="1"/>
  <c r="AY178" i="2" s="1"/>
  <c r="Z171" i="2"/>
  <c r="AA176" i="2"/>
  <c r="AA178" i="2" s="1"/>
  <c r="AA179" i="2" s="1"/>
  <c r="Z179" i="2" s="1"/>
  <c r="I11" i="7" s="1"/>
  <c r="U171" i="2"/>
  <c r="U170" i="2" s="1"/>
  <c r="V176" i="2"/>
  <c r="V178" i="2" s="1"/>
  <c r="U178" i="2" s="1"/>
  <c r="BO48" i="4"/>
  <c r="BO46" i="4"/>
  <c r="BO47" i="4"/>
  <c r="BO45" i="4"/>
  <c r="BO93" i="4"/>
  <c r="BO92" i="4"/>
  <c r="BO90" i="4"/>
  <c r="BO91" i="4"/>
  <c r="BO119" i="2"/>
  <c r="BO117" i="2"/>
  <c r="BN229" i="2"/>
  <c r="BO234" i="2"/>
  <c r="BO232" i="2"/>
  <c r="BO408" i="2"/>
  <c r="BO406" i="2"/>
  <c r="BO348" i="2"/>
  <c r="BO350" i="2"/>
  <c r="BO292" i="2"/>
  <c r="BO290" i="2"/>
  <c r="BO174" i="2"/>
  <c r="BO176" i="2"/>
  <c r="BO116" i="2"/>
  <c r="BO118" i="2"/>
  <c r="BP61" i="2"/>
  <c r="BP59" i="2"/>
  <c r="BP58" i="2"/>
  <c r="BP60" i="2"/>
  <c r="P171" i="2"/>
  <c r="Q176" i="2"/>
  <c r="CB61" i="2"/>
  <c r="CB59" i="2"/>
  <c r="BN287" i="2"/>
  <c r="AF178" i="2"/>
  <c r="AE171" i="2"/>
  <c r="AE170" i="2" s="1"/>
  <c r="BP232" i="2"/>
  <c r="CB232" i="2" s="1"/>
  <c r="BN171" i="2"/>
  <c r="BN113" i="2"/>
  <c r="AV17" i="7"/>
  <c r="AV34" i="7" s="1"/>
  <c r="AV39" i="7" s="1"/>
  <c r="AV69" i="7" s="1"/>
  <c r="BP174" i="2"/>
  <c r="CB174" i="2" s="1"/>
  <c r="AT171" i="2"/>
  <c r="AT170" i="2" s="1"/>
  <c r="BN345" i="2"/>
  <c r="CA1041" i="2"/>
  <c r="U26" i="7"/>
  <c r="CA77" i="2"/>
  <c r="BP348" i="2"/>
  <c r="CB348" i="2" s="1"/>
  <c r="BP406" i="2"/>
  <c r="CB406" i="2" s="1"/>
  <c r="BJ176" i="2"/>
  <c r="BJ178" i="2" s="1"/>
  <c r="BI171" i="2"/>
  <c r="BI170" i="2" s="1"/>
  <c r="BN42" i="4"/>
  <c r="BN41" i="4" s="1"/>
  <c r="E803" i="2"/>
  <c r="G800" i="2" s="1"/>
  <c r="BP290" i="2"/>
  <c r="CB290" i="2" s="1"/>
  <c r="BN403" i="2"/>
  <c r="AP178" i="2"/>
  <c r="AP179" i="2" s="1"/>
  <c r="AO179" i="2" s="1"/>
  <c r="L11" i="7" s="1"/>
  <c r="AO171" i="2"/>
  <c r="AO170" i="2" s="1"/>
  <c r="CA1576" i="2"/>
  <c r="CA1621" i="2"/>
  <c r="BP116" i="2"/>
  <c r="CB116" i="2" s="1"/>
  <c r="CA703" i="2"/>
  <c r="CA715" i="2"/>
  <c r="CA706" i="2"/>
  <c r="CA587" i="2"/>
  <c r="CA599" i="2"/>
  <c r="CA1273" i="2"/>
  <c r="CA21" i="4"/>
  <c r="AJ170" i="2"/>
  <c r="Z170" i="2"/>
  <c r="BE176" i="2"/>
  <c r="BE178" i="2" s="1"/>
  <c r="BN87" i="4"/>
  <c r="CC48" i="4"/>
  <c r="CA65" i="2"/>
  <c r="CA113" i="2"/>
  <c r="E103" i="2"/>
  <c r="G100" i="2" s="1"/>
  <c r="E107" i="2"/>
  <c r="G104" i="2" s="1"/>
  <c r="J107" i="2"/>
  <c r="L104" i="2" s="1"/>
  <c r="CA68" i="2"/>
  <c r="J103" i="2"/>
  <c r="L100" i="2" s="1"/>
  <c r="E99" i="2"/>
  <c r="G96" i="2" s="1"/>
  <c r="BD170" i="2"/>
  <c r="CA171" i="2"/>
  <c r="J99" i="2"/>
  <c r="L96" i="2" s="1"/>
  <c r="F87" i="4"/>
  <c r="F86" i="4" s="1"/>
  <c r="P65" i="7"/>
  <c r="P67" i="7" s="1"/>
  <c r="CA74" i="2"/>
  <c r="CA71" i="2"/>
  <c r="CA1012" i="2"/>
  <c r="CA483" i="2"/>
  <c r="CA1121" i="2"/>
  <c r="CA654" i="2"/>
  <c r="CA764" i="2"/>
  <c r="CA548" i="2"/>
  <c r="CA66" i="4"/>
  <c r="CA83" i="4" s="1"/>
  <c r="CA519" i="2"/>
  <c r="CA880" i="4"/>
  <c r="CA944" i="2"/>
  <c r="CA1002" i="2"/>
  <c r="CA886" i="2"/>
  <c r="CA693" i="2"/>
  <c r="CA935" i="2"/>
  <c r="CA287" i="2"/>
  <c r="CA403" i="2"/>
  <c r="CA786" i="4"/>
  <c r="CA704" i="4"/>
  <c r="CA577" i="2"/>
  <c r="CA947" i="2"/>
  <c r="CA593" i="2"/>
  <c r="CA651" i="2"/>
  <c r="CA229" i="2"/>
  <c r="CA745" i="4"/>
  <c r="CA1447" i="2"/>
  <c r="CA983" i="2"/>
  <c r="CA432" i="2"/>
  <c r="CA1592" i="2"/>
  <c r="Q83" i="4"/>
  <c r="CA831" i="2"/>
  <c r="CA925" i="2"/>
  <c r="CA753" i="4"/>
  <c r="CA1360" i="2"/>
  <c r="CA1534" i="2"/>
  <c r="CA1186" i="2"/>
  <c r="CA838" i="2"/>
  <c r="CA1527" i="2"/>
  <c r="CA1399" i="2"/>
  <c r="CA1179" i="2"/>
  <c r="CA1057" i="2"/>
  <c r="CA1341" i="2"/>
  <c r="CA635" i="2"/>
  <c r="CA708" i="4"/>
  <c r="CA312" i="2"/>
  <c r="CA1524" i="2"/>
  <c r="CA1292" i="2"/>
  <c r="CA1176" i="2"/>
  <c r="CA1054" i="2"/>
  <c r="CA825" i="2"/>
  <c r="CA1234" i="2"/>
  <c r="CA461" i="2"/>
  <c r="CA888" i="4"/>
  <c r="CA867" i="2"/>
  <c r="CA606" i="2"/>
  <c r="CA1244" i="2"/>
  <c r="CA896" i="2"/>
  <c r="CA1418" i="2"/>
  <c r="CA1070" i="2"/>
  <c r="CA722" i="2"/>
  <c r="CA1411" i="2"/>
  <c r="CA1289" i="2"/>
  <c r="CA1170" i="2"/>
  <c r="CA1060" i="2"/>
  <c r="Q713" i="4"/>
  <c r="P717" i="4" s="1"/>
  <c r="P716" i="4" s="1"/>
  <c r="Q893" i="4"/>
  <c r="P897" i="4" s="1"/>
  <c r="CA1353" i="2"/>
  <c r="CA1225" i="2"/>
  <c r="CA425" i="2"/>
  <c r="CA809" i="2"/>
  <c r="CA490" i="2"/>
  <c r="CA1518" i="2"/>
  <c r="CA1405" i="2"/>
  <c r="CA1286" i="2"/>
  <c r="CA1167" i="2"/>
  <c r="CA1051" i="2"/>
  <c r="CA712" i="2"/>
  <c r="CA590" i="2"/>
  <c r="CA1350" i="2"/>
  <c r="CA1237" i="2"/>
  <c r="CA416" i="2"/>
  <c r="CA794" i="4"/>
  <c r="CA843" i="4"/>
  <c r="CA1505" i="2"/>
  <c r="CA751" i="2"/>
  <c r="CA1331" i="2"/>
  <c r="CA1476" i="2"/>
  <c r="CA1128" i="2"/>
  <c r="CA780" i="2"/>
  <c r="CA1302" i="2"/>
  <c r="CA954" i="2"/>
  <c r="CA370" i="2"/>
  <c r="Q758" i="4"/>
  <c r="P762" i="4" s="1"/>
  <c r="CA1515" i="2"/>
  <c r="CA1402" i="2"/>
  <c r="CA1283" i="2"/>
  <c r="CA1173" i="2"/>
  <c r="CA709" i="2"/>
  <c r="CA1347" i="2"/>
  <c r="CA1231" i="2"/>
  <c r="CA532" i="2"/>
  <c r="CA1521" i="2"/>
  <c r="CA1408" i="2"/>
  <c r="CA1295" i="2"/>
  <c r="CA1063" i="2"/>
  <c r="Q848" i="4"/>
  <c r="Q803" i="4"/>
  <c r="P807" i="4" s="1"/>
  <c r="CA1344" i="2"/>
  <c r="CA1228" i="2"/>
  <c r="CA196" i="2"/>
  <c r="CA254" i="2"/>
  <c r="CA80" i="2"/>
  <c r="AU178" i="2"/>
  <c r="CA138" i="2"/>
  <c r="P170" i="2"/>
  <c r="CA10" i="2"/>
  <c r="CA19" i="2"/>
  <c r="CA16" i="2"/>
  <c r="E149" i="2"/>
  <c r="G146" i="2" s="1"/>
  <c r="J977" i="2"/>
  <c r="L974" i="2" s="1"/>
  <c r="J1549" i="2"/>
  <c r="L1546" i="2" s="1"/>
  <c r="J153" i="2"/>
  <c r="L150" i="2" s="1"/>
  <c r="J1135" i="2"/>
  <c r="L1132" i="2" s="1"/>
  <c r="E1321" i="2"/>
  <c r="G1318" i="2" s="1"/>
  <c r="E219" i="2"/>
  <c r="G216" i="2" s="1"/>
  <c r="J207" i="2"/>
  <c r="L204" i="2" s="1"/>
  <c r="E1205" i="2"/>
  <c r="G1202" i="2" s="1"/>
  <c r="J335" i="2"/>
  <c r="L332" i="2" s="1"/>
  <c r="J559" i="2"/>
  <c r="L556" i="2" s="1"/>
  <c r="J745" i="2"/>
  <c r="L742" i="2" s="1"/>
  <c r="J803" i="2"/>
  <c r="L800" i="2" s="1"/>
  <c r="J331" i="2"/>
  <c r="L328" i="2" s="1"/>
  <c r="J381" i="2"/>
  <c r="L378" i="2" s="1"/>
  <c r="E567" i="2"/>
  <c r="G564" i="2" s="1"/>
  <c r="E791" i="2"/>
  <c r="G788" i="2" s="1"/>
  <c r="J613" i="2"/>
  <c r="L610" i="2" s="1"/>
  <c r="E447" i="2"/>
  <c r="G444" i="2" s="1"/>
  <c r="J671" i="2"/>
  <c r="L668" i="2" s="1"/>
  <c r="J1599" i="2"/>
  <c r="L1596" i="2" s="1"/>
  <c r="E1611" i="2"/>
  <c r="G1608" i="2" s="1"/>
  <c r="J215" i="2"/>
  <c r="L212" i="2" s="1"/>
  <c r="E1197" i="2"/>
  <c r="G1194" i="2" s="1"/>
  <c r="E1251" i="2"/>
  <c r="G1248" i="2" s="1"/>
  <c r="J1139" i="2"/>
  <c r="L1136" i="2" s="1"/>
  <c r="J161" i="2"/>
  <c r="L158" i="2" s="1"/>
  <c r="J965" i="2"/>
  <c r="L962" i="2" s="1"/>
  <c r="E339" i="2"/>
  <c r="G336" i="2" s="1"/>
  <c r="E397" i="2"/>
  <c r="G394" i="2" s="1"/>
  <c r="J439" i="2"/>
  <c r="L436" i="2" s="1"/>
  <c r="J443" i="2"/>
  <c r="L440" i="2" s="1"/>
  <c r="E629" i="2"/>
  <c r="G626" i="2" s="1"/>
  <c r="E853" i="2"/>
  <c r="G850" i="2" s="1"/>
  <c r="J323" i="2"/>
  <c r="L320" i="2" s="1"/>
  <c r="J1615" i="2"/>
  <c r="L1612" i="2" s="1"/>
  <c r="E861" i="2"/>
  <c r="G858" i="2" s="1"/>
  <c r="E1085" i="2"/>
  <c r="G1082" i="2" s="1"/>
  <c r="J1495" i="2"/>
  <c r="L1492" i="2" s="1"/>
  <c r="J961" i="2"/>
  <c r="L958" i="2" s="1"/>
  <c r="E1147" i="2"/>
  <c r="G1144" i="2" s="1"/>
  <c r="J1557" i="2"/>
  <c r="L1554" i="2" s="1"/>
  <c r="E1027" i="2"/>
  <c r="G1024" i="2" s="1"/>
  <c r="E211" i="2"/>
  <c r="G208" i="2" s="1"/>
  <c r="E969" i="2"/>
  <c r="G966" i="2" s="1"/>
  <c r="E1151" i="2"/>
  <c r="G1148" i="2" s="1"/>
  <c r="E215" i="2"/>
  <c r="G212" i="2" s="1"/>
  <c r="J1383" i="2"/>
  <c r="L1380" i="2" s="1"/>
  <c r="E161" i="2"/>
  <c r="G158" i="2" s="1"/>
  <c r="J1081" i="2"/>
  <c r="L1078" i="2" s="1"/>
  <c r="E1267" i="2"/>
  <c r="G1264" i="2" s="1"/>
  <c r="J339" i="2"/>
  <c r="L336" i="2" s="1"/>
  <c r="CA336" i="2" s="1"/>
  <c r="J397" i="2"/>
  <c r="L394" i="2" s="1"/>
  <c r="E439" i="2"/>
  <c r="G436" i="2" s="1"/>
  <c r="E849" i="2"/>
  <c r="G846" i="2" s="1"/>
  <c r="E443" i="2"/>
  <c r="G440" i="2" s="1"/>
  <c r="J629" i="2"/>
  <c r="L626" i="2" s="1"/>
  <c r="J737" i="2"/>
  <c r="L734" i="2" s="1"/>
  <c r="E323" i="2"/>
  <c r="G320" i="2" s="1"/>
  <c r="J733" i="2"/>
  <c r="L730" i="2" s="1"/>
  <c r="E1615" i="2"/>
  <c r="G1612" i="2" s="1"/>
  <c r="J861" i="2"/>
  <c r="L858" i="2" s="1"/>
  <c r="J1603" i="2"/>
  <c r="L1600" i="2" s="1"/>
  <c r="E265" i="2"/>
  <c r="G262" i="2" s="1"/>
  <c r="J265" i="2"/>
  <c r="L262" i="2" s="1"/>
  <c r="E269" i="2"/>
  <c r="G266" i="2" s="1"/>
  <c r="J149" i="2"/>
  <c r="L146" i="2" s="1"/>
  <c r="J1151" i="2"/>
  <c r="L1148" i="2" s="1"/>
  <c r="E1557" i="2"/>
  <c r="G1554" i="2" s="1"/>
  <c r="J211" i="2"/>
  <c r="L208" i="2" s="1"/>
  <c r="CA208" i="2" s="1"/>
  <c r="E1441" i="2"/>
  <c r="G1438" i="2" s="1"/>
  <c r="J281" i="2"/>
  <c r="L278" i="2" s="1"/>
  <c r="E1325" i="2"/>
  <c r="G1322" i="2" s="1"/>
  <c r="J277" i="2"/>
  <c r="L274" i="2" s="1"/>
  <c r="E1035" i="2"/>
  <c r="G1032" i="2" s="1"/>
  <c r="G154" i="2"/>
  <c r="E157" i="2"/>
  <c r="E1437" i="2"/>
  <c r="G1434" i="2" s="1"/>
  <c r="E1425" i="2"/>
  <c r="G1422" i="2" s="1"/>
  <c r="E1499" i="2"/>
  <c r="G1496" i="2" s="1"/>
  <c r="J223" i="2"/>
  <c r="L220" i="2" s="1"/>
  <c r="J1267" i="2"/>
  <c r="L1264" i="2" s="1"/>
  <c r="E1491" i="2"/>
  <c r="G1488" i="2" s="1"/>
  <c r="J1313" i="2"/>
  <c r="L1310" i="2" s="1"/>
  <c r="E327" i="2"/>
  <c r="G324" i="2" s="1"/>
  <c r="CA324" i="2" s="1"/>
  <c r="J455" i="2"/>
  <c r="L452" i="2" s="1"/>
  <c r="E687" i="2"/>
  <c r="G684" i="2" s="1"/>
  <c r="E799" i="2"/>
  <c r="G796" i="2" s="1"/>
  <c r="E679" i="2"/>
  <c r="G676" i="2" s="1"/>
  <c r="E729" i="2"/>
  <c r="G726" i="2" s="1"/>
  <c r="J451" i="2"/>
  <c r="L448" i="2" s="1"/>
  <c r="J393" i="2"/>
  <c r="L390" i="2" s="1"/>
  <c r="E571" i="2"/>
  <c r="G568" i="2" s="1"/>
  <c r="E617" i="2"/>
  <c r="G614" i="2" s="1"/>
  <c r="CA614" i="2" s="1"/>
  <c r="J269" i="2"/>
  <c r="L266" i="2" s="1"/>
  <c r="E1317" i="2"/>
  <c r="G1314" i="2" s="1"/>
  <c r="E165" i="2"/>
  <c r="G162" i="2" s="1"/>
  <c r="E1209" i="2"/>
  <c r="G1206" i="2" s="1"/>
  <c r="J1433" i="2"/>
  <c r="L1430" i="2" s="1"/>
  <c r="E1375" i="2"/>
  <c r="G1372" i="2" s="1"/>
  <c r="J273" i="2"/>
  <c r="L270" i="2" s="1"/>
  <c r="J1441" i="2"/>
  <c r="L1438" i="2" s="1"/>
  <c r="E281" i="2"/>
  <c r="G278" i="2" s="1"/>
  <c r="J1325" i="2"/>
  <c r="L1322" i="2" s="1"/>
  <c r="E277" i="2"/>
  <c r="G274" i="2" s="1"/>
  <c r="J1035" i="2"/>
  <c r="L1032" i="2" s="1"/>
  <c r="E1259" i="2"/>
  <c r="G1256" i="2" s="1"/>
  <c r="J157" i="2"/>
  <c r="L154" i="2" s="1"/>
  <c r="J1437" i="2"/>
  <c r="L1434" i="2" s="1"/>
  <c r="J1425" i="2"/>
  <c r="L1422" i="2" s="1"/>
  <c r="J1499" i="2"/>
  <c r="L1496" i="2" s="1"/>
  <c r="E223" i="2"/>
  <c r="G220" i="2" s="1"/>
  <c r="E1143" i="2"/>
  <c r="G1140" i="2" s="1"/>
  <c r="J1367" i="2"/>
  <c r="L1364" i="2" s="1"/>
  <c r="E455" i="2"/>
  <c r="G452" i="2" s="1"/>
  <c r="J687" i="2"/>
  <c r="L684" i="2" s="1"/>
  <c r="J679" i="2"/>
  <c r="L676" i="2" s="1"/>
  <c r="E451" i="2"/>
  <c r="G448" i="2" s="1"/>
  <c r="E393" i="2"/>
  <c r="G390" i="2" s="1"/>
  <c r="J571" i="2"/>
  <c r="L568" i="2" s="1"/>
  <c r="E1607" i="2"/>
  <c r="G1604" i="2" s="1"/>
  <c r="E1093" i="2"/>
  <c r="G1090" i="2" s="1"/>
  <c r="J165" i="2"/>
  <c r="L162" i="2" s="1"/>
  <c r="J1209" i="2"/>
  <c r="L1206" i="2" s="1"/>
  <c r="E1433" i="2"/>
  <c r="G1430" i="2" s="1"/>
  <c r="E273" i="2"/>
  <c r="G270" i="2" s="1"/>
  <c r="J1093" i="2"/>
  <c r="L1090" i="2" s="1"/>
  <c r="J1317" i="2"/>
  <c r="L1314" i="2" s="1"/>
  <c r="E977" i="2"/>
  <c r="G974" i="2" s="1"/>
  <c r="E153" i="2"/>
  <c r="G150" i="2" s="1"/>
  <c r="J219" i="2"/>
  <c r="L216" i="2" s="1"/>
  <c r="E207" i="2"/>
  <c r="G204" i="2" s="1"/>
  <c r="E919" i="2"/>
  <c r="G916" i="2" s="1"/>
  <c r="CA916" i="2" s="1"/>
  <c r="J1143" i="2"/>
  <c r="L1140" i="2" s="1"/>
  <c r="E335" i="2"/>
  <c r="G332" i="2" s="1"/>
  <c r="E559" i="2"/>
  <c r="G556" i="2" s="1"/>
  <c r="E745" i="2"/>
  <c r="G742" i="2" s="1"/>
  <c r="J563" i="2"/>
  <c r="L560" i="2" s="1"/>
  <c r="E787" i="2"/>
  <c r="G784" i="2" s="1"/>
  <c r="E331" i="2"/>
  <c r="G328" i="2" s="1"/>
  <c r="E381" i="2"/>
  <c r="G378" i="2" s="1"/>
  <c r="J791" i="2"/>
  <c r="L788" i="2" s="1"/>
  <c r="CA788" i="2" s="1"/>
  <c r="E741" i="2"/>
  <c r="G738" i="2" s="1"/>
  <c r="J447" i="2"/>
  <c r="L444" i="2" s="1"/>
  <c r="J675" i="2"/>
  <c r="L672" i="2" s="1"/>
  <c r="E1599" i="2"/>
  <c r="G1596" i="2" s="1"/>
  <c r="CA13" i="2"/>
  <c r="BN851" i="4"/>
  <c r="G839" i="4"/>
  <c r="CA839" i="4" s="1"/>
  <c r="CA776" i="2"/>
  <c r="BP805" i="2"/>
  <c r="BP1269" i="2"/>
  <c r="BO1269" i="2"/>
  <c r="BP863" i="2"/>
  <c r="BO863" i="2"/>
  <c r="BP1385" i="2"/>
  <c r="BO1385" i="2"/>
  <c r="G696" i="4"/>
  <c r="CA696" i="4" s="1"/>
  <c r="BP1559" i="2"/>
  <c r="BO1559" i="2"/>
  <c r="BP1211" i="2"/>
  <c r="BO1211" i="2"/>
  <c r="BP515" i="2"/>
  <c r="BO515" i="2"/>
  <c r="BP979" i="2"/>
  <c r="BO979" i="2"/>
  <c r="BP1443" i="2"/>
  <c r="BO1443" i="2"/>
  <c r="BP1095" i="2"/>
  <c r="BO1095" i="2"/>
  <c r="BP747" i="2"/>
  <c r="BO747" i="2"/>
  <c r="BP457" i="2"/>
  <c r="BO457" i="2"/>
  <c r="BP1617" i="2"/>
  <c r="BO1617" i="2"/>
  <c r="BP1501" i="2"/>
  <c r="CA1472" i="2"/>
  <c r="BP573" i="2"/>
  <c r="BO573" i="2"/>
  <c r="BP689" i="2"/>
  <c r="BO689" i="2"/>
  <c r="BP1327" i="2"/>
  <c r="BO1327" i="2"/>
  <c r="BP1037" i="2"/>
  <c r="BO1037" i="2"/>
  <c r="BP631" i="2"/>
  <c r="BO631" i="2"/>
  <c r="BP921" i="2"/>
  <c r="BO921" i="2"/>
  <c r="BP1153" i="2"/>
  <c r="BO1153" i="2"/>
  <c r="U33" i="7"/>
  <c r="U14" i="7"/>
  <c r="U18" i="7"/>
  <c r="U15" i="7"/>
  <c r="U17" i="7"/>
  <c r="U29" i="7"/>
  <c r="U25" i="7"/>
  <c r="U32" i="7"/>
  <c r="U12" i="7"/>
  <c r="U10" i="7"/>
  <c r="U35" i="7"/>
  <c r="U30" i="7"/>
  <c r="U28" i="7"/>
  <c r="U9" i="7"/>
  <c r="AG9" i="7" s="1"/>
  <c r="CA55" i="2"/>
  <c r="U19" i="7"/>
  <c r="U21" i="7"/>
  <c r="U13" i="7"/>
  <c r="U24" i="7"/>
  <c r="U20" i="7"/>
  <c r="U22" i="7"/>
  <c r="U31" i="7"/>
  <c r="U11" i="7"/>
  <c r="U37" i="7"/>
  <c r="AG37" i="7" s="1"/>
  <c r="AH37" i="7" s="1"/>
  <c r="U23" i="7"/>
  <c r="U16" i="7"/>
  <c r="U27" i="7"/>
  <c r="U36" i="7"/>
  <c r="L1306" i="2"/>
  <c r="G1492" i="2"/>
  <c r="L966" i="2"/>
  <c r="G1190" i="2"/>
  <c r="G1376" i="2"/>
  <c r="L1198" i="2"/>
  <c r="G970" i="2"/>
  <c r="G1074" i="2"/>
  <c r="G1086" i="2"/>
  <c r="L1550" i="2"/>
  <c r="G560" i="2"/>
  <c r="L784" i="2"/>
  <c r="L738" i="2"/>
  <c r="L854" i="2"/>
  <c r="G672" i="2"/>
  <c r="L1604" i="2"/>
  <c r="CA1604" i="2" s="1"/>
  <c r="L386" i="2"/>
  <c r="L1082" i="2"/>
  <c r="CA1082" i="2" s="1"/>
  <c r="G1306" i="2"/>
  <c r="L1190" i="2"/>
  <c r="L1376" i="2"/>
  <c r="L38" i="2"/>
  <c r="G1198" i="2"/>
  <c r="L970" i="2"/>
  <c r="L1194" i="2"/>
  <c r="L34" i="2"/>
  <c r="L1074" i="2"/>
  <c r="L30" i="2"/>
  <c r="L1248" i="2"/>
  <c r="G1136" i="2"/>
  <c r="L1086" i="2"/>
  <c r="G1364" i="2"/>
  <c r="G1550" i="2"/>
  <c r="G618" i="2"/>
  <c r="G842" i="2"/>
  <c r="G622" i="2"/>
  <c r="L846" i="2"/>
  <c r="L552" i="2"/>
  <c r="G734" i="2"/>
  <c r="G506" i="2"/>
  <c r="G730" i="2"/>
  <c r="G1368" i="2"/>
  <c r="L1028" i="2"/>
  <c r="G1252" i="2"/>
  <c r="L1256" i="2"/>
  <c r="G1480" i="2"/>
  <c r="G1260" i="2"/>
  <c r="L1016" i="2"/>
  <c r="G1426" i="2"/>
  <c r="G962" i="2"/>
  <c r="L618" i="2"/>
  <c r="L842" i="2"/>
  <c r="L622" i="2"/>
  <c r="G552" i="2"/>
  <c r="L850" i="2"/>
  <c r="L506" i="2"/>
  <c r="L1608" i="2"/>
  <c r="G958" i="2"/>
  <c r="L1144" i="2"/>
  <c r="CA1144" i="2" s="1"/>
  <c r="L1368" i="2"/>
  <c r="CA1368" i="2" s="1"/>
  <c r="L1024" i="2"/>
  <c r="G1028" i="2"/>
  <c r="L1252" i="2"/>
  <c r="L1480" i="2"/>
  <c r="CA1480" i="2" s="1"/>
  <c r="L1260" i="2"/>
  <c r="CA1260" i="2" s="1"/>
  <c r="G1016" i="2"/>
  <c r="L1202" i="2"/>
  <c r="L1426" i="2"/>
  <c r="L494" i="2"/>
  <c r="G680" i="2"/>
  <c r="G498" i="2"/>
  <c r="L502" i="2"/>
  <c r="CA502" i="2" s="1"/>
  <c r="L382" i="2"/>
  <c r="G792" i="2"/>
  <c r="G510" i="2"/>
  <c r="G1020" i="2"/>
  <c r="G904" i="2"/>
  <c r="CA904" i="2" s="1"/>
  <c r="L1538" i="2"/>
  <c r="G1546" i="2"/>
  <c r="L908" i="2"/>
  <c r="G1132" i="2"/>
  <c r="L1318" i="2"/>
  <c r="L1542" i="2"/>
  <c r="G912" i="2"/>
  <c r="G900" i="2"/>
  <c r="L1488" i="2"/>
  <c r="G1310" i="2"/>
  <c r="G494" i="2"/>
  <c r="L680" i="2"/>
  <c r="L498" i="2"/>
  <c r="L796" i="2"/>
  <c r="L726" i="2"/>
  <c r="CA726" i="2" s="1"/>
  <c r="G382" i="2"/>
  <c r="L792" i="2"/>
  <c r="L510" i="2"/>
  <c r="G1600" i="2"/>
  <c r="L1020" i="2"/>
  <c r="L46" i="2"/>
  <c r="L1372" i="2"/>
  <c r="G1538" i="2"/>
  <c r="G908" i="2"/>
  <c r="G1542" i="2"/>
  <c r="L912" i="2"/>
  <c r="L1484" i="2"/>
  <c r="L900" i="2"/>
  <c r="CA900" i="2" s="1"/>
  <c r="G1078" i="2"/>
  <c r="L564" i="2"/>
  <c r="G610" i="2"/>
  <c r="G668" i="2"/>
  <c r="G854" i="2"/>
  <c r="G386" i="2"/>
  <c r="L42" i="2"/>
  <c r="G46" i="2"/>
  <c r="G42" i="2"/>
  <c r="G38" i="2"/>
  <c r="G34" i="2"/>
  <c r="G30" i="2"/>
  <c r="J1620" i="2"/>
  <c r="T13" i="7"/>
  <c r="T27" i="7"/>
  <c r="T26" i="7"/>
  <c r="T20" i="7"/>
  <c r="T18" i="7"/>
  <c r="T21" i="7"/>
  <c r="AG21" i="7" s="1"/>
  <c r="AH21" i="7" s="1"/>
  <c r="T36" i="7"/>
  <c r="T28" i="7"/>
  <c r="T30" i="7"/>
  <c r="T32" i="7"/>
  <c r="T10" i="7"/>
  <c r="T15" i="7"/>
  <c r="T25" i="7"/>
  <c r="T19" i="7"/>
  <c r="T35" i="7"/>
  <c r="T29" i="7"/>
  <c r="T33" i="7"/>
  <c r="T12" i="7"/>
  <c r="T16" i="7"/>
  <c r="T11" i="7"/>
  <c r="T24" i="7"/>
  <c r="T22" i="7"/>
  <c r="T17" i="7"/>
  <c r="T31" i="7"/>
  <c r="T23" i="7"/>
  <c r="BN806" i="4"/>
  <c r="BN896" i="4"/>
  <c r="BN716" i="4"/>
  <c r="J866" i="2"/>
  <c r="J1156" i="2"/>
  <c r="E1446" i="2"/>
  <c r="BN761" i="4"/>
  <c r="J808" i="2"/>
  <c r="J1098" i="2"/>
  <c r="E1156" i="2"/>
  <c r="J1330" i="2"/>
  <c r="J750" i="2"/>
  <c r="J924" i="2"/>
  <c r="J1562" i="2"/>
  <c r="AW45" i="7"/>
  <c r="J1040" i="2"/>
  <c r="E1214" i="2"/>
  <c r="J1504" i="2"/>
  <c r="J634" i="2"/>
  <c r="E1562" i="2"/>
  <c r="E1330" i="2"/>
  <c r="E576" i="2"/>
  <c r="J1446" i="2"/>
  <c r="J692" i="2"/>
  <c r="E1504" i="2"/>
  <c r="E866" i="2"/>
  <c r="J1214" i="2"/>
  <c r="E1272" i="2"/>
  <c r="J1388" i="2"/>
  <c r="J576" i="2"/>
  <c r="J982" i="2"/>
  <c r="J1272" i="2"/>
  <c r="E750" i="2"/>
  <c r="E692" i="2"/>
  <c r="E1620" i="2"/>
  <c r="G893" i="4"/>
  <c r="G758" i="4"/>
  <c r="E924" i="2"/>
  <c r="G803" i="4"/>
  <c r="E634" i="2"/>
  <c r="E1040" i="2"/>
  <c r="J54" i="2"/>
  <c r="E982" i="2"/>
  <c r="AW59" i="7"/>
  <c r="AJ61" i="7"/>
  <c r="BN671" i="4"/>
  <c r="BN491" i="4"/>
  <c r="BN581" i="4"/>
  <c r="BN401" i="4"/>
  <c r="BN536" i="4"/>
  <c r="BN356" i="4"/>
  <c r="BN626" i="4"/>
  <c r="BN446" i="4"/>
  <c r="BN311" i="4"/>
  <c r="BN266" i="4"/>
  <c r="BN221" i="4"/>
  <c r="BN176" i="4"/>
  <c r="BN131" i="4"/>
  <c r="O36" i="4"/>
  <c r="AJ65" i="7"/>
  <c r="O28" i="4"/>
  <c r="Q25" i="4" s="1"/>
  <c r="CA25" i="4" s="1"/>
  <c r="E1098" i="2"/>
  <c r="E808" i="2"/>
  <c r="E1383" i="2"/>
  <c r="G1380" i="2" s="1"/>
  <c r="E1388" i="2"/>
  <c r="E518" i="2"/>
  <c r="J518" i="2"/>
  <c r="J286" i="2"/>
  <c r="J344" i="2"/>
  <c r="J228" i="2"/>
  <c r="E112" i="2"/>
  <c r="E170" i="2"/>
  <c r="E228" i="2"/>
  <c r="J402" i="2"/>
  <c r="E344" i="2"/>
  <c r="E286" i="2"/>
  <c r="E402" i="2"/>
  <c r="E460" i="2"/>
  <c r="J460" i="2"/>
  <c r="E54" i="2"/>
  <c r="J112" i="2"/>
  <c r="J170" i="2"/>
  <c r="G713" i="4" l="1"/>
  <c r="Q33" i="4"/>
  <c r="CA33" i="4" s="1"/>
  <c r="CA38" i="4" s="1"/>
  <c r="BO1626" i="2"/>
  <c r="BO1624" i="2"/>
  <c r="BN1563" i="2"/>
  <c r="BO1566" i="2"/>
  <c r="BO1568" i="2"/>
  <c r="BO1334" i="2"/>
  <c r="BO1336" i="2"/>
  <c r="BO756" i="2"/>
  <c r="BO754" i="2"/>
  <c r="BO988" i="2"/>
  <c r="BO986" i="2"/>
  <c r="BN925" i="2"/>
  <c r="BO930" i="2"/>
  <c r="BO928" i="2"/>
  <c r="BO1278" i="2"/>
  <c r="BO1276" i="2"/>
  <c r="BO640" i="2"/>
  <c r="BO638" i="2"/>
  <c r="BO1104" i="2"/>
  <c r="BO1102" i="2"/>
  <c r="BN519" i="2"/>
  <c r="BN518" i="2" s="1"/>
  <c r="BO522" i="2"/>
  <c r="BO524" i="2"/>
  <c r="BN693" i="2"/>
  <c r="BN692" i="2" s="1"/>
  <c r="BO696" i="2"/>
  <c r="BO698" i="2"/>
  <c r="BO1392" i="2"/>
  <c r="BO1394" i="2"/>
  <c r="BO1162" i="2"/>
  <c r="BO1160" i="2"/>
  <c r="BN1041" i="2"/>
  <c r="BN1040" i="2" s="1"/>
  <c r="BO1044" i="2"/>
  <c r="BO1046" i="2"/>
  <c r="BO582" i="2"/>
  <c r="BO580" i="2"/>
  <c r="BO466" i="2"/>
  <c r="BO464" i="2"/>
  <c r="BO1450" i="2"/>
  <c r="BO1452" i="2"/>
  <c r="BO1218" i="2"/>
  <c r="BO1220" i="2"/>
  <c r="BO870" i="2"/>
  <c r="BO872" i="2"/>
  <c r="CA713" i="4"/>
  <c r="AO178" i="2"/>
  <c r="CA1372" i="2"/>
  <c r="CA796" i="2"/>
  <c r="AZ179" i="2"/>
  <c r="AY179" i="2" s="1"/>
  <c r="N11" i="7" s="1"/>
  <c r="CB58" i="2"/>
  <c r="CA966" i="2"/>
  <c r="CA1202" i="2"/>
  <c r="CA1264" i="2"/>
  <c r="AG19" i="7"/>
  <c r="AH19" i="7" s="1"/>
  <c r="AG31" i="7"/>
  <c r="AH31" i="7" s="1"/>
  <c r="BN983" i="2"/>
  <c r="F897" i="4"/>
  <c r="BP1160" i="2"/>
  <c r="CB1160" i="2" s="1"/>
  <c r="BP638" i="2"/>
  <c r="CB638" i="2" s="1"/>
  <c r="BP1334" i="2"/>
  <c r="CB1334" i="2" s="1"/>
  <c r="BN577" i="2"/>
  <c r="BN576" i="2" s="1"/>
  <c r="BN1621" i="2"/>
  <c r="BN751" i="2"/>
  <c r="BN1447" i="2"/>
  <c r="BP1218" i="2"/>
  <c r="CB1218" i="2" s="1"/>
  <c r="BN1389" i="2"/>
  <c r="BN1388" i="2" s="1"/>
  <c r="BN1273" i="2"/>
  <c r="CA1446" i="2"/>
  <c r="BP580" i="2"/>
  <c r="CB580" i="2" s="1"/>
  <c r="BP1624" i="2"/>
  <c r="CB1624" i="2" s="1"/>
  <c r="BP754" i="2"/>
  <c r="CB754" i="2" s="1"/>
  <c r="BP1450" i="2"/>
  <c r="CB1450" i="2" s="1"/>
  <c r="BP1392" i="2"/>
  <c r="CB1392" i="2" s="1"/>
  <c r="BP1276" i="2"/>
  <c r="CB1276" i="2" s="1"/>
  <c r="CA842" i="2"/>
  <c r="BP522" i="2"/>
  <c r="CB522" i="2" s="1"/>
  <c r="CA162" i="2"/>
  <c r="F807" i="4"/>
  <c r="CA1252" i="2"/>
  <c r="CA1074" i="2"/>
  <c r="BP928" i="2"/>
  <c r="CB928" i="2" s="1"/>
  <c r="BP1044" i="2"/>
  <c r="CB1044" i="2" s="1"/>
  <c r="BP696" i="2"/>
  <c r="CB696" i="2" s="1"/>
  <c r="BN461" i="2"/>
  <c r="BN1099" i="2"/>
  <c r="BP1566" i="2"/>
  <c r="CB1566" i="2" s="1"/>
  <c r="BN867" i="2"/>
  <c r="BP812" i="2"/>
  <c r="CB812" i="2" s="1"/>
  <c r="F717" i="4"/>
  <c r="BP1508" i="2"/>
  <c r="CB1508" i="2" s="1"/>
  <c r="BP464" i="2"/>
  <c r="CB464" i="2" s="1"/>
  <c r="BP1102" i="2"/>
  <c r="CB1102" i="2" s="1"/>
  <c r="BP870" i="2"/>
  <c r="CB870" i="2" s="1"/>
  <c r="CA800" i="2"/>
  <c r="CA96" i="2"/>
  <c r="F762" i="4"/>
  <c r="CA498" i="2"/>
  <c r="BN1157" i="2"/>
  <c r="BN635" i="2"/>
  <c r="BN634" i="2" s="1"/>
  <c r="BN1331" i="2"/>
  <c r="BP986" i="2"/>
  <c r="CB986" i="2" s="1"/>
  <c r="BN1215" i="2"/>
  <c r="CA1438" i="2"/>
  <c r="CA893" i="4"/>
  <c r="CA803" i="4"/>
  <c r="CA758" i="4"/>
  <c r="AK179" i="2"/>
  <c r="AJ179" i="2" s="1"/>
  <c r="K11" i="7" s="1"/>
  <c r="BN1098" i="2"/>
  <c r="BN750" i="2"/>
  <c r="BN1156" i="2"/>
  <c r="CA104" i="2"/>
  <c r="CA1484" i="2"/>
  <c r="CA1376" i="2"/>
  <c r="BD178" i="2"/>
  <c r="BE179" i="2"/>
  <c r="BD179" i="2" s="1"/>
  <c r="O11" i="7" s="1"/>
  <c r="CA266" i="2"/>
  <c r="CA394" i="2"/>
  <c r="CA1194" i="2"/>
  <c r="CA970" i="2"/>
  <c r="CA792" i="2"/>
  <c r="CA1314" i="2"/>
  <c r="CA100" i="2"/>
  <c r="CA1318" i="2"/>
  <c r="CA1434" i="2"/>
  <c r="Q178" i="2"/>
  <c r="Q179" i="2" s="1"/>
  <c r="P179" i="2" s="1"/>
  <c r="G11" i="7" s="1"/>
  <c r="Q93" i="4"/>
  <c r="V179" i="2"/>
  <c r="U179" i="2" s="1"/>
  <c r="H11" i="7" s="1"/>
  <c r="Z178" i="2"/>
  <c r="P87" i="4"/>
  <c r="P86" i="4" s="1"/>
  <c r="CA618" i="2"/>
  <c r="CA1562" i="2"/>
  <c r="CA1028" i="2"/>
  <c r="CA846" i="2"/>
  <c r="CA568" i="2"/>
  <c r="CA154" i="2"/>
  <c r="CA784" i="2"/>
  <c r="CA1198" i="2"/>
  <c r="CA460" i="2"/>
  <c r="CA1032" i="2"/>
  <c r="CA850" i="2"/>
  <c r="CA684" i="2"/>
  <c r="CA1156" i="2"/>
  <c r="CA274" i="2"/>
  <c r="CA494" i="2"/>
  <c r="CA518" i="2"/>
  <c r="CA1214" i="2"/>
  <c r="CA1248" i="2"/>
  <c r="CA1422" i="2"/>
  <c r="CA1322" i="2"/>
  <c r="CA962" i="2"/>
  <c r="CA1488" i="2"/>
  <c r="CA1206" i="2"/>
  <c r="CA858" i="2"/>
  <c r="CA1140" i="2"/>
  <c r="CA332" i="2"/>
  <c r="CA402" i="2"/>
  <c r="CA1504" i="2"/>
  <c r="CA382" i="2"/>
  <c r="CA1024" i="2"/>
  <c r="CA1086" i="2"/>
  <c r="CA676" i="2"/>
  <c r="CA436" i="2"/>
  <c r="CA564" i="2"/>
  <c r="CA510" i="2"/>
  <c r="CA680" i="2"/>
  <c r="CA1538" i="2"/>
  <c r="CA958" i="2"/>
  <c r="CA1330" i="2"/>
  <c r="CA1016" i="2"/>
  <c r="CA444" i="2"/>
  <c r="CA730" i="2"/>
  <c r="CA1554" i="2"/>
  <c r="CA378" i="2"/>
  <c r="CA1132" i="2"/>
  <c r="CA1530" i="2"/>
  <c r="CA950" i="2"/>
  <c r="CA602" i="2"/>
  <c r="CA1040" i="2"/>
  <c r="CA866" i="2"/>
  <c r="CA1620" i="2"/>
  <c r="CA42" i="2"/>
  <c r="CA1542" i="2"/>
  <c r="CA622" i="2"/>
  <c r="CA386" i="2"/>
  <c r="CA1310" i="2"/>
  <c r="CA1078" i="2"/>
  <c r="CA440" i="2"/>
  <c r="CA328" i="2"/>
  <c r="CA1008" i="2"/>
  <c r="CA1298" i="2"/>
  <c r="CA718" i="2"/>
  <c r="CA1272" i="2"/>
  <c r="CA1098" i="2"/>
  <c r="CA38" i="2"/>
  <c r="CA1550" i="2"/>
  <c r="CA560" i="2"/>
  <c r="CA1496" i="2"/>
  <c r="CA1148" i="2"/>
  <c r="CA1600" i="2"/>
  <c r="CA1612" i="2"/>
  <c r="CA610" i="2"/>
  <c r="CA1356" i="2"/>
  <c r="CA660" i="2"/>
  <c r="CA848" i="4"/>
  <c r="CA1066" i="2"/>
  <c r="CA982" i="2"/>
  <c r="CA634" i="2"/>
  <c r="CA808" i="2"/>
  <c r="CA1608" i="2"/>
  <c r="CA1256" i="2"/>
  <c r="CA270" i="2"/>
  <c r="CA390" i="2"/>
  <c r="CA734" i="2"/>
  <c r="CA320" i="2"/>
  <c r="CA1136" i="2"/>
  <c r="CA204" i="2"/>
  <c r="CA1546" i="2"/>
  <c r="P852" i="4"/>
  <c r="P851" i="4" s="1"/>
  <c r="CA486" i="2"/>
  <c r="CA1124" i="2"/>
  <c r="CA1414" i="2"/>
  <c r="CA1588" i="2"/>
  <c r="CA344" i="2"/>
  <c r="CA576" i="2"/>
  <c r="CA692" i="2"/>
  <c r="CA924" i="2"/>
  <c r="CA912" i="2"/>
  <c r="CA1020" i="2"/>
  <c r="CA908" i="2"/>
  <c r="CA1426" i="2"/>
  <c r="CA506" i="2"/>
  <c r="CA552" i="2"/>
  <c r="CA1190" i="2"/>
  <c r="CA854" i="2"/>
  <c r="CA1364" i="2"/>
  <c r="CA448" i="2"/>
  <c r="CA626" i="2"/>
  <c r="CA1380" i="2"/>
  <c r="CA1492" i="2"/>
  <c r="CA1596" i="2"/>
  <c r="CA742" i="2"/>
  <c r="CA974" i="2"/>
  <c r="CA834" i="2"/>
  <c r="CA544" i="2"/>
  <c r="CA892" i="2"/>
  <c r="CA428" i="2"/>
  <c r="CA1388" i="2"/>
  <c r="CA750" i="2"/>
  <c r="CA738" i="2"/>
  <c r="CA1306" i="2"/>
  <c r="CA672" i="2"/>
  <c r="CA1090" i="2"/>
  <c r="CA1430" i="2"/>
  <c r="CA452" i="2"/>
  <c r="CA220" i="2"/>
  <c r="CA668" i="2"/>
  <c r="CA556" i="2"/>
  <c r="CA1182" i="2"/>
  <c r="CA1240" i="2"/>
  <c r="CA216" i="2"/>
  <c r="CA146" i="2"/>
  <c r="CA150" i="2"/>
  <c r="AU179" i="2"/>
  <c r="AT179" i="2" s="1"/>
  <c r="M11" i="7" s="1"/>
  <c r="AT178" i="2"/>
  <c r="BJ179" i="2"/>
  <c r="BI179" i="2" s="1"/>
  <c r="P11" i="7" s="1"/>
  <c r="BI178" i="2"/>
  <c r="CA262" i="2"/>
  <c r="CA228" i="2"/>
  <c r="CA170" i="2"/>
  <c r="CA112" i="2"/>
  <c r="CA212" i="2"/>
  <c r="AF179" i="2"/>
  <c r="AE179" i="2" s="1"/>
  <c r="J11" i="7" s="1"/>
  <c r="AE178" i="2"/>
  <c r="CA286" i="2"/>
  <c r="CA278" i="2"/>
  <c r="CA158" i="2"/>
  <c r="CA30" i="2"/>
  <c r="CA34" i="2"/>
  <c r="BN1330" i="2"/>
  <c r="BN1620" i="2"/>
  <c r="BN982" i="2"/>
  <c r="BN924" i="2"/>
  <c r="BO1501" i="2"/>
  <c r="BN1272" i="2"/>
  <c r="BO805" i="2"/>
  <c r="AG20" i="7"/>
  <c r="AH20" i="7" s="1"/>
  <c r="AG35" i="7"/>
  <c r="AH35" i="7" s="1"/>
  <c r="AG30" i="7"/>
  <c r="AH30" i="7" s="1"/>
  <c r="AK11" i="7"/>
  <c r="AK17" i="7"/>
  <c r="AK28" i="7"/>
  <c r="AK16" i="7"/>
  <c r="AK15" i="7"/>
  <c r="AK14" i="7"/>
  <c r="AK18" i="7"/>
  <c r="AK20" i="7"/>
  <c r="AK13" i="7"/>
  <c r="AK29" i="7"/>
  <c r="AK21" i="7"/>
  <c r="AK23" i="7"/>
  <c r="AK37" i="7"/>
  <c r="U38" i="7"/>
  <c r="AK32" i="7"/>
  <c r="AK36" i="7"/>
  <c r="AK24" i="7"/>
  <c r="AK10" i="7"/>
  <c r="AK30" i="7"/>
  <c r="AK26" i="7"/>
  <c r="AK31" i="7"/>
  <c r="AK27" i="7"/>
  <c r="AG33" i="7"/>
  <c r="AH33" i="7" s="1"/>
  <c r="AG10" i="7"/>
  <c r="AH10" i="7" s="1"/>
  <c r="U34" i="7"/>
  <c r="AK33" i="7"/>
  <c r="AJ37" i="7"/>
  <c r="AK35" i="7"/>
  <c r="AJ9" i="7"/>
  <c r="AK12" i="7"/>
  <c r="AK9" i="7"/>
  <c r="CA54" i="2"/>
  <c r="AK25" i="7"/>
  <c r="AK19" i="7"/>
  <c r="AK22" i="7"/>
  <c r="AG29" i="7"/>
  <c r="AH29" i="7" s="1"/>
  <c r="AH9" i="7"/>
  <c r="L515" i="2"/>
  <c r="L51" i="2"/>
  <c r="G51" i="2"/>
  <c r="G61" i="2" s="1"/>
  <c r="AX59" i="7"/>
  <c r="AX45" i="7"/>
  <c r="T34" i="7"/>
  <c r="T38" i="7"/>
  <c r="AG36" i="7"/>
  <c r="AH36" i="7" s="1"/>
  <c r="AG32" i="7"/>
  <c r="AH32" i="7" s="1"/>
  <c r="AJ23" i="7"/>
  <c r="AJ29" i="7"/>
  <c r="AJ14" i="7"/>
  <c r="AJ33" i="7"/>
  <c r="AJ10" i="7"/>
  <c r="AJ18" i="7"/>
  <c r="AJ16" i="7"/>
  <c r="AJ12" i="7"/>
  <c r="AJ35" i="7"/>
  <c r="AJ31" i="7"/>
  <c r="AJ15" i="7"/>
  <c r="AJ11" i="7"/>
  <c r="AJ30" i="7"/>
  <c r="AJ36" i="7"/>
  <c r="AJ13" i="7"/>
  <c r="AJ17" i="7"/>
  <c r="AJ28" i="7"/>
  <c r="AW63" i="7"/>
  <c r="BN866" i="2"/>
  <c r="BN1214" i="2"/>
  <c r="AW64" i="7"/>
  <c r="P761" i="4"/>
  <c r="AW61" i="7"/>
  <c r="AG45" i="7"/>
  <c r="AJ66" i="7"/>
  <c r="AJ67" i="7" s="1"/>
  <c r="G848" i="4"/>
  <c r="AW44" i="7"/>
  <c r="AW65" i="7" s="1"/>
  <c r="AW60" i="7"/>
  <c r="F896" i="4"/>
  <c r="BN1446" i="2"/>
  <c r="AJ24" i="7"/>
  <c r="AJ22" i="7"/>
  <c r="AJ26" i="7"/>
  <c r="AG24" i="7"/>
  <c r="AH24" i="7" s="1"/>
  <c r="AG16" i="7"/>
  <c r="AH16" i="7" s="1"/>
  <c r="AG13" i="7"/>
  <c r="AH13" i="7" s="1"/>
  <c r="AG12" i="7"/>
  <c r="AH12" i="7" s="1"/>
  <c r="AJ32" i="7"/>
  <c r="AJ19" i="7"/>
  <c r="AJ20" i="7"/>
  <c r="AG11" i="7"/>
  <c r="AH11" i="7" s="1"/>
  <c r="AG17" i="7"/>
  <c r="AH17" i="7" s="1"/>
  <c r="AG23" i="7"/>
  <c r="AH23" i="7" s="1"/>
  <c r="AG15" i="7"/>
  <c r="AH15" i="7" s="1"/>
  <c r="AG14" i="7"/>
  <c r="AH14" i="7" s="1"/>
  <c r="AG22" i="7"/>
  <c r="AH22" i="7" s="1"/>
  <c r="AJ25" i="7"/>
  <c r="AG26" i="7"/>
  <c r="AH26" i="7" s="1"/>
  <c r="AG18" i="7"/>
  <c r="AH18" i="7" s="1"/>
  <c r="AG28" i="7"/>
  <c r="AH28" i="7" s="1"/>
  <c r="AG25" i="7"/>
  <c r="AH25" i="7" s="1"/>
  <c r="AG27" i="7"/>
  <c r="AH27" i="7" s="1"/>
  <c r="AJ27" i="7"/>
  <c r="AJ21" i="7"/>
  <c r="F761" i="4"/>
  <c r="BN1562" i="2"/>
  <c r="P896" i="4"/>
  <c r="T61" i="7"/>
  <c r="F716" i="4"/>
  <c r="BN112" i="2"/>
  <c r="BN86" i="4"/>
  <c r="Q38" i="4"/>
  <c r="P42" i="4" s="1"/>
  <c r="G38" i="4"/>
  <c r="BN286" i="2"/>
  <c r="BN460" i="2"/>
  <c r="BN228" i="2"/>
  <c r="BN170" i="2"/>
  <c r="BN402" i="2"/>
  <c r="BN344" i="2"/>
  <c r="L60" i="2" l="1"/>
  <c r="L61" i="2"/>
  <c r="L524" i="2"/>
  <c r="L525" i="2"/>
  <c r="BN1505" i="2"/>
  <c r="BN1504" i="2" s="1"/>
  <c r="BO1510" i="2"/>
  <c r="BO1508" i="2"/>
  <c r="BN809" i="2"/>
  <c r="BN808" i="2" s="1"/>
  <c r="BO814" i="2"/>
  <c r="BO812" i="2"/>
  <c r="P178" i="2"/>
  <c r="F55" i="2"/>
  <c r="F54" i="2" s="1"/>
  <c r="CA805" i="2"/>
  <c r="F42" i="4"/>
  <c r="F41" i="4" s="1"/>
  <c r="F852" i="4"/>
  <c r="K55" i="2"/>
  <c r="K54" i="2" s="1"/>
  <c r="K519" i="2"/>
  <c r="K518" i="2" s="1"/>
  <c r="CA341" i="2"/>
  <c r="CA109" i="2"/>
  <c r="CA1501" i="2"/>
  <c r="CA1153" i="2"/>
  <c r="CA1269" i="2"/>
  <c r="Q48" i="4"/>
  <c r="CA1211" i="2"/>
  <c r="CA1327" i="2"/>
  <c r="CA1385" i="2"/>
  <c r="CA399" i="2"/>
  <c r="CA1443" i="2"/>
  <c r="CA457" i="2"/>
  <c r="CA979" i="2"/>
  <c r="CA863" i="2"/>
  <c r="CA1095" i="2"/>
  <c r="CA921" i="2"/>
  <c r="CA225" i="2"/>
  <c r="CA283" i="2"/>
  <c r="CA573" i="2"/>
  <c r="CA747" i="2"/>
  <c r="CA1037" i="2"/>
  <c r="CA1617" i="2"/>
  <c r="CA631" i="2"/>
  <c r="CA167" i="2"/>
  <c r="CA689" i="2"/>
  <c r="CA515" i="2"/>
  <c r="CA1559" i="2"/>
  <c r="AW30" i="7"/>
  <c r="AX30" i="7" s="1"/>
  <c r="AW32" i="7"/>
  <c r="AX32" i="7" s="1"/>
  <c r="AK38" i="7"/>
  <c r="AW36" i="7"/>
  <c r="AX36" i="7" s="1"/>
  <c r="AW29" i="7"/>
  <c r="AX29" i="7" s="1"/>
  <c r="AW37" i="7"/>
  <c r="AX37" i="7" s="1"/>
  <c r="AW31" i="7"/>
  <c r="AX31" i="7" s="1"/>
  <c r="AW33" i="7"/>
  <c r="AX33" i="7" s="1"/>
  <c r="AH38" i="7"/>
  <c r="AH34" i="7"/>
  <c r="AG34" i="7"/>
  <c r="AK34" i="7"/>
  <c r="U39" i="7"/>
  <c r="U69" i="7" s="1"/>
  <c r="AW9" i="7"/>
  <c r="AW28" i="7"/>
  <c r="AX28" i="7" s="1"/>
  <c r="AG38" i="7"/>
  <c r="T39" i="7"/>
  <c r="AJ38" i="7"/>
  <c r="AX64" i="7"/>
  <c r="AX63" i="7"/>
  <c r="AX61" i="7"/>
  <c r="AG65" i="7"/>
  <c r="AH45" i="7"/>
  <c r="AW35" i="7"/>
  <c r="AG61" i="7"/>
  <c r="AH61" i="7" s="1"/>
  <c r="F851" i="4"/>
  <c r="L1617" i="2"/>
  <c r="L863" i="2"/>
  <c r="L873" i="2" s="1"/>
  <c r="L573" i="2"/>
  <c r="AX60" i="7"/>
  <c r="L1501" i="2"/>
  <c r="L1511" i="2" s="1"/>
  <c r="L1269" i="2"/>
  <c r="L1279" i="2" s="1"/>
  <c r="L1153" i="2"/>
  <c r="AX44" i="7"/>
  <c r="AX65" i="7" s="1"/>
  <c r="L631" i="2"/>
  <c r="L1385" i="2"/>
  <c r="L689" i="2"/>
  <c r="T66" i="7"/>
  <c r="T67" i="7" s="1"/>
  <c r="L1559" i="2"/>
  <c r="L1569" i="2" s="1"/>
  <c r="L1211" i="2"/>
  <c r="L1037" i="2"/>
  <c r="L1047" i="2" s="1"/>
  <c r="L921" i="2"/>
  <c r="L931" i="2" s="1"/>
  <c r="L805" i="2"/>
  <c r="L815" i="2" s="1"/>
  <c r="L1327" i="2"/>
  <c r="L747" i="2"/>
  <c r="L757" i="2" s="1"/>
  <c r="L979" i="2"/>
  <c r="L989" i="2" s="1"/>
  <c r="L1095" i="2"/>
  <c r="L1443" i="2"/>
  <c r="L1453" i="2" s="1"/>
  <c r="AW62" i="7"/>
  <c r="AW66" i="7" s="1"/>
  <c r="AW67" i="7" s="1"/>
  <c r="AJ34" i="7"/>
  <c r="G1559" i="2"/>
  <c r="G1569" i="2" s="1"/>
  <c r="G1269" i="2"/>
  <c r="G1279" i="2" s="1"/>
  <c r="G1327" i="2"/>
  <c r="G1337" i="2" s="1"/>
  <c r="G515" i="2"/>
  <c r="G525" i="2" s="1"/>
  <c r="G1501" i="2"/>
  <c r="G1511" i="2" s="1"/>
  <c r="G1153" i="2"/>
  <c r="G1163" i="2" s="1"/>
  <c r="G863" i="2"/>
  <c r="G873" i="2" s="1"/>
  <c r="G1443" i="2"/>
  <c r="G1453" i="2" s="1"/>
  <c r="G1385" i="2"/>
  <c r="G1395" i="2" s="1"/>
  <c r="AW13" i="7"/>
  <c r="AW14" i="7"/>
  <c r="AW15" i="7"/>
  <c r="AW19" i="7"/>
  <c r="AW16" i="7"/>
  <c r="AW26" i="7"/>
  <c r="AW27" i="7"/>
  <c r="AW21" i="7"/>
  <c r="AW22" i="7"/>
  <c r="AW24" i="7"/>
  <c r="AW25" i="7"/>
  <c r="AW18" i="7"/>
  <c r="AW17" i="7"/>
  <c r="AW20" i="7"/>
  <c r="AW23" i="7"/>
  <c r="G805" i="2"/>
  <c r="G815" i="2" s="1"/>
  <c r="G1617" i="2"/>
  <c r="G1627" i="2" s="1"/>
  <c r="G109" i="2"/>
  <c r="G119" i="2" s="1"/>
  <c r="F806" i="4"/>
  <c r="L457" i="2"/>
  <c r="P806" i="4"/>
  <c r="P41" i="4"/>
  <c r="G979" i="2"/>
  <c r="G989" i="2" s="1"/>
  <c r="G689" i="2"/>
  <c r="G699" i="2" s="1"/>
  <c r="G1211" i="2"/>
  <c r="G1221" i="2" s="1"/>
  <c r="G399" i="2"/>
  <c r="L225" i="2"/>
  <c r="L235" i="2" s="1"/>
  <c r="L341" i="2"/>
  <c r="L351" i="2" s="1"/>
  <c r="L167" i="2"/>
  <c r="G747" i="2"/>
  <c r="G757" i="2" s="1"/>
  <c r="L283" i="2"/>
  <c r="L293" i="2" s="1"/>
  <c r="G631" i="2"/>
  <c r="G641" i="2" s="1"/>
  <c r="G1095" i="2"/>
  <c r="G283" i="2"/>
  <c r="G293" i="2" s="1"/>
  <c r="G573" i="2"/>
  <c r="G583" i="2" s="1"/>
  <c r="G921" i="2"/>
  <c r="G931" i="2" s="1"/>
  <c r="G1037" i="2"/>
  <c r="G1047" i="2" s="1"/>
  <c r="G457" i="2"/>
  <c r="G467" i="2" s="1"/>
  <c r="L399" i="2"/>
  <c r="L409" i="2" s="1"/>
  <c r="G167" i="2"/>
  <c r="G177" i="2" s="1"/>
  <c r="L109" i="2"/>
  <c r="L119" i="2" s="1"/>
  <c r="G225" i="2"/>
  <c r="G235" i="2" s="1"/>
  <c r="G341" i="2"/>
  <c r="G351" i="2" s="1"/>
  <c r="L1162" i="2" l="1"/>
  <c r="L1163" i="2"/>
  <c r="L698" i="2"/>
  <c r="L699" i="2"/>
  <c r="L1394" i="2"/>
  <c r="L1395" i="2"/>
  <c r="L176" i="2"/>
  <c r="L177" i="2"/>
  <c r="L1626" i="2"/>
  <c r="L1627" i="2"/>
  <c r="L1336" i="2"/>
  <c r="L1337" i="2"/>
  <c r="L582" i="2"/>
  <c r="L583" i="2"/>
  <c r="F403" i="2"/>
  <c r="F1505" i="2"/>
  <c r="K809" i="2"/>
  <c r="K808" i="2" s="1"/>
  <c r="L814" i="2"/>
  <c r="K1505" i="2"/>
  <c r="K1504" i="2" s="1"/>
  <c r="L1510" i="2"/>
  <c r="L1512" i="2" s="1"/>
  <c r="F345" i="2"/>
  <c r="K925" i="2"/>
  <c r="L930" i="2"/>
  <c r="L932" i="2" s="1"/>
  <c r="K461" i="2"/>
  <c r="K460" i="2" s="1"/>
  <c r="L467" i="2"/>
  <c r="L466" i="2"/>
  <c r="F1215" i="2"/>
  <c r="F1214" i="2" s="1"/>
  <c r="F751" i="2"/>
  <c r="F1389" i="2"/>
  <c r="F1388" i="2" s="1"/>
  <c r="F1331" i="2"/>
  <c r="F1330" i="2" s="1"/>
  <c r="K1099" i="2"/>
  <c r="K1098" i="2" s="1"/>
  <c r="L1104" i="2"/>
  <c r="K1041" i="2"/>
  <c r="K1040" i="2" s="1"/>
  <c r="L1046" i="2"/>
  <c r="L1048" i="2" s="1"/>
  <c r="K635" i="2"/>
  <c r="K634" i="2" s="1"/>
  <c r="L641" i="2"/>
  <c r="L640" i="2"/>
  <c r="F635" i="2"/>
  <c r="F634" i="2" s="1"/>
  <c r="K287" i="2"/>
  <c r="L292" i="2"/>
  <c r="K1447" i="2"/>
  <c r="K1446" i="2" s="1"/>
  <c r="L1452" i="2"/>
  <c r="L1454" i="2" s="1"/>
  <c r="F693" i="2"/>
  <c r="F692" i="2" s="1"/>
  <c r="F577" i="2"/>
  <c r="F576" i="2" s="1"/>
  <c r="F983" i="2"/>
  <c r="F1621" i="2"/>
  <c r="F1620" i="2" s="1"/>
  <c r="F1447" i="2"/>
  <c r="F1273" i="2"/>
  <c r="F1272" i="2" s="1"/>
  <c r="K983" i="2"/>
  <c r="K982" i="2" s="1"/>
  <c r="L988" i="2"/>
  <c r="L990" i="2" s="1"/>
  <c r="K1215" i="2"/>
  <c r="K1214" i="2" s="1"/>
  <c r="L1220" i="2"/>
  <c r="L1221" i="2"/>
  <c r="K867" i="2"/>
  <c r="K866" i="2" s="1"/>
  <c r="L872" i="2"/>
  <c r="F171" i="2"/>
  <c r="F170" i="2" s="1"/>
  <c r="K345" i="2"/>
  <c r="K344" i="2" s="1"/>
  <c r="L350" i="2"/>
  <c r="F809" i="2"/>
  <c r="F867" i="2"/>
  <c r="F866" i="2" s="1"/>
  <c r="F1563" i="2"/>
  <c r="K751" i="2"/>
  <c r="L756" i="2"/>
  <c r="K1563" i="2"/>
  <c r="K1562" i="2" s="1"/>
  <c r="L1568" i="2"/>
  <c r="L1570" i="2" s="1"/>
  <c r="F461" i="2"/>
  <c r="F460" i="2" s="1"/>
  <c r="F1041" i="2"/>
  <c r="F519" i="2"/>
  <c r="F925" i="2"/>
  <c r="F924" i="2" s="1"/>
  <c r="F287" i="2"/>
  <c r="F286" i="2" s="1"/>
  <c r="K403" i="2"/>
  <c r="L408" i="2"/>
  <c r="F1099" i="2"/>
  <c r="K229" i="2"/>
  <c r="L234" i="2"/>
  <c r="F1157" i="2"/>
  <c r="F1156" i="2" s="1"/>
  <c r="K1273" i="2"/>
  <c r="K1272" i="2" s="1"/>
  <c r="L1278" i="2"/>
  <c r="L1280" i="2" s="1"/>
  <c r="K1331" i="2"/>
  <c r="K1330" i="2" s="1"/>
  <c r="K693" i="2"/>
  <c r="K692" i="2" s="1"/>
  <c r="K1389" i="2"/>
  <c r="K1388" i="2" s="1"/>
  <c r="F229" i="2"/>
  <c r="F228" i="2" s="1"/>
  <c r="F113" i="2"/>
  <c r="F112" i="2" s="1"/>
  <c r="K577" i="2"/>
  <c r="K576" i="2" s="1"/>
  <c r="L118" i="2"/>
  <c r="K113" i="2"/>
  <c r="K112" i="2" s="1"/>
  <c r="K171" i="2"/>
  <c r="K170" i="2" s="1"/>
  <c r="K1157" i="2"/>
  <c r="K1156" i="2" s="1"/>
  <c r="K1621" i="2"/>
  <c r="K1620" i="2" s="1"/>
  <c r="AH65" i="7"/>
  <c r="K228" i="2"/>
  <c r="L1106" i="2"/>
  <c r="T69" i="7"/>
  <c r="AK39" i="7"/>
  <c r="AK69" i="7" s="1"/>
  <c r="AW38" i="7"/>
  <c r="AH39" i="7"/>
  <c r="AG39" i="7"/>
  <c r="AJ39" i="7"/>
  <c r="AJ69" i="7" s="1"/>
  <c r="AX25" i="7"/>
  <c r="AX16" i="7"/>
  <c r="AX35" i="7"/>
  <c r="AX38" i="7" s="1"/>
  <c r="AX24" i="7"/>
  <c r="AX19" i="7"/>
  <c r="AX15" i="7"/>
  <c r="AX20" i="7"/>
  <c r="AX21" i="7"/>
  <c r="AX14" i="7"/>
  <c r="AX17" i="7"/>
  <c r="AX27" i="7"/>
  <c r="AX13" i="7"/>
  <c r="AX22" i="7"/>
  <c r="AX18" i="7"/>
  <c r="AX23" i="7"/>
  <c r="AX26" i="7"/>
  <c r="AX62" i="7"/>
  <c r="AX66" i="7" s="1"/>
  <c r="AX67" i="7" s="1"/>
  <c r="K924" i="2"/>
  <c r="K750" i="2"/>
  <c r="F518" i="2"/>
  <c r="F1446" i="2"/>
  <c r="AG62" i="7"/>
  <c r="F1504" i="2"/>
  <c r="F1562" i="2"/>
  <c r="AW12" i="7"/>
  <c r="AW11" i="7"/>
  <c r="F808" i="2"/>
  <c r="F982" i="2"/>
  <c r="F402" i="2"/>
  <c r="F1098" i="2"/>
  <c r="K286" i="2"/>
  <c r="F750" i="2"/>
  <c r="F1040" i="2"/>
  <c r="F344" i="2"/>
  <c r="K402" i="2"/>
  <c r="L1164" i="2" l="1"/>
  <c r="L1165" i="2" s="1"/>
  <c r="K1165" i="2" s="1"/>
  <c r="L1628" i="2"/>
  <c r="K1628" i="2" s="1"/>
  <c r="L1396" i="2"/>
  <c r="L1397" i="2" s="1"/>
  <c r="K1397" i="2" s="1"/>
  <c r="L1338" i="2"/>
  <c r="K1338" i="2" s="1"/>
  <c r="L874" i="2"/>
  <c r="L875" i="2" s="1"/>
  <c r="K875" i="2" s="1"/>
  <c r="K1512" i="2"/>
  <c r="L1513" i="2"/>
  <c r="K1513" i="2" s="1"/>
  <c r="K1280" i="2"/>
  <c r="L1281" i="2"/>
  <c r="K1281" i="2" s="1"/>
  <c r="L1222" i="2"/>
  <c r="L1049" i="2"/>
  <c r="K1049" i="2" s="1"/>
  <c r="K1048" i="2"/>
  <c r="K1570" i="2"/>
  <c r="L1571" i="2"/>
  <c r="K1571" i="2" s="1"/>
  <c r="L933" i="2"/>
  <c r="K933" i="2" s="1"/>
  <c r="K932" i="2"/>
  <c r="K990" i="2"/>
  <c r="L991" i="2"/>
  <c r="K991" i="2" s="1"/>
  <c r="L1107" i="2"/>
  <c r="K1107" i="2" s="1"/>
  <c r="K1106" i="2"/>
  <c r="L1455" i="2"/>
  <c r="K1455" i="2" s="1"/>
  <c r="K1454" i="2"/>
  <c r="AX11" i="7"/>
  <c r="AX12" i="7"/>
  <c r="AG66" i="7"/>
  <c r="AG67" i="7" s="1"/>
  <c r="AG69" i="7" s="1"/>
  <c r="AH62" i="7"/>
  <c r="AH66" i="7" s="1"/>
  <c r="AH67" i="7" s="1"/>
  <c r="AH69" i="7" s="1"/>
  <c r="AB68" i="1" s="1"/>
  <c r="L1629" i="2" l="1"/>
  <c r="K1629" i="2" s="1"/>
  <c r="F37" i="7" s="1"/>
  <c r="K1164" i="2"/>
  <c r="K1396" i="2"/>
  <c r="L1339" i="2"/>
  <c r="K1339" i="2" s="1"/>
  <c r="K874" i="2"/>
  <c r="L1223" i="2"/>
  <c r="K1223" i="2" s="1"/>
  <c r="K1222" i="2"/>
  <c r="A645" i="2"/>
  <c r="A587" i="2"/>
  <c r="A529" i="2"/>
  <c r="A471" i="2"/>
  <c r="A413" i="2"/>
  <c r="A355" i="2"/>
  <c r="A297" i="2"/>
  <c r="A181" i="2"/>
  <c r="A123" i="2"/>
  <c r="C19" i="2"/>
  <c r="C16" i="2"/>
  <c r="C13" i="2"/>
  <c r="C10" i="2"/>
  <c r="A65" i="2" l="1"/>
  <c r="J3" i="4"/>
  <c r="A7" i="2"/>
  <c r="H56" i="1"/>
  <c r="I56" i="1"/>
  <c r="G10" i="1"/>
  <c r="G9" i="1"/>
  <c r="L902" i="4" l="1"/>
  <c r="L904" i="4" s="1"/>
  <c r="L452" i="4"/>
  <c r="L454" i="4" s="1"/>
  <c r="L407" i="4"/>
  <c r="L409" i="4" s="1"/>
  <c r="L767" i="4"/>
  <c r="L769" i="4" s="1"/>
  <c r="L722" i="4"/>
  <c r="L724" i="4" s="1"/>
  <c r="L632" i="4"/>
  <c r="L634" i="4" s="1"/>
  <c r="L497" i="4"/>
  <c r="L499" i="4" s="1"/>
  <c r="L362" i="4"/>
  <c r="L364" i="4" s="1"/>
  <c r="L137" i="4"/>
  <c r="L139" i="4" s="1"/>
  <c r="L677" i="4"/>
  <c r="L679" i="4" s="1"/>
  <c r="L947" i="4"/>
  <c r="L949" i="4" s="1"/>
  <c r="L857" i="4"/>
  <c r="L859" i="4" s="1"/>
  <c r="L812" i="4"/>
  <c r="L814" i="4" s="1"/>
  <c r="L587" i="4"/>
  <c r="L589" i="4" s="1"/>
  <c r="L542" i="4"/>
  <c r="L544" i="4" s="1"/>
  <c r="L317" i="4"/>
  <c r="L319" i="4" s="1"/>
  <c r="L272" i="4"/>
  <c r="L274" i="4" s="1"/>
  <c r="L227" i="4"/>
  <c r="L229" i="4" s="1"/>
  <c r="L47" i="4"/>
  <c r="L49" i="4" s="1"/>
  <c r="L182" i="4"/>
  <c r="L184" i="4" s="1"/>
  <c r="L92" i="4"/>
  <c r="L94" i="4" s="1"/>
  <c r="E3" i="4"/>
  <c r="E3" i="2"/>
  <c r="D1" i="4"/>
  <c r="D1" i="2"/>
  <c r="E7" i="7" s="1"/>
  <c r="O3" i="4"/>
  <c r="R47" i="4" s="1"/>
  <c r="CC47" i="4" s="1"/>
  <c r="F42" i="7"/>
  <c r="U42" i="7" s="1"/>
  <c r="AK42" i="7" s="1"/>
  <c r="G60" i="2" l="1"/>
  <c r="G234" i="2"/>
  <c r="G988" i="2"/>
  <c r="G1278" i="2"/>
  <c r="G930" i="2"/>
  <c r="G756" i="2"/>
  <c r="G814" i="2"/>
  <c r="G1046" i="2"/>
  <c r="G292" i="2"/>
  <c r="G1626" i="2"/>
  <c r="G408" i="2"/>
  <c r="G640" i="2"/>
  <c r="G698" i="2"/>
  <c r="G1568" i="2"/>
  <c r="G118" i="2"/>
  <c r="G1394" i="2"/>
  <c r="G176" i="2"/>
  <c r="G872" i="2"/>
  <c r="G524" i="2"/>
  <c r="G1162" i="2"/>
  <c r="G466" i="2"/>
  <c r="G1510" i="2"/>
  <c r="G350" i="2"/>
  <c r="G582" i="2"/>
  <c r="G1452" i="2"/>
  <c r="G1220" i="2"/>
  <c r="G1336" i="2"/>
  <c r="G1104" i="2"/>
  <c r="G632" i="4"/>
  <c r="G634" i="4" s="1"/>
  <c r="G542" i="4"/>
  <c r="G544" i="4" s="1"/>
  <c r="G677" i="4"/>
  <c r="G497" i="4"/>
  <c r="G227" i="4"/>
  <c r="G362" i="4"/>
  <c r="G364" i="4" s="1"/>
  <c r="G182" i="4"/>
  <c r="G452" i="4"/>
  <c r="G454" i="4" s="1"/>
  <c r="G947" i="4"/>
  <c r="G587" i="4"/>
  <c r="G407" i="4"/>
  <c r="G272" i="4"/>
  <c r="G137" i="4"/>
  <c r="G139" i="4" s="1"/>
  <c r="G317" i="4"/>
  <c r="G319" i="4" s="1"/>
  <c r="G92" i="4"/>
  <c r="G94" i="4" s="1"/>
  <c r="G812" i="4"/>
  <c r="G722" i="4"/>
  <c r="G902" i="4"/>
  <c r="G904" i="4" s="1"/>
  <c r="G767" i="4"/>
  <c r="G769" i="4" s="1"/>
  <c r="G47" i="4"/>
  <c r="G49" i="4" s="1"/>
  <c r="F49" i="4" s="1"/>
  <c r="G857" i="4"/>
  <c r="CB60" i="2"/>
  <c r="CB62" i="2" s="1"/>
  <c r="CB63" i="2" s="1"/>
  <c r="BP234" i="2"/>
  <c r="CB234" i="2" s="1"/>
  <c r="CB236" i="2" s="1"/>
  <c r="CB237" i="2" s="1"/>
  <c r="BP118" i="2"/>
  <c r="CB118" i="2" s="1"/>
  <c r="CB120" i="2" s="1"/>
  <c r="CB121" i="2" s="1"/>
  <c r="BP350" i="2"/>
  <c r="CB350" i="2" s="1"/>
  <c r="CB352" i="2" s="1"/>
  <c r="CB353" i="2" s="1"/>
  <c r="BP292" i="2"/>
  <c r="CB292" i="2" s="1"/>
  <c r="CB294" i="2" s="1"/>
  <c r="CB295" i="2" s="1"/>
  <c r="BP408" i="2"/>
  <c r="CB408" i="2" s="1"/>
  <c r="CB410" i="2" s="1"/>
  <c r="CB411" i="2" s="1"/>
  <c r="BP176" i="2"/>
  <c r="CB176" i="2" s="1"/>
  <c r="CB178" i="2" s="1"/>
  <c r="CB179" i="2" s="1"/>
  <c r="BP1046" i="2"/>
  <c r="CB1046" i="2" s="1"/>
  <c r="CB1048" i="2" s="1"/>
  <c r="CB1049" i="2" s="1"/>
  <c r="BP1568" i="2"/>
  <c r="CB1568" i="2" s="1"/>
  <c r="CB1570" i="2" s="1"/>
  <c r="CB1571" i="2" s="1"/>
  <c r="BP640" i="2"/>
  <c r="CB640" i="2" s="1"/>
  <c r="CB642" i="2" s="1"/>
  <c r="CB643" i="2" s="1"/>
  <c r="BP582" i="2"/>
  <c r="CB582" i="2" s="1"/>
  <c r="CB584" i="2" s="1"/>
  <c r="CB585" i="2" s="1"/>
  <c r="BP1452" i="2"/>
  <c r="CB1452" i="2" s="1"/>
  <c r="CB1454" i="2" s="1"/>
  <c r="CB1455" i="2" s="1"/>
  <c r="BP1510" i="2"/>
  <c r="CB1510" i="2" s="1"/>
  <c r="CB1512" i="2" s="1"/>
  <c r="CB1513" i="2" s="1"/>
  <c r="BP872" i="2"/>
  <c r="CB872" i="2" s="1"/>
  <c r="CB874" i="2" s="1"/>
  <c r="CB875" i="2" s="1"/>
  <c r="BP698" i="2"/>
  <c r="CB698" i="2" s="1"/>
  <c r="CB700" i="2" s="1"/>
  <c r="CB701" i="2" s="1"/>
  <c r="BP1336" i="2"/>
  <c r="CB1336" i="2" s="1"/>
  <c r="CB1338" i="2" s="1"/>
  <c r="CB1339" i="2" s="1"/>
  <c r="BP1220" i="2"/>
  <c r="CB1220" i="2" s="1"/>
  <c r="CB1222" i="2" s="1"/>
  <c r="CB1223" i="2" s="1"/>
  <c r="BP1626" i="2"/>
  <c r="CB1626" i="2" s="1"/>
  <c r="CB1628" i="2" s="1"/>
  <c r="CB1629" i="2" s="1"/>
  <c r="BP524" i="2"/>
  <c r="CB524" i="2" s="1"/>
  <c r="CB526" i="2" s="1"/>
  <c r="CB527" i="2" s="1"/>
  <c r="BP930" i="2"/>
  <c r="CB930" i="2" s="1"/>
  <c r="CB932" i="2" s="1"/>
  <c r="CB933" i="2" s="1"/>
  <c r="BP814" i="2"/>
  <c r="CB814" i="2" s="1"/>
  <c r="CB816" i="2" s="1"/>
  <c r="CB817" i="2" s="1"/>
  <c r="BP466" i="2"/>
  <c r="CB466" i="2" s="1"/>
  <c r="CB468" i="2" s="1"/>
  <c r="CB469" i="2" s="1"/>
  <c r="BP1394" i="2"/>
  <c r="CB1394" i="2" s="1"/>
  <c r="CB1396" i="2" s="1"/>
  <c r="CB1397" i="2" s="1"/>
  <c r="BP1104" i="2"/>
  <c r="CB1104" i="2" s="1"/>
  <c r="CB1106" i="2" s="1"/>
  <c r="CB1107" i="2" s="1"/>
  <c r="BP1162" i="2"/>
  <c r="CB1162" i="2" s="1"/>
  <c r="CB1164" i="2" s="1"/>
  <c r="CB1165" i="2" s="1"/>
  <c r="BP756" i="2"/>
  <c r="CB756" i="2" s="1"/>
  <c r="CB758" i="2" s="1"/>
  <c r="CB759" i="2" s="1"/>
  <c r="BP1278" i="2"/>
  <c r="CB1278" i="2" s="1"/>
  <c r="CB1280" i="2" s="1"/>
  <c r="CB1281" i="2" s="1"/>
  <c r="BP988" i="2"/>
  <c r="CB988" i="2" s="1"/>
  <c r="CB990" i="2" s="1"/>
  <c r="CB991" i="2" s="1"/>
  <c r="L860" i="4"/>
  <c r="K860" i="4" s="1"/>
  <c r="F62" i="7" s="1"/>
  <c r="K859" i="4"/>
  <c r="L635" i="4"/>
  <c r="K635" i="4" s="1"/>
  <c r="K634" i="4"/>
  <c r="K229" i="4"/>
  <c r="L230" i="4"/>
  <c r="K230" i="4" s="1"/>
  <c r="F48" i="7" s="1"/>
  <c r="L680" i="4"/>
  <c r="K680" i="4" s="1"/>
  <c r="F58" i="7" s="1"/>
  <c r="K679" i="4"/>
  <c r="K769" i="4"/>
  <c r="L770" i="4"/>
  <c r="K770" i="4" s="1"/>
  <c r="BP857" i="4"/>
  <c r="CB857" i="4" s="1"/>
  <c r="CB859" i="4" s="1"/>
  <c r="CB860" i="4" s="1"/>
  <c r="BP722" i="4"/>
  <c r="CB722" i="4" s="1"/>
  <c r="CB724" i="4" s="1"/>
  <c r="CB725" i="4" s="1"/>
  <c r="BO139" i="4"/>
  <c r="BP812" i="4"/>
  <c r="BP767" i="4"/>
  <c r="BP632" i="4"/>
  <c r="CB632" i="4" s="1"/>
  <c r="CB634" i="4" s="1"/>
  <c r="CB635" i="4" s="1"/>
  <c r="BP587" i="4"/>
  <c r="BP452" i="4"/>
  <c r="CB452" i="4" s="1"/>
  <c r="CB454" i="4" s="1"/>
  <c r="CB455" i="4" s="1"/>
  <c r="BP272" i="4"/>
  <c r="CB272" i="4" s="1"/>
  <c r="CB274" i="4" s="1"/>
  <c r="CB275" i="4" s="1"/>
  <c r="BP227" i="4"/>
  <c r="BO94" i="4"/>
  <c r="BP362" i="4"/>
  <c r="BP317" i="4"/>
  <c r="CB317" i="4" s="1"/>
  <c r="CB319" i="4" s="1"/>
  <c r="CB320" i="4" s="1"/>
  <c r="BP677" i="4"/>
  <c r="CB677" i="4" s="1"/>
  <c r="CB679" i="4" s="1"/>
  <c r="CB680" i="4" s="1"/>
  <c r="BP947" i="4"/>
  <c r="BP902" i="4"/>
  <c r="BO589" i="4"/>
  <c r="BP542" i="4"/>
  <c r="BP497" i="4"/>
  <c r="CB497" i="4" s="1"/>
  <c r="CB499" i="4" s="1"/>
  <c r="CB500" i="4" s="1"/>
  <c r="BO364" i="4"/>
  <c r="BP407" i="4"/>
  <c r="BO859" i="4"/>
  <c r="BP47" i="4"/>
  <c r="CB47" i="4" s="1"/>
  <c r="CB49" i="4" s="1"/>
  <c r="CB50" i="4" s="1"/>
  <c r="BO949" i="4"/>
  <c r="BO544" i="4"/>
  <c r="BP182" i="4"/>
  <c r="BP137" i="4"/>
  <c r="CB137" i="4" s="1"/>
  <c r="CB139" i="4" s="1"/>
  <c r="CB140" i="4" s="1"/>
  <c r="BO184" i="4"/>
  <c r="BP92" i="4"/>
  <c r="CB92" i="4" s="1"/>
  <c r="CB94" i="4" s="1"/>
  <c r="CB95" i="4" s="1"/>
  <c r="L950" i="4"/>
  <c r="K950" i="4" s="1"/>
  <c r="F64" i="7" s="1"/>
  <c r="K949" i="4"/>
  <c r="L545" i="4"/>
  <c r="K545" i="4" s="1"/>
  <c r="F55" i="7" s="1"/>
  <c r="K544" i="4"/>
  <c r="L140" i="4"/>
  <c r="K140" i="4" s="1"/>
  <c r="K139" i="4"/>
  <c r="L410" i="4"/>
  <c r="K410" i="4" s="1"/>
  <c r="F52" i="7" s="1"/>
  <c r="K409" i="4"/>
  <c r="K724" i="4"/>
  <c r="L725" i="4"/>
  <c r="K725" i="4" s="1"/>
  <c r="F59" i="7" s="1"/>
  <c r="L95" i="4"/>
  <c r="K95" i="4" s="1"/>
  <c r="F45" i="7" s="1"/>
  <c r="K94" i="4"/>
  <c r="L590" i="4"/>
  <c r="K590" i="4" s="1"/>
  <c r="F56" i="7" s="1"/>
  <c r="K589" i="4"/>
  <c r="L365" i="4"/>
  <c r="K365" i="4" s="1"/>
  <c r="F51" i="7" s="1"/>
  <c r="K364" i="4"/>
  <c r="K454" i="4"/>
  <c r="L455" i="4"/>
  <c r="K455" i="4" s="1"/>
  <c r="L275" i="4"/>
  <c r="K275" i="4" s="1"/>
  <c r="K274" i="4"/>
  <c r="K319" i="4"/>
  <c r="L320" i="4"/>
  <c r="K320" i="4" s="1"/>
  <c r="F50" i="7" s="1"/>
  <c r="BO468" i="2"/>
  <c r="BO410" i="2"/>
  <c r="BO411" i="2" s="1"/>
  <c r="K184" i="4"/>
  <c r="L185" i="4"/>
  <c r="K185" i="4" s="1"/>
  <c r="F47" i="7" s="1"/>
  <c r="R902" i="4"/>
  <c r="CC902" i="4" s="1"/>
  <c r="CC904" i="4" s="1"/>
  <c r="Q812" i="4"/>
  <c r="Q814" i="4" s="1"/>
  <c r="Q677" i="4"/>
  <c r="Q679" i="4" s="1"/>
  <c r="Q632" i="4"/>
  <c r="Q634" i="4" s="1"/>
  <c r="Q497" i="4"/>
  <c r="Q499" i="4" s="1"/>
  <c r="R452" i="4"/>
  <c r="CC452" i="4" s="1"/>
  <c r="CC454" i="4" s="1"/>
  <c r="CC455" i="4" s="1"/>
  <c r="R407" i="4"/>
  <c r="CC407" i="4" s="1"/>
  <c r="CC409" i="4" s="1"/>
  <c r="CC410" i="4" s="1"/>
  <c r="Q722" i="4"/>
  <c r="Q724" i="4" s="1"/>
  <c r="R92" i="4"/>
  <c r="CC92" i="4" s="1"/>
  <c r="CC94" i="4" s="1"/>
  <c r="CC95" i="4" s="1"/>
  <c r="Q947" i="4"/>
  <c r="Q949" i="4" s="1"/>
  <c r="Q857" i="4"/>
  <c r="Q859" i="4" s="1"/>
  <c r="Q587" i="4"/>
  <c r="Q589" i="4" s="1"/>
  <c r="Q542" i="4"/>
  <c r="Q544" i="4" s="1"/>
  <c r="Q317" i="4"/>
  <c r="Q319" i="4" s="1"/>
  <c r="Q272" i="4"/>
  <c r="Q274" i="4" s="1"/>
  <c r="Q767" i="4"/>
  <c r="Q769" i="4" s="1"/>
  <c r="R272" i="4"/>
  <c r="CC272" i="4" s="1"/>
  <c r="CC274" i="4" s="1"/>
  <c r="CC275" i="4" s="1"/>
  <c r="Q902" i="4"/>
  <c r="Q904" i="4" s="1"/>
  <c r="Q452" i="4"/>
  <c r="Q454" i="4" s="1"/>
  <c r="Q407" i="4"/>
  <c r="Q409" i="4" s="1"/>
  <c r="R812" i="4"/>
  <c r="CC812" i="4" s="1"/>
  <c r="CC814" i="4" s="1"/>
  <c r="R497" i="4"/>
  <c r="CC497" i="4" s="1"/>
  <c r="CC499" i="4" s="1"/>
  <c r="CC500" i="4" s="1"/>
  <c r="R857" i="4"/>
  <c r="CC857" i="4" s="1"/>
  <c r="CC859" i="4" s="1"/>
  <c r="R587" i="4"/>
  <c r="CC587" i="4" s="1"/>
  <c r="CC589" i="4" s="1"/>
  <c r="R542" i="4"/>
  <c r="CC542" i="4" s="1"/>
  <c r="CC544" i="4" s="1"/>
  <c r="Q362" i="4"/>
  <c r="Q364" i="4" s="1"/>
  <c r="R317" i="4"/>
  <c r="CC317" i="4" s="1"/>
  <c r="CC319" i="4" s="1"/>
  <c r="CC320" i="4" s="1"/>
  <c r="R182" i="4"/>
  <c r="CC182" i="4" s="1"/>
  <c r="CC184" i="4" s="1"/>
  <c r="CC185" i="4" s="1"/>
  <c r="R227" i="4"/>
  <c r="CC227" i="4" s="1"/>
  <c r="CC229" i="4" s="1"/>
  <c r="CC230" i="4" s="1"/>
  <c r="Q227" i="4"/>
  <c r="Q229" i="4" s="1"/>
  <c r="Q182" i="4"/>
  <c r="Q137" i="4"/>
  <c r="Q139" i="4" s="1"/>
  <c r="Q92" i="4"/>
  <c r="Q94" i="4" s="1"/>
  <c r="Q95" i="4" s="1"/>
  <c r="Q47" i="4"/>
  <c r="Q49" i="4" s="1"/>
  <c r="K49" i="4"/>
  <c r="L50" i="4"/>
  <c r="K50" i="4" s="1"/>
  <c r="F44" i="7" s="1"/>
  <c r="L815" i="4"/>
  <c r="K815" i="4" s="1"/>
  <c r="F61" i="7" s="1"/>
  <c r="K814" i="4"/>
  <c r="K499" i="4"/>
  <c r="L500" i="4"/>
  <c r="K500" i="4" s="1"/>
  <c r="F54" i="7" s="1"/>
  <c r="L905" i="4"/>
  <c r="K905" i="4" s="1"/>
  <c r="F63" i="7" s="1"/>
  <c r="K904" i="4"/>
  <c r="F60" i="7"/>
  <c r="F57" i="7"/>
  <c r="F46" i="7"/>
  <c r="R632" i="4"/>
  <c r="CC632" i="4" s="1"/>
  <c r="CC634" i="4" s="1"/>
  <c r="R767" i="4"/>
  <c r="CC767" i="4" s="1"/>
  <c r="CC769" i="4" s="1"/>
  <c r="R722" i="4"/>
  <c r="CC722" i="4" s="1"/>
  <c r="CC724" i="4" s="1"/>
  <c r="R677" i="4"/>
  <c r="CC677" i="4" s="1"/>
  <c r="CC679" i="4" s="1"/>
  <c r="R137" i="4"/>
  <c r="CC137" i="4" s="1"/>
  <c r="CC139" i="4" s="1"/>
  <c r="CC140" i="4" s="1"/>
  <c r="R947" i="4"/>
  <c r="CC947" i="4" s="1"/>
  <c r="CC949" i="4" s="1"/>
  <c r="R362" i="4"/>
  <c r="CC362" i="4" s="1"/>
  <c r="CC364" i="4" s="1"/>
  <c r="CC365" i="4" s="1"/>
  <c r="BO724" i="4"/>
  <c r="BO454" i="4"/>
  <c r="BO319" i="4"/>
  <c r="BO814" i="4"/>
  <c r="BO679" i="4"/>
  <c r="BO409" i="4"/>
  <c r="BO274" i="4"/>
  <c r="BP634" i="4"/>
  <c r="BP635" i="4" s="1"/>
  <c r="BP499" i="4"/>
  <c r="BP500" i="4" s="1"/>
  <c r="BO904" i="4"/>
  <c r="BO769" i="4"/>
  <c r="BO634" i="4"/>
  <c r="BO499" i="4"/>
  <c r="BO229" i="4"/>
  <c r="BP859" i="4"/>
  <c r="BP860" i="4" s="1"/>
  <c r="BP319" i="4"/>
  <c r="BP320" i="4" s="1"/>
  <c r="F53" i="7"/>
  <c r="BO178" i="2"/>
  <c r="BO179" i="2" s="1"/>
  <c r="BO236" i="2"/>
  <c r="BO237" i="2" s="1"/>
  <c r="BO120" i="2"/>
  <c r="BO121" i="2" s="1"/>
  <c r="BO352" i="2"/>
  <c r="BO353" i="2" s="1"/>
  <c r="BO294" i="2"/>
  <c r="BO295" i="2" s="1"/>
  <c r="BO1338" i="2"/>
  <c r="BO1339" i="2" s="1"/>
  <c r="BO874" i="2"/>
  <c r="BO875" i="2" s="1"/>
  <c r="BO642" i="2"/>
  <c r="BO643" i="2" s="1"/>
  <c r="BO1280" i="2"/>
  <c r="BO1628" i="2"/>
  <c r="BO1629" i="2" s="1"/>
  <c r="BO990" i="2"/>
  <c r="BO991" i="2" s="1"/>
  <c r="BO932" i="2"/>
  <c r="BO933" i="2" s="1"/>
  <c r="BO1048" i="2"/>
  <c r="BO1049" i="2" s="1"/>
  <c r="BO700" i="2"/>
  <c r="BO701" i="2" s="1"/>
  <c r="BO1164" i="2"/>
  <c r="BO584" i="2"/>
  <c r="BO585" i="2" s="1"/>
  <c r="BO758" i="2"/>
  <c r="BO759" i="2" s="1"/>
  <c r="BO1454" i="2"/>
  <c r="BO1455" i="2" s="1"/>
  <c r="BO526" i="2"/>
  <c r="BO527" i="2" s="1"/>
  <c r="BO1222" i="2"/>
  <c r="BO1570" i="2"/>
  <c r="BO1106" i="2"/>
  <c r="BO1107" i="2" s="1"/>
  <c r="BO1396" i="2"/>
  <c r="BO1397" i="2" s="1"/>
  <c r="BO816" i="2"/>
  <c r="BO817" i="2" s="1"/>
  <c r="BO1512" i="2"/>
  <c r="BO1513" i="2" s="1"/>
  <c r="F49" i="7"/>
  <c r="E42" i="7"/>
  <c r="T42" i="7" s="1"/>
  <c r="AJ42" i="7" s="1"/>
  <c r="G679" i="4"/>
  <c r="G499" i="4"/>
  <c r="G589" i="4"/>
  <c r="G274" i="4"/>
  <c r="G409" i="4"/>
  <c r="G724" i="4"/>
  <c r="G814" i="4"/>
  <c r="G859" i="4"/>
  <c r="L642" i="2"/>
  <c r="L62" i="2"/>
  <c r="L526" i="2"/>
  <c r="L468" i="2"/>
  <c r="L758" i="2"/>
  <c r="L816" i="2"/>
  <c r="L700" i="2"/>
  <c r="L584" i="2"/>
  <c r="L178" i="2"/>
  <c r="L410" i="2"/>
  <c r="L120" i="2"/>
  <c r="L294" i="2"/>
  <c r="L236" i="2"/>
  <c r="L352" i="2"/>
  <c r="BP679" i="4" l="1"/>
  <c r="BP680" i="4" s="1"/>
  <c r="BP724" i="4"/>
  <c r="BP725" i="4" s="1"/>
  <c r="BP454" i="4"/>
  <c r="BP455" i="4" s="1"/>
  <c r="BP274" i="4"/>
  <c r="BP275" i="4" s="1"/>
  <c r="BP769" i="4"/>
  <c r="BP770" i="4" s="1"/>
  <c r="CB767" i="4"/>
  <c r="CB769" i="4" s="1"/>
  <c r="CB770" i="4" s="1"/>
  <c r="BP904" i="4"/>
  <c r="BP905" i="4" s="1"/>
  <c r="CB902" i="4"/>
  <c r="CB904" i="4" s="1"/>
  <c r="CB905" i="4" s="1"/>
  <c r="BC63" i="7" s="1"/>
  <c r="BP229" i="4"/>
  <c r="BP230" i="4" s="1"/>
  <c r="CB227" i="4"/>
  <c r="CB229" i="4" s="1"/>
  <c r="CB230" i="4" s="1"/>
  <c r="BC48" i="7" s="1"/>
  <c r="BP814" i="4"/>
  <c r="BP815" i="4" s="1"/>
  <c r="CB812" i="4"/>
  <c r="CB814" i="4" s="1"/>
  <c r="CB815" i="4" s="1"/>
  <c r="BC61" i="7" s="1"/>
  <c r="BP949" i="4"/>
  <c r="BP950" i="4" s="1"/>
  <c r="CB947" i="4"/>
  <c r="CB949" i="4" s="1"/>
  <c r="CB950" i="4" s="1"/>
  <c r="BC64" i="7" s="1"/>
  <c r="BP184" i="4"/>
  <c r="BP185" i="4" s="1"/>
  <c r="CB182" i="4"/>
  <c r="CB184" i="4" s="1"/>
  <c r="CB185" i="4" s="1"/>
  <c r="BC47" i="7" s="1"/>
  <c r="BP409" i="4"/>
  <c r="BP410" i="4" s="1"/>
  <c r="CB407" i="4"/>
  <c r="CB409" i="4" s="1"/>
  <c r="CB410" i="4" s="1"/>
  <c r="BC52" i="7" s="1"/>
  <c r="BP94" i="4"/>
  <c r="BP95" i="4" s="1"/>
  <c r="BP589" i="4"/>
  <c r="BP590" i="4" s="1"/>
  <c r="CB587" i="4"/>
  <c r="CB589" i="4" s="1"/>
  <c r="CB590" i="4" s="1"/>
  <c r="BC56" i="7" s="1"/>
  <c r="BP139" i="4"/>
  <c r="BP140" i="4" s="1"/>
  <c r="BP544" i="4"/>
  <c r="BP545" i="4" s="1"/>
  <c r="CB542" i="4"/>
  <c r="CB544" i="4" s="1"/>
  <c r="CB545" i="4" s="1"/>
  <c r="BC55" i="7" s="1"/>
  <c r="BP364" i="4"/>
  <c r="BP365" i="4" s="1"/>
  <c r="CB362" i="4"/>
  <c r="CB364" i="4" s="1"/>
  <c r="CB365" i="4" s="1"/>
  <c r="BC51" i="7" s="1"/>
  <c r="CC950" i="4"/>
  <c r="CC905" i="4"/>
  <c r="CC860" i="4"/>
  <c r="CC848" i="4" s="1"/>
  <c r="CC815" i="4"/>
  <c r="CC803" i="4" s="1"/>
  <c r="CC770" i="4"/>
  <c r="CC725" i="4"/>
  <c r="CC713" i="4" s="1"/>
  <c r="CC680" i="4"/>
  <c r="CC668" i="4" s="1"/>
  <c r="CC635" i="4"/>
  <c r="CC623" i="4" s="1"/>
  <c r="CC590" i="4"/>
  <c r="CC545" i="4"/>
  <c r="BO590" i="4"/>
  <c r="BO500" i="4"/>
  <c r="BN500" i="4" s="1"/>
  <c r="Q54" i="7" s="1"/>
  <c r="BN499" i="4"/>
  <c r="BO275" i="4"/>
  <c r="BN275" i="4" s="1"/>
  <c r="Q49" i="7" s="1"/>
  <c r="BN724" i="4"/>
  <c r="BO725" i="4"/>
  <c r="BN725" i="4" s="1"/>
  <c r="Q59" i="7" s="1"/>
  <c r="BO635" i="4"/>
  <c r="BN635" i="4" s="1"/>
  <c r="Q57" i="7" s="1"/>
  <c r="BN634" i="4"/>
  <c r="BO410" i="4"/>
  <c r="BN859" i="4"/>
  <c r="BO860" i="4"/>
  <c r="BN860" i="4" s="1"/>
  <c r="Q62" i="7" s="1"/>
  <c r="BO770" i="4"/>
  <c r="BO545" i="4"/>
  <c r="BO185" i="4"/>
  <c r="BO95" i="4"/>
  <c r="BO905" i="4"/>
  <c r="BN679" i="4"/>
  <c r="BO680" i="4"/>
  <c r="BO320" i="4"/>
  <c r="BN320" i="4" s="1"/>
  <c r="Q50" i="7" s="1"/>
  <c r="BN319" i="4"/>
  <c r="BO230" i="4"/>
  <c r="BO815" i="4"/>
  <c r="BN454" i="4"/>
  <c r="BO455" i="4"/>
  <c r="BN455" i="4" s="1"/>
  <c r="Q53" i="7" s="1"/>
  <c r="BO365" i="4"/>
  <c r="BO140" i="4"/>
  <c r="BO950" i="4"/>
  <c r="G905" i="4"/>
  <c r="F905" i="4" s="1"/>
  <c r="E63" i="7" s="1"/>
  <c r="F904" i="4"/>
  <c r="G365" i="4"/>
  <c r="F365" i="4" s="1"/>
  <c r="E51" i="7" s="1"/>
  <c r="F364" i="4"/>
  <c r="G95" i="4"/>
  <c r="F95" i="4" s="1"/>
  <c r="E45" i="7" s="1"/>
  <c r="F94" i="4"/>
  <c r="G140" i="4"/>
  <c r="F140" i="4" s="1"/>
  <c r="E46" i="7" s="1"/>
  <c r="F139" i="4"/>
  <c r="G500" i="4"/>
  <c r="F500" i="4" s="1"/>
  <c r="E54" i="7" s="1"/>
  <c r="F499" i="4"/>
  <c r="G455" i="4"/>
  <c r="F455" i="4" s="1"/>
  <c r="E53" i="7" s="1"/>
  <c r="F454" i="4"/>
  <c r="G545" i="4"/>
  <c r="F545" i="4" s="1"/>
  <c r="E55" i="7" s="1"/>
  <c r="F544" i="4"/>
  <c r="F65" i="7"/>
  <c r="G410" i="4"/>
  <c r="F410" i="4" s="1"/>
  <c r="E52" i="7" s="1"/>
  <c r="F409" i="4"/>
  <c r="G770" i="4"/>
  <c r="F770" i="4" s="1"/>
  <c r="E60" i="7" s="1"/>
  <c r="F769" i="4"/>
  <c r="G275" i="4"/>
  <c r="F275" i="4" s="1"/>
  <c r="E49" i="7" s="1"/>
  <c r="F274" i="4"/>
  <c r="G680" i="4"/>
  <c r="F680" i="4" s="1"/>
  <c r="E58" i="7" s="1"/>
  <c r="F679" i="4"/>
  <c r="G815" i="4"/>
  <c r="F815" i="4" s="1"/>
  <c r="E61" i="7" s="1"/>
  <c r="F814" i="4"/>
  <c r="G320" i="4"/>
  <c r="F320" i="4" s="1"/>
  <c r="E50" i="7" s="1"/>
  <c r="F319" i="4"/>
  <c r="G590" i="4"/>
  <c r="F590" i="4" s="1"/>
  <c r="E56" i="7" s="1"/>
  <c r="F589" i="4"/>
  <c r="G860" i="4"/>
  <c r="F860" i="4" s="1"/>
  <c r="E62" i="7" s="1"/>
  <c r="F859" i="4"/>
  <c r="G725" i="4"/>
  <c r="F725" i="4" s="1"/>
  <c r="E59" i="7" s="1"/>
  <c r="F724" i="4"/>
  <c r="G635" i="4"/>
  <c r="F635" i="4" s="1"/>
  <c r="E57" i="7" s="1"/>
  <c r="F634" i="4"/>
  <c r="F66" i="7"/>
  <c r="F35" i="7"/>
  <c r="BC53" i="7"/>
  <c r="Q725" i="4"/>
  <c r="R769" i="4"/>
  <c r="R770" i="4" s="1"/>
  <c r="L817" i="2"/>
  <c r="K817" i="2" s="1"/>
  <c r="F22" i="7" s="1"/>
  <c r="K816" i="2"/>
  <c r="BC16" i="7"/>
  <c r="BP468" i="2"/>
  <c r="BP469" i="2" s="1"/>
  <c r="BC30" i="7"/>
  <c r="BP1280" i="2"/>
  <c r="BP1281" i="2" s="1"/>
  <c r="BC25" i="7"/>
  <c r="BP990" i="2"/>
  <c r="BC12" i="7"/>
  <c r="BP236" i="2"/>
  <c r="BC46" i="7"/>
  <c r="Q410" i="4"/>
  <c r="R409" i="4"/>
  <c r="R410" i="4" s="1"/>
  <c r="Q770" i="4"/>
  <c r="Q860" i="4"/>
  <c r="R904" i="4"/>
  <c r="R905" i="4" s="1"/>
  <c r="L585" i="2"/>
  <c r="K585" i="2" s="1"/>
  <c r="F18" i="7" s="1"/>
  <c r="K584" i="2"/>
  <c r="BC24" i="7"/>
  <c r="BP932" i="2"/>
  <c r="R49" i="4"/>
  <c r="R50" i="4" s="1"/>
  <c r="L121" i="2"/>
  <c r="K121" i="2" s="1"/>
  <c r="F10" i="7" s="1"/>
  <c r="K120" i="2"/>
  <c r="F24" i="7"/>
  <c r="L759" i="2"/>
  <c r="K759" i="2" s="1"/>
  <c r="F21" i="7" s="1"/>
  <c r="K758" i="2"/>
  <c r="F33" i="7"/>
  <c r="BO1571" i="2"/>
  <c r="BC19" i="7"/>
  <c r="BP642" i="2"/>
  <c r="BC20" i="7"/>
  <c r="BP700" i="2"/>
  <c r="BC28" i="7"/>
  <c r="BP1164" i="2"/>
  <c r="BP1165" i="2" s="1"/>
  <c r="BC22" i="7"/>
  <c r="BP816" i="2"/>
  <c r="BC32" i="7"/>
  <c r="BP1396" i="2"/>
  <c r="BC10" i="7"/>
  <c r="BP120" i="2"/>
  <c r="BC59" i="7"/>
  <c r="BC54" i="7"/>
  <c r="BC49" i="7"/>
  <c r="R229" i="4"/>
  <c r="R230" i="4" s="1"/>
  <c r="Q455" i="4"/>
  <c r="R454" i="4"/>
  <c r="R455" i="4" s="1"/>
  <c r="R94" i="4"/>
  <c r="R184" i="4"/>
  <c r="R185" i="4" s="1"/>
  <c r="Q950" i="4"/>
  <c r="L237" i="2"/>
  <c r="K237" i="2" s="1"/>
  <c r="F12" i="7" s="1"/>
  <c r="K236" i="2"/>
  <c r="BO469" i="2"/>
  <c r="BC27" i="7"/>
  <c r="BP1106" i="2"/>
  <c r="R319" i="4"/>
  <c r="R320" i="4" s="1"/>
  <c r="Q905" i="4"/>
  <c r="L295" i="2"/>
  <c r="K295" i="2" s="1"/>
  <c r="F13" i="7" s="1"/>
  <c r="K294" i="2"/>
  <c r="F36" i="7"/>
  <c r="F31" i="7"/>
  <c r="F32" i="7"/>
  <c r="F29" i="7"/>
  <c r="L63" i="2"/>
  <c r="K63" i="2" s="1"/>
  <c r="F9" i="7" s="1"/>
  <c r="K62" i="2"/>
  <c r="BC26" i="7"/>
  <c r="BP1048" i="2"/>
  <c r="BO1165" i="2"/>
  <c r="BC36" i="7"/>
  <c r="BP1570" i="2"/>
  <c r="BP1571" i="2" s="1"/>
  <c r="BO1281" i="2"/>
  <c r="BC31" i="7"/>
  <c r="BP1338" i="2"/>
  <c r="BC13" i="7"/>
  <c r="BP294" i="2"/>
  <c r="BC44" i="7"/>
  <c r="BP49" i="4"/>
  <c r="BP50" i="4" s="1"/>
  <c r="BC62" i="7"/>
  <c r="BC57" i="7"/>
  <c r="Q320" i="4"/>
  <c r="R274" i="4"/>
  <c r="R275" i="4" s="1"/>
  <c r="Q590" i="4"/>
  <c r="Q500" i="4"/>
  <c r="R499" i="4"/>
  <c r="R500" i="4" s="1"/>
  <c r="R544" i="4"/>
  <c r="R545" i="4" s="1"/>
  <c r="Q230" i="4"/>
  <c r="F30" i="7"/>
  <c r="BC33" i="7"/>
  <c r="BP1454" i="2"/>
  <c r="L701" i="2"/>
  <c r="K701" i="2" s="1"/>
  <c r="F20" i="7" s="1"/>
  <c r="K700" i="2"/>
  <c r="L353" i="2"/>
  <c r="K353" i="2" s="1"/>
  <c r="F14" i="7" s="1"/>
  <c r="K352" i="2"/>
  <c r="F25" i="7"/>
  <c r="L469" i="2"/>
  <c r="K469" i="2" s="1"/>
  <c r="F16" i="7" s="1"/>
  <c r="K468" i="2"/>
  <c r="L643" i="2"/>
  <c r="K643" i="2" s="1"/>
  <c r="F19" i="7" s="1"/>
  <c r="K642" i="2"/>
  <c r="BO1223" i="2"/>
  <c r="BC37" i="7"/>
  <c r="BP1628" i="2"/>
  <c r="BC23" i="7"/>
  <c r="BP874" i="2"/>
  <c r="BC35" i="7"/>
  <c r="BP1512" i="2"/>
  <c r="BC11" i="7"/>
  <c r="BP178" i="2"/>
  <c r="BC15" i="7"/>
  <c r="BP410" i="2"/>
  <c r="BC60" i="7"/>
  <c r="Q365" i="4"/>
  <c r="R814" i="4"/>
  <c r="R815" i="4" s="1"/>
  <c r="Q680" i="4"/>
  <c r="R589" i="4"/>
  <c r="R590" i="4" s="1"/>
  <c r="Q545" i="4"/>
  <c r="Q635" i="4"/>
  <c r="Q275" i="4"/>
  <c r="R139" i="4"/>
  <c r="R140" i="4" s="1"/>
  <c r="Q815" i="4"/>
  <c r="L411" i="2"/>
  <c r="K411" i="2" s="1"/>
  <c r="F15" i="7" s="1"/>
  <c r="K410" i="2"/>
  <c r="L179" i="2"/>
  <c r="K179" i="2" s="1"/>
  <c r="F11" i="7" s="1"/>
  <c r="K178" i="2"/>
  <c r="F28" i="7"/>
  <c r="L527" i="2"/>
  <c r="K527" i="2" s="1"/>
  <c r="F17" i="7" s="1"/>
  <c r="K526" i="2"/>
  <c r="Q140" i="4"/>
  <c r="F27" i="7"/>
  <c r="F26" i="7"/>
  <c r="F23" i="7"/>
  <c r="BC29" i="7"/>
  <c r="BP1222" i="2"/>
  <c r="BP1223" i="2" s="1"/>
  <c r="BC17" i="7"/>
  <c r="BP526" i="2"/>
  <c r="BC18" i="7"/>
  <c r="BP584" i="2"/>
  <c r="BC21" i="7"/>
  <c r="BP758" i="2"/>
  <c r="BC14" i="7"/>
  <c r="BP352" i="2"/>
  <c r="BC9" i="7"/>
  <c r="BP62" i="2"/>
  <c r="BC50" i="7"/>
  <c r="BC45" i="7"/>
  <c r="BC58" i="7"/>
  <c r="R364" i="4"/>
  <c r="R365" i="4" s="1"/>
  <c r="R949" i="4"/>
  <c r="R950" i="4" s="1"/>
  <c r="R679" i="4"/>
  <c r="R680" i="4" s="1"/>
  <c r="R724" i="4"/>
  <c r="R725" i="4" s="1"/>
  <c r="R859" i="4"/>
  <c r="R860" i="4" s="1"/>
  <c r="R634" i="4"/>
  <c r="R635" i="4" s="1"/>
  <c r="G1628" i="2"/>
  <c r="G1570" i="2"/>
  <c r="G1512" i="2"/>
  <c r="G1454" i="2"/>
  <c r="G1396" i="2"/>
  <c r="G1338" i="2"/>
  <c r="G1280" i="2"/>
  <c r="G1222" i="2"/>
  <c r="G1164" i="2"/>
  <c r="G1106" i="2"/>
  <c r="G1048" i="2"/>
  <c r="G990" i="2"/>
  <c r="G932" i="2"/>
  <c r="G874" i="2"/>
  <c r="G816" i="2"/>
  <c r="G700" i="2"/>
  <c r="G642" i="2"/>
  <c r="G526" i="2"/>
  <c r="G468" i="2"/>
  <c r="G410" i="2"/>
  <c r="G352" i="2"/>
  <c r="G294" i="2"/>
  <c r="G236" i="2"/>
  <c r="G178" i="2"/>
  <c r="G120" i="2"/>
  <c r="G62" i="2"/>
  <c r="Q50" i="4"/>
  <c r="G50" i="4"/>
  <c r="F50" i="4" s="1"/>
  <c r="E44" i="7" s="1"/>
  <c r="T7" i="7"/>
  <c r="AJ7" i="7" s="1"/>
  <c r="U7" i="7"/>
  <c r="AK7" i="7" s="1"/>
  <c r="G184" i="4"/>
  <c r="Q184" i="4"/>
  <c r="G229" i="4"/>
  <c r="BO49" i="4"/>
  <c r="G758" i="2"/>
  <c r="G584" i="2"/>
  <c r="BO51" i="2"/>
  <c r="BN950" i="4" l="1"/>
  <c r="Q64" i="7" s="1"/>
  <c r="BN949" i="4"/>
  <c r="BN904" i="4"/>
  <c r="BN905" i="4"/>
  <c r="Q63" i="7" s="1"/>
  <c r="BN274" i="4"/>
  <c r="BN364" i="4"/>
  <c r="BN680" i="4"/>
  <c r="Q58" i="7" s="1"/>
  <c r="BN544" i="4"/>
  <c r="BN409" i="4"/>
  <c r="BN770" i="4"/>
  <c r="Q60" i="7" s="1"/>
  <c r="BN769" i="4"/>
  <c r="BN365" i="4"/>
  <c r="Q51" i="7" s="1"/>
  <c r="BN95" i="4"/>
  <c r="Q45" i="7" s="1"/>
  <c r="BN94" i="4"/>
  <c r="CC938" i="4"/>
  <c r="CC758" i="4"/>
  <c r="BN590" i="4"/>
  <c r="Q56" i="7" s="1"/>
  <c r="CC533" i="4"/>
  <c r="BN229" i="4"/>
  <c r="CC893" i="4"/>
  <c r="BN589" i="4"/>
  <c r="CC578" i="4"/>
  <c r="BN140" i="4"/>
  <c r="Q46" i="7" s="1"/>
  <c r="BN139" i="4"/>
  <c r="BN815" i="4"/>
  <c r="Q61" i="7" s="1"/>
  <c r="BN184" i="4"/>
  <c r="BN814" i="4"/>
  <c r="BN185" i="4"/>
  <c r="Q47" i="7" s="1"/>
  <c r="BN230" i="4"/>
  <c r="Q48" i="7" s="1"/>
  <c r="BN545" i="4"/>
  <c r="Q55" i="7" s="1"/>
  <c r="BN410" i="4"/>
  <c r="Q52" i="7" s="1"/>
  <c r="BO58" i="2"/>
  <c r="BO61" i="2"/>
  <c r="BO60" i="2"/>
  <c r="BO59" i="2"/>
  <c r="BN55" i="2"/>
  <c r="BN54" i="2" s="1"/>
  <c r="BB64" i="7"/>
  <c r="BB63" i="7"/>
  <c r="BB62" i="7"/>
  <c r="BB61" i="7"/>
  <c r="BB60" i="7"/>
  <c r="BB59" i="7"/>
  <c r="BB58" i="7"/>
  <c r="BB57" i="7"/>
  <c r="BB56" i="7"/>
  <c r="BB55" i="7"/>
  <c r="P770" i="4"/>
  <c r="G60" i="7" s="1"/>
  <c r="P50" i="4"/>
  <c r="G44" i="7" s="1"/>
  <c r="BN468" i="2"/>
  <c r="P230" i="4"/>
  <c r="G48" i="7" s="1"/>
  <c r="R95" i="4"/>
  <c r="P95" i="4" s="1"/>
  <c r="G45" i="7" s="1"/>
  <c r="P94" i="4"/>
  <c r="BN469" i="2"/>
  <c r="Q16" i="7" s="1"/>
  <c r="P49" i="4"/>
  <c r="P904" i="4"/>
  <c r="CA904" i="4" s="1"/>
  <c r="P905" i="4"/>
  <c r="G63" i="7" s="1"/>
  <c r="F67" i="7"/>
  <c r="F38" i="7"/>
  <c r="P275" i="4"/>
  <c r="G49" i="7" s="1"/>
  <c r="P319" i="4"/>
  <c r="CA319" i="4" s="1"/>
  <c r="P544" i="4"/>
  <c r="BN49" i="4"/>
  <c r="BN1571" i="2"/>
  <c r="Q36" i="7" s="1"/>
  <c r="BN1223" i="2"/>
  <c r="Q29" i="7" s="1"/>
  <c r="P320" i="4"/>
  <c r="G50" i="7" s="1"/>
  <c r="BN1164" i="2"/>
  <c r="BN1280" i="2"/>
  <c r="P769" i="4"/>
  <c r="BN1165" i="2"/>
  <c r="Q28" i="7" s="1"/>
  <c r="P274" i="4"/>
  <c r="BN1281" i="2"/>
  <c r="Q30" i="7" s="1"/>
  <c r="F34" i="7"/>
  <c r="P545" i="4"/>
  <c r="G55" i="7" s="1"/>
  <c r="P590" i="4"/>
  <c r="G56" i="7" s="1"/>
  <c r="CC49" i="4"/>
  <c r="CC50" i="4" s="1"/>
  <c r="CC38" i="4" s="1"/>
  <c r="P410" i="4"/>
  <c r="G52" i="7" s="1"/>
  <c r="P409" i="4"/>
  <c r="CA409" i="4" s="1"/>
  <c r="P139" i="4"/>
  <c r="CA139" i="4" s="1"/>
  <c r="P814" i="4"/>
  <c r="P500" i="4"/>
  <c r="G54" i="7" s="1"/>
  <c r="G353" i="2"/>
  <c r="F353" i="2" s="1"/>
  <c r="E14" i="7" s="1"/>
  <c r="F352" i="2"/>
  <c r="G1107" i="2"/>
  <c r="F1107" i="2" s="1"/>
  <c r="E27" i="7" s="1"/>
  <c r="F1106" i="2"/>
  <c r="G1281" i="2"/>
  <c r="F1281" i="2" s="1"/>
  <c r="E30" i="7" s="1"/>
  <c r="F1280" i="2"/>
  <c r="G1455" i="2"/>
  <c r="F1455" i="2" s="1"/>
  <c r="E33" i="7" s="1"/>
  <c r="F1454" i="2"/>
  <c r="G1629" i="2"/>
  <c r="F1629" i="2" s="1"/>
  <c r="E37" i="7" s="1"/>
  <c r="F1628" i="2"/>
  <c r="G585" i="2"/>
  <c r="F585" i="2" s="1"/>
  <c r="E18" i="7" s="1"/>
  <c r="F584" i="2"/>
  <c r="G527" i="2"/>
  <c r="F527" i="2" s="1"/>
  <c r="E17" i="7" s="1"/>
  <c r="F526" i="2"/>
  <c r="G63" i="2"/>
  <c r="F63" i="2" s="1"/>
  <c r="E9" i="7" s="1"/>
  <c r="F62" i="2"/>
  <c r="G411" i="2"/>
  <c r="F411" i="2" s="1"/>
  <c r="E15" i="7" s="1"/>
  <c r="F410" i="2"/>
  <c r="G817" i="2"/>
  <c r="F816" i="2"/>
  <c r="G991" i="2"/>
  <c r="F991" i="2" s="1"/>
  <c r="E25" i="7" s="1"/>
  <c r="F990" i="2"/>
  <c r="G1165" i="2"/>
  <c r="F1165" i="2" s="1"/>
  <c r="E28" i="7" s="1"/>
  <c r="F1164" i="2"/>
  <c r="G1339" i="2"/>
  <c r="F1339" i="2" s="1"/>
  <c r="E31" i="7" s="1"/>
  <c r="F1338" i="2"/>
  <c r="G1513" i="2"/>
  <c r="F1513" i="2" s="1"/>
  <c r="E35" i="7" s="1"/>
  <c r="F1512" i="2"/>
  <c r="G643" i="2"/>
  <c r="F642" i="2"/>
  <c r="G179" i="2"/>
  <c r="F179" i="2" s="1"/>
  <c r="E11" i="7" s="1"/>
  <c r="F178" i="2"/>
  <c r="G933" i="2"/>
  <c r="F932" i="2"/>
  <c r="G759" i="2"/>
  <c r="F759" i="2" s="1"/>
  <c r="E21" i="7" s="1"/>
  <c r="F758" i="2"/>
  <c r="G185" i="4"/>
  <c r="F185" i="4" s="1"/>
  <c r="E47" i="7" s="1"/>
  <c r="F184" i="4"/>
  <c r="G121" i="2"/>
  <c r="F121" i="2" s="1"/>
  <c r="F120" i="2"/>
  <c r="G295" i="2"/>
  <c r="F295" i="2" s="1"/>
  <c r="E13" i="7" s="1"/>
  <c r="F294" i="2"/>
  <c r="G469" i="2"/>
  <c r="F469" i="2" s="1"/>
  <c r="E16" i="7" s="1"/>
  <c r="F468" i="2"/>
  <c r="G875" i="2"/>
  <c r="F875" i="2" s="1"/>
  <c r="E23" i="7" s="1"/>
  <c r="F874" i="2"/>
  <c r="G1049" i="2"/>
  <c r="F1048" i="2"/>
  <c r="G1223" i="2"/>
  <c r="F1223" i="2" s="1"/>
  <c r="E29" i="7" s="1"/>
  <c r="F1222" i="2"/>
  <c r="G1397" i="2"/>
  <c r="F1397" i="2" s="1"/>
  <c r="E32" i="7" s="1"/>
  <c r="F1396" i="2"/>
  <c r="G1571" i="2"/>
  <c r="F1571" i="2" s="1"/>
  <c r="E36" i="7" s="1"/>
  <c r="F1570" i="2"/>
  <c r="G230" i="4"/>
  <c r="F230" i="4" s="1"/>
  <c r="E48" i="7" s="1"/>
  <c r="F229" i="4"/>
  <c r="G237" i="2"/>
  <c r="F237" i="2" s="1"/>
  <c r="E12" i="7" s="1"/>
  <c r="F236" i="2"/>
  <c r="G701" i="2"/>
  <c r="F701" i="2" s="1"/>
  <c r="E20" i="7" s="1"/>
  <c r="F700" i="2"/>
  <c r="BC34" i="7"/>
  <c r="P140" i="4"/>
  <c r="G46" i="7" s="1"/>
  <c r="P815" i="4"/>
  <c r="G61" i="7" s="1"/>
  <c r="P365" i="4"/>
  <c r="G51" i="7" s="1"/>
  <c r="BC38" i="7"/>
  <c r="BN1222" i="2"/>
  <c r="BP1455" i="2"/>
  <c r="BN1455" i="2" s="1"/>
  <c r="BN1454" i="2"/>
  <c r="CA1454" i="2" s="1"/>
  <c r="P589" i="4"/>
  <c r="BN1048" i="2"/>
  <c r="BP1049" i="2"/>
  <c r="BN1049" i="2" s="1"/>
  <c r="Q26" i="7" s="1"/>
  <c r="BP1107" i="2"/>
  <c r="BN1107" i="2" s="1"/>
  <c r="Q27" i="7" s="1"/>
  <c r="BN1106" i="2"/>
  <c r="P949" i="4"/>
  <c r="BP121" i="2"/>
  <c r="BN121" i="2" s="1"/>
  <c r="Q10" i="7" s="1"/>
  <c r="BN120" i="2"/>
  <c r="BP933" i="2"/>
  <c r="BN933" i="2" s="1"/>
  <c r="Q24" i="7" s="1"/>
  <c r="BN932" i="2"/>
  <c r="P859" i="4"/>
  <c r="CA859" i="4" s="1"/>
  <c r="BN990" i="2"/>
  <c r="BP991" i="2"/>
  <c r="BN991" i="2" s="1"/>
  <c r="BP353" i="2"/>
  <c r="BN353" i="2" s="1"/>
  <c r="BN352" i="2"/>
  <c r="BN526" i="2"/>
  <c r="BP527" i="2"/>
  <c r="BN527" i="2" s="1"/>
  <c r="P634" i="4"/>
  <c r="CA634" i="4" s="1"/>
  <c r="P679" i="4"/>
  <c r="CA679" i="4" s="1"/>
  <c r="BP411" i="2"/>
  <c r="BN411" i="2" s="1"/>
  <c r="BN410" i="2"/>
  <c r="BP875" i="2"/>
  <c r="BN875" i="2" s="1"/>
  <c r="Q23" i="7" s="1"/>
  <c r="BN874" i="2"/>
  <c r="BC65" i="7"/>
  <c r="P950" i="4"/>
  <c r="G64" i="7" s="1"/>
  <c r="BN1570" i="2"/>
  <c r="P860" i="4"/>
  <c r="G62" i="7" s="1"/>
  <c r="Q185" i="4"/>
  <c r="P185" i="4" s="1"/>
  <c r="G47" i="7" s="1"/>
  <c r="P184" i="4"/>
  <c r="P635" i="4"/>
  <c r="G57" i="7" s="1"/>
  <c r="P680" i="4"/>
  <c r="G58" i="7" s="1"/>
  <c r="R58" i="7" s="1"/>
  <c r="AZ58" i="7" s="1"/>
  <c r="BP295" i="2"/>
  <c r="BN295" i="2" s="1"/>
  <c r="Q13" i="7" s="1"/>
  <c r="BN294" i="2"/>
  <c r="P454" i="4"/>
  <c r="CA454" i="4" s="1"/>
  <c r="BP1397" i="2"/>
  <c r="BN1397" i="2" s="1"/>
  <c r="Q32" i="7" s="1"/>
  <c r="BN1396" i="2"/>
  <c r="BN700" i="2"/>
  <c r="BP701" i="2"/>
  <c r="BN701" i="2" s="1"/>
  <c r="Q20" i="7" s="1"/>
  <c r="BP759" i="2"/>
  <c r="BN759" i="2" s="1"/>
  <c r="BN758" i="2"/>
  <c r="CA758" i="2" s="1"/>
  <c r="BN178" i="2"/>
  <c r="BP179" i="2"/>
  <c r="BN179" i="2" s="1"/>
  <c r="BP1629" i="2"/>
  <c r="BN1629" i="2" s="1"/>
  <c r="BN1628" i="2"/>
  <c r="CA1628" i="2" s="1"/>
  <c r="P455" i="4"/>
  <c r="G53" i="7" s="1"/>
  <c r="BC66" i="7"/>
  <c r="P229" i="4"/>
  <c r="P499" i="4"/>
  <c r="CA499" i="4" s="1"/>
  <c r="BP1339" i="2"/>
  <c r="BN1339" i="2" s="1"/>
  <c r="BN1338" i="2"/>
  <c r="BP817" i="2"/>
  <c r="BN817" i="2" s="1"/>
  <c r="Q22" i="7" s="1"/>
  <c r="BN816" i="2"/>
  <c r="BN642" i="2"/>
  <c r="BP643" i="2"/>
  <c r="BN643" i="2" s="1"/>
  <c r="Q19" i="7" s="1"/>
  <c r="BP237" i="2"/>
  <c r="BN237" i="2" s="1"/>
  <c r="Q12" i="7" s="1"/>
  <c r="BN236" i="2"/>
  <c r="P724" i="4"/>
  <c r="CA724" i="4" s="1"/>
  <c r="BP63" i="2"/>
  <c r="BP585" i="2"/>
  <c r="BN585" i="2" s="1"/>
  <c r="BN584" i="2"/>
  <c r="P364" i="4"/>
  <c r="BN1512" i="2"/>
  <c r="BP1513" i="2"/>
  <c r="BN1513" i="2" s="1"/>
  <c r="Q35" i="7" s="1"/>
  <c r="P725" i="4"/>
  <c r="G59" i="7" s="1"/>
  <c r="R59" i="7" s="1"/>
  <c r="BO50" i="4"/>
  <c r="G949" i="4"/>
  <c r="AW10" i="7"/>
  <c r="AW34" i="7" s="1"/>
  <c r="AW39" i="7" s="1"/>
  <c r="AW69" i="7" s="1"/>
  <c r="CA364" i="4" l="1"/>
  <c r="CA544" i="4"/>
  <c r="CA274" i="4"/>
  <c r="CA94" i="4"/>
  <c r="CA769" i="4"/>
  <c r="R52" i="7"/>
  <c r="AZ52" i="7" s="1"/>
  <c r="R61" i="7"/>
  <c r="CA589" i="4"/>
  <c r="R56" i="7"/>
  <c r="CA229" i="4"/>
  <c r="R46" i="7"/>
  <c r="AZ46" i="7" s="1"/>
  <c r="CA814" i="4"/>
  <c r="R55" i="7"/>
  <c r="CA120" i="2"/>
  <c r="CA95" i="4"/>
  <c r="CA770" i="4"/>
  <c r="CA584" i="2"/>
  <c r="CA642" i="2"/>
  <c r="CA1629" i="2"/>
  <c r="Q37" i="7"/>
  <c r="R37" i="7" s="1"/>
  <c r="AZ37" i="7" s="1"/>
  <c r="CA294" i="2"/>
  <c r="CA905" i="4"/>
  <c r="AZ59" i="7"/>
  <c r="CA468" i="2"/>
  <c r="CA275" i="4"/>
  <c r="CA1512" i="2"/>
  <c r="CA1280" i="2"/>
  <c r="R30" i="7"/>
  <c r="R28" i="7"/>
  <c r="CA1106" i="2"/>
  <c r="CA874" i="2"/>
  <c r="R20" i="7"/>
  <c r="CA410" i="2"/>
  <c r="CA700" i="2"/>
  <c r="R13" i="7"/>
  <c r="CA1570" i="2"/>
  <c r="CA353" i="2"/>
  <c r="Q14" i="7"/>
  <c r="CA527" i="2"/>
  <c r="Q17" i="7"/>
  <c r="R17" i="7" s="1"/>
  <c r="CA1455" i="2"/>
  <c r="Q33" i="7"/>
  <c r="R33" i="7" s="1"/>
  <c r="AZ33" i="7" s="1"/>
  <c r="CA411" i="2"/>
  <c r="Q15" i="7"/>
  <c r="R15" i="7" s="1"/>
  <c r="CA991" i="2"/>
  <c r="Q25" i="7"/>
  <c r="R25" i="7" s="1"/>
  <c r="R32" i="7"/>
  <c r="R23" i="7"/>
  <c r="R35" i="7"/>
  <c r="R27" i="7"/>
  <c r="CA759" i="2"/>
  <c r="Q21" i="7"/>
  <c r="R21" i="7" s="1"/>
  <c r="AZ21" i="7" s="1"/>
  <c r="CA1339" i="2"/>
  <c r="Q31" i="7"/>
  <c r="R31" i="7" s="1"/>
  <c r="CA585" i="2"/>
  <c r="Q18" i="7"/>
  <c r="R18" i="7" s="1"/>
  <c r="CA179" i="2"/>
  <c r="Q11" i="7"/>
  <c r="R11" i="7" s="1"/>
  <c r="F39" i="7"/>
  <c r="F69" i="7" s="1"/>
  <c r="CA49" i="4"/>
  <c r="E10" i="7"/>
  <c r="CA121" i="2"/>
  <c r="CA236" i="2"/>
  <c r="CA1396" i="2"/>
  <c r="CA990" i="2"/>
  <c r="E65" i="7"/>
  <c r="CA295" i="2"/>
  <c r="R54" i="7"/>
  <c r="AZ54" i="7" s="1"/>
  <c r="CA932" i="2"/>
  <c r="CA701" i="2"/>
  <c r="CA320" i="4"/>
  <c r="R16" i="7"/>
  <c r="CA1164" i="2"/>
  <c r="G65" i="7"/>
  <c r="CA1281" i="2"/>
  <c r="CA410" i="4"/>
  <c r="CA545" i="4"/>
  <c r="CA237" i="2"/>
  <c r="CA816" i="2"/>
  <c r="CA178" i="2"/>
  <c r="CA1397" i="2"/>
  <c r="CA184" i="4"/>
  <c r="CA1513" i="2"/>
  <c r="CA875" i="2"/>
  <c r="CA526" i="2"/>
  <c r="CA1107" i="2"/>
  <c r="CA1222" i="2"/>
  <c r="CA1338" i="2"/>
  <c r="CA352" i="2"/>
  <c r="E38" i="7"/>
  <c r="CA500" i="4"/>
  <c r="CA635" i="4"/>
  <c r="CA455" i="4"/>
  <c r="CA680" i="4"/>
  <c r="CA1165" i="2"/>
  <c r="CA469" i="2"/>
  <c r="CA815" i="4"/>
  <c r="CA1048" i="2"/>
  <c r="CA230" i="4"/>
  <c r="CA1571" i="2"/>
  <c r="CA140" i="4"/>
  <c r="CA365" i="4"/>
  <c r="CA185" i="4"/>
  <c r="CA725" i="4"/>
  <c r="CA590" i="4"/>
  <c r="CA860" i="4"/>
  <c r="CA1223" i="2"/>
  <c r="BN50" i="4"/>
  <c r="F1049" i="2"/>
  <c r="E26" i="7" s="1"/>
  <c r="R26" i="7" s="1"/>
  <c r="F643" i="2"/>
  <c r="E19" i="7" s="1"/>
  <c r="G950" i="4"/>
  <c r="F950" i="4" s="1"/>
  <c r="E64" i="7" s="1"/>
  <c r="E66" i="7" s="1"/>
  <c r="F949" i="4"/>
  <c r="CA949" i="4" s="1"/>
  <c r="F933" i="2"/>
  <c r="E24" i="7" s="1"/>
  <c r="R24" i="7" s="1"/>
  <c r="F817" i="2"/>
  <c r="E22" i="7" s="1"/>
  <c r="R22" i="7" s="1"/>
  <c r="G66" i="7"/>
  <c r="BC67" i="7"/>
  <c r="BC39" i="7"/>
  <c r="Q66" i="7"/>
  <c r="R62" i="7"/>
  <c r="AZ62" i="7" s="1"/>
  <c r="R63" i="7"/>
  <c r="AZ63" i="7" s="1"/>
  <c r="R36" i="7"/>
  <c r="R51" i="7"/>
  <c r="AZ51" i="7" s="1"/>
  <c r="R57" i="7"/>
  <c r="AZ57" i="7" s="1"/>
  <c r="AX10" i="7"/>
  <c r="R53" i="7"/>
  <c r="AZ53" i="7" s="1"/>
  <c r="R60" i="7"/>
  <c r="R47" i="7"/>
  <c r="R45" i="7"/>
  <c r="R48" i="7"/>
  <c r="R50" i="7"/>
  <c r="AZ50" i="7" s="1"/>
  <c r="R29" i="7"/>
  <c r="R49" i="7"/>
  <c r="AZ49" i="7" s="1"/>
  <c r="BO62" i="2"/>
  <c r="BN62" i="2" s="1"/>
  <c r="R12" i="7"/>
  <c r="AZ45" i="7" l="1"/>
  <c r="AZ55" i="7"/>
  <c r="AZ56" i="7"/>
  <c r="AZ60" i="7"/>
  <c r="AZ12" i="7"/>
  <c r="AZ15" i="7"/>
  <c r="AZ48" i="7"/>
  <c r="AZ61" i="7"/>
  <c r="AZ35" i="7"/>
  <c r="AZ23" i="7"/>
  <c r="AZ18" i="7"/>
  <c r="Q38" i="7"/>
  <c r="AZ13" i="7"/>
  <c r="AZ16" i="7"/>
  <c r="AZ36" i="7"/>
  <c r="AZ27" i="7"/>
  <c r="AZ20" i="7"/>
  <c r="AZ47" i="7"/>
  <c r="AZ30" i="7"/>
  <c r="AZ26" i="7"/>
  <c r="AZ25" i="7"/>
  <c r="AZ17" i="7"/>
  <c r="AZ22" i="7"/>
  <c r="AZ32" i="7"/>
  <c r="AZ31" i="7"/>
  <c r="AZ29" i="7"/>
  <c r="AZ11" i="7"/>
  <c r="AZ28" i="7"/>
  <c r="AZ24" i="7"/>
  <c r="CA50" i="4"/>
  <c r="Q44" i="7"/>
  <c r="Q65" i="7" s="1"/>
  <c r="Q67" i="7" s="1"/>
  <c r="E67" i="7"/>
  <c r="G67" i="7"/>
  <c r="CA950" i="4"/>
  <c r="CA817" i="2"/>
  <c r="CA1049" i="2"/>
  <c r="CA933" i="2"/>
  <c r="CA643" i="2"/>
  <c r="E34" i="7"/>
  <c r="E39" i="7" s="1"/>
  <c r="R19" i="7"/>
  <c r="AZ19" i="7" s="1"/>
  <c r="BC69" i="7"/>
  <c r="L77" i="1" s="1"/>
  <c r="R38" i="7"/>
  <c r="R64" i="7"/>
  <c r="AZ64" i="7" s="1"/>
  <c r="BO63" i="2"/>
  <c r="AX9" i="7"/>
  <c r="R10" i="7"/>
  <c r="AZ10" i="7" s="1"/>
  <c r="R44" i="7" l="1"/>
  <c r="AZ44" i="7" s="1"/>
  <c r="E69" i="7"/>
  <c r="BN63" i="2"/>
  <c r="Q9" i="7" s="1"/>
  <c r="R66" i="7"/>
  <c r="AX34" i="7"/>
  <c r="AX39" i="7" s="1"/>
  <c r="AX69" i="7" s="1"/>
  <c r="R65" i="7" l="1"/>
  <c r="R67" i="7" s="1"/>
  <c r="Q34" i="7"/>
  <c r="Q39" i="7" s="1"/>
  <c r="Q69" i="7" s="1"/>
  <c r="R14" i="7"/>
  <c r="AZ14" i="7" s="1"/>
  <c r="Q46" i="2" l="1"/>
  <c r="Q51" i="2" s="1"/>
  <c r="Q60" i="2" l="1"/>
  <c r="Q61" i="2"/>
  <c r="P55" i="2"/>
  <c r="P54" i="2" s="1"/>
  <c r="Q62" i="2" l="1"/>
  <c r="Q63" i="2" s="1"/>
  <c r="R62" i="2"/>
  <c r="V46" i="2"/>
  <c r="V51" i="2" s="1"/>
  <c r="V60" i="2" l="1"/>
  <c r="V61" i="2"/>
  <c r="U55" i="2"/>
  <c r="U54" i="2" s="1"/>
  <c r="W60" i="2"/>
  <c r="W62" i="2" s="1"/>
  <c r="W63" i="2" s="1"/>
  <c r="R63" i="2"/>
  <c r="P63" i="2" s="1"/>
  <c r="P62" i="2"/>
  <c r="V62" i="2" l="1"/>
  <c r="U62" i="2" s="1"/>
  <c r="G9" i="7"/>
  <c r="G34" i="7" s="1"/>
  <c r="G39" i="7" s="1"/>
  <c r="G69" i="7" s="1"/>
  <c r="AB51" i="2"/>
  <c r="AB61" i="2" s="1"/>
  <c r="AA46" i="2"/>
  <c r="AA51" i="2" s="1"/>
  <c r="AA60" i="2" l="1"/>
  <c r="AA61" i="2"/>
  <c r="Z55" i="2"/>
  <c r="Z54" i="2" s="1"/>
  <c r="AB60" i="2"/>
  <c r="AB62" i="2" s="1"/>
  <c r="AB63" i="2" s="1"/>
  <c r="V63" i="2"/>
  <c r="AG51" i="2"/>
  <c r="AG61" i="2" s="1"/>
  <c r="AF51" i="2"/>
  <c r="AF60" i="2" s="1"/>
  <c r="AA62" i="2" l="1"/>
  <c r="AA63" i="2" s="1"/>
  <c r="Z63" i="2" s="1"/>
  <c r="I9" i="7" s="1"/>
  <c r="I34" i="7" s="1"/>
  <c r="I39" i="7" s="1"/>
  <c r="I69" i="7" s="1"/>
  <c r="AE55" i="2"/>
  <c r="AE54" i="2" s="1"/>
  <c r="AF62" i="2"/>
  <c r="AF63" i="2" s="1"/>
  <c r="AG60" i="2"/>
  <c r="AG62" i="2" s="1"/>
  <c r="U63" i="2"/>
  <c r="H9" i="7" s="1"/>
  <c r="H34" i="7" s="1"/>
  <c r="H39" i="7" s="1"/>
  <c r="H69" i="7" s="1"/>
  <c r="AL51" i="2"/>
  <c r="AL61" i="2" s="1"/>
  <c r="AK46" i="2"/>
  <c r="AK51" i="2" s="1"/>
  <c r="AK60" i="2" s="1"/>
  <c r="Z62" i="2" l="1"/>
  <c r="AJ55" i="2"/>
  <c r="AG63" i="2"/>
  <c r="AE63" i="2" s="1"/>
  <c r="J9" i="7" s="1"/>
  <c r="J34" i="7" s="1"/>
  <c r="J39" i="7" s="1"/>
  <c r="J69" i="7" s="1"/>
  <c r="AE62" i="2"/>
  <c r="AL60" i="2"/>
  <c r="AL62" i="2" s="1"/>
  <c r="AK62" i="2"/>
  <c r="AK63" i="2" s="1"/>
  <c r="AJ54" i="2"/>
  <c r="AQ51" i="2"/>
  <c r="AQ61" i="2" s="1"/>
  <c r="AP46" i="2"/>
  <c r="AP51" i="2" s="1"/>
  <c r="AP60" i="2" s="1"/>
  <c r="AV51" i="2"/>
  <c r="AV61" i="2" s="1"/>
  <c r="AU46" i="2"/>
  <c r="AU51" i="2" s="1"/>
  <c r="AU60" i="2" s="1"/>
  <c r="AU62" i="2" l="1"/>
  <c r="AU63" i="2" s="1"/>
  <c r="AT55" i="2"/>
  <c r="AT54" i="2" s="1"/>
  <c r="AP62" i="2"/>
  <c r="AP63" i="2" s="1"/>
  <c r="AO55" i="2"/>
  <c r="AO54" i="2" s="1"/>
  <c r="AL63" i="2"/>
  <c r="AJ63" i="2" s="1"/>
  <c r="K9" i="7" s="1"/>
  <c r="K34" i="7" s="1"/>
  <c r="K39" i="7" s="1"/>
  <c r="K69" i="7" s="1"/>
  <c r="AJ62" i="2"/>
  <c r="AV60" i="2"/>
  <c r="AV62" i="2" s="1"/>
  <c r="AV63" i="2" s="1"/>
  <c r="AQ60" i="2"/>
  <c r="AQ62" i="2" s="1"/>
  <c r="AQ63" i="2" s="1"/>
  <c r="BA51" i="2"/>
  <c r="BA61" i="2" s="1"/>
  <c r="AZ46" i="2"/>
  <c r="AZ51" i="2" s="1"/>
  <c r="AZ60" i="2" s="1"/>
  <c r="AZ62" i="2" l="1"/>
  <c r="AZ63" i="2" s="1"/>
  <c r="AY55" i="2"/>
  <c r="AY54" i="2" s="1"/>
  <c r="BA60" i="2"/>
  <c r="BA62" i="2" s="1"/>
  <c r="BA63" i="2" s="1"/>
  <c r="AO62" i="2"/>
  <c r="AO63" i="2"/>
  <c r="L9" i="7" s="1"/>
  <c r="L34" i="7" s="1"/>
  <c r="L39" i="7" s="1"/>
  <c r="L69" i="7" s="1"/>
  <c r="AT62" i="2"/>
  <c r="AT63" i="2"/>
  <c r="M9" i="7" s="1"/>
  <c r="M34" i="7" s="1"/>
  <c r="M39" i="7" s="1"/>
  <c r="M69" i="7" s="1"/>
  <c r="BF51" i="2"/>
  <c r="BE46" i="2"/>
  <c r="CA46" i="2" s="1"/>
  <c r="CA51" i="2" s="1"/>
  <c r="BF61" i="2" l="1"/>
  <c r="CC61" i="2" s="1"/>
  <c r="BE51" i="2"/>
  <c r="BE60" i="2" s="1"/>
  <c r="BF60" i="2"/>
  <c r="AY62" i="2"/>
  <c r="AY63" i="2"/>
  <c r="N9" i="7" s="1"/>
  <c r="N34" i="7" s="1"/>
  <c r="N39" i="7" s="1"/>
  <c r="N69" i="7" s="1"/>
  <c r="BK60" i="2"/>
  <c r="BF62" i="2" l="1"/>
  <c r="BF63" i="2" s="1"/>
  <c r="BD55" i="2"/>
  <c r="BD54" i="2" s="1"/>
  <c r="CC60" i="2"/>
  <c r="BJ51" i="2"/>
  <c r="BJ60" i="2" s="1"/>
  <c r="BK62" i="2"/>
  <c r="CC62" i="2" l="1"/>
  <c r="CC63" i="2" s="1"/>
  <c r="BE62" i="2"/>
  <c r="BI55" i="2"/>
  <c r="BI54" i="2" s="1"/>
  <c r="BJ62" i="2"/>
  <c r="BJ63" i="2" s="1"/>
  <c r="BK63" i="2"/>
  <c r="BB9" i="7" l="1"/>
  <c r="BE63" i="2"/>
  <c r="BD63" i="2" s="1"/>
  <c r="O9" i="7" s="1"/>
  <c r="O34" i="7" s="1"/>
  <c r="O39" i="7" s="1"/>
  <c r="O69" i="7" s="1"/>
  <c r="BD62" i="2"/>
  <c r="BI62" i="2"/>
  <c r="BI63" i="2"/>
  <c r="CC51" i="2" l="1"/>
  <c r="CA62" i="2"/>
  <c r="CA63" i="2"/>
  <c r="P9" i="7"/>
  <c r="P34" i="7" l="1"/>
  <c r="P39" i="7" s="1"/>
  <c r="P69" i="7" s="1"/>
  <c r="R9" i="7"/>
  <c r="AZ9" i="7" s="1"/>
  <c r="R34" i="7" l="1"/>
  <c r="R39" i="7" s="1"/>
  <c r="R69" i="7" s="1"/>
  <c r="AB69" i="1" l="1"/>
  <c r="AB67" i="1" s="1"/>
  <c r="AF67" i="1" s="1"/>
  <c r="L72" i="1"/>
  <c r="P71" i="1" s="1"/>
  <c r="D73" i="1" s="1"/>
  <c r="CC109" i="2"/>
  <c r="BB10" i="7"/>
  <c r="CC167" i="2"/>
  <c r="BB11" i="7"/>
  <c r="CC225" i="2"/>
  <c r="BB12" i="7"/>
  <c r="CC283" i="2"/>
  <c r="BB13" i="7"/>
  <c r="CC341" i="2"/>
  <c r="BB14" i="7"/>
  <c r="CC399" i="2"/>
  <c r="BB15" i="7"/>
  <c r="CC457" i="2"/>
  <c r="BB16" i="7"/>
  <c r="CC515" i="2"/>
  <c r="BB17" i="7"/>
  <c r="CC573" i="2"/>
  <c r="BB18" i="7"/>
  <c r="CC631" i="2"/>
  <c r="BB19" i="7"/>
  <c r="CC689" i="2"/>
  <c r="BB20" i="7"/>
  <c r="CC747" i="2"/>
  <c r="BB21" i="7"/>
  <c r="CC805" i="2"/>
  <c r="BB22" i="7"/>
  <c r="CC863" i="2"/>
  <c r="BB23" i="7"/>
  <c r="CC921" i="2"/>
  <c r="BB24" i="7"/>
  <c r="CC979" i="2"/>
  <c r="BB25" i="7"/>
  <c r="CC1037" i="2"/>
  <c r="BB26" i="7"/>
  <c r="CC1095" i="2"/>
  <c r="BB27" i="7"/>
  <c r="CC1153" i="2"/>
  <c r="BB28" i="7"/>
  <c r="CC1211" i="2"/>
  <c r="BB29" i="7"/>
  <c r="CC1269" i="2"/>
  <c r="BB30" i="7"/>
  <c r="CC1327" i="2"/>
  <c r="BB31" i="7"/>
  <c r="CC1385" i="2"/>
  <c r="BB32" i="7"/>
  <c r="CC1443" i="2"/>
  <c r="BB33" i="7"/>
  <c r="CC1501" i="2"/>
  <c r="BB35" i="7"/>
  <c r="CC1559" i="2"/>
  <c r="BB36" i="7"/>
  <c r="CC1617" i="2"/>
  <c r="BB37" i="7"/>
  <c r="BB44" i="7"/>
  <c r="CC83" i="4"/>
  <c r="BB45" i="7"/>
  <c r="CC128" i="4"/>
  <c r="BB46" i="7"/>
  <c r="CC173" i="4"/>
  <c r="BB47" i="7"/>
  <c r="CC218" i="4"/>
  <c r="BB48" i="7"/>
  <c r="CC263" i="4"/>
  <c r="BB49" i="7"/>
  <c r="CC308" i="4"/>
  <c r="BB50" i="7"/>
  <c r="CC353" i="4"/>
  <c r="BB51" i="7"/>
  <c r="CC398" i="4"/>
  <c r="BB52" i="7"/>
  <c r="CC443" i="4"/>
  <c r="BB53" i="7"/>
  <c r="CC488" i="4"/>
  <c r="BB54" i="7"/>
  <c r="BB66" i="7" s="1"/>
  <c r="BB38" i="7" l="1"/>
  <c r="BB34" i="7"/>
  <c r="BB65" i="7"/>
  <c r="BB67" i="7" s="1"/>
  <c r="BB39" i="7" l="1"/>
  <c r="BB69" i="7" s="1"/>
  <c r="L76" i="1" s="1"/>
  <c r="L78" i="1" s="1"/>
  <c r="P7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srkawabata1</author>
  </authors>
  <commentList>
    <comment ref="D7" authorId="0" shapeId="0" xr:uid="{8F38FFA5-9ACF-4974-BA5B-2DD2994442D0}">
      <text>
        <r>
          <rPr>
            <b/>
            <sz val="12"/>
            <color indexed="81"/>
            <rFont val="MS P ゴシック"/>
            <family val="3"/>
            <charset val="128"/>
          </rPr>
          <t>有給休暇時間を含む。
０時間の時は空欄</t>
        </r>
        <r>
          <rPr>
            <sz val="9"/>
            <color indexed="81"/>
            <rFont val="MS P ゴシック"/>
            <family val="3"/>
            <charset val="128"/>
          </rPr>
          <t xml:space="preserve">
</t>
        </r>
      </text>
    </comment>
  </commentList>
</comments>
</file>

<file path=xl/sharedStrings.xml><?xml version="1.0" encoding="utf-8"?>
<sst xmlns="http://schemas.openxmlformats.org/spreadsheetml/2006/main" count="38437" uniqueCount="353">
  <si>
    <t>合計</t>
    <rPh sb="0" eb="2">
      <t>ゴウケイ</t>
    </rPh>
    <phoneticPr fontId="3"/>
  </si>
  <si>
    <t>改善前基本給</t>
    <rPh sb="0" eb="2">
      <t>カイゼン</t>
    </rPh>
    <rPh sb="2" eb="3">
      <t>マエ</t>
    </rPh>
    <rPh sb="3" eb="5">
      <t>キホン</t>
    </rPh>
    <rPh sb="5" eb="6">
      <t>キュウ</t>
    </rPh>
    <phoneticPr fontId="3"/>
  </si>
  <si>
    <t>基本給</t>
    <rPh sb="0" eb="3">
      <t>キホンキュウ</t>
    </rPh>
    <phoneticPr fontId="3"/>
  </si>
  <si>
    <t>深夜割増</t>
    <rPh sb="0" eb="2">
      <t>シンヤ</t>
    </rPh>
    <rPh sb="2" eb="4">
      <t>ワリマシ</t>
    </rPh>
    <phoneticPr fontId="3"/>
  </si>
  <si>
    <t>支払い額</t>
    <rPh sb="0" eb="2">
      <t>シハラ</t>
    </rPh>
    <rPh sb="3" eb="4">
      <t>ガク</t>
    </rPh>
    <phoneticPr fontId="3"/>
  </si>
  <si>
    <t>時間外労働時間</t>
    <rPh sb="0" eb="3">
      <t>ジカンガイ</t>
    </rPh>
    <rPh sb="3" eb="5">
      <t>ロウドウ</t>
    </rPh>
    <rPh sb="5" eb="7">
      <t>ジカン</t>
    </rPh>
    <phoneticPr fontId="3"/>
  </si>
  <si>
    <t>時間外割増（改善前）</t>
    <rPh sb="0" eb="3">
      <t>ジカンガイ</t>
    </rPh>
    <rPh sb="3" eb="5">
      <t>ワリマシ</t>
    </rPh>
    <rPh sb="6" eb="8">
      <t>カイゼン</t>
    </rPh>
    <rPh sb="8" eb="9">
      <t>マエ</t>
    </rPh>
    <phoneticPr fontId="3"/>
  </si>
  <si>
    <t>時間外割増（改善後）</t>
    <rPh sb="0" eb="3">
      <t>ジカンガイ</t>
    </rPh>
    <rPh sb="3" eb="5">
      <t>ワリマシ</t>
    </rPh>
    <rPh sb="6" eb="8">
      <t>カイゼン</t>
    </rPh>
    <rPh sb="8" eb="9">
      <t>ゴ</t>
    </rPh>
    <phoneticPr fontId="3"/>
  </si>
  <si>
    <t>休日労働時間</t>
    <rPh sb="0" eb="2">
      <t>キュウジツ</t>
    </rPh>
    <rPh sb="2" eb="4">
      <t>ロウドウ</t>
    </rPh>
    <rPh sb="4" eb="6">
      <t>ジカン</t>
    </rPh>
    <phoneticPr fontId="3"/>
  </si>
  <si>
    <t>休日割増（改善前）</t>
    <rPh sb="0" eb="2">
      <t>キュウジツ</t>
    </rPh>
    <rPh sb="2" eb="4">
      <t>ワリマシ</t>
    </rPh>
    <rPh sb="5" eb="7">
      <t>カイゼン</t>
    </rPh>
    <rPh sb="7" eb="8">
      <t>マエ</t>
    </rPh>
    <phoneticPr fontId="3"/>
  </si>
  <si>
    <t>休日割増（改善後）</t>
    <rPh sb="0" eb="2">
      <t>キュウジツ</t>
    </rPh>
    <rPh sb="2" eb="4">
      <t>ワリマシ</t>
    </rPh>
    <rPh sb="5" eb="7">
      <t>カイゼン</t>
    </rPh>
    <rPh sb="7" eb="8">
      <t>ゴ</t>
    </rPh>
    <phoneticPr fontId="3"/>
  </si>
  <si>
    <t>深夜労働時間</t>
    <rPh sb="0" eb="2">
      <t>シンヤ</t>
    </rPh>
    <rPh sb="2" eb="4">
      <t>ロウドウ</t>
    </rPh>
    <rPh sb="4" eb="6">
      <t>ジカン</t>
    </rPh>
    <phoneticPr fontId="3"/>
  </si>
  <si>
    <t>深夜割増（改善前）</t>
    <rPh sb="0" eb="2">
      <t>シンヤ</t>
    </rPh>
    <rPh sb="2" eb="4">
      <t>ワリマシ</t>
    </rPh>
    <rPh sb="5" eb="7">
      <t>カイゼン</t>
    </rPh>
    <rPh sb="7" eb="8">
      <t>マエ</t>
    </rPh>
    <phoneticPr fontId="3"/>
  </si>
  <si>
    <t>深夜割増（改善後）</t>
    <rPh sb="0" eb="2">
      <t>シンヤ</t>
    </rPh>
    <rPh sb="2" eb="4">
      <t>ワリマシ</t>
    </rPh>
    <rPh sb="5" eb="7">
      <t>カイゼン</t>
    </rPh>
    <rPh sb="7" eb="8">
      <t>ゴ</t>
    </rPh>
    <phoneticPr fontId="3"/>
  </si>
  <si>
    <t>改善額合計</t>
    <rPh sb="0" eb="2">
      <t>カイゼン</t>
    </rPh>
    <rPh sb="2" eb="3">
      <t>ガク</t>
    </rPh>
    <rPh sb="3" eb="5">
      <t>ゴウケイ</t>
    </rPh>
    <phoneticPr fontId="3"/>
  </si>
  <si>
    <t>改善前賃金</t>
    <rPh sb="0" eb="2">
      <t>カイゼン</t>
    </rPh>
    <rPh sb="2" eb="3">
      <t>マエ</t>
    </rPh>
    <rPh sb="3" eb="5">
      <t>チンギン</t>
    </rPh>
    <phoneticPr fontId="3"/>
  </si>
  <si>
    <t>実際に支払われた金額</t>
    <rPh sb="0" eb="2">
      <t>ジッサイ</t>
    </rPh>
    <rPh sb="3" eb="5">
      <t>シハラ</t>
    </rPh>
    <rPh sb="8" eb="10">
      <t>キンガク</t>
    </rPh>
    <phoneticPr fontId="3"/>
  </si>
  <si>
    <t>改善前標準報酬月額</t>
    <rPh sb="0" eb="2">
      <t>カイゼン</t>
    </rPh>
    <rPh sb="2" eb="3">
      <t>マエ</t>
    </rPh>
    <rPh sb="3" eb="5">
      <t>ヒョウジュン</t>
    </rPh>
    <rPh sb="5" eb="7">
      <t>ホウシュウ</t>
    </rPh>
    <rPh sb="7" eb="9">
      <t>ゲツガク</t>
    </rPh>
    <phoneticPr fontId="3"/>
  </si>
  <si>
    <t>健保・厚年標準報酬増分</t>
    <rPh sb="0" eb="2">
      <t>ケンポ</t>
    </rPh>
    <rPh sb="3" eb="5">
      <t>コウネン</t>
    </rPh>
    <rPh sb="5" eb="9">
      <t>ヒョウジュンホウシュウ</t>
    </rPh>
    <rPh sb="9" eb="11">
      <t>ゾウブン</t>
    </rPh>
    <rPh sb="10" eb="11">
      <t>ブン</t>
    </rPh>
    <phoneticPr fontId="3"/>
  </si>
  <si>
    <t>介護保険料事業主負担増分</t>
    <rPh sb="0" eb="2">
      <t>カイゴ</t>
    </rPh>
    <rPh sb="2" eb="5">
      <t>ホケンリョウ</t>
    </rPh>
    <rPh sb="5" eb="8">
      <t>ジギョウヌシ</t>
    </rPh>
    <rPh sb="8" eb="11">
      <t>フタンゾウ</t>
    </rPh>
    <rPh sb="11" eb="12">
      <t>ブン</t>
    </rPh>
    <phoneticPr fontId="3"/>
  </si>
  <si>
    <t>労災保険事業主負担増分</t>
    <rPh sb="0" eb="2">
      <t>ロウサイ</t>
    </rPh>
    <rPh sb="2" eb="4">
      <t>ホケン</t>
    </rPh>
    <rPh sb="4" eb="7">
      <t>ジギョウヌシ</t>
    </rPh>
    <rPh sb="7" eb="9">
      <t>フタン</t>
    </rPh>
    <rPh sb="9" eb="11">
      <t>ゾウブン</t>
    </rPh>
    <phoneticPr fontId="3"/>
  </si>
  <si>
    <t>雇用保険事業主負担増分</t>
    <rPh sb="0" eb="2">
      <t>コヨウ</t>
    </rPh>
    <rPh sb="2" eb="4">
      <t>ホケン</t>
    </rPh>
    <rPh sb="4" eb="7">
      <t>ジギョウヌシ</t>
    </rPh>
    <rPh sb="7" eb="11">
      <t>フタンゾウブン</t>
    </rPh>
    <phoneticPr fontId="3"/>
  </si>
  <si>
    <t>　賃金改善計(社会保険料含む)</t>
    <rPh sb="1" eb="5">
      <t>チンギンカイゼン</t>
    </rPh>
    <rPh sb="5" eb="6">
      <t>ケイ</t>
    </rPh>
    <rPh sb="7" eb="9">
      <t>シャカイ</t>
    </rPh>
    <rPh sb="9" eb="11">
      <t>ホケン</t>
    </rPh>
    <rPh sb="11" eb="12">
      <t>リョウ</t>
    </rPh>
    <rPh sb="12" eb="13">
      <t>フク</t>
    </rPh>
    <phoneticPr fontId="3"/>
  </si>
  <si>
    <t>対象</t>
    <rPh sb="0" eb="2">
      <t>タイショウ</t>
    </rPh>
    <phoneticPr fontId="3"/>
  </si>
  <si>
    <t>2024年</t>
    <rPh sb="4" eb="5">
      <t>ネン</t>
    </rPh>
    <phoneticPr fontId="3"/>
  </si>
  <si>
    <t>2025年</t>
    <rPh sb="4" eb="5">
      <t>ネン</t>
    </rPh>
    <phoneticPr fontId="3"/>
  </si>
  <si>
    <t>月　～</t>
    <rPh sb="0" eb="1">
      <t>ガツ</t>
    </rPh>
    <phoneticPr fontId="3"/>
  </si>
  <si>
    <r>
      <t xml:space="preserve">労災保険料率
</t>
    </r>
    <r>
      <rPr>
        <sz val="9"/>
        <color theme="1"/>
        <rFont val="游ゴシック"/>
        <family val="3"/>
        <charset val="128"/>
        <scheme val="minor"/>
      </rPr>
      <t>一般拠出金含む</t>
    </r>
    <rPh sb="0" eb="2">
      <t>ロウサイ</t>
    </rPh>
    <rPh sb="2" eb="4">
      <t>ホケン</t>
    </rPh>
    <rPh sb="4" eb="5">
      <t>リョウ</t>
    </rPh>
    <rPh sb="5" eb="6">
      <t>リツ</t>
    </rPh>
    <rPh sb="7" eb="9">
      <t>イッパン</t>
    </rPh>
    <rPh sb="9" eb="11">
      <t>キョシュツ</t>
    </rPh>
    <rPh sb="11" eb="12">
      <t>キン</t>
    </rPh>
    <rPh sb="12" eb="13">
      <t>フク</t>
    </rPh>
    <phoneticPr fontId="3"/>
  </si>
  <si>
    <t>健康保険料率</t>
    <rPh sb="0" eb="2">
      <t>ケンコウ</t>
    </rPh>
    <rPh sb="2" eb="4">
      <t>ホケン</t>
    </rPh>
    <rPh sb="4" eb="6">
      <t>リョウリツ</t>
    </rPh>
    <phoneticPr fontId="3"/>
  </si>
  <si>
    <t>介護保険料率</t>
    <rPh sb="0" eb="2">
      <t>カイゴ</t>
    </rPh>
    <rPh sb="2" eb="6">
      <t>ホケンリョウリツ</t>
    </rPh>
    <phoneticPr fontId="3"/>
  </si>
  <si>
    <t>①賃金改善期間設定</t>
    <rPh sb="1" eb="3">
      <t>チンギン</t>
    </rPh>
    <rPh sb="3" eb="5">
      <t>カイゼン</t>
    </rPh>
    <rPh sb="5" eb="7">
      <t>キカン</t>
    </rPh>
    <rPh sb="7" eb="9">
      <t>セッテイ</t>
    </rPh>
    <phoneticPr fontId="3"/>
  </si>
  <si>
    <t>②社会保険料料率設定</t>
    <rPh sb="1" eb="6">
      <t>シャカイホケンリョウ</t>
    </rPh>
    <rPh sb="6" eb="8">
      <t>リョウリツ</t>
    </rPh>
    <rPh sb="8" eb="10">
      <t>セッテイ</t>
    </rPh>
    <phoneticPr fontId="3"/>
  </si>
  <si>
    <t>氏名</t>
    <rPh sb="0" eb="2">
      <t>シメイ</t>
    </rPh>
    <phoneticPr fontId="3"/>
  </si>
  <si>
    <t>比率</t>
    <rPh sb="0" eb="2">
      <t>ヒリツ</t>
    </rPh>
    <phoneticPr fontId="3"/>
  </si>
  <si>
    <t>改善前月給</t>
    <rPh sb="0" eb="2">
      <t>カイゼン</t>
    </rPh>
    <rPh sb="2" eb="3">
      <t>マエ</t>
    </rPh>
    <rPh sb="3" eb="5">
      <t>ゲッキュウ</t>
    </rPh>
    <phoneticPr fontId="3"/>
  </si>
  <si>
    <t>No</t>
    <phoneticPr fontId="3"/>
  </si>
  <si>
    <t>月合計</t>
    <rPh sb="0" eb="3">
      <t>ツキゴウケイ</t>
    </rPh>
    <phoneticPr fontId="3"/>
  </si>
  <si>
    <t>実際に支払った基本給</t>
    <rPh sb="0" eb="2">
      <t>ジッサイ</t>
    </rPh>
    <rPh sb="3" eb="5">
      <t>シハラ</t>
    </rPh>
    <rPh sb="7" eb="10">
      <t>キホンキュウ</t>
    </rPh>
    <phoneticPr fontId="3"/>
  </si>
  <si>
    <t>実際に支払った手当</t>
    <rPh sb="0" eb="2">
      <t>ジッサイ</t>
    </rPh>
    <rPh sb="3" eb="5">
      <t>シハラ</t>
    </rPh>
    <rPh sb="7" eb="9">
      <t>テアテ</t>
    </rPh>
    <phoneticPr fontId="3"/>
  </si>
  <si>
    <t>決まって支払われる賃金</t>
    <rPh sb="0" eb="1">
      <t>キ</t>
    </rPh>
    <rPh sb="4" eb="6">
      <t>シハラ</t>
    </rPh>
    <rPh sb="9" eb="11">
      <t>チンギン</t>
    </rPh>
    <phoneticPr fontId="3"/>
  </si>
  <si>
    <t>休日</t>
    <rPh sb="0" eb="2">
      <t>キュウジツ</t>
    </rPh>
    <phoneticPr fontId="3"/>
  </si>
  <si>
    <t>法定内</t>
    <rPh sb="0" eb="3">
      <t>ホウテイナイ</t>
    </rPh>
    <phoneticPr fontId="3"/>
  </si>
  <si>
    <t>法定外</t>
    <rPh sb="0" eb="2">
      <t>ホウテイ</t>
    </rPh>
    <rPh sb="2" eb="3">
      <t>ガイ</t>
    </rPh>
    <phoneticPr fontId="3"/>
  </si>
  <si>
    <t>深夜</t>
    <rPh sb="0" eb="2">
      <t>シンヤ</t>
    </rPh>
    <phoneticPr fontId="3"/>
  </si>
  <si>
    <t>手当（改善前）</t>
    <rPh sb="0" eb="2">
      <t>テアテ</t>
    </rPh>
    <rPh sb="3" eb="5">
      <t>カイゼン</t>
    </rPh>
    <rPh sb="5" eb="6">
      <t>マエ</t>
    </rPh>
    <phoneticPr fontId="3"/>
  </si>
  <si>
    <t>手当（従来からの改善）</t>
    <rPh sb="0" eb="2">
      <t>テアテ</t>
    </rPh>
    <rPh sb="3" eb="5">
      <t>ジュウライ</t>
    </rPh>
    <rPh sb="8" eb="10">
      <t>カイゼン</t>
    </rPh>
    <phoneticPr fontId="3"/>
  </si>
  <si>
    <t>法定内残業（改善前）</t>
    <rPh sb="0" eb="2">
      <t>ホウテイ</t>
    </rPh>
    <rPh sb="2" eb="3">
      <t>ナイ</t>
    </rPh>
    <rPh sb="3" eb="5">
      <t>ザンギョウ</t>
    </rPh>
    <rPh sb="6" eb="8">
      <t>カイゼン</t>
    </rPh>
    <rPh sb="8" eb="9">
      <t>マエ</t>
    </rPh>
    <phoneticPr fontId="3"/>
  </si>
  <si>
    <t>法定内残業（従来からの改善）</t>
    <rPh sb="0" eb="3">
      <t>ホウテイナイ</t>
    </rPh>
    <rPh sb="3" eb="5">
      <t>ザンギョウ</t>
    </rPh>
    <rPh sb="6" eb="8">
      <t>ジュウライ</t>
    </rPh>
    <rPh sb="11" eb="13">
      <t>カイゼン</t>
    </rPh>
    <phoneticPr fontId="3"/>
  </si>
  <si>
    <t>時間又は回数など</t>
    <rPh sb="0" eb="2">
      <t>ジカン</t>
    </rPh>
    <rPh sb="2" eb="3">
      <t>マタ</t>
    </rPh>
    <rPh sb="4" eb="6">
      <t>カイスウ</t>
    </rPh>
    <phoneticPr fontId="3"/>
  </si>
  <si>
    <t>実際に控除した金額</t>
    <rPh sb="0" eb="2">
      <t>ジッサイ</t>
    </rPh>
    <rPh sb="3" eb="5">
      <t>コウジョ</t>
    </rPh>
    <rPh sb="7" eb="9">
      <t>キンガク</t>
    </rPh>
    <phoneticPr fontId="3"/>
  </si>
  <si>
    <t>　賃金改善による社会保険料負担増分</t>
    <rPh sb="1" eb="3">
      <t>チンギン</t>
    </rPh>
    <rPh sb="3" eb="5">
      <t>カイゼン</t>
    </rPh>
    <rPh sb="8" eb="10">
      <t>シャカイ</t>
    </rPh>
    <rPh sb="10" eb="12">
      <t>ホケン</t>
    </rPh>
    <rPh sb="12" eb="13">
      <t>リョウ</t>
    </rPh>
    <rPh sb="13" eb="15">
      <t>フタン</t>
    </rPh>
    <rPh sb="15" eb="17">
      <t>ゾウブン</t>
    </rPh>
    <phoneticPr fontId="3"/>
  </si>
  <si>
    <t>賃金改善額</t>
    <rPh sb="0" eb="2">
      <t>チンギン</t>
    </rPh>
    <rPh sb="2" eb="4">
      <t>カイゼン</t>
    </rPh>
    <rPh sb="4" eb="5">
      <t>ガク</t>
    </rPh>
    <phoneticPr fontId="3"/>
  </si>
  <si>
    <t>改善前</t>
    <rPh sb="0" eb="2">
      <t>カイゼン</t>
    </rPh>
    <rPh sb="2" eb="3">
      <t>マエ</t>
    </rPh>
    <phoneticPr fontId="3"/>
  </si>
  <si>
    <t>時間外・休日・深夜割増等変動する手当</t>
    <rPh sb="0" eb="3">
      <t>ジカンガイ</t>
    </rPh>
    <rPh sb="4" eb="6">
      <t>キュウジツ</t>
    </rPh>
    <rPh sb="7" eb="9">
      <t>シンヤ</t>
    </rPh>
    <rPh sb="9" eb="11">
      <t>ワリマシ</t>
    </rPh>
    <rPh sb="11" eb="12">
      <t>トウ</t>
    </rPh>
    <rPh sb="12" eb="14">
      <t>ヘンドウ</t>
    </rPh>
    <rPh sb="16" eb="18">
      <t>テアテ</t>
    </rPh>
    <phoneticPr fontId="3"/>
  </si>
  <si>
    <t>時間外・休日・深夜割増等変動する手当</t>
    <phoneticPr fontId="3"/>
  </si>
  <si>
    <t>法定内残業</t>
    <rPh sb="0" eb="3">
      <t>ホウテイナイ</t>
    </rPh>
    <rPh sb="3" eb="5">
      <t>ザンギョウ</t>
    </rPh>
    <phoneticPr fontId="3"/>
  </si>
  <si>
    <t>法定外残業</t>
    <rPh sb="0" eb="3">
      <t>ホウテイガイ</t>
    </rPh>
    <rPh sb="3" eb="5">
      <t>ザンギョウ</t>
    </rPh>
    <phoneticPr fontId="3"/>
  </si>
  <si>
    <t>月平均所定労働時間</t>
    <rPh sb="0" eb="1">
      <t>ツキ</t>
    </rPh>
    <rPh sb="1" eb="3">
      <t>ヘイキン</t>
    </rPh>
    <rPh sb="3" eb="5">
      <t>ショテイ</t>
    </rPh>
    <rPh sb="5" eb="9">
      <t>ロウドウジカン</t>
    </rPh>
    <phoneticPr fontId="3"/>
  </si>
  <si>
    <t>割増0</t>
    <rPh sb="0" eb="2">
      <t>ワリマシ</t>
    </rPh>
    <phoneticPr fontId="3"/>
  </si>
  <si>
    <t>割増25％</t>
    <rPh sb="0" eb="2">
      <t>ワリマシ</t>
    </rPh>
    <phoneticPr fontId="3"/>
  </si>
  <si>
    <t>割増35％</t>
    <rPh sb="0" eb="2">
      <t>ワリマシ</t>
    </rPh>
    <phoneticPr fontId="3"/>
  </si>
  <si>
    <t>改善前（遅刻早退欠勤）</t>
    <rPh sb="0" eb="2">
      <t>カイゼン</t>
    </rPh>
    <rPh sb="2" eb="3">
      <t>マエ</t>
    </rPh>
    <rPh sb="4" eb="6">
      <t>チコク</t>
    </rPh>
    <rPh sb="6" eb="8">
      <t>ソウタイ</t>
    </rPh>
    <rPh sb="8" eb="10">
      <t>ケッキン</t>
    </rPh>
    <phoneticPr fontId="3"/>
  </si>
  <si>
    <t>改善後（遅刻早退欠勤）</t>
    <rPh sb="0" eb="3">
      <t>カイゼンゴ</t>
    </rPh>
    <rPh sb="4" eb="6">
      <t>チコク</t>
    </rPh>
    <rPh sb="6" eb="8">
      <t>ソウタイ</t>
    </rPh>
    <rPh sb="8" eb="10">
      <t>ケッキン</t>
    </rPh>
    <phoneticPr fontId="3"/>
  </si>
  <si>
    <t>実際の標準報酬月額</t>
    <rPh sb="0" eb="2">
      <t>ジッサイ</t>
    </rPh>
    <rPh sb="3" eb="5">
      <t>ヒョウジュン</t>
    </rPh>
    <rPh sb="5" eb="7">
      <t>ホウシュウ</t>
    </rPh>
    <rPh sb="7" eb="9">
      <t>ゲツガク</t>
    </rPh>
    <phoneticPr fontId="3"/>
  </si>
  <si>
    <r>
      <t xml:space="preserve">厚生年金保険料率
</t>
    </r>
    <r>
      <rPr>
        <sz val="9"/>
        <color theme="1"/>
        <rFont val="游ゴシック"/>
        <family val="3"/>
        <charset val="128"/>
        <scheme val="minor"/>
      </rPr>
      <t>（子育て拠出金含む）</t>
    </r>
    <rPh sb="0" eb="4">
      <t>コウセイネンキン</t>
    </rPh>
    <rPh sb="4" eb="8">
      <t>ホケンリョウリツ</t>
    </rPh>
    <rPh sb="10" eb="12">
      <t>コソダ</t>
    </rPh>
    <rPh sb="13" eb="15">
      <t>キョシュツ</t>
    </rPh>
    <rPh sb="15" eb="16">
      <t>キン</t>
    </rPh>
    <rPh sb="16" eb="17">
      <t>フク</t>
    </rPh>
    <phoneticPr fontId="3"/>
  </si>
  <si>
    <t>小計</t>
    <rPh sb="0" eb="2">
      <t>ショウケイ</t>
    </rPh>
    <phoneticPr fontId="3"/>
  </si>
  <si>
    <t>改善合計</t>
    <rPh sb="0" eb="2">
      <t>カイゼン</t>
    </rPh>
    <rPh sb="2" eb="4">
      <t>ゴウケイ</t>
    </rPh>
    <phoneticPr fontId="3"/>
  </si>
  <si>
    <t xml:space="preserve"> ※60時間以上の法定外残業は想定していません。</t>
    <rPh sb="4" eb="6">
      <t>ジカン</t>
    </rPh>
    <rPh sb="6" eb="8">
      <t>イジョウ</t>
    </rPh>
    <rPh sb="9" eb="12">
      <t>ホウテイガイ</t>
    </rPh>
    <rPh sb="12" eb="14">
      <t>ザンギョウ</t>
    </rPh>
    <rPh sb="15" eb="17">
      <t>ソウテイ</t>
    </rPh>
    <phoneticPr fontId="3"/>
  </si>
  <si>
    <t>①職員リスト（月給）</t>
    <rPh sb="1" eb="3">
      <t>ショクイン</t>
    </rPh>
    <rPh sb="7" eb="9">
      <t>ゲッキュウ</t>
    </rPh>
    <phoneticPr fontId="3"/>
  </si>
  <si>
    <t>②職員リスト（時給）</t>
    <rPh sb="1" eb="3">
      <t>ショクイン</t>
    </rPh>
    <rPh sb="7" eb="9">
      <t>ジキュウ</t>
    </rPh>
    <phoneticPr fontId="3"/>
  </si>
  <si>
    <t>介護保険</t>
    <rPh sb="0" eb="2">
      <t>カイゴ</t>
    </rPh>
    <rPh sb="2" eb="4">
      <t>ホケン</t>
    </rPh>
    <phoneticPr fontId="3"/>
  </si>
  <si>
    <t>改善前手当</t>
    <rPh sb="0" eb="2">
      <t>カイゼン</t>
    </rPh>
    <rPh sb="2" eb="3">
      <t>マエ</t>
    </rPh>
    <rPh sb="3" eb="5">
      <t>テアテ</t>
    </rPh>
    <phoneticPr fontId="3"/>
  </si>
  <si>
    <r>
      <t xml:space="preserve">雇用保険料率
</t>
    </r>
    <r>
      <rPr>
        <sz val="9"/>
        <color theme="1"/>
        <rFont val="游ゴシック"/>
        <family val="3"/>
        <charset val="128"/>
        <scheme val="minor"/>
      </rPr>
      <t>二事業を含む</t>
    </r>
    <rPh sb="0" eb="2">
      <t>コヨウ</t>
    </rPh>
    <rPh sb="2" eb="5">
      <t>ホケンリョウ</t>
    </rPh>
    <rPh sb="5" eb="6">
      <t>リツ</t>
    </rPh>
    <rPh sb="7" eb="10">
      <t>ニジギョウ</t>
    </rPh>
    <rPh sb="11" eb="12">
      <t>フク</t>
    </rPh>
    <phoneticPr fontId="3"/>
  </si>
  <si>
    <t>雇用保険</t>
    <rPh sb="0" eb="2">
      <t>コヨウ</t>
    </rPh>
    <rPh sb="2" eb="4">
      <t>ホケン</t>
    </rPh>
    <phoneticPr fontId="3"/>
  </si>
  <si>
    <t>健康保険</t>
    <rPh sb="0" eb="2">
      <t>ケンコウ</t>
    </rPh>
    <rPh sb="2" eb="4">
      <t>ホケン</t>
    </rPh>
    <phoneticPr fontId="3"/>
  </si>
  <si>
    <t>労災保険</t>
    <rPh sb="0" eb="2">
      <t>ロウサイ</t>
    </rPh>
    <rPh sb="2" eb="4">
      <t>ホケン</t>
    </rPh>
    <phoneticPr fontId="3"/>
  </si>
  <si>
    <t>厚生年金保険</t>
    <rPh sb="0" eb="2">
      <t>コウセイ</t>
    </rPh>
    <rPh sb="2" eb="4">
      <t>ネンキン</t>
    </rPh>
    <rPh sb="4" eb="6">
      <t>ホケン</t>
    </rPh>
    <phoneticPr fontId="3"/>
  </si>
  <si>
    <t>施設名・サービス名</t>
    <rPh sb="0" eb="3">
      <t>シセツメイ</t>
    </rPh>
    <rPh sb="8" eb="9">
      <t>メイ</t>
    </rPh>
    <phoneticPr fontId="3"/>
  </si>
  <si>
    <t>専任率</t>
    <rPh sb="0" eb="2">
      <t>センニン</t>
    </rPh>
    <rPh sb="2" eb="3">
      <t>リツ</t>
    </rPh>
    <phoneticPr fontId="3"/>
  </si>
  <si>
    <t>改善額計</t>
    <rPh sb="0" eb="2">
      <t>カイゼン</t>
    </rPh>
    <rPh sb="2" eb="3">
      <t>ガク</t>
    </rPh>
    <rPh sb="3" eb="4">
      <t>ケイ</t>
    </rPh>
    <phoneticPr fontId="3"/>
  </si>
  <si>
    <t>氏名</t>
    <rPh sb="0" eb="2">
      <t>シメイ</t>
    </rPh>
    <phoneticPr fontId="3"/>
  </si>
  <si>
    <t>賃金改善と関係の無い手当</t>
    <rPh sb="0" eb="2">
      <t>チンギン</t>
    </rPh>
    <rPh sb="2" eb="4">
      <t>カイゼン</t>
    </rPh>
    <rPh sb="5" eb="7">
      <t>カンケイ</t>
    </rPh>
    <rPh sb="8" eb="9">
      <t>ナ</t>
    </rPh>
    <rPh sb="10" eb="12">
      <t>テアテ</t>
    </rPh>
    <phoneticPr fontId="3"/>
  </si>
  <si>
    <t>名称・金額</t>
    <rPh sb="0" eb="2">
      <t>メイショウ</t>
    </rPh>
    <rPh sb="3" eb="5">
      <t>キンガク</t>
    </rPh>
    <phoneticPr fontId="3"/>
  </si>
  <si>
    <t>改善額合計</t>
  </si>
  <si>
    <t>控除時間数</t>
    <rPh sb="0" eb="2">
      <t>コウジョ</t>
    </rPh>
    <rPh sb="2" eb="5">
      <t>ジカンスウ</t>
    </rPh>
    <phoneticPr fontId="3"/>
  </si>
  <si>
    <t>改善前控除金額</t>
    <rPh sb="0" eb="2">
      <t>カイゼン</t>
    </rPh>
    <rPh sb="2" eb="3">
      <t>マエ</t>
    </rPh>
    <rPh sb="3" eb="5">
      <t>コウジョ</t>
    </rPh>
    <rPh sb="5" eb="7">
      <t>キンガク</t>
    </rPh>
    <phoneticPr fontId="3"/>
  </si>
  <si>
    <t>差額</t>
    <rPh sb="0" eb="2">
      <t>サガク</t>
    </rPh>
    <phoneticPr fontId="3"/>
  </si>
  <si>
    <t>遅刻早退
欠勤控除</t>
    <rPh sb="0" eb="2">
      <t>チコク</t>
    </rPh>
    <rPh sb="2" eb="4">
      <t>ソウタイ</t>
    </rPh>
    <rPh sb="5" eb="7">
      <t>ケッキン</t>
    </rPh>
    <rPh sb="7" eb="9">
      <t>コウジョ</t>
    </rPh>
    <phoneticPr fontId="3"/>
  </si>
  <si>
    <t>手当（改善額）</t>
    <rPh sb="0" eb="2">
      <t>テアテ</t>
    </rPh>
    <rPh sb="3" eb="5">
      <t>カイゼン</t>
    </rPh>
    <rPh sb="5" eb="6">
      <t>ガク</t>
    </rPh>
    <phoneticPr fontId="3"/>
  </si>
  <si>
    <t>法定内残業（改善額）</t>
    <rPh sb="0" eb="3">
      <t>ホウテイナイ</t>
    </rPh>
    <rPh sb="3" eb="5">
      <t>ザンギョウ</t>
    </rPh>
    <rPh sb="6" eb="8">
      <t>カイゼン</t>
    </rPh>
    <rPh sb="8" eb="9">
      <t>ガク</t>
    </rPh>
    <phoneticPr fontId="3"/>
  </si>
  <si>
    <t>改善額計</t>
    <phoneticPr fontId="3"/>
  </si>
  <si>
    <t>控除</t>
    <rPh sb="0" eb="2">
      <t>コウジョ</t>
    </rPh>
    <phoneticPr fontId="3"/>
  </si>
  <si>
    <t>時間当たり
控除金額</t>
    <rPh sb="0" eb="3">
      <t>ジカンア</t>
    </rPh>
    <rPh sb="6" eb="8">
      <t>コウジョ</t>
    </rPh>
    <rPh sb="8" eb="10">
      <t>キンガク</t>
    </rPh>
    <phoneticPr fontId="3"/>
  </si>
  <si>
    <t>A</t>
    <phoneticPr fontId="3"/>
  </si>
  <si>
    <t>B</t>
    <phoneticPr fontId="3"/>
  </si>
  <si>
    <t>C</t>
    <phoneticPr fontId="3"/>
  </si>
  <si>
    <t>D</t>
    <phoneticPr fontId="3"/>
  </si>
  <si>
    <t>E</t>
    <phoneticPr fontId="3"/>
  </si>
  <si>
    <t>休日残業</t>
    <rPh sb="0" eb="2">
      <t>キュウジツ</t>
    </rPh>
    <rPh sb="2" eb="4">
      <t>ザンギョウ</t>
    </rPh>
    <phoneticPr fontId="3"/>
  </si>
  <si>
    <t>A～Eを含む</t>
    <rPh sb="4" eb="5">
      <t>フク</t>
    </rPh>
    <phoneticPr fontId="3"/>
  </si>
  <si>
    <t>実際の支給金額</t>
    <rPh sb="0" eb="2">
      <t>ジッサイ</t>
    </rPh>
    <rPh sb="3" eb="5">
      <t>シキュウ</t>
    </rPh>
    <rPh sb="5" eb="7">
      <t>キンガク</t>
    </rPh>
    <phoneticPr fontId="3"/>
  </si>
  <si>
    <t>雇用保険負担増分</t>
    <rPh sb="0" eb="2">
      <t>コヨウ</t>
    </rPh>
    <rPh sb="2" eb="4">
      <t>ホケン</t>
    </rPh>
    <rPh sb="4" eb="8">
      <t>フタンゾウブン</t>
    </rPh>
    <phoneticPr fontId="3"/>
  </si>
  <si>
    <t>労災保険負担増分</t>
    <rPh sb="0" eb="2">
      <t>ロウサイ</t>
    </rPh>
    <rPh sb="2" eb="4">
      <t>ホケン</t>
    </rPh>
    <rPh sb="4" eb="6">
      <t>フタン</t>
    </rPh>
    <rPh sb="6" eb="8">
      <t>ゾウブン</t>
    </rPh>
    <phoneticPr fontId="3"/>
  </si>
  <si>
    <t>介護保険負担増分</t>
    <rPh sb="0" eb="2">
      <t>カイゴ</t>
    </rPh>
    <rPh sb="2" eb="4">
      <t>ホケン</t>
    </rPh>
    <rPh sb="4" eb="7">
      <t>フタンゾウ</t>
    </rPh>
    <rPh sb="7" eb="8">
      <t>ブン</t>
    </rPh>
    <phoneticPr fontId="3"/>
  </si>
  <si>
    <t>事業主保険料負担増分</t>
    <rPh sb="0" eb="3">
      <t>ジギョウヌシ</t>
    </rPh>
    <rPh sb="3" eb="6">
      <t>ホケンリョウ</t>
    </rPh>
    <rPh sb="6" eb="8">
      <t>フタン</t>
    </rPh>
    <rPh sb="8" eb="10">
      <t>ゾウブン</t>
    </rPh>
    <phoneticPr fontId="3"/>
  </si>
  <si>
    <t>改善額計</t>
    <rPh sb="0" eb="2">
      <t>カイゼン</t>
    </rPh>
    <rPh sb="2" eb="3">
      <t>ガク</t>
    </rPh>
    <rPh sb="3" eb="4">
      <t>ケイ</t>
    </rPh>
    <phoneticPr fontId="3"/>
  </si>
  <si>
    <t>改善額合計</t>
    <rPh sb="0" eb="2">
      <t>カイゼン</t>
    </rPh>
    <rPh sb="2" eb="3">
      <t>ガク</t>
    </rPh>
    <rPh sb="3" eb="5">
      <t>ゴウケイ</t>
    </rPh>
    <phoneticPr fontId="3"/>
  </si>
  <si>
    <t>改善前時給</t>
    <rPh sb="0" eb="2">
      <t>カイゼン</t>
    </rPh>
    <rPh sb="2" eb="3">
      <t>マエ</t>
    </rPh>
    <rPh sb="3" eb="5">
      <t>ジキュウ</t>
    </rPh>
    <phoneticPr fontId="3"/>
  </si>
  <si>
    <t>時間外・休日・深夜割増等の変動手当</t>
    <rPh sb="0" eb="3">
      <t>ジカンガイ</t>
    </rPh>
    <rPh sb="4" eb="6">
      <t>キュウジツ</t>
    </rPh>
    <rPh sb="7" eb="9">
      <t>シンヤ</t>
    </rPh>
    <rPh sb="9" eb="11">
      <t>ワリマシ</t>
    </rPh>
    <rPh sb="11" eb="12">
      <t>トウ</t>
    </rPh>
    <rPh sb="13" eb="15">
      <t>ヘンドウ</t>
    </rPh>
    <rPh sb="15" eb="17">
      <t>テアテ</t>
    </rPh>
    <phoneticPr fontId="3"/>
  </si>
  <si>
    <t>決まって支払う賃金</t>
    <rPh sb="0" eb="1">
      <t>キ</t>
    </rPh>
    <rPh sb="4" eb="6">
      <t>シハラ</t>
    </rPh>
    <rPh sb="7" eb="9">
      <t>チンギン</t>
    </rPh>
    <phoneticPr fontId="3"/>
  </si>
  <si>
    <t>所定労働時間</t>
    <rPh sb="0" eb="2">
      <t>ショテイ</t>
    </rPh>
    <rPh sb="2" eb="4">
      <t>ロウドウ</t>
    </rPh>
    <rPh sb="4" eb="6">
      <t>ジカン</t>
    </rPh>
    <phoneticPr fontId="3"/>
  </si>
  <si>
    <t>時間給に上乗せして支払うう手当</t>
    <rPh sb="0" eb="3">
      <t>ジカンキュウ</t>
    </rPh>
    <rPh sb="4" eb="6">
      <t>ウワノ</t>
    </rPh>
    <rPh sb="9" eb="11">
      <t>シハラ</t>
    </rPh>
    <rPh sb="13" eb="15">
      <t>テアテ</t>
    </rPh>
    <phoneticPr fontId="3"/>
  </si>
  <si>
    <t>基本給（改善前）</t>
    <rPh sb="0" eb="3">
      <t>キホンキュウ</t>
    </rPh>
    <rPh sb="4" eb="6">
      <t>カイゼン</t>
    </rPh>
    <rPh sb="6" eb="7">
      <t>マエ</t>
    </rPh>
    <phoneticPr fontId="3"/>
  </si>
  <si>
    <t>基本給（改善額）</t>
    <rPh sb="0" eb="3">
      <t>キホンキュウ</t>
    </rPh>
    <rPh sb="4" eb="6">
      <t>カイゼン</t>
    </rPh>
    <rPh sb="6" eb="7">
      <t>ガク</t>
    </rPh>
    <phoneticPr fontId="3"/>
  </si>
  <si>
    <t>対象</t>
    <rPh sb="0" eb="2">
      <t>タイショウ</t>
    </rPh>
    <phoneticPr fontId="3"/>
  </si>
  <si>
    <t>対象外</t>
    <rPh sb="0" eb="3">
      <t>タイショウガイ</t>
    </rPh>
    <phoneticPr fontId="3"/>
  </si>
  <si>
    <t>改善額計</t>
  </si>
  <si>
    <t>手当等の名称・金額</t>
    <rPh sb="0" eb="2">
      <t>テアテ</t>
    </rPh>
    <rPh sb="2" eb="3">
      <t>トウ</t>
    </rPh>
    <rPh sb="4" eb="6">
      <t>メイショウ</t>
    </rPh>
    <rPh sb="7" eb="9">
      <t>キンガク</t>
    </rPh>
    <phoneticPr fontId="3"/>
  </si>
  <si>
    <t>所定外労働時間</t>
  </si>
  <si>
    <t>所定外労働時間</t>
    <rPh sb="0" eb="2">
      <t>ショテイ</t>
    </rPh>
    <rPh sb="2" eb="3">
      <t>ガイ</t>
    </rPh>
    <rPh sb="3" eb="5">
      <t>ロウドウ</t>
    </rPh>
    <rPh sb="5" eb="7">
      <t>ジカン</t>
    </rPh>
    <phoneticPr fontId="3"/>
  </si>
  <si>
    <t>一時金</t>
    <rPh sb="0" eb="3">
      <t>イチジキン</t>
    </rPh>
    <phoneticPr fontId="3"/>
  </si>
  <si>
    <t>チェック</t>
    <phoneticPr fontId="3"/>
  </si>
  <si>
    <t>時給</t>
    <rPh sb="0" eb="2">
      <t>ジキュウ</t>
    </rPh>
    <phoneticPr fontId="3"/>
  </si>
  <si>
    <t>対象</t>
    <rPh sb="0" eb="2">
      <t>タイショウ</t>
    </rPh>
    <phoneticPr fontId="3"/>
  </si>
  <si>
    <t>対象外</t>
    <rPh sb="0" eb="3">
      <t>タイショウガイ</t>
    </rPh>
    <phoneticPr fontId="3"/>
  </si>
  <si>
    <t>比率</t>
    <rPh sb="0" eb="2">
      <t>ヒリツ</t>
    </rPh>
    <phoneticPr fontId="3"/>
  </si>
  <si>
    <t>合計</t>
    <rPh sb="0" eb="2">
      <t>ゴウケイ</t>
    </rPh>
    <phoneticPr fontId="3"/>
  </si>
  <si>
    <t>合計
×
比率</t>
    <rPh sb="0" eb="2">
      <t>ゴウケイ</t>
    </rPh>
    <rPh sb="5" eb="7">
      <t>ヒリツ</t>
    </rPh>
    <phoneticPr fontId="3"/>
  </si>
  <si>
    <t>対象外</t>
  </si>
  <si>
    <t>合計</t>
    <rPh sb="0" eb="2">
      <t>ゴウケイ</t>
    </rPh>
    <phoneticPr fontId="3"/>
  </si>
  <si>
    <t>改善額合計</t>
    <rPh sb="0" eb="2">
      <t>カイゼン</t>
    </rPh>
    <rPh sb="2" eb="3">
      <t>ガク</t>
    </rPh>
    <rPh sb="3" eb="5">
      <t>ゴウケイ</t>
    </rPh>
    <phoneticPr fontId="3"/>
  </si>
  <si>
    <t>賃金総額</t>
    <rPh sb="0" eb="2">
      <t>チンギン</t>
    </rPh>
    <rPh sb="2" eb="4">
      <t>ソウガク</t>
    </rPh>
    <phoneticPr fontId="3"/>
  </si>
  <si>
    <t>改善前賃金</t>
    <rPh sb="0" eb="2">
      <t>カイゼン</t>
    </rPh>
    <rPh sb="2" eb="3">
      <t>マエ</t>
    </rPh>
    <rPh sb="3" eb="5">
      <t>チンギン</t>
    </rPh>
    <phoneticPr fontId="3"/>
  </si>
  <si>
    <r>
      <t xml:space="preserve">合計
</t>
    </r>
    <r>
      <rPr>
        <sz val="8"/>
        <color theme="1"/>
        <rFont val="游ゴシック"/>
        <family val="3"/>
        <charset val="128"/>
        <scheme val="minor"/>
      </rPr>
      <t>賃金台帳に一致</t>
    </r>
    <rPh sb="0" eb="2">
      <t>ゴウケイ</t>
    </rPh>
    <rPh sb="3" eb="5">
      <t>チンギン</t>
    </rPh>
    <rPh sb="5" eb="7">
      <t>ダイチョウ</t>
    </rPh>
    <rPh sb="8" eb="10">
      <t>イッチ</t>
    </rPh>
    <phoneticPr fontId="3"/>
  </si>
  <si>
    <r>
      <t xml:space="preserve">合計×比率
</t>
    </r>
    <r>
      <rPr>
        <sz val="8"/>
        <color theme="1"/>
        <rFont val="游ゴシック"/>
        <family val="3"/>
        <charset val="128"/>
        <scheme val="minor"/>
      </rPr>
      <t>報告書賃金総額</t>
    </r>
    <rPh sb="0" eb="2">
      <t>ゴウケイ</t>
    </rPh>
    <rPh sb="3" eb="5">
      <t>ヒリツ</t>
    </rPh>
    <rPh sb="6" eb="9">
      <t>ホウコクショ</t>
    </rPh>
    <rPh sb="9" eb="11">
      <t>チンギン</t>
    </rPh>
    <rPh sb="11" eb="13">
      <t>ソウガク</t>
    </rPh>
    <phoneticPr fontId="3"/>
  </si>
  <si>
    <t>名称</t>
    <rPh sb="0" eb="2">
      <t>メイショウ</t>
    </rPh>
    <phoneticPr fontId="3"/>
  </si>
  <si>
    <t>定額手当</t>
    <rPh sb="0" eb="2">
      <t>テイガク</t>
    </rPh>
    <rPh sb="2" eb="4">
      <t>テアテ</t>
    </rPh>
    <phoneticPr fontId="3"/>
  </si>
  <si>
    <t>F</t>
    <phoneticPr fontId="3"/>
  </si>
  <si>
    <t>G</t>
    <phoneticPr fontId="3"/>
  </si>
  <si>
    <t>通勤手当</t>
    <rPh sb="0" eb="4">
      <t>ツウキンテアテ</t>
    </rPh>
    <phoneticPr fontId="3"/>
  </si>
  <si>
    <t>通勤手当</t>
    <rPh sb="0" eb="2">
      <t>ツウキン</t>
    </rPh>
    <rPh sb="2" eb="4">
      <t>テアテ</t>
    </rPh>
    <phoneticPr fontId="3"/>
  </si>
  <si>
    <t>改善前</t>
    <rPh sb="0" eb="2">
      <t>カイゼン</t>
    </rPh>
    <rPh sb="2" eb="3">
      <t>マエ</t>
    </rPh>
    <phoneticPr fontId="3"/>
  </si>
  <si>
    <t>標準報酬月額</t>
    <rPh sb="0" eb="2">
      <t>ヒョウジュン</t>
    </rPh>
    <rPh sb="2" eb="4">
      <t>ホウシュウ</t>
    </rPh>
    <rPh sb="4" eb="6">
      <t>ゲツガク</t>
    </rPh>
    <phoneticPr fontId="3"/>
  </si>
  <si>
    <t>4月</t>
    <rPh sb="1" eb="2">
      <t>ガツ</t>
    </rPh>
    <phoneticPr fontId="3"/>
  </si>
  <si>
    <t>5月</t>
  </si>
  <si>
    <t>6月</t>
  </si>
  <si>
    <t>7月</t>
  </si>
  <si>
    <t>8月</t>
  </si>
  <si>
    <t>9月</t>
  </si>
  <si>
    <t>10月</t>
  </si>
  <si>
    <t>11月</t>
  </si>
  <si>
    <t>12月</t>
  </si>
  <si>
    <t>1月</t>
  </si>
  <si>
    <t>2月</t>
  </si>
  <si>
    <t>3月</t>
  </si>
  <si>
    <t>合計</t>
    <rPh sb="0" eb="2">
      <t>ゴウケイ</t>
    </rPh>
    <phoneticPr fontId="3"/>
  </si>
  <si>
    <t>③加算受領額（サービス提供月）</t>
    <rPh sb="1" eb="3">
      <t>カサン</t>
    </rPh>
    <rPh sb="3" eb="5">
      <t>ジュリョウ</t>
    </rPh>
    <rPh sb="5" eb="6">
      <t>ガク</t>
    </rPh>
    <rPh sb="11" eb="14">
      <t>テイキョウツキ</t>
    </rPh>
    <phoneticPr fontId="3"/>
  </si>
  <si>
    <t>補助金
交付金</t>
    <rPh sb="0" eb="3">
      <t>ホジョキン</t>
    </rPh>
    <rPh sb="4" eb="7">
      <t>コウフキン</t>
    </rPh>
    <phoneticPr fontId="3"/>
  </si>
  <si>
    <t>月支給賞与</t>
    <rPh sb="0" eb="1">
      <t>ガツ</t>
    </rPh>
    <rPh sb="1" eb="3">
      <t>シキュウ</t>
    </rPh>
    <rPh sb="3" eb="5">
      <t>ショウヨ</t>
    </rPh>
    <phoneticPr fontId="3"/>
  </si>
  <si>
    <t>改善額
計</t>
    <rPh sb="0" eb="2">
      <t>カイゼン</t>
    </rPh>
    <rPh sb="2" eb="3">
      <t>ガク</t>
    </rPh>
    <rPh sb="4" eb="5">
      <t>ケイ</t>
    </rPh>
    <phoneticPr fontId="3"/>
  </si>
  <si>
    <t>割増賃金と関係の
無い改善手当</t>
    <rPh sb="11" eb="13">
      <t>カイゼン</t>
    </rPh>
    <phoneticPr fontId="3"/>
  </si>
  <si>
    <t>一時金</t>
    <rPh sb="0" eb="3">
      <t>イチジキン</t>
    </rPh>
    <phoneticPr fontId="3"/>
  </si>
  <si>
    <t>割増賃金、賃金改善と関係の無い手当</t>
    <rPh sb="0" eb="4">
      <t>ワリマシチンギン</t>
    </rPh>
    <rPh sb="5" eb="7">
      <t>チンギン</t>
    </rPh>
    <rPh sb="7" eb="9">
      <t>カイゼン</t>
    </rPh>
    <rPh sb="10" eb="12">
      <t>カンケイ</t>
    </rPh>
    <rPh sb="13" eb="14">
      <t>ナ</t>
    </rPh>
    <rPh sb="15" eb="17">
      <t>テアテ</t>
    </rPh>
    <phoneticPr fontId="3"/>
  </si>
  <si>
    <r>
      <t xml:space="preserve">補助金
交付金
</t>
    </r>
    <r>
      <rPr>
        <sz val="9"/>
        <color theme="1"/>
        <rFont val="游ゴシック"/>
        <family val="3"/>
        <charset val="128"/>
        <scheme val="minor"/>
      </rPr>
      <t>による改善額</t>
    </r>
    <rPh sb="0" eb="3">
      <t>ホジョキン</t>
    </rPh>
    <rPh sb="4" eb="7">
      <t>コウフキン</t>
    </rPh>
    <rPh sb="11" eb="13">
      <t>カイゼン</t>
    </rPh>
    <rPh sb="13" eb="14">
      <t>ガク</t>
    </rPh>
    <phoneticPr fontId="3"/>
  </si>
  <si>
    <t>直接入力</t>
    <rPh sb="0" eb="2">
      <t>チョクセツ</t>
    </rPh>
    <rPh sb="2" eb="4">
      <t>ニュウリョク</t>
    </rPh>
    <phoneticPr fontId="3"/>
  </si>
  <si>
    <t>直接入力</t>
  </si>
  <si>
    <t>備　　　　　考</t>
    <rPh sb="0" eb="1">
      <t>ビ</t>
    </rPh>
    <rPh sb="6" eb="7">
      <t>コウ</t>
    </rPh>
    <phoneticPr fontId="3"/>
  </si>
  <si>
    <t>備考</t>
    <rPh sb="0" eb="2">
      <t>ビコウ</t>
    </rPh>
    <phoneticPr fontId="3"/>
  </si>
  <si>
    <t>(1)加算額以上の賃金改善について（全体）</t>
    <rPh sb="3" eb="5">
      <t>カサン</t>
    </rPh>
    <rPh sb="5" eb="6">
      <t>ガク</t>
    </rPh>
    <rPh sb="6" eb="8">
      <t>イジョウ</t>
    </rPh>
    <rPh sb="9" eb="11">
      <t>チンギン</t>
    </rPh>
    <rPh sb="11" eb="13">
      <t>カイゼン</t>
    </rPh>
    <rPh sb="18" eb="20">
      <t>ゼンタイ</t>
    </rPh>
    <phoneticPr fontId="3"/>
  </si>
  <si>
    <t>算定した加算の合計</t>
    <rPh sb="0" eb="2">
      <t>サンテイ</t>
    </rPh>
    <rPh sb="4" eb="6">
      <t>カサン</t>
    </rPh>
    <rPh sb="7" eb="9">
      <t>ゴウケイ</t>
    </rPh>
    <phoneticPr fontId="3"/>
  </si>
  <si>
    <t>うち、令和５年度と比較して令和６年度に増加した加算額</t>
    <rPh sb="3" eb="5">
      <t>レイワ</t>
    </rPh>
    <rPh sb="6" eb="7">
      <t>ネン</t>
    </rPh>
    <rPh sb="7" eb="8">
      <t>ド</t>
    </rPh>
    <rPh sb="9" eb="11">
      <t>ヒカク</t>
    </rPh>
    <rPh sb="13" eb="15">
      <t>レイワ</t>
    </rPh>
    <rPh sb="16" eb="18">
      <t>ネンド</t>
    </rPh>
    <rPh sb="19" eb="21">
      <t>ゾウカ</t>
    </rPh>
    <rPh sb="23" eb="25">
      <t>カサン</t>
    </rPh>
    <rPh sb="25" eb="26">
      <t>ガク</t>
    </rPh>
    <phoneticPr fontId="3"/>
  </si>
  <si>
    <t>ア</t>
    <phoneticPr fontId="3"/>
  </si>
  <si>
    <t>うち、令和７年度の賃金改善に充てるために繰り越す部分の額</t>
    <rPh sb="3" eb="5">
      <t>レイワ</t>
    </rPh>
    <rPh sb="6" eb="8">
      <t>ネンド</t>
    </rPh>
    <rPh sb="9" eb="11">
      <t>チンギン</t>
    </rPh>
    <rPh sb="11" eb="13">
      <t>カイゼン</t>
    </rPh>
    <rPh sb="14" eb="15">
      <t>ア</t>
    </rPh>
    <rPh sb="20" eb="21">
      <t>ク</t>
    </rPh>
    <rPh sb="22" eb="23">
      <t>コ</t>
    </rPh>
    <rPh sb="24" eb="26">
      <t>ブブン</t>
    </rPh>
    <rPh sb="27" eb="28">
      <t>ガク</t>
    </rPh>
    <phoneticPr fontId="3"/>
  </si>
  <si>
    <t>　②　令和６年度に賃金改善が必要な額（a-c）</t>
    <rPh sb="3" eb="5">
      <t>レイワ</t>
    </rPh>
    <rPh sb="6" eb="8">
      <t>ネンド</t>
    </rPh>
    <rPh sb="9" eb="11">
      <t>チンギン</t>
    </rPh>
    <rPh sb="11" eb="13">
      <t>カイゼン</t>
    </rPh>
    <rPh sb="14" eb="16">
      <t>ヒツヨウ</t>
    </rPh>
    <rPh sb="17" eb="18">
      <t>ガク</t>
    </rPh>
    <phoneticPr fontId="3"/>
  </si>
  <si>
    <t>　① 令和６年度の加算額</t>
    <rPh sb="3" eb="5">
      <t>レイワ</t>
    </rPh>
    <rPh sb="6" eb="8">
      <t>ネンド</t>
    </rPh>
    <rPh sb="9" eb="11">
      <t>カサン</t>
    </rPh>
    <rPh sb="11" eb="12">
      <t>ガク</t>
    </rPh>
    <phoneticPr fontId="3"/>
  </si>
  <si>
    <r>
      <t xml:space="preserve">　③ 令和６年度の賃金改善額
</t>
    </r>
    <r>
      <rPr>
        <b/>
        <sz val="14"/>
        <color theme="1"/>
        <rFont val="ＭＳ Ｐゴシック"/>
        <family val="3"/>
        <charset val="128"/>
      </rPr>
      <t>　（②の額以上になること）</t>
    </r>
    <rPh sb="3" eb="5">
      <t>レイワ</t>
    </rPh>
    <rPh sb="6" eb="8">
      <t>ネンド</t>
    </rPh>
    <rPh sb="9" eb="11">
      <t>チンギン</t>
    </rPh>
    <rPh sb="11" eb="13">
      <t>カイゼン</t>
    </rPh>
    <rPh sb="13" eb="14">
      <t>ガク</t>
    </rPh>
    <rPh sb="19" eb="20">
      <t>ガク</t>
    </rPh>
    <rPh sb="20" eb="22">
      <t>イジョウ</t>
    </rPh>
    <phoneticPr fontId="3"/>
  </si>
  <si>
    <t>円</t>
    <rPh sb="0" eb="1">
      <t>エン</t>
    </rPh>
    <phoneticPr fontId="3"/>
  </si>
  <si>
    <t>←</t>
    <phoneticPr fontId="3"/>
  </si>
  <si>
    <t>④</t>
    <phoneticPr fontId="3"/>
  </si>
  <si>
    <t>⑤</t>
    <phoneticPr fontId="3"/>
  </si>
  <si>
    <t>令和５年度と比較した令和６年度の増加分</t>
    <rPh sb="0" eb="2">
      <t>レイワ</t>
    </rPh>
    <rPh sb="3" eb="5">
      <t>ネンド</t>
    </rPh>
    <rPh sb="6" eb="8">
      <t>ヒカク</t>
    </rPh>
    <rPh sb="10" eb="12">
      <t>レイワ</t>
    </rPh>
    <rPh sb="13" eb="15">
      <t>ネンド</t>
    </rPh>
    <rPh sb="16" eb="19">
      <t>ゾウカブン</t>
    </rPh>
    <phoneticPr fontId="3"/>
  </si>
  <si>
    <t>令和５年度と比較して令和６年度に増加する加算額（繰越分を除く。）（ｂ－ｃ）</t>
    <rPh sb="0" eb="2">
      <t>レイワ</t>
    </rPh>
    <rPh sb="3" eb="5">
      <t>ネンド</t>
    </rPh>
    <rPh sb="6" eb="8">
      <t>ヒカク</t>
    </rPh>
    <rPh sb="10" eb="12">
      <t>レイワ</t>
    </rPh>
    <rPh sb="13" eb="15">
      <t>ネンド</t>
    </rPh>
    <rPh sb="16" eb="18">
      <t>ゾウカ</t>
    </rPh>
    <rPh sb="20" eb="22">
      <t>カサン</t>
    </rPh>
    <rPh sb="22" eb="23">
      <t>ガク</t>
    </rPh>
    <rPh sb="24" eb="27">
      <t>クリコシブン</t>
    </rPh>
    <rPh sb="28" eb="29">
      <t>ノゾ</t>
    </rPh>
    <phoneticPr fontId="3"/>
  </si>
  <si>
    <t>令和６年度に④を原資として行う新たな賃金改善額（ベースアップ（基本給及び決まって毎月支払われる手当の一律の引上げ）によるもの）</t>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3"/>
  </si>
  <si>
    <t>① 令和６年度の加算の影響を除いた賃金額</t>
    <rPh sb="2" eb="4">
      <t>レイワ</t>
    </rPh>
    <rPh sb="5" eb="6">
      <t>ネン</t>
    </rPh>
    <rPh sb="6" eb="7">
      <t>ド</t>
    </rPh>
    <rPh sb="8" eb="10">
      <t>カサン</t>
    </rPh>
    <rPh sb="11" eb="13">
      <t>エイキョウ</t>
    </rPh>
    <rPh sb="14" eb="15">
      <t>ノゾ</t>
    </rPh>
    <rPh sb="17" eb="19">
      <t>チンギン</t>
    </rPh>
    <rPh sb="19" eb="20">
      <t>ガク</t>
    </rPh>
    <phoneticPr fontId="3"/>
  </si>
  <si>
    <t>（イ）令和６年度の賃金改善額（再掲）</t>
    <rPh sb="3" eb="5">
      <t>レイワ</t>
    </rPh>
    <rPh sb="6" eb="8">
      <t>ネンド</t>
    </rPh>
    <rPh sb="9" eb="11">
      <t>チンギン</t>
    </rPh>
    <rPh sb="11" eb="13">
      <t>カイゼン</t>
    </rPh>
    <rPh sb="13" eb="14">
      <t>ガク</t>
    </rPh>
    <rPh sb="15" eb="17">
      <t>サイケイ</t>
    </rPh>
    <phoneticPr fontId="3"/>
  </si>
  <si>
    <t>（ウ）令和６年４・５月の処遇改善支援補助金の総額</t>
    <rPh sb="3" eb="5">
      <t>レイワ</t>
    </rPh>
    <rPh sb="6" eb="7">
      <t>ネン</t>
    </rPh>
    <rPh sb="10" eb="11">
      <t>ガツ</t>
    </rPh>
    <rPh sb="12" eb="14">
      <t>ショグウ</t>
    </rPh>
    <rPh sb="14" eb="16">
      <t>カイゼン</t>
    </rPh>
    <rPh sb="16" eb="18">
      <t>シエン</t>
    </rPh>
    <rPh sb="18" eb="21">
      <t>ホジョキン</t>
    </rPh>
    <rPh sb="22" eb="24">
      <t>ソウガク</t>
    </rPh>
    <phoneticPr fontId="3"/>
  </si>
  <si>
    <t>（イ）令和５年度の旧処遇改善加算の総額</t>
    <rPh sb="3" eb="5">
      <t>レイワ</t>
    </rPh>
    <rPh sb="6" eb="8">
      <t>ネンド</t>
    </rPh>
    <rPh sb="9" eb="10">
      <t>キュウ</t>
    </rPh>
    <rPh sb="10" eb="12">
      <t>ショグウ</t>
    </rPh>
    <rPh sb="12" eb="14">
      <t>カイゼン</t>
    </rPh>
    <rPh sb="14" eb="16">
      <t>カサン</t>
    </rPh>
    <rPh sb="17" eb="19">
      <t>ソウガク</t>
    </rPh>
    <phoneticPr fontId="3"/>
  </si>
  <si>
    <t>（ウ）令和５年度の旧特定加算の総額</t>
    <rPh sb="3" eb="5">
      <t>レイワ</t>
    </rPh>
    <rPh sb="6" eb="7">
      <t>ネン</t>
    </rPh>
    <rPh sb="7" eb="8">
      <t>ド</t>
    </rPh>
    <rPh sb="9" eb="10">
      <t>キュウ</t>
    </rPh>
    <rPh sb="10" eb="12">
      <t>トクテイ</t>
    </rPh>
    <rPh sb="12" eb="14">
      <t>カサン</t>
    </rPh>
    <rPh sb="15" eb="17">
      <t>ソウガク</t>
    </rPh>
    <phoneticPr fontId="3"/>
  </si>
  <si>
    <t>（エ）令和５年度の旧ベースアップ等加算の総額</t>
    <rPh sb="3" eb="5">
      <t>レイワ</t>
    </rPh>
    <rPh sb="6" eb="8">
      <t>ネンド</t>
    </rPh>
    <rPh sb="9" eb="10">
      <t>キュウ</t>
    </rPh>
    <rPh sb="16" eb="17">
      <t>トウ</t>
    </rPh>
    <rPh sb="17" eb="19">
      <t>カサン</t>
    </rPh>
    <rPh sb="20" eb="22">
      <t>ソウガク</t>
    </rPh>
    <phoneticPr fontId="3"/>
  </si>
  <si>
    <t>（オ）令和６年２・３月分の処遇改善支援補助金の総額</t>
    <rPh sb="3" eb="5">
      <t>レイワ</t>
    </rPh>
    <rPh sb="6" eb="7">
      <t>ネン</t>
    </rPh>
    <rPh sb="10" eb="11">
      <t>ガツ</t>
    </rPh>
    <rPh sb="11" eb="12">
      <t>ブン</t>
    </rPh>
    <rPh sb="13" eb="15">
      <t>ショグウ</t>
    </rPh>
    <rPh sb="15" eb="17">
      <t>カイゼン</t>
    </rPh>
    <rPh sb="17" eb="19">
      <t>シエン</t>
    </rPh>
    <rPh sb="19" eb="22">
      <t>ホジョキン</t>
    </rPh>
    <rPh sb="23" eb="25">
      <t>ソウガク</t>
    </rPh>
    <phoneticPr fontId="3"/>
  </si>
  <si>
    <t>　（ア）令和５年度の賃金の総額</t>
    <rPh sb="4" eb="6">
      <t>レイワ</t>
    </rPh>
    <rPh sb="7" eb="9">
      <t>ネンド</t>
    </rPh>
    <rPh sb="10" eb="12">
      <t>チンギン</t>
    </rPh>
    <rPh sb="13" eb="15">
      <t>ソウガク</t>
    </rPh>
    <phoneticPr fontId="3"/>
  </si>
  <si>
    <t>（カ）令和５年度の各介護サービス事業者等の
　　　独自の賃金改善額</t>
    <rPh sb="3" eb="5">
      <t>レイワ</t>
    </rPh>
    <rPh sb="6" eb="7">
      <t>ネン</t>
    </rPh>
    <rPh sb="7" eb="8">
      <t>ド</t>
    </rPh>
    <rPh sb="9" eb="10">
      <t>カク</t>
    </rPh>
    <rPh sb="10" eb="12">
      <t>カイゴ</t>
    </rPh>
    <rPh sb="16" eb="19">
      <t>ジギョウシャ</t>
    </rPh>
    <rPh sb="19" eb="20">
      <t>トウ</t>
    </rPh>
    <rPh sb="25" eb="27">
      <t>ドクジ</t>
    </rPh>
    <rPh sb="28" eb="30">
      <t>チンギン</t>
    </rPh>
    <rPh sb="30" eb="32">
      <t>カイゼン</t>
    </rPh>
    <rPh sb="32" eb="33">
      <t>ガク</t>
    </rPh>
    <phoneticPr fontId="3"/>
  </si>
  <si>
    <t>⑥</t>
    <phoneticPr fontId="3"/>
  </si>
  <si>
    <t>⑦</t>
    <phoneticPr fontId="3"/>
  </si>
  <si>
    <t>新たな賃金改善額の合計（ｇ＋ｈ）</t>
    <rPh sb="0" eb="1">
      <t>アラ</t>
    </rPh>
    <rPh sb="3" eb="5">
      <t>チンギン</t>
    </rPh>
    <rPh sb="5" eb="7">
      <t>カイゼン</t>
    </rPh>
    <rPh sb="7" eb="8">
      <t>ガク</t>
    </rPh>
    <rPh sb="9" eb="11">
      <t>ゴウケイ</t>
    </rPh>
    <phoneticPr fontId="3"/>
  </si>
  <si>
    <t>⑤以外で、その他の手当、一時金等によるあらたな賃金改善額</t>
    <rPh sb="1" eb="3">
      <t>イガイ</t>
    </rPh>
    <rPh sb="7" eb="8">
      <t>タ</t>
    </rPh>
    <rPh sb="9" eb="11">
      <t>テアテ</t>
    </rPh>
    <rPh sb="12" eb="15">
      <t>イチジキン</t>
    </rPh>
    <rPh sb="15" eb="16">
      <t>トウ</t>
    </rPh>
    <rPh sb="23" eb="25">
      <t>チンギン</t>
    </rPh>
    <rPh sb="25" eb="27">
      <t>カイゼン</t>
    </rPh>
    <rPh sb="27" eb="28">
      <t>ガク</t>
    </rPh>
    <phoneticPr fontId="3"/>
  </si>
  <si>
    <t>ⅰ）</t>
    <phoneticPr fontId="3"/>
  </si>
  <si>
    <r>
      <t>② 令和５年度の加算及び独自の賃金改善の影響を除いた賃金額
　　</t>
    </r>
    <r>
      <rPr>
        <b/>
        <sz val="14"/>
        <color theme="1"/>
        <rFont val="ＭＳ Ｐゴシック"/>
        <family val="3"/>
        <charset val="128"/>
      </rPr>
      <t>（①の額は②の額を下回らないこと）</t>
    </r>
    <rPh sb="2" eb="4">
      <t>レイワ</t>
    </rPh>
    <rPh sb="5" eb="6">
      <t>ネン</t>
    </rPh>
    <rPh sb="6" eb="7">
      <t>ド</t>
    </rPh>
    <rPh sb="8" eb="10">
      <t>カサン</t>
    </rPh>
    <rPh sb="10" eb="11">
      <t>オヨ</t>
    </rPh>
    <rPh sb="12" eb="14">
      <t>ドクジ</t>
    </rPh>
    <rPh sb="15" eb="17">
      <t>チンギン</t>
    </rPh>
    <rPh sb="17" eb="19">
      <t>カイゼン</t>
    </rPh>
    <rPh sb="20" eb="22">
      <t>エイキョウ</t>
    </rPh>
    <rPh sb="23" eb="24">
      <t>ノゾ</t>
    </rPh>
    <rPh sb="26" eb="28">
      <t>チンギン</t>
    </rPh>
    <rPh sb="28" eb="29">
      <t>ガク</t>
    </rPh>
    <rPh sb="35" eb="36">
      <t>ガク</t>
    </rPh>
    <rPh sb="39" eb="40">
      <t>ガク</t>
    </rPh>
    <rPh sb="41" eb="43">
      <t>シタマワ</t>
    </rPh>
    <phoneticPr fontId="3"/>
  </si>
  <si>
    <t>色のセルは、</t>
    <rPh sb="0" eb="1">
      <t>イロ</t>
    </rPh>
    <phoneticPr fontId="3"/>
  </si>
  <si>
    <t>直接入力してください。</t>
    <rPh sb="0" eb="2">
      <t>チョクセツ</t>
    </rPh>
    <rPh sb="2" eb="4">
      <t>ニュウリョク</t>
    </rPh>
    <phoneticPr fontId="3"/>
  </si>
  <si>
    <t>自動的に集計結果が表示されます。</t>
    <rPh sb="0" eb="3">
      <t>ジドウテキ</t>
    </rPh>
    <rPh sb="4" eb="6">
      <t>シュウケイ</t>
    </rPh>
    <rPh sb="6" eb="8">
      <t>ケッカ</t>
    </rPh>
    <rPh sb="9" eb="11">
      <t>ヒョウジ</t>
    </rPh>
    <phoneticPr fontId="3"/>
  </si>
  <si>
    <t>特に記入しません。</t>
    <rPh sb="0" eb="1">
      <t>トク</t>
    </rPh>
    <rPh sb="2" eb="4">
      <t>キニュウ</t>
    </rPh>
    <phoneticPr fontId="3"/>
  </si>
  <si>
    <t>　（ア） 令和６年度の賃金の総額</t>
    <rPh sb="5" eb="7">
      <t>レイワ</t>
    </rPh>
    <rPh sb="8" eb="10">
      <t>ネンド</t>
    </rPh>
    <rPh sb="11" eb="13">
      <t>チンギン</t>
    </rPh>
    <rPh sb="14" eb="16">
      <t>ソウガク</t>
    </rPh>
    <phoneticPr fontId="3"/>
  </si>
  <si>
    <t>色のセルは、補正が必要になる場合があります。指定権者や都道府県の指示にしたがって適切に入力してください。</t>
    <rPh sb="0" eb="1">
      <t>イロ</t>
    </rPh>
    <phoneticPr fontId="3"/>
  </si>
  <si>
    <t>処遇改善分</t>
    <rPh sb="0" eb="2">
      <t>ショグウ</t>
    </rPh>
    <rPh sb="2" eb="4">
      <t>カイゼン</t>
    </rPh>
    <rPh sb="4" eb="5">
      <t>ブン</t>
    </rPh>
    <phoneticPr fontId="3"/>
  </si>
  <si>
    <t>令和６年に支払った金額</t>
    <rPh sb="0" eb="2">
      <t>レイワ</t>
    </rPh>
    <rPh sb="3" eb="4">
      <t>ネン</t>
    </rPh>
    <rPh sb="5" eb="7">
      <t>シハラ</t>
    </rPh>
    <rPh sb="9" eb="11">
      <t>キンガク</t>
    </rPh>
    <phoneticPr fontId="3"/>
  </si>
  <si>
    <t>令和５年に支払った金額</t>
    <rPh sb="0" eb="2">
      <t>レイワ</t>
    </rPh>
    <rPh sb="3" eb="4">
      <t>ネン</t>
    </rPh>
    <rPh sb="5" eb="7">
      <t>シハラ</t>
    </rPh>
    <rPh sb="9" eb="10">
      <t>キン</t>
    </rPh>
    <rPh sb="10" eb="11">
      <t>ガク</t>
    </rPh>
    <phoneticPr fontId="3"/>
  </si>
  <si>
    <t>令和６年度に行った時給改善額
　円/時間</t>
    <rPh sb="0" eb="2">
      <t>レイワ</t>
    </rPh>
    <rPh sb="3" eb="5">
      <t>ネンド</t>
    </rPh>
    <rPh sb="6" eb="7">
      <t>オコナ</t>
    </rPh>
    <rPh sb="9" eb="11">
      <t>ジキュウ</t>
    </rPh>
    <rPh sb="11" eb="13">
      <t>カイゼン</t>
    </rPh>
    <rPh sb="13" eb="14">
      <t>ガク</t>
    </rPh>
    <rPh sb="16" eb="17">
      <t>エン</t>
    </rPh>
    <rPh sb="18" eb="20">
      <t>ジカン</t>
    </rPh>
    <phoneticPr fontId="3"/>
  </si>
  <si>
    <t>社会保険の対象か否か？</t>
    <rPh sb="0" eb="2">
      <t>シャカイ</t>
    </rPh>
    <rPh sb="2" eb="4">
      <t>ホケン</t>
    </rPh>
    <rPh sb="5" eb="7">
      <t>タイショウ</t>
    </rPh>
    <rPh sb="8" eb="9">
      <t>イナ</t>
    </rPh>
    <phoneticPr fontId="3"/>
  </si>
  <si>
    <t>総合計</t>
    <rPh sb="0" eb="3">
      <t>ソウゴウケイ</t>
    </rPh>
    <phoneticPr fontId="3"/>
  </si>
  <si>
    <t>令和６年あらたな改善</t>
    <rPh sb="0" eb="2">
      <t>レイワ</t>
    </rPh>
    <rPh sb="3" eb="4">
      <t>ネン</t>
    </rPh>
    <rPh sb="8" eb="10">
      <t>カイゼン</t>
    </rPh>
    <phoneticPr fontId="3"/>
  </si>
  <si>
    <t>決まって支払う</t>
    <rPh sb="0" eb="1">
      <t>キ</t>
    </rPh>
    <rPh sb="4" eb="6">
      <t>シハラ</t>
    </rPh>
    <phoneticPr fontId="3"/>
  </si>
  <si>
    <t>一時金等</t>
    <rPh sb="0" eb="4">
      <t>イチジキントウ</t>
    </rPh>
    <phoneticPr fontId="3"/>
  </si>
  <si>
    <t>令和６年新たな改善</t>
    <rPh sb="0" eb="2">
      <t>レイワ</t>
    </rPh>
    <rPh sb="3" eb="4">
      <t>ネン</t>
    </rPh>
    <rPh sb="4" eb="5">
      <t>アラ</t>
    </rPh>
    <rPh sb="7" eb="9">
      <t>カイゼン</t>
    </rPh>
    <phoneticPr fontId="3"/>
  </si>
  <si>
    <t>総合計</t>
    <rPh sb="0" eb="1">
      <t>ソウ</t>
    </rPh>
    <rPh sb="1" eb="3">
      <t>ゴウケイ</t>
    </rPh>
    <phoneticPr fontId="3"/>
  </si>
  <si>
    <t>令和５年度分の実績報告書から転記してください。</t>
    <rPh sb="0" eb="2">
      <t>レイワ</t>
    </rPh>
    <rPh sb="3" eb="6">
      <t>ネンドブン</t>
    </rPh>
    <rPh sb="7" eb="9">
      <t>ジッセキ</t>
    </rPh>
    <rPh sb="9" eb="12">
      <t>ホウコクショ</t>
    </rPh>
    <rPh sb="14" eb="16">
      <t>テンキ</t>
    </rPh>
    <phoneticPr fontId="3"/>
  </si>
  <si>
    <r>
      <rPr>
        <b/>
        <sz val="20"/>
        <color rgb="FFFF0000"/>
        <rFont val="ＭＳ Ｐゴシック"/>
        <family val="3"/>
        <charset val="128"/>
      </rPr>
      <t>【参考】</t>
    </r>
    <r>
      <rPr>
        <b/>
        <sz val="14"/>
        <color theme="1"/>
        <rFont val="ＭＳ Ｐゴシック"/>
        <family val="3"/>
        <charset val="128"/>
      </rPr>
      <t>(２)加算以上の部分で賃金水準を下げないことについて</t>
    </r>
    <rPh sb="1" eb="3">
      <t>サンコウ</t>
    </rPh>
    <rPh sb="7" eb="9">
      <t>カサン</t>
    </rPh>
    <rPh sb="9" eb="11">
      <t>イジョウ</t>
    </rPh>
    <rPh sb="12" eb="14">
      <t>ブブン</t>
    </rPh>
    <rPh sb="15" eb="17">
      <t>チンギン</t>
    </rPh>
    <rPh sb="17" eb="19">
      <t>スイジュン</t>
    </rPh>
    <rPh sb="20" eb="21">
      <t>サ</t>
    </rPh>
    <phoneticPr fontId="3"/>
  </si>
  <si>
    <t>上記金額は参考です。確認の上、報告書に記載してください。</t>
    <rPh sb="0" eb="2">
      <t>ジョウキ</t>
    </rPh>
    <rPh sb="2" eb="4">
      <t>キンガク</t>
    </rPh>
    <rPh sb="5" eb="7">
      <t>サンコウ</t>
    </rPh>
    <rPh sb="10" eb="12">
      <t>カクニン</t>
    </rPh>
    <rPh sb="13" eb="14">
      <t>ウエ</t>
    </rPh>
    <rPh sb="15" eb="18">
      <t>ホウコクショ</t>
    </rPh>
    <rPh sb="19" eb="21">
      <t>キサイ</t>
    </rPh>
    <phoneticPr fontId="3"/>
  </si>
  <si>
    <t>割増賃金と関係の無い改善手当</t>
    <rPh sb="10" eb="12">
      <t>カイゼン</t>
    </rPh>
    <phoneticPr fontId="3"/>
  </si>
  <si>
    <t>←小数点以下の端数により±０になる場合がありますが問題ありません。</t>
    <rPh sb="1" eb="4">
      <t>ショウスウテン</t>
    </rPh>
    <rPh sb="4" eb="6">
      <t>イカ</t>
    </rPh>
    <rPh sb="7" eb="9">
      <t>ハスウ</t>
    </rPh>
    <rPh sb="17" eb="19">
      <t>バアイ</t>
    </rPh>
    <rPh sb="25" eb="27">
      <t>モンダイ</t>
    </rPh>
    <phoneticPr fontId="3"/>
  </si>
  <si>
    <t>改善前一時金</t>
    <rPh sb="0" eb="2">
      <t>カイゼン</t>
    </rPh>
    <rPh sb="2" eb="3">
      <t>マエ</t>
    </rPh>
    <rPh sb="3" eb="6">
      <t>イチジキン</t>
    </rPh>
    <phoneticPr fontId="3"/>
  </si>
  <si>
    <t>今年度の標準報酬月額増分⇒</t>
    <phoneticPr fontId="3"/>
  </si>
  <si>
    <t>事業主保険料負担増分</t>
    <phoneticPr fontId="3"/>
  </si>
  <si>
    <t>一時金による保険料増分</t>
    <rPh sb="0" eb="3">
      <t>イチジキン</t>
    </rPh>
    <rPh sb="6" eb="9">
      <t>ホケンリョウ</t>
    </rPh>
    <rPh sb="9" eb="11">
      <t>ゾウブン</t>
    </rPh>
    <phoneticPr fontId="3"/>
  </si>
  <si>
    <t>基本給等による保険料増分</t>
    <rPh sb="0" eb="4">
      <t>キホンキュウトウ</t>
    </rPh>
    <rPh sb="7" eb="10">
      <t>ホケンリョウ</t>
    </rPh>
    <rPh sb="10" eb="12">
      <t>ゾウブン</t>
    </rPh>
    <phoneticPr fontId="3"/>
  </si>
  <si>
    <t>新たな改善</t>
    <rPh sb="0" eb="1">
      <t>アラ</t>
    </rPh>
    <rPh sb="3" eb="5">
      <t>カイゼン</t>
    </rPh>
    <phoneticPr fontId="3"/>
  </si>
  <si>
    <t>他の手当</t>
    <rPh sb="0" eb="1">
      <t>タ</t>
    </rPh>
    <rPh sb="2" eb="4">
      <t>テアテ</t>
    </rPh>
    <phoneticPr fontId="3"/>
  </si>
  <si>
    <t>社会保険料
負担増分</t>
    <rPh sb="0" eb="2">
      <t>シャカイ</t>
    </rPh>
    <rPh sb="2" eb="5">
      <t>ホケンリョウ</t>
    </rPh>
    <rPh sb="6" eb="10">
      <t>フタンゾウブン</t>
    </rPh>
    <phoneticPr fontId="3"/>
  </si>
  <si>
    <t>改善に関係
しない手当</t>
    <rPh sb="0" eb="2">
      <t>カイゼン</t>
    </rPh>
    <rPh sb="3" eb="5">
      <t>カンケイ</t>
    </rPh>
    <rPh sb="9" eb="11">
      <t>テアテ</t>
    </rPh>
    <phoneticPr fontId="3"/>
  </si>
  <si>
    <t>賃金改善による社会保険料負担増分</t>
    <rPh sb="0" eb="2">
      <t>チンギン</t>
    </rPh>
    <rPh sb="2" eb="4">
      <t>カイゼン</t>
    </rPh>
    <rPh sb="7" eb="9">
      <t>シャカイ</t>
    </rPh>
    <rPh sb="9" eb="11">
      <t>ホケン</t>
    </rPh>
    <rPh sb="11" eb="12">
      <t>リョウ</t>
    </rPh>
    <rPh sb="12" eb="14">
      <t>フタン</t>
    </rPh>
    <rPh sb="14" eb="16">
      <t>ゾウブン</t>
    </rPh>
    <phoneticPr fontId="3"/>
  </si>
  <si>
    <t>賃金改善計(社会保険料含む)</t>
    <rPh sb="0" eb="4">
      <t>チンギンカイゼン</t>
    </rPh>
    <rPh sb="4" eb="5">
      <t>ケイ</t>
    </rPh>
    <rPh sb="6" eb="8">
      <t>シャカイ</t>
    </rPh>
    <rPh sb="8" eb="10">
      <t>ホケン</t>
    </rPh>
    <rPh sb="10" eb="11">
      <t>リョウ</t>
    </rPh>
    <rPh sb="11" eb="12">
      <t>フク</t>
    </rPh>
    <phoneticPr fontId="3"/>
  </si>
  <si>
    <t>資格手当</t>
    <rPh sb="0" eb="2">
      <t>シカク</t>
    </rPh>
    <rPh sb="2" eb="4">
      <t>テアテ</t>
    </rPh>
    <phoneticPr fontId="3"/>
  </si>
  <si>
    <t>役職手当</t>
    <rPh sb="0" eb="2">
      <t>ヤクショク</t>
    </rPh>
    <rPh sb="2" eb="4">
      <t>テアテ</t>
    </rPh>
    <phoneticPr fontId="3"/>
  </si>
  <si>
    <t>調整手当</t>
    <rPh sb="0" eb="2">
      <t>チョウセイ</t>
    </rPh>
    <rPh sb="2" eb="4">
      <t>テアテ</t>
    </rPh>
    <phoneticPr fontId="3"/>
  </si>
  <si>
    <t>課税通勤手当</t>
    <rPh sb="0" eb="2">
      <t>カゼイ</t>
    </rPh>
    <rPh sb="2" eb="4">
      <t>ツウキン</t>
    </rPh>
    <rPh sb="4" eb="6">
      <t>テアテ</t>
    </rPh>
    <phoneticPr fontId="3"/>
  </si>
  <si>
    <t>その他</t>
    <rPh sb="2" eb="3">
      <t>タ</t>
    </rPh>
    <phoneticPr fontId="3"/>
  </si>
  <si>
    <t>計</t>
    <rPh sb="0" eb="1">
      <t>ケイ</t>
    </rPh>
    <phoneticPr fontId="3"/>
  </si>
  <si>
    <t>仮</t>
    <rPh sb="0" eb="1">
      <t>カリ</t>
    </rPh>
    <phoneticPr fontId="3"/>
  </si>
  <si>
    <t>従業員コード</t>
  </si>
  <si>
    <t>支給日</t>
  </si>
  <si>
    <t>控除対象扶養親族等の数</t>
  </si>
  <si>
    <t>出勤日数</t>
  </si>
  <si>
    <t>欠勤日数</t>
  </si>
  <si>
    <t>有休日数</t>
  </si>
  <si>
    <t>特別休暇日数</t>
  </si>
  <si>
    <t>深夜労働時間</t>
  </si>
  <si>
    <t>基本給</t>
  </si>
  <si>
    <t>役員報酬</t>
  </si>
  <si>
    <t>役職手当</t>
  </si>
  <si>
    <t>資格手当</t>
  </si>
  <si>
    <t>調整手当</t>
  </si>
  <si>
    <t>課税通勤手当</t>
  </si>
  <si>
    <t>非課税通勤手当</t>
  </si>
  <si>
    <t>深夜手当</t>
  </si>
  <si>
    <t>休日出勤手当</t>
  </si>
  <si>
    <t>欠勤遅刻早退</t>
  </si>
  <si>
    <t>支給合計額</t>
  </si>
  <si>
    <t>非課税分合計</t>
  </si>
  <si>
    <t>課税分合計</t>
  </si>
  <si>
    <t>健康保険料</t>
  </si>
  <si>
    <t>介護保険料</t>
  </si>
  <si>
    <t>厚生年金等</t>
  </si>
  <si>
    <t>雇用保険料</t>
  </si>
  <si>
    <t>社会保険料合計</t>
  </si>
  <si>
    <t>所得税</t>
  </si>
  <si>
    <t>住民税</t>
  </si>
  <si>
    <t>その他</t>
  </si>
  <si>
    <t>年末調整</t>
  </si>
  <si>
    <t>経費精算</t>
  </si>
  <si>
    <t>控除合計額</t>
  </si>
  <si>
    <t>差引支給額</t>
  </si>
  <si>
    <t>メモ</t>
  </si>
  <si>
    <t>時間給内訳 @1300円(52h50m) @1000円(8h50m)</t>
  </si>
  <si>
    <t>時間給内訳 @1200円(34h30m) @1000円(22h40m)</t>
  </si>
  <si>
    <t>時間給内訳 @1200円(26h40m) @1000円(5h40m)</t>
  </si>
  <si>
    <t>時間給内訳 @1100円(26h40m) @1000円(4h40m)</t>
  </si>
  <si>
    <t>時間給内訳 @1100円(28h30m) @1000円(4h50m)</t>
  </si>
  <si>
    <t>氏名</t>
  </si>
  <si>
    <t>年</t>
  </si>
  <si>
    <t>月</t>
  </si>
  <si>
    <t>有休残日数</t>
  </si>
  <si>
    <t>遅刻・早退時間</t>
  </si>
  <si>
    <t>所定内時間数</t>
  </si>
  <si>
    <t>普通残業時間</t>
  </si>
  <si>
    <t>休日労働時間</t>
  </si>
  <si>
    <t>法定内残業時間</t>
  </si>
  <si>
    <t>有給休暇時間</t>
  </si>
  <si>
    <t>時間外手当</t>
  </si>
  <si>
    <t>法定内残業手当</t>
  </si>
  <si>
    <t>その他手当</t>
  </si>
  <si>
    <t>12d4h</t>
  </si>
  <si>
    <t>19.5d3h</t>
  </si>
  <si>
    <t>0d1h</t>
  </si>
  <si>
    <t>4d4h</t>
  </si>
  <si>
    <t>6.5d6h</t>
  </si>
  <si>
    <t>7d4h</t>
  </si>
  <si>
    <t>0.5d2h</t>
  </si>
  <si>
    <t>12d5h</t>
  </si>
  <si>
    <t>2d2h</t>
  </si>
  <si>
    <t>0d3h</t>
  </si>
  <si>
    <t>3.5d2h</t>
  </si>
  <si>
    <t>5d3h</t>
  </si>
  <si>
    <t>H</t>
    <phoneticPr fontId="3"/>
  </si>
  <si>
    <t>I</t>
    <phoneticPr fontId="3"/>
  </si>
  <si>
    <t>J</t>
    <phoneticPr fontId="3"/>
  </si>
  <si>
    <t>K</t>
    <phoneticPr fontId="3"/>
  </si>
  <si>
    <t>L</t>
    <phoneticPr fontId="3"/>
  </si>
  <si>
    <t>M</t>
    <phoneticPr fontId="3"/>
  </si>
  <si>
    <t>N</t>
    <phoneticPr fontId="3"/>
  </si>
  <si>
    <t>O</t>
    <phoneticPr fontId="3"/>
  </si>
  <si>
    <t>P</t>
    <phoneticPr fontId="3"/>
  </si>
  <si>
    <t>Q</t>
    <phoneticPr fontId="3"/>
  </si>
  <si>
    <t>R</t>
    <phoneticPr fontId="3"/>
  </si>
  <si>
    <t>S</t>
    <phoneticPr fontId="3"/>
  </si>
  <si>
    <t>T</t>
    <phoneticPr fontId="3"/>
  </si>
  <si>
    <t>U</t>
    <phoneticPr fontId="3"/>
  </si>
  <si>
    <t>V</t>
    <phoneticPr fontId="3"/>
  </si>
  <si>
    <t>W</t>
    <phoneticPr fontId="3"/>
  </si>
  <si>
    <t>X</t>
    <phoneticPr fontId="3"/>
  </si>
  <si>
    <t>Y</t>
    <phoneticPr fontId="3"/>
  </si>
  <si>
    <t>Z</t>
    <phoneticPr fontId="3"/>
  </si>
  <si>
    <t>AA</t>
    <phoneticPr fontId="3"/>
  </si>
  <si>
    <t>BB</t>
    <phoneticPr fontId="3"/>
  </si>
  <si>
    <t>CC</t>
    <phoneticPr fontId="3"/>
  </si>
  <si>
    <t>DD</t>
    <phoneticPr fontId="3"/>
  </si>
  <si>
    <t>EE</t>
    <phoneticPr fontId="3"/>
  </si>
  <si>
    <t>FF</t>
    <phoneticPr fontId="3"/>
  </si>
  <si>
    <t>GG</t>
    <phoneticPr fontId="3"/>
  </si>
  <si>
    <t>HH</t>
    <phoneticPr fontId="3"/>
  </si>
  <si>
    <t>KK</t>
    <phoneticPr fontId="3"/>
  </si>
  <si>
    <t>LL</t>
    <phoneticPr fontId="3"/>
  </si>
  <si>
    <t>MM</t>
    <phoneticPr fontId="3"/>
  </si>
  <si>
    <t>NN</t>
    <phoneticPr fontId="3"/>
  </si>
  <si>
    <t>NN</t>
    <phoneticPr fontId="3"/>
  </si>
  <si>
    <t>PP</t>
    <phoneticPr fontId="3"/>
  </si>
  <si>
    <t>QQ</t>
    <phoneticPr fontId="3"/>
  </si>
  <si>
    <t>RR</t>
    <phoneticPr fontId="3"/>
  </si>
  <si>
    <t>SS</t>
    <phoneticPr fontId="3"/>
  </si>
  <si>
    <t>TT</t>
    <phoneticPr fontId="3"/>
  </si>
  <si>
    <t>UU</t>
    <phoneticPr fontId="3"/>
  </si>
  <si>
    <t>　「見積もり用」</t>
    <rPh sb="2" eb="4">
      <t>ミツ</t>
    </rPh>
    <rPh sb="6" eb="7">
      <t>ヨウ</t>
    </rPh>
    <phoneticPr fontId="3"/>
  </si>
  <si>
    <t>VV</t>
    <phoneticPr fontId="3"/>
  </si>
  <si>
    <t>WW</t>
    <phoneticPr fontId="3"/>
  </si>
  <si>
    <t>XX</t>
    <phoneticPr fontId="3"/>
  </si>
  <si>
    <t>ZZ</t>
    <phoneticPr fontId="3"/>
  </si>
  <si>
    <t>AAA</t>
    <phoneticPr fontId="3"/>
  </si>
  <si>
    <t>BBB</t>
    <phoneticPr fontId="3"/>
  </si>
  <si>
    <t>CCC</t>
    <phoneticPr fontId="3"/>
  </si>
  <si>
    <t>DDD</t>
    <phoneticPr fontId="3"/>
  </si>
  <si>
    <t>EEE</t>
    <phoneticPr fontId="3"/>
  </si>
  <si>
    <t>FFF</t>
    <phoneticPr fontId="3"/>
  </si>
  <si>
    <t>GGG</t>
    <phoneticPr fontId="3"/>
  </si>
  <si>
    <t>HHH</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</si>
</sst>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00_ ;[Red]\-#,##0.00\ "/>
    <numFmt numFmtId="178" formatCode="0_ "/>
    <numFmt numFmtId="179" formatCode="0.00_);[Red]\(0.00\)"/>
    <numFmt numFmtId="180" formatCode="#,##0_ ;[Red]\-#,##0\ "/>
    <numFmt numFmtId="181" formatCode="0_);[Red]\(0\)"/>
    <numFmt numFmtId="182" formatCode="#,##0.0_ ;[Red]\-#,##0.0\ "/>
  </numFmts>
  <fonts count="64">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20"/>
      <color theme="1"/>
      <name val="游ゴシック"/>
      <family val="2"/>
      <charset val="128"/>
      <scheme val="minor"/>
    </font>
    <font>
      <b/>
      <sz val="22"/>
      <name val="游ゴシック"/>
      <family val="3"/>
      <charset val="128"/>
      <scheme val="minor"/>
    </font>
    <font>
      <b/>
      <sz val="11"/>
      <name val="游ゴシック"/>
      <family val="3"/>
      <charset val="128"/>
      <scheme val="minor"/>
    </font>
    <font>
      <sz val="11"/>
      <color theme="1"/>
      <name val="游ゴシック"/>
      <family val="3"/>
      <charset val="128"/>
      <scheme val="minor"/>
    </font>
    <font>
      <sz val="18"/>
      <color theme="1"/>
      <name val="游ゴシック"/>
      <family val="2"/>
      <charset val="128"/>
      <scheme val="minor"/>
    </font>
    <font>
      <sz val="12"/>
      <color theme="1"/>
      <name val="游ゴシック"/>
      <family val="2"/>
      <charset val="128"/>
      <scheme val="minor"/>
    </font>
    <font>
      <sz val="12"/>
      <color rgb="FFFF0000"/>
      <name val="游ゴシック"/>
      <family val="3"/>
      <charset val="128"/>
      <scheme val="minor"/>
    </font>
    <font>
      <sz val="11"/>
      <color rgb="FF0070C0"/>
      <name val="游ゴシック"/>
      <family val="3"/>
      <charset val="128"/>
      <scheme val="minor"/>
    </font>
    <font>
      <sz val="11"/>
      <color rgb="FFFF0000"/>
      <name val="游ゴシック"/>
      <family val="3"/>
      <charset val="128"/>
      <scheme val="minor"/>
    </font>
    <font>
      <sz val="12"/>
      <color theme="1"/>
      <name val="游ゴシック"/>
      <family val="3"/>
      <charset val="128"/>
      <scheme val="minor"/>
    </font>
    <font>
      <sz val="11"/>
      <name val="游ゴシック"/>
      <family val="3"/>
      <charset val="128"/>
      <scheme val="minor"/>
    </font>
    <font>
      <sz val="11"/>
      <name val="游ゴシック"/>
      <family val="2"/>
      <charset val="128"/>
      <scheme val="minor"/>
    </font>
    <font>
      <sz val="12"/>
      <color rgb="FF0070C0"/>
      <name val="游ゴシック"/>
      <family val="3"/>
      <charset val="128"/>
      <scheme val="minor"/>
    </font>
    <font>
      <sz val="11"/>
      <color rgb="FF7030A0"/>
      <name val="游ゴシック"/>
      <family val="2"/>
      <charset val="128"/>
      <scheme val="minor"/>
    </font>
    <font>
      <b/>
      <sz val="11"/>
      <color rgb="FFFF0000"/>
      <name val="游ゴシック"/>
      <family val="3"/>
      <charset val="128"/>
      <scheme val="minor"/>
    </font>
    <font>
      <b/>
      <sz val="11"/>
      <color theme="1"/>
      <name val="游ゴシック"/>
      <family val="3"/>
      <charset val="128"/>
      <scheme val="minor"/>
    </font>
    <font>
      <b/>
      <sz val="11"/>
      <color rgb="FF0070C0"/>
      <name val="游ゴシック"/>
      <family val="3"/>
      <charset val="128"/>
      <scheme val="minor"/>
    </font>
    <font>
      <sz val="10"/>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8"/>
      <color theme="1"/>
      <name val="游ゴシック"/>
      <family val="2"/>
      <charset val="128"/>
      <scheme val="minor"/>
    </font>
    <font>
      <sz val="12"/>
      <color rgb="FFFF0000"/>
      <name val="游ゴシック"/>
      <family val="2"/>
      <charset val="128"/>
      <scheme val="minor"/>
    </font>
    <font>
      <b/>
      <sz val="12"/>
      <color rgb="FFFF0000"/>
      <name val="游ゴシック"/>
      <family val="3"/>
      <charset val="128"/>
      <scheme val="minor"/>
    </font>
    <font>
      <sz val="10"/>
      <color theme="1"/>
      <name val="游ゴシック"/>
      <family val="2"/>
      <charset val="128"/>
      <scheme val="minor"/>
    </font>
    <font>
      <sz val="28"/>
      <color theme="1"/>
      <name val="游ゴシック"/>
      <family val="2"/>
      <charset val="128"/>
      <scheme val="minor"/>
    </font>
    <font>
      <sz val="14"/>
      <color theme="1"/>
      <name val="游ゴシック"/>
      <family val="3"/>
      <charset val="128"/>
      <scheme val="minor"/>
    </font>
    <font>
      <sz val="9"/>
      <color theme="1"/>
      <name val="游ゴシック"/>
      <family val="2"/>
      <charset val="128"/>
      <scheme val="minor"/>
    </font>
    <font>
      <b/>
      <sz val="10"/>
      <color theme="1"/>
      <name val="ＭＳ Ｐゴシック"/>
      <family val="3"/>
      <charset val="128"/>
    </font>
    <font>
      <sz val="8"/>
      <color theme="1"/>
      <name val="游ゴシック"/>
      <family val="3"/>
      <charset val="128"/>
      <scheme val="minor"/>
    </font>
    <font>
      <sz val="16"/>
      <color theme="1"/>
      <name val="游ゴシック"/>
      <family val="2"/>
      <charset val="128"/>
      <scheme val="minor"/>
    </font>
    <font>
      <b/>
      <sz val="20"/>
      <color theme="0"/>
      <name val="游ゴシック"/>
      <family val="3"/>
      <charset val="128"/>
      <scheme val="minor"/>
    </font>
    <font>
      <sz val="18"/>
      <color theme="1"/>
      <name val="BIZ UDPゴシック"/>
      <family val="3"/>
      <charset val="128"/>
    </font>
    <font>
      <b/>
      <sz val="16"/>
      <color theme="1"/>
      <name val="游ゴシック"/>
      <family val="3"/>
      <charset val="128"/>
      <scheme val="minor"/>
    </font>
    <font>
      <b/>
      <sz val="14"/>
      <color theme="1"/>
      <name val="游ゴシック"/>
      <family val="3"/>
      <charset val="128"/>
      <scheme val="minor"/>
    </font>
    <font>
      <b/>
      <sz val="22"/>
      <color theme="1"/>
      <name val="游ゴシック"/>
      <family val="3"/>
      <charset val="128"/>
      <scheme val="minor"/>
    </font>
    <font>
      <b/>
      <sz val="14"/>
      <color theme="1"/>
      <name val="ＭＳ Ｐゴシック"/>
      <family val="3"/>
      <charset val="128"/>
    </font>
    <font>
      <sz val="14"/>
      <color theme="1"/>
      <name val="ＭＳ Ｐゴシック"/>
      <family val="3"/>
      <charset val="128"/>
    </font>
    <font>
      <sz val="14"/>
      <color theme="1"/>
      <name val="游ゴシック"/>
      <family val="2"/>
      <charset val="128"/>
      <scheme val="minor"/>
    </font>
    <font>
      <sz val="16"/>
      <color theme="1"/>
      <name val="ＭＳ Ｐゴシック"/>
      <family val="3"/>
      <charset val="128"/>
    </font>
    <font>
      <sz val="22"/>
      <color theme="1"/>
      <name val="游ゴシック"/>
      <family val="2"/>
      <charset val="128"/>
      <scheme val="minor"/>
    </font>
    <font>
      <sz val="22"/>
      <color theme="1"/>
      <name val="游ゴシック"/>
      <family val="3"/>
      <charset val="128"/>
      <scheme val="minor"/>
    </font>
    <font>
      <b/>
      <sz val="18"/>
      <color theme="1"/>
      <name val="游ゴシック"/>
      <family val="3"/>
      <charset val="128"/>
      <scheme val="minor"/>
    </font>
    <font>
      <sz val="20"/>
      <color theme="1"/>
      <name val="游ゴシック"/>
      <family val="3"/>
      <charset val="128"/>
      <scheme val="minor"/>
    </font>
    <font>
      <b/>
      <sz val="20"/>
      <color theme="1"/>
      <name val="游ゴシック"/>
      <family val="3"/>
      <charset val="128"/>
      <scheme val="minor"/>
    </font>
    <font>
      <b/>
      <sz val="20"/>
      <color rgb="FFFF0000"/>
      <name val="ＭＳ Ｐゴシック"/>
      <family val="3"/>
      <charset val="128"/>
    </font>
    <font>
      <b/>
      <sz val="20"/>
      <color rgb="FFFF0000"/>
      <name val="游ゴシック"/>
      <family val="2"/>
      <charset val="128"/>
      <scheme val="minor"/>
    </font>
    <font>
      <b/>
      <sz val="12"/>
      <color theme="1"/>
      <name val="游ゴシック"/>
      <family val="3"/>
      <charset val="128"/>
      <scheme val="minor"/>
    </font>
    <font>
      <sz val="11"/>
      <color rgb="FF7030A0"/>
      <name val="游ゴシック"/>
      <family val="3"/>
      <charset val="128"/>
      <scheme val="minor"/>
    </font>
    <font>
      <sz val="14"/>
      <color rgb="FFFF0000"/>
      <name val="游ゴシック"/>
      <family val="3"/>
      <charset val="128"/>
      <scheme val="minor"/>
    </font>
    <font>
      <sz val="9"/>
      <color indexed="81"/>
      <name val="MS P ゴシック"/>
      <family val="3"/>
      <charset val="128"/>
    </font>
    <font>
      <b/>
      <sz val="12"/>
      <color indexed="81"/>
      <name val="MS P ゴシック"/>
      <family val="3"/>
      <charset val="128"/>
    </font>
    <font>
      <sz val="11"/>
      <color theme="1"/>
      <name val="ＭＳ Ｐゴシック"/>
      <family val="2"/>
      <charset val="128"/>
    </font>
    <font>
      <b/>
      <sz val="18"/>
      <name val="游ゴシック"/>
      <family val="3"/>
      <charset val="128"/>
      <scheme val="minor"/>
    </font>
    <font>
      <b/>
      <sz val="16"/>
      <name val="游ゴシック"/>
      <family val="3"/>
      <charset val="128"/>
      <scheme val="minor"/>
    </font>
    <font>
      <b/>
      <sz val="14"/>
      <color rgb="FF0070C0"/>
      <name val="游ゴシック"/>
      <family val="3"/>
      <charset val="128"/>
      <scheme val="minor"/>
    </font>
    <font>
      <sz val="14"/>
      <name val="游ゴシック"/>
      <family val="3"/>
      <charset val="128"/>
      <scheme val="minor"/>
    </font>
    <font>
      <sz val="14"/>
      <color rgb="FF0070C0"/>
      <name val="游ゴシック"/>
      <family val="3"/>
      <charset val="128"/>
      <scheme val="minor"/>
    </font>
    <font>
      <b/>
      <sz val="11"/>
      <color theme="1"/>
      <name val="游ゴシック"/>
      <family val="2"/>
      <charset val="128"/>
      <scheme val="minor"/>
    </font>
    <font>
      <b/>
      <sz val="11"/>
      <color rgb="FFC00000"/>
      <name val="游ゴシック"/>
      <family val="2"/>
      <charset val="128"/>
      <scheme val="minor"/>
    </font>
    <font>
      <b/>
      <sz val="11"/>
      <name val="游ゴシック"/>
      <family val="2"/>
      <charset val="128"/>
      <scheme val="minor"/>
    </font>
  </fonts>
  <fills count="1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CCFF"/>
        <bgColor indexed="64"/>
      </patternFill>
    </fill>
    <fill>
      <patternFill patternType="solid">
        <fgColor rgb="FFFFC000"/>
        <bgColor indexed="64"/>
      </patternFill>
    </fill>
    <fill>
      <patternFill patternType="solid">
        <fgColor rgb="FFCCCCFF"/>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7030A0"/>
        <bgColor indexed="64"/>
      </patternFill>
    </fill>
    <fill>
      <patternFill patternType="solid">
        <fgColor theme="7"/>
        <bgColor indexed="64"/>
      </patternFill>
    </fill>
    <fill>
      <patternFill patternType="solid">
        <fgColor rgb="FFFFE1FF"/>
        <bgColor indexed="64"/>
      </patternFill>
    </fill>
    <fill>
      <patternFill patternType="solid">
        <fgColor theme="6" tint="0.79998168889431442"/>
        <bgColor indexed="64"/>
      </patternFill>
    </fill>
    <fill>
      <patternFill patternType="solid">
        <fgColor theme="2"/>
        <bgColor indexed="64"/>
      </patternFill>
    </fill>
  </fills>
  <borders count="219">
    <border>
      <left/>
      <right/>
      <top/>
      <bottom/>
      <diagonal/>
    </border>
    <border>
      <left style="thin">
        <color indexed="64"/>
      </left>
      <right style="thin">
        <color indexed="64"/>
      </right>
      <top style="thin">
        <color indexed="64"/>
      </top>
      <bottom style="thin">
        <color indexed="64"/>
      </bottom>
      <diagonal/>
    </border>
    <border>
      <left style="thick">
        <color indexed="64"/>
      </left>
      <right/>
      <top style="medium">
        <color indexed="64"/>
      </top>
      <bottom/>
      <diagonal/>
    </border>
    <border>
      <left/>
      <right/>
      <top style="medium">
        <color indexed="64"/>
      </top>
      <bottom/>
      <diagonal/>
    </border>
    <border>
      <left/>
      <right style="thick">
        <color indexed="64"/>
      </right>
      <top/>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thick">
        <color indexed="64"/>
      </bottom>
      <diagonal/>
    </border>
    <border>
      <left style="thick">
        <color indexed="64"/>
      </left>
      <right/>
      <top/>
      <bottom style="double">
        <color indexed="64"/>
      </bottom>
      <diagonal/>
    </border>
    <border>
      <left/>
      <right/>
      <top/>
      <bottom style="double">
        <color indexed="64"/>
      </bottom>
      <diagonal/>
    </border>
    <border>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ck">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thick">
        <color indexed="64"/>
      </left>
      <right style="thin">
        <color indexed="64"/>
      </right>
      <top/>
      <bottom style="medium">
        <color indexed="64"/>
      </bottom>
      <diagonal/>
    </border>
    <border>
      <left style="thin">
        <color indexed="64"/>
      </left>
      <right/>
      <top/>
      <bottom style="medium">
        <color indexed="64"/>
      </bottom>
      <diagonal/>
    </border>
    <border>
      <left style="thick">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ck">
        <color indexed="64"/>
      </left>
      <right style="thin">
        <color indexed="64"/>
      </right>
      <top/>
      <bottom style="thick">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bottom style="thin">
        <color indexed="64"/>
      </bottom>
      <diagonal/>
    </border>
    <border>
      <left style="thin">
        <color indexed="64"/>
      </left>
      <right/>
      <top style="thin">
        <color indexed="64"/>
      </top>
      <bottom style="medium">
        <color indexed="64"/>
      </bottom>
      <diagonal/>
    </border>
    <border>
      <left style="thick">
        <color indexed="64"/>
      </left>
      <right style="thick">
        <color indexed="64"/>
      </right>
      <top/>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medium">
        <color indexed="64"/>
      </bottom>
      <diagonal/>
    </border>
    <border>
      <left style="thin">
        <color indexed="64"/>
      </left>
      <right/>
      <top style="medium">
        <color indexed="64"/>
      </top>
      <bottom/>
      <diagonal/>
    </border>
    <border>
      <left style="thin">
        <color indexed="64"/>
      </left>
      <right/>
      <top style="double">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thick">
        <color indexed="64"/>
      </left>
      <right/>
      <top style="thick">
        <color indexed="64"/>
      </top>
      <bottom/>
      <diagonal/>
    </border>
    <border>
      <left/>
      <right/>
      <top style="thick">
        <color indexed="64"/>
      </top>
      <bottom style="thin">
        <color indexed="64"/>
      </bottom>
      <diagonal/>
    </border>
    <border>
      <left style="thin">
        <color indexed="64"/>
      </left>
      <right style="thin">
        <color indexed="64"/>
      </right>
      <top style="thick">
        <color indexed="64"/>
      </top>
      <bottom/>
      <diagonal/>
    </border>
    <border>
      <left style="thick">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ck">
        <color indexed="64"/>
      </top>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double">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double">
        <color indexed="64"/>
      </top>
      <bottom style="thin">
        <color indexed="64"/>
      </bottom>
      <diagonal/>
    </border>
    <border>
      <left style="thick">
        <color indexed="64"/>
      </left>
      <right/>
      <top style="medium">
        <color indexed="64"/>
      </top>
      <bottom style="thin">
        <color indexed="64"/>
      </bottom>
      <diagonal/>
    </border>
    <border>
      <left/>
      <right style="medium">
        <color indexed="64"/>
      </right>
      <top style="double">
        <color indexed="64"/>
      </top>
      <bottom/>
      <diagonal/>
    </border>
    <border>
      <left style="thick">
        <color indexed="64"/>
      </left>
      <right style="thin">
        <color indexed="64"/>
      </right>
      <top style="thick">
        <color indexed="64"/>
      </top>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ck">
        <color indexed="64"/>
      </top>
      <bottom style="thin">
        <color indexed="64"/>
      </bottom>
      <diagonal/>
    </border>
    <border>
      <left/>
      <right style="thin">
        <color indexed="64"/>
      </right>
      <top style="thick">
        <color indexed="64"/>
      </top>
      <bottom/>
      <diagonal/>
    </border>
    <border>
      <left style="medium">
        <color indexed="64"/>
      </left>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medium">
        <color indexed="64"/>
      </right>
      <top/>
      <bottom style="dashed">
        <color indexed="64"/>
      </bottom>
      <diagonal/>
    </border>
    <border>
      <left style="thin">
        <color indexed="64"/>
      </left>
      <right/>
      <top style="thick">
        <color indexed="64"/>
      </top>
      <bottom style="medium">
        <color indexed="64"/>
      </bottom>
      <diagonal/>
    </border>
    <border>
      <left style="thin">
        <color indexed="64"/>
      </left>
      <right/>
      <top style="double">
        <color indexed="64"/>
      </top>
      <bottom style="medium">
        <color indexed="64"/>
      </bottom>
      <diagonal/>
    </border>
    <border>
      <left/>
      <right/>
      <top style="thin">
        <color indexed="64"/>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ck">
        <color indexed="64"/>
      </right>
      <top style="thick">
        <color indexed="64"/>
      </top>
      <bottom style="thin">
        <color indexed="64"/>
      </bottom>
      <diagonal/>
    </border>
    <border>
      <left style="thin">
        <color indexed="64"/>
      </left>
      <right style="thin">
        <color indexed="64"/>
      </right>
      <top/>
      <bottom style="thick">
        <color indexed="64"/>
      </bottom>
      <diagonal/>
    </border>
    <border>
      <left style="thick">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ck">
        <color indexed="64"/>
      </top>
      <bottom/>
      <diagonal/>
    </border>
    <border>
      <left style="thin">
        <color indexed="64"/>
      </left>
      <right style="medium">
        <color indexed="64"/>
      </right>
      <top style="thin">
        <color indexed="64"/>
      </top>
      <bottom style="double">
        <color indexed="64"/>
      </bottom>
      <diagonal/>
    </border>
    <border>
      <left style="thin">
        <color indexed="64"/>
      </left>
      <right/>
      <top style="medium">
        <color indexed="64"/>
      </top>
      <bottom style="thick">
        <color indexed="64"/>
      </bottom>
      <diagonal/>
    </border>
    <border>
      <left style="thin">
        <color indexed="64"/>
      </left>
      <right style="thick">
        <color indexed="64"/>
      </right>
      <top style="medium">
        <color indexed="64"/>
      </top>
      <bottom style="medium">
        <color indexed="64"/>
      </bottom>
      <diagonal/>
    </border>
    <border>
      <left style="thin">
        <color indexed="64"/>
      </left>
      <right/>
      <top style="thick">
        <color indexed="64"/>
      </top>
      <bottom/>
      <diagonal/>
    </border>
    <border>
      <left style="thin">
        <color indexed="64"/>
      </left>
      <right style="medium">
        <color indexed="64"/>
      </right>
      <top/>
      <bottom style="double">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theme="0"/>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style="thin">
        <color theme="0"/>
      </top>
      <bottom/>
      <diagonal/>
    </border>
    <border>
      <left style="thin">
        <color indexed="64"/>
      </left>
      <right style="hair">
        <color indexed="64"/>
      </right>
      <top style="thin">
        <color theme="0"/>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diagonal/>
    </border>
    <border>
      <left style="hair">
        <color indexed="64"/>
      </left>
      <right/>
      <top/>
      <bottom style="thin">
        <color indexed="64"/>
      </bottom>
      <diagonal/>
    </border>
    <border>
      <left/>
      <right style="medium">
        <color theme="0"/>
      </right>
      <top/>
      <bottom/>
      <diagonal/>
    </border>
    <border>
      <left/>
      <right style="thin">
        <color indexed="64"/>
      </right>
      <top/>
      <bottom style="medium">
        <color indexed="64"/>
      </bottom>
      <diagonal/>
    </border>
    <border>
      <left style="medium">
        <color indexed="64"/>
      </left>
      <right style="medium">
        <color indexed="64"/>
      </right>
      <top style="double">
        <color indexed="64"/>
      </top>
      <bottom/>
      <diagonal/>
    </border>
    <border>
      <left style="thick">
        <color rgb="FFFF0000"/>
      </left>
      <right style="thick">
        <color rgb="FFFF0000"/>
      </right>
      <top style="thick">
        <color rgb="FFFF0000"/>
      </top>
      <bottom/>
      <diagonal/>
    </border>
    <border>
      <left style="thick">
        <color rgb="FFFF0000"/>
      </left>
      <right style="thick">
        <color rgb="FFFF0000"/>
      </right>
      <top/>
      <bottom/>
      <diagonal/>
    </border>
    <border>
      <left style="thick">
        <color rgb="FFFF0000"/>
      </left>
      <right style="thick">
        <color rgb="FFFF0000"/>
      </right>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thick">
        <color rgb="FFFF0000"/>
      </bottom>
      <diagonal/>
    </border>
    <border>
      <left style="thick">
        <color rgb="FFFF0000"/>
      </left>
      <right style="thick">
        <color rgb="FFFF0000"/>
      </right>
      <top/>
      <bottom style="medium">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thick">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thin">
        <color indexed="64"/>
      </left>
      <right/>
      <top style="medium">
        <color indexed="64"/>
      </top>
      <bottom style="thick">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thin">
        <color indexed="64"/>
      </left>
      <right/>
      <top/>
      <bottom style="double">
        <color indexed="64"/>
      </bottom>
      <diagonal/>
    </border>
    <border>
      <left/>
      <right style="medium">
        <color indexed="64"/>
      </right>
      <top style="double">
        <color indexed="64"/>
      </top>
      <bottom style="thin">
        <color indexed="64"/>
      </bottom>
      <diagonal/>
    </border>
    <border>
      <left/>
      <right/>
      <top style="double">
        <color indexed="64"/>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diagonalUp="1">
      <left style="thin">
        <color indexed="64"/>
      </left>
      <right style="medium">
        <color indexed="64"/>
      </right>
      <top style="medium">
        <color indexed="64"/>
      </top>
      <bottom/>
      <diagonal style="thin">
        <color indexed="64"/>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thin">
        <color indexed="64"/>
      </bottom>
      <diagonal/>
    </border>
    <border>
      <left style="medium">
        <color indexed="64"/>
      </left>
      <right style="thick">
        <color indexed="64"/>
      </right>
      <top style="double">
        <color indexed="64"/>
      </top>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bottom style="thick">
        <color indexed="64"/>
      </bottom>
      <diagonal/>
    </border>
    <border>
      <left/>
      <right style="medium">
        <color indexed="64"/>
      </right>
      <top style="medium">
        <color indexed="64"/>
      </top>
      <bottom style="thick">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style="medium">
        <color indexed="64"/>
      </top>
      <bottom/>
      <diagonal style="thin">
        <color indexed="64"/>
      </diagonal>
    </border>
    <border diagonalUp="1">
      <left style="thin">
        <color indexed="64"/>
      </left>
      <right/>
      <top style="thin">
        <color indexed="64"/>
      </top>
      <bottom style="medium">
        <color indexed="64"/>
      </bottom>
      <diagonal style="thin">
        <color indexed="64"/>
      </diagonal>
    </border>
    <border>
      <left/>
      <right style="thin">
        <color indexed="64"/>
      </right>
      <top style="thin">
        <color indexed="64"/>
      </top>
      <bottom/>
      <diagonal/>
    </border>
    <border>
      <left/>
      <right style="thin">
        <color indexed="64"/>
      </right>
      <top style="medium">
        <color indexed="64"/>
      </top>
      <bottom/>
      <diagonal/>
    </border>
    <border>
      <left/>
      <right style="thin">
        <color indexed="64"/>
      </right>
      <top style="double">
        <color indexed="64"/>
      </top>
      <bottom style="thin">
        <color indexed="64"/>
      </bottom>
      <diagonal/>
    </border>
    <border>
      <left/>
      <right/>
      <top style="thin">
        <color indexed="64"/>
      </top>
      <bottom/>
      <diagonal/>
    </border>
    <border>
      <left style="medium">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thick">
        <color indexed="64"/>
      </right>
      <top/>
      <bottom style="double">
        <color indexed="64"/>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bottom style="double">
        <color indexed="64"/>
      </bottom>
      <diagonal/>
    </border>
    <border>
      <left/>
      <right style="thick">
        <color indexed="64"/>
      </right>
      <top/>
      <bottom style="medium">
        <color indexed="64"/>
      </bottom>
      <diagonal/>
    </border>
    <border>
      <left style="thick">
        <color indexed="64"/>
      </left>
      <right style="thin">
        <color indexed="64"/>
      </right>
      <top style="medium">
        <color indexed="64"/>
      </top>
      <bottom style="medium">
        <color indexed="64"/>
      </bottom>
      <diagonal/>
    </border>
    <border diagonalUp="1">
      <left style="thin">
        <color indexed="64"/>
      </left>
      <right/>
      <top/>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1400">
    <xf numFmtId="0" fontId="0" fillId="0" borderId="0" xfId="0">
      <alignment vertical="center"/>
    </xf>
    <xf numFmtId="0" fontId="4" fillId="0" borderId="0" xfId="0" applyFont="1">
      <alignment vertical="center"/>
    </xf>
    <xf numFmtId="0" fontId="0" fillId="0" borderId="13" xfId="0" applyBorder="1" applyAlignment="1">
      <alignment horizontal="center" vertical="center"/>
    </xf>
    <xf numFmtId="176" fontId="0" fillId="0" borderId="0" xfId="0" applyNumberFormat="1">
      <alignment vertical="center"/>
    </xf>
    <xf numFmtId="38" fontId="0" fillId="2" borderId="41" xfId="1" applyFont="1" applyFill="1" applyBorder="1">
      <alignment vertical="center"/>
    </xf>
    <xf numFmtId="0" fontId="11" fillId="0" borderId="0" xfId="0" applyFont="1">
      <alignment vertical="center"/>
    </xf>
    <xf numFmtId="38" fontId="0" fillId="2" borderId="1" xfId="1" applyFont="1" applyFill="1" applyBorder="1">
      <alignment vertical="center"/>
    </xf>
    <xf numFmtId="0" fontId="0" fillId="0" borderId="35" xfId="0" applyBorder="1">
      <alignment vertical="center"/>
    </xf>
    <xf numFmtId="38" fontId="14" fillId="2" borderId="42" xfId="1" applyFont="1" applyFill="1" applyBorder="1">
      <alignment vertical="center"/>
    </xf>
    <xf numFmtId="0" fontId="0" fillId="0" borderId="1" xfId="0" applyBorder="1">
      <alignment vertical="center"/>
    </xf>
    <xf numFmtId="38" fontId="2" fillId="2" borderId="1" xfId="1" applyFont="1" applyFill="1" applyBorder="1">
      <alignment vertical="center"/>
    </xf>
    <xf numFmtId="0" fontId="0" fillId="0" borderId="59" xfId="0" applyBorder="1">
      <alignment vertical="center"/>
    </xf>
    <xf numFmtId="179" fontId="11" fillId="0" borderId="0" xfId="0" applyNumberFormat="1" applyFont="1">
      <alignment vertical="center"/>
    </xf>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38" fontId="0" fillId="0" borderId="35" xfId="1" applyFont="1" applyFill="1" applyBorder="1" applyAlignment="1">
      <alignment vertical="center"/>
    </xf>
    <xf numFmtId="0" fontId="0" fillId="0" borderId="44" xfId="0" applyBorder="1" applyAlignment="1">
      <alignment horizontal="center" vertical="center"/>
    </xf>
    <xf numFmtId="38" fontId="0" fillId="4" borderId="45" xfId="1" applyFont="1" applyFill="1" applyBorder="1">
      <alignment vertical="center"/>
    </xf>
    <xf numFmtId="38" fontId="14" fillId="4" borderId="44" xfId="1" applyFont="1" applyFill="1" applyBorder="1">
      <alignment vertical="center"/>
    </xf>
    <xf numFmtId="38" fontId="14" fillId="4" borderId="18" xfId="1" applyFont="1" applyFill="1" applyBorder="1">
      <alignment vertical="center"/>
    </xf>
    <xf numFmtId="9" fontId="23" fillId="2" borderId="1" xfId="0" applyNumberFormat="1" applyFont="1" applyFill="1" applyBorder="1">
      <alignment vertical="center"/>
    </xf>
    <xf numFmtId="9" fontId="23" fillId="2" borderId="18" xfId="0" applyNumberFormat="1" applyFont="1" applyFill="1" applyBorder="1">
      <alignment vertical="center"/>
    </xf>
    <xf numFmtId="0" fontId="0" fillId="0" borderId="21" xfId="0" applyBorder="1" applyAlignment="1">
      <alignment horizontal="center" vertical="center" shrinkToFit="1"/>
    </xf>
    <xf numFmtId="0" fontId="0" fillId="0" borderId="45" xfId="0" applyBorder="1" applyAlignment="1">
      <alignment horizontal="center" vertical="center"/>
    </xf>
    <xf numFmtId="0" fontId="0" fillId="0" borderId="36" xfId="0" applyBorder="1" applyAlignment="1">
      <alignment horizontal="center" vertical="center"/>
    </xf>
    <xf numFmtId="38" fontId="14" fillId="0" borderId="13" xfId="1" applyFont="1" applyFill="1" applyBorder="1">
      <alignment vertical="center"/>
    </xf>
    <xf numFmtId="38" fontId="20" fillId="0" borderId="36" xfId="1" applyFont="1" applyFill="1" applyBorder="1">
      <alignment vertical="center"/>
    </xf>
    <xf numFmtId="38" fontId="0" fillId="0" borderId="1" xfId="1" applyFont="1" applyFill="1" applyBorder="1">
      <alignment vertical="center"/>
    </xf>
    <xf numFmtId="38" fontId="14" fillId="2" borderId="76" xfId="1" applyFont="1" applyFill="1" applyBorder="1" applyAlignment="1">
      <alignment horizontal="center" vertical="center"/>
    </xf>
    <xf numFmtId="0" fontId="0" fillId="0" borderId="22" xfId="0" applyBorder="1">
      <alignment vertical="center"/>
    </xf>
    <xf numFmtId="0" fontId="0" fillId="9" borderId="1" xfId="0" applyFill="1" applyBorder="1">
      <alignment vertical="center"/>
    </xf>
    <xf numFmtId="38" fontId="0" fillId="9" borderId="41" xfId="1" applyFont="1" applyFill="1" applyBorder="1">
      <alignment vertical="center"/>
    </xf>
    <xf numFmtId="38" fontId="0" fillId="9" borderId="35" xfId="1" applyFont="1" applyFill="1" applyBorder="1">
      <alignment vertical="center"/>
    </xf>
    <xf numFmtId="38" fontId="0" fillId="9" borderId="1" xfId="1" applyFont="1" applyFill="1" applyBorder="1">
      <alignment vertical="center"/>
    </xf>
    <xf numFmtId="177" fontId="0" fillId="9" borderId="41" xfId="1" applyNumberFormat="1" applyFont="1" applyFill="1" applyBorder="1" applyAlignment="1">
      <alignment vertical="center"/>
    </xf>
    <xf numFmtId="177" fontId="0" fillId="9" borderId="35" xfId="1" applyNumberFormat="1" applyFont="1" applyFill="1" applyBorder="1" applyAlignment="1">
      <alignment vertical="center"/>
    </xf>
    <xf numFmtId="38" fontId="11" fillId="9" borderId="1" xfId="1" applyFont="1" applyFill="1" applyBorder="1">
      <alignment vertical="center"/>
    </xf>
    <xf numFmtId="178" fontId="0" fillId="0" borderId="0" xfId="0" applyNumberFormat="1">
      <alignment vertical="center"/>
    </xf>
    <xf numFmtId="0" fontId="7" fillId="0" borderId="21" xfId="0" applyFont="1" applyBorder="1" applyAlignment="1">
      <alignment horizontal="center" vertical="center" shrinkToFit="1"/>
    </xf>
    <xf numFmtId="0" fontId="0" fillId="0" borderId="88" xfId="0" applyBorder="1" applyAlignment="1">
      <alignment horizontal="center" vertical="center" wrapText="1"/>
    </xf>
    <xf numFmtId="0" fontId="0" fillId="0" borderId="89" xfId="0" applyBorder="1" applyAlignment="1">
      <alignment horizontal="center" vertical="center" wrapText="1"/>
    </xf>
    <xf numFmtId="0" fontId="0" fillId="0" borderId="54" xfId="0" applyBorder="1" applyAlignment="1">
      <alignment horizontal="center" vertical="center" wrapText="1"/>
    </xf>
    <xf numFmtId="0" fontId="0" fillId="0" borderId="84" xfId="0" applyBorder="1" applyAlignment="1">
      <alignment horizontal="center" vertical="center"/>
    </xf>
    <xf numFmtId="20" fontId="0" fillId="9" borderId="92" xfId="0" applyNumberFormat="1" applyFill="1" applyBorder="1">
      <alignment vertical="center"/>
    </xf>
    <xf numFmtId="38" fontId="0" fillId="0" borderId="94" xfId="1" applyFont="1" applyFill="1" applyBorder="1" applyAlignment="1">
      <alignment horizontal="center" vertical="center" wrapText="1"/>
    </xf>
    <xf numFmtId="20" fontId="0" fillId="4" borderId="84" xfId="0" applyNumberFormat="1" applyFill="1" applyBorder="1" applyAlignment="1">
      <alignment horizontal="center" vertical="center"/>
    </xf>
    <xf numFmtId="20" fontId="0" fillId="2" borderId="92" xfId="0" applyNumberFormat="1" applyFill="1" applyBorder="1">
      <alignment vertical="center"/>
    </xf>
    <xf numFmtId="20" fontId="0" fillId="9" borderId="94" xfId="0" applyNumberFormat="1" applyFill="1" applyBorder="1">
      <alignment vertical="center"/>
    </xf>
    <xf numFmtId="20" fontId="0" fillId="9" borderId="88" xfId="0" applyNumberFormat="1" applyFill="1" applyBorder="1">
      <alignment vertical="center"/>
    </xf>
    <xf numFmtId="20" fontId="0" fillId="4" borderId="84" xfId="0" applyNumberFormat="1" applyFill="1" applyBorder="1">
      <alignment vertical="center"/>
    </xf>
    <xf numFmtId="20" fontId="0" fillId="2" borderId="88" xfId="0" applyNumberFormat="1" applyFill="1" applyBorder="1">
      <alignment vertical="center"/>
    </xf>
    <xf numFmtId="20" fontId="14" fillId="4" borderId="96" xfId="0" applyNumberFormat="1" applyFont="1" applyFill="1" applyBorder="1" applyAlignment="1">
      <alignment vertical="center" shrinkToFit="1"/>
    </xf>
    <xf numFmtId="20" fontId="14" fillId="4" borderId="96" xfId="0" applyNumberFormat="1" applyFont="1" applyFill="1" applyBorder="1">
      <alignment vertical="center"/>
    </xf>
    <xf numFmtId="20" fontId="14" fillId="4" borderId="99" xfId="0" applyNumberFormat="1" applyFont="1" applyFill="1" applyBorder="1">
      <alignment vertical="center"/>
    </xf>
    <xf numFmtId="20" fontId="15" fillId="9" borderId="92" xfId="0" applyNumberFormat="1" applyFont="1" applyFill="1" applyBorder="1">
      <alignment vertical="center"/>
    </xf>
    <xf numFmtId="20" fontId="15" fillId="9" borderId="88" xfId="0" applyNumberFormat="1" applyFont="1" applyFill="1" applyBorder="1">
      <alignment vertical="center"/>
    </xf>
    <xf numFmtId="20" fontId="15" fillId="2" borderId="89" xfId="0" applyNumberFormat="1" applyFont="1" applyFill="1" applyBorder="1">
      <alignment vertical="center"/>
    </xf>
    <xf numFmtId="20" fontId="17" fillId="4" borderId="96" xfId="0" applyNumberFormat="1" applyFont="1" applyFill="1" applyBorder="1">
      <alignment vertical="center"/>
    </xf>
    <xf numFmtId="20" fontId="15" fillId="9" borderId="94" xfId="0" applyNumberFormat="1" applyFont="1" applyFill="1" applyBorder="1">
      <alignment vertical="center"/>
    </xf>
    <xf numFmtId="38" fontId="14" fillId="2" borderId="100" xfId="1" applyFont="1" applyFill="1" applyBorder="1" applyAlignment="1">
      <alignment horizontal="center" vertical="center"/>
    </xf>
    <xf numFmtId="20" fontId="14" fillId="9" borderId="94" xfId="0" applyNumberFormat="1" applyFont="1" applyFill="1" applyBorder="1">
      <alignment vertical="center"/>
    </xf>
    <xf numFmtId="20" fontId="14" fillId="9" borderId="89" xfId="0" applyNumberFormat="1" applyFont="1" applyFill="1" applyBorder="1">
      <alignment vertical="center"/>
    </xf>
    <xf numFmtId="20" fontId="15" fillId="9" borderId="99" xfId="0" applyNumberFormat="1" applyFont="1" applyFill="1" applyBorder="1">
      <alignment vertical="center"/>
    </xf>
    <xf numFmtId="20" fontId="15" fillId="2" borderId="101" xfId="0" applyNumberFormat="1" applyFont="1" applyFill="1" applyBorder="1">
      <alignment vertical="center"/>
    </xf>
    <xf numFmtId="20" fontId="20" fillId="0" borderId="54" xfId="0" applyNumberFormat="1" applyFont="1" applyBorder="1">
      <alignment vertical="center"/>
    </xf>
    <xf numFmtId="20" fontId="0" fillId="2" borderId="103" xfId="0" applyNumberFormat="1" applyFill="1" applyBorder="1">
      <alignment vertical="center"/>
    </xf>
    <xf numFmtId="38" fontId="9" fillId="2" borderId="97" xfId="1" applyFont="1" applyFill="1" applyBorder="1">
      <alignment vertical="center"/>
    </xf>
    <xf numFmtId="20" fontId="0" fillId="2" borderId="88" xfId="0" applyNumberFormat="1" applyFill="1" applyBorder="1" applyAlignment="1">
      <alignment vertical="center" shrinkToFit="1"/>
    </xf>
    <xf numFmtId="20" fontId="0" fillId="2" borderId="57" xfId="0" applyNumberFormat="1" applyFill="1" applyBorder="1">
      <alignment vertical="center"/>
    </xf>
    <xf numFmtId="20" fontId="0" fillId="2" borderId="104" xfId="0" applyNumberFormat="1" applyFill="1" applyBorder="1">
      <alignment vertical="center"/>
    </xf>
    <xf numFmtId="20" fontId="0" fillId="2" borderId="61" xfId="0" applyNumberFormat="1" applyFill="1" applyBorder="1">
      <alignment vertical="center"/>
    </xf>
    <xf numFmtId="20" fontId="0" fillId="0" borderId="88" xfId="0" applyNumberFormat="1" applyBorder="1">
      <alignment vertical="center"/>
    </xf>
    <xf numFmtId="0" fontId="27" fillId="0" borderId="1" xfId="0" applyFont="1" applyBorder="1">
      <alignment vertical="center"/>
    </xf>
    <xf numFmtId="38" fontId="0" fillId="0" borderId="55" xfId="1" applyFont="1" applyFill="1" applyBorder="1">
      <alignment vertical="center"/>
    </xf>
    <xf numFmtId="20" fontId="0" fillId="0" borderId="92" xfId="0" applyNumberFormat="1" applyBorder="1">
      <alignment vertical="center"/>
    </xf>
    <xf numFmtId="38" fontId="0" fillId="0" borderId="41" xfId="1" applyFont="1" applyFill="1" applyBorder="1">
      <alignment vertical="center"/>
    </xf>
    <xf numFmtId="20" fontId="0" fillId="0" borderId="84" xfId="0" applyNumberFormat="1" applyBorder="1" applyAlignment="1">
      <alignment horizontal="center" vertical="center"/>
    </xf>
    <xf numFmtId="38" fontId="0" fillId="0" borderId="45" xfId="1" applyFont="1" applyFill="1" applyBorder="1">
      <alignment vertical="center"/>
    </xf>
    <xf numFmtId="20" fontId="0" fillId="0" borderId="94" xfId="0" applyNumberFormat="1" applyBorder="1">
      <alignment vertical="center"/>
    </xf>
    <xf numFmtId="38" fontId="0" fillId="0" borderId="35" xfId="1" applyFont="1" applyFill="1" applyBorder="1">
      <alignment vertical="center"/>
    </xf>
    <xf numFmtId="20" fontId="0" fillId="0" borderId="84" xfId="0" applyNumberFormat="1" applyBorder="1">
      <alignment vertical="center"/>
    </xf>
    <xf numFmtId="177" fontId="0" fillId="0" borderId="41" xfId="1" applyNumberFormat="1" applyFont="1" applyFill="1" applyBorder="1" applyAlignment="1">
      <alignment vertical="center"/>
    </xf>
    <xf numFmtId="20" fontId="14" fillId="0" borderId="96" xfId="0" applyNumberFormat="1" applyFont="1" applyBorder="1" applyAlignment="1">
      <alignment vertical="center" shrinkToFit="1"/>
    </xf>
    <xf numFmtId="38" fontId="14" fillId="0" borderId="44" xfId="1" applyFont="1" applyFill="1" applyBorder="1">
      <alignment vertical="center"/>
    </xf>
    <xf numFmtId="20" fontId="14" fillId="0" borderId="96" xfId="0" applyNumberFormat="1" applyFont="1" applyBorder="1">
      <alignment vertical="center"/>
    </xf>
    <xf numFmtId="177" fontId="0" fillId="0" borderId="35" xfId="1" applyNumberFormat="1" applyFont="1" applyFill="1" applyBorder="1" applyAlignment="1">
      <alignment vertical="center"/>
    </xf>
    <xf numFmtId="20" fontId="14" fillId="0" borderId="99" xfId="0" applyNumberFormat="1" applyFont="1" applyBorder="1">
      <alignment vertical="center"/>
    </xf>
    <xf numFmtId="38" fontId="14" fillId="0" borderId="18" xfId="1" applyFont="1" applyFill="1" applyBorder="1">
      <alignment vertical="center"/>
    </xf>
    <xf numFmtId="20" fontId="15" fillId="0" borderId="92" xfId="0" applyNumberFormat="1" applyFont="1" applyBorder="1">
      <alignment vertical="center"/>
    </xf>
    <xf numFmtId="38" fontId="11" fillId="0" borderId="41" xfId="1" applyFont="1" applyFill="1" applyBorder="1">
      <alignment vertical="center"/>
    </xf>
    <xf numFmtId="20" fontId="15" fillId="0" borderId="88" xfId="0" applyNumberFormat="1" applyFont="1" applyBorder="1">
      <alignment vertical="center"/>
    </xf>
    <xf numFmtId="38" fontId="11" fillId="0" borderId="1" xfId="1" applyFont="1" applyFill="1" applyBorder="1">
      <alignment vertical="center"/>
    </xf>
    <xf numFmtId="20" fontId="15" fillId="0" borderId="89" xfId="0" applyNumberFormat="1" applyFont="1" applyBorder="1">
      <alignment vertical="center"/>
    </xf>
    <xf numFmtId="20" fontId="17" fillId="0" borderId="96" xfId="0" applyNumberFormat="1" applyFont="1" applyBorder="1">
      <alignment vertical="center"/>
    </xf>
    <xf numFmtId="20" fontId="15" fillId="0" borderId="94" xfId="0" applyNumberFormat="1" applyFont="1" applyBorder="1">
      <alignment vertical="center"/>
    </xf>
    <xf numFmtId="38" fontId="14" fillId="0" borderId="35" xfId="1" applyFont="1" applyFill="1" applyBorder="1">
      <alignment vertical="center"/>
    </xf>
    <xf numFmtId="20" fontId="14" fillId="0" borderId="94" xfId="0" applyNumberFormat="1" applyFont="1" applyBorder="1">
      <alignment vertical="center"/>
    </xf>
    <xf numFmtId="38" fontId="11" fillId="0" borderId="35" xfId="1" applyFont="1" applyFill="1" applyBorder="1">
      <alignment vertical="center"/>
    </xf>
    <xf numFmtId="20" fontId="14" fillId="0" borderId="89" xfId="0" applyNumberFormat="1" applyFont="1" applyBorder="1">
      <alignment vertical="center"/>
    </xf>
    <xf numFmtId="38" fontId="11" fillId="0" borderId="13" xfId="1" applyFont="1" applyFill="1" applyBorder="1">
      <alignment vertical="center"/>
    </xf>
    <xf numFmtId="20" fontId="15" fillId="0" borderId="99" xfId="0" applyNumberFormat="1" applyFont="1" applyBorder="1">
      <alignment vertical="center"/>
    </xf>
    <xf numFmtId="38" fontId="11" fillId="0" borderId="18" xfId="1" applyFont="1" applyFill="1" applyBorder="1">
      <alignment vertical="center"/>
    </xf>
    <xf numFmtId="38" fontId="25" fillId="2" borderId="21" xfId="1" applyFont="1" applyFill="1" applyBorder="1">
      <alignment vertical="center"/>
    </xf>
    <xf numFmtId="38" fontId="25" fillId="2" borderId="23" xfId="1" applyFont="1" applyFill="1" applyBorder="1">
      <alignment vertical="center"/>
    </xf>
    <xf numFmtId="38" fontId="26" fillId="2" borderId="82" xfId="1" applyFont="1" applyFill="1" applyBorder="1" applyAlignment="1">
      <alignment vertical="center"/>
    </xf>
    <xf numFmtId="0" fontId="0" fillId="9" borderId="1" xfId="0" applyFill="1" applyBorder="1" applyAlignment="1">
      <alignment horizontal="center" vertical="center"/>
    </xf>
    <xf numFmtId="0" fontId="29" fillId="0" borderId="35" xfId="0" applyFont="1" applyBorder="1" applyAlignment="1">
      <alignment horizontal="center" vertical="center"/>
    </xf>
    <xf numFmtId="0" fontId="0" fillId="9" borderId="35" xfId="0" applyFill="1" applyBorder="1">
      <alignment vertical="center"/>
    </xf>
    <xf numFmtId="20" fontId="0" fillId="9" borderId="92" xfId="0" applyNumberFormat="1" applyFill="1" applyBorder="1" applyAlignment="1">
      <alignment vertical="center" shrinkToFit="1"/>
    </xf>
    <xf numFmtId="0" fontId="22" fillId="0" borderId="21" xfId="0" applyFont="1" applyBorder="1" applyAlignment="1">
      <alignment horizontal="center" vertical="center"/>
    </xf>
    <xf numFmtId="0" fontId="22" fillId="0" borderId="1" xfId="0" applyFont="1" applyBorder="1" applyAlignment="1">
      <alignment horizontal="center" vertical="center" shrinkToFit="1"/>
    </xf>
    <xf numFmtId="0" fontId="22" fillId="0" borderId="1" xfId="0" applyFont="1" applyBorder="1" applyAlignment="1">
      <alignment horizontal="center" vertical="center"/>
    </xf>
    <xf numFmtId="0" fontId="27" fillId="0" borderId="0" xfId="0" applyFont="1">
      <alignment vertical="center"/>
    </xf>
    <xf numFmtId="0" fontId="29" fillId="0" borderId="55" xfId="0" applyFont="1" applyBorder="1" applyAlignment="1">
      <alignment horizontal="center" vertical="center"/>
    </xf>
    <xf numFmtId="0" fontId="0" fillId="0" borderId="0" xfId="0" applyAlignment="1">
      <alignment vertical="center" textRotation="255"/>
    </xf>
    <xf numFmtId="0" fontId="14" fillId="5" borderId="1" xfId="0" applyFont="1" applyFill="1" applyBorder="1">
      <alignment vertical="center"/>
    </xf>
    <xf numFmtId="0" fontId="14" fillId="9" borderId="1" xfId="0" applyFont="1" applyFill="1" applyBorder="1">
      <alignment vertical="center"/>
    </xf>
    <xf numFmtId="0" fontId="14" fillId="5" borderId="33" xfId="0" applyFont="1" applyFill="1" applyBorder="1">
      <alignment vertical="center"/>
    </xf>
    <xf numFmtId="0" fontId="14" fillId="9" borderId="33" xfId="0" applyFont="1" applyFill="1" applyBorder="1">
      <alignment vertical="center"/>
    </xf>
    <xf numFmtId="0" fontId="14" fillId="5" borderId="112" xfId="0" applyFont="1" applyFill="1" applyBorder="1">
      <alignment vertical="center"/>
    </xf>
    <xf numFmtId="0" fontId="14" fillId="9" borderId="112" xfId="0" applyFont="1" applyFill="1" applyBorder="1">
      <alignment vertical="center"/>
    </xf>
    <xf numFmtId="0" fontId="0" fillId="0" borderId="33" xfId="0" applyBorder="1">
      <alignment vertical="center"/>
    </xf>
    <xf numFmtId="0" fontId="0" fillId="0" borderId="112" xfId="0" applyBorder="1">
      <alignment vertical="center"/>
    </xf>
    <xf numFmtId="0" fontId="0" fillId="9" borderId="112" xfId="0" applyFill="1" applyBorder="1">
      <alignment vertical="center"/>
    </xf>
    <xf numFmtId="38" fontId="0" fillId="0" borderId="1" xfId="1" applyFont="1" applyBorder="1">
      <alignment vertical="center"/>
    </xf>
    <xf numFmtId="38" fontId="0" fillId="9" borderId="24" xfId="1" applyFont="1" applyFill="1" applyBorder="1">
      <alignment vertical="center"/>
    </xf>
    <xf numFmtId="38" fontId="0" fillId="9" borderId="18" xfId="1" applyFont="1" applyFill="1" applyBorder="1">
      <alignment vertical="center"/>
    </xf>
    <xf numFmtId="38" fontId="0" fillId="9" borderId="19" xfId="1" applyFont="1" applyFill="1" applyBorder="1">
      <alignment vertical="center"/>
    </xf>
    <xf numFmtId="38" fontId="0" fillId="9" borderId="112" xfId="1" applyFont="1" applyFill="1" applyBorder="1">
      <alignment vertical="center"/>
    </xf>
    <xf numFmtId="38" fontId="0" fillId="0" borderId="112" xfId="1" applyFont="1" applyBorder="1">
      <alignment vertical="center"/>
    </xf>
    <xf numFmtId="38" fontId="0" fillId="9" borderId="113" xfId="1" applyFont="1" applyFill="1" applyBorder="1">
      <alignment vertical="center"/>
    </xf>
    <xf numFmtId="38" fontId="0" fillId="0" borderId="0" xfId="1" applyFont="1" applyFill="1" applyBorder="1">
      <alignment vertical="center"/>
    </xf>
    <xf numFmtId="38" fontId="23" fillId="0" borderId="0" xfId="1" applyFont="1" applyFill="1" applyBorder="1">
      <alignment vertical="center"/>
    </xf>
    <xf numFmtId="38" fontId="14" fillId="9" borderId="33" xfId="1" applyFont="1" applyFill="1" applyBorder="1">
      <alignment vertical="center"/>
    </xf>
    <xf numFmtId="38" fontId="14" fillId="0" borderId="33" xfId="1" applyFont="1" applyBorder="1">
      <alignment vertical="center"/>
    </xf>
    <xf numFmtId="38" fontId="14" fillId="9" borderId="68" xfId="1" applyFont="1" applyFill="1" applyBorder="1">
      <alignment vertical="center"/>
    </xf>
    <xf numFmtId="38" fontId="14" fillId="9" borderId="1" xfId="1" applyFont="1" applyFill="1" applyBorder="1">
      <alignment vertical="center"/>
    </xf>
    <xf numFmtId="38" fontId="14" fillId="0" borderId="1" xfId="1" applyFont="1" applyBorder="1">
      <alignment vertical="center"/>
    </xf>
    <xf numFmtId="38" fontId="14" fillId="9" borderId="24" xfId="1" applyFont="1" applyFill="1" applyBorder="1">
      <alignment vertical="center"/>
    </xf>
    <xf numFmtId="38" fontId="14" fillId="9" borderId="112" xfId="1" applyFont="1" applyFill="1" applyBorder="1">
      <alignment vertical="center"/>
    </xf>
    <xf numFmtId="38" fontId="14" fillId="0" borderId="112" xfId="1" applyFont="1" applyBorder="1">
      <alignment vertical="center"/>
    </xf>
    <xf numFmtId="38" fontId="14" fillId="9" borderId="113" xfId="1" applyFont="1" applyFill="1" applyBorder="1">
      <alignment vertical="center"/>
    </xf>
    <xf numFmtId="0" fontId="13" fillId="0" borderId="45" xfId="0" applyFont="1" applyBorder="1" applyAlignment="1">
      <alignment horizontal="center" vertical="center" wrapText="1" shrinkToFit="1"/>
    </xf>
    <xf numFmtId="0" fontId="13" fillId="0" borderId="35" xfId="0" applyFont="1" applyBorder="1" applyAlignment="1">
      <alignment horizontal="center" vertical="center"/>
    </xf>
    <xf numFmtId="20" fontId="14" fillId="0" borderId="88" xfId="0" applyNumberFormat="1" applyFont="1" applyBorder="1">
      <alignment vertical="center"/>
    </xf>
    <xf numFmtId="20" fontId="15" fillId="0" borderId="96" xfId="0" applyNumberFormat="1" applyFont="1" applyBorder="1">
      <alignment vertical="center"/>
    </xf>
    <xf numFmtId="38" fontId="11" fillId="0" borderId="44" xfId="1" applyFont="1" applyFill="1" applyBorder="1">
      <alignment vertical="center"/>
    </xf>
    <xf numFmtId="0" fontId="19" fillId="0" borderId="0" xfId="0" applyFont="1">
      <alignment vertical="center"/>
    </xf>
    <xf numFmtId="38" fontId="0" fillId="0" borderId="35" xfId="1" applyFont="1" applyFill="1" applyBorder="1" applyAlignment="1">
      <alignment horizontal="right" vertical="center"/>
    </xf>
    <xf numFmtId="180" fontId="0" fillId="0" borderId="35" xfId="1" applyNumberFormat="1" applyFont="1" applyFill="1" applyBorder="1" applyAlignment="1">
      <alignment horizontal="right" vertical="center"/>
    </xf>
    <xf numFmtId="180" fontId="14" fillId="9" borderId="35" xfId="1" applyNumberFormat="1" applyFont="1" applyFill="1" applyBorder="1" applyAlignment="1">
      <alignment horizontal="right" vertical="center"/>
    </xf>
    <xf numFmtId="180" fontId="14" fillId="9" borderId="13" xfId="1" applyNumberFormat="1" applyFont="1" applyFill="1" applyBorder="1" applyAlignment="1">
      <alignment horizontal="right" vertical="center"/>
    </xf>
    <xf numFmtId="180" fontId="14" fillId="9" borderId="18" xfId="1" applyNumberFormat="1" applyFont="1" applyFill="1" applyBorder="1" applyAlignment="1">
      <alignment horizontal="right" vertical="center"/>
    </xf>
    <xf numFmtId="38" fontId="0" fillId="9" borderId="94" xfId="1" applyFont="1" applyFill="1" applyBorder="1" applyAlignment="1">
      <alignment horizontal="center" vertical="center" wrapText="1"/>
    </xf>
    <xf numFmtId="181" fontId="14" fillId="9" borderId="35" xfId="1" applyNumberFormat="1" applyFont="1" applyFill="1" applyBorder="1" applyAlignment="1">
      <alignment horizontal="right" vertical="center"/>
    </xf>
    <xf numFmtId="38" fontId="14" fillId="9" borderId="35" xfId="1" applyFont="1" applyFill="1" applyBorder="1" applyAlignment="1">
      <alignment horizontal="right" vertical="center"/>
    </xf>
    <xf numFmtId="38" fontId="14" fillId="9" borderId="13" xfId="1" applyFont="1" applyFill="1" applyBorder="1" applyAlignment="1">
      <alignment horizontal="right" vertical="center"/>
    </xf>
    <xf numFmtId="38" fontId="14" fillId="9" borderId="18" xfId="1" applyFont="1" applyFill="1" applyBorder="1" applyAlignment="1">
      <alignment horizontal="right" vertical="center"/>
    </xf>
    <xf numFmtId="38" fontId="14" fillId="0" borderId="35" xfId="1" applyFont="1" applyFill="1" applyBorder="1" applyAlignment="1">
      <alignment horizontal="right" vertical="center"/>
    </xf>
    <xf numFmtId="38" fontId="14" fillId="0" borderId="13" xfId="1" applyFont="1" applyFill="1" applyBorder="1" applyAlignment="1">
      <alignment horizontal="right" vertical="center"/>
    </xf>
    <xf numFmtId="38" fontId="14" fillId="0" borderId="18" xfId="1" applyFont="1" applyFill="1" applyBorder="1" applyAlignment="1">
      <alignment horizontal="right" vertical="center"/>
    </xf>
    <xf numFmtId="0" fontId="0" fillId="5" borderId="1" xfId="0" applyFill="1" applyBorder="1">
      <alignment vertical="center"/>
    </xf>
    <xf numFmtId="20" fontId="0" fillId="0" borderId="89" xfId="0" applyNumberFormat="1" applyBorder="1">
      <alignment vertical="center"/>
    </xf>
    <xf numFmtId="38" fontId="0" fillId="0" borderId="13" xfId="1" applyFont="1" applyFill="1" applyBorder="1">
      <alignment vertical="center"/>
    </xf>
    <xf numFmtId="38" fontId="14" fillId="2" borderId="97" xfId="1" applyFont="1" applyFill="1" applyBorder="1" applyAlignment="1">
      <alignment horizontal="center" vertical="center"/>
    </xf>
    <xf numFmtId="0" fontId="0" fillId="0" borderId="44" xfId="0" applyBorder="1">
      <alignment vertical="center"/>
    </xf>
    <xf numFmtId="0" fontId="0" fillId="0" borderId="121" xfId="0" applyBorder="1" applyAlignment="1">
      <alignment horizontal="center" vertical="center"/>
    </xf>
    <xf numFmtId="0" fontId="0" fillId="9" borderId="44" xfId="0" applyFill="1" applyBorder="1" applyAlignment="1">
      <alignment horizontal="center" vertical="center" shrinkToFit="1"/>
    </xf>
    <xf numFmtId="0" fontId="24" fillId="9" borderId="44" xfId="0" applyFont="1" applyFill="1" applyBorder="1" applyAlignment="1">
      <alignment horizontal="center" vertical="center" wrapText="1" shrinkToFit="1"/>
    </xf>
    <xf numFmtId="0" fontId="0" fillId="9" borderId="122" xfId="0" applyFill="1" applyBorder="1" applyAlignment="1">
      <alignment horizontal="center" vertical="center" shrinkToFit="1"/>
    </xf>
    <xf numFmtId="177" fontId="0" fillId="9" borderId="41" xfId="1" applyNumberFormat="1" applyFont="1" applyFill="1" applyBorder="1">
      <alignment vertical="center"/>
    </xf>
    <xf numFmtId="177" fontId="0" fillId="0" borderId="41" xfId="1" applyNumberFormat="1" applyFont="1" applyFill="1" applyBorder="1">
      <alignment vertical="center"/>
    </xf>
    <xf numFmtId="9" fontId="0" fillId="0" borderId="13" xfId="0" applyNumberFormat="1" applyBorder="1" applyAlignment="1">
      <alignment horizontal="center" vertical="center"/>
    </xf>
    <xf numFmtId="0" fontId="14" fillId="9" borderId="94" xfId="0" applyFont="1" applyFill="1" applyBorder="1" applyAlignment="1">
      <alignment horizontal="left" vertical="center"/>
    </xf>
    <xf numFmtId="0" fontId="15" fillId="9" borderId="94" xfId="0" applyFont="1" applyFill="1" applyBorder="1" applyAlignment="1">
      <alignment horizontal="left" vertical="center"/>
    </xf>
    <xf numFmtId="0" fontId="14" fillId="9" borderId="89" xfId="0" applyFont="1" applyFill="1" applyBorder="1" applyAlignment="1">
      <alignment horizontal="left" vertical="center"/>
    </xf>
    <xf numFmtId="0" fontId="15" fillId="9" borderId="96" xfId="0" applyFont="1" applyFill="1" applyBorder="1" applyAlignment="1">
      <alignment horizontal="left" vertical="center"/>
    </xf>
    <xf numFmtId="180" fontId="14" fillId="9" borderId="44" xfId="1" applyNumberFormat="1" applyFont="1" applyFill="1" applyBorder="1" applyAlignment="1">
      <alignment horizontal="right" vertical="center"/>
    </xf>
    <xf numFmtId="180" fontId="0" fillId="9" borderId="35" xfId="1" applyNumberFormat="1" applyFont="1" applyFill="1" applyBorder="1" applyAlignment="1">
      <alignment horizontal="right" vertical="center"/>
    </xf>
    <xf numFmtId="20" fontId="0" fillId="0" borderId="101" xfId="0" applyNumberFormat="1" applyBorder="1">
      <alignment vertical="center"/>
    </xf>
    <xf numFmtId="38" fontId="0" fillId="0" borderId="42" xfId="1" applyFont="1" applyFill="1" applyBorder="1">
      <alignment vertical="center"/>
    </xf>
    <xf numFmtId="38" fontId="7" fillId="9" borderId="1" xfId="1" applyFont="1" applyFill="1" applyBorder="1" applyAlignment="1">
      <alignment vertical="center"/>
    </xf>
    <xf numFmtId="38" fontId="7" fillId="9" borderId="112" xfId="1" applyFont="1" applyFill="1" applyBorder="1" applyAlignment="1">
      <alignment vertical="center"/>
    </xf>
    <xf numFmtId="0" fontId="0" fillId="0" borderId="15" xfId="0" applyBorder="1">
      <alignment vertical="center"/>
    </xf>
    <xf numFmtId="0" fontId="0" fillId="0" borderId="33" xfId="0" applyBorder="1" applyAlignment="1">
      <alignment vertical="center" shrinkToFit="1"/>
    </xf>
    <xf numFmtId="0" fontId="0" fillId="0" borderId="1" xfId="0" applyBorder="1" applyAlignment="1">
      <alignment horizontal="center" vertical="center" shrinkToFit="1"/>
    </xf>
    <xf numFmtId="181" fontId="14" fillId="9" borderId="13" xfId="1" applyNumberFormat="1" applyFont="1" applyFill="1" applyBorder="1" applyAlignment="1">
      <alignment horizontal="right" vertical="center"/>
    </xf>
    <xf numFmtId="181" fontId="14" fillId="9" borderId="18" xfId="1" applyNumberFormat="1" applyFont="1" applyFill="1" applyBorder="1" applyAlignment="1">
      <alignment horizontal="right" vertical="center"/>
    </xf>
    <xf numFmtId="179" fontId="11" fillId="9" borderId="41" xfId="1" applyNumberFormat="1" applyFont="1" applyFill="1" applyBorder="1">
      <alignment vertical="center"/>
    </xf>
    <xf numFmtId="38" fontId="7" fillId="0" borderId="1" xfId="1" applyFont="1" applyFill="1" applyBorder="1" applyAlignment="1">
      <alignment vertical="center"/>
    </xf>
    <xf numFmtId="38" fontId="0" fillId="4" borderId="35" xfId="1" applyFont="1" applyFill="1" applyBorder="1">
      <alignment vertical="center"/>
    </xf>
    <xf numFmtId="38" fontId="0" fillId="4" borderId="18" xfId="1" applyFont="1" applyFill="1" applyBorder="1">
      <alignment vertical="center"/>
    </xf>
    <xf numFmtId="38" fontId="0" fillId="4" borderId="1" xfId="1" applyFont="1" applyFill="1" applyBorder="1">
      <alignment vertical="center"/>
    </xf>
    <xf numFmtId="38" fontId="7" fillId="4" borderId="1" xfId="1" applyFont="1" applyFill="1" applyBorder="1" applyAlignment="1">
      <alignment vertical="center"/>
    </xf>
    <xf numFmtId="0" fontId="0" fillId="0" borderId="24" xfId="0" applyBorder="1">
      <alignment vertical="center"/>
    </xf>
    <xf numFmtId="0" fontId="0" fillId="0" borderId="113" xfId="0" applyBorder="1">
      <alignment vertical="center"/>
    </xf>
    <xf numFmtId="38" fontId="14" fillId="4" borderId="1" xfId="1" applyFont="1" applyFill="1" applyBorder="1">
      <alignment vertical="center"/>
    </xf>
    <xf numFmtId="0" fontId="7" fillId="9" borderId="1" xfId="0" applyFont="1" applyFill="1" applyBorder="1">
      <alignment vertical="center"/>
    </xf>
    <xf numFmtId="0" fontId="0" fillId="0" borderId="44" xfId="0" applyBorder="1" applyAlignment="1">
      <alignment horizontal="center" vertical="center" shrinkToFit="1"/>
    </xf>
    <xf numFmtId="0" fontId="14" fillId="9" borderId="94" xfId="0" applyFont="1" applyFill="1" applyBorder="1">
      <alignment vertical="center"/>
    </xf>
    <xf numFmtId="0" fontId="15" fillId="9" borderId="94" xfId="0" applyFont="1" applyFill="1" applyBorder="1">
      <alignment vertical="center"/>
    </xf>
    <xf numFmtId="0" fontId="31" fillId="0" borderId="0" xfId="0" applyFont="1">
      <alignment vertical="center"/>
    </xf>
    <xf numFmtId="38" fontId="14" fillId="0" borderId="0" xfId="1" applyFont="1" applyFill="1" applyBorder="1">
      <alignment vertical="center"/>
    </xf>
    <xf numFmtId="0" fontId="0" fillId="0" borderId="24" xfId="0" applyBorder="1" applyAlignment="1">
      <alignment horizontal="center" vertical="center" shrinkToFit="1"/>
    </xf>
    <xf numFmtId="0" fontId="0" fillId="0" borderId="122" xfId="0" applyBorder="1" applyAlignment="1">
      <alignment horizontal="center" vertical="center" shrinkToFit="1"/>
    </xf>
    <xf numFmtId="0" fontId="0" fillId="0" borderId="127" xfId="0" applyBorder="1">
      <alignment vertical="center"/>
    </xf>
    <xf numFmtId="0" fontId="7" fillId="9" borderId="112" xfId="0" applyFont="1" applyFill="1" applyBorder="1">
      <alignment vertical="center"/>
    </xf>
    <xf numFmtId="0" fontId="0" fillId="0" borderId="140" xfId="0" applyBorder="1">
      <alignment vertical="center"/>
    </xf>
    <xf numFmtId="0" fontId="0" fillId="9" borderId="128" xfId="0" applyFill="1" applyBorder="1">
      <alignment vertical="center"/>
    </xf>
    <xf numFmtId="0" fontId="0" fillId="9" borderId="24" xfId="0" applyFill="1" applyBorder="1">
      <alignment vertical="center"/>
    </xf>
    <xf numFmtId="0" fontId="0" fillId="9" borderId="129" xfId="0" applyFill="1" applyBorder="1">
      <alignment vertical="center"/>
    </xf>
    <xf numFmtId="0" fontId="0" fillId="9" borderId="113" xfId="0" applyFill="1" applyBorder="1">
      <alignment vertical="center"/>
    </xf>
    <xf numFmtId="0" fontId="0" fillId="9" borderId="34" xfId="0" applyFill="1" applyBorder="1">
      <alignment vertical="center"/>
    </xf>
    <xf numFmtId="0" fontId="0" fillId="9" borderId="127" xfId="0" applyFill="1" applyBorder="1">
      <alignment vertical="center"/>
    </xf>
    <xf numFmtId="0" fontId="0" fillId="9" borderId="141" xfId="0" applyFill="1" applyBorder="1" applyAlignment="1">
      <alignment horizontal="center" vertical="center" shrinkToFit="1"/>
    </xf>
    <xf numFmtId="0" fontId="0" fillId="0" borderId="32" xfId="0" applyBorder="1" applyAlignment="1">
      <alignment horizontal="center" vertical="center"/>
    </xf>
    <xf numFmtId="38" fontId="14" fillId="9" borderId="131" xfId="1" applyFont="1" applyFill="1" applyBorder="1">
      <alignment vertical="center"/>
    </xf>
    <xf numFmtId="38" fontId="14" fillId="9" borderId="128" xfId="1" applyFont="1" applyFill="1" applyBorder="1">
      <alignment vertical="center"/>
    </xf>
    <xf numFmtId="38" fontId="14" fillId="9" borderId="129" xfId="1" applyFont="1" applyFill="1" applyBorder="1">
      <alignment vertical="center"/>
    </xf>
    <xf numFmtId="38" fontId="0" fillId="4" borderId="97" xfId="1" applyFont="1" applyFill="1" applyBorder="1">
      <alignment vertical="center"/>
    </xf>
    <xf numFmtId="38" fontId="0" fillId="0" borderId="102" xfId="1" applyFont="1" applyFill="1" applyBorder="1">
      <alignment vertical="center"/>
    </xf>
    <xf numFmtId="38" fontId="0" fillId="4" borderId="98" xfId="1" applyFont="1" applyFill="1" applyBorder="1">
      <alignment vertical="center"/>
    </xf>
    <xf numFmtId="38" fontId="0" fillId="4" borderId="102" xfId="1" applyFont="1" applyFill="1" applyBorder="1">
      <alignment vertical="center"/>
    </xf>
    <xf numFmtId="38" fontId="0" fillId="4" borderId="44" xfId="1" applyFont="1" applyFill="1" applyBorder="1">
      <alignment vertical="center"/>
    </xf>
    <xf numFmtId="38" fontId="7" fillId="4" borderId="44" xfId="1" applyFont="1" applyFill="1" applyBorder="1" applyAlignment="1">
      <alignment vertical="center"/>
    </xf>
    <xf numFmtId="38" fontId="0" fillId="4" borderId="142" xfId="1" applyFont="1" applyFill="1" applyBorder="1">
      <alignment vertical="center"/>
    </xf>
    <xf numFmtId="38" fontId="14" fillId="0" borderId="41" xfId="1" applyFont="1" applyFill="1" applyBorder="1">
      <alignment vertical="center"/>
    </xf>
    <xf numFmtId="38" fontId="14" fillId="4" borderId="102" xfId="1" applyFont="1" applyFill="1" applyBorder="1">
      <alignment vertical="center"/>
    </xf>
    <xf numFmtId="38" fontId="14" fillId="0" borderId="142" xfId="1" applyFont="1" applyFill="1" applyBorder="1">
      <alignment vertical="center"/>
    </xf>
    <xf numFmtId="38" fontId="0" fillId="0" borderId="0" xfId="1" applyFont="1">
      <alignment vertical="center"/>
    </xf>
    <xf numFmtId="38" fontId="0" fillId="0" borderId="102" xfId="1" applyFont="1" applyBorder="1">
      <alignment vertical="center"/>
    </xf>
    <xf numFmtId="38" fontId="0" fillId="0" borderId="142" xfId="1" applyFont="1" applyBorder="1">
      <alignment vertical="center"/>
    </xf>
    <xf numFmtId="38" fontId="0" fillId="4" borderId="41" xfId="1" applyFont="1" applyFill="1" applyBorder="1">
      <alignment vertical="center"/>
    </xf>
    <xf numFmtId="38" fontId="0" fillId="0" borderId="100" xfId="1" applyFont="1" applyBorder="1">
      <alignment vertical="center"/>
    </xf>
    <xf numFmtId="38" fontId="0" fillId="4" borderId="100" xfId="1" applyFont="1" applyFill="1" applyBorder="1">
      <alignment vertical="center"/>
    </xf>
    <xf numFmtId="38" fontId="7" fillId="4" borderId="18" xfId="1" applyFont="1" applyFill="1" applyBorder="1" applyAlignment="1">
      <alignment vertical="center"/>
    </xf>
    <xf numFmtId="38" fontId="14" fillId="0" borderId="97" xfId="1" applyFont="1" applyFill="1" applyBorder="1">
      <alignment vertical="center"/>
    </xf>
    <xf numFmtId="38" fontId="0" fillId="10" borderId="60" xfId="1" applyFont="1" applyFill="1" applyBorder="1">
      <alignment vertical="center"/>
    </xf>
    <xf numFmtId="38" fontId="0" fillId="10" borderId="105" xfId="1" applyFont="1" applyFill="1" applyBorder="1">
      <alignment vertical="center"/>
    </xf>
    <xf numFmtId="38" fontId="0" fillId="3" borderId="105" xfId="1" applyFont="1" applyFill="1" applyBorder="1">
      <alignment vertical="center"/>
    </xf>
    <xf numFmtId="38" fontId="0" fillId="3" borderId="60" xfId="1" applyFont="1" applyFill="1" applyBorder="1">
      <alignment vertical="center"/>
    </xf>
    <xf numFmtId="38" fontId="0" fillId="12" borderId="60" xfId="1" applyFont="1" applyFill="1" applyBorder="1">
      <alignment vertical="center"/>
    </xf>
    <xf numFmtId="38" fontId="0" fillId="12" borderId="105" xfId="1" applyFont="1" applyFill="1" applyBorder="1">
      <alignment vertical="center"/>
    </xf>
    <xf numFmtId="20" fontId="0" fillId="0" borderId="92" xfId="0" applyNumberFormat="1" applyBorder="1" applyAlignment="1">
      <alignment horizontal="center" vertical="center"/>
    </xf>
    <xf numFmtId="38" fontId="0" fillId="0" borderId="41" xfId="1" applyFont="1" applyBorder="1">
      <alignment vertical="center"/>
    </xf>
    <xf numFmtId="38" fontId="0" fillId="0" borderId="44" xfId="1" applyFont="1" applyBorder="1">
      <alignment vertical="center"/>
    </xf>
    <xf numFmtId="38" fontId="0" fillId="0" borderId="35" xfId="1" applyFont="1" applyBorder="1">
      <alignment vertical="center"/>
    </xf>
    <xf numFmtId="38" fontId="0" fillId="0" borderId="97" xfId="1" applyFont="1" applyBorder="1">
      <alignment vertical="center"/>
    </xf>
    <xf numFmtId="0" fontId="0" fillId="0" borderId="79" xfId="0" applyBorder="1" applyAlignment="1">
      <alignment horizontal="center" vertical="center"/>
    </xf>
    <xf numFmtId="20" fontId="0" fillId="9" borderId="88" xfId="0" applyNumberFormat="1" applyFill="1" applyBorder="1" applyAlignment="1">
      <alignment vertical="center" shrinkToFit="1"/>
    </xf>
    <xf numFmtId="38" fontId="0" fillId="0" borderId="18" xfId="1" applyFont="1" applyFill="1" applyBorder="1">
      <alignment vertical="center"/>
    </xf>
    <xf numFmtId="38" fontId="0" fillId="0" borderId="112" xfId="1" applyFont="1" applyFill="1" applyBorder="1">
      <alignment vertical="center"/>
    </xf>
    <xf numFmtId="38" fontId="14" fillId="0" borderId="33" xfId="1" applyFont="1" applyFill="1" applyBorder="1">
      <alignment vertical="center"/>
    </xf>
    <xf numFmtId="38" fontId="14" fillId="0" borderId="1" xfId="1" applyFont="1" applyFill="1" applyBorder="1">
      <alignment vertical="center"/>
    </xf>
    <xf numFmtId="38" fontId="14" fillId="0" borderId="112" xfId="1" applyFont="1" applyFill="1" applyBorder="1">
      <alignment vertical="center"/>
    </xf>
    <xf numFmtId="20" fontId="0" fillId="0" borderId="92" xfId="0" applyNumberFormat="1" applyBorder="1" applyAlignment="1">
      <alignment vertical="center" shrinkToFit="1"/>
    </xf>
    <xf numFmtId="38" fontId="4" fillId="0" borderId="0" xfId="1" applyFont="1">
      <alignment vertical="center"/>
    </xf>
    <xf numFmtId="38" fontId="19" fillId="0" borderId="0" xfId="1" applyFont="1">
      <alignment vertical="center"/>
    </xf>
    <xf numFmtId="38" fontId="0" fillId="0" borderId="0" xfId="1" applyFont="1" applyAlignment="1">
      <alignment horizontal="center" vertical="center"/>
    </xf>
    <xf numFmtId="38" fontId="0" fillId="0" borderId="0" xfId="1" applyFont="1" applyAlignment="1">
      <alignment horizontal="center" vertical="center" shrinkToFit="1"/>
    </xf>
    <xf numFmtId="38" fontId="7" fillId="0" borderId="0" xfId="1" applyFont="1" applyAlignment="1">
      <alignment horizontal="center" vertical="center"/>
    </xf>
    <xf numFmtId="38" fontId="0" fillId="0" borderId="56" xfId="1" applyFont="1" applyBorder="1" applyAlignment="1">
      <alignment horizontal="center" vertical="center" wrapText="1"/>
    </xf>
    <xf numFmtId="38" fontId="0" fillId="0" borderId="134" xfId="1" applyFont="1" applyBorder="1" applyAlignment="1">
      <alignment horizontal="center" vertical="center" wrapText="1"/>
    </xf>
    <xf numFmtId="38" fontId="14" fillId="0" borderId="35" xfId="1" applyFont="1" applyBorder="1">
      <alignment vertical="center"/>
    </xf>
    <xf numFmtId="38" fontId="14" fillId="0" borderId="44" xfId="1" applyFont="1" applyBorder="1">
      <alignment vertical="center"/>
    </xf>
    <xf numFmtId="38" fontId="0" fillId="0" borderId="0" xfId="1" applyFont="1" applyAlignment="1">
      <alignment horizontal="center" vertical="center" wrapText="1"/>
    </xf>
    <xf numFmtId="38" fontId="7" fillId="12" borderId="60" xfId="1" applyFont="1" applyFill="1" applyBorder="1" applyAlignment="1">
      <alignment vertical="center" shrinkToFit="1"/>
    </xf>
    <xf numFmtId="38" fontId="7" fillId="12" borderId="105" xfId="1" applyFont="1" applyFill="1" applyBorder="1" applyAlignment="1">
      <alignment vertical="center" shrinkToFit="1"/>
    </xf>
    <xf numFmtId="38" fontId="7" fillId="0" borderId="0" xfId="1" applyFont="1" applyFill="1" applyBorder="1" applyAlignment="1">
      <alignment vertical="center" shrinkToFit="1"/>
    </xf>
    <xf numFmtId="38" fontId="7" fillId="0" borderId="0" xfId="1" applyFont="1" applyAlignment="1">
      <alignment vertical="center" shrinkToFit="1"/>
    </xf>
    <xf numFmtId="0" fontId="0" fillId="3" borderId="1" xfId="0" applyFill="1" applyBorder="1">
      <alignment vertical="center"/>
    </xf>
    <xf numFmtId="177" fontId="0" fillId="2" borderId="41" xfId="1" applyNumberFormat="1" applyFont="1" applyFill="1" applyBorder="1">
      <alignment vertical="center"/>
    </xf>
    <xf numFmtId="38" fontId="0" fillId="0" borderId="97" xfId="1" applyFont="1" applyFill="1" applyBorder="1">
      <alignment vertical="center"/>
    </xf>
    <xf numFmtId="38" fontId="0" fillId="4" borderId="91" xfId="1" applyFont="1" applyFill="1" applyBorder="1">
      <alignment vertical="center"/>
    </xf>
    <xf numFmtId="182" fontId="0" fillId="0" borderId="0" xfId="1" applyNumberFormat="1" applyFont="1">
      <alignment vertical="center"/>
    </xf>
    <xf numFmtId="182" fontId="0" fillId="0" borderId="0" xfId="1" applyNumberFormat="1" applyFont="1" applyAlignment="1">
      <alignment vertical="center" textRotation="255"/>
    </xf>
    <xf numFmtId="182" fontId="0" fillId="4" borderId="35" xfId="1" applyNumberFormat="1" applyFont="1" applyFill="1" applyBorder="1">
      <alignment vertical="center"/>
    </xf>
    <xf numFmtId="182" fontId="0" fillId="0" borderId="1" xfId="1" applyNumberFormat="1" applyFont="1" applyBorder="1">
      <alignment vertical="center"/>
    </xf>
    <xf numFmtId="182" fontId="0" fillId="4" borderId="1" xfId="1" applyNumberFormat="1" applyFont="1" applyFill="1" applyBorder="1">
      <alignment vertical="center"/>
    </xf>
    <xf numFmtId="182" fontId="0" fillId="4" borderId="18" xfId="1" applyNumberFormat="1" applyFont="1" applyFill="1" applyBorder="1">
      <alignment vertical="center"/>
    </xf>
    <xf numFmtId="182" fontId="14" fillId="0" borderId="35" xfId="1" applyNumberFormat="1" applyFont="1" applyBorder="1">
      <alignment vertical="center"/>
    </xf>
    <xf numFmtId="182" fontId="14" fillId="4" borderId="1" xfId="1" applyNumberFormat="1" applyFont="1" applyFill="1" applyBorder="1">
      <alignment vertical="center"/>
    </xf>
    <xf numFmtId="182" fontId="14" fillId="0" borderId="44" xfId="1" applyNumberFormat="1" applyFont="1" applyBorder="1">
      <alignment vertical="center"/>
    </xf>
    <xf numFmtId="182" fontId="0" fillId="4" borderId="41" xfId="1" applyNumberFormat="1" applyFont="1" applyFill="1" applyBorder="1">
      <alignment vertical="center"/>
    </xf>
    <xf numFmtId="182" fontId="0" fillId="0" borderId="1" xfId="1" applyNumberFormat="1" applyFont="1" applyFill="1" applyBorder="1">
      <alignment vertical="center"/>
    </xf>
    <xf numFmtId="182" fontId="0" fillId="4" borderId="44" xfId="1" applyNumberFormat="1" applyFont="1" applyFill="1" applyBorder="1">
      <alignment vertical="center"/>
    </xf>
    <xf numFmtId="38" fontId="0" fillId="0" borderId="86" xfId="1" applyFont="1" applyBorder="1">
      <alignment vertical="center"/>
    </xf>
    <xf numFmtId="0" fontId="33" fillId="0" borderId="0" xfId="0" applyFont="1">
      <alignment vertical="center"/>
    </xf>
    <xf numFmtId="0" fontId="13" fillId="0" borderId="124" xfId="0" applyFont="1" applyBorder="1" applyAlignment="1">
      <alignment horizontal="center" vertical="center" wrapText="1" shrinkToFit="1"/>
    </xf>
    <xf numFmtId="38" fontId="14" fillId="2" borderId="136" xfId="1" applyFont="1" applyFill="1" applyBorder="1" applyAlignment="1">
      <alignment vertical="center"/>
    </xf>
    <xf numFmtId="38" fontId="9" fillId="2" borderId="14" xfId="1" applyFont="1" applyFill="1" applyBorder="1">
      <alignment vertical="center"/>
    </xf>
    <xf numFmtId="38" fontId="0" fillId="0" borderId="136" xfId="1" applyFont="1" applyBorder="1" applyAlignment="1">
      <alignment vertical="center"/>
    </xf>
    <xf numFmtId="38" fontId="20" fillId="0" borderId="146" xfId="1" applyFont="1" applyBorder="1" applyAlignment="1">
      <alignment vertical="center"/>
    </xf>
    <xf numFmtId="38" fontId="0" fillId="0" borderId="143" xfId="1" applyFont="1" applyBorder="1" applyAlignment="1">
      <alignment vertical="center"/>
    </xf>
    <xf numFmtId="38" fontId="0" fillId="0" borderId="137" xfId="1" applyFont="1" applyBorder="1" applyAlignment="1">
      <alignment vertical="center"/>
    </xf>
    <xf numFmtId="38" fontId="2" fillId="0" borderId="137" xfId="1" applyFont="1" applyBorder="1" applyAlignment="1">
      <alignment vertical="center"/>
    </xf>
    <xf numFmtId="38" fontId="12" fillId="0" borderId="137" xfId="1" applyFont="1" applyBorder="1" applyAlignment="1">
      <alignment vertical="center"/>
    </xf>
    <xf numFmtId="38" fontId="12" fillId="0" borderId="138" xfId="1" applyFont="1" applyBorder="1" applyAlignment="1">
      <alignment vertical="center"/>
    </xf>
    <xf numFmtId="38" fontId="14" fillId="2" borderId="14" xfId="1" applyFont="1" applyFill="1" applyBorder="1" applyAlignment="1">
      <alignment horizontal="center" vertical="center"/>
    </xf>
    <xf numFmtId="38" fontId="14" fillId="0" borderId="134" xfId="1" applyFont="1" applyBorder="1" applyAlignment="1">
      <alignment horizontal="center" vertical="center"/>
    </xf>
    <xf numFmtId="20" fontId="0" fillId="0" borderId="94" xfId="0" applyNumberFormat="1" applyBorder="1" applyAlignment="1">
      <alignment horizontal="center" vertical="center"/>
    </xf>
    <xf numFmtId="38" fontId="0" fillId="10" borderId="147" xfId="1" applyFont="1" applyFill="1" applyBorder="1">
      <alignment vertical="center"/>
    </xf>
    <xf numFmtId="38" fontId="0" fillId="10" borderId="62" xfId="1" applyFont="1" applyFill="1" applyBorder="1">
      <alignment vertical="center"/>
    </xf>
    <xf numFmtId="38" fontId="14" fillId="0" borderId="92" xfId="1" applyFont="1" applyFill="1" applyBorder="1">
      <alignment vertical="center"/>
    </xf>
    <xf numFmtId="38" fontId="14" fillId="4" borderId="88" xfId="1" applyFont="1" applyFill="1" applyBorder="1">
      <alignment vertical="center"/>
    </xf>
    <xf numFmtId="38" fontId="14" fillId="0" borderId="96" xfId="1" applyFont="1" applyFill="1" applyBorder="1">
      <alignment vertical="center"/>
    </xf>
    <xf numFmtId="38" fontId="0" fillId="0" borderId="67" xfId="1" applyFont="1" applyBorder="1">
      <alignment vertical="center"/>
    </xf>
    <xf numFmtId="38" fontId="0" fillId="3" borderId="147" xfId="1" applyFont="1" applyFill="1" applyBorder="1">
      <alignment vertical="center"/>
    </xf>
    <xf numFmtId="38" fontId="0" fillId="3" borderId="62" xfId="1" applyFont="1" applyFill="1" applyBorder="1">
      <alignment vertical="center"/>
    </xf>
    <xf numFmtId="38" fontId="7" fillId="12" borderId="147" xfId="1" applyFont="1" applyFill="1" applyBorder="1" applyAlignment="1">
      <alignment vertical="center" shrinkToFit="1"/>
    </xf>
    <xf numFmtId="38" fontId="7" fillId="12" borderId="62" xfId="1" applyFont="1" applyFill="1" applyBorder="1" applyAlignment="1">
      <alignment vertical="center" shrinkToFit="1"/>
    </xf>
    <xf numFmtId="38" fontId="0" fillId="4" borderId="58" xfId="1" applyFont="1" applyFill="1" applyBorder="1">
      <alignment vertical="center"/>
    </xf>
    <xf numFmtId="38" fontId="0" fillId="0" borderId="42" xfId="1" applyFont="1" applyBorder="1">
      <alignment vertical="center"/>
    </xf>
    <xf numFmtId="38" fontId="0" fillId="0" borderId="45" xfId="1" applyFont="1" applyBorder="1">
      <alignment vertical="center"/>
    </xf>
    <xf numFmtId="38" fontId="0" fillId="12" borderId="147" xfId="1" applyFont="1" applyFill="1" applyBorder="1">
      <alignment vertical="center"/>
    </xf>
    <xf numFmtId="38" fontId="0" fillId="12" borderId="62" xfId="1" applyFont="1" applyFill="1" applyBorder="1">
      <alignment vertical="center"/>
    </xf>
    <xf numFmtId="38" fontId="0" fillId="9" borderId="127" xfId="1" applyFont="1" applyFill="1" applyBorder="1">
      <alignment vertical="center"/>
    </xf>
    <xf numFmtId="38" fontId="0" fillId="0" borderId="14" xfId="1" applyFont="1" applyBorder="1">
      <alignment vertical="center"/>
    </xf>
    <xf numFmtId="0" fontId="27" fillId="0" borderId="44" xfId="0" applyFont="1" applyBorder="1" applyAlignment="1">
      <alignment horizontal="center" vertical="center"/>
    </xf>
    <xf numFmtId="0" fontId="22" fillId="0" borderId="44" xfId="0" applyFont="1" applyBorder="1" applyAlignment="1">
      <alignment horizontal="center" vertical="center"/>
    </xf>
    <xf numFmtId="0" fontId="22" fillId="0" borderId="122" xfId="0" applyFont="1" applyBorder="1" applyAlignment="1">
      <alignment horizontal="center" vertical="center"/>
    </xf>
    <xf numFmtId="38" fontId="0" fillId="9" borderId="34" xfId="1" applyFont="1" applyFill="1" applyBorder="1">
      <alignment vertical="center"/>
    </xf>
    <xf numFmtId="38" fontId="0" fillId="9" borderId="128" xfId="1" applyFont="1" applyFill="1" applyBorder="1">
      <alignment vertical="center"/>
    </xf>
    <xf numFmtId="38" fontId="0" fillId="9" borderId="17" xfId="1" applyFont="1" applyFill="1" applyBorder="1">
      <alignment vertical="center"/>
    </xf>
    <xf numFmtId="38" fontId="0" fillId="9" borderId="129" xfId="1" applyFont="1" applyFill="1" applyBorder="1">
      <alignment vertical="center"/>
    </xf>
    <xf numFmtId="0" fontId="0" fillId="10" borderId="1" xfId="0" applyFill="1" applyBorder="1" applyAlignment="1">
      <alignment horizontal="center" vertical="center" shrinkToFit="1"/>
    </xf>
    <xf numFmtId="0" fontId="30" fillId="10" borderId="21" xfId="0" applyFont="1" applyFill="1" applyBorder="1" applyAlignment="1">
      <alignment horizontal="center" vertical="center" wrapText="1"/>
    </xf>
    <xf numFmtId="0" fontId="37" fillId="0" borderId="0" xfId="0" applyFont="1">
      <alignment vertical="center"/>
    </xf>
    <xf numFmtId="0" fontId="14" fillId="9" borderId="1" xfId="0" applyFont="1" applyFill="1" applyBorder="1" applyAlignment="1">
      <alignment horizontal="center" vertical="center" shrinkToFit="1"/>
    </xf>
    <xf numFmtId="0" fontId="14" fillId="9" borderId="21" xfId="0" applyFont="1" applyFill="1" applyBorder="1" applyAlignment="1">
      <alignment horizontal="center" vertical="center" shrinkToFit="1"/>
    </xf>
    <xf numFmtId="0" fontId="21" fillId="9" borderId="141" xfId="0" applyFont="1" applyFill="1" applyBorder="1" applyAlignment="1">
      <alignment horizontal="center" vertical="center" wrapText="1" shrinkToFit="1"/>
    </xf>
    <xf numFmtId="0" fontId="14" fillId="9" borderId="44" xfId="0" applyFont="1" applyFill="1" applyBorder="1" applyAlignment="1">
      <alignment horizontal="center" vertical="center" shrinkToFit="1"/>
    </xf>
    <xf numFmtId="0" fontId="14" fillId="9" borderId="122" xfId="0" applyFont="1" applyFill="1" applyBorder="1" applyAlignment="1">
      <alignment horizontal="center" vertical="center" shrinkToFit="1"/>
    </xf>
    <xf numFmtId="0" fontId="0" fillId="5" borderId="112" xfId="0" applyFill="1" applyBorder="1">
      <alignment vertical="center"/>
    </xf>
    <xf numFmtId="20" fontId="0" fillId="9" borderId="148" xfId="0" applyNumberFormat="1" applyFill="1" applyBorder="1">
      <alignment vertical="center"/>
    </xf>
    <xf numFmtId="20" fontId="0" fillId="9" borderId="15" xfId="0" applyNumberFormat="1" applyFill="1" applyBorder="1">
      <alignment vertical="center"/>
    </xf>
    <xf numFmtId="20" fontId="14" fillId="4" borderId="121" xfId="0" applyNumberFormat="1" applyFont="1" applyFill="1" applyBorder="1">
      <alignment vertical="center"/>
    </xf>
    <xf numFmtId="20" fontId="0" fillId="0" borderId="148" xfId="0" applyNumberFormat="1" applyBorder="1">
      <alignment vertical="center"/>
    </xf>
    <xf numFmtId="20" fontId="0" fillId="0" borderId="15" xfId="0" applyNumberFormat="1" applyBorder="1">
      <alignment vertical="center"/>
    </xf>
    <xf numFmtId="20" fontId="14" fillId="0" borderId="121" xfId="0" applyNumberFormat="1" applyFont="1" applyBorder="1">
      <alignment vertical="center"/>
    </xf>
    <xf numFmtId="38" fontId="7" fillId="0" borderId="0" xfId="1" applyFont="1" applyAlignment="1">
      <alignment horizontal="center" vertical="center" shrinkToFit="1"/>
    </xf>
    <xf numFmtId="38" fontId="0" fillId="14" borderId="136" xfId="1" applyFont="1" applyFill="1" applyBorder="1" applyAlignment="1">
      <alignment horizontal="center" vertical="center"/>
    </xf>
    <xf numFmtId="38" fontId="0" fillId="14" borderId="137" xfId="1" applyFont="1" applyFill="1" applyBorder="1" applyAlignment="1">
      <alignment horizontal="center" vertical="center"/>
    </xf>
    <xf numFmtId="38" fontId="0" fillId="14" borderId="138" xfId="1" applyFont="1" applyFill="1" applyBorder="1" applyAlignment="1">
      <alignment horizontal="center" vertical="center"/>
    </xf>
    <xf numFmtId="38" fontId="0" fillId="9" borderId="21" xfId="1" applyFont="1" applyFill="1" applyBorder="1">
      <alignment vertical="center"/>
    </xf>
    <xf numFmtId="38" fontId="0" fillId="9" borderId="44" xfId="1" applyFont="1" applyFill="1" applyBorder="1">
      <alignment vertical="center"/>
    </xf>
    <xf numFmtId="38" fontId="0" fillId="9" borderId="70" xfId="1" applyFont="1" applyFill="1" applyBorder="1">
      <alignment vertical="center"/>
    </xf>
    <xf numFmtId="38" fontId="0" fillId="10" borderId="35" xfId="1" applyFont="1" applyFill="1" applyBorder="1">
      <alignment vertical="center"/>
    </xf>
    <xf numFmtId="38" fontId="0" fillId="10" borderId="112" xfId="1" applyFont="1" applyFill="1" applyBorder="1">
      <alignment vertical="center"/>
    </xf>
    <xf numFmtId="38" fontId="14" fillId="10" borderId="33" xfId="1" applyFont="1" applyFill="1" applyBorder="1">
      <alignment vertical="center"/>
    </xf>
    <xf numFmtId="38" fontId="14" fillId="10" borderId="1" xfId="1" applyFont="1" applyFill="1" applyBorder="1">
      <alignment vertical="center"/>
    </xf>
    <xf numFmtId="38" fontId="14" fillId="10" borderId="112" xfId="1" applyFont="1" applyFill="1" applyBorder="1">
      <alignment vertical="center"/>
    </xf>
    <xf numFmtId="38" fontId="0" fillId="10" borderId="14" xfId="1" applyFont="1" applyFill="1" applyBorder="1">
      <alignment vertical="center"/>
    </xf>
    <xf numFmtId="38" fontId="14" fillId="10" borderId="32" xfId="1" applyFont="1" applyFill="1" applyBorder="1">
      <alignment vertical="center"/>
    </xf>
    <xf numFmtId="38" fontId="14" fillId="10" borderId="21" xfId="1" applyFont="1" applyFill="1" applyBorder="1">
      <alignment vertical="center"/>
    </xf>
    <xf numFmtId="38" fontId="14" fillId="10" borderId="130" xfId="1" applyFont="1" applyFill="1" applyBorder="1">
      <alignment vertical="center"/>
    </xf>
    <xf numFmtId="38" fontId="0" fillId="10" borderId="113" xfId="1" applyFont="1" applyFill="1" applyBorder="1">
      <alignment vertical="center"/>
    </xf>
    <xf numFmtId="0" fontId="13" fillId="0" borderId="106" xfId="0" applyFont="1" applyBorder="1" applyAlignment="1">
      <alignment horizontal="center" vertical="center" wrapText="1" shrinkToFit="1"/>
    </xf>
    <xf numFmtId="38" fontId="0" fillId="0" borderId="150" xfId="1" applyFont="1" applyBorder="1" applyAlignment="1">
      <alignment vertical="center"/>
    </xf>
    <xf numFmtId="0" fontId="29" fillId="0" borderId="1" xfId="0" applyFont="1" applyBorder="1" applyAlignment="1">
      <alignment horizontal="center" vertical="center"/>
    </xf>
    <xf numFmtId="38" fontId="0" fillId="9" borderId="1" xfId="1" applyFont="1" applyFill="1" applyBorder="1" applyAlignment="1">
      <alignment vertical="center"/>
    </xf>
    <xf numFmtId="38" fontId="0" fillId="9" borderId="44" xfId="1" applyFont="1" applyFill="1" applyBorder="1" applyAlignment="1">
      <alignment vertical="center"/>
    </xf>
    <xf numFmtId="38" fontId="0" fillId="0" borderId="0" xfId="0" applyNumberFormat="1">
      <alignment vertical="center"/>
    </xf>
    <xf numFmtId="0" fontId="13" fillId="0" borderId="48" xfId="0" applyFont="1" applyBorder="1" applyAlignment="1">
      <alignment horizontal="center" vertical="center" wrapText="1" shrinkToFit="1"/>
    </xf>
    <xf numFmtId="38" fontId="0" fillId="0" borderId="37" xfId="1" applyFont="1" applyBorder="1" applyAlignment="1">
      <alignment vertical="center"/>
    </xf>
    <xf numFmtId="179" fontId="0" fillId="9" borderId="41" xfId="1" applyNumberFormat="1" applyFont="1" applyFill="1" applyBorder="1" applyAlignment="1">
      <alignment vertical="center"/>
    </xf>
    <xf numFmtId="0" fontId="0" fillId="9" borderId="36" xfId="0" applyFill="1" applyBorder="1" applyAlignment="1">
      <alignment horizontal="center" vertical="center"/>
    </xf>
    <xf numFmtId="38" fontId="9" fillId="2" borderId="108" xfId="1" applyFont="1" applyFill="1" applyBorder="1">
      <alignment vertical="center"/>
    </xf>
    <xf numFmtId="38" fontId="0" fillId="0" borderId="56" xfId="1" applyFont="1" applyBorder="1" applyAlignment="1">
      <alignment vertical="center"/>
    </xf>
    <xf numFmtId="38" fontId="20" fillId="0" borderId="56" xfId="1" applyFont="1" applyBorder="1" applyAlignment="1">
      <alignment vertical="center"/>
    </xf>
    <xf numFmtId="0" fontId="14" fillId="0" borderId="143" xfId="0" applyFont="1" applyBorder="1" applyAlignment="1">
      <alignment horizontal="center" vertical="center"/>
    </xf>
    <xf numFmtId="38" fontId="0" fillId="0" borderId="1" xfId="1" applyFont="1" applyFill="1" applyBorder="1" applyAlignment="1">
      <alignment horizontal="right" vertical="center"/>
    </xf>
    <xf numFmtId="38" fontId="0" fillId="4" borderId="1" xfId="1" applyFont="1" applyFill="1" applyBorder="1" applyAlignment="1">
      <alignment horizontal="right" vertical="center"/>
    </xf>
    <xf numFmtId="38" fontId="0" fillId="4" borderId="44" xfId="1" applyFont="1" applyFill="1" applyBorder="1" applyAlignment="1">
      <alignment horizontal="right" vertical="center"/>
    </xf>
    <xf numFmtId="0" fontId="7" fillId="0" borderId="91" xfId="0" applyFont="1" applyBorder="1" applyAlignment="1">
      <alignment horizontal="center" vertical="center" wrapText="1" shrinkToFit="1"/>
    </xf>
    <xf numFmtId="0" fontId="0" fillId="9" borderId="69" xfId="0" applyFill="1" applyBorder="1">
      <alignment vertical="center"/>
    </xf>
    <xf numFmtId="0" fontId="0" fillId="9" borderId="72" xfId="0" applyFill="1" applyBorder="1">
      <alignment vertical="center"/>
    </xf>
    <xf numFmtId="0" fontId="0" fillId="9" borderId="156" xfId="0" applyFill="1" applyBorder="1">
      <alignment vertical="center"/>
    </xf>
    <xf numFmtId="0" fontId="0" fillId="9" borderId="157" xfId="0" applyFill="1" applyBorder="1">
      <alignment vertical="center"/>
    </xf>
    <xf numFmtId="0" fontId="0" fillId="0" borderId="6" xfId="0" applyBorder="1" applyAlignment="1">
      <alignment horizontal="center" vertical="center"/>
    </xf>
    <xf numFmtId="38" fontId="0" fillId="0" borderId="53" xfId="1" applyFont="1" applyBorder="1" applyAlignment="1">
      <alignment vertical="center"/>
    </xf>
    <xf numFmtId="0" fontId="0" fillId="0" borderId="53" xfId="0" applyBorder="1" applyAlignment="1">
      <alignment horizontal="center" vertical="center"/>
    </xf>
    <xf numFmtId="0" fontId="0" fillId="0" borderId="90" xfId="0" applyBorder="1" applyAlignment="1">
      <alignment horizontal="center" vertical="center"/>
    </xf>
    <xf numFmtId="0" fontId="38" fillId="0" borderId="56" xfId="0" applyFont="1" applyBorder="1" applyAlignment="1">
      <alignment horizontal="left" vertical="center"/>
    </xf>
    <xf numFmtId="0" fontId="38" fillId="0" borderId="87" xfId="0" applyFont="1" applyBorder="1" applyAlignment="1">
      <alignment horizontal="left" vertical="center"/>
    </xf>
    <xf numFmtId="0" fontId="0" fillId="0" borderId="16" xfId="0" applyBorder="1">
      <alignment vertical="center"/>
    </xf>
    <xf numFmtId="0" fontId="39" fillId="0" borderId="0" xfId="0" applyFont="1">
      <alignment vertical="center"/>
    </xf>
    <xf numFmtId="0" fontId="40" fillId="0" borderId="0" xfId="0" applyFont="1" applyAlignment="1">
      <alignment vertical="center" wrapText="1"/>
    </xf>
    <xf numFmtId="0" fontId="33" fillId="0" borderId="158" xfId="0" applyFont="1" applyBorder="1">
      <alignment vertical="center"/>
    </xf>
    <xf numFmtId="0" fontId="43" fillId="0" borderId="0" xfId="0" applyFont="1">
      <alignment vertical="center"/>
    </xf>
    <xf numFmtId="0" fontId="44" fillId="0" borderId="0" xfId="0" applyFont="1">
      <alignment vertical="center"/>
    </xf>
    <xf numFmtId="0" fontId="40" fillId="0" borderId="21" xfId="0" applyFont="1" applyBorder="1" applyAlignment="1">
      <alignment horizontal="center" vertical="center" wrapText="1"/>
    </xf>
    <xf numFmtId="0" fontId="33" fillId="0" borderId="22" xfId="0" applyFont="1" applyBorder="1">
      <alignment vertical="center"/>
    </xf>
    <xf numFmtId="0" fontId="39" fillId="0" borderId="162" xfId="0" applyFont="1" applyBorder="1">
      <alignment vertical="center"/>
    </xf>
    <xf numFmtId="0" fontId="0" fillId="0" borderId="163" xfId="0" applyBorder="1">
      <alignment vertical="center"/>
    </xf>
    <xf numFmtId="0" fontId="0" fillId="0" borderId="164" xfId="0" applyBorder="1">
      <alignment vertical="center"/>
    </xf>
    <xf numFmtId="0" fontId="46" fillId="0" borderId="0" xfId="0" applyFont="1">
      <alignment vertical="center"/>
    </xf>
    <xf numFmtId="0" fontId="42" fillId="0" borderId="23" xfId="0" applyFont="1" applyBorder="1">
      <alignment vertical="center"/>
    </xf>
    <xf numFmtId="0" fontId="0" fillId="0" borderId="159" xfId="0" applyBorder="1" applyAlignment="1">
      <alignment vertical="top"/>
    </xf>
    <xf numFmtId="0" fontId="33" fillId="0" borderId="21" xfId="0" applyFont="1" applyBorder="1">
      <alignment vertical="center"/>
    </xf>
    <xf numFmtId="0" fontId="47" fillId="0" borderId="26" xfId="0" applyFont="1" applyBorder="1" applyAlignment="1">
      <alignment horizontal="center" vertical="center"/>
    </xf>
    <xf numFmtId="0" fontId="33" fillId="0" borderId="16" xfId="0" applyFont="1" applyBorder="1">
      <alignment vertical="center"/>
    </xf>
    <xf numFmtId="0" fontId="0" fillId="0" borderId="0" xfId="0" applyAlignment="1">
      <alignment vertical="top" wrapText="1"/>
    </xf>
    <xf numFmtId="0" fontId="0" fillId="0" borderId="10" xfId="0" applyBorder="1" applyAlignment="1">
      <alignment horizontal="center" vertical="center" shrinkToFit="1"/>
    </xf>
    <xf numFmtId="0" fontId="0" fillId="0" borderId="0" xfId="0" applyAlignment="1">
      <alignment horizontal="center" vertical="center" shrinkToFit="1"/>
    </xf>
    <xf numFmtId="0" fontId="7" fillId="0" borderId="102" xfId="0" applyFont="1" applyBorder="1" applyAlignment="1">
      <alignment vertical="center" shrinkToFit="1"/>
    </xf>
    <xf numFmtId="0" fontId="7" fillId="0" borderId="21" xfId="0" applyFont="1" applyBorder="1" applyAlignment="1">
      <alignment vertical="center" shrinkToFit="1"/>
    </xf>
    <xf numFmtId="0" fontId="7" fillId="0" borderId="102" xfId="0" applyFont="1" applyBorder="1">
      <alignment vertical="center"/>
    </xf>
    <xf numFmtId="20" fontId="0" fillId="9" borderId="92" xfId="0" applyNumberFormat="1" applyFill="1" applyBorder="1" applyAlignment="1">
      <alignment horizontal="left" vertical="center"/>
    </xf>
    <xf numFmtId="0" fontId="13" fillId="0" borderId="91" xfId="0" applyFont="1" applyBorder="1" applyAlignment="1">
      <alignment horizontal="center" vertical="center" wrapText="1" shrinkToFit="1"/>
    </xf>
    <xf numFmtId="0" fontId="33" fillId="0" borderId="135" xfId="0" applyFont="1" applyBorder="1" applyAlignment="1">
      <alignment horizontal="center" vertical="center" wrapText="1"/>
    </xf>
    <xf numFmtId="0" fontId="27" fillId="0" borderId="135" xfId="0" applyFont="1" applyBorder="1" applyAlignment="1">
      <alignment horizontal="center" vertical="center" wrapText="1"/>
    </xf>
    <xf numFmtId="0" fontId="13" fillId="0" borderId="105" xfId="0" applyFont="1" applyBorder="1" applyAlignment="1">
      <alignment horizontal="center" vertical="center" wrapText="1" shrinkToFit="1"/>
    </xf>
    <xf numFmtId="38" fontId="2" fillId="11" borderId="137" xfId="1" applyFont="1" applyFill="1" applyBorder="1" applyAlignment="1">
      <alignment vertical="center"/>
    </xf>
    <xf numFmtId="38" fontId="12" fillId="11" borderId="132" xfId="1" applyFont="1" applyFill="1" applyBorder="1" applyAlignment="1">
      <alignment vertical="center"/>
    </xf>
    <xf numFmtId="38" fontId="18" fillId="11" borderId="135" xfId="1" applyFont="1" applyFill="1" applyBorder="1" applyAlignment="1">
      <alignment vertical="center"/>
    </xf>
    <xf numFmtId="0" fontId="13" fillId="0" borderId="168" xfId="0" applyFont="1" applyBorder="1" applyAlignment="1">
      <alignment horizontal="center" vertical="center" shrinkToFit="1"/>
    </xf>
    <xf numFmtId="0" fontId="0" fillId="0" borderId="58" xfId="0" applyBorder="1" applyAlignment="1">
      <alignment horizontal="center" vertical="center" shrinkToFit="1"/>
    </xf>
    <xf numFmtId="0" fontId="0" fillId="0" borderId="56" xfId="0" applyBorder="1" applyAlignment="1">
      <alignment horizontal="center" vertical="center" shrinkToFit="1"/>
    </xf>
    <xf numFmtId="38" fontId="0" fillId="9" borderId="1" xfId="1" applyFont="1" applyFill="1" applyBorder="1" applyAlignment="1">
      <alignment horizontal="center" vertical="center"/>
    </xf>
    <xf numFmtId="38" fontId="11" fillId="0" borderId="0" xfId="1" applyFont="1">
      <alignment vertical="center"/>
    </xf>
    <xf numFmtId="38" fontId="11" fillId="0" borderId="56" xfId="1" applyFont="1" applyBorder="1">
      <alignment vertical="center"/>
    </xf>
    <xf numFmtId="0" fontId="0" fillId="0" borderId="8" xfId="0" applyBorder="1">
      <alignment vertical="center"/>
    </xf>
    <xf numFmtId="0" fontId="22" fillId="0" borderId="63" xfId="0" applyFont="1" applyBorder="1">
      <alignment vertical="center"/>
    </xf>
    <xf numFmtId="38" fontId="0" fillId="17" borderId="60" xfId="1" applyFont="1" applyFill="1" applyBorder="1">
      <alignment vertical="center"/>
    </xf>
    <xf numFmtId="38" fontId="0" fillId="17" borderId="62" xfId="1" applyFont="1" applyFill="1" applyBorder="1">
      <alignment vertical="center"/>
    </xf>
    <xf numFmtId="38" fontId="0" fillId="17" borderId="147" xfId="1" applyFont="1" applyFill="1" applyBorder="1">
      <alignment vertical="center"/>
    </xf>
    <xf numFmtId="38" fontId="0" fillId="17" borderId="105" xfId="1" applyFont="1" applyFill="1" applyBorder="1">
      <alignment vertical="center"/>
    </xf>
    <xf numFmtId="38" fontId="19" fillId="0" borderId="96" xfId="1" applyFont="1" applyBorder="1" applyAlignment="1">
      <alignment horizontal="center" vertical="center" shrinkToFit="1"/>
    </xf>
    <xf numFmtId="38" fontId="19" fillId="0" borderId="142" xfId="1" applyFont="1" applyBorder="1" applyAlignment="1">
      <alignment horizontal="center" vertical="center" shrinkToFit="1"/>
    </xf>
    <xf numFmtId="38" fontId="19" fillId="0" borderId="99" xfId="1" applyFont="1" applyBorder="1" applyAlignment="1">
      <alignment horizontal="center" vertical="center" shrinkToFit="1"/>
    </xf>
    <xf numFmtId="38" fontId="19" fillId="0" borderId="98" xfId="1" applyFont="1" applyBorder="1" applyAlignment="1">
      <alignment horizontal="center" vertical="center" shrinkToFit="1"/>
    </xf>
    <xf numFmtId="38" fontId="0" fillId="0" borderId="92" xfId="1" applyFont="1" applyBorder="1">
      <alignment vertical="center"/>
    </xf>
    <xf numFmtId="38" fontId="0" fillId="0" borderId="88" xfId="1" applyFont="1" applyBorder="1">
      <alignment vertical="center"/>
    </xf>
    <xf numFmtId="38" fontId="0" fillId="0" borderId="96" xfId="1" applyFont="1" applyBorder="1">
      <alignment vertical="center"/>
    </xf>
    <xf numFmtId="38" fontId="0" fillId="4" borderId="92" xfId="1" applyFont="1" applyFill="1" applyBorder="1">
      <alignment vertical="center"/>
    </xf>
    <xf numFmtId="38" fontId="0" fillId="4" borderId="88" xfId="1" applyFont="1" applyFill="1" applyBorder="1">
      <alignment vertical="center"/>
    </xf>
    <xf numFmtId="38" fontId="0" fillId="4" borderId="96" xfId="1" applyFont="1" applyFill="1" applyBorder="1">
      <alignment vertical="center"/>
    </xf>
    <xf numFmtId="38" fontId="0" fillId="10" borderId="89" xfId="1" applyFont="1" applyFill="1" applyBorder="1">
      <alignment vertical="center"/>
    </xf>
    <xf numFmtId="38" fontId="0" fillId="10" borderId="95" xfId="1" applyFont="1" applyFill="1" applyBorder="1">
      <alignment vertical="center"/>
    </xf>
    <xf numFmtId="38" fontId="7" fillId="12" borderId="84" xfId="1" applyFont="1" applyFill="1" applyBorder="1" applyAlignment="1">
      <alignment vertical="center" shrinkToFit="1"/>
    </xf>
    <xf numFmtId="38" fontId="7" fillId="12" borderId="91" xfId="1" applyFont="1" applyFill="1" applyBorder="1" applyAlignment="1">
      <alignment vertical="center" shrinkToFit="1"/>
    </xf>
    <xf numFmtId="38" fontId="2" fillId="16" borderId="137" xfId="1" applyFont="1" applyFill="1" applyBorder="1">
      <alignment vertical="center"/>
    </xf>
    <xf numFmtId="38" fontId="2" fillId="16" borderId="138" xfId="1" applyFont="1" applyFill="1" applyBorder="1">
      <alignment vertical="center"/>
    </xf>
    <xf numFmtId="38" fontId="2" fillId="16" borderId="132" xfId="1" applyFont="1" applyFill="1" applyBorder="1">
      <alignment vertical="center"/>
    </xf>
    <xf numFmtId="38" fontId="0" fillId="4" borderId="94" xfId="1" applyFont="1" applyFill="1" applyBorder="1">
      <alignment vertical="center"/>
    </xf>
    <xf numFmtId="38" fontId="0" fillId="4" borderId="99" xfId="1" applyFont="1" applyFill="1" applyBorder="1">
      <alignment vertical="center"/>
    </xf>
    <xf numFmtId="38" fontId="0" fillId="3" borderId="89" xfId="1" applyFont="1" applyFill="1" applyBorder="1">
      <alignment vertical="center"/>
    </xf>
    <xf numFmtId="38" fontId="0" fillId="3" borderId="95" xfId="1" applyFont="1" applyFill="1" applyBorder="1">
      <alignment vertical="center"/>
    </xf>
    <xf numFmtId="38" fontId="25" fillId="2" borderId="178" xfId="1" applyFont="1" applyFill="1" applyBorder="1">
      <alignment vertical="center"/>
    </xf>
    <xf numFmtId="38" fontId="25" fillId="2" borderId="179" xfId="1" applyFont="1" applyFill="1" applyBorder="1">
      <alignment vertical="center"/>
    </xf>
    <xf numFmtId="38" fontId="26" fillId="2" borderId="180" xfId="1" applyFont="1" applyFill="1" applyBorder="1" applyAlignment="1">
      <alignment vertical="center"/>
    </xf>
    <xf numFmtId="38" fontId="18" fillId="0" borderId="181" xfId="1" applyFont="1" applyBorder="1" applyAlignment="1">
      <alignment vertical="center"/>
    </xf>
    <xf numFmtId="0" fontId="7" fillId="0" borderId="22" xfId="0" applyFont="1" applyBorder="1">
      <alignment vertical="center"/>
    </xf>
    <xf numFmtId="38" fontId="14" fillId="0" borderId="116" xfId="1" applyFont="1" applyBorder="1" applyAlignment="1">
      <alignment vertical="center"/>
    </xf>
    <xf numFmtId="20" fontId="7" fillId="2" borderId="104" xfId="0" applyNumberFormat="1" applyFont="1" applyFill="1" applyBorder="1">
      <alignment vertical="center"/>
    </xf>
    <xf numFmtId="38" fontId="18" fillId="2" borderId="180" xfId="1" applyFont="1" applyFill="1" applyBorder="1" applyAlignment="1">
      <alignment vertical="center"/>
    </xf>
    <xf numFmtId="20" fontId="51" fillId="4" borderId="96" xfId="0" applyNumberFormat="1" applyFont="1" applyFill="1" applyBorder="1">
      <alignment vertical="center"/>
    </xf>
    <xf numFmtId="38" fontId="25" fillId="2" borderId="182" xfId="1" applyFont="1" applyFill="1" applyBorder="1">
      <alignment vertical="center"/>
    </xf>
    <xf numFmtId="38" fontId="26" fillId="2" borderId="183" xfId="1" applyFont="1" applyFill="1" applyBorder="1" applyAlignment="1">
      <alignment vertical="center"/>
    </xf>
    <xf numFmtId="20" fontId="7" fillId="2" borderId="61" xfId="0" applyNumberFormat="1" applyFont="1" applyFill="1" applyBorder="1">
      <alignment vertical="center"/>
    </xf>
    <xf numFmtId="0" fontId="7" fillId="0" borderId="59" xfId="0" applyFont="1" applyBorder="1">
      <alignment vertical="center"/>
    </xf>
    <xf numFmtId="0" fontId="7" fillId="0" borderId="63" xfId="0" applyFont="1" applyBorder="1">
      <alignment vertical="center"/>
    </xf>
    <xf numFmtId="0" fontId="35" fillId="0" borderId="0" xfId="0" applyFont="1">
      <alignment vertical="center"/>
    </xf>
    <xf numFmtId="38" fontId="18" fillId="0" borderId="184" xfId="1" applyFont="1" applyBorder="1" applyAlignment="1">
      <alignment vertical="center"/>
    </xf>
    <xf numFmtId="38" fontId="26" fillId="2" borderId="185" xfId="1" applyFont="1" applyFill="1" applyBorder="1" applyAlignment="1">
      <alignment vertical="center"/>
    </xf>
    <xf numFmtId="38" fontId="12" fillId="15" borderId="132" xfId="1" applyFont="1" applyFill="1" applyBorder="1" applyAlignment="1">
      <alignment vertical="center"/>
    </xf>
    <xf numFmtId="38" fontId="0" fillId="2" borderId="88" xfId="1" applyFont="1" applyFill="1" applyBorder="1">
      <alignment vertical="center"/>
    </xf>
    <xf numFmtId="38" fontId="15" fillId="2" borderId="89" xfId="1" applyFont="1" applyFill="1" applyBorder="1">
      <alignment vertical="center"/>
    </xf>
    <xf numFmtId="38" fontId="15" fillId="0" borderId="89" xfId="1" applyFont="1" applyBorder="1">
      <alignment vertical="center"/>
    </xf>
    <xf numFmtId="38" fontId="0" fillId="9" borderId="88" xfId="1" applyFont="1" applyFill="1" applyBorder="1">
      <alignment vertical="center"/>
    </xf>
    <xf numFmtId="38" fontId="0" fillId="2" borderId="22" xfId="1" applyFont="1" applyFill="1" applyBorder="1">
      <alignment vertical="center"/>
    </xf>
    <xf numFmtId="38" fontId="0" fillId="0" borderId="22" xfId="1" applyFont="1" applyBorder="1">
      <alignment vertical="center"/>
    </xf>
    <xf numFmtId="38" fontId="14" fillId="0" borderId="61" xfId="1" applyFont="1" applyBorder="1" applyAlignment="1">
      <alignment vertical="center"/>
    </xf>
    <xf numFmtId="0" fontId="22" fillId="0" borderId="59" xfId="0" applyFont="1" applyBorder="1">
      <alignment vertical="center"/>
    </xf>
    <xf numFmtId="38" fontId="18" fillId="15" borderId="132" xfId="1" applyFont="1" applyFill="1" applyBorder="1" applyAlignment="1">
      <alignment vertical="center"/>
    </xf>
    <xf numFmtId="38" fontId="0" fillId="0" borderId="143" xfId="1" applyFont="1" applyFill="1" applyBorder="1" applyAlignment="1">
      <alignment vertical="center"/>
    </xf>
    <xf numFmtId="38" fontId="0" fillId="0" borderId="137" xfId="1" applyFont="1" applyFill="1" applyBorder="1" applyAlignment="1">
      <alignment vertical="center"/>
    </xf>
    <xf numFmtId="38" fontId="18" fillId="0" borderId="137" xfId="1" applyFont="1" applyFill="1" applyBorder="1" applyAlignment="1">
      <alignment vertical="center"/>
    </xf>
    <xf numFmtId="38" fontId="18" fillId="0" borderId="138" xfId="1" applyFont="1" applyFill="1" applyBorder="1" applyAlignment="1">
      <alignment vertical="center"/>
    </xf>
    <xf numFmtId="38" fontId="20" fillId="0" borderId="146" xfId="1" applyFont="1" applyFill="1" applyBorder="1" applyAlignment="1">
      <alignment vertical="center"/>
    </xf>
    <xf numFmtId="38" fontId="14" fillId="0" borderId="134" xfId="1" applyFont="1" applyFill="1" applyBorder="1" applyAlignment="1">
      <alignment horizontal="center" vertical="center"/>
    </xf>
    <xf numFmtId="0" fontId="0" fillId="0" borderId="8" xfId="0" applyBorder="1" applyAlignment="1">
      <alignment horizontal="center" vertical="center"/>
    </xf>
    <xf numFmtId="38" fontId="0" fillId="0" borderId="8" xfId="1" applyFont="1" applyBorder="1">
      <alignment vertical="center"/>
    </xf>
    <xf numFmtId="38" fontId="0" fillId="0" borderId="8" xfId="1" applyFont="1" applyFill="1" applyBorder="1">
      <alignment vertical="center"/>
    </xf>
    <xf numFmtId="38" fontId="14" fillId="0" borderId="8" xfId="1" applyFont="1" applyFill="1" applyBorder="1">
      <alignment vertical="center"/>
    </xf>
    <xf numFmtId="0" fontId="0" fillId="0" borderId="4" xfId="0" applyBorder="1">
      <alignment vertical="center"/>
    </xf>
    <xf numFmtId="38" fontId="0" fillId="0" borderId="0" xfId="1" applyFont="1" applyBorder="1">
      <alignment vertical="center"/>
    </xf>
    <xf numFmtId="0" fontId="0" fillId="0" borderId="172" xfId="0" applyBorder="1">
      <alignment vertical="center"/>
    </xf>
    <xf numFmtId="0" fontId="0" fillId="0" borderId="173" xfId="0" applyBorder="1">
      <alignment vertical="center"/>
    </xf>
    <xf numFmtId="0" fontId="0" fillId="0" borderId="174" xfId="0" applyBorder="1">
      <alignment vertical="center"/>
    </xf>
    <xf numFmtId="0" fontId="50" fillId="0" borderId="38" xfId="0" applyFont="1" applyBorder="1" applyAlignment="1">
      <alignment horizontal="center" vertical="center"/>
    </xf>
    <xf numFmtId="0" fontId="50" fillId="0" borderId="34" xfId="0" applyFont="1" applyBorder="1" applyAlignment="1">
      <alignment horizontal="center" vertical="center"/>
    </xf>
    <xf numFmtId="38" fontId="13" fillId="0" borderId="35" xfId="1" applyFont="1" applyFill="1" applyBorder="1" applyAlignment="1">
      <alignment vertical="center"/>
    </xf>
    <xf numFmtId="0" fontId="0" fillId="0" borderId="150" xfId="0" applyBorder="1">
      <alignment vertical="center"/>
    </xf>
    <xf numFmtId="9" fontId="13" fillId="2" borderId="1" xfId="0" applyNumberFormat="1" applyFont="1" applyFill="1" applyBorder="1">
      <alignment vertical="center"/>
    </xf>
    <xf numFmtId="9" fontId="13" fillId="2" borderId="18" xfId="0" applyNumberFormat="1" applyFont="1" applyFill="1" applyBorder="1">
      <alignment vertical="center"/>
    </xf>
    <xf numFmtId="0" fontId="13" fillId="0" borderId="1" xfId="0" applyFont="1" applyBorder="1" applyAlignment="1">
      <alignment horizontal="center" vertical="center"/>
    </xf>
    <xf numFmtId="9" fontId="29" fillId="2" borderId="1" xfId="0" applyNumberFormat="1" applyFont="1" applyFill="1" applyBorder="1">
      <alignment vertical="center"/>
    </xf>
    <xf numFmtId="9" fontId="29" fillId="2" borderId="18" xfId="0" applyNumberFormat="1" applyFont="1" applyFill="1" applyBorder="1">
      <alignment vertical="center"/>
    </xf>
    <xf numFmtId="38" fontId="0" fillId="9" borderId="94" xfId="1" applyFont="1" applyFill="1" applyBorder="1">
      <alignment vertical="center"/>
    </xf>
    <xf numFmtId="38" fontId="0" fillId="0" borderId="94" xfId="1" applyFont="1" applyBorder="1" applyAlignment="1">
      <alignment horizontal="center" vertical="center"/>
    </xf>
    <xf numFmtId="38" fontId="0" fillId="9" borderId="35" xfId="1" applyFont="1" applyFill="1" applyBorder="1" applyAlignment="1">
      <alignment horizontal="right" vertical="center"/>
    </xf>
    <xf numFmtId="38" fontId="0" fillId="4" borderId="84" xfId="1" applyFont="1" applyFill="1" applyBorder="1" applyAlignment="1">
      <alignment horizontal="center" vertical="center"/>
    </xf>
    <xf numFmtId="38" fontId="0" fillId="0" borderId="84" xfId="1" applyFont="1" applyBorder="1">
      <alignment vertical="center"/>
    </xf>
    <xf numFmtId="0" fontId="22" fillId="0" borderId="45" xfId="0" applyFont="1" applyBorder="1">
      <alignment vertical="center"/>
    </xf>
    <xf numFmtId="0" fontId="22" fillId="0" borderId="1" xfId="0" applyFont="1" applyBorder="1">
      <alignment vertical="center"/>
    </xf>
    <xf numFmtId="0" fontId="13" fillId="0" borderId="152" xfId="0" applyFont="1" applyBorder="1" applyAlignment="1">
      <alignment horizontal="center" vertical="center" wrapText="1" shrinkToFit="1"/>
    </xf>
    <xf numFmtId="0" fontId="0" fillId="0" borderId="35" xfId="0" applyBorder="1" applyAlignment="1">
      <alignment horizontal="center" vertical="center"/>
    </xf>
    <xf numFmtId="38" fontId="15" fillId="9" borderId="22" xfId="1" applyFont="1" applyFill="1" applyBorder="1" applyAlignment="1">
      <alignment horizontal="center" vertical="center"/>
    </xf>
    <xf numFmtId="0" fontId="0" fillId="9" borderId="44" xfId="0" applyFill="1" applyBorder="1" applyAlignment="1">
      <alignment horizontal="center" vertical="center"/>
    </xf>
    <xf numFmtId="38" fontId="7" fillId="10" borderId="60" xfId="1" applyFont="1" applyFill="1" applyBorder="1">
      <alignment vertical="center"/>
    </xf>
    <xf numFmtId="38" fontId="7" fillId="3" borderId="60" xfId="1" applyFont="1" applyFill="1" applyBorder="1">
      <alignment vertical="center"/>
    </xf>
    <xf numFmtId="0" fontId="7" fillId="9" borderId="35" xfId="0" applyFont="1" applyFill="1" applyBorder="1">
      <alignment vertical="center"/>
    </xf>
    <xf numFmtId="0" fontId="7" fillId="9" borderId="140" xfId="0" applyFont="1" applyFill="1" applyBorder="1">
      <alignment vertical="center"/>
    </xf>
    <xf numFmtId="38" fontId="6" fillId="2" borderId="42" xfId="1" applyFont="1" applyFill="1" applyBorder="1">
      <alignment vertical="center"/>
    </xf>
    <xf numFmtId="20" fontId="0" fillId="0" borderId="88" xfId="0" applyNumberFormat="1" applyBorder="1" applyAlignment="1">
      <alignment vertical="center" shrinkToFit="1"/>
    </xf>
    <xf numFmtId="38" fontId="55" fillId="0" borderId="0" xfId="1" applyFont="1">
      <alignment vertical="center"/>
    </xf>
    <xf numFmtId="0" fontId="0" fillId="9" borderId="140" xfId="0" applyFill="1" applyBorder="1">
      <alignment vertical="center"/>
    </xf>
    <xf numFmtId="38" fontId="25" fillId="16" borderId="102" xfId="1" applyFont="1" applyFill="1" applyBorder="1">
      <alignment vertical="center"/>
    </xf>
    <xf numFmtId="38" fontId="25" fillId="16" borderId="98" xfId="1" applyFont="1" applyFill="1" applyBorder="1">
      <alignment vertical="center"/>
    </xf>
    <xf numFmtId="38" fontId="25" fillId="3" borderId="21" xfId="1" applyFont="1" applyFill="1" applyBorder="1">
      <alignment vertical="center"/>
    </xf>
    <xf numFmtId="38" fontId="25" fillId="3" borderId="23" xfId="1" applyFont="1" applyFill="1" applyBorder="1">
      <alignment vertical="center"/>
    </xf>
    <xf numFmtId="38" fontId="10" fillId="3" borderId="82" xfId="1" applyFont="1" applyFill="1" applyBorder="1" applyAlignment="1">
      <alignment vertical="center"/>
    </xf>
    <xf numFmtId="38" fontId="10" fillId="16" borderId="105" xfId="1" applyFont="1" applyFill="1" applyBorder="1" applyAlignment="1">
      <alignment vertical="center"/>
    </xf>
    <xf numFmtId="38" fontId="12" fillId="16" borderId="105" xfId="1" applyFont="1" applyFill="1" applyBorder="1" applyAlignment="1">
      <alignment vertical="center"/>
    </xf>
    <xf numFmtId="0" fontId="7" fillId="0" borderId="10" xfId="0" applyFont="1" applyBorder="1">
      <alignment vertical="center"/>
    </xf>
    <xf numFmtId="38" fontId="12" fillId="16" borderId="93" xfId="1" applyFont="1" applyFill="1" applyBorder="1" applyAlignment="1">
      <alignment vertical="center"/>
    </xf>
    <xf numFmtId="0" fontId="7" fillId="0" borderId="1" xfId="0" applyFont="1" applyBorder="1" applyAlignment="1">
      <alignment horizontal="center" vertical="center"/>
    </xf>
    <xf numFmtId="38" fontId="25" fillId="11" borderId="102" xfId="1" applyFont="1" applyFill="1" applyBorder="1">
      <alignment vertical="center"/>
    </xf>
    <xf numFmtId="38" fontId="25" fillId="11" borderId="98" xfId="1" applyFont="1" applyFill="1" applyBorder="1">
      <alignment vertical="center"/>
    </xf>
    <xf numFmtId="38" fontId="10" fillId="11" borderId="105" xfId="1" applyFont="1" applyFill="1" applyBorder="1" applyAlignment="1">
      <alignment vertical="center"/>
    </xf>
    <xf numFmtId="38" fontId="12" fillId="11" borderId="105" xfId="1" applyFont="1" applyFill="1" applyBorder="1" applyAlignment="1">
      <alignment vertical="center"/>
    </xf>
    <xf numFmtId="38" fontId="12" fillId="3" borderId="82" xfId="1" applyFont="1" applyFill="1" applyBorder="1" applyAlignment="1">
      <alignment vertical="center"/>
    </xf>
    <xf numFmtId="20" fontId="0" fillId="0" borderId="96" xfId="0" applyNumberFormat="1" applyBorder="1" applyAlignment="1">
      <alignment horizontal="center" vertical="center"/>
    </xf>
    <xf numFmtId="0" fontId="0" fillId="9" borderId="1" xfId="0" applyFill="1" applyBorder="1" applyAlignment="1">
      <alignment horizontal="center" vertical="center" shrinkToFit="1"/>
    </xf>
    <xf numFmtId="38" fontId="7" fillId="9" borderId="102" xfId="1" applyFont="1" applyFill="1" applyBorder="1" applyAlignment="1">
      <alignment vertical="center" shrinkToFit="1"/>
    </xf>
    <xf numFmtId="179" fontId="22" fillId="0" borderId="0" xfId="0" applyNumberFormat="1" applyFont="1">
      <alignment vertical="center"/>
    </xf>
    <xf numFmtId="179" fontId="22" fillId="0" borderId="44" xfId="0" applyNumberFormat="1" applyFont="1" applyBorder="1" applyAlignment="1">
      <alignment horizontal="center" vertical="center"/>
    </xf>
    <xf numFmtId="179" fontId="22" fillId="9" borderId="35" xfId="0" applyNumberFormat="1" applyFont="1" applyFill="1" applyBorder="1">
      <alignment vertical="center"/>
    </xf>
    <xf numFmtId="179" fontId="22" fillId="9" borderId="1" xfId="0" applyNumberFormat="1" applyFont="1" applyFill="1" applyBorder="1">
      <alignment vertical="center"/>
    </xf>
    <xf numFmtId="179" fontId="22" fillId="9" borderId="112" xfId="0" applyNumberFormat="1" applyFont="1" applyFill="1" applyBorder="1">
      <alignment vertical="center"/>
    </xf>
    <xf numFmtId="179" fontId="21" fillId="9" borderId="33" xfId="0" applyNumberFormat="1" applyFont="1" applyFill="1" applyBorder="1">
      <alignment vertical="center"/>
    </xf>
    <xf numFmtId="179" fontId="21" fillId="9" borderId="1" xfId="0" applyNumberFormat="1" applyFont="1" applyFill="1" applyBorder="1">
      <alignment vertical="center"/>
    </xf>
    <xf numFmtId="179" fontId="21" fillId="9" borderId="112" xfId="0" applyNumberFormat="1" applyFont="1" applyFill="1" applyBorder="1">
      <alignment vertical="center"/>
    </xf>
    <xf numFmtId="38" fontId="12" fillId="4" borderId="132" xfId="1" applyFont="1" applyFill="1" applyBorder="1" applyAlignment="1">
      <alignment vertical="center"/>
    </xf>
    <xf numFmtId="38" fontId="25" fillId="3" borderId="1" xfId="1" applyFont="1" applyFill="1" applyBorder="1">
      <alignment vertical="center"/>
    </xf>
    <xf numFmtId="38" fontId="26" fillId="16" borderId="105" xfId="1" applyFont="1" applyFill="1" applyBorder="1" applyAlignment="1">
      <alignment vertical="center"/>
    </xf>
    <xf numFmtId="38" fontId="26" fillId="3" borderId="82" xfId="1" applyFont="1" applyFill="1" applyBorder="1" applyAlignment="1">
      <alignment vertical="center"/>
    </xf>
    <xf numFmtId="38" fontId="18" fillId="16" borderId="105" xfId="1" applyFont="1" applyFill="1" applyBorder="1" applyAlignment="1">
      <alignment vertical="center"/>
    </xf>
    <xf numFmtId="38" fontId="0" fillId="15" borderId="136" xfId="1" applyFont="1" applyFill="1" applyBorder="1" applyAlignment="1">
      <alignment vertical="center"/>
    </xf>
    <xf numFmtId="38" fontId="20" fillId="15" borderId="146" xfId="1" applyFont="1" applyFill="1" applyBorder="1" applyAlignment="1">
      <alignment vertical="center"/>
    </xf>
    <xf numFmtId="38" fontId="25" fillId="3" borderId="18" xfId="1" applyFont="1" applyFill="1" applyBorder="1">
      <alignment vertical="center"/>
    </xf>
    <xf numFmtId="38" fontId="10" fillId="3" borderId="60" xfId="1" applyFont="1" applyFill="1" applyBorder="1" applyAlignment="1">
      <alignment vertical="center"/>
    </xf>
    <xf numFmtId="38" fontId="25" fillId="16" borderId="21" xfId="1" applyFont="1" applyFill="1" applyBorder="1">
      <alignment vertical="center"/>
    </xf>
    <xf numFmtId="38" fontId="25" fillId="16" borderId="23" xfId="1" applyFont="1" applyFill="1" applyBorder="1">
      <alignment vertical="center"/>
    </xf>
    <xf numFmtId="38" fontId="26" fillId="16" borderId="82" xfId="1" applyFont="1" applyFill="1" applyBorder="1" applyAlignment="1">
      <alignment vertical="center"/>
    </xf>
    <xf numFmtId="38" fontId="12" fillId="3" borderId="60" xfId="1" applyFont="1" applyFill="1" applyBorder="1" applyAlignment="1">
      <alignment vertical="center"/>
    </xf>
    <xf numFmtId="38" fontId="10" fillId="3" borderId="105" xfId="1" applyFont="1" applyFill="1" applyBorder="1" applyAlignment="1">
      <alignment vertical="center"/>
    </xf>
    <xf numFmtId="38" fontId="10" fillId="3" borderId="64" xfId="1" applyFont="1" applyFill="1" applyBorder="1" applyAlignment="1">
      <alignment vertical="center"/>
    </xf>
    <xf numFmtId="38" fontId="10" fillId="3" borderId="151" xfId="1" applyFont="1" applyFill="1" applyBorder="1" applyAlignment="1">
      <alignment vertical="center"/>
    </xf>
    <xf numFmtId="38" fontId="10" fillId="16" borderId="117" xfId="1" applyFont="1" applyFill="1" applyBorder="1" applyAlignment="1">
      <alignment vertical="center"/>
    </xf>
    <xf numFmtId="38" fontId="10" fillId="16" borderId="82" xfId="1" applyFont="1" applyFill="1" applyBorder="1" applyAlignment="1">
      <alignment vertical="center"/>
    </xf>
    <xf numFmtId="38" fontId="10" fillId="16" borderId="151" xfId="1" applyFont="1" applyFill="1" applyBorder="1" applyAlignment="1">
      <alignment vertical="center"/>
    </xf>
    <xf numFmtId="38" fontId="10" fillId="3" borderId="21" xfId="1" applyFont="1" applyFill="1" applyBorder="1">
      <alignment vertical="center"/>
    </xf>
    <xf numFmtId="38" fontId="10" fillId="3" borderId="23" xfId="1" applyFont="1" applyFill="1" applyBorder="1">
      <alignment vertical="center"/>
    </xf>
    <xf numFmtId="38" fontId="10" fillId="11" borderId="102" xfId="1" applyFont="1" applyFill="1" applyBorder="1">
      <alignment vertical="center"/>
    </xf>
    <xf numFmtId="38" fontId="10" fillId="11" borderId="98" xfId="1" applyFont="1" applyFill="1" applyBorder="1">
      <alignment vertical="center"/>
    </xf>
    <xf numFmtId="38" fontId="10" fillId="3" borderId="1" xfId="1" applyFont="1" applyFill="1" applyBorder="1">
      <alignment vertical="center"/>
    </xf>
    <xf numFmtId="38" fontId="10" fillId="3" borderId="18" xfId="1" applyFont="1" applyFill="1" applyBorder="1">
      <alignment vertical="center"/>
    </xf>
    <xf numFmtId="38" fontId="10" fillId="16" borderId="102" xfId="1" applyFont="1" applyFill="1" applyBorder="1">
      <alignment vertical="center"/>
    </xf>
    <xf numFmtId="38" fontId="10" fillId="16" borderId="98" xfId="1" applyFont="1" applyFill="1" applyBorder="1">
      <alignment vertical="center"/>
    </xf>
    <xf numFmtId="38" fontId="10" fillId="16" borderId="21" xfId="1" applyFont="1" applyFill="1" applyBorder="1">
      <alignment vertical="center"/>
    </xf>
    <xf numFmtId="38" fontId="10" fillId="11" borderId="21" xfId="1" applyFont="1" applyFill="1" applyBorder="1">
      <alignment vertical="center"/>
    </xf>
    <xf numFmtId="38" fontId="0" fillId="15" borderId="143" xfId="1" applyFont="1" applyFill="1" applyBorder="1" applyAlignment="1">
      <alignment vertical="center"/>
    </xf>
    <xf numFmtId="38" fontId="0" fillId="3" borderId="1" xfId="1" applyFont="1" applyFill="1" applyBorder="1">
      <alignment vertical="center"/>
    </xf>
    <xf numFmtId="38" fontId="25" fillId="11" borderId="21" xfId="1" applyFont="1" applyFill="1" applyBorder="1">
      <alignment vertical="center"/>
    </xf>
    <xf numFmtId="38" fontId="52" fillId="11" borderId="21" xfId="1" applyFont="1" applyFill="1" applyBorder="1">
      <alignment vertical="center"/>
    </xf>
    <xf numFmtId="38" fontId="52" fillId="11" borderId="102" xfId="1" applyFont="1" applyFill="1" applyBorder="1">
      <alignment vertical="center"/>
    </xf>
    <xf numFmtId="38" fontId="52" fillId="11" borderId="98" xfId="1" applyFont="1" applyFill="1" applyBorder="1">
      <alignment vertical="center"/>
    </xf>
    <xf numFmtId="38" fontId="52" fillId="11" borderId="105" xfId="1" applyFont="1" applyFill="1" applyBorder="1" applyAlignment="1">
      <alignment vertical="center"/>
    </xf>
    <xf numFmtId="38" fontId="52" fillId="3" borderId="21" xfId="1" applyFont="1" applyFill="1" applyBorder="1">
      <alignment vertical="center"/>
    </xf>
    <xf numFmtId="38" fontId="52" fillId="3" borderId="23" xfId="1" applyFont="1" applyFill="1" applyBorder="1">
      <alignment vertical="center"/>
    </xf>
    <xf numFmtId="38" fontId="52" fillId="3" borderId="82" xfId="1" applyFont="1" applyFill="1" applyBorder="1" applyAlignment="1">
      <alignment vertical="center"/>
    </xf>
    <xf numFmtId="38" fontId="0" fillId="0" borderId="15" xfId="1" applyFont="1" applyBorder="1" applyAlignment="1">
      <alignment horizontal="center" vertical="center"/>
    </xf>
    <xf numFmtId="0" fontId="0" fillId="0" borderId="30" xfId="0" applyBorder="1" applyAlignment="1">
      <alignment horizontal="center" vertical="center"/>
    </xf>
    <xf numFmtId="0" fontId="0" fillId="0" borderId="29" xfId="0" applyBorder="1" applyAlignment="1">
      <alignment horizontal="center" vertical="center"/>
    </xf>
    <xf numFmtId="38" fontId="14" fillId="0" borderId="77" xfId="1" applyFont="1" applyBorder="1" applyAlignment="1">
      <alignment vertical="center"/>
    </xf>
    <xf numFmtId="0" fontId="22" fillId="0" borderId="3" xfId="0" applyFont="1" applyBorder="1">
      <alignment vertical="center"/>
    </xf>
    <xf numFmtId="38" fontId="10" fillId="3" borderId="74" xfId="1" applyFont="1" applyFill="1" applyBorder="1" applyAlignment="1">
      <alignment vertical="center"/>
    </xf>
    <xf numFmtId="38" fontId="18" fillId="0" borderId="191" xfId="1" applyFont="1" applyBorder="1" applyAlignment="1">
      <alignment vertical="center"/>
    </xf>
    <xf numFmtId="38" fontId="10" fillId="16" borderId="93" xfId="1" applyFont="1" applyFill="1" applyBorder="1" applyAlignment="1">
      <alignment vertical="center"/>
    </xf>
    <xf numFmtId="38" fontId="10" fillId="11" borderId="93" xfId="1" applyFont="1" applyFill="1" applyBorder="1" applyAlignment="1">
      <alignment vertical="center"/>
    </xf>
    <xf numFmtId="38" fontId="18" fillId="15" borderId="133" xfId="1" applyFont="1" applyFill="1" applyBorder="1" applyAlignment="1">
      <alignment vertical="center"/>
    </xf>
    <xf numFmtId="38" fontId="18" fillId="11" borderId="134" xfId="1" applyFont="1" applyFill="1" applyBorder="1" applyAlignment="1">
      <alignment vertical="center"/>
    </xf>
    <xf numFmtId="38" fontId="2" fillId="16" borderId="56" xfId="1" applyFont="1" applyFill="1" applyBorder="1">
      <alignment vertical="center"/>
    </xf>
    <xf numFmtId="177" fontId="0" fillId="9" borderId="35" xfId="1" applyNumberFormat="1" applyFont="1" applyFill="1" applyBorder="1">
      <alignment vertical="center"/>
    </xf>
    <xf numFmtId="38" fontId="0" fillId="2" borderId="35" xfId="1" applyFont="1" applyFill="1" applyBorder="1">
      <alignment vertical="center"/>
    </xf>
    <xf numFmtId="176" fontId="26" fillId="15" borderId="60" xfId="0" applyNumberFormat="1" applyFont="1" applyFill="1" applyBorder="1">
      <alignment vertical="center"/>
    </xf>
    <xf numFmtId="176" fontId="26" fillId="15" borderId="42" xfId="0" applyNumberFormat="1" applyFont="1" applyFill="1" applyBorder="1">
      <alignment vertical="center"/>
    </xf>
    <xf numFmtId="180" fontId="26" fillId="15" borderId="60" xfId="0" applyNumberFormat="1" applyFont="1" applyFill="1" applyBorder="1">
      <alignment vertical="center"/>
    </xf>
    <xf numFmtId="180" fontId="26" fillId="15" borderId="42" xfId="0" applyNumberFormat="1" applyFont="1" applyFill="1" applyBorder="1">
      <alignment vertical="center"/>
    </xf>
    <xf numFmtId="0" fontId="14" fillId="0" borderId="195" xfId="0" applyFont="1" applyBorder="1" applyAlignment="1">
      <alignment horizontal="center" vertical="center"/>
    </xf>
    <xf numFmtId="38" fontId="11" fillId="0" borderId="4" xfId="1" applyFont="1" applyBorder="1">
      <alignment vertical="center"/>
    </xf>
    <xf numFmtId="38" fontId="2" fillId="16" borderId="197" xfId="1" applyFont="1" applyFill="1" applyBorder="1">
      <alignment vertical="center"/>
    </xf>
    <xf numFmtId="38" fontId="2" fillId="16" borderId="198" xfId="1" applyFont="1" applyFill="1" applyBorder="1">
      <alignment vertical="center"/>
    </xf>
    <xf numFmtId="38" fontId="2" fillId="16" borderId="199" xfId="1" applyFont="1" applyFill="1" applyBorder="1">
      <alignment vertical="center"/>
    </xf>
    <xf numFmtId="38" fontId="10" fillId="11" borderId="117" xfId="1" applyFont="1" applyFill="1" applyBorder="1" applyAlignment="1">
      <alignment vertical="center"/>
    </xf>
    <xf numFmtId="38" fontId="18" fillId="15" borderId="200" xfId="1" applyFont="1" applyFill="1" applyBorder="1" applyAlignment="1">
      <alignment vertical="center"/>
    </xf>
    <xf numFmtId="38" fontId="18" fillId="11" borderId="201" xfId="1" applyFont="1" applyFill="1" applyBorder="1" applyAlignment="1">
      <alignment vertical="center"/>
    </xf>
    <xf numFmtId="38" fontId="2" fillId="16" borderId="27" xfId="1" applyFont="1" applyFill="1" applyBorder="1">
      <alignment vertical="center"/>
    </xf>
    <xf numFmtId="176" fontId="26" fillId="15" borderId="64" xfId="0" applyNumberFormat="1" applyFont="1" applyFill="1" applyBorder="1">
      <alignment vertical="center"/>
    </xf>
    <xf numFmtId="0" fontId="2" fillId="0" borderId="42" xfId="0" applyFont="1" applyBorder="1">
      <alignment vertical="center"/>
    </xf>
    <xf numFmtId="0" fontId="0" fillId="0" borderId="45" xfId="0" applyBorder="1">
      <alignment vertical="center"/>
    </xf>
    <xf numFmtId="180" fontId="26" fillId="15" borderId="64" xfId="0" applyNumberFormat="1" applyFont="1" applyFill="1" applyBorder="1">
      <alignment vertical="center"/>
    </xf>
    <xf numFmtId="20" fontId="0" fillId="2" borderId="59" xfId="0" applyNumberFormat="1" applyFill="1" applyBorder="1">
      <alignment vertical="center"/>
    </xf>
    <xf numFmtId="38" fontId="14" fillId="0" borderId="63" xfId="1" applyFont="1" applyBorder="1" applyAlignment="1">
      <alignment vertical="center"/>
    </xf>
    <xf numFmtId="38" fontId="9" fillId="2" borderId="177" xfId="1" applyFont="1" applyFill="1" applyBorder="1">
      <alignment vertical="center"/>
    </xf>
    <xf numFmtId="38" fontId="25" fillId="2" borderId="203" xfId="1" applyFont="1" applyFill="1" applyBorder="1">
      <alignment vertical="center"/>
    </xf>
    <xf numFmtId="38" fontId="25" fillId="2" borderId="204" xfId="1" applyFont="1" applyFill="1" applyBorder="1">
      <alignment vertical="center"/>
    </xf>
    <xf numFmtId="38" fontId="18" fillId="0" borderId="205" xfId="1" applyFont="1" applyBorder="1" applyAlignment="1">
      <alignment vertical="center"/>
    </xf>
    <xf numFmtId="38" fontId="25" fillId="2" borderId="206" xfId="1" applyFont="1" applyFill="1" applyBorder="1">
      <alignment vertical="center"/>
    </xf>
    <xf numFmtId="0" fontId="0" fillId="0" borderId="168" xfId="0" applyBorder="1" applyAlignment="1">
      <alignment horizontal="center" vertical="center"/>
    </xf>
    <xf numFmtId="20" fontId="0" fillId="0" borderId="22" xfId="0" applyNumberFormat="1" applyBorder="1">
      <alignment vertical="center"/>
    </xf>
    <xf numFmtId="20" fontId="0" fillId="4" borderId="168" xfId="0" applyNumberFormat="1" applyFill="1" applyBorder="1">
      <alignment vertical="center"/>
    </xf>
    <xf numFmtId="38" fontId="0" fillId="0" borderId="15" xfId="1" applyFont="1" applyFill="1" applyBorder="1" applyAlignment="1">
      <alignment horizontal="center" vertical="center" wrapText="1"/>
    </xf>
    <xf numFmtId="20" fontId="0" fillId="4" borderId="168" xfId="0" applyNumberFormat="1" applyFill="1" applyBorder="1" applyAlignment="1">
      <alignment horizontal="center" vertical="center"/>
    </xf>
    <xf numFmtId="38" fontId="0" fillId="9" borderId="15" xfId="1" applyFont="1" applyFill="1" applyBorder="1" applyAlignment="1">
      <alignment horizontal="center" vertical="center" wrapText="1"/>
    </xf>
    <xf numFmtId="20" fontId="0" fillId="2" borderId="22" xfId="0" applyNumberFormat="1" applyFill="1" applyBorder="1">
      <alignment vertical="center"/>
    </xf>
    <xf numFmtId="20" fontId="14" fillId="4" borderId="121" xfId="0" applyNumberFormat="1" applyFont="1" applyFill="1" applyBorder="1" applyAlignment="1">
      <alignment vertical="center" shrinkToFit="1"/>
    </xf>
    <xf numFmtId="0" fontId="15" fillId="9" borderId="15" xfId="0" applyFont="1" applyFill="1" applyBorder="1">
      <alignment vertical="center"/>
    </xf>
    <xf numFmtId="0" fontId="14" fillId="9" borderId="15" xfId="0" applyFont="1" applyFill="1" applyBorder="1">
      <alignment vertical="center"/>
    </xf>
    <xf numFmtId="20" fontId="14" fillId="9" borderId="40" xfId="0" applyNumberFormat="1" applyFont="1" applyFill="1" applyBorder="1">
      <alignment vertical="center"/>
    </xf>
    <xf numFmtId="20" fontId="15" fillId="9" borderId="207" xfId="0" applyNumberFormat="1" applyFont="1" applyFill="1" applyBorder="1">
      <alignment vertical="center"/>
    </xf>
    <xf numFmtId="20" fontId="15" fillId="2" borderId="208" xfId="0" applyNumberFormat="1" applyFont="1" applyFill="1" applyBorder="1">
      <alignment vertical="center"/>
    </xf>
    <xf numFmtId="20" fontId="20" fillId="0" borderId="176" xfId="0" applyNumberFormat="1" applyFont="1" applyBorder="1">
      <alignment vertical="center"/>
    </xf>
    <xf numFmtId="20" fontId="0" fillId="2" borderId="209" xfId="0" applyNumberFormat="1" applyFill="1" applyBorder="1">
      <alignment vertical="center"/>
    </xf>
    <xf numFmtId="20" fontId="0" fillId="2" borderId="22" xfId="0" applyNumberFormat="1" applyFill="1" applyBorder="1" applyAlignment="1">
      <alignment vertical="center" shrinkToFit="1"/>
    </xf>
    <xf numFmtId="20" fontId="0" fillId="2" borderId="10" xfId="0" applyNumberFormat="1" applyFill="1" applyBorder="1">
      <alignment vertical="center"/>
    </xf>
    <xf numFmtId="20" fontId="0" fillId="2" borderId="210" xfId="0" applyNumberFormat="1" applyFill="1" applyBorder="1">
      <alignment vertical="center"/>
    </xf>
    <xf numFmtId="38" fontId="14" fillId="0" borderId="3" xfId="1" applyFont="1" applyBorder="1" applyAlignment="1">
      <alignment vertical="center"/>
    </xf>
    <xf numFmtId="38" fontId="0" fillId="9" borderId="15" xfId="1" applyFont="1" applyFill="1" applyBorder="1">
      <alignment vertical="center"/>
    </xf>
    <xf numFmtId="38" fontId="0" fillId="4" borderId="168" xfId="1" applyFont="1" applyFill="1" applyBorder="1" applyAlignment="1">
      <alignment horizontal="center" vertical="center"/>
    </xf>
    <xf numFmtId="0" fontId="15" fillId="9" borderId="15" xfId="0" applyFont="1" applyFill="1" applyBorder="1" applyAlignment="1">
      <alignment horizontal="left" vertical="center"/>
    </xf>
    <xf numFmtId="0" fontId="14" fillId="9" borderId="15" xfId="0" applyFont="1" applyFill="1" applyBorder="1" applyAlignment="1">
      <alignment horizontal="left" vertical="center"/>
    </xf>
    <xf numFmtId="0" fontId="14" fillId="9" borderId="40" xfId="0" applyFont="1" applyFill="1" applyBorder="1" applyAlignment="1">
      <alignment horizontal="left" vertical="center"/>
    </xf>
    <xf numFmtId="0" fontId="15" fillId="9" borderId="121" xfId="0" applyFont="1" applyFill="1" applyBorder="1" applyAlignment="1">
      <alignment horizontal="left" vertical="center"/>
    </xf>
    <xf numFmtId="20" fontId="0" fillId="2" borderId="148" xfId="0" applyNumberFormat="1" applyFill="1" applyBorder="1">
      <alignment vertical="center"/>
    </xf>
    <xf numFmtId="0" fontId="0" fillId="0" borderId="211" xfId="0" applyBorder="1" applyAlignment="1">
      <alignment horizontal="center" vertical="center"/>
    </xf>
    <xf numFmtId="0" fontId="0" fillId="0" borderId="39" xfId="0" applyBorder="1" applyAlignment="1">
      <alignment horizontal="center" vertical="center"/>
    </xf>
    <xf numFmtId="0" fontId="13" fillId="0" borderId="125" xfId="0" applyFont="1" applyBorder="1" applyAlignment="1">
      <alignment horizontal="center" vertical="center" wrapText="1" shrinkToFit="1"/>
    </xf>
    <xf numFmtId="0" fontId="13" fillId="0" borderId="26" xfId="0" applyFont="1" applyBorder="1" applyAlignment="1">
      <alignment horizontal="center" vertical="center" shrinkToFit="1"/>
    </xf>
    <xf numFmtId="38" fontId="7" fillId="9" borderId="21" xfId="1" applyFont="1" applyFill="1" applyBorder="1" applyAlignment="1">
      <alignment vertical="center" shrinkToFit="1"/>
    </xf>
    <xf numFmtId="38" fontId="10" fillId="16" borderId="23" xfId="1" applyFont="1" applyFill="1" applyBorder="1">
      <alignment vertical="center"/>
    </xf>
    <xf numFmtId="38" fontId="10" fillId="16" borderId="74" xfId="1" applyFont="1" applyFill="1" applyBorder="1" applyAlignment="1">
      <alignment vertical="center"/>
    </xf>
    <xf numFmtId="0" fontId="13" fillId="0" borderId="39" xfId="0" applyFont="1" applyBorder="1" applyAlignment="1">
      <alignment horizontal="center" vertical="center" wrapText="1" shrinkToFit="1"/>
    </xf>
    <xf numFmtId="0" fontId="13" fillId="0" borderId="212" xfId="0" applyFont="1" applyBorder="1" applyAlignment="1">
      <alignment horizontal="center" vertical="center" shrinkToFit="1"/>
    </xf>
    <xf numFmtId="20" fontId="0" fillId="0" borderId="15" xfId="0" applyNumberFormat="1" applyBorder="1" applyAlignment="1">
      <alignment horizontal="center" vertical="center"/>
    </xf>
    <xf numFmtId="20" fontId="0" fillId="0" borderId="168" xfId="0" applyNumberFormat="1" applyBorder="1">
      <alignment vertical="center"/>
    </xf>
    <xf numFmtId="20" fontId="0" fillId="0" borderId="208" xfId="0" applyNumberFormat="1" applyBorder="1">
      <alignment vertical="center"/>
    </xf>
    <xf numFmtId="20" fontId="0" fillId="9" borderId="148" xfId="0" applyNumberFormat="1" applyFill="1" applyBorder="1" applyAlignment="1">
      <alignment horizontal="left" vertical="center"/>
    </xf>
    <xf numFmtId="20" fontId="15" fillId="0" borderId="15" xfId="0" applyNumberFormat="1" applyFont="1" applyBorder="1">
      <alignment vertical="center"/>
    </xf>
    <xf numFmtId="20" fontId="14" fillId="0" borderId="22" xfId="0" applyNumberFormat="1" applyFont="1" applyBorder="1">
      <alignment vertical="center"/>
    </xf>
    <xf numFmtId="20" fontId="14" fillId="0" borderId="40" xfId="0" applyNumberFormat="1" applyFont="1" applyBorder="1">
      <alignment vertical="center"/>
    </xf>
    <xf numFmtId="20" fontId="15" fillId="0" borderId="121" xfId="0" applyNumberFormat="1" applyFont="1" applyBorder="1">
      <alignment vertical="center"/>
    </xf>
    <xf numFmtId="20" fontId="15" fillId="2" borderId="40" xfId="0" applyNumberFormat="1" applyFont="1" applyFill="1" applyBorder="1">
      <alignment vertical="center"/>
    </xf>
    <xf numFmtId="20" fontId="14" fillId="0" borderId="207" xfId="0" applyNumberFormat="1" applyFont="1" applyBorder="1">
      <alignment vertical="center"/>
    </xf>
    <xf numFmtId="20" fontId="15" fillId="0" borderId="148" xfId="0" applyNumberFormat="1" applyFont="1" applyBorder="1">
      <alignment vertical="center"/>
    </xf>
    <xf numFmtId="20" fontId="15" fillId="0" borderId="22" xfId="0" applyNumberFormat="1" applyFont="1" applyBorder="1">
      <alignment vertical="center"/>
    </xf>
    <xf numFmtId="20" fontId="15" fillId="0" borderId="40" xfId="0" applyNumberFormat="1" applyFont="1" applyBorder="1">
      <alignment vertical="center"/>
    </xf>
    <xf numFmtId="20" fontId="17" fillId="0" borderId="121" xfId="0" applyNumberFormat="1" applyFont="1" applyBorder="1">
      <alignment vertical="center"/>
    </xf>
    <xf numFmtId="38" fontId="0" fillId="0" borderId="168" xfId="1" applyFont="1" applyBorder="1">
      <alignment vertical="center"/>
    </xf>
    <xf numFmtId="20" fontId="0" fillId="0" borderId="40" xfId="0" applyNumberFormat="1" applyBorder="1">
      <alignment vertical="center"/>
    </xf>
    <xf numFmtId="0" fontId="22" fillId="0" borderId="106" xfId="0" applyFont="1" applyBorder="1" applyAlignment="1">
      <alignment horizontal="center" vertical="center" wrapText="1" shrinkToFit="1"/>
    </xf>
    <xf numFmtId="176" fontId="18" fillId="15" borderId="60" xfId="0" applyNumberFormat="1" applyFont="1" applyFill="1" applyBorder="1">
      <alignment vertical="center"/>
    </xf>
    <xf numFmtId="180" fontId="18" fillId="15" borderId="60" xfId="0" applyNumberFormat="1" applyFont="1" applyFill="1" applyBorder="1">
      <alignment vertical="center"/>
    </xf>
    <xf numFmtId="176" fontId="18" fillId="15" borderId="42" xfId="0" applyNumberFormat="1" applyFont="1" applyFill="1" applyBorder="1">
      <alignment vertical="center"/>
    </xf>
    <xf numFmtId="38" fontId="12" fillId="3" borderId="74" xfId="1" applyFont="1" applyFill="1" applyBorder="1" applyAlignment="1">
      <alignment vertical="center"/>
    </xf>
    <xf numFmtId="0" fontId="7" fillId="0" borderId="3" xfId="0" applyFont="1" applyBorder="1">
      <alignment vertical="center"/>
    </xf>
    <xf numFmtId="180" fontId="18" fillId="15" borderId="42" xfId="0" applyNumberFormat="1" applyFont="1" applyFill="1" applyBorder="1">
      <alignment vertical="center"/>
    </xf>
    <xf numFmtId="38" fontId="12" fillId="11" borderId="93" xfId="1" applyFont="1" applyFill="1" applyBorder="1" applyAlignment="1">
      <alignment vertical="center"/>
    </xf>
    <xf numFmtId="38" fontId="12" fillId="4" borderId="133" xfId="1" applyFont="1" applyFill="1" applyBorder="1" applyAlignment="1">
      <alignment vertical="center"/>
    </xf>
    <xf numFmtId="0" fontId="0" fillId="0" borderId="147" xfId="0" applyBorder="1" applyAlignment="1">
      <alignment horizontal="center" vertical="center"/>
    </xf>
    <xf numFmtId="0" fontId="0" fillId="0" borderId="60" xfId="0" applyBorder="1" applyAlignment="1">
      <alignment horizontal="center" vertical="center"/>
    </xf>
    <xf numFmtId="0" fontId="13" fillId="0" borderId="82" xfId="0" applyFont="1" applyBorder="1" applyAlignment="1">
      <alignment horizontal="center" vertical="center" wrapText="1" shrinkToFit="1"/>
    </xf>
    <xf numFmtId="0" fontId="7" fillId="0" borderId="105" xfId="0" applyFont="1" applyBorder="1" applyAlignment="1">
      <alignment horizontal="center" vertical="center" wrapText="1" shrinkToFit="1"/>
    </xf>
    <xf numFmtId="0" fontId="13" fillId="0" borderId="60" xfId="0" applyFont="1" applyBorder="1" applyAlignment="1">
      <alignment horizontal="center" vertical="center" wrapText="1" shrinkToFit="1"/>
    </xf>
    <xf numFmtId="0" fontId="33" fillId="0" borderId="132" xfId="0" applyFont="1" applyBorder="1" applyAlignment="1">
      <alignment horizontal="center" vertical="center" wrapText="1"/>
    </xf>
    <xf numFmtId="0" fontId="27" fillId="0" borderId="132" xfId="0" applyFont="1" applyBorder="1" applyAlignment="1">
      <alignment horizontal="center" vertical="center" wrapText="1"/>
    </xf>
    <xf numFmtId="38" fontId="18" fillId="0" borderId="180" xfId="1" applyFont="1" applyBorder="1" applyAlignment="1">
      <alignment vertical="center"/>
    </xf>
    <xf numFmtId="38" fontId="18" fillId="3" borderId="82" xfId="1" applyFont="1" applyFill="1" applyBorder="1" applyAlignment="1">
      <alignment vertical="center"/>
    </xf>
    <xf numFmtId="38" fontId="18" fillId="0" borderId="82" xfId="1" applyFont="1" applyBorder="1" applyAlignment="1">
      <alignment vertical="center"/>
    </xf>
    <xf numFmtId="38" fontId="18" fillId="16" borderId="82" xfId="1" applyFont="1" applyFill="1" applyBorder="1" applyAlignment="1">
      <alignment vertical="center"/>
    </xf>
    <xf numFmtId="38" fontId="12" fillId="3" borderId="105" xfId="1" applyFont="1" applyFill="1" applyBorder="1" applyAlignment="1">
      <alignment vertical="center"/>
    </xf>
    <xf numFmtId="38" fontId="18" fillId="0" borderId="183" xfId="1" applyFont="1" applyBorder="1" applyAlignment="1">
      <alignment vertical="center"/>
    </xf>
    <xf numFmtId="0" fontId="13" fillId="0" borderId="46" xfId="0" applyFont="1" applyBorder="1" applyAlignment="1">
      <alignment horizontal="center" vertical="center" wrapText="1" shrinkToFit="1"/>
    </xf>
    <xf numFmtId="0" fontId="11" fillId="0" borderId="214" xfId="0" applyFont="1" applyBorder="1">
      <alignment vertical="center"/>
    </xf>
    <xf numFmtId="0" fontId="11" fillId="0" borderId="215" xfId="0" applyFont="1" applyBorder="1">
      <alignment vertical="center"/>
    </xf>
    <xf numFmtId="38" fontId="2" fillId="16" borderId="197" xfId="0" applyNumberFormat="1" applyFont="1" applyFill="1" applyBorder="1">
      <alignment vertical="center"/>
    </xf>
    <xf numFmtId="38" fontId="2" fillId="16" borderId="4" xfId="0" applyNumberFormat="1" applyFont="1" applyFill="1" applyBorder="1">
      <alignment vertical="center"/>
    </xf>
    <xf numFmtId="38" fontId="2" fillId="16" borderId="198" xfId="0" applyNumberFormat="1" applyFont="1" applyFill="1" applyBorder="1">
      <alignment vertical="center"/>
    </xf>
    <xf numFmtId="38" fontId="2" fillId="16" borderId="199" xfId="0" applyNumberFormat="1" applyFont="1" applyFill="1" applyBorder="1">
      <alignment vertical="center"/>
    </xf>
    <xf numFmtId="38" fontId="2" fillId="16" borderId="216" xfId="0" applyNumberFormat="1" applyFont="1" applyFill="1" applyBorder="1">
      <alignment vertical="center"/>
    </xf>
    <xf numFmtId="38" fontId="12" fillId="15" borderId="200" xfId="1" applyFont="1" applyFill="1" applyBorder="1" applyAlignment="1">
      <alignment vertical="center"/>
    </xf>
    <xf numFmtId="38" fontId="2" fillId="16" borderId="27" xfId="0" applyNumberFormat="1" applyFont="1" applyFill="1" applyBorder="1">
      <alignment vertical="center"/>
    </xf>
    <xf numFmtId="38" fontId="52" fillId="3" borderId="74" xfId="1" applyFont="1" applyFill="1" applyBorder="1" applyAlignment="1">
      <alignment vertical="center"/>
    </xf>
    <xf numFmtId="38" fontId="52" fillId="11" borderId="93" xfId="1" applyFont="1" applyFill="1" applyBorder="1" applyAlignment="1">
      <alignment vertical="center"/>
    </xf>
    <xf numFmtId="20" fontId="29" fillId="4" borderId="84" xfId="0" applyNumberFormat="1" applyFont="1" applyFill="1" applyBorder="1" applyAlignment="1">
      <alignment horizontal="center" vertical="center"/>
    </xf>
    <xf numFmtId="20" fontId="59" fillId="4" borderId="96" xfId="0" applyNumberFormat="1" applyFont="1" applyFill="1" applyBorder="1" applyAlignment="1">
      <alignment vertical="center" shrinkToFit="1"/>
    </xf>
    <xf numFmtId="20" fontId="29" fillId="2" borderId="88" xfId="0" applyNumberFormat="1" applyFont="1" applyFill="1" applyBorder="1">
      <alignment vertical="center"/>
    </xf>
    <xf numFmtId="20" fontId="29" fillId="9" borderId="92" xfId="0" applyNumberFormat="1" applyFont="1" applyFill="1" applyBorder="1">
      <alignment vertical="center"/>
    </xf>
    <xf numFmtId="0" fontId="29" fillId="0" borderId="13" xfId="0" applyFont="1" applyBorder="1" applyAlignment="1">
      <alignment horizontal="center" vertical="center"/>
    </xf>
    <xf numFmtId="38" fontId="29" fillId="9" borderId="94" xfId="1" applyFont="1" applyFill="1" applyBorder="1" applyAlignment="1">
      <alignment horizontal="center" vertical="center" wrapText="1"/>
    </xf>
    <xf numFmtId="20" fontId="29" fillId="9" borderId="94" xfId="0" applyNumberFormat="1" applyFont="1" applyFill="1" applyBorder="1">
      <alignment vertical="center"/>
    </xf>
    <xf numFmtId="177" fontId="29" fillId="9" borderId="35" xfId="1" applyNumberFormat="1" applyFont="1" applyFill="1" applyBorder="1" applyAlignment="1">
      <alignment vertical="center"/>
    </xf>
    <xf numFmtId="20" fontId="29" fillId="4" borderId="168" xfId="0" applyNumberFormat="1" applyFont="1" applyFill="1" applyBorder="1" applyAlignment="1">
      <alignment horizontal="center" vertical="center"/>
    </xf>
    <xf numFmtId="20" fontId="29" fillId="9" borderId="148" xfId="0" applyNumberFormat="1" applyFont="1" applyFill="1" applyBorder="1">
      <alignment vertical="center"/>
    </xf>
    <xf numFmtId="20" fontId="29" fillId="9" borderId="15" xfId="0" applyNumberFormat="1" applyFont="1" applyFill="1" applyBorder="1">
      <alignment vertical="center"/>
    </xf>
    <xf numFmtId="20" fontId="29" fillId="2" borderId="22" xfId="0" applyNumberFormat="1" applyFont="1" applyFill="1" applyBorder="1">
      <alignment vertical="center"/>
    </xf>
    <xf numFmtId="38" fontId="10" fillId="3" borderId="42" xfId="1" applyFont="1" applyFill="1" applyBorder="1" applyAlignment="1">
      <alignment vertical="center"/>
    </xf>
    <xf numFmtId="20" fontId="0" fillId="2" borderId="15" xfId="0" applyNumberFormat="1" applyFill="1" applyBorder="1">
      <alignment vertical="center"/>
    </xf>
    <xf numFmtId="20" fontId="0" fillId="2" borderId="94" xfId="0" applyNumberFormat="1" applyFill="1" applyBorder="1">
      <alignment vertical="center"/>
    </xf>
    <xf numFmtId="0" fontId="50" fillId="0" borderId="217" xfId="0" applyFont="1" applyBorder="1" applyAlignment="1">
      <alignment horizontal="center" vertical="center"/>
    </xf>
    <xf numFmtId="0" fontId="7" fillId="0" borderId="82" xfId="0" applyFont="1" applyBorder="1" applyAlignment="1">
      <alignment horizontal="center" vertical="center" wrapText="1" shrinkToFit="1"/>
    </xf>
    <xf numFmtId="0" fontId="0" fillId="0" borderId="145" xfId="0" applyBorder="1" applyAlignment="1">
      <alignment horizontal="center" vertical="center"/>
    </xf>
    <xf numFmtId="0" fontId="13" fillId="0" borderId="59" xfId="0" applyFont="1" applyBorder="1" applyAlignment="1">
      <alignment horizontal="center" vertical="center" shrinkToFit="1"/>
    </xf>
    <xf numFmtId="0" fontId="13" fillId="0" borderId="62" xfId="0" applyFont="1" applyBorder="1" applyAlignment="1">
      <alignment horizontal="center" vertical="center" shrinkToFit="1"/>
    </xf>
    <xf numFmtId="38" fontId="13" fillId="0" borderId="152" xfId="1" applyFont="1" applyBorder="1" applyAlignment="1">
      <alignment horizontal="center" vertical="center" wrapText="1" shrinkToFit="1"/>
    </xf>
    <xf numFmtId="38" fontId="10" fillId="0" borderId="93" xfId="1" applyFont="1" applyBorder="1" applyAlignment="1">
      <alignment vertical="center"/>
    </xf>
    <xf numFmtId="38" fontId="12" fillId="3" borderId="42" xfId="1" applyFont="1" applyFill="1" applyBorder="1" applyAlignment="1">
      <alignment vertical="center"/>
    </xf>
    <xf numFmtId="38" fontId="18" fillId="0" borderId="218" xfId="1" applyFont="1" applyBorder="1" applyAlignment="1">
      <alignment vertical="center"/>
    </xf>
    <xf numFmtId="38" fontId="10" fillId="0" borderId="74" xfId="1" applyFont="1" applyBorder="1" applyAlignment="1">
      <alignment vertical="center"/>
    </xf>
    <xf numFmtId="38" fontId="12" fillId="16" borderId="74" xfId="1" applyFont="1" applyFill="1" applyBorder="1" applyAlignment="1">
      <alignment vertical="center"/>
    </xf>
    <xf numFmtId="0" fontId="50" fillId="0" borderId="147" xfId="0" applyFont="1" applyBorder="1" applyAlignment="1">
      <alignment horizontal="center" vertical="center"/>
    </xf>
    <xf numFmtId="20" fontId="0" fillId="0" borderId="22" xfId="0" applyNumberFormat="1" applyBorder="1" applyAlignment="1">
      <alignment vertical="center" shrinkToFit="1"/>
    </xf>
    <xf numFmtId="0" fontId="0" fillId="9" borderId="21" xfId="0" applyFill="1" applyBorder="1" applyAlignment="1">
      <alignment horizontal="center" vertical="center" shrinkToFit="1"/>
    </xf>
    <xf numFmtId="0" fontId="0" fillId="0" borderId="102" xfId="0" applyBorder="1" applyAlignment="1">
      <alignment horizontal="center" vertical="center" shrinkToFit="1"/>
    </xf>
    <xf numFmtId="0" fontId="0" fillId="0" borderId="97" xfId="0" applyBorder="1" applyAlignment="1">
      <alignment horizontal="center" vertical="center" shrinkToFit="1"/>
    </xf>
    <xf numFmtId="20" fontId="7" fillId="9" borderId="92" xfId="0" applyNumberFormat="1" applyFont="1" applyFill="1" applyBorder="1">
      <alignment vertical="center"/>
    </xf>
    <xf numFmtId="38" fontId="0" fillId="9" borderId="23" xfId="1" applyFont="1" applyFill="1" applyBorder="1">
      <alignment vertical="center"/>
    </xf>
    <xf numFmtId="38" fontId="0" fillId="9" borderId="18" xfId="1" applyFont="1" applyFill="1" applyBorder="1" applyAlignment="1">
      <alignment vertical="center"/>
    </xf>
    <xf numFmtId="38" fontId="0" fillId="0" borderId="18" xfId="1" applyFont="1" applyBorder="1">
      <alignment vertical="center"/>
    </xf>
    <xf numFmtId="38" fontId="0" fillId="0" borderId="0" xfId="1" applyFont="1" applyBorder="1" applyAlignment="1">
      <alignment horizontal="center" vertical="center"/>
    </xf>
    <xf numFmtId="38" fontId="0" fillId="0" borderId="0" xfId="1" applyFont="1" applyBorder="1" applyAlignment="1">
      <alignment vertical="center"/>
    </xf>
    <xf numFmtId="38" fontId="61" fillId="9" borderId="1" xfId="1" applyFont="1" applyFill="1" applyBorder="1">
      <alignment vertical="center"/>
    </xf>
    <xf numFmtId="38" fontId="61" fillId="9" borderId="21" xfId="1" applyFont="1" applyFill="1" applyBorder="1">
      <alignment vertical="center"/>
    </xf>
    <xf numFmtId="38" fontId="62" fillId="9" borderId="1" xfId="1" applyFont="1" applyFill="1" applyBorder="1">
      <alignment vertical="center"/>
    </xf>
    <xf numFmtId="38" fontId="61" fillId="0" borderId="1" xfId="1" applyFont="1" applyBorder="1">
      <alignment vertical="center"/>
    </xf>
    <xf numFmtId="38" fontId="61" fillId="0" borderId="0" xfId="0" applyNumberFormat="1" applyFont="1">
      <alignment vertical="center"/>
    </xf>
    <xf numFmtId="0" fontId="61" fillId="0" borderId="0" xfId="0" applyFont="1">
      <alignment vertical="center"/>
    </xf>
    <xf numFmtId="38" fontId="61" fillId="9" borderId="1" xfId="1" applyFont="1" applyFill="1" applyBorder="1" applyAlignment="1">
      <alignment vertical="center"/>
    </xf>
    <xf numFmtId="38" fontId="63" fillId="9" borderId="1" xfId="1" applyFont="1" applyFill="1" applyBorder="1">
      <alignment vertical="center"/>
    </xf>
    <xf numFmtId="14" fontId="0" fillId="0" borderId="0" xfId="0" applyNumberFormat="1">
      <alignment vertical="center"/>
    </xf>
    <xf numFmtId="46" fontId="0" fillId="0" borderId="0" xfId="0" applyNumberFormat="1">
      <alignment vertical="center"/>
    </xf>
    <xf numFmtId="20" fontId="0" fillId="0" borderId="0" xfId="0" applyNumberFormat="1">
      <alignment vertical="center"/>
    </xf>
    <xf numFmtId="38" fontId="0" fillId="9" borderId="21" xfId="1" applyFont="1" applyFill="1" applyBorder="1">
      <alignment vertical="center"/>
    </xf>
    <xf numFmtId="38" fontId="0" fillId="0" borderId="22" xfId="1" applyFont="1" applyBorder="1">
      <alignment vertical="center"/>
    </xf>
    <xf numFmtId="38" fontId="0" fillId="0" borderId="21" xfId="1" applyFont="1" applyBorder="1" applyAlignment="1">
      <alignment vertical="center"/>
    </xf>
    <xf numFmtId="0" fontId="0" fillId="0" borderId="10" xfId="0" applyBorder="1">
      <alignment vertical="center"/>
    </xf>
    <xf numFmtId="0" fontId="0" fillId="0" borderId="22" xfId="0" applyBorder="1">
      <alignment vertical="center"/>
    </xf>
    <xf numFmtId="38" fontId="0" fillId="0" borderId="10" xfId="1" applyFont="1" applyBorder="1">
      <alignment vertical="center"/>
    </xf>
    <xf numFmtId="38" fontId="61" fillId="9" borderId="21" xfId="1" applyFont="1" applyFill="1" applyBorder="1">
      <alignment vertical="center"/>
    </xf>
    <xf numFmtId="38" fontId="61" fillId="0" borderId="22" xfId="1" applyFont="1" applyBorder="1">
      <alignment vertical="center"/>
    </xf>
    <xf numFmtId="38" fontId="6" fillId="9" borderId="21" xfId="1" applyFont="1" applyFill="1" applyBorder="1">
      <alignment vertical="center"/>
    </xf>
    <xf numFmtId="38" fontId="6" fillId="0" borderId="10" xfId="1" applyFont="1" applyBorder="1">
      <alignment vertical="center"/>
    </xf>
    <xf numFmtId="38" fontId="6" fillId="0" borderId="22" xfId="1" applyFont="1" applyBorder="1">
      <alignment vertical="center"/>
    </xf>
    <xf numFmtId="38" fontId="61" fillId="0" borderId="10" xfId="1" applyFont="1" applyBorder="1">
      <alignment vertical="center"/>
    </xf>
    <xf numFmtId="0" fontId="34" fillId="13" borderId="0" xfId="0" applyFont="1" applyFill="1">
      <alignment vertical="center"/>
    </xf>
    <xf numFmtId="0" fontId="0" fillId="0" borderId="0" xfId="0">
      <alignment vertical="center"/>
    </xf>
    <xf numFmtId="38" fontId="0" fillId="0" borderId="76" xfId="1" applyFont="1" applyBorder="1" applyAlignment="1">
      <alignment vertical="center"/>
    </xf>
    <xf numFmtId="38" fontId="0" fillId="0" borderId="50" xfId="1" applyFont="1" applyBorder="1">
      <alignment vertical="center"/>
    </xf>
    <xf numFmtId="38" fontId="0" fillId="0" borderId="148" xfId="1" applyFont="1" applyBorder="1">
      <alignment vertical="center"/>
    </xf>
    <xf numFmtId="38" fontId="0" fillId="9" borderId="70" xfId="1" applyFont="1" applyFill="1" applyBorder="1">
      <alignment vertical="center"/>
    </xf>
    <xf numFmtId="38" fontId="0" fillId="0" borderId="126" xfId="1" applyFont="1" applyBorder="1">
      <alignment vertical="center"/>
    </xf>
    <xf numFmtId="38" fontId="0" fillId="0" borderId="121" xfId="1" applyFont="1" applyBorder="1">
      <alignment vertical="center"/>
    </xf>
    <xf numFmtId="0" fontId="0" fillId="0" borderId="21" xfId="0" applyBorder="1" applyAlignment="1">
      <alignment horizontal="center" vertical="center"/>
    </xf>
    <xf numFmtId="0" fontId="0" fillId="0" borderId="10" xfId="0" applyBorder="1" applyAlignment="1">
      <alignment horizontal="center" vertical="center"/>
    </xf>
    <xf numFmtId="0" fontId="0" fillId="0" borderId="22" xfId="0" applyBorder="1" applyAlignment="1">
      <alignment horizontal="center" vertical="center"/>
    </xf>
    <xf numFmtId="0" fontId="0" fillId="9" borderId="21" xfId="0" applyFill="1" applyBorder="1">
      <alignment vertical="center"/>
    </xf>
    <xf numFmtId="38" fontId="0" fillId="9" borderId="21" xfId="1" applyFont="1" applyFill="1" applyBorder="1" applyAlignment="1">
      <alignment vertical="center" shrinkToFit="1"/>
    </xf>
    <xf numFmtId="38" fontId="0" fillId="0" borderId="10" xfId="1" applyFont="1" applyBorder="1" applyAlignment="1">
      <alignment vertical="center" shrinkToFit="1"/>
    </xf>
    <xf numFmtId="38" fontId="0" fillId="0" borderId="22" xfId="1" applyFont="1" applyBorder="1" applyAlignment="1">
      <alignment vertical="center" shrinkToFit="1"/>
    </xf>
    <xf numFmtId="0" fontId="16" fillId="0" borderId="0" xfId="0" applyFont="1" applyAlignment="1">
      <alignment vertical="top"/>
    </xf>
    <xf numFmtId="38" fontId="41" fillId="0" borderId="1" xfId="1" applyFont="1" applyBorder="1">
      <alignment vertical="center"/>
    </xf>
    <xf numFmtId="38" fontId="41" fillId="0" borderId="21" xfId="1" applyFont="1" applyBorder="1">
      <alignment vertical="center"/>
    </xf>
    <xf numFmtId="0" fontId="36" fillId="6" borderId="133" xfId="0" applyFont="1" applyFill="1" applyBorder="1" applyAlignment="1">
      <alignment horizontal="center" vertical="center"/>
    </xf>
    <xf numFmtId="0" fontId="36" fillId="6" borderId="134" xfId="0" applyFont="1" applyFill="1" applyBorder="1" applyAlignment="1">
      <alignment horizontal="center" vertical="center"/>
    </xf>
    <xf numFmtId="0" fontId="36" fillId="6" borderId="135" xfId="0" applyFont="1" applyFill="1" applyBorder="1" applyAlignment="1">
      <alignment horizontal="center" vertical="center"/>
    </xf>
    <xf numFmtId="0" fontId="40" fillId="0" borderId="18" xfId="0" applyFont="1" applyBorder="1">
      <alignment vertical="center"/>
    </xf>
    <xf numFmtId="0" fontId="0" fillId="0" borderId="1" xfId="0" applyBorder="1">
      <alignment vertical="center"/>
    </xf>
    <xf numFmtId="38" fontId="41" fillId="4" borderId="1" xfId="1" applyFont="1" applyFill="1" applyBorder="1">
      <alignment vertical="center"/>
    </xf>
    <xf numFmtId="38" fontId="41" fillId="4" borderId="21" xfId="1" applyFont="1" applyFill="1" applyBorder="1">
      <alignment vertical="center"/>
    </xf>
    <xf numFmtId="0" fontId="33" fillId="0" borderId="0" xfId="0" applyFont="1" applyAlignment="1">
      <alignment vertical="top" wrapText="1"/>
    </xf>
    <xf numFmtId="0" fontId="0" fillId="0" borderId="0" xfId="0" applyAlignment="1">
      <alignment vertical="center" wrapText="1"/>
    </xf>
    <xf numFmtId="0" fontId="0" fillId="10" borderId="61" xfId="0" applyFill="1" applyBorder="1">
      <alignment vertical="center"/>
    </xf>
    <xf numFmtId="0" fontId="0" fillId="10" borderId="62" xfId="0" applyFill="1" applyBorder="1">
      <alignment vertical="center"/>
    </xf>
    <xf numFmtId="0" fontId="33" fillId="0" borderId="52" xfId="0" applyFont="1" applyBorder="1">
      <alignment vertical="center"/>
    </xf>
    <xf numFmtId="0" fontId="0" fillId="0" borderId="167" xfId="0" applyBorder="1">
      <alignment vertical="center"/>
    </xf>
    <xf numFmtId="0" fontId="0" fillId="0" borderId="61" xfId="0" applyBorder="1">
      <alignment vertical="center"/>
    </xf>
    <xf numFmtId="0" fontId="0" fillId="0" borderId="62" xfId="0" applyBorder="1">
      <alignment vertical="center"/>
    </xf>
    <xf numFmtId="0" fontId="0" fillId="9" borderId="61" xfId="0" applyFill="1" applyBorder="1">
      <alignment vertical="center"/>
    </xf>
    <xf numFmtId="0" fontId="0" fillId="9" borderId="62" xfId="0" applyFill="1" applyBorder="1">
      <alignment vertical="center"/>
    </xf>
    <xf numFmtId="0" fontId="0" fillId="4" borderId="61" xfId="0" applyFill="1" applyBorder="1">
      <alignment vertical="center"/>
    </xf>
    <xf numFmtId="0" fontId="0" fillId="4" borderId="62" xfId="0" applyFill="1" applyBorder="1">
      <alignment vertical="center"/>
    </xf>
    <xf numFmtId="0" fontId="48" fillId="15" borderId="6" xfId="0" applyFont="1" applyFill="1" applyBorder="1" applyAlignment="1">
      <alignment vertical="center" wrapText="1"/>
    </xf>
    <xf numFmtId="0" fontId="49" fillId="15" borderId="6" xfId="0" applyFont="1" applyFill="1" applyBorder="1">
      <alignment vertical="center"/>
    </xf>
    <xf numFmtId="0" fontId="0" fillId="0" borderId="18" xfId="0" applyBorder="1">
      <alignment vertical="center"/>
    </xf>
    <xf numFmtId="0" fontId="45" fillId="6" borderId="133" xfId="0" applyFont="1" applyFill="1" applyBorder="1" applyAlignment="1">
      <alignment horizontal="center" vertical="center"/>
    </xf>
    <xf numFmtId="0" fontId="45" fillId="6" borderId="134" xfId="0" applyFont="1" applyFill="1" applyBorder="1" applyAlignment="1">
      <alignment horizontal="center" vertical="center"/>
    </xf>
    <xf numFmtId="0" fontId="45" fillId="6" borderId="135" xfId="0" applyFont="1" applyFill="1" applyBorder="1" applyAlignment="1">
      <alignment horizontal="center" vertical="center"/>
    </xf>
    <xf numFmtId="38" fontId="41" fillId="9" borderId="1" xfId="1" applyFont="1" applyFill="1" applyBorder="1">
      <alignment vertical="center"/>
    </xf>
    <xf numFmtId="38" fontId="41" fillId="9" borderId="21" xfId="1" applyFont="1" applyFill="1" applyBorder="1">
      <alignment vertical="center"/>
    </xf>
    <xf numFmtId="0" fontId="29" fillId="0" borderId="160" xfId="0" applyFont="1" applyBorder="1" applyAlignment="1">
      <alignment vertical="center" wrapText="1"/>
    </xf>
    <xf numFmtId="0" fontId="29" fillId="0" borderId="1" xfId="0" applyFont="1" applyBorder="1" applyAlignment="1">
      <alignment vertical="center" wrapText="1"/>
    </xf>
    <xf numFmtId="0" fontId="29" fillId="0" borderId="21" xfId="0" applyFont="1" applyBorder="1" applyAlignment="1">
      <alignment vertical="center" wrapText="1"/>
    </xf>
    <xf numFmtId="38" fontId="41" fillId="0" borderId="147" xfId="1" applyFont="1" applyBorder="1">
      <alignment vertical="center"/>
    </xf>
    <xf numFmtId="38" fontId="41" fillId="0" borderId="105" xfId="1" applyFont="1" applyBorder="1">
      <alignment vertical="center"/>
    </xf>
    <xf numFmtId="38" fontId="41" fillId="10" borderId="1" xfId="1" applyFont="1" applyFill="1" applyBorder="1">
      <alignment vertical="center"/>
    </xf>
    <xf numFmtId="38" fontId="41" fillId="10" borderId="21" xfId="1" applyFont="1" applyFill="1" applyBorder="1">
      <alignment vertical="center"/>
    </xf>
    <xf numFmtId="0" fontId="40" fillId="0" borderId="160" xfId="0" applyFont="1" applyBorder="1" applyAlignment="1">
      <alignment vertical="center" wrapText="1"/>
    </xf>
    <xf numFmtId="0" fontId="40" fillId="0" borderId="1" xfId="0" applyFont="1" applyBorder="1" applyAlignment="1">
      <alignment vertical="center" wrapText="1"/>
    </xf>
    <xf numFmtId="0" fontId="40" fillId="0" borderId="102" xfId="0" applyFont="1" applyBorder="1" applyAlignment="1">
      <alignment vertical="center" wrapText="1"/>
    </xf>
    <xf numFmtId="38" fontId="41" fillId="9" borderId="147" xfId="1" applyFont="1" applyFill="1" applyBorder="1">
      <alignment vertical="center"/>
    </xf>
    <xf numFmtId="38" fontId="41" fillId="9" borderId="105" xfId="1" applyFont="1" applyFill="1" applyBorder="1">
      <alignment vertical="center"/>
    </xf>
    <xf numFmtId="0" fontId="41" fillId="0" borderId="166" xfId="0" applyFont="1" applyBorder="1" applyAlignment="1">
      <alignment vertical="center" wrapText="1"/>
    </xf>
    <xf numFmtId="0" fontId="41" fillId="0" borderId="6" xfId="0" applyFont="1" applyBorder="1">
      <alignment vertical="center"/>
    </xf>
    <xf numFmtId="0" fontId="41" fillId="0" borderId="15" xfId="0" applyFont="1" applyBorder="1">
      <alignment vertical="center"/>
    </xf>
    <xf numFmtId="0" fontId="41" fillId="0" borderId="165" xfId="0" applyFont="1" applyBorder="1">
      <alignment vertical="center"/>
    </xf>
    <xf numFmtId="0" fontId="41" fillId="0" borderId="0" xfId="0" applyFont="1">
      <alignment vertical="center"/>
    </xf>
    <xf numFmtId="0" fontId="41" fillId="0" borderId="40" xfId="0" applyFont="1" applyBorder="1">
      <alignment vertical="center"/>
    </xf>
    <xf numFmtId="0" fontId="40" fillId="8" borderId="1" xfId="0" applyFont="1" applyFill="1" applyBorder="1">
      <alignment vertical="center"/>
    </xf>
    <xf numFmtId="0" fontId="0" fillId="8" borderId="1" xfId="0" applyFill="1" applyBorder="1">
      <alignment vertical="center"/>
    </xf>
    <xf numFmtId="38" fontId="41" fillId="11" borderId="147" xfId="1" applyFont="1" applyFill="1" applyBorder="1">
      <alignment vertical="center"/>
    </xf>
    <xf numFmtId="38" fontId="41" fillId="11" borderId="105" xfId="1" applyFont="1" applyFill="1" applyBorder="1">
      <alignment vertical="center"/>
    </xf>
    <xf numFmtId="38" fontId="41" fillId="0" borderId="18" xfId="1" applyFont="1" applyBorder="1">
      <alignment vertical="center"/>
    </xf>
    <xf numFmtId="0" fontId="7" fillId="0" borderId="160" xfId="0" applyFont="1" applyBorder="1" applyAlignment="1">
      <alignment vertical="center" wrapText="1"/>
    </xf>
    <xf numFmtId="0" fontId="7" fillId="0" borderId="1" xfId="0" applyFont="1" applyBorder="1" applyAlignment="1">
      <alignment vertical="center" wrapText="1"/>
    </xf>
    <xf numFmtId="0" fontId="7" fillId="0" borderId="21" xfId="0" applyFont="1" applyBorder="1" applyAlignment="1">
      <alignment vertical="center" wrapText="1"/>
    </xf>
    <xf numFmtId="38" fontId="41" fillId="16" borderId="147" xfId="1" applyFont="1" applyFill="1" applyBorder="1">
      <alignment vertical="center"/>
    </xf>
    <xf numFmtId="38" fontId="41" fillId="16" borderId="105" xfId="1" applyFont="1" applyFill="1" applyBorder="1">
      <alignment vertical="center"/>
    </xf>
    <xf numFmtId="38" fontId="61" fillId="9" borderId="21" xfId="1" applyFont="1" applyFill="1" applyBorder="1" applyAlignment="1">
      <alignment vertical="center" shrinkToFit="1"/>
    </xf>
    <xf numFmtId="38" fontId="61" fillId="0" borderId="10" xfId="1" applyFont="1" applyBorder="1" applyAlignment="1">
      <alignment vertical="center" shrinkToFit="1"/>
    </xf>
    <xf numFmtId="38" fontId="61" fillId="0" borderId="22" xfId="1" applyFont="1" applyBorder="1" applyAlignment="1">
      <alignment vertical="center" shrinkToFit="1"/>
    </xf>
    <xf numFmtId="0" fontId="39" fillId="0" borderId="159" xfId="0" applyFont="1" applyBorder="1">
      <alignment vertical="center"/>
    </xf>
    <xf numFmtId="0" fontId="41" fillId="0" borderId="1" xfId="0" applyFont="1" applyBorder="1" applyAlignment="1">
      <alignment vertical="center" wrapText="1"/>
    </xf>
    <xf numFmtId="38" fontId="41" fillId="9" borderId="18" xfId="1" applyFont="1" applyFill="1" applyBorder="1">
      <alignment vertical="center"/>
    </xf>
    <xf numFmtId="38" fontId="41" fillId="9" borderId="23" xfId="1" applyFont="1" applyFill="1" applyBorder="1">
      <alignment vertical="center"/>
    </xf>
    <xf numFmtId="0" fontId="41" fillId="0" borderId="0" xfId="0" applyFont="1" applyAlignment="1">
      <alignment horizontal="left" vertical="center"/>
    </xf>
    <xf numFmtId="0" fontId="41" fillId="0" borderId="40" xfId="0" applyFont="1" applyBorder="1" applyAlignment="1">
      <alignment horizontal="left" vertical="center"/>
    </xf>
    <xf numFmtId="38" fontId="41" fillId="4" borderId="1" xfId="0" applyNumberFormat="1" applyFont="1" applyFill="1" applyBorder="1">
      <alignment vertical="center"/>
    </xf>
    <xf numFmtId="0" fontId="41" fillId="4" borderId="21" xfId="0" applyFont="1" applyFill="1" applyBorder="1">
      <alignment vertical="center"/>
    </xf>
    <xf numFmtId="38" fontId="0" fillId="0" borderId="14" xfId="1" applyFont="1" applyBorder="1" applyAlignment="1">
      <alignment horizontal="center" vertical="center"/>
    </xf>
    <xf numFmtId="38" fontId="0" fillId="0" borderId="6" xfId="1" applyFont="1" applyBorder="1" applyAlignment="1">
      <alignment horizontal="center" vertical="center"/>
    </xf>
    <xf numFmtId="38" fontId="0" fillId="0" borderId="15" xfId="1" applyFont="1" applyBorder="1" applyAlignment="1">
      <alignment horizontal="center" vertical="center"/>
    </xf>
    <xf numFmtId="0" fontId="40" fillId="0" borderId="1" xfId="0" applyFont="1" applyBorder="1">
      <alignment vertical="center"/>
    </xf>
    <xf numFmtId="38" fontId="41" fillId="0" borderId="13" xfId="1" applyFont="1" applyBorder="1">
      <alignment vertical="center"/>
    </xf>
    <xf numFmtId="38" fontId="41" fillId="0" borderId="16" xfId="1" applyFont="1" applyBorder="1">
      <alignment vertical="center"/>
    </xf>
    <xf numFmtId="0" fontId="40" fillId="0" borderId="18" xfId="0" applyFont="1" applyBorder="1" applyAlignment="1">
      <alignment vertical="center" wrapText="1"/>
    </xf>
    <xf numFmtId="0" fontId="0" fillId="0" borderId="18" xfId="0" applyBorder="1" applyAlignment="1">
      <alignment vertical="center" wrapText="1"/>
    </xf>
    <xf numFmtId="0" fontId="0" fillId="0" borderId="21" xfId="0" applyBorder="1">
      <alignment vertical="center"/>
    </xf>
    <xf numFmtId="38" fontId="41" fillId="4" borderId="147" xfId="0" applyNumberFormat="1" applyFont="1" applyFill="1" applyBorder="1">
      <alignment vertical="center"/>
    </xf>
    <xf numFmtId="0" fontId="41" fillId="4" borderId="105" xfId="0" applyFont="1" applyFill="1" applyBorder="1">
      <alignment vertical="center"/>
    </xf>
    <xf numFmtId="0" fontId="40" fillId="0" borderId="165" xfId="0" applyFont="1" applyBorder="1">
      <alignment vertical="center"/>
    </xf>
    <xf numFmtId="0" fontId="41" fillId="0" borderId="6" xfId="0" applyFont="1" applyBorder="1" applyAlignment="1">
      <alignment horizontal="left" vertical="center"/>
    </xf>
    <xf numFmtId="0" fontId="41" fillId="0" borderId="15" xfId="0" applyFont="1" applyBorder="1" applyAlignment="1">
      <alignment horizontal="left" vertical="center"/>
    </xf>
    <xf numFmtId="0" fontId="39" fillId="0" borderId="161" xfId="0" applyFont="1" applyBorder="1">
      <alignment vertical="center"/>
    </xf>
    <xf numFmtId="0" fontId="0" fillId="0" borderId="16" xfId="0" applyBorder="1">
      <alignment vertical="center"/>
    </xf>
    <xf numFmtId="0" fontId="0" fillId="0" borderId="14" xfId="0" applyBorder="1">
      <alignment vertical="center"/>
    </xf>
    <xf numFmtId="0" fontId="40" fillId="0" borderId="0" xfId="0" applyFont="1" applyAlignment="1">
      <alignment horizontal="left" vertical="center"/>
    </xf>
    <xf numFmtId="38" fontId="0" fillId="9" borderId="70" xfId="1" applyFont="1" applyFill="1" applyBorder="1" applyAlignment="1">
      <alignment vertical="center" shrinkToFit="1"/>
    </xf>
    <xf numFmtId="38" fontId="0" fillId="0" borderId="126" xfId="1" applyFont="1" applyBorder="1" applyAlignment="1">
      <alignment vertical="center" shrinkToFit="1"/>
    </xf>
    <xf numFmtId="38" fontId="0" fillId="0" borderId="121" xfId="1" applyFont="1" applyBorder="1" applyAlignment="1">
      <alignment vertical="center" shrinkToFit="1"/>
    </xf>
    <xf numFmtId="0" fontId="8" fillId="3" borderId="21" xfId="0" applyFont="1" applyFill="1" applyBorder="1" applyAlignment="1">
      <alignment horizontal="center" vertical="center"/>
    </xf>
    <xf numFmtId="0" fontId="0" fillId="0" borderId="21" xfId="0" applyBorder="1" applyAlignment="1">
      <alignment vertical="center" wrapText="1"/>
    </xf>
    <xf numFmtId="0" fontId="0" fillId="0" borderId="10" xfId="0" applyBorder="1" applyAlignment="1">
      <alignment vertical="center" wrapText="1"/>
    </xf>
    <xf numFmtId="0" fontId="0" fillId="0" borderId="22" xfId="0" applyBorder="1" applyAlignment="1">
      <alignment vertical="center" wrapText="1"/>
    </xf>
    <xf numFmtId="0" fontId="14" fillId="0" borderId="17" xfId="0" applyFont="1" applyBorder="1" applyAlignment="1">
      <alignment vertical="center" textRotation="255"/>
    </xf>
    <xf numFmtId="0" fontId="0" fillId="0" borderId="12" xfId="0" applyBorder="1">
      <alignment vertical="center"/>
    </xf>
    <xf numFmtId="0" fontId="0" fillId="0" borderId="65" xfId="0" applyBorder="1">
      <alignment vertical="center"/>
    </xf>
    <xf numFmtId="0" fontId="19" fillId="0" borderId="32" xfId="0" applyFont="1" applyBorder="1" applyAlignment="1">
      <alignment horizontal="center" vertical="center" shrinkToFit="1"/>
    </xf>
    <xf numFmtId="0" fontId="19" fillId="0" borderId="79" xfId="0" applyFont="1" applyBorder="1" applyAlignment="1">
      <alignment horizontal="center" vertical="center"/>
    </xf>
    <xf numFmtId="0" fontId="19" fillId="0" borderId="114" xfId="0" applyFont="1" applyBorder="1" applyAlignment="1">
      <alignment horizontal="center" vertical="center"/>
    </xf>
    <xf numFmtId="179" fontId="22" fillId="0" borderId="114" xfId="0" applyNumberFormat="1" applyFont="1" applyBorder="1" applyAlignment="1">
      <alignment vertical="center" textRotation="255"/>
    </xf>
    <xf numFmtId="179" fontId="22" fillId="0" borderId="22" xfId="0" applyNumberFormat="1" applyFont="1" applyBorder="1" applyAlignment="1">
      <alignment vertical="center" textRotation="255"/>
    </xf>
    <xf numFmtId="0" fontId="22" fillId="0" borderId="18" xfId="0" applyFont="1" applyBorder="1" applyAlignment="1">
      <alignment horizontal="center" vertical="center"/>
    </xf>
    <xf numFmtId="0" fontId="0" fillId="0" borderId="35" xfId="0" applyBorder="1" applyAlignment="1">
      <alignment horizontal="center" vertical="center"/>
    </xf>
    <xf numFmtId="0" fontId="22" fillId="0" borderId="21" xfId="0" applyFont="1" applyBorder="1" applyAlignment="1">
      <alignment horizontal="center" vertical="center" shrinkToFit="1"/>
    </xf>
    <xf numFmtId="0" fontId="0" fillId="0" borderId="81" xfId="0" applyBorder="1" applyAlignment="1">
      <alignment horizontal="center" vertical="center"/>
    </xf>
    <xf numFmtId="0" fontId="0" fillId="0" borderId="121" xfId="0" applyBorder="1">
      <alignment vertical="center"/>
    </xf>
    <xf numFmtId="0" fontId="0" fillId="0" borderId="78" xfId="0" applyBorder="1">
      <alignment vertical="center"/>
    </xf>
    <xf numFmtId="0" fontId="0" fillId="0" borderId="30" xfId="0" applyBorder="1">
      <alignment vertical="center"/>
    </xf>
    <xf numFmtId="0" fontId="0" fillId="0" borderId="115" xfId="0" applyBorder="1">
      <alignment vertical="center"/>
    </xf>
    <xf numFmtId="0" fontId="0" fillId="0" borderId="8" xfId="0" applyBorder="1">
      <alignment vertical="center"/>
    </xf>
    <xf numFmtId="0" fontId="0" fillId="0" borderId="40" xfId="0" applyBorder="1">
      <alignment vertical="center"/>
    </xf>
    <xf numFmtId="0" fontId="0" fillId="0" borderId="5" xfId="0" applyBorder="1">
      <alignment vertical="center"/>
    </xf>
    <xf numFmtId="0" fontId="0" fillId="0" borderId="6" xfId="0" applyBorder="1">
      <alignment vertical="center"/>
    </xf>
    <xf numFmtId="0" fontId="0" fillId="0" borderId="15" xfId="0" applyBorder="1">
      <alignment vertical="center"/>
    </xf>
    <xf numFmtId="0" fontId="0" fillId="0" borderId="12" xfId="0" applyBorder="1" applyAlignment="1">
      <alignment vertical="center" textRotation="255"/>
    </xf>
    <xf numFmtId="0" fontId="0" fillId="0" borderId="155" xfId="0" applyBorder="1" applyAlignment="1">
      <alignment horizontal="center" vertical="center"/>
    </xf>
    <xf numFmtId="0" fontId="0" fillId="0" borderId="71" xfId="0" applyBorder="1" applyAlignment="1">
      <alignment horizontal="center" vertical="center"/>
    </xf>
    <xf numFmtId="0" fontId="0" fillId="0" borderId="73" xfId="0" applyBorder="1" applyAlignment="1">
      <alignment horizontal="center" vertical="center"/>
    </xf>
    <xf numFmtId="0" fontId="0" fillId="0" borderId="80" xfId="0" applyBorder="1" applyAlignment="1">
      <alignment horizontal="center" vertical="center" shrinkToFit="1"/>
    </xf>
    <xf numFmtId="0" fontId="0" fillId="0" borderId="35" xfId="0" applyBorder="1" applyAlignment="1">
      <alignment horizontal="center" vertical="center" shrinkToFit="1"/>
    </xf>
    <xf numFmtId="0" fontId="0" fillId="0" borderId="65" xfId="0" applyBorder="1" applyAlignment="1">
      <alignment vertical="center" textRotation="255"/>
    </xf>
    <xf numFmtId="0" fontId="14" fillId="0" borderId="111" xfId="0" applyFont="1" applyBorder="1" applyAlignment="1">
      <alignment vertical="center" textRotation="255"/>
    </xf>
    <xf numFmtId="0" fontId="14" fillId="0" borderId="12" xfId="0" applyFont="1" applyBorder="1" applyAlignment="1">
      <alignment vertical="center" textRotation="255"/>
    </xf>
    <xf numFmtId="0" fontId="14" fillId="0" borderId="65" xfId="0" applyFont="1" applyBorder="1" applyAlignment="1">
      <alignment vertical="center" textRotation="255"/>
    </xf>
    <xf numFmtId="0" fontId="14" fillId="0" borderId="18" xfId="0" applyFont="1" applyBorder="1" applyAlignment="1">
      <alignment horizontal="center" vertical="center" shrinkToFit="1"/>
    </xf>
    <xf numFmtId="0" fontId="0" fillId="0" borderId="45" xfId="0" applyBorder="1" applyAlignment="1">
      <alignment horizontal="center" vertical="center"/>
    </xf>
    <xf numFmtId="0" fontId="0" fillId="0" borderId="128" xfId="0" applyBorder="1" applyAlignment="1">
      <alignment horizontal="center" vertical="center"/>
    </xf>
    <xf numFmtId="0" fontId="0" fillId="0" borderId="1" xfId="0" applyBorder="1" applyAlignment="1">
      <alignment horizontal="center" vertical="center"/>
    </xf>
    <xf numFmtId="0" fontId="0" fillId="0" borderId="24" xfId="0" applyBorder="1" applyAlignment="1">
      <alignment horizontal="center" vertical="center"/>
    </xf>
    <xf numFmtId="0" fontId="19" fillId="0" borderId="153"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4" xfId="0" applyFont="1" applyBorder="1" applyAlignment="1">
      <alignment horizontal="center" vertical="center" wrapText="1"/>
    </xf>
    <xf numFmtId="0" fontId="0" fillId="0" borderId="78"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22" fillId="0" borderId="21" xfId="0" applyFont="1" applyBorder="1" applyAlignment="1">
      <alignment horizontal="center" vertical="center"/>
    </xf>
    <xf numFmtId="0" fontId="19" fillId="0" borderId="170" xfId="0" applyFont="1" applyBorder="1" applyAlignment="1">
      <alignment vertical="center" wrapText="1"/>
    </xf>
    <xf numFmtId="0" fontId="19" fillId="0" borderId="171" xfId="0" applyFont="1" applyBorder="1" applyAlignment="1">
      <alignment vertical="center" wrapText="1"/>
    </xf>
    <xf numFmtId="0" fontId="19" fillId="0" borderId="175" xfId="0" applyFont="1" applyBorder="1" applyAlignment="1">
      <alignment vertical="center" wrapText="1"/>
    </xf>
    <xf numFmtId="0" fontId="27" fillId="0" borderId="21" xfId="0" applyFont="1" applyBorder="1" applyAlignment="1">
      <alignment horizontal="center" vertical="center" shrinkToFit="1"/>
    </xf>
    <xf numFmtId="0" fontId="0" fillId="0" borderId="11" xfId="0" applyBorder="1" applyAlignment="1">
      <alignment horizontal="center" vertical="center"/>
    </xf>
    <xf numFmtId="0" fontId="0" fillId="0" borderId="153" xfId="0" applyBorder="1" applyAlignment="1">
      <alignment horizontal="center" vertical="center"/>
    </xf>
    <xf numFmtId="0" fontId="0" fillId="0" borderId="14" xfId="0" applyBorder="1" applyAlignment="1">
      <alignment horizontal="center" vertical="center"/>
    </xf>
    <xf numFmtId="0" fontId="0" fillId="0" borderId="115" xfId="0" applyBorder="1" applyAlignment="1">
      <alignment horizontal="center" vertical="center"/>
    </xf>
    <xf numFmtId="0" fontId="0" fillId="0" borderId="15" xfId="0" applyBorder="1" applyAlignment="1">
      <alignment horizontal="center" vertical="center"/>
    </xf>
    <xf numFmtId="0" fontId="0" fillId="0" borderId="32" xfId="0" applyBorder="1" applyAlignment="1">
      <alignment horizontal="center" vertical="center" shrinkToFit="1"/>
    </xf>
    <xf numFmtId="0" fontId="0" fillId="0" borderId="79" xfId="0" applyBorder="1">
      <alignment vertical="center"/>
    </xf>
    <xf numFmtId="0" fontId="0" fillId="0" borderId="139" xfId="0" applyBorder="1">
      <alignment vertical="center"/>
    </xf>
    <xf numFmtId="0" fontId="0" fillId="0" borderId="79" xfId="0" applyBorder="1" applyAlignment="1">
      <alignment horizontal="center" vertical="center"/>
    </xf>
    <xf numFmtId="0" fontId="7" fillId="0" borderId="79" xfId="0" applyFont="1" applyBorder="1" applyAlignment="1">
      <alignment horizontal="center" vertical="center"/>
    </xf>
    <xf numFmtId="0" fontId="0" fillId="0" borderId="114" xfId="0" applyBorder="1" applyAlignment="1">
      <alignment horizontal="center" vertical="center"/>
    </xf>
    <xf numFmtId="0" fontId="0" fillId="0" borderId="114" xfId="0" applyBorder="1">
      <alignment vertical="center"/>
    </xf>
    <xf numFmtId="0" fontId="0" fillId="0" borderId="115"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38" fontId="52" fillId="11" borderId="194" xfId="0" applyNumberFormat="1" applyFont="1" applyFill="1" applyBorder="1">
      <alignment vertical="center"/>
    </xf>
    <xf numFmtId="0" fontId="52" fillId="11" borderId="192" xfId="0" applyFont="1" applyFill="1" applyBorder="1">
      <alignment vertical="center"/>
    </xf>
    <xf numFmtId="0" fontId="52" fillId="11" borderId="199" xfId="0" applyFont="1" applyFill="1" applyBorder="1">
      <alignment vertical="center"/>
    </xf>
    <xf numFmtId="38" fontId="60" fillId="16" borderId="192" xfId="0" applyNumberFormat="1" applyFont="1" applyFill="1" applyBorder="1">
      <alignment vertical="center"/>
    </xf>
    <xf numFmtId="0" fontId="29" fillId="16" borderId="192" xfId="0" applyFont="1" applyFill="1" applyBorder="1">
      <alignment vertical="center"/>
    </xf>
    <xf numFmtId="0" fontId="29" fillId="16" borderId="193" xfId="0" applyFont="1" applyFill="1" applyBorder="1">
      <alignment vertical="center"/>
    </xf>
    <xf numFmtId="0" fontId="13" fillId="0" borderId="177" xfId="0" applyFont="1" applyBorder="1" applyAlignment="1">
      <alignment horizontal="center" vertical="center"/>
    </xf>
    <xf numFmtId="0" fontId="13" fillId="0" borderId="188" xfId="0" applyFont="1" applyBorder="1" applyAlignment="1">
      <alignment horizontal="center" vertical="center"/>
    </xf>
    <xf numFmtId="0" fontId="13" fillId="0" borderId="187" xfId="0" applyFont="1" applyBorder="1" applyAlignment="1">
      <alignment horizontal="center" vertical="center"/>
    </xf>
    <xf numFmtId="38" fontId="52" fillId="2" borderId="93" xfId="1" applyFont="1" applyFill="1" applyBorder="1" applyAlignment="1">
      <alignment vertical="center"/>
    </xf>
    <xf numFmtId="0" fontId="29" fillId="0" borderId="95" xfId="0" applyFont="1" applyBorder="1">
      <alignment vertical="center"/>
    </xf>
    <xf numFmtId="0" fontId="29" fillId="0" borderId="91" xfId="0" applyFont="1" applyBorder="1">
      <alignment vertical="center"/>
    </xf>
    <xf numFmtId="38" fontId="60" fillId="2" borderId="93" xfId="1" applyFont="1" applyFill="1" applyBorder="1" applyAlignment="1">
      <alignment vertical="center"/>
    </xf>
    <xf numFmtId="38" fontId="52" fillId="11" borderId="98" xfId="1" applyFont="1" applyFill="1" applyBorder="1" applyAlignment="1">
      <alignment vertical="center"/>
    </xf>
    <xf numFmtId="0" fontId="29" fillId="11" borderId="95" xfId="0" applyFont="1" applyFill="1" applyBorder="1">
      <alignment vertical="center"/>
    </xf>
    <xf numFmtId="0" fontId="29" fillId="11" borderId="91" xfId="0" applyFont="1" applyFill="1" applyBorder="1">
      <alignment vertical="center"/>
    </xf>
    <xf numFmtId="38" fontId="52" fillId="0" borderId="93" xfId="1" applyFont="1" applyFill="1" applyBorder="1" applyAlignment="1">
      <alignment vertical="center"/>
    </xf>
    <xf numFmtId="38" fontId="52" fillId="11" borderId="93" xfId="1" applyFont="1" applyFill="1" applyBorder="1" applyAlignment="1">
      <alignment vertical="center"/>
    </xf>
    <xf numFmtId="38" fontId="52" fillId="0" borderId="93" xfId="1" applyFont="1" applyBorder="1" applyAlignment="1">
      <alignment vertical="center"/>
    </xf>
    <xf numFmtId="0" fontId="19" fillId="6" borderId="76" xfId="0" applyFont="1" applyFill="1" applyBorder="1" applyAlignment="1">
      <alignment horizontal="center" vertical="center"/>
    </xf>
    <xf numFmtId="0" fontId="19" fillId="6" borderId="50" xfId="0" applyFont="1" applyFill="1" applyBorder="1">
      <alignment vertical="center"/>
    </xf>
    <xf numFmtId="0" fontId="0" fillId="0" borderId="51" xfId="0" applyBorder="1">
      <alignment vertical="center"/>
    </xf>
    <xf numFmtId="38" fontId="52" fillId="2" borderId="74" xfId="1" applyFont="1" applyFill="1" applyBorder="1" applyAlignment="1">
      <alignment vertical="center"/>
    </xf>
    <xf numFmtId="38" fontId="52" fillId="0" borderId="16" xfId="1" applyFont="1" applyBorder="1" applyAlignment="1">
      <alignment vertical="center"/>
    </xf>
    <xf numFmtId="38" fontId="52" fillId="0" borderId="48" xfId="1" applyFont="1" applyBorder="1" applyAlignment="1">
      <alignment vertical="center"/>
    </xf>
    <xf numFmtId="38" fontId="52" fillId="2" borderId="16" xfId="1" applyFont="1" applyFill="1" applyBorder="1" applyAlignment="1">
      <alignment vertical="center"/>
    </xf>
    <xf numFmtId="38" fontId="52" fillId="16" borderId="93" xfId="1" applyFont="1" applyFill="1" applyBorder="1" applyAlignment="1">
      <alignment vertical="center"/>
    </xf>
    <xf numFmtId="0" fontId="29" fillId="16" borderId="95" xfId="0" applyFont="1" applyFill="1" applyBorder="1">
      <alignment vertical="center"/>
    </xf>
    <xf numFmtId="0" fontId="29" fillId="16" borderId="91" xfId="0" applyFont="1" applyFill="1" applyBorder="1">
      <alignment vertical="center"/>
    </xf>
    <xf numFmtId="38" fontId="52" fillId="3" borderId="74" xfId="1" applyFont="1" applyFill="1" applyBorder="1" applyAlignment="1">
      <alignment vertical="center"/>
    </xf>
    <xf numFmtId="38" fontId="52" fillId="3" borderId="16" xfId="1" applyFont="1" applyFill="1" applyBorder="1" applyAlignment="1">
      <alignment vertical="center"/>
    </xf>
    <xf numFmtId="38" fontId="52" fillId="3" borderId="48" xfId="1" applyFont="1" applyFill="1" applyBorder="1" applyAlignment="1">
      <alignment vertical="center"/>
    </xf>
    <xf numFmtId="38" fontId="52" fillId="0" borderId="74" xfId="1" applyFont="1" applyBorder="1" applyAlignment="1">
      <alignment vertical="center"/>
    </xf>
    <xf numFmtId="0" fontId="52" fillId="0" borderId="16" xfId="0" applyFont="1" applyBorder="1">
      <alignment vertical="center"/>
    </xf>
    <xf numFmtId="0" fontId="52" fillId="0" borderId="48" xfId="0" applyFont="1" applyBorder="1">
      <alignment vertical="center"/>
    </xf>
    <xf numFmtId="38" fontId="52" fillId="11" borderId="95" xfId="1" applyFont="1" applyFill="1" applyBorder="1" applyAlignment="1">
      <alignment vertical="center"/>
    </xf>
    <xf numFmtId="38" fontId="52" fillId="11" borderId="91" xfId="1" applyFont="1" applyFill="1" applyBorder="1" applyAlignment="1">
      <alignment vertical="center"/>
    </xf>
    <xf numFmtId="38" fontId="0" fillId="0" borderId="37" xfId="1" applyFont="1" applyBorder="1" applyAlignment="1">
      <alignment horizontal="center" vertical="center"/>
    </xf>
    <xf numFmtId="38" fontId="0" fillId="0" borderId="53" xfId="1" applyFont="1" applyBorder="1" applyAlignment="1">
      <alignment vertical="center"/>
    </xf>
    <xf numFmtId="38" fontId="52" fillId="0" borderId="74" xfId="1" applyFont="1" applyFill="1" applyBorder="1" applyAlignment="1">
      <alignment vertical="center"/>
    </xf>
    <xf numFmtId="38" fontId="52" fillId="0" borderId="16" xfId="1" applyFont="1" applyFill="1" applyBorder="1" applyAlignment="1">
      <alignment vertical="center"/>
    </xf>
    <xf numFmtId="38" fontId="52" fillId="0" borderId="48" xfId="1" applyFont="1" applyFill="1" applyBorder="1" applyAlignment="1">
      <alignment vertical="center"/>
    </xf>
    <xf numFmtId="38" fontId="52" fillId="9" borderId="93" xfId="1" applyFont="1" applyFill="1" applyBorder="1" applyAlignment="1">
      <alignment vertical="center"/>
    </xf>
    <xf numFmtId="38" fontId="52" fillId="9" borderId="95" xfId="1" applyFont="1" applyFill="1" applyBorder="1" applyAlignment="1">
      <alignment vertical="center"/>
    </xf>
    <xf numFmtId="38" fontId="52" fillId="9" borderId="91" xfId="1" applyFont="1" applyFill="1" applyBorder="1" applyAlignment="1">
      <alignment vertical="center"/>
    </xf>
    <xf numFmtId="38" fontId="60" fillId="16" borderId="93" xfId="1" applyFont="1" applyFill="1" applyBorder="1" applyAlignment="1">
      <alignment vertical="center"/>
    </xf>
    <xf numFmtId="38" fontId="60" fillId="16" borderId="95" xfId="1" applyFont="1" applyFill="1" applyBorder="1" applyAlignment="1">
      <alignment vertical="center"/>
    </xf>
    <xf numFmtId="38" fontId="60" fillId="16" borderId="91" xfId="1" applyFont="1" applyFill="1" applyBorder="1" applyAlignment="1">
      <alignment vertical="center"/>
    </xf>
    <xf numFmtId="38" fontId="52" fillId="16" borderId="98" xfId="1" applyFont="1" applyFill="1" applyBorder="1" applyAlignment="1">
      <alignment vertical="center"/>
    </xf>
    <xf numFmtId="38" fontId="52" fillId="16" borderId="95" xfId="1" applyFont="1" applyFill="1" applyBorder="1" applyAlignment="1">
      <alignment vertical="center"/>
    </xf>
    <xf numFmtId="38" fontId="52" fillId="16" borderId="91" xfId="1" applyFont="1" applyFill="1" applyBorder="1" applyAlignment="1">
      <alignment vertical="center"/>
    </xf>
    <xf numFmtId="38" fontId="60" fillId="2" borderId="74" xfId="1" applyFont="1" applyFill="1" applyBorder="1" applyAlignment="1">
      <alignment vertical="center"/>
    </xf>
    <xf numFmtId="38" fontId="60" fillId="2" borderId="16" xfId="1" applyFont="1" applyFill="1" applyBorder="1" applyAlignment="1">
      <alignment vertical="center"/>
    </xf>
    <xf numFmtId="38" fontId="60" fillId="0" borderId="16" xfId="1" applyFont="1" applyBorder="1" applyAlignment="1">
      <alignment vertical="center"/>
    </xf>
    <xf numFmtId="38" fontId="60" fillId="0" borderId="48" xfId="1" applyFont="1" applyBorder="1" applyAlignment="1">
      <alignment vertical="center"/>
    </xf>
    <xf numFmtId="38" fontId="52" fillId="3" borderId="23" xfId="1" applyFont="1" applyFill="1" applyBorder="1" applyAlignment="1">
      <alignment vertical="center"/>
    </xf>
    <xf numFmtId="9" fontId="29" fillId="2" borderId="42" xfId="1" applyNumberFormat="1" applyFont="1" applyFill="1" applyBorder="1" applyAlignment="1">
      <alignment horizontal="center" vertical="center"/>
    </xf>
    <xf numFmtId="0" fontId="29" fillId="0" borderId="13" xfId="0" applyFont="1" applyBorder="1" applyAlignment="1">
      <alignment horizontal="center" vertical="center"/>
    </xf>
    <xf numFmtId="0" fontId="29" fillId="0" borderId="45" xfId="0" applyFont="1" applyBorder="1" applyAlignment="1">
      <alignment horizontal="center" vertical="center"/>
    </xf>
    <xf numFmtId="38" fontId="52" fillId="15" borderId="133" xfId="1" applyFont="1" applyFill="1" applyBorder="1" applyAlignment="1">
      <alignment vertical="center"/>
    </xf>
    <xf numFmtId="0" fontId="52" fillId="15" borderId="134" xfId="0" applyFont="1" applyFill="1" applyBorder="1">
      <alignment vertical="center"/>
    </xf>
    <xf numFmtId="0" fontId="52" fillId="15" borderId="135" xfId="0" applyFont="1" applyFill="1" applyBorder="1">
      <alignment vertical="center"/>
    </xf>
    <xf numFmtId="0" fontId="13" fillId="0" borderId="21" xfId="0" applyFont="1" applyBorder="1" applyAlignment="1">
      <alignment horizontal="center" vertical="center" shrinkToFit="1"/>
    </xf>
    <xf numFmtId="0" fontId="13" fillId="0" borderId="10" xfId="0" applyFont="1" applyBorder="1" applyAlignment="1">
      <alignment vertical="center" shrinkToFit="1"/>
    </xf>
    <xf numFmtId="38" fontId="0" fillId="0" borderId="169" xfId="1" applyFont="1" applyBorder="1" applyAlignment="1">
      <alignment vertical="center" wrapText="1"/>
    </xf>
    <xf numFmtId="0" fontId="0" fillId="0" borderId="143" xfId="0" applyBorder="1" applyAlignment="1">
      <alignment vertical="center" wrapText="1"/>
    </xf>
    <xf numFmtId="38" fontId="0" fillId="0" borderId="196" xfId="1" applyFont="1" applyBorder="1" applyAlignment="1">
      <alignment vertical="center" wrapText="1"/>
    </xf>
    <xf numFmtId="0" fontId="0" fillId="0" borderId="195" xfId="0" applyBorder="1" applyAlignment="1">
      <alignment vertical="center" wrapText="1"/>
    </xf>
    <xf numFmtId="38" fontId="52" fillId="17" borderId="43" xfId="1" applyFont="1" applyFill="1" applyBorder="1" applyAlignment="1">
      <alignment vertical="center"/>
    </xf>
    <xf numFmtId="0" fontId="52" fillId="17" borderId="20" xfId="0" applyFont="1" applyFill="1" applyBorder="1">
      <alignment vertical="center"/>
    </xf>
    <xf numFmtId="0" fontId="52" fillId="17" borderId="46" xfId="0" applyFont="1" applyFill="1" applyBorder="1">
      <alignment vertical="center"/>
    </xf>
    <xf numFmtId="38" fontId="56" fillId="14" borderId="192" xfId="0" applyNumberFormat="1" applyFont="1" applyFill="1" applyBorder="1" applyAlignment="1">
      <alignment horizontal="center" vertical="center"/>
    </xf>
    <xf numFmtId="0" fontId="56" fillId="14" borderId="192" xfId="0" applyFont="1" applyFill="1" applyBorder="1" applyAlignment="1">
      <alignment horizontal="center" vertical="center"/>
    </xf>
    <xf numFmtId="0" fontId="56" fillId="14" borderId="193" xfId="0" applyFont="1" applyFill="1" applyBorder="1" applyAlignment="1">
      <alignment horizontal="center" vertical="center"/>
    </xf>
    <xf numFmtId="38" fontId="52" fillId="17" borderId="43" xfId="0" applyNumberFormat="1" applyFont="1" applyFill="1" applyBorder="1">
      <alignment vertical="center"/>
    </xf>
    <xf numFmtId="38" fontId="52" fillId="12" borderId="133" xfId="1" applyFont="1" applyFill="1" applyBorder="1" applyAlignment="1">
      <alignment vertical="center"/>
    </xf>
    <xf numFmtId="0" fontId="52" fillId="12" borderId="134" xfId="0" applyFont="1" applyFill="1" applyBorder="1">
      <alignment vertical="center"/>
    </xf>
    <xf numFmtId="0" fontId="52" fillId="12" borderId="135" xfId="0" applyFont="1" applyFill="1" applyBorder="1">
      <alignment vertical="center"/>
    </xf>
    <xf numFmtId="0" fontId="29" fillId="12" borderId="134" xfId="0" applyFont="1" applyFill="1" applyBorder="1">
      <alignment vertical="center"/>
    </xf>
    <xf numFmtId="0" fontId="29" fillId="12" borderId="135" xfId="0" applyFont="1" applyFill="1" applyBorder="1">
      <alignment vertical="center"/>
    </xf>
    <xf numFmtId="38" fontId="52" fillId="12" borderId="133" xfId="0" applyNumberFormat="1" applyFont="1" applyFill="1" applyBorder="1">
      <alignment vertical="center"/>
    </xf>
    <xf numFmtId="38" fontId="52" fillId="17" borderId="20" xfId="1" applyFont="1" applyFill="1" applyBorder="1" applyAlignment="1">
      <alignment vertical="center"/>
    </xf>
    <xf numFmtId="0" fontId="29" fillId="17" borderId="20" xfId="0" applyFont="1" applyFill="1" applyBorder="1">
      <alignment vertical="center"/>
    </xf>
    <xf numFmtId="0" fontId="29" fillId="17" borderId="46" xfId="0" applyFont="1" applyFill="1" applyBorder="1">
      <alignment vertical="center"/>
    </xf>
    <xf numFmtId="0" fontId="29" fillId="11" borderId="192" xfId="0" applyFont="1" applyFill="1" applyBorder="1">
      <alignment vertical="center"/>
    </xf>
    <xf numFmtId="0" fontId="29" fillId="11" borderId="193" xfId="0" applyFont="1" applyFill="1" applyBorder="1">
      <alignment vertical="center"/>
    </xf>
    <xf numFmtId="0" fontId="38" fillId="0" borderId="30" xfId="0" applyFont="1" applyBorder="1" applyAlignment="1">
      <alignment horizontal="left" vertical="center"/>
    </xf>
    <xf numFmtId="0" fontId="0" fillId="0" borderId="149" xfId="0" applyBorder="1" applyAlignment="1">
      <alignment horizontal="left" vertical="center"/>
    </xf>
    <xf numFmtId="0" fontId="38" fillId="0" borderId="6" xfId="0" applyFont="1" applyBorder="1" applyAlignment="1">
      <alignment horizontal="left" vertical="center"/>
    </xf>
    <xf numFmtId="0" fontId="0" fillId="0" borderId="87" xfId="0" applyBorder="1" applyAlignment="1">
      <alignment horizontal="left" vertical="center"/>
    </xf>
    <xf numFmtId="0" fontId="38" fillId="0" borderId="0" xfId="0" applyFont="1" applyAlignment="1">
      <alignment horizontal="left" vertical="center"/>
    </xf>
    <xf numFmtId="0" fontId="0" fillId="0" borderId="56" xfId="0" applyBorder="1" applyAlignment="1">
      <alignment horizontal="left" vertical="center"/>
    </xf>
    <xf numFmtId="0" fontId="0" fillId="0" borderId="37" xfId="0" applyBorder="1" applyAlignment="1">
      <alignment horizontal="center" vertical="center"/>
    </xf>
    <xf numFmtId="0" fontId="0" fillId="0" borderId="53" xfId="0" applyBorder="1" applyAlignment="1">
      <alignment horizontal="center" vertical="center"/>
    </xf>
    <xf numFmtId="0" fontId="5" fillId="9" borderId="83" xfId="0" applyFont="1" applyFill="1" applyBorder="1" applyAlignment="1">
      <alignment horizontal="right" vertical="center"/>
    </xf>
    <xf numFmtId="0" fontId="0" fillId="9" borderId="85" xfId="0" applyFill="1" applyBorder="1" applyAlignment="1">
      <alignment horizontal="right" vertical="center"/>
    </xf>
    <xf numFmtId="0" fontId="29" fillId="0" borderId="35" xfId="0" applyFont="1" applyBorder="1" applyAlignment="1">
      <alignment horizontal="center" vertical="center"/>
    </xf>
    <xf numFmtId="20" fontId="0" fillId="2" borderId="57" xfId="0" applyNumberFormat="1" applyFill="1" applyBorder="1">
      <alignment vertical="center"/>
    </xf>
    <xf numFmtId="38" fontId="60" fillId="3" borderId="74" xfId="1" applyFont="1" applyFill="1" applyBorder="1" applyAlignment="1">
      <alignment vertical="center"/>
    </xf>
    <xf numFmtId="38" fontId="60" fillId="3" borderId="16" xfId="1" applyFont="1" applyFill="1" applyBorder="1" applyAlignment="1">
      <alignment vertical="center"/>
    </xf>
    <xf numFmtId="38" fontId="60" fillId="3" borderId="48" xfId="1" applyFont="1" applyFill="1" applyBorder="1" applyAlignment="1">
      <alignment vertical="center"/>
    </xf>
    <xf numFmtId="38" fontId="52" fillId="3" borderId="42" xfId="1" applyFont="1" applyFill="1" applyBorder="1" applyAlignment="1">
      <alignment vertical="center"/>
    </xf>
    <xf numFmtId="38" fontId="52" fillId="3" borderId="13" xfId="1" applyFont="1" applyFill="1" applyBorder="1" applyAlignment="1">
      <alignment vertical="center"/>
    </xf>
    <xf numFmtId="38" fontId="52" fillId="3" borderId="45" xfId="1" applyFont="1" applyFill="1" applyBorder="1" applyAlignment="1">
      <alignment vertical="center"/>
    </xf>
    <xf numFmtId="0" fontId="52" fillId="3" borderId="13" xfId="0" applyFont="1" applyFill="1" applyBorder="1">
      <alignment vertical="center"/>
    </xf>
    <xf numFmtId="0" fontId="52" fillId="3" borderId="45" xfId="0" applyFont="1" applyFill="1" applyBorder="1">
      <alignment vertical="center"/>
    </xf>
    <xf numFmtId="38" fontId="25" fillId="16" borderId="93" xfId="1" applyFont="1" applyFill="1" applyBorder="1" applyAlignment="1">
      <alignment vertical="center"/>
    </xf>
    <xf numFmtId="0" fontId="0" fillId="16" borderId="95" xfId="0" applyFill="1" applyBorder="1">
      <alignment vertical="center"/>
    </xf>
    <xf numFmtId="0" fontId="0" fillId="16" borderId="91" xfId="0" applyFill="1" applyBorder="1">
      <alignment vertical="center"/>
    </xf>
    <xf numFmtId="38" fontId="25" fillId="9" borderId="93" xfId="1" applyFont="1" applyFill="1" applyBorder="1" applyAlignment="1">
      <alignment vertical="center"/>
    </xf>
    <xf numFmtId="38" fontId="25" fillId="9" borderId="95" xfId="1" applyFont="1" applyFill="1" applyBorder="1" applyAlignment="1">
      <alignment vertical="center"/>
    </xf>
    <xf numFmtId="38" fontId="25" fillId="9" borderId="91" xfId="1" applyFont="1" applyFill="1" applyBorder="1" applyAlignment="1">
      <alignment vertical="center"/>
    </xf>
    <xf numFmtId="38" fontId="25" fillId="11" borderId="93" xfId="1" applyFont="1" applyFill="1" applyBorder="1" applyAlignment="1">
      <alignment vertical="center"/>
    </xf>
    <xf numFmtId="38" fontId="25" fillId="11" borderId="95" xfId="1" applyFont="1" applyFill="1" applyBorder="1" applyAlignment="1">
      <alignment vertical="center"/>
    </xf>
    <xf numFmtId="38" fontId="25" fillId="11" borderId="91" xfId="1" applyFont="1" applyFill="1" applyBorder="1" applyAlignment="1">
      <alignment vertical="center"/>
    </xf>
    <xf numFmtId="38" fontId="16" fillId="16" borderId="93" xfId="1" applyFont="1" applyFill="1" applyBorder="1" applyAlignment="1">
      <alignment vertical="center"/>
    </xf>
    <xf numFmtId="38" fontId="16" fillId="16" borderId="95" xfId="1" applyFont="1" applyFill="1" applyBorder="1" applyAlignment="1">
      <alignment vertical="center"/>
    </xf>
    <xf numFmtId="38" fontId="16" fillId="16" borderId="91" xfId="1" applyFont="1" applyFill="1" applyBorder="1" applyAlignment="1">
      <alignment vertical="center"/>
    </xf>
    <xf numFmtId="0" fontId="7" fillId="0" borderId="21" xfId="0" applyFont="1" applyBorder="1" applyAlignment="1">
      <alignment horizontal="center" vertical="center" shrinkToFit="1"/>
    </xf>
    <xf numFmtId="0" fontId="7" fillId="0" borderId="10" xfId="0" applyFont="1" applyBorder="1" applyAlignment="1">
      <alignment vertical="center" shrinkToFit="1"/>
    </xf>
    <xf numFmtId="0" fontId="29" fillId="9" borderId="95" xfId="0" applyFont="1" applyFill="1" applyBorder="1">
      <alignment vertical="center"/>
    </xf>
    <xf numFmtId="0" fontId="29" fillId="9" borderId="91" xfId="0" applyFont="1" applyFill="1" applyBorder="1">
      <alignment vertical="center"/>
    </xf>
    <xf numFmtId="0" fontId="52" fillId="3" borderId="16" xfId="0" applyFont="1" applyFill="1" applyBorder="1">
      <alignment vertical="center"/>
    </xf>
    <xf numFmtId="0" fontId="52" fillId="3" borderId="48" xfId="0" applyFont="1" applyFill="1" applyBorder="1">
      <alignment vertical="center"/>
    </xf>
    <xf numFmtId="0" fontId="5" fillId="0" borderId="83" xfId="0" applyFont="1" applyBorder="1" applyAlignment="1">
      <alignment horizontal="center" vertical="center"/>
    </xf>
    <xf numFmtId="0" fontId="0" fillId="0" borderId="85" xfId="0" applyBorder="1" applyAlignment="1">
      <alignment horizontal="center" vertical="center"/>
    </xf>
    <xf numFmtId="38" fontId="52" fillId="16" borderId="20" xfId="1" applyFont="1" applyFill="1" applyBorder="1" applyAlignment="1">
      <alignment vertical="center"/>
    </xf>
    <xf numFmtId="0" fontId="29" fillId="16" borderId="20" xfId="0" applyFont="1" applyFill="1" applyBorder="1">
      <alignment vertical="center"/>
    </xf>
    <xf numFmtId="0" fontId="29" fillId="16" borderId="46" xfId="0" applyFont="1" applyFill="1" applyBorder="1">
      <alignment vertical="center"/>
    </xf>
    <xf numFmtId="38" fontId="52" fillId="16" borderId="43" xfId="1" applyFont="1" applyFill="1" applyBorder="1" applyAlignment="1">
      <alignment vertical="center"/>
    </xf>
    <xf numFmtId="0" fontId="52" fillId="16" borderId="20" xfId="0" applyFont="1" applyFill="1" applyBorder="1">
      <alignment vertical="center"/>
    </xf>
    <xf numFmtId="0" fontId="52" fillId="16" borderId="46" xfId="0" applyFont="1" applyFill="1" applyBorder="1">
      <alignment vertical="center"/>
    </xf>
    <xf numFmtId="38" fontId="52" fillId="16" borderId="43" xfId="0" applyNumberFormat="1" applyFont="1" applyFill="1" applyBorder="1">
      <alignment vertical="center"/>
    </xf>
    <xf numFmtId="38" fontId="60" fillId="12" borderId="133" xfId="0" applyNumberFormat="1" applyFont="1" applyFill="1" applyBorder="1">
      <alignment vertical="center"/>
    </xf>
    <xf numFmtId="0" fontId="60" fillId="12" borderId="134" xfId="0" applyFont="1" applyFill="1" applyBorder="1">
      <alignment vertical="center"/>
    </xf>
    <xf numFmtId="0" fontId="60" fillId="12" borderId="135" xfId="0" applyFont="1" applyFill="1" applyBorder="1">
      <alignment vertical="center"/>
    </xf>
    <xf numFmtId="0" fontId="29" fillId="15" borderId="134" xfId="0" applyFont="1" applyFill="1" applyBorder="1">
      <alignment vertical="center"/>
    </xf>
    <xf numFmtId="0" fontId="29" fillId="15" borderId="135" xfId="0" applyFont="1" applyFill="1" applyBorder="1">
      <alignment vertical="center"/>
    </xf>
    <xf numFmtId="38" fontId="52" fillId="15" borderId="133" xfId="0" applyNumberFormat="1" applyFont="1" applyFill="1" applyBorder="1">
      <alignment vertical="center"/>
    </xf>
    <xf numFmtId="38" fontId="60" fillId="15" borderId="133" xfId="0" applyNumberFormat="1" applyFont="1" applyFill="1" applyBorder="1">
      <alignment vertical="center"/>
    </xf>
    <xf numFmtId="0" fontId="60" fillId="15" borderId="134" xfId="0" applyFont="1" applyFill="1" applyBorder="1">
      <alignment vertical="center"/>
    </xf>
    <xf numFmtId="0" fontId="60" fillId="15" borderId="135" xfId="0" applyFont="1" applyFill="1" applyBorder="1">
      <alignment vertical="center"/>
    </xf>
    <xf numFmtId="38" fontId="52" fillId="15" borderId="134" xfId="1" applyFont="1" applyFill="1" applyBorder="1" applyAlignment="1">
      <alignment vertical="center"/>
    </xf>
    <xf numFmtId="38" fontId="52" fillId="12" borderId="134" xfId="1" applyFont="1" applyFill="1" applyBorder="1" applyAlignment="1">
      <alignment vertical="center"/>
    </xf>
    <xf numFmtId="38" fontId="52" fillId="12" borderId="144" xfId="1" applyFont="1" applyFill="1" applyBorder="1" applyAlignment="1">
      <alignment vertical="center"/>
    </xf>
    <xf numFmtId="38" fontId="52" fillId="15" borderId="144" xfId="1" applyFont="1" applyFill="1" applyBorder="1" applyAlignment="1">
      <alignment vertical="center"/>
    </xf>
    <xf numFmtId="38" fontId="60" fillId="3" borderId="42" xfId="1" applyFont="1" applyFill="1" applyBorder="1" applyAlignment="1">
      <alignment vertical="center"/>
    </xf>
    <xf numFmtId="38" fontId="60" fillId="3" borderId="13" xfId="1" applyFont="1" applyFill="1" applyBorder="1" applyAlignment="1">
      <alignment vertical="center"/>
    </xf>
    <xf numFmtId="38" fontId="60" fillId="3" borderId="45" xfId="1" applyFont="1" applyFill="1" applyBorder="1" applyAlignment="1">
      <alignment vertical="center"/>
    </xf>
    <xf numFmtId="38" fontId="52" fillId="3" borderId="18" xfId="1" applyFont="1" applyFill="1" applyBorder="1" applyAlignment="1">
      <alignment vertical="center"/>
    </xf>
    <xf numFmtId="38" fontId="52" fillId="3" borderId="35" xfId="1" applyFont="1" applyFill="1" applyBorder="1" applyAlignment="1">
      <alignment vertical="center"/>
    </xf>
    <xf numFmtId="38" fontId="52" fillId="12" borderId="93" xfId="1" applyFont="1" applyFill="1" applyBorder="1" applyAlignment="1">
      <alignment vertical="center"/>
    </xf>
    <xf numFmtId="38" fontId="52" fillId="12" borderId="95" xfId="1" applyFont="1" applyFill="1" applyBorder="1" applyAlignment="1">
      <alignment vertical="center"/>
    </xf>
    <xf numFmtId="38" fontId="52" fillId="12" borderId="91" xfId="1" applyFont="1" applyFill="1" applyBorder="1" applyAlignment="1">
      <alignment vertical="center"/>
    </xf>
    <xf numFmtId="0" fontId="0" fillId="0" borderId="50" xfId="0" applyBorder="1">
      <alignment vertical="center"/>
    </xf>
    <xf numFmtId="38" fontId="60" fillId="12" borderId="93" xfId="1" applyFont="1" applyFill="1" applyBorder="1" applyAlignment="1">
      <alignment vertical="center"/>
    </xf>
    <xf numFmtId="38" fontId="60" fillId="12" borderId="95" xfId="1" applyFont="1" applyFill="1" applyBorder="1" applyAlignment="1">
      <alignment vertical="center"/>
    </xf>
    <xf numFmtId="38" fontId="60" fillId="12" borderId="91" xfId="1" applyFont="1" applyFill="1" applyBorder="1" applyAlignment="1">
      <alignment vertical="center"/>
    </xf>
    <xf numFmtId="38" fontId="52" fillId="12" borderId="98" xfId="1" applyFont="1" applyFill="1" applyBorder="1" applyAlignment="1">
      <alignment vertical="center"/>
    </xf>
    <xf numFmtId="0" fontId="29" fillId="12" borderId="95" xfId="0" applyFont="1" applyFill="1" applyBorder="1">
      <alignment vertical="center"/>
    </xf>
    <xf numFmtId="0" fontId="29" fillId="12" borderId="91" xfId="0" applyFont="1" applyFill="1" applyBorder="1">
      <alignment vertical="center"/>
    </xf>
    <xf numFmtId="38" fontId="8" fillId="0" borderId="83" xfId="1" applyFont="1" applyBorder="1" applyAlignment="1">
      <alignment horizontal="center" vertical="center"/>
    </xf>
    <xf numFmtId="38" fontId="8" fillId="0" borderId="30" xfId="1" applyFont="1" applyBorder="1" applyAlignment="1">
      <alignment horizontal="center" vertical="center"/>
    </xf>
    <xf numFmtId="0" fontId="0" fillId="0" borderId="31" xfId="0" applyBorder="1">
      <alignment vertical="center"/>
    </xf>
    <xf numFmtId="38" fontId="8" fillId="0" borderId="52" xfId="1" applyFont="1" applyBorder="1" applyAlignment="1">
      <alignment horizontal="center" vertical="center"/>
    </xf>
    <xf numFmtId="38" fontId="8" fillId="0" borderId="0" xfId="1" applyFont="1" applyBorder="1" applyAlignment="1">
      <alignment horizontal="center" vertical="center"/>
    </xf>
    <xf numFmtId="0" fontId="0" fillId="0" borderId="4" xfId="0" applyBorder="1">
      <alignment vertical="center"/>
    </xf>
    <xf numFmtId="38" fontId="8" fillId="0" borderId="189" xfId="1" applyFont="1" applyBorder="1" applyAlignment="1">
      <alignment horizontal="center" vertical="center"/>
    </xf>
    <xf numFmtId="38" fontId="8" fillId="0" borderId="29" xfId="1" applyFont="1" applyBorder="1" applyAlignment="1">
      <alignment horizontal="center" vertical="center"/>
    </xf>
    <xf numFmtId="0" fontId="0" fillId="0" borderId="213" xfId="0" applyBorder="1">
      <alignment vertical="center"/>
    </xf>
    <xf numFmtId="38" fontId="25" fillId="12" borderId="93" xfId="1" applyFont="1" applyFill="1" applyBorder="1" applyAlignment="1">
      <alignment vertical="center"/>
    </xf>
    <xf numFmtId="38" fontId="25" fillId="12" borderId="95" xfId="1" applyFont="1" applyFill="1" applyBorder="1" applyAlignment="1">
      <alignment vertical="center"/>
    </xf>
    <xf numFmtId="38" fontId="25" fillId="12" borderId="91" xfId="1" applyFont="1" applyFill="1" applyBorder="1" applyAlignment="1">
      <alignment vertical="center"/>
    </xf>
    <xf numFmtId="38" fontId="16" fillId="12" borderId="93" xfId="1" applyFont="1" applyFill="1" applyBorder="1" applyAlignment="1">
      <alignment vertical="center"/>
    </xf>
    <xf numFmtId="38" fontId="16" fillId="12" borderId="95" xfId="1" applyFont="1" applyFill="1" applyBorder="1" applyAlignment="1">
      <alignment vertical="center"/>
    </xf>
    <xf numFmtId="38" fontId="16" fillId="12" borderId="91" xfId="1" applyFont="1" applyFill="1" applyBorder="1" applyAlignment="1">
      <alignment vertical="center"/>
    </xf>
    <xf numFmtId="0" fontId="7" fillId="0" borderId="21" xfId="0" applyFont="1" applyBorder="1" applyAlignment="1">
      <alignment horizontal="center" vertical="center"/>
    </xf>
    <xf numFmtId="0" fontId="7" fillId="0" borderId="10" xfId="0" applyFont="1" applyBorder="1">
      <alignment vertical="center"/>
    </xf>
    <xf numFmtId="0" fontId="0" fillId="12" borderId="95" xfId="0" applyFill="1" applyBorder="1">
      <alignment vertical="center"/>
    </xf>
    <xf numFmtId="0" fontId="0" fillId="12" borderId="91" xfId="0" applyFill="1" applyBorder="1">
      <alignment vertical="center"/>
    </xf>
    <xf numFmtId="38" fontId="2" fillId="12" borderId="93" xfId="1" applyFont="1" applyFill="1" applyBorder="1" applyAlignment="1">
      <alignment vertical="center"/>
    </xf>
    <xf numFmtId="38" fontId="2" fillId="12" borderId="95" xfId="1" applyFont="1" applyFill="1" applyBorder="1" applyAlignment="1">
      <alignment vertical="center"/>
    </xf>
    <xf numFmtId="38" fontId="2" fillId="12" borderId="91" xfId="1" applyFont="1" applyFill="1" applyBorder="1" applyAlignment="1">
      <alignment vertical="center"/>
    </xf>
    <xf numFmtId="38" fontId="52" fillId="3" borderId="14" xfId="1" applyFont="1" applyFill="1" applyBorder="1" applyAlignment="1">
      <alignment vertical="center"/>
    </xf>
    <xf numFmtId="0" fontId="36" fillId="0" borderId="75" xfId="0" applyFont="1" applyBorder="1" applyAlignment="1">
      <alignment horizontal="center" vertical="center" wrapText="1" shrinkToFit="1"/>
    </xf>
    <xf numFmtId="0" fontId="36" fillId="0" borderId="110" xfId="0" applyFont="1" applyBorder="1" applyAlignment="1">
      <alignment horizontal="center" vertical="center" wrapText="1" shrinkToFit="1"/>
    </xf>
    <xf numFmtId="0" fontId="36" fillId="0" borderId="16" xfId="0" applyFont="1" applyBorder="1" applyAlignment="1">
      <alignment horizontal="center" vertical="center" wrapText="1" shrinkToFit="1"/>
    </xf>
    <xf numFmtId="0" fontId="36" fillId="0" borderId="56" xfId="0" applyFont="1" applyBorder="1" applyAlignment="1">
      <alignment horizontal="center" vertical="center" wrapText="1" shrinkToFit="1"/>
    </xf>
    <xf numFmtId="0" fontId="36" fillId="0" borderId="48" xfId="0" applyFont="1" applyBorder="1" applyAlignment="1">
      <alignment horizontal="center" vertical="center" wrapText="1" shrinkToFit="1"/>
    </xf>
    <xf numFmtId="0" fontId="36" fillId="0" borderId="67" xfId="0" applyFont="1" applyBorder="1" applyAlignment="1">
      <alignment horizontal="center" vertical="center" wrapText="1" shrinkToFit="1"/>
    </xf>
    <xf numFmtId="0" fontId="57" fillId="8" borderId="16" xfId="0" applyFont="1" applyFill="1" applyBorder="1" applyAlignment="1">
      <alignment horizontal="center" vertical="center" wrapText="1" shrinkToFit="1"/>
    </xf>
    <xf numFmtId="0" fontId="36" fillId="8" borderId="0" xfId="0" applyFont="1" applyFill="1" applyAlignment="1">
      <alignment horizontal="center" vertical="center" wrapText="1" shrinkToFit="1"/>
    </xf>
    <xf numFmtId="0" fontId="57" fillId="8" borderId="48" xfId="0" applyFont="1" applyFill="1" applyBorder="1" applyAlignment="1">
      <alignment horizontal="center" vertical="center" wrapText="1" shrinkToFit="1"/>
    </xf>
    <xf numFmtId="0" fontId="36" fillId="8" borderId="26" xfId="0" applyFont="1" applyFill="1" applyBorder="1" applyAlignment="1">
      <alignment horizontal="center" vertical="center" wrapText="1" shrinkToFit="1"/>
    </xf>
    <xf numFmtId="0" fontId="58" fillId="0" borderId="76" xfId="0" applyFont="1" applyBorder="1" applyAlignment="1">
      <alignment horizontal="center" vertical="center"/>
    </xf>
    <xf numFmtId="0" fontId="37" fillId="0" borderId="50" xfId="0" applyFont="1" applyBorder="1" applyAlignment="1">
      <alignment horizontal="center" vertical="center"/>
    </xf>
    <xf numFmtId="0" fontId="37" fillId="10" borderId="8" xfId="0" applyFont="1" applyFill="1" applyBorder="1" applyAlignment="1">
      <alignment horizontal="center" vertical="center" wrapText="1"/>
    </xf>
    <xf numFmtId="0" fontId="37" fillId="10" borderId="25" xfId="0" applyFont="1" applyFill="1" applyBorder="1" applyAlignment="1">
      <alignment horizontal="center" vertical="center" wrapText="1"/>
    </xf>
    <xf numFmtId="0" fontId="19" fillId="7" borderId="43" xfId="0" applyFont="1" applyFill="1" applyBorder="1" applyAlignment="1">
      <alignment vertical="center" textRotation="255" shrinkToFit="1"/>
    </xf>
    <xf numFmtId="0" fontId="19" fillId="7" borderId="20" xfId="0" applyFont="1" applyFill="1" applyBorder="1" applyAlignment="1">
      <alignment vertical="center" textRotation="255" shrinkToFit="1"/>
    </xf>
    <xf numFmtId="0" fontId="19" fillId="7" borderId="46" xfId="0" applyFont="1" applyFill="1" applyBorder="1" applyAlignment="1">
      <alignment vertical="center" textRotation="255" shrinkToFit="1"/>
    </xf>
    <xf numFmtId="0" fontId="36" fillId="7" borderId="2" xfId="0" applyFont="1" applyFill="1" applyBorder="1" applyAlignment="1">
      <alignment horizontal="center" vertical="center" wrapText="1"/>
    </xf>
    <xf numFmtId="0" fontId="36" fillId="7" borderId="8" xfId="0" applyFont="1" applyFill="1" applyBorder="1" applyAlignment="1">
      <alignment horizontal="center" vertical="center" wrapText="1"/>
    </xf>
    <xf numFmtId="0" fontId="36" fillId="7" borderId="25" xfId="0" applyFont="1" applyFill="1" applyBorder="1" applyAlignment="1">
      <alignment horizontal="center" vertical="center" wrapText="1"/>
    </xf>
    <xf numFmtId="0" fontId="0" fillId="0" borderId="58" xfId="0" applyBorder="1">
      <alignment vertical="center"/>
    </xf>
    <xf numFmtId="0" fontId="58" fillId="0" borderId="37" xfId="0" applyFont="1" applyBorder="1" applyAlignment="1">
      <alignment horizontal="center" vertical="center"/>
    </xf>
    <xf numFmtId="0" fontId="37" fillId="0" borderId="53" xfId="0" applyFont="1" applyBorder="1" applyAlignment="1">
      <alignment horizontal="center" vertical="center"/>
    </xf>
    <xf numFmtId="0" fontId="37" fillId="0" borderId="82" xfId="0" applyFont="1" applyBorder="1" applyAlignment="1">
      <alignment horizontal="center" vertical="center" shrinkToFit="1"/>
    </xf>
    <xf numFmtId="0" fontId="37" fillId="0" borderId="62" xfId="0" applyFont="1" applyBorder="1" applyAlignment="1">
      <alignment horizontal="center" vertical="center" shrinkToFit="1"/>
    </xf>
    <xf numFmtId="0" fontId="37" fillId="0" borderId="82" xfId="0" applyFont="1" applyBorder="1" applyAlignment="1">
      <alignment horizontal="center" vertical="center"/>
    </xf>
    <xf numFmtId="0" fontId="37" fillId="0" borderId="59" xfId="0" applyFont="1" applyBorder="1" applyAlignment="1">
      <alignment horizontal="center" vertical="center"/>
    </xf>
    <xf numFmtId="0" fontId="28" fillId="0" borderId="35" xfId="0" applyFont="1" applyBorder="1" applyAlignment="1">
      <alignment horizontal="center" vertical="center"/>
    </xf>
    <xf numFmtId="0" fontId="0" fillId="0" borderId="97" xfId="0" applyBorder="1" applyAlignment="1">
      <alignment horizontal="center" vertical="center"/>
    </xf>
    <xf numFmtId="0" fontId="28" fillId="5" borderId="35" xfId="0" applyFont="1" applyFill="1" applyBorder="1" applyAlignment="1">
      <alignment horizontal="center" vertical="center"/>
    </xf>
    <xf numFmtId="0" fontId="0" fillId="5" borderId="97" xfId="0" applyFill="1" applyBorder="1" applyAlignment="1">
      <alignment horizontal="center" vertical="center"/>
    </xf>
    <xf numFmtId="0" fontId="19" fillId="10" borderId="76" xfId="0" applyFont="1" applyFill="1" applyBorder="1" applyAlignment="1">
      <alignment vertical="center" textRotation="255"/>
    </xf>
    <xf numFmtId="0" fontId="19" fillId="10" borderId="14" xfId="0" applyFont="1" applyFill="1" applyBorder="1" applyAlignment="1">
      <alignment vertical="center" textRotation="255"/>
    </xf>
    <xf numFmtId="0" fontId="19" fillId="10" borderId="21" xfId="0" applyFont="1" applyFill="1" applyBorder="1" applyAlignment="1">
      <alignment vertical="center" textRotation="255"/>
    </xf>
    <xf numFmtId="0" fontId="19" fillId="10" borderId="23" xfId="0" applyFont="1" applyFill="1" applyBorder="1" applyAlignment="1">
      <alignment vertical="center" textRotation="255"/>
    </xf>
    <xf numFmtId="0" fontId="19" fillId="10" borderId="70" xfId="0" applyFont="1" applyFill="1" applyBorder="1" applyAlignment="1">
      <alignment vertical="center" textRotation="255"/>
    </xf>
    <xf numFmtId="0" fontId="37" fillId="10" borderId="109" xfId="0" applyFont="1" applyFill="1" applyBorder="1" applyAlignment="1">
      <alignment horizontal="center" vertical="center" shrinkToFit="1"/>
    </xf>
    <xf numFmtId="0" fontId="37" fillId="10" borderId="9" xfId="0" applyFont="1" applyFill="1" applyBorder="1" applyAlignment="1">
      <alignment horizontal="center" vertical="center" shrinkToFit="1"/>
    </xf>
    <xf numFmtId="0" fontId="37" fillId="10" borderId="81" xfId="0" applyFont="1" applyFill="1" applyBorder="1" applyAlignment="1">
      <alignment horizontal="center" vertical="center" shrinkToFit="1"/>
    </xf>
    <xf numFmtId="0" fontId="37" fillId="10" borderId="109" xfId="0" applyFont="1" applyFill="1" applyBorder="1" applyAlignment="1">
      <alignment horizontal="center" vertical="center" wrapText="1"/>
    </xf>
    <xf numFmtId="0" fontId="37" fillId="10" borderId="9" xfId="0" applyFont="1" applyFill="1" applyBorder="1" applyAlignment="1">
      <alignment horizontal="center" vertical="center" wrapText="1"/>
    </xf>
    <xf numFmtId="0" fontId="37" fillId="10" borderId="81" xfId="0" applyFont="1" applyFill="1" applyBorder="1" applyAlignment="1">
      <alignment horizontal="center" vertical="center" wrapText="1"/>
    </xf>
    <xf numFmtId="0" fontId="37" fillId="10" borderId="2" xfId="0" applyFont="1" applyFill="1" applyBorder="1" applyAlignment="1">
      <alignment horizontal="center" vertical="center" wrapText="1"/>
    </xf>
    <xf numFmtId="0" fontId="57" fillId="0" borderId="74" xfId="0" applyFont="1" applyBorder="1" applyAlignment="1">
      <alignment horizontal="center" vertical="center" wrapText="1" shrinkToFit="1"/>
    </xf>
    <xf numFmtId="0" fontId="36" fillId="0" borderId="3" xfId="0" applyFont="1" applyBorder="1" applyAlignment="1">
      <alignment horizontal="center" vertical="center" shrinkToFit="1"/>
    </xf>
    <xf numFmtId="0" fontId="57" fillId="0" borderId="16" xfId="0" applyFont="1" applyBorder="1" applyAlignment="1">
      <alignment horizontal="center" vertical="center" shrinkToFit="1"/>
    </xf>
    <xf numFmtId="0" fontId="36" fillId="0" borderId="0" xfId="0" applyFont="1" applyAlignment="1">
      <alignment horizontal="center" vertical="center" shrinkToFit="1"/>
    </xf>
    <xf numFmtId="0" fontId="57" fillId="0" borderId="48" xfId="0" applyFont="1" applyBorder="1" applyAlignment="1">
      <alignment horizontal="center" vertical="center" shrinkToFit="1"/>
    </xf>
    <xf numFmtId="0" fontId="36" fillId="0" borderId="26" xfId="0" applyFont="1" applyBorder="1" applyAlignment="1">
      <alignment horizontal="center" vertical="center" shrinkToFit="1"/>
    </xf>
    <xf numFmtId="0" fontId="37" fillId="7" borderId="2" xfId="0" applyFont="1" applyFill="1" applyBorder="1" applyAlignment="1">
      <alignment horizontal="center" vertical="center" wrapText="1"/>
    </xf>
    <xf numFmtId="0" fontId="37" fillId="7" borderId="8" xfId="0" applyFont="1" applyFill="1" applyBorder="1" applyAlignment="1">
      <alignment horizontal="center" vertical="center" wrapText="1"/>
    </xf>
    <xf numFmtId="0" fontId="37" fillId="7" borderId="25" xfId="0" applyFont="1" applyFill="1" applyBorder="1" applyAlignment="1">
      <alignment horizontal="center" vertical="center" wrapText="1"/>
    </xf>
    <xf numFmtId="0" fontId="45" fillId="0" borderId="12" xfId="0" applyFont="1" applyBorder="1" applyAlignment="1">
      <alignment vertical="center" textRotation="255"/>
    </xf>
    <xf numFmtId="0" fontId="45" fillId="0" borderId="65" xfId="0" applyFont="1" applyBorder="1" applyAlignment="1">
      <alignment vertical="center" textRotation="255"/>
    </xf>
    <xf numFmtId="0" fontId="37" fillId="0" borderId="151" xfId="0" applyFont="1" applyBorder="1" applyAlignment="1">
      <alignment horizontal="center" vertical="center"/>
    </xf>
    <xf numFmtId="0" fontId="37" fillId="0" borderId="63" xfId="0" applyFont="1" applyBorder="1" applyAlignment="1">
      <alignment horizontal="center" vertical="center"/>
    </xf>
    <xf numFmtId="0" fontId="45" fillId="0" borderId="47" xfId="0" applyFont="1" applyBorder="1" applyAlignment="1">
      <alignment vertical="center" textRotation="255"/>
    </xf>
    <xf numFmtId="0" fontId="28" fillId="0" borderId="39" xfId="0" applyFont="1" applyBorder="1" applyAlignment="1">
      <alignment horizontal="center" vertical="center"/>
    </xf>
    <xf numFmtId="0" fontId="0" fillId="0" borderId="106" xfId="0" applyBorder="1" applyAlignment="1">
      <alignment horizontal="center" vertical="center"/>
    </xf>
    <xf numFmtId="0" fontId="45" fillId="0" borderId="17" xfId="0" applyFont="1" applyBorder="1" applyAlignment="1">
      <alignment vertical="center" textRotation="255"/>
    </xf>
    <xf numFmtId="0" fontId="0" fillId="0" borderId="28" xfId="0" applyBorder="1">
      <alignment vertical="center"/>
    </xf>
    <xf numFmtId="0" fontId="0" fillId="0" borderId="29" xfId="0" applyBorder="1">
      <alignment vertical="center"/>
    </xf>
    <xf numFmtId="0" fontId="22" fillId="12" borderId="98" xfId="0" applyFont="1" applyFill="1" applyBorder="1" applyAlignment="1">
      <alignment horizontal="center" vertical="center" wrapText="1" shrinkToFit="1"/>
    </xf>
    <xf numFmtId="0" fontId="22" fillId="12" borderId="95" xfId="0" applyFont="1" applyFill="1" applyBorder="1" applyAlignment="1">
      <alignment horizontal="center" vertical="center"/>
    </xf>
    <xf numFmtId="0" fontId="22" fillId="12" borderId="154" xfId="0" applyFont="1" applyFill="1" applyBorder="1" applyAlignment="1">
      <alignment horizontal="center" vertical="center"/>
    </xf>
    <xf numFmtId="0" fontId="45" fillId="0" borderId="49" xfId="0" applyFont="1" applyBorder="1" applyAlignment="1">
      <alignment vertical="center" textRotation="255"/>
    </xf>
    <xf numFmtId="38" fontId="0" fillId="0" borderId="186" xfId="1" applyFont="1" applyBorder="1" applyAlignment="1">
      <alignment horizontal="center" vertical="center"/>
    </xf>
    <xf numFmtId="38" fontId="0" fillId="0" borderId="29" xfId="1" applyFont="1" applyBorder="1" applyAlignment="1">
      <alignment vertical="center"/>
    </xf>
    <xf numFmtId="0" fontId="0" fillId="0" borderId="149" xfId="0" applyBorder="1" applyAlignment="1">
      <alignment horizontal="center" vertical="center"/>
    </xf>
    <xf numFmtId="0" fontId="0" fillId="0" borderId="87" xfId="0" applyBorder="1" applyAlignment="1">
      <alignment horizontal="center" vertical="center"/>
    </xf>
    <xf numFmtId="0" fontId="7" fillId="0" borderId="22" xfId="0" applyFont="1" applyBorder="1" applyAlignment="1">
      <alignment horizontal="center" vertical="center" shrinkToFit="1"/>
    </xf>
    <xf numFmtId="9" fontId="29" fillId="2" borderId="18" xfId="1" applyNumberFormat="1" applyFont="1" applyFill="1" applyBorder="1" applyAlignment="1">
      <alignment horizontal="center" vertical="center"/>
    </xf>
    <xf numFmtId="20" fontId="0" fillId="2" borderId="57" xfId="0" applyNumberFormat="1" applyFill="1" applyBorder="1" applyAlignment="1">
      <alignment vertical="center" shrinkToFit="1"/>
    </xf>
    <xf numFmtId="0" fontId="52" fillId="16" borderId="93" xfId="0" applyFont="1" applyFill="1" applyBorder="1">
      <alignment vertical="center"/>
    </xf>
    <xf numFmtId="0" fontId="52" fillId="11" borderId="93" xfId="0" applyFont="1" applyFill="1" applyBorder="1">
      <alignment vertical="center"/>
    </xf>
    <xf numFmtId="38" fontId="52" fillId="16" borderId="16" xfId="1" applyFont="1" applyFill="1" applyBorder="1" applyAlignment="1">
      <alignment vertical="center"/>
    </xf>
    <xf numFmtId="0" fontId="29" fillId="16" borderId="16" xfId="0" applyFont="1" applyFill="1" applyBorder="1">
      <alignment vertical="center"/>
    </xf>
    <xf numFmtId="0" fontId="29" fillId="16" borderId="48" xfId="0" applyFont="1" applyFill="1" applyBorder="1">
      <alignment vertical="center"/>
    </xf>
    <xf numFmtId="0" fontId="29" fillId="0" borderId="16" xfId="0" applyFont="1" applyBorder="1">
      <alignment vertical="center"/>
    </xf>
    <xf numFmtId="0" fontId="29" fillId="0" borderId="48" xfId="0" applyFont="1" applyBorder="1">
      <alignment vertical="center"/>
    </xf>
    <xf numFmtId="0" fontId="52" fillId="16" borderId="74" xfId="0" applyFont="1" applyFill="1" applyBorder="1">
      <alignment vertical="center"/>
    </xf>
    <xf numFmtId="0" fontId="52" fillId="11" borderId="74" xfId="0" applyFont="1" applyFill="1" applyBorder="1">
      <alignment vertical="center"/>
    </xf>
    <xf numFmtId="0" fontId="29" fillId="11" borderId="16" xfId="0" applyFont="1" applyFill="1" applyBorder="1">
      <alignment vertical="center"/>
    </xf>
    <xf numFmtId="0" fontId="29" fillId="11" borderId="48" xfId="0" applyFont="1" applyFill="1" applyBorder="1">
      <alignment vertical="center"/>
    </xf>
    <xf numFmtId="38" fontId="52" fillId="11" borderId="74" xfId="1" applyFont="1" applyFill="1" applyBorder="1" applyAlignment="1">
      <alignment vertical="center"/>
    </xf>
    <xf numFmtId="38" fontId="52" fillId="16" borderId="23" xfId="1" applyFont="1" applyFill="1" applyBorder="1" applyAlignment="1">
      <alignment vertical="center"/>
    </xf>
    <xf numFmtId="9" fontId="29" fillId="0" borderId="13" xfId="0" applyNumberFormat="1" applyFont="1" applyBorder="1" applyAlignment="1">
      <alignment horizontal="center" vertical="center"/>
    </xf>
    <xf numFmtId="0" fontId="52" fillId="3" borderId="74" xfId="0" applyFont="1" applyFill="1" applyBorder="1">
      <alignment vertical="center"/>
    </xf>
    <xf numFmtId="0" fontId="29" fillId="3" borderId="16" xfId="0" applyFont="1" applyFill="1" applyBorder="1">
      <alignment vertical="center"/>
    </xf>
    <xf numFmtId="0" fontId="29" fillId="3" borderId="48" xfId="0" applyFont="1" applyFill="1" applyBorder="1">
      <alignment vertical="center"/>
    </xf>
    <xf numFmtId="9" fontId="29" fillId="0" borderId="45" xfId="0" applyNumberFormat="1" applyFont="1" applyBorder="1" applyAlignment="1">
      <alignment horizontal="center" vertical="center"/>
    </xf>
    <xf numFmtId="38" fontId="19" fillId="0" borderId="37" xfId="1" applyFont="1" applyBorder="1" applyAlignment="1">
      <alignment horizontal="center" vertical="center"/>
    </xf>
    <xf numFmtId="38" fontId="19" fillId="0" borderId="53" xfId="1" applyFont="1" applyBorder="1" applyAlignment="1">
      <alignment vertical="center"/>
    </xf>
    <xf numFmtId="38" fontId="52" fillId="11" borderId="93" xfId="1" applyFont="1" applyFill="1" applyBorder="1">
      <alignment vertical="center"/>
    </xf>
    <xf numFmtId="38" fontId="29" fillId="11" borderId="95" xfId="1" applyFont="1" applyFill="1" applyBorder="1">
      <alignment vertical="center"/>
    </xf>
    <xf numFmtId="38" fontId="29" fillId="11" borderId="91" xfId="1" applyFont="1" applyFill="1" applyBorder="1">
      <alignment vertical="center"/>
    </xf>
    <xf numFmtId="38" fontId="52" fillId="11" borderId="74" xfId="1" applyFont="1" applyFill="1" applyBorder="1">
      <alignment vertical="center"/>
    </xf>
    <xf numFmtId="38" fontId="29" fillId="11" borderId="16" xfId="1" applyFont="1" applyFill="1" applyBorder="1">
      <alignment vertical="center"/>
    </xf>
    <xf numFmtId="38" fontId="29" fillId="11" borderId="48" xfId="1" applyFont="1" applyFill="1" applyBorder="1">
      <alignment vertical="center"/>
    </xf>
    <xf numFmtId="38" fontId="52" fillId="3" borderId="16" xfId="1" applyFont="1" applyFill="1" applyBorder="1">
      <alignment vertical="center"/>
    </xf>
    <xf numFmtId="38" fontId="52" fillId="3" borderId="48" xfId="1" applyFont="1" applyFill="1" applyBorder="1">
      <alignment vertical="center"/>
    </xf>
    <xf numFmtId="38" fontId="52" fillId="16" borderId="74" xfId="1" applyFont="1" applyFill="1" applyBorder="1" applyAlignment="1">
      <alignment vertical="center"/>
    </xf>
    <xf numFmtId="38" fontId="56" fillId="14" borderId="134" xfId="0" applyNumberFormat="1" applyFont="1" applyFill="1" applyBorder="1" applyAlignment="1">
      <alignment horizontal="center" vertical="center"/>
    </xf>
    <xf numFmtId="0" fontId="56" fillId="14" borderId="134" xfId="0" applyFont="1" applyFill="1" applyBorder="1" applyAlignment="1">
      <alignment horizontal="center" vertical="center"/>
    </xf>
    <xf numFmtId="0" fontId="56" fillId="14" borderId="135" xfId="0" applyFont="1" applyFill="1" applyBorder="1" applyAlignment="1">
      <alignment horizontal="center" vertical="center"/>
    </xf>
    <xf numFmtId="0" fontId="52" fillId="12" borderId="133" xfId="0" applyFont="1" applyFill="1" applyBorder="1">
      <alignment vertical="center"/>
    </xf>
    <xf numFmtId="0" fontId="52" fillId="12" borderId="77" xfId="0" applyFont="1" applyFill="1" applyBorder="1">
      <alignment vertical="center"/>
    </xf>
    <xf numFmtId="0" fontId="29" fillId="12" borderId="52" xfId="0" applyFont="1" applyFill="1" applyBorder="1">
      <alignment vertical="center"/>
    </xf>
    <xf numFmtId="0" fontId="29" fillId="12" borderId="66" xfId="0" applyFont="1" applyFill="1" applyBorder="1">
      <alignment vertical="center"/>
    </xf>
    <xf numFmtId="38" fontId="52" fillId="11" borderId="133" xfId="1" applyFont="1" applyFill="1" applyBorder="1">
      <alignment vertical="center"/>
    </xf>
    <xf numFmtId="38" fontId="52" fillId="11" borderId="134" xfId="1" applyFont="1" applyFill="1" applyBorder="1">
      <alignment vertical="center"/>
    </xf>
    <xf numFmtId="38" fontId="52" fillId="11" borderId="135" xfId="1" applyFont="1" applyFill="1" applyBorder="1">
      <alignment vertical="center"/>
    </xf>
    <xf numFmtId="38" fontId="52" fillId="11" borderId="194" xfId="1" applyFont="1" applyFill="1" applyBorder="1">
      <alignment vertical="center"/>
    </xf>
    <xf numFmtId="38" fontId="52" fillId="11" borderId="192" xfId="1" applyFont="1" applyFill="1" applyBorder="1">
      <alignment vertical="center"/>
    </xf>
    <xf numFmtId="38" fontId="52" fillId="11" borderId="193" xfId="1" applyFont="1" applyFill="1" applyBorder="1">
      <alignment vertical="center"/>
    </xf>
    <xf numFmtId="38" fontId="52" fillId="16" borderId="134" xfId="1" applyFont="1" applyFill="1" applyBorder="1">
      <alignment vertical="center"/>
    </xf>
    <xf numFmtId="38" fontId="52" fillId="16" borderId="135" xfId="1" applyFont="1" applyFill="1" applyBorder="1">
      <alignment vertical="center"/>
    </xf>
    <xf numFmtId="38" fontId="52" fillId="0" borderId="133" xfId="1" applyFont="1" applyBorder="1">
      <alignment vertical="center"/>
    </xf>
    <xf numFmtId="38" fontId="52" fillId="0" borderId="134" xfId="1" applyFont="1" applyBorder="1">
      <alignment vertical="center"/>
    </xf>
    <xf numFmtId="38" fontId="52" fillId="0" borderId="135" xfId="1" applyFont="1" applyBorder="1">
      <alignment vertical="center"/>
    </xf>
    <xf numFmtId="38" fontId="52" fillId="16" borderId="133" xfId="1" applyFont="1" applyFill="1" applyBorder="1">
      <alignment vertical="center"/>
    </xf>
    <xf numFmtId="38" fontId="29" fillId="11" borderId="134" xfId="1" applyFont="1" applyFill="1" applyBorder="1">
      <alignment vertical="center"/>
    </xf>
    <xf numFmtId="38" fontId="29" fillId="11" borderId="135" xfId="1" applyFont="1" applyFill="1" applyBorder="1">
      <alignment vertical="center"/>
    </xf>
    <xf numFmtId="38" fontId="52" fillId="12" borderId="77" xfId="1" applyFont="1" applyFill="1" applyBorder="1">
      <alignment vertical="center"/>
    </xf>
    <xf numFmtId="38" fontId="29" fillId="12" borderId="52" xfId="1" applyFont="1" applyFill="1" applyBorder="1">
      <alignment vertical="center"/>
    </xf>
    <xf numFmtId="38" fontId="29" fillId="12" borderId="66" xfId="1" applyFont="1" applyFill="1" applyBorder="1">
      <alignment vertical="center"/>
    </xf>
    <xf numFmtId="0" fontId="52" fillId="0" borderId="74" xfId="0" applyFont="1" applyBorder="1">
      <alignment vertical="center"/>
    </xf>
    <xf numFmtId="38" fontId="52" fillId="11" borderId="23" xfId="1" applyFont="1" applyFill="1" applyBorder="1" applyAlignment="1">
      <alignment vertical="center"/>
    </xf>
    <xf numFmtId="38" fontId="52" fillId="11" borderId="16" xfId="1" applyFont="1" applyFill="1" applyBorder="1" applyAlignment="1">
      <alignment vertical="center"/>
    </xf>
    <xf numFmtId="38" fontId="52" fillId="11" borderId="48" xfId="1" applyFont="1" applyFill="1" applyBorder="1" applyAlignment="1">
      <alignment vertical="center"/>
    </xf>
    <xf numFmtId="0" fontId="52" fillId="0" borderId="93" xfId="0" applyFont="1" applyBorder="1">
      <alignment vertical="center"/>
    </xf>
    <xf numFmtId="38" fontId="52" fillId="0" borderId="95" xfId="1" applyFont="1" applyFill="1" applyBorder="1" applyAlignment="1">
      <alignment vertical="center"/>
    </xf>
    <xf numFmtId="9" fontId="29" fillId="0" borderId="40" xfId="0" applyNumberFormat="1" applyFont="1" applyBorder="1" applyAlignment="1">
      <alignment horizontal="center" vertical="center"/>
    </xf>
    <xf numFmtId="38" fontId="52" fillId="0" borderId="74" xfId="1" applyFont="1" applyBorder="1">
      <alignment vertical="center"/>
    </xf>
    <xf numFmtId="38" fontId="52" fillId="0" borderId="16" xfId="1" applyFont="1" applyBorder="1">
      <alignment vertical="center"/>
    </xf>
    <xf numFmtId="38" fontId="52" fillId="0" borderId="48" xfId="1" applyFont="1" applyBorder="1">
      <alignment vertical="center"/>
    </xf>
    <xf numFmtId="0" fontId="5" fillId="9" borderId="52" xfId="0" applyFont="1" applyFill="1" applyBorder="1" applyAlignment="1">
      <alignment horizontal="right" vertical="center"/>
    </xf>
    <xf numFmtId="9" fontId="29" fillId="0" borderId="42" xfId="0" applyNumberFormat="1" applyFont="1" applyBorder="1" applyAlignment="1">
      <alignment horizontal="center" vertical="center"/>
    </xf>
    <xf numFmtId="0" fontId="5" fillId="0" borderId="52" xfId="0" applyFont="1" applyBorder="1" applyAlignment="1">
      <alignment horizontal="center" vertical="center"/>
    </xf>
    <xf numFmtId="0" fontId="0" fillId="0" borderId="0" xfId="0" applyAlignment="1">
      <alignment horizontal="center" vertical="center"/>
    </xf>
    <xf numFmtId="9" fontId="41" fillId="0" borderId="42" xfId="0" applyNumberFormat="1" applyFont="1" applyBorder="1" applyAlignment="1">
      <alignment horizontal="center" vertical="center"/>
    </xf>
    <xf numFmtId="0" fontId="41" fillId="0" borderId="13" xfId="0" applyFont="1" applyBorder="1" applyAlignment="1">
      <alignment horizontal="center" vertical="center"/>
    </xf>
    <xf numFmtId="0" fontId="41" fillId="0" borderId="45" xfId="0" applyFont="1" applyBorder="1" applyAlignment="1">
      <alignment horizontal="center" vertical="center"/>
    </xf>
    <xf numFmtId="38" fontId="52" fillId="12" borderId="16" xfId="1" applyFont="1" applyFill="1" applyBorder="1" applyAlignment="1">
      <alignment vertical="center"/>
    </xf>
    <xf numFmtId="0" fontId="29" fillId="12" borderId="16" xfId="0" applyFont="1" applyFill="1" applyBorder="1">
      <alignment vertical="center"/>
    </xf>
    <xf numFmtId="0" fontId="29" fillId="12" borderId="48" xfId="0" applyFont="1" applyFill="1" applyBorder="1">
      <alignment vertical="center"/>
    </xf>
    <xf numFmtId="0" fontId="52" fillId="12" borderId="74" xfId="0" applyFont="1" applyFill="1" applyBorder="1">
      <alignment vertical="center"/>
    </xf>
    <xf numFmtId="38" fontId="52" fillId="12" borderId="74" xfId="1" applyFont="1" applyFill="1" applyBorder="1" applyAlignment="1">
      <alignment vertical="center"/>
    </xf>
    <xf numFmtId="0" fontId="11" fillId="0" borderId="76" xfId="0" applyFont="1" applyBorder="1" applyAlignment="1">
      <alignment horizontal="center" vertical="center"/>
    </xf>
    <xf numFmtId="0" fontId="0" fillId="0" borderId="50" xfId="0" applyBorder="1" applyAlignment="1">
      <alignment horizontal="center" vertical="center"/>
    </xf>
    <xf numFmtId="0" fontId="57" fillId="8" borderId="74" xfId="0" applyFont="1" applyFill="1" applyBorder="1" applyAlignment="1">
      <alignment horizontal="center" vertical="center" wrapText="1" shrinkToFit="1"/>
    </xf>
    <xf numFmtId="0" fontId="52" fillId="15" borderId="133" xfId="0" applyFont="1" applyFill="1" applyBorder="1">
      <alignment vertical="center"/>
    </xf>
    <xf numFmtId="0" fontId="29" fillId="0" borderId="134" xfId="0" applyFont="1" applyBorder="1">
      <alignment vertical="center"/>
    </xf>
    <xf numFmtId="0" fontId="29" fillId="0" borderId="135" xfId="0" applyFont="1" applyBorder="1">
      <alignment vertical="center"/>
    </xf>
    <xf numFmtId="38" fontId="52" fillId="16" borderId="194" xfId="1" applyFont="1" applyFill="1" applyBorder="1">
      <alignment vertical="center"/>
    </xf>
    <xf numFmtId="38" fontId="52" fillId="16" borderId="192" xfId="1" applyFont="1" applyFill="1" applyBorder="1">
      <alignment vertical="center"/>
    </xf>
    <xf numFmtId="38" fontId="52" fillId="16" borderId="193" xfId="1" applyFont="1" applyFill="1" applyBorder="1">
      <alignment vertical="center"/>
    </xf>
    <xf numFmtId="0" fontId="19" fillId="7" borderId="20" xfId="0" applyFont="1" applyFill="1" applyBorder="1" applyAlignment="1">
      <alignment vertical="center" textRotation="255"/>
    </xf>
    <xf numFmtId="0" fontId="19" fillId="7" borderId="46" xfId="0" applyFont="1" applyFill="1" applyBorder="1" applyAlignment="1">
      <alignment vertical="center" textRotation="255"/>
    </xf>
    <xf numFmtId="0" fontId="37" fillId="7" borderId="118" xfId="0" applyFont="1" applyFill="1" applyBorder="1" applyAlignment="1">
      <alignment horizontal="center" vertical="center" wrapText="1"/>
    </xf>
    <xf numFmtId="0" fontId="37" fillId="7" borderId="119" xfId="0" applyFont="1" applyFill="1" applyBorder="1" applyAlignment="1">
      <alignment horizontal="center" vertical="center" wrapText="1"/>
    </xf>
    <xf numFmtId="0" fontId="37" fillId="7" borderId="120" xfId="0" applyFont="1" applyFill="1" applyBorder="1" applyAlignment="1">
      <alignment horizontal="center" vertical="center" wrapText="1"/>
    </xf>
    <xf numFmtId="0" fontId="37" fillId="0" borderId="16" xfId="0" applyFont="1" applyBorder="1" applyAlignment="1">
      <alignment horizontal="center" vertical="center"/>
    </xf>
    <xf numFmtId="0" fontId="37" fillId="0" borderId="0" xfId="0" applyFont="1" applyAlignment="1">
      <alignment horizontal="center" vertical="center"/>
    </xf>
    <xf numFmtId="0" fontId="11" fillId="0" borderId="37" xfId="0" applyFont="1" applyBorder="1" applyAlignment="1">
      <alignment horizontal="center" vertical="center"/>
    </xf>
    <xf numFmtId="0" fontId="37" fillId="10" borderId="118" xfId="0" applyFont="1" applyFill="1" applyBorder="1" applyAlignment="1">
      <alignment horizontal="center" vertical="center" wrapText="1"/>
    </xf>
    <xf numFmtId="0" fontId="37" fillId="10" borderId="119" xfId="0" applyFont="1" applyFill="1" applyBorder="1" applyAlignment="1">
      <alignment horizontal="center" vertical="center" wrapText="1"/>
    </xf>
    <xf numFmtId="0" fontId="37" fillId="10" borderId="123" xfId="0" applyFont="1" applyFill="1" applyBorder="1" applyAlignment="1">
      <alignment horizontal="center" vertical="center" wrapText="1"/>
    </xf>
    <xf numFmtId="0" fontId="19" fillId="10" borderId="20" xfId="0" applyFont="1" applyFill="1" applyBorder="1" applyAlignment="1">
      <alignment vertical="center" textRotation="255" shrinkToFit="1"/>
    </xf>
    <xf numFmtId="0" fontId="19" fillId="10" borderId="46" xfId="0" applyFont="1" applyFill="1" applyBorder="1" applyAlignment="1">
      <alignment vertical="center" textRotation="255" shrinkToFit="1"/>
    </xf>
    <xf numFmtId="38" fontId="52" fillId="0" borderId="194" xfId="1" applyFont="1" applyBorder="1">
      <alignment vertical="center"/>
    </xf>
    <xf numFmtId="38" fontId="52" fillId="0" borderId="192" xfId="1" applyFont="1" applyBorder="1">
      <alignment vertical="center"/>
    </xf>
    <xf numFmtId="38" fontId="52" fillId="0" borderId="193" xfId="1" applyFont="1" applyBorder="1">
      <alignment vertical="center"/>
    </xf>
    <xf numFmtId="0" fontId="28" fillId="5" borderId="60" xfId="0" applyFont="1" applyFill="1" applyBorder="1" applyAlignment="1">
      <alignment horizontal="center" vertical="center"/>
    </xf>
    <xf numFmtId="0" fontId="0" fillId="5" borderId="105" xfId="0" applyFill="1" applyBorder="1" applyAlignment="1">
      <alignment horizontal="center" vertical="center"/>
    </xf>
    <xf numFmtId="0" fontId="37" fillId="10" borderId="120" xfId="0" applyFont="1" applyFill="1" applyBorder="1" applyAlignment="1">
      <alignment horizontal="center" vertical="center" wrapText="1"/>
    </xf>
    <xf numFmtId="0" fontId="37" fillId="0" borderId="202" xfId="0" applyFont="1" applyBorder="1" applyAlignment="1">
      <alignment horizontal="center" vertical="center"/>
    </xf>
    <xf numFmtId="38" fontId="52" fillId="12" borderId="23" xfId="1" applyFont="1" applyFill="1" applyBorder="1" applyAlignment="1">
      <alignment vertical="center"/>
    </xf>
    <xf numFmtId="38" fontId="52" fillId="12" borderId="48" xfId="1" applyFont="1" applyFill="1" applyBorder="1" applyAlignment="1">
      <alignment vertical="center"/>
    </xf>
    <xf numFmtId="0" fontId="52" fillId="12" borderId="93" xfId="0" applyFont="1" applyFill="1" applyBorder="1">
      <alignment vertical="center"/>
    </xf>
    <xf numFmtId="0" fontId="28" fillId="0" borderId="60" xfId="0" applyFont="1" applyBorder="1" applyAlignment="1">
      <alignment horizontal="center" vertical="center"/>
    </xf>
    <xf numFmtId="0" fontId="0" fillId="0" borderId="105" xfId="0" applyBorder="1" applyAlignment="1">
      <alignment horizontal="center" vertical="center"/>
    </xf>
    <xf numFmtId="0" fontId="28" fillId="0" borderId="105" xfId="0" applyFont="1" applyBorder="1" applyAlignment="1">
      <alignment horizontal="center" vertical="center"/>
    </xf>
    <xf numFmtId="0" fontId="0" fillId="0" borderId="132" xfId="0" applyBorder="1" applyAlignment="1">
      <alignment horizontal="center" vertical="center"/>
    </xf>
    <xf numFmtId="0" fontId="19" fillId="10" borderId="43" xfId="0" applyFont="1" applyFill="1" applyBorder="1" applyAlignment="1">
      <alignment vertical="center" textRotation="255" shrinkToFit="1"/>
    </xf>
    <xf numFmtId="0" fontId="19" fillId="0" borderId="12" xfId="0" applyFont="1" applyBorder="1" applyAlignment="1">
      <alignment vertical="center" textRotation="255"/>
    </xf>
    <xf numFmtId="0" fontId="28" fillId="5" borderId="105" xfId="0" applyFont="1" applyFill="1" applyBorder="1" applyAlignment="1">
      <alignment horizontal="center" vertical="center"/>
    </xf>
    <xf numFmtId="0" fontId="0" fillId="5" borderId="132" xfId="0" applyFill="1" applyBorder="1" applyAlignment="1">
      <alignment horizontal="center" vertical="center"/>
    </xf>
    <xf numFmtId="38" fontId="52" fillId="15" borderId="133" xfId="1" applyFont="1" applyFill="1" applyBorder="1">
      <alignment vertical="center"/>
    </xf>
    <xf numFmtId="38" fontId="29" fillId="0" borderId="134" xfId="1" applyFont="1" applyBorder="1">
      <alignment vertical="center"/>
    </xf>
    <xf numFmtId="38" fontId="29" fillId="0" borderId="135" xfId="1" applyFont="1" applyBorder="1">
      <alignment vertical="center"/>
    </xf>
    <xf numFmtId="38" fontId="8" fillId="0" borderId="77" xfId="1" applyFont="1" applyBorder="1" applyAlignment="1">
      <alignment horizontal="center" vertical="center"/>
    </xf>
    <xf numFmtId="38" fontId="8" fillId="0" borderId="3" xfId="1" applyFont="1" applyBorder="1" applyAlignment="1">
      <alignment horizontal="center" vertical="center"/>
    </xf>
    <xf numFmtId="0" fontId="0" fillId="0" borderId="86" xfId="0" applyBorder="1">
      <alignment vertical="center"/>
    </xf>
    <xf numFmtId="0" fontId="0" fillId="0" borderId="56" xfId="0" applyBorder="1">
      <alignment vertical="center"/>
    </xf>
    <xf numFmtId="0" fontId="0" fillId="0" borderId="190" xfId="0" applyBorder="1">
      <alignment vertical="center"/>
    </xf>
    <xf numFmtId="38" fontId="0" fillId="0" borderId="176" xfId="1" applyFont="1" applyBorder="1" applyAlignment="1">
      <alignment horizontal="center" vertical="center"/>
    </xf>
    <xf numFmtId="38" fontId="52" fillId="12" borderId="74" xfId="1" applyFont="1" applyFill="1" applyBorder="1">
      <alignment vertical="center"/>
    </xf>
    <xf numFmtId="38" fontId="29" fillId="12" borderId="16" xfId="1" applyFont="1" applyFill="1" applyBorder="1">
      <alignment vertical="center"/>
    </xf>
    <xf numFmtId="38" fontId="29" fillId="12" borderId="48" xfId="1" applyFont="1" applyFill="1" applyBorder="1">
      <alignment vertical="center"/>
    </xf>
    <xf numFmtId="38" fontId="52" fillId="3" borderId="74" xfId="1" applyFont="1" applyFill="1" applyBorder="1">
      <alignment vertical="center"/>
    </xf>
    <xf numFmtId="38" fontId="52" fillId="12" borderId="93" xfId="1" applyFont="1" applyFill="1" applyBorder="1">
      <alignment vertical="center"/>
    </xf>
    <xf numFmtId="38" fontId="29" fillId="12" borderId="95" xfId="1" applyFont="1" applyFill="1" applyBorder="1">
      <alignment vertical="center"/>
    </xf>
    <xf numFmtId="38" fontId="29" fillId="12" borderId="91" xfId="1" applyFont="1" applyFill="1" applyBorder="1">
      <alignment vertical="center"/>
    </xf>
    <xf numFmtId="38" fontId="52" fillId="0" borderId="93" xfId="1" applyFont="1" applyBorder="1">
      <alignment vertical="center"/>
    </xf>
    <xf numFmtId="38" fontId="29" fillId="0" borderId="95" xfId="1" applyFont="1" applyBorder="1">
      <alignment vertical="center"/>
    </xf>
    <xf numFmtId="38" fontId="29" fillId="0" borderId="91" xfId="1" applyFont="1" applyBorder="1">
      <alignment vertical="center"/>
    </xf>
    <xf numFmtId="38" fontId="29" fillId="11" borderId="192" xfId="1" applyFont="1" applyFill="1" applyBorder="1">
      <alignment vertical="center"/>
    </xf>
    <xf numFmtId="38" fontId="29" fillId="11" borderId="193" xfId="1" applyFont="1" applyFill="1" applyBorder="1">
      <alignment vertical="center"/>
    </xf>
    <xf numFmtId="38" fontId="9" fillId="0" borderId="42" xfId="1" applyFont="1" applyBorder="1" applyAlignment="1">
      <alignment horizontal="center" vertical="center" wrapText="1"/>
    </xf>
    <xf numFmtId="38" fontId="9" fillId="0" borderId="45" xfId="1" applyFont="1" applyBorder="1" applyAlignment="1">
      <alignment horizontal="center" vertical="center" wrapText="1"/>
    </xf>
    <xf numFmtId="38" fontId="0" fillId="12" borderId="61" xfId="1" applyFont="1" applyFill="1" applyBorder="1" applyAlignment="1">
      <alignment horizontal="center" vertical="center"/>
    </xf>
    <xf numFmtId="38" fontId="0" fillId="12" borderId="59" xfId="1" applyFont="1" applyFill="1" applyBorder="1" applyAlignment="1">
      <alignment horizontal="center" vertical="center"/>
    </xf>
    <xf numFmtId="38" fontId="0" fillId="12" borderId="145" xfId="1" applyFont="1" applyFill="1" applyBorder="1">
      <alignment vertical="center"/>
    </xf>
    <xf numFmtId="38" fontId="7" fillId="0" borderId="0" xfId="1" applyFont="1" applyAlignment="1">
      <alignment horizontal="center" vertical="center"/>
    </xf>
    <xf numFmtId="38" fontId="0" fillId="0" borderId="41" xfId="1" applyFont="1" applyBorder="1" applyAlignment="1">
      <alignment horizontal="center" vertical="center" wrapText="1" shrinkToFit="1"/>
    </xf>
    <xf numFmtId="38" fontId="0" fillId="0" borderId="44" xfId="1" applyFont="1" applyBorder="1" applyAlignment="1">
      <alignment horizontal="center" vertical="center" wrapText="1" shrinkToFit="1"/>
    </xf>
    <xf numFmtId="38" fontId="0" fillId="10" borderId="61" xfId="1" applyFont="1" applyFill="1" applyBorder="1" applyAlignment="1">
      <alignment vertical="center"/>
    </xf>
    <xf numFmtId="38" fontId="0" fillId="10" borderId="59" xfId="1" applyFont="1" applyFill="1" applyBorder="1" applyAlignment="1">
      <alignment vertical="center"/>
    </xf>
    <xf numFmtId="38" fontId="0" fillId="10" borderId="145" xfId="1" applyFont="1" applyFill="1" applyBorder="1" applyAlignment="1">
      <alignment vertical="center"/>
    </xf>
    <xf numFmtId="38" fontId="0" fillId="3" borderId="61" xfId="1" applyFont="1" applyFill="1" applyBorder="1" applyAlignment="1">
      <alignment vertical="center"/>
    </xf>
    <xf numFmtId="38" fontId="0" fillId="3" borderId="59" xfId="1" applyFont="1" applyFill="1" applyBorder="1" applyAlignment="1">
      <alignment vertical="center"/>
    </xf>
    <xf numFmtId="38" fontId="0" fillId="3" borderId="145" xfId="1" applyFont="1" applyFill="1" applyBorder="1" applyAlignment="1">
      <alignment vertical="center"/>
    </xf>
    <xf numFmtId="38" fontId="7" fillId="12" borderId="61" xfId="1" applyFont="1" applyFill="1" applyBorder="1" applyAlignment="1">
      <alignment horizontal="center" vertical="center" shrinkToFit="1"/>
    </xf>
    <xf numFmtId="38" fontId="7" fillId="12" borderId="59" xfId="1" applyFont="1" applyFill="1" applyBorder="1" applyAlignment="1">
      <alignment horizontal="center" vertical="center" shrinkToFit="1"/>
    </xf>
    <xf numFmtId="38" fontId="7" fillId="12" borderId="145" xfId="1" applyFont="1" applyFill="1" applyBorder="1" applyAlignment="1">
      <alignment vertical="center" shrinkToFit="1"/>
    </xf>
    <xf numFmtId="38" fontId="9" fillId="0" borderId="101" xfId="1" applyFont="1" applyBorder="1" applyAlignment="1">
      <alignment horizontal="center" vertical="center" wrapText="1" shrinkToFit="1"/>
    </xf>
    <xf numFmtId="38" fontId="9" fillId="0" borderId="84" xfId="1" applyFont="1" applyBorder="1" applyAlignment="1">
      <alignment horizontal="center" vertical="center" wrapText="1" shrinkToFit="1"/>
    </xf>
    <xf numFmtId="38" fontId="9" fillId="0" borderId="42" xfId="1" applyFont="1" applyBorder="1" applyAlignment="1">
      <alignment horizontal="center" vertical="center" wrapText="1" shrinkToFit="1"/>
    </xf>
    <xf numFmtId="38" fontId="9" fillId="0" borderId="45" xfId="1" applyFont="1" applyBorder="1" applyAlignment="1">
      <alignment horizontal="center" vertical="center" wrapText="1" shrinkToFit="1"/>
    </xf>
    <xf numFmtId="38" fontId="14" fillId="5" borderId="99" xfId="1" applyFont="1" applyFill="1" applyBorder="1" applyAlignment="1">
      <alignment vertical="center" textRotation="255"/>
    </xf>
    <xf numFmtId="38" fontId="0" fillId="5" borderId="89" xfId="1" applyFont="1" applyFill="1" applyBorder="1">
      <alignment vertical="center"/>
    </xf>
    <xf numFmtId="38" fontId="0" fillId="5" borderId="84" xfId="1" applyFont="1" applyFill="1" applyBorder="1">
      <alignment vertical="center"/>
    </xf>
    <xf numFmtId="38" fontId="0" fillId="0" borderId="89" xfId="1" applyFont="1" applyBorder="1" applyAlignment="1">
      <alignment vertical="center" textRotation="255"/>
    </xf>
    <xf numFmtId="38" fontId="0" fillId="0" borderId="77" xfId="1" applyFont="1" applyBorder="1" applyAlignment="1">
      <alignment horizontal="center" vertical="center"/>
    </xf>
    <xf numFmtId="38" fontId="0" fillId="0" borderId="3" xfId="1" applyFont="1" applyBorder="1" applyAlignment="1">
      <alignment horizontal="center" vertical="center"/>
    </xf>
    <xf numFmtId="38" fontId="0" fillId="0" borderId="66" xfId="1" applyFont="1" applyBorder="1" applyAlignment="1">
      <alignment horizontal="center" vertical="center"/>
    </xf>
    <xf numFmtId="38" fontId="0" fillId="0" borderId="26" xfId="1" applyFont="1" applyBorder="1" applyAlignment="1">
      <alignment horizontal="center" vertical="center"/>
    </xf>
    <xf numFmtId="182" fontId="0" fillId="0" borderId="3" xfId="1" applyNumberFormat="1" applyFont="1" applyBorder="1" applyAlignment="1">
      <alignment vertical="center" textRotation="255"/>
    </xf>
    <xf numFmtId="182" fontId="0" fillId="0" borderId="26" xfId="1" applyNumberFormat="1" applyFont="1" applyBorder="1">
      <alignment vertical="center"/>
    </xf>
    <xf numFmtId="38" fontId="0" fillId="0" borderId="42" xfId="1" applyFont="1" applyBorder="1" applyAlignment="1">
      <alignment horizontal="center" vertical="center" wrapText="1"/>
    </xf>
    <xf numFmtId="38" fontId="0" fillId="0" borderId="45" xfId="1" applyFont="1" applyBorder="1" applyAlignment="1">
      <alignment horizontal="center" vertical="center" wrapText="1"/>
    </xf>
    <xf numFmtId="38" fontId="0" fillId="0" borderId="93" xfId="1" applyFont="1" applyBorder="1" applyAlignment="1">
      <alignment horizontal="center" vertical="center" wrapText="1"/>
    </xf>
    <xf numFmtId="38" fontId="0" fillId="0" borderId="91" xfId="1" applyFont="1" applyBorder="1" applyAlignment="1">
      <alignment horizontal="center" vertical="center" wrapText="1"/>
    </xf>
    <xf numFmtId="38" fontId="14" fillId="5" borderId="89" xfId="1" applyFont="1" applyFill="1" applyBorder="1" applyAlignment="1">
      <alignment vertical="center" textRotation="255"/>
    </xf>
    <xf numFmtId="38" fontId="14" fillId="5" borderId="84" xfId="1" applyFont="1" applyFill="1" applyBorder="1" applyAlignment="1">
      <alignment vertical="center" textRotation="255"/>
    </xf>
    <xf numFmtId="38" fontId="0" fillId="14" borderId="133" xfId="1" applyFont="1" applyFill="1" applyBorder="1" applyAlignment="1">
      <alignment horizontal="center" vertical="center" textRotation="255" shrinkToFit="1"/>
    </xf>
    <xf numFmtId="0" fontId="0" fillId="14" borderId="134" xfId="0" applyFill="1" applyBorder="1" applyAlignment="1">
      <alignment horizontal="center" vertical="center" textRotation="255" shrinkToFit="1"/>
    </xf>
    <xf numFmtId="0" fontId="0" fillId="14" borderId="135" xfId="0" applyFill="1" applyBorder="1" applyAlignment="1">
      <alignment horizontal="center" vertical="center" textRotation="255" shrinkToFit="1"/>
    </xf>
    <xf numFmtId="38" fontId="0" fillId="11" borderId="61" xfId="1" applyFont="1" applyFill="1" applyBorder="1" applyAlignment="1">
      <alignment horizontal="center" vertical="center" shrinkToFit="1"/>
    </xf>
    <xf numFmtId="38" fontId="0" fillId="11" borderId="59" xfId="1" applyFont="1" applyFill="1" applyBorder="1" applyAlignment="1">
      <alignment horizontal="center" vertical="center" shrinkToFit="1"/>
    </xf>
    <xf numFmtId="38" fontId="0" fillId="11" borderId="62" xfId="1" applyFont="1" applyFill="1" applyBorder="1" applyAlignment="1">
      <alignment horizontal="center" vertical="center" shrinkToFit="1"/>
    </xf>
    <xf numFmtId="38" fontId="0" fillId="0" borderId="42" xfId="1" applyFont="1" applyBorder="1" applyAlignment="1">
      <alignment horizontal="center" vertical="center" wrapText="1" shrinkToFit="1"/>
    </xf>
    <xf numFmtId="38" fontId="0" fillId="0" borderId="45" xfId="1" applyFont="1" applyBorder="1" applyAlignment="1">
      <alignment horizontal="center" vertical="center" wrapText="1" shrinkToFit="1"/>
    </xf>
    <xf numFmtId="38" fontId="24" fillId="0" borderId="51" xfId="1" applyFont="1" applyBorder="1" applyAlignment="1">
      <alignment horizontal="center" vertical="center" wrapText="1"/>
    </xf>
    <xf numFmtId="38" fontId="32" fillId="0" borderId="107" xfId="1" applyFont="1" applyBorder="1" applyAlignment="1">
      <alignment horizontal="center" vertical="center"/>
    </xf>
    <xf numFmtId="38" fontId="24" fillId="5" borderId="100" xfId="1" applyFont="1" applyFill="1" applyBorder="1" applyAlignment="1">
      <alignment horizontal="center" vertical="center" wrapText="1"/>
    </xf>
    <xf numFmtId="38" fontId="32" fillId="5" borderId="142" xfId="1" applyFont="1" applyFill="1" applyBorder="1" applyAlignment="1">
      <alignment horizontal="center" vertical="center"/>
    </xf>
    <xf numFmtId="38" fontId="37" fillId="17" borderId="61" xfId="1" applyFont="1" applyFill="1" applyBorder="1" applyAlignment="1">
      <alignment horizontal="center" vertical="center"/>
    </xf>
    <xf numFmtId="0" fontId="37" fillId="17" borderId="59" xfId="0" applyFont="1" applyFill="1" applyBorder="1" applyAlignment="1">
      <alignment horizontal="center" vertical="center"/>
    </xf>
    <xf numFmtId="38" fontId="50" fillId="0" borderId="92" xfId="1" applyFont="1" applyBorder="1" applyAlignment="1">
      <alignment horizontal="center" vertical="center"/>
    </xf>
    <xf numFmtId="0" fontId="50" fillId="0" borderId="100" xfId="0" applyFont="1" applyBorder="1" applyAlignment="1">
      <alignment horizontal="center" vertical="center"/>
    </xf>
    <xf numFmtId="38" fontId="0" fillId="11" borderId="61" xfId="1" applyFont="1" applyFill="1" applyBorder="1" applyAlignment="1">
      <alignment horizontal="center" vertical="center"/>
    </xf>
    <xf numFmtId="38" fontId="0" fillId="11" borderId="59" xfId="1" applyFont="1" applyFill="1" applyBorder="1" applyAlignment="1">
      <alignment horizontal="center" vertical="center"/>
    </xf>
    <xf numFmtId="38" fontId="0" fillId="0" borderId="62" xfId="1" applyFont="1" applyBorder="1" applyAlignment="1">
      <alignment horizontal="center" vertical="center"/>
    </xf>
    <xf numFmtId="38" fontId="24" fillId="0" borderId="100" xfId="1" applyFont="1" applyBorder="1" applyAlignment="1">
      <alignment horizontal="center" vertical="center" wrapText="1"/>
    </xf>
    <xf numFmtId="38" fontId="32" fillId="0" borderId="98" xfId="1" applyFont="1" applyBorder="1" applyAlignment="1">
      <alignment horizontal="center" vertical="center"/>
    </xf>
    <xf numFmtId="38" fontId="9" fillId="0" borderId="41" xfId="1" applyFont="1" applyBorder="1" applyAlignment="1">
      <alignment horizontal="center" vertical="center" wrapText="1" shrinkToFit="1"/>
    </xf>
    <xf numFmtId="38" fontId="9" fillId="0" borderId="18" xfId="1" applyFont="1" applyBorder="1" applyAlignment="1">
      <alignment horizontal="center" vertical="center" wrapText="1" shrinkToFit="1"/>
    </xf>
    <xf numFmtId="38" fontId="0" fillId="0" borderId="18" xfId="1" applyFont="1" applyBorder="1" applyAlignment="1">
      <alignment horizontal="center" vertical="center" wrapText="1" shrinkToFit="1"/>
    </xf>
    <xf numFmtId="0" fontId="0" fillId="0" borderId="62" xfId="0" applyBorder="1" applyAlignment="1">
      <alignment horizontal="center" vertical="center" shrinkToFit="1"/>
    </xf>
    <xf numFmtId="38" fontId="0" fillId="0" borderId="101" xfId="1" applyFont="1" applyBorder="1" applyAlignment="1">
      <alignment vertical="center" textRotation="255"/>
    </xf>
  </cellXfs>
  <cellStyles count="2">
    <cellStyle name="桁区切り" xfId="1" builtinId="6"/>
    <cellStyle name="標準" xfId="0" builtinId="0"/>
  </cellStyles>
  <dxfs count="0"/>
  <tableStyles count="0" defaultTableStyle="TableStyleMedium2" defaultPivotStyle="PivotStyleLight16"/>
  <colors>
    <mruColors>
      <color rgb="FFFFFFCC"/>
      <color rgb="FFFFE1FF"/>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675427</xdr:colOff>
      <xdr:row>67</xdr:row>
      <xdr:rowOff>74083</xdr:rowOff>
    </xdr:from>
    <xdr:to>
      <xdr:col>11</xdr:col>
      <xdr:colOff>531070</xdr:colOff>
      <xdr:row>67</xdr:row>
      <xdr:rowOff>398357</xdr:rowOff>
    </xdr:to>
    <xdr:sp macro="" textlink="">
      <xdr:nvSpPr>
        <xdr:cNvPr id="58" name="テキスト ボックス 57">
          <a:extLst>
            <a:ext uri="{FF2B5EF4-FFF2-40B4-BE49-F238E27FC236}">
              <a16:creationId xmlns:a16="http://schemas.microsoft.com/office/drawing/2014/main" id="{BF0C3011-8E0A-4D0D-B417-098809ABC48B}"/>
            </a:ext>
          </a:extLst>
        </xdr:cNvPr>
        <xdr:cNvSpPr txBox="1"/>
      </xdr:nvSpPr>
      <xdr:spPr>
        <a:xfrm>
          <a:off x="5679439" y="7598833"/>
          <a:ext cx="725381" cy="32808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a</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10</xdr:col>
      <xdr:colOff>679237</xdr:colOff>
      <xdr:row>70</xdr:row>
      <xdr:rowOff>59690</xdr:rowOff>
    </xdr:from>
    <xdr:to>
      <xdr:col>11</xdr:col>
      <xdr:colOff>527260</xdr:colOff>
      <xdr:row>70</xdr:row>
      <xdr:rowOff>389679</xdr:rowOff>
    </xdr:to>
    <xdr:sp macro="" textlink="">
      <xdr:nvSpPr>
        <xdr:cNvPr id="59" name="テキスト ボックス 58">
          <a:extLst>
            <a:ext uri="{FF2B5EF4-FFF2-40B4-BE49-F238E27FC236}">
              <a16:creationId xmlns:a16="http://schemas.microsoft.com/office/drawing/2014/main" id="{7D125A79-9160-4C54-B599-3AD3A2F4951B}"/>
            </a:ext>
          </a:extLst>
        </xdr:cNvPr>
        <xdr:cNvSpPr txBox="1"/>
      </xdr:nvSpPr>
      <xdr:spPr>
        <a:xfrm>
          <a:off x="5683249" y="9041130"/>
          <a:ext cx="715856" cy="33570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d</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10</xdr:col>
      <xdr:colOff>684105</xdr:colOff>
      <xdr:row>71</xdr:row>
      <xdr:rowOff>74083</xdr:rowOff>
    </xdr:from>
    <xdr:to>
      <xdr:col>11</xdr:col>
      <xdr:colOff>541653</xdr:colOff>
      <xdr:row>71</xdr:row>
      <xdr:rowOff>402167</xdr:rowOff>
    </xdr:to>
    <xdr:sp macro="" textlink="">
      <xdr:nvSpPr>
        <xdr:cNvPr id="60" name="テキスト ボックス 59">
          <a:extLst>
            <a:ext uri="{FF2B5EF4-FFF2-40B4-BE49-F238E27FC236}">
              <a16:creationId xmlns:a16="http://schemas.microsoft.com/office/drawing/2014/main" id="{54B18A87-2F73-4BB4-B931-9F9986CE253A}"/>
            </a:ext>
          </a:extLst>
        </xdr:cNvPr>
        <xdr:cNvSpPr txBox="1"/>
      </xdr:nvSpPr>
      <xdr:spPr>
        <a:xfrm>
          <a:off x="5690022" y="9546166"/>
          <a:ext cx="727286" cy="3242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e</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10</xdr:col>
      <xdr:colOff>659975</xdr:colOff>
      <xdr:row>68</xdr:row>
      <xdr:rowOff>22225</xdr:rowOff>
    </xdr:from>
    <xdr:to>
      <xdr:col>11</xdr:col>
      <xdr:colOff>507998</xdr:colOff>
      <xdr:row>68</xdr:row>
      <xdr:rowOff>363644</xdr:rowOff>
    </xdr:to>
    <xdr:sp macro="" textlink="">
      <xdr:nvSpPr>
        <xdr:cNvPr id="61" name="テキスト ボックス 60">
          <a:extLst>
            <a:ext uri="{FF2B5EF4-FFF2-40B4-BE49-F238E27FC236}">
              <a16:creationId xmlns:a16="http://schemas.microsoft.com/office/drawing/2014/main" id="{EA9C36CB-A161-4BB7-B573-04C210F7975E}"/>
            </a:ext>
          </a:extLst>
        </xdr:cNvPr>
        <xdr:cNvSpPr txBox="1"/>
      </xdr:nvSpPr>
      <xdr:spPr>
        <a:xfrm>
          <a:off x="5669702" y="8029998"/>
          <a:ext cx="715856" cy="34141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b</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10</xdr:col>
      <xdr:colOff>781262</xdr:colOff>
      <xdr:row>69</xdr:row>
      <xdr:rowOff>49954</xdr:rowOff>
    </xdr:from>
    <xdr:to>
      <xdr:col>11</xdr:col>
      <xdr:colOff>513926</xdr:colOff>
      <xdr:row>69</xdr:row>
      <xdr:rowOff>351368</xdr:rowOff>
    </xdr:to>
    <xdr:sp macro="" textlink="">
      <xdr:nvSpPr>
        <xdr:cNvPr id="62" name="テキスト ボックス 61">
          <a:extLst>
            <a:ext uri="{FF2B5EF4-FFF2-40B4-BE49-F238E27FC236}">
              <a16:creationId xmlns:a16="http://schemas.microsoft.com/office/drawing/2014/main" id="{B376BEE8-5B04-4A8C-82C8-8A60C4CD8F46}"/>
            </a:ext>
          </a:extLst>
        </xdr:cNvPr>
        <xdr:cNvSpPr txBox="1"/>
      </xdr:nvSpPr>
      <xdr:spPr>
        <a:xfrm>
          <a:off x="5783369" y="8552181"/>
          <a:ext cx="608117" cy="29950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mn-ea"/>
              <a:ea typeface="+mn-ea"/>
            </a:rPr>
            <a:t>(c)</a:t>
          </a:r>
        </a:p>
        <a:p>
          <a:endParaRPr kumimoji="1" lang="en-US" altLang="ja-JP" sz="1100"/>
        </a:p>
        <a:p>
          <a:endParaRPr kumimoji="1" lang="ja-JP" altLang="en-US" sz="1100"/>
        </a:p>
      </xdr:txBody>
    </xdr:sp>
    <xdr:clientData/>
  </xdr:twoCellAnchor>
  <xdr:twoCellAnchor>
    <xdr:from>
      <xdr:col>26</xdr:col>
      <xdr:colOff>22654</xdr:colOff>
      <xdr:row>66</xdr:row>
      <xdr:rowOff>74083</xdr:rowOff>
    </xdr:from>
    <xdr:to>
      <xdr:col>27</xdr:col>
      <xdr:colOff>518583</xdr:colOff>
      <xdr:row>66</xdr:row>
      <xdr:rowOff>398357</xdr:rowOff>
    </xdr:to>
    <xdr:sp macro="" textlink="">
      <xdr:nvSpPr>
        <xdr:cNvPr id="63" name="テキスト ボックス 62">
          <a:extLst>
            <a:ext uri="{FF2B5EF4-FFF2-40B4-BE49-F238E27FC236}">
              <a16:creationId xmlns:a16="http://schemas.microsoft.com/office/drawing/2014/main" id="{E4E19459-2371-4832-AC17-4A6E3568F040}"/>
            </a:ext>
          </a:extLst>
        </xdr:cNvPr>
        <xdr:cNvSpPr txBox="1"/>
      </xdr:nvSpPr>
      <xdr:spPr>
        <a:xfrm>
          <a:off x="14034987" y="12996333"/>
          <a:ext cx="675846" cy="3242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j</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26</xdr:col>
      <xdr:colOff>27731</xdr:colOff>
      <xdr:row>69</xdr:row>
      <xdr:rowOff>74083</xdr:rowOff>
    </xdr:from>
    <xdr:to>
      <xdr:col>27</xdr:col>
      <xdr:colOff>597538</xdr:colOff>
      <xdr:row>69</xdr:row>
      <xdr:rowOff>398357</xdr:rowOff>
    </xdr:to>
    <xdr:sp macro="" textlink="">
      <xdr:nvSpPr>
        <xdr:cNvPr id="64" name="テキスト ボックス 63">
          <a:extLst>
            <a:ext uri="{FF2B5EF4-FFF2-40B4-BE49-F238E27FC236}">
              <a16:creationId xmlns:a16="http://schemas.microsoft.com/office/drawing/2014/main" id="{6D869B4E-8BFD-469A-9A50-2377FF521FD6}"/>
            </a:ext>
          </a:extLst>
        </xdr:cNvPr>
        <xdr:cNvSpPr txBox="1"/>
      </xdr:nvSpPr>
      <xdr:spPr>
        <a:xfrm>
          <a:off x="14038159" y="8572500"/>
          <a:ext cx="747819" cy="32808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m</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26</xdr:col>
      <xdr:colOff>28581</xdr:colOff>
      <xdr:row>67</xdr:row>
      <xdr:rowOff>40428</xdr:rowOff>
    </xdr:from>
    <xdr:to>
      <xdr:col>27</xdr:col>
      <xdr:colOff>466520</xdr:colOff>
      <xdr:row>67</xdr:row>
      <xdr:rowOff>360892</xdr:rowOff>
    </xdr:to>
    <xdr:sp macro="" textlink="">
      <xdr:nvSpPr>
        <xdr:cNvPr id="65" name="テキスト ボックス 64">
          <a:extLst>
            <a:ext uri="{FF2B5EF4-FFF2-40B4-BE49-F238E27FC236}">
              <a16:creationId xmlns:a16="http://schemas.microsoft.com/office/drawing/2014/main" id="{2FAFEDCA-6FC5-4B28-87B3-E235AC14264C}"/>
            </a:ext>
          </a:extLst>
        </xdr:cNvPr>
        <xdr:cNvSpPr txBox="1"/>
      </xdr:nvSpPr>
      <xdr:spPr>
        <a:xfrm>
          <a:off x="14039009" y="7565178"/>
          <a:ext cx="621666" cy="3242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k</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26</xdr:col>
      <xdr:colOff>132298</xdr:colOff>
      <xdr:row>68</xdr:row>
      <xdr:rowOff>79798</xdr:rowOff>
    </xdr:from>
    <xdr:to>
      <xdr:col>27</xdr:col>
      <xdr:colOff>423332</xdr:colOff>
      <xdr:row>68</xdr:row>
      <xdr:rowOff>381212</xdr:rowOff>
    </xdr:to>
    <xdr:sp macro="" textlink="">
      <xdr:nvSpPr>
        <xdr:cNvPr id="66" name="テキスト ボックス 65">
          <a:extLst>
            <a:ext uri="{FF2B5EF4-FFF2-40B4-BE49-F238E27FC236}">
              <a16:creationId xmlns:a16="http://schemas.microsoft.com/office/drawing/2014/main" id="{DED76C9D-B8D7-4687-9847-36635D20F77E}"/>
            </a:ext>
          </a:extLst>
        </xdr:cNvPr>
        <xdr:cNvSpPr txBox="1"/>
      </xdr:nvSpPr>
      <xdr:spPr>
        <a:xfrm>
          <a:off x="14144631" y="13975715"/>
          <a:ext cx="470951" cy="30141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mn-ea"/>
              <a:ea typeface="+mn-ea"/>
            </a:rPr>
            <a:t>(l)</a:t>
          </a:r>
        </a:p>
        <a:p>
          <a:endParaRPr kumimoji="1" lang="en-US" altLang="ja-JP" sz="1100"/>
        </a:p>
        <a:p>
          <a:endParaRPr kumimoji="1" lang="ja-JP" altLang="en-US" sz="1100"/>
        </a:p>
      </xdr:txBody>
    </xdr:sp>
    <xdr:clientData/>
  </xdr:twoCellAnchor>
  <xdr:twoCellAnchor>
    <xdr:from>
      <xdr:col>26</xdr:col>
      <xdr:colOff>22656</xdr:colOff>
      <xdr:row>70</xdr:row>
      <xdr:rowOff>75989</xdr:rowOff>
    </xdr:from>
    <xdr:to>
      <xdr:col>27</xdr:col>
      <xdr:colOff>508000</xdr:colOff>
      <xdr:row>70</xdr:row>
      <xdr:rowOff>400263</xdr:rowOff>
    </xdr:to>
    <xdr:sp macro="" textlink="">
      <xdr:nvSpPr>
        <xdr:cNvPr id="67" name="テキスト ボックス 66">
          <a:extLst>
            <a:ext uri="{FF2B5EF4-FFF2-40B4-BE49-F238E27FC236}">
              <a16:creationId xmlns:a16="http://schemas.microsoft.com/office/drawing/2014/main" id="{F798E468-43E9-430F-898D-76CD5A68AFE6}"/>
            </a:ext>
          </a:extLst>
        </xdr:cNvPr>
        <xdr:cNvSpPr txBox="1"/>
      </xdr:nvSpPr>
      <xdr:spPr>
        <a:xfrm>
          <a:off x="14031179" y="9061239"/>
          <a:ext cx="672881" cy="32046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n</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26</xdr:col>
      <xdr:colOff>27733</xdr:colOff>
      <xdr:row>73</xdr:row>
      <xdr:rowOff>74083</xdr:rowOff>
    </xdr:from>
    <xdr:to>
      <xdr:col>27</xdr:col>
      <xdr:colOff>573405</xdr:colOff>
      <xdr:row>73</xdr:row>
      <xdr:rowOff>402167</xdr:rowOff>
    </xdr:to>
    <xdr:sp macro="" textlink="">
      <xdr:nvSpPr>
        <xdr:cNvPr id="68" name="テキスト ボックス 67">
          <a:extLst>
            <a:ext uri="{FF2B5EF4-FFF2-40B4-BE49-F238E27FC236}">
              <a16:creationId xmlns:a16="http://schemas.microsoft.com/office/drawing/2014/main" id="{126036DF-1322-4B91-B702-9A274BFED6B9}"/>
            </a:ext>
          </a:extLst>
        </xdr:cNvPr>
        <xdr:cNvSpPr txBox="1"/>
      </xdr:nvSpPr>
      <xdr:spPr>
        <a:xfrm>
          <a:off x="14040066" y="16393583"/>
          <a:ext cx="725589" cy="32808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q</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26</xdr:col>
      <xdr:colOff>19050</xdr:colOff>
      <xdr:row>71</xdr:row>
      <xdr:rowOff>40428</xdr:rowOff>
    </xdr:from>
    <xdr:to>
      <xdr:col>27</xdr:col>
      <xdr:colOff>560917</xdr:colOff>
      <xdr:row>71</xdr:row>
      <xdr:rowOff>360892</xdr:rowOff>
    </xdr:to>
    <xdr:sp macro="" textlink="">
      <xdr:nvSpPr>
        <xdr:cNvPr id="69" name="テキスト ボックス 68">
          <a:extLst>
            <a:ext uri="{FF2B5EF4-FFF2-40B4-BE49-F238E27FC236}">
              <a16:creationId xmlns:a16="http://schemas.microsoft.com/office/drawing/2014/main" id="{C555FD70-F2A1-4BC9-813D-DF013C1F6143}"/>
            </a:ext>
          </a:extLst>
        </xdr:cNvPr>
        <xdr:cNvSpPr txBox="1"/>
      </xdr:nvSpPr>
      <xdr:spPr>
        <a:xfrm>
          <a:off x="14031383" y="15396845"/>
          <a:ext cx="721784" cy="32046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o</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26</xdr:col>
      <xdr:colOff>124467</xdr:colOff>
      <xdr:row>72</xdr:row>
      <xdr:rowOff>79798</xdr:rowOff>
    </xdr:from>
    <xdr:to>
      <xdr:col>27</xdr:col>
      <xdr:colOff>418468</xdr:colOff>
      <xdr:row>72</xdr:row>
      <xdr:rowOff>381212</xdr:rowOff>
    </xdr:to>
    <xdr:sp macro="" textlink="">
      <xdr:nvSpPr>
        <xdr:cNvPr id="70" name="テキスト ボックス 69">
          <a:extLst>
            <a:ext uri="{FF2B5EF4-FFF2-40B4-BE49-F238E27FC236}">
              <a16:creationId xmlns:a16="http://schemas.microsoft.com/office/drawing/2014/main" id="{E9D1F1A1-8C9F-49B0-9FF7-0606EC07CD38}"/>
            </a:ext>
          </a:extLst>
        </xdr:cNvPr>
        <xdr:cNvSpPr txBox="1"/>
      </xdr:nvSpPr>
      <xdr:spPr>
        <a:xfrm>
          <a:off x="14138705" y="10038715"/>
          <a:ext cx="472013" cy="30141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mn-ea"/>
              <a:ea typeface="+mn-ea"/>
            </a:rPr>
            <a:t>(p)</a:t>
          </a:r>
        </a:p>
        <a:p>
          <a:endParaRPr kumimoji="1" lang="en-US" altLang="ja-JP" sz="1100"/>
        </a:p>
        <a:p>
          <a:endParaRPr kumimoji="1" lang="ja-JP" altLang="en-US" sz="1100"/>
        </a:p>
      </xdr:txBody>
    </xdr:sp>
    <xdr:clientData/>
  </xdr:twoCellAnchor>
  <xdr:twoCellAnchor>
    <xdr:from>
      <xdr:col>26</xdr:col>
      <xdr:colOff>48895</xdr:colOff>
      <xdr:row>76</xdr:row>
      <xdr:rowOff>74083</xdr:rowOff>
    </xdr:from>
    <xdr:to>
      <xdr:col>27</xdr:col>
      <xdr:colOff>515621</xdr:colOff>
      <xdr:row>76</xdr:row>
      <xdr:rowOff>398357</xdr:rowOff>
    </xdr:to>
    <xdr:sp macro="" textlink="">
      <xdr:nvSpPr>
        <xdr:cNvPr id="71" name="テキスト ボックス 70">
          <a:extLst>
            <a:ext uri="{FF2B5EF4-FFF2-40B4-BE49-F238E27FC236}">
              <a16:creationId xmlns:a16="http://schemas.microsoft.com/office/drawing/2014/main" id="{6598F049-2C4E-45E1-B5C9-12332763887C}"/>
            </a:ext>
          </a:extLst>
        </xdr:cNvPr>
        <xdr:cNvSpPr txBox="1"/>
      </xdr:nvSpPr>
      <xdr:spPr>
        <a:xfrm>
          <a:off x="14063133" y="12012083"/>
          <a:ext cx="640928" cy="32808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t</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26</xdr:col>
      <xdr:colOff>29636</xdr:colOff>
      <xdr:row>74</xdr:row>
      <xdr:rowOff>40428</xdr:rowOff>
    </xdr:from>
    <xdr:to>
      <xdr:col>27</xdr:col>
      <xdr:colOff>471385</xdr:colOff>
      <xdr:row>74</xdr:row>
      <xdr:rowOff>360892</xdr:rowOff>
    </xdr:to>
    <xdr:sp macro="" textlink="">
      <xdr:nvSpPr>
        <xdr:cNvPr id="72" name="テキスト ボックス 71">
          <a:extLst>
            <a:ext uri="{FF2B5EF4-FFF2-40B4-BE49-F238E27FC236}">
              <a16:creationId xmlns:a16="http://schemas.microsoft.com/office/drawing/2014/main" id="{77FA78EC-DE65-414F-AD80-922EB37840EA}"/>
            </a:ext>
          </a:extLst>
        </xdr:cNvPr>
        <xdr:cNvSpPr txBox="1"/>
      </xdr:nvSpPr>
      <xdr:spPr>
        <a:xfrm>
          <a:off x="14040064" y="10962428"/>
          <a:ext cx="627381" cy="3242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r</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26</xdr:col>
      <xdr:colOff>131241</xdr:colOff>
      <xdr:row>75</xdr:row>
      <xdr:rowOff>79798</xdr:rowOff>
    </xdr:from>
    <xdr:to>
      <xdr:col>27</xdr:col>
      <xdr:colOff>409790</xdr:colOff>
      <xdr:row>75</xdr:row>
      <xdr:rowOff>381212</xdr:rowOff>
    </xdr:to>
    <xdr:sp macro="" textlink="">
      <xdr:nvSpPr>
        <xdr:cNvPr id="73" name="テキスト ボックス 72">
          <a:extLst>
            <a:ext uri="{FF2B5EF4-FFF2-40B4-BE49-F238E27FC236}">
              <a16:creationId xmlns:a16="http://schemas.microsoft.com/office/drawing/2014/main" id="{21EA785F-91FE-4782-A649-DC4B805FE39F}"/>
            </a:ext>
          </a:extLst>
        </xdr:cNvPr>
        <xdr:cNvSpPr txBox="1"/>
      </xdr:nvSpPr>
      <xdr:spPr>
        <a:xfrm>
          <a:off x="14147384" y="11488631"/>
          <a:ext cx="452751" cy="30141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mn-ea"/>
              <a:ea typeface="+mn-ea"/>
            </a:rPr>
            <a:t>(s)</a:t>
          </a:r>
        </a:p>
        <a:p>
          <a:endParaRPr kumimoji="1" lang="en-US" altLang="ja-JP" sz="1100"/>
        </a:p>
        <a:p>
          <a:endParaRPr kumimoji="1" lang="ja-JP" altLang="en-US" sz="1100"/>
        </a:p>
      </xdr:txBody>
    </xdr:sp>
    <xdr:clientData/>
  </xdr:twoCellAnchor>
  <xdr:twoCellAnchor>
    <xdr:from>
      <xdr:col>10</xdr:col>
      <xdr:colOff>686017</xdr:colOff>
      <xdr:row>74</xdr:row>
      <xdr:rowOff>68366</xdr:rowOff>
    </xdr:from>
    <xdr:to>
      <xdr:col>11</xdr:col>
      <xdr:colOff>551185</xdr:colOff>
      <xdr:row>74</xdr:row>
      <xdr:rowOff>390735</xdr:rowOff>
    </xdr:to>
    <xdr:sp macro="" textlink="">
      <xdr:nvSpPr>
        <xdr:cNvPr id="74" name="テキスト ボックス 73">
          <a:extLst>
            <a:ext uri="{FF2B5EF4-FFF2-40B4-BE49-F238E27FC236}">
              <a16:creationId xmlns:a16="http://schemas.microsoft.com/office/drawing/2014/main" id="{728599BA-E5E6-4C3C-940E-EBA0ABA908F4}"/>
            </a:ext>
          </a:extLst>
        </xdr:cNvPr>
        <xdr:cNvSpPr txBox="1"/>
      </xdr:nvSpPr>
      <xdr:spPr>
        <a:xfrm>
          <a:off x="5691934" y="16874699"/>
          <a:ext cx="733001" cy="32236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f</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10</xdr:col>
      <xdr:colOff>686017</xdr:colOff>
      <xdr:row>75</xdr:row>
      <xdr:rowOff>77044</xdr:rowOff>
    </xdr:from>
    <xdr:to>
      <xdr:col>11</xdr:col>
      <xdr:colOff>572140</xdr:colOff>
      <xdr:row>75</xdr:row>
      <xdr:rowOff>403223</xdr:rowOff>
    </xdr:to>
    <xdr:sp macro="" textlink="">
      <xdr:nvSpPr>
        <xdr:cNvPr id="75" name="テキスト ボックス 74">
          <a:extLst>
            <a:ext uri="{FF2B5EF4-FFF2-40B4-BE49-F238E27FC236}">
              <a16:creationId xmlns:a16="http://schemas.microsoft.com/office/drawing/2014/main" id="{BFAB3663-24D8-4C1E-AE73-30A09BB3C40F}"/>
            </a:ext>
          </a:extLst>
        </xdr:cNvPr>
        <xdr:cNvSpPr txBox="1"/>
      </xdr:nvSpPr>
      <xdr:spPr>
        <a:xfrm>
          <a:off x="5691934" y="17370211"/>
          <a:ext cx="753956" cy="32617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g</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10</xdr:col>
      <xdr:colOff>694695</xdr:colOff>
      <xdr:row>76</xdr:row>
      <xdr:rowOff>38522</xdr:rowOff>
    </xdr:from>
    <xdr:to>
      <xdr:col>11</xdr:col>
      <xdr:colOff>580818</xdr:colOff>
      <xdr:row>76</xdr:row>
      <xdr:rowOff>358986</xdr:rowOff>
    </xdr:to>
    <xdr:sp macro="" textlink="">
      <xdr:nvSpPr>
        <xdr:cNvPr id="76" name="テキスト ボックス 75">
          <a:extLst>
            <a:ext uri="{FF2B5EF4-FFF2-40B4-BE49-F238E27FC236}">
              <a16:creationId xmlns:a16="http://schemas.microsoft.com/office/drawing/2014/main" id="{6FFC35E3-CC69-4851-BF55-A91FF0406363}"/>
            </a:ext>
          </a:extLst>
        </xdr:cNvPr>
        <xdr:cNvSpPr txBox="1"/>
      </xdr:nvSpPr>
      <xdr:spPr>
        <a:xfrm>
          <a:off x="5700612" y="17860855"/>
          <a:ext cx="753956" cy="32046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h</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10</xdr:col>
      <xdr:colOff>694695</xdr:colOff>
      <xdr:row>77</xdr:row>
      <xdr:rowOff>38522</xdr:rowOff>
    </xdr:from>
    <xdr:to>
      <xdr:col>11</xdr:col>
      <xdr:colOff>580818</xdr:colOff>
      <xdr:row>77</xdr:row>
      <xdr:rowOff>358986</xdr:rowOff>
    </xdr:to>
    <xdr:sp macro="" textlink="">
      <xdr:nvSpPr>
        <xdr:cNvPr id="77" name="テキスト ボックス 76">
          <a:extLst>
            <a:ext uri="{FF2B5EF4-FFF2-40B4-BE49-F238E27FC236}">
              <a16:creationId xmlns:a16="http://schemas.microsoft.com/office/drawing/2014/main" id="{F4342605-4B3C-4CBA-8A92-10DA38DF8090}"/>
            </a:ext>
          </a:extLst>
        </xdr:cNvPr>
        <xdr:cNvSpPr txBox="1"/>
      </xdr:nvSpPr>
      <xdr:spPr>
        <a:xfrm>
          <a:off x="5700612" y="18347689"/>
          <a:ext cx="753956" cy="32046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i</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26</xdr:col>
      <xdr:colOff>22656</xdr:colOff>
      <xdr:row>70</xdr:row>
      <xdr:rowOff>75989</xdr:rowOff>
    </xdr:from>
    <xdr:to>
      <xdr:col>27</xdr:col>
      <xdr:colOff>508000</xdr:colOff>
      <xdr:row>70</xdr:row>
      <xdr:rowOff>400263</xdr:rowOff>
    </xdr:to>
    <xdr:sp macro="" textlink="">
      <xdr:nvSpPr>
        <xdr:cNvPr id="79" name="テキスト ボックス 78">
          <a:extLst>
            <a:ext uri="{FF2B5EF4-FFF2-40B4-BE49-F238E27FC236}">
              <a16:creationId xmlns:a16="http://schemas.microsoft.com/office/drawing/2014/main" id="{ACE8D88F-56C8-40D4-8833-C5FAADE95619}"/>
            </a:ext>
          </a:extLst>
        </xdr:cNvPr>
        <xdr:cNvSpPr txBox="1"/>
      </xdr:nvSpPr>
      <xdr:spPr>
        <a:xfrm>
          <a:off x="14158179" y="9071822"/>
          <a:ext cx="672881" cy="32046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r>
            <a:rPr kumimoji="1" lang="en-US" altLang="ja-JP" sz="1400"/>
            <a:t>n</a:t>
          </a:r>
          <a:r>
            <a:rPr kumimoji="1" lang="ja-JP" altLang="en-US" sz="1400"/>
            <a:t>）</a:t>
          </a:r>
          <a:endParaRPr kumimoji="1" lang="en-US" altLang="ja-JP" sz="1400"/>
        </a:p>
        <a:p>
          <a:endParaRPr kumimoji="1" lang="en-US" altLang="ja-JP" sz="1100"/>
        </a:p>
        <a:p>
          <a:endParaRPr kumimoji="1" lang="ja-JP" altLang="en-US" sz="1100"/>
        </a:p>
      </xdr:txBody>
    </xdr:sp>
    <xdr:clientData/>
  </xdr:twoCellAnchor>
  <xdr:twoCellAnchor>
    <xdr:from>
      <xdr:col>1</xdr:col>
      <xdr:colOff>67236</xdr:colOff>
      <xdr:row>64</xdr:row>
      <xdr:rowOff>18602</xdr:rowOff>
    </xdr:from>
    <xdr:to>
      <xdr:col>42</xdr:col>
      <xdr:colOff>358588</xdr:colOff>
      <xdr:row>78</xdr:row>
      <xdr:rowOff>267036</xdr:rowOff>
    </xdr:to>
    <xdr:sp macro="" textlink="">
      <xdr:nvSpPr>
        <xdr:cNvPr id="11" name="四角形: 角を丸くする 10">
          <a:extLst>
            <a:ext uri="{FF2B5EF4-FFF2-40B4-BE49-F238E27FC236}">
              <a16:creationId xmlns:a16="http://schemas.microsoft.com/office/drawing/2014/main" id="{3EAF2A9F-CF0C-95EB-9712-3B47E79C3623}"/>
            </a:ext>
          </a:extLst>
        </xdr:cNvPr>
        <xdr:cNvSpPr/>
      </xdr:nvSpPr>
      <xdr:spPr>
        <a:xfrm>
          <a:off x="212912" y="6585249"/>
          <a:ext cx="22736735" cy="6848699"/>
        </a:xfrm>
        <a:prstGeom prst="roundRect">
          <a:avLst/>
        </a:prstGeom>
        <a:noFill/>
        <a:ln w="57150">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392206</xdr:colOff>
      <xdr:row>63</xdr:row>
      <xdr:rowOff>86061</xdr:rowOff>
    </xdr:from>
    <xdr:to>
      <xdr:col>11</xdr:col>
      <xdr:colOff>564105</xdr:colOff>
      <xdr:row>65</xdr:row>
      <xdr:rowOff>168087</xdr:rowOff>
    </xdr:to>
    <xdr:sp macro="" textlink="">
      <xdr:nvSpPr>
        <xdr:cNvPr id="19" name="テキスト ボックス 18">
          <a:extLst>
            <a:ext uri="{FF2B5EF4-FFF2-40B4-BE49-F238E27FC236}">
              <a16:creationId xmlns:a16="http://schemas.microsoft.com/office/drawing/2014/main" id="{A0F3FF3D-A168-2CFD-A0F6-589AB1F8DFFD}"/>
            </a:ext>
          </a:extLst>
        </xdr:cNvPr>
        <xdr:cNvSpPr txBox="1"/>
      </xdr:nvSpPr>
      <xdr:spPr>
        <a:xfrm>
          <a:off x="4583206" y="6428590"/>
          <a:ext cx="1852781" cy="5414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rgbClr val="7030A0"/>
              </a:solidFill>
            </a:rPr>
            <a:t>賃金改善状況</a:t>
          </a:r>
        </a:p>
      </xdr:txBody>
    </xdr:sp>
    <xdr:clientData/>
  </xdr:twoCellAnchor>
  <xdr:twoCellAnchor>
    <xdr:from>
      <xdr:col>31</xdr:col>
      <xdr:colOff>270846</xdr:colOff>
      <xdr:row>74</xdr:row>
      <xdr:rowOff>37427</xdr:rowOff>
    </xdr:from>
    <xdr:to>
      <xdr:col>33</xdr:col>
      <xdr:colOff>50987</xdr:colOff>
      <xdr:row>74</xdr:row>
      <xdr:rowOff>446329</xdr:rowOff>
    </xdr:to>
    <xdr:sp macro="" textlink="">
      <xdr:nvSpPr>
        <xdr:cNvPr id="38" name="フローチャート: 結合子 37">
          <a:extLst>
            <a:ext uri="{FF2B5EF4-FFF2-40B4-BE49-F238E27FC236}">
              <a16:creationId xmlns:a16="http://schemas.microsoft.com/office/drawing/2014/main" id="{72C6B869-EF28-42FC-B2B8-C2231F5F2663}"/>
            </a:ext>
          </a:extLst>
        </xdr:cNvPr>
        <xdr:cNvSpPr/>
      </xdr:nvSpPr>
      <xdr:spPr>
        <a:xfrm>
          <a:off x="16889170" y="11176074"/>
          <a:ext cx="407670" cy="408902"/>
        </a:xfrm>
        <a:prstGeom prst="flowChartConnector">
          <a:avLst/>
        </a:prstGeom>
        <a:solidFill>
          <a:srgbClr val="FFFF00"/>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18826</xdr:colOff>
      <xdr:row>74</xdr:row>
      <xdr:rowOff>20507</xdr:rowOff>
    </xdr:from>
    <xdr:to>
      <xdr:col>33</xdr:col>
      <xdr:colOff>84492</xdr:colOff>
      <xdr:row>74</xdr:row>
      <xdr:rowOff>459441</xdr:rowOff>
    </xdr:to>
    <xdr:sp macro="" textlink="">
      <xdr:nvSpPr>
        <xdr:cNvPr id="39" name="テキスト ボックス 38">
          <a:extLst>
            <a:ext uri="{FF2B5EF4-FFF2-40B4-BE49-F238E27FC236}">
              <a16:creationId xmlns:a16="http://schemas.microsoft.com/office/drawing/2014/main" id="{E9C9A89D-5550-4844-9C6D-932B81BCCC5F}"/>
            </a:ext>
          </a:extLst>
        </xdr:cNvPr>
        <xdr:cNvSpPr txBox="1"/>
      </xdr:nvSpPr>
      <xdr:spPr>
        <a:xfrm>
          <a:off x="16939708" y="11159154"/>
          <a:ext cx="390637" cy="43893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solidFill>
                <a:srgbClr val="FF0000"/>
              </a:solidFill>
              <a:latin typeface="+mn-ea"/>
              <a:ea typeface="+mn-ea"/>
            </a:rPr>
            <a:t>5</a:t>
          </a:r>
        </a:p>
        <a:p>
          <a:endParaRPr kumimoji="1" lang="ja-JP" altLang="en-US" sz="2000">
            <a:solidFill>
              <a:srgbClr val="FF0000"/>
            </a:solidFill>
            <a:latin typeface="+mn-ea"/>
            <a:ea typeface="+mn-ea"/>
          </a:endParaRPr>
        </a:p>
      </xdr:txBody>
    </xdr:sp>
    <xdr:clientData/>
  </xdr:twoCellAnchor>
  <xdr:twoCellAnchor>
    <xdr:from>
      <xdr:col>30</xdr:col>
      <xdr:colOff>78441</xdr:colOff>
      <xdr:row>71</xdr:row>
      <xdr:rowOff>93457</xdr:rowOff>
    </xdr:from>
    <xdr:to>
      <xdr:col>31</xdr:col>
      <xdr:colOff>207420</xdr:colOff>
      <xdr:row>76</xdr:row>
      <xdr:rowOff>362399</xdr:rowOff>
    </xdr:to>
    <xdr:sp macro="" textlink="">
      <xdr:nvSpPr>
        <xdr:cNvPr id="49" name="右中かっこ 48">
          <a:extLst>
            <a:ext uri="{FF2B5EF4-FFF2-40B4-BE49-F238E27FC236}">
              <a16:creationId xmlns:a16="http://schemas.microsoft.com/office/drawing/2014/main" id="{2422ADD6-ADEB-2BFB-5DD4-D531967DCAA4}"/>
            </a:ext>
          </a:extLst>
        </xdr:cNvPr>
        <xdr:cNvSpPr/>
      </xdr:nvSpPr>
      <xdr:spPr>
        <a:xfrm>
          <a:off x="16405412" y="9786545"/>
          <a:ext cx="420332" cy="2734236"/>
        </a:xfrm>
        <a:prstGeom prst="rightBrace">
          <a:avLst>
            <a:gd name="adj1" fmla="val 8333"/>
            <a:gd name="adj2" fmla="val 57639"/>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126010</xdr:colOff>
      <xdr:row>2</xdr:row>
      <xdr:rowOff>470650</xdr:rowOff>
    </xdr:from>
    <xdr:to>
      <xdr:col>18</xdr:col>
      <xdr:colOff>636833</xdr:colOff>
      <xdr:row>3</xdr:row>
      <xdr:rowOff>92395</xdr:rowOff>
    </xdr:to>
    <xdr:sp macro="" textlink="">
      <xdr:nvSpPr>
        <xdr:cNvPr id="40" name="左中かっこ 39">
          <a:extLst>
            <a:ext uri="{FF2B5EF4-FFF2-40B4-BE49-F238E27FC236}">
              <a16:creationId xmlns:a16="http://schemas.microsoft.com/office/drawing/2014/main" id="{E8D2D8E2-1598-264B-65D5-EC4A0BD641D9}"/>
            </a:ext>
          </a:extLst>
        </xdr:cNvPr>
        <xdr:cNvSpPr/>
      </xdr:nvSpPr>
      <xdr:spPr>
        <a:xfrm rot="5400000">
          <a:off x="9927460" y="-254036"/>
          <a:ext cx="238069" cy="2942500"/>
        </a:xfrm>
        <a:prstGeom prst="leftBrace">
          <a:avLst/>
        </a:prstGeom>
        <a:ln w="317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064B8-B769-4092-9F09-0A186F7BA939}">
  <sheetPr codeName="Sheet1"/>
  <dimension ref="C1:AS90"/>
  <sheetViews>
    <sheetView zoomScale="85" zoomScaleNormal="85" workbookViewId="0">
      <selection activeCell="B57" sqref="B57"/>
    </sheetView>
  </sheetViews>
  <sheetFormatPr defaultRowHeight="18"/>
  <cols>
    <col min="1" max="1" width="1.8984375" customWidth="1"/>
    <col min="2" max="2" width="5" customWidth="1"/>
    <col min="3" max="3" width="2.5" customWidth="1"/>
    <col min="4" max="4" width="5" customWidth="1"/>
    <col min="5" max="5" width="4.3984375" customWidth="1"/>
    <col min="6" max="6" width="4" customWidth="1"/>
    <col min="7" max="10" width="10.796875" customWidth="1"/>
    <col min="11" max="11" width="11.3984375" customWidth="1"/>
    <col min="12" max="12" width="10.796875" customWidth="1"/>
    <col min="13" max="13" width="12" customWidth="1"/>
    <col min="14" max="14" width="4" customWidth="1"/>
    <col min="15" max="16" width="4.296875" customWidth="1"/>
    <col min="17" max="17" width="4.796875" customWidth="1"/>
    <col min="18" max="18" width="3.796875" customWidth="1"/>
    <col min="19" max="19" width="4.59765625" customWidth="1"/>
    <col min="20" max="20" width="11.69921875" customWidth="1"/>
    <col min="21" max="21" width="8.8984375" customWidth="1"/>
    <col min="22" max="22" width="3.8984375" customWidth="1"/>
    <col min="23" max="23" width="11.796875" customWidth="1"/>
    <col min="24" max="24" width="15.59765625" customWidth="1"/>
    <col min="25" max="25" width="2" customWidth="1"/>
    <col min="26" max="26" width="6.09765625" customWidth="1"/>
    <col min="27" max="27" width="2.3984375" customWidth="1"/>
    <col min="28" max="28" width="11.796875" customWidth="1"/>
    <col min="29" max="29" width="10.09765625" customWidth="1"/>
    <col min="30" max="30" width="4.5" customWidth="1"/>
    <col min="31" max="31" width="3.796875" customWidth="1"/>
    <col min="32" max="32" width="4" customWidth="1"/>
    <col min="33" max="33" width="4.19921875" customWidth="1"/>
    <col min="34" max="35" width="5.5" customWidth="1"/>
    <col min="37" max="37" width="6.3984375" customWidth="1"/>
  </cols>
  <sheetData>
    <row r="1" spans="3:40" ht="9.6" customHeight="1"/>
    <row r="2" spans="3:40" ht="30.6" customHeight="1">
      <c r="C2" s="768" t="s">
        <v>340</v>
      </c>
      <c r="D2" s="769"/>
      <c r="E2" s="769"/>
      <c r="F2" s="769"/>
      <c r="G2" s="769"/>
      <c r="H2" s="769"/>
      <c r="I2" s="769"/>
      <c r="J2" s="769"/>
      <c r="K2" s="769"/>
      <c r="L2" s="769"/>
      <c r="M2" s="769"/>
      <c r="N2" s="769"/>
      <c r="O2" s="769"/>
      <c r="P2" s="769"/>
      <c r="Q2" s="769"/>
      <c r="R2" s="769"/>
      <c r="S2" s="769"/>
      <c r="T2" s="769"/>
      <c r="U2" s="769"/>
      <c r="V2" s="769"/>
      <c r="W2" s="769"/>
      <c r="X2" s="769"/>
      <c r="Y2" s="769"/>
      <c r="Z2" s="769"/>
      <c r="AA2" s="769"/>
      <c r="AB2" s="769"/>
      <c r="AC2" s="769"/>
      <c r="AD2" s="769"/>
      <c r="AE2" s="769"/>
      <c r="AF2" s="769"/>
      <c r="AG2" s="769"/>
      <c r="AH2" s="769"/>
      <c r="AI2" s="769"/>
      <c r="AJ2" s="769"/>
      <c r="AK2" s="769"/>
      <c r="AL2" s="769"/>
      <c r="AM2" s="769"/>
      <c r="AN2" s="769"/>
    </row>
    <row r="4" spans="3:40" ht="18" customHeight="1"/>
    <row r="5" spans="3:40" ht="18" customHeight="1"/>
    <row r="6" spans="3:40" ht="18" customHeight="1">
      <c r="C6" s="148" t="s">
        <v>30</v>
      </c>
      <c r="D6" s="148"/>
      <c r="E6" s="148"/>
      <c r="F6" s="148"/>
      <c r="G6" s="148"/>
      <c r="H6" t="s">
        <v>24</v>
      </c>
      <c r="I6" s="31">
        <v>7</v>
      </c>
      <c r="J6" t="s">
        <v>26</v>
      </c>
      <c r="K6" s="13" t="s">
        <v>25</v>
      </c>
      <c r="L6" s="13" t="str">
        <f>W9</f>
        <v>6月</v>
      </c>
      <c r="M6" s="38"/>
    </row>
    <row r="7" spans="3:40" ht="18" customHeight="1"/>
    <row r="8" spans="3:40" ht="18" customHeight="1">
      <c r="C8" s="148" t="s">
        <v>31</v>
      </c>
      <c r="D8" s="148"/>
      <c r="E8" s="148"/>
      <c r="F8" s="148"/>
      <c r="G8" s="148"/>
    </row>
    <row r="9" spans="3:40" ht="18" customHeight="1">
      <c r="C9" s="860"/>
      <c r="D9" s="759"/>
      <c r="E9" s="759"/>
      <c r="F9" s="760"/>
      <c r="G9" s="15" t="str">
        <f>I6&amp;"月"</f>
        <v>7月</v>
      </c>
      <c r="H9" s="15" t="str">
        <f>(MOD(I6,12)+1)&amp;"月"</f>
        <v>8月</v>
      </c>
      <c r="I9" s="15" t="str">
        <f>(MOD(I6+1,12)+1)&amp;"月"</f>
        <v>9月</v>
      </c>
      <c r="J9" s="15" t="str">
        <f>(MOD(I6+2,12)+1)&amp;"月"</f>
        <v>10月</v>
      </c>
      <c r="K9" s="15" t="str">
        <f>(MOD(I6+3,12)+1)&amp;"月"</f>
        <v>11月</v>
      </c>
      <c r="L9" s="15" t="str">
        <f>(MOD(I6+4,12)+1)&amp;"月"</f>
        <v>12月</v>
      </c>
      <c r="M9" s="15" t="str">
        <f>(MOD(I6+5,12)+1)&amp;"月"</f>
        <v>1月</v>
      </c>
      <c r="N9" s="776" t="str">
        <f>(MOD(I6+6,12)+1)&amp;"月"</f>
        <v>2月</v>
      </c>
      <c r="O9" s="777"/>
      <c r="P9" s="778"/>
      <c r="Q9" s="776" t="str">
        <f>(MOD(I6+7,12)+1)&amp;"月"</f>
        <v>3月</v>
      </c>
      <c r="R9" s="777"/>
      <c r="S9" s="778"/>
      <c r="T9" s="15" t="str">
        <f>(MOD(I6+8,12)+1)&amp;"月"</f>
        <v>4月</v>
      </c>
      <c r="U9" s="776" t="str">
        <f>(MOD(I6+9,12)+1)&amp;"月"</f>
        <v>5月</v>
      </c>
      <c r="V9" s="778"/>
      <c r="W9" s="15" t="str">
        <f>(MOD(I6+10,12)+1)&amp;"月"</f>
        <v>6月</v>
      </c>
    </row>
    <row r="10" spans="3:40" ht="18" customHeight="1">
      <c r="C10" s="874" t="s">
        <v>27</v>
      </c>
      <c r="D10" s="875"/>
      <c r="E10" s="875"/>
      <c r="F10" s="876"/>
      <c r="G10" s="271">
        <f>0.00302</f>
        <v>3.0200000000000001E-3</v>
      </c>
      <c r="H10" s="31">
        <v>3.0200000000000001E-3</v>
      </c>
      <c r="I10" s="31">
        <v>3.0200000000000001E-3</v>
      </c>
      <c r="J10" s="31">
        <v>3.0200000000000001E-3</v>
      </c>
      <c r="K10" s="31">
        <v>3.0200000000000001E-3</v>
      </c>
      <c r="L10" s="31">
        <v>3.0200000000000001E-3</v>
      </c>
      <c r="M10" s="31">
        <v>3.0200000000000001E-3</v>
      </c>
      <c r="N10" s="779"/>
      <c r="O10" s="759"/>
      <c r="P10" s="760"/>
      <c r="Q10" s="779"/>
      <c r="R10" s="759"/>
      <c r="S10" s="760"/>
      <c r="T10" s="31"/>
      <c r="U10" s="779"/>
      <c r="V10" s="760"/>
      <c r="W10" s="31"/>
    </row>
    <row r="11" spans="3:40" ht="18" customHeight="1">
      <c r="C11" s="874" t="s">
        <v>72</v>
      </c>
      <c r="D11" s="875"/>
      <c r="E11" s="875"/>
      <c r="F11" s="876"/>
      <c r="G11" s="271">
        <v>9.4999999999999998E-3</v>
      </c>
      <c r="H11" s="31">
        <v>9.4999999999999998E-3</v>
      </c>
      <c r="I11" s="31">
        <v>9.4999999999999998E-3</v>
      </c>
      <c r="J11" s="31">
        <v>9.4999999999999998E-3</v>
      </c>
      <c r="K11" s="31">
        <v>9.4999999999999998E-3</v>
      </c>
      <c r="L11" s="31">
        <v>9.4999999999999998E-3</v>
      </c>
      <c r="M11" s="31">
        <v>9.4999999999999998E-3</v>
      </c>
      <c r="N11" s="779"/>
      <c r="O11" s="759"/>
      <c r="P11" s="760"/>
      <c r="Q11" s="779"/>
      <c r="R11" s="759"/>
      <c r="S11" s="760"/>
      <c r="T11" s="31"/>
      <c r="U11" s="779"/>
      <c r="V11" s="760"/>
      <c r="W11" s="31"/>
    </row>
    <row r="12" spans="3:40" ht="18" customHeight="1">
      <c r="C12" s="860" t="s">
        <v>28</v>
      </c>
      <c r="D12" s="759"/>
      <c r="E12" s="759"/>
      <c r="F12" s="760"/>
      <c r="G12" s="31">
        <v>4.7750000000000001E-2</v>
      </c>
      <c r="H12" s="31">
        <v>4.7750000000000001E-2</v>
      </c>
      <c r="I12" s="31">
        <v>4.7750000000000001E-2</v>
      </c>
      <c r="J12" s="31">
        <v>4.7750000000000001E-2</v>
      </c>
      <c r="K12" s="31">
        <v>4.7750000000000001E-2</v>
      </c>
      <c r="L12" s="31">
        <v>4.7750000000000001E-2</v>
      </c>
      <c r="M12" s="31">
        <v>4.7750000000000001E-2</v>
      </c>
      <c r="N12" s="779"/>
      <c r="O12" s="759"/>
      <c r="P12" s="760"/>
      <c r="Q12" s="779"/>
      <c r="R12" s="759"/>
      <c r="S12" s="760"/>
      <c r="T12" s="31"/>
      <c r="U12" s="779"/>
      <c r="V12" s="760"/>
      <c r="W12" s="31"/>
    </row>
    <row r="13" spans="3:40" ht="18" customHeight="1">
      <c r="C13" s="860" t="s">
        <v>29</v>
      </c>
      <c r="D13" s="759"/>
      <c r="E13" s="759"/>
      <c r="F13" s="760"/>
      <c r="G13" s="31">
        <v>8.0000000000000002E-3</v>
      </c>
      <c r="H13" s="31">
        <v>8.0000000000000002E-3</v>
      </c>
      <c r="I13" s="31">
        <v>8.0000000000000002E-3</v>
      </c>
      <c r="J13" s="31">
        <v>8.0000000000000002E-3</v>
      </c>
      <c r="K13" s="31">
        <v>8.0000000000000002E-3</v>
      </c>
      <c r="L13" s="31">
        <v>8.0000000000000002E-3</v>
      </c>
      <c r="M13" s="31">
        <v>8.0000000000000002E-3</v>
      </c>
      <c r="N13" s="779"/>
      <c r="O13" s="759"/>
      <c r="P13" s="760"/>
      <c r="Q13" s="779"/>
      <c r="R13" s="759"/>
      <c r="S13" s="760"/>
      <c r="T13" s="31"/>
      <c r="U13" s="779"/>
      <c r="V13" s="760"/>
      <c r="W13" s="31"/>
    </row>
    <row r="14" spans="3:40" ht="18" customHeight="1">
      <c r="C14" s="874" t="s">
        <v>64</v>
      </c>
      <c r="D14" s="875"/>
      <c r="E14" s="875"/>
      <c r="F14" s="876"/>
      <c r="G14" s="873">
        <v>9.5100000000000004E-2</v>
      </c>
      <c r="H14" s="777"/>
      <c r="I14" s="777"/>
      <c r="J14" s="759"/>
      <c r="K14" s="759"/>
      <c r="L14" s="759"/>
      <c r="M14" s="759"/>
      <c r="N14" s="759"/>
      <c r="O14" s="759"/>
      <c r="P14" s="759"/>
      <c r="Q14" s="759"/>
      <c r="R14" s="759"/>
      <c r="S14" s="759"/>
      <c r="T14" s="759"/>
      <c r="U14" s="759"/>
      <c r="V14" s="759"/>
      <c r="W14" s="760"/>
    </row>
    <row r="15" spans="3:40" ht="18" customHeight="1"/>
    <row r="16" spans="3:40" ht="18" customHeight="1">
      <c r="C16" s="148" t="s">
        <v>156</v>
      </c>
      <c r="D16" s="148"/>
      <c r="E16" s="148"/>
      <c r="F16" s="148"/>
      <c r="G16" s="148"/>
      <c r="H16" s="148"/>
      <c r="I16" t="s">
        <v>237</v>
      </c>
      <c r="J16" t="s">
        <v>237</v>
      </c>
    </row>
    <row r="17" spans="3:25" ht="18" customHeight="1">
      <c r="C17" s="73" t="s">
        <v>77</v>
      </c>
      <c r="D17" s="73"/>
      <c r="E17" s="73"/>
      <c r="F17" s="73"/>
      <c r="G17" s="15" t="s">
        <v>143</v>
      </c>
      <c r="H17" s="15" t="s">
        <v>144</v>
      </c>
      <c r="I17" s="15" t="s">
        <v>145</v>
      </c>
      <c r="J17" s="15" t="s">
        <v>146</v>
      </c>
      <c r="K17" s="15" t="s">
        <v>147</v>
      </c>
      <c r="L17" s="15" t="s">
        <v>148</v>
      </c>
      <c r="M17" s="15" t="s">
        <v>149</v>
      </c>
      <c r="N17" s="776" t="s">
        <v>150</v>
      </c>
      <c r="O17" s="777"/>
      <c r="P17" s="778"/>
      <c r="Q17" s="776" t="s">
        <v>151</v>
      </c>
      <c r="R17" s="777"/>
      <c r="S17" s="778"/>
      <c r="T17" s="15" t="s">
        <v>152</v>
      </c>
      <c r="U17" s="776" t="s">
        <v>153</v>
      </c>
      <c r="V17" s="778"/>
      <c r="W17" s="15" t="s">
        <v>154</v>
      </c>
      <c r="X17" s="15" t="s">
        <v>155</v>
      </c>
      <c r="Y17" s="13"/>
    </row>
    <row r="18" spans="3:25" s="750" customFormat="1" ht="18" customHeight="1">
      <c r="C18" s="841"/>
      <c r="D18" s="842"/>
      <c r="E18" s="842"/>
      <c r="F18" s="843"/>
      <c r="G18" s="745"/>
      <c r="H18" s="746"/>
      <c r="I18" s="747">
        <v>1300000</v>
      </c>
      <c r="J18" s="752">
        <v>9628</v>
      </c>
      <c r="K18" s="752">
        <v>4589</v>
      </c>
      <c r="L18" s="745">
        <v>15248</v>
      </c>
      <c r="M18" s="745">
        <v>16592</v>
      </c>
      <c r="N18" s="762">
        <v>14067</v>
      </c>
      <c r="O18" s="767"/>
      <c r="P18" s="763"/>
      <c r="Q18" s="762"/>
      <c r="R18" s="767"/>
      <c r="S18" s="763"/>
      <c r="T18" s="745"/>
      <c r="U18" s="762"/>
      <c r="V18" s="763"/>
      <c r="W18" s="745"/>
      <c r="X18" s="748">
        <f>SUM(G18:W18)</f>
        <v>1360124</v>
      </c>
      <c r="Y18" s="749"/>
    </row>
    <row r="19" spans="3:25" ht="18" customHeight="1">
      <c r="C19" s="780"/>
      <c r="D19" s="781"/>
      <c r="E19" s="781"/>
      <c r="F19" s="782"/>
      <c r="G19" s="34">
        <v>2891</v>
      </c>
      <c r="H19" s="345">
        <v>10921</v>
      </c>
      <c r="I19" s="34"/>
      <c r="J19" s="34"/>
      <c r="K19" s="34"/>
      <c r="L19" s="34"/>
      <c r="M19" s="34"/>
      <c r="N19" s="756"/>
      <c r="O19" s="761"/>
      <c r="P19" s="757"/>
      <c r="Q19" s="756"/>
      <c r="R19" s="761"/>
      <c r="S19" s="757"/>
      <c r="T19" s="34"/>
      <c r="U19" s="756"/>
      <c r="V19" s="757"/>
      <c r="W19" s="34"/>
      <c r="X19" s="125">
        <f t="shared" ref="X19:X55" si="0">SUM(G19:W19)</f>
        <v>13812</v>
      </c>
      <c r="Y19" s="363"/>
    </row>
    <row r="20" spans="3:25" ht="18" customHeight="1">
      <c r="C20" s="780"/>
      <c r="D20" s="781"/>
      <c r="E20" s="781"/>
      <c r="F20" s="782"/>
      <c r="G20" s="34">
        <v>356</v>
      </c>
      <c r="H20" s="345">
        <v>1342</v>
      </c>
      <c r="I20" s="34"/>
      <c r="J20" s="34"/>
      <c r="K20" s="34"/>
      <c r="L20" s="34"/>
      <c r="M20" s="34"/>
      <c r="N20" s="756"/>
      <c r="O20" s="761"/>
      <c r="P20" s="757"/>
      <c r="Q20" s="756"/>
      <c r="R20" s="761"/>
      <c r="S20" s="757"/>
      <c r="T20" s="34"/>
      <c r="U20" s="756"/>
      <c r="V20" s="757"/>
      <c r="W20" s="34"/>
      <c r="X20" s="125">
        <f t="shared" si="0"/>
        <v>1698</v>
      </c>
      <c r="Y20" s="363"/>
    </row>
    <row r="21" spans="3:25" ht="18" customHeight="1">
      <c r="C21" s="780"/>
      <c r="D21" s="781"/>
      <c r="E21" s="781"/>
      <c r="F21" s="782"/>
      <c r="G21" s="34">
        <v>712</v>
      </c>
      <c r="H21" s="345">
        <v>2696</v>
      </c>
      <c r="I21" s="34"/>
      <c r="J21" s="34"/>
      <c r="K21" s="34"/>
      <c r="L21" s="34"/>
      <c r="M21" s="34"/>
      <c r="N21" s="756"/>
      <c r="O21" s="761"/>
      <c r="P21" s="757"/>
      <c r="Q21" s="756"/>
      <c r="R21" s="761"/>
      <c r="S21" s="757"/>
      <c r="T21" s="34"/>
      <c r="U21" s="756"/>
      <c r="V21" s="757"/>
      <c r="W21" s="34"/>
      <c r="X21" s="125">
        <f t="shared" si="0"/>
        <v>3408</v>
      </c>
      <c r="Y21" s="363"/>
    </row>
    <row r="22" spans="3:25" s="750" customFormat="1" ht="18" customHeight="1">
      <c r="C22" s="841"/>
      <c r="D22" s="842"/>
      <c r="E22" s="842"/>
      <c r="F22" s="843"/>
      <c r="G22" s="745"/>
      <c r="H22" s="746"/>
      <c r="I22" s="745"/>
      <c r="J22" s="745">
        <v>27330</v>
      </c>
      <c r="K22" s="745">
        <v>7650</v>
      </c>
      <c r="L22" s="745">
        <v>35730</v>
      </c>
      <c r="M22" s="745">
        <v>27210</v>
      </c>
      <c r="N22" s="762">
        <v>32560</v>
      </c>
      <c r="O22" s="767"/>
      <c r="P22" s="763"/>
      <c r="Q22" s="762"/>
      <c r="R22" s="767"/>
      <c r="S22" s="763"/>
      <c r="T22" s="745"/>
      <c r="U22" s="762"/>
      <c r="V22" s="763"/>
      <c r="W22" s="745"/>
      <c r="X22" s="748">
        <f t="shared" si="0"/>
        <v>130480</v>
      </c>
      <c r="Y22" s="749"/>
    </row>
    <row r="23" spans="3:25" ht="18" customHeight="1">
      <c r="C23" s="780"/>
      <c r="D23" s="781"/>
      <c r="E23" s="781"/>
      <c r="F23" s="782"/>
      <c r="G23" s="34">
        <v>20760</v>
      </c>
      <c r="H23" s="345">
        <v>24740</v>
      </c>
      <c r="I23" s="34"/>
      <c r="J23" s="34"/>
      <c r="K23" s="361"/>
      <c r="L23" s="361"/>
      <c r="M23" s="34"/>
      <c r="N23" s="756"/>
      <c r="O23" s="761"/>
      <c r="P23" s="757"/>
      <c r="Q23" s="756"/>
      <c r="R23" s="761"/>
      <c r="S23" s="757"/>
      <c r="T23" s="34"/>
      <c r="U23" s="756"/>
      <c r="V23" s="757"/>
      <c r="W23" s="34"/>
      <c r="X23" s="125">
        <f t="shared" si="0"/>
        <v>45500</v>
      </c>
    </row>
    <row r="24" spans="3:25" ht="18" customHeight="1">
      <c r="C24" s="780"/>
      <c r="D24" s="781"/>
      <c r="E24" s="781"/>
      <c r="F24" s="782"/>
      <c r="G24" s="34">
        <v>2570</v>
      </c>
      <c r="H24" s="345">
        <v>3050</v>
      </c>
      <c r="I24" s="34"/>
      <c r="J24" s="34"/>
      <c r="K24" s="361"/>
      <c r="L24" s="361"/>
      <c r="M24" s="34"/>
      <c r="N24" s="756"/>
      <c r="O24" s="761"/>
      <c r="P24" s="757"/>
      <c r="Q24" s="756"/>
      <c r="R24" s="761"/>
      <c r="S24" s="757"/>
      <c r="T24" s="34"/>
      <c r="U24" s="756"/>
      <c r="V24" s="757"/>
      <c r="W24" s="34"/>
      <c r="X24" s="125">
        <f t="shared" si="0"/>
        <v>5620</v>
      </c>
    </row>
    <row r="25" spans="3:25" ht="18" customHeight="1">
      <c r="C25" s="780"/>
      <c r="D25" s="781"/>
      <c r="E25" s="781"/>
      <c r="F25" s="782"/>
      <c r="G25" s="34">
        <v>5130</v>
      </c>
      <c r="H25" s="345">
        <v>6110</v>
      </c>
      <c r="I25" s="34"/>
      <c r="J25" s="34"/>
      <c r="K25" s="361"/>
      <c r="L25" s="361"/>
      <c r="M25" s="34"/>
      <c r="N25" s="756"/>
      <c r="O25" s="761"/>
      <c r="P25" s="757"/>
      <c r="Q25" s="756"/>
      <c r="R25" s="761"/>
      <c r="S25" s="757"/>
      <c r="T25" s="34"/>
      <c r="U25" s="756"/>
      <c r="V25" s="757"/>
      <c r="W25" s="34"/>
      <c r="X25" s="125">
        <f t="shared" si="0"/>
        <v>11240</v>
      </c>
    </row>
    <row r="26" spans="3:25" s="750" customFormat="1" ht="18" customHeight="1">
      <c r="C26" s="841"/>
      <c r="D26" s="842"/>
      <c r="E26" s="842"/>
      <c r="F26" s="843"/>
      <c r="G26" s="745"/>
      <c r="H26" s="746"/>
      <c r="I26" s="745"/>
      <c r="J26" s="745">
        <v>74610</v>
      </c>
      <c r="K26" s="751">
        <v>15010</v>
      </c>
      <c r="L26" s="751">
        <v>64620</v>
      </c>
      <c r="M26" s="745">
        <v>60150</v>
      </c>
      <c r="N26" s="762">
        <v>62740</v>
      </c>
      <c r="O26" s="767"/>
      <c r="P26" s="763"/>
      <c r="Q26" s="762"/>
      <c r="R26" s="767"/>
      <c r="S26" s="763"/>
      <c r="T26" s="745"/>
      <c r="U26" s="762"/>
      <c r="V26" s="763"/>
      <c r="W26" s="745"/>
      <c r="X26" s="748">
        <f t="shared" si="0"/>
        <v>277130</v>
      </c>
    </row>
    <row r="27" spans="3:25" ht="18" customHeight="1">
      <c r="C27" s="780"/>
      <c r="D27" s="781"/>
      <c r="E27" s="781"/>
      <c r="F27" s="782"/>
      <c r="G27" s="34">
        <v>4660</v>
      </c>
      <c r="H27" s="345">
        <v>48750</v>
      </c>
      <c r="I27" s="34"/>
      <c r="J27" s="34"/>
      <c r="K27" s="361"/>
      <c r="L27" s="361"/>
      <c r="M27" s="34"/>
      <c r="N27" s="756"/>
      <c r="O27" s="761"/>
      <c r="P27" s="757"/>
      <c r="Q27" s="756"/>
      <c r="R27" s="761"/>
      <c r="S27" s="757"/>
      <c r="T27" s="34"/>
      <c r="U27" s="756"/>
      <c r="V27" s="757"/>
      <c r="W27" s="34"/>
      <c r="X27" s="125">
        <f t="shared" si="0"/>
        <v>53410</v>
      </c>
    </row>
    <row r="28" spans="3:25" ht="18" customHeight="1">
      <c r="C28" s="780"/>
      <c r="D28" s="781"/>
      <c r="E28" s="781"/>
      <c r="F28" s="782"/>
      <c r="G28" s="34">
        <v>580</v>
      </c>
      <c r="H28" s="345">
        <v>6040</v>
      </c>
      <c r="I28" s="34"/>
      <c r="J28" s="34"/>
      <c r="K28" s="361"/>
      <c r="L28" s="361"/>
      <c r="M28" s="34"/>
      <c r="N28" s="756"/>
      <c r="O28" s="761"/>
      <c r="P28" s="757"/>
      <c r="Q28" s="756"/>
      <c r="R28" s="761"/>
      <c r="S28" s="757"/>
      <c r="T28" s="34"/>
      <c r="U28" s="756"/>
      <c r="V28" s="757"/>
      <c r="W28" s="34"/>
      <c r="X28" s="125">
        <f t="shared" si="0"/>
        <v>6620</v>
      </c>
    </row>
    <row r="29" spans="3:25" ht="18" customHeight="1">
      <c r="C29" s="780"/>
      <c r="D29" s="781"/>
      <c r="E29" s="781"/>
      <c r="F29" s="782"/>
      <c r="G29" s="34">
        <v>1150</v>
      </c>
      <c r="H29" s="345">
        <v>12050</v>
      </c>
      <c r="I29" s="34"/>
      <c r="J29" s="34"/>
      <c r="K29" s="361"/>
      <c r="L29" s="361"/>
      <c r="M29" s="34"/>
      <c r="N29" s="756"/>
      <c r="O29" s="761"/>
      <c r="P29" s="757"/>
      <c r="Q29" s="756"/>
      <c r="R29" s="761"/>
      <c r="S29" s="757"/>
      <c r="T29" s="34"/>
      <c r="U29" s="756"/>
      <c r="V29" s="757"/>
      <c r="W29" s="34"/>
      <c r="X29" s="125">
        <f t="shared" si="0"/>
        <v>13200</v>
      </c>
    </row>
    <row r="30" spans="3:25" s="750" customFormat="1" ht="18" customHeight="1">
      <c r="C30" s="841"/>
      <c r="D30" s="842"/>
      <c r="E30" s="842"/>
      <c r="F30" s="843"/>
      <c r="G30" s="745"/>
      <c r="H30" s="746"/>
      <c r="I30" s="745"/>
      <c r="J30" s="745">
        <v>16544</v>
      </c>
      <c r="K30" s="751">
        <v>6340</v>
      </c>
      <c r="L30" s="751">
        <v>11208</v>
      </c>
      <c r="M30" s="745">
        <v>9707</v>
      </c>
      <c r="N30" s="762">
        <v>0</v>
      </c>
      <c r="O30" s="767"/>
      <c r="P30" s="763"/>
      <c r="Q30" s="762"/>
      <c r="R30" s="767"/>
      <c r="S30" s="763"/>
      <c r="T30" s="745"/>
      <c r="U30" s="762"/>
      <c r="V30" s="763"/>
      <c r="W30" s="745"/>
      <c r="X30" s="748">
        <f t="shared" si="0"/>
        <v>43799</v>
      </c>
    </row>
    <row r="31" spans="3:25" ht="18" customHeight="1">
      <c r="C31" s="780"/>
      <c r="D31" s="781"/>
      <c r="E31" s="781"/>
      <c r="F31" s="782"/>
      <c r="G31" s="34">
        <v>0</v>
      </c>
      <c r="H31" s="345">
        <v>9676</v>
      </c>
      <c r="I31" s="34"/>
      <c r="J31" s="34"/>
      <c r="K31" s="361"/>
      <c r="L31" s="361"/>
      <c r="M31" s="34"/>
      <c r="N31" s="756"/>
      <c r="O31" s="761"/>
      <c r="P31" s="757"/>
      <c r="Q31" s="756"/>
      <c r="R31" s="761"/>
      <c r="S31" s="757"/>
      <c r="T31" s="34"/>
      <c r="U31" s="756"/>
      <c r="V31" s="757"/>
      <c r="W31" s="34"/>
      <c r="X31" s="125">
        <f t="shared" si="0"/>
        <v>9676</v>
      </c>
    </row>
    <row r="32" spans="3:25" ht="18" customHeight="1">
      <c r="C32" s="780"/>
      <c r="D32" s="781"/>
      <c r="E32" s="781"/>
      <c r="F32" s="782"/>
      <c r="G32" s="34">
        <v>0</v>
      </c>
      <c r="H32" s="345">
        <v>1190</v>
      </c>
      <c r="I32" s="34"/>
      <c r="J32" s="34"/>
      <c r="K32" s="361"/>
      <c r="L32" s="361"/>
      <c r="M32" s="34"/>
      <c r="N32" s="756"/>
      <c r="O32" s="761"/>
      <c r="P32" s="757"/>
      <c r="Q32" s="756"/>
      <c r="R32" s="761"/>
      <c r="S32" s="757"/>
      <c r="T32" s="34"/>
      <c r="U32" s="756"/>
      <c r="V32" s="757"/>
      <c r="W32" s="34"/>
      <c r="X32" s="125">
        <f t="shared" si="0"/>
        <v>1190</v>
      </c>
    </row>
    <row r="33" spans="3:28" ht="18" customHeight="1">
      <c r="C33" s="780"/>
      <c r="D33" s="781"/>
      <c r="E33" s="781"/>
      <c r="F33" s="782"/>
      <c r="G33" s="34">
        <v>0</v>
      </c>
      <c r="H33" s="345">
        <v>2392</v>
      </c>
      <c r="I33" s="34"/>
      <c r="J33" s="34"/>
      <c r="K33" s="361"/>
      <c r="L33" s="361"/>
      <c r="M33" s="34"/>
      <c r="N33" s="756"/>
      <c r="O33" s="761"/>
      <c r="P33" s="757"/>
      <c r="Q33" s="756"/>
      <c r="R33" s="761"/>
      <c r="S33" s="757"/>
      <c r="T33" s="34"/>
      <c r="U33" s="756"/>
      <c r="V33" s="757"/>
      <c r="W33" s="34"/>
      <c r="X33" s="125">
        <f t="shared" si="0"/>
        <v>2392</v>
      </c>
    </row>
    <row r="34" spans="3:28" ht="18" customHeight="1">
      <c r="C34" s="841"/>
      <c r="D34" s="842"/>
      <c r="E34" s="842"/>
      <c r="F34" s="843"/>
      <c r="G34" s="34"/>
      <c r="H34" s="345"/>
      <c r="I34" s="34"/>
      <c r="J34" s="34"/>
      <c r="K34" s="361"/>
      <c r="L34" s="361"/>
      <c r="M34" s="34"/>
      <c r="N34" s="764">
        <v>20460</v>
      </c>
      <c r="O34" s="765"/>
      <c r="P34" s="766"/>
      <c r="Q34" s="756"/>
      <c r="R34" s="761"/>
      <c r="S34" s="757"/>
      <c r="T34" s="34"/>
      <c r="U34" s="756"/>
      <c r="V34" s="757"/>
      <c r="W34" s="34"/>
      <c r="X34" s="125">
        <f t="shared" si="0"/>
        <v>20460</v>
      </c>
    </row>
    <row r="35" spans="3:28" s="750" customFormat="1" ht="18" customHeight="1">
      <c r="C35" s="841"/>
      <c r="D35" s="842"/>
      <c r="E35" s="842"/>
      <c r="F35" s="843"/>
      <c r="G35" s="745"/>
      <c r="H35" s="746"/>
      <c r="I35" s="745"/>
      <c r="J35" s="745">
        <v>341496</v>
      </c>
      <c r="K35" s="751">
        <v>310529</v>
      </c>
      <c r="L35" s="751">
        <v>310967</v>
      </c>
      <c r="M35" s="745">
        <v>305694</v>
      </c>
      <c r="N35" s="762">
        <v>281984</v>
      </c>
      <c r="O35" s="767"/>
      <c r="P35" s="763"/>
      <c r="Q35" s="762"/>
      <c r="R35" s="767"/>
      <c r="S35" s="763"/>
      <c r="T35" s="745"/>
      <c r="U35" s="762"/>
      <c r="V35" s="763"/>
      <c r="W35" s="745"/>
      <c r="X35" s="748">
        <f t="shared" si="0"/>
        <v>1550670</v>
      </c>
    </row>
    <row r="36" spans="3:28" ht="18" customHeight="1">
      <c r="C36" s="780"/>
      <c r="D36" s="781"/>
      <c r="E36" s="781"/>
      <c r="F36" s="782"/>
      <c r="G36" s="34">
        <v>197125</v>
      </c>
      <c r="H36" s="345">
        <v>200388</v>
      </c>
      <c r="I36" s="34"/>
      <c r="J36" s="34"/>
      <c r="K36" s="361"/>
      <c r="L36" s="361"/>
      <c r="M36" s="34"/>
      <c r="N36" s="756"/>
      <c r="O36" s="761"/>
      <c r="P36" s="757"/>
      <c r="Q36" s="756"/>
      <c r="R36" s="761"/>
      <c r="S36" s="757"/>
      <c r="T36" s="34"/>
      <c r="U36" s="756"/>
      <c r="V36" s="757"/>
      <c r="W36" s="34"/>
      <c r="X36" s="125">
        <f t="shared" si="0"/>
        <v>397513</v>
      </c>
      <c r="AB36" s="464"/>
    </row>
    <row r="37" spans="3:28" ht="18" customHeight="1">
      <c r="C37" s="780"/>
      <c r="D37" s="781"/>
      <c r="E37" s="781"/>
      <c r="F37" s="782"/>
      <c r="G37" s="34">
        <v>23442</v>
      </c>
      <c r="H37" s="345">
        <v>23870</v>
      </c>
      <c r="I37" s="34"/>
      <c r="J37" s="34"/>
      <c r="K37" s="361"/>
      <c r="L37" s="361"/>
      <c r="M37" s="34"/>
      <c r="N37" s="756"/>
      <c r="O37" s="761"/>
      <c r="P37" s="757"/>
      <c r="Q37" s="756"/>
      <c r="R37" s="761"/>
      <c r="S37" s="757"/>
      <c r="T37" s="34"/>
      <c r="U37" s="756"/>
      <c r="V37" s="757"/>
      <c r="W37" s="34"/>
      <c r="X37" s="125">
        <f t="shared" si="0"/>
        <v>47312</v>
      </c>
      <c r="AB37" s="464"/>
    </row>
    <row r="38" spans="3:28" ht="18" customHeight="1">
      <c r="C38" s="780"/>
      <c r="D38" s="781"/>
      <c r="E38" s="781"/>
      <c r="F38" s="782"/>
      <c r="G38" s="34">
        <v>46940</v>
      </c>
      <c r="H38" s="345">
        <v>47692</v>
      </c>
      <c r="I38" s="34"/>
      <c r="J38" s="34"/>
      <c r="K38" s="361"/>
      <c r="L38" s="361"/>
      <c r="M38" s="34"/>
      <c r="N38" s="756"/>
      <c r="O38" s="761"/>
      <c r="P38" s="757"/>
      <c r="Q38" s="756"/>
      <c r="R38" s="761"/>
      <c r="S38" s="757"/>
      <c r="T38" s="34"/>
      <c r="U38" s="756"/>
      <c r="V38" s="757"/>
      <c r="W38" s="34"/>
      <c r="X38" s="125">
        <f t="shared" si="0"/>
        <v>94632</v>
      </c>
      <c r="AB38" s="464"/>
    </row>
    <row r="39" spans="3:28" s="750" customFormat="1" ht="18" customHeight="1">
      <c r="C39" s="841"/>
      <c r="D39" s="842"/>
      <c r="E39" s="842"/>
      <c r="F39" s="843"/>
      <c r="G39" s="745"/>
      <c r="H39" s="746"/>
      <c r="I39" s="745"/>
      <c r="J39" s="745">
        <v>371954</v>
      </c>
      <c r="K39" s="751">
        <v>342083</v>
      </c>
      <c r="L39" s="751">
        <v>304296</v>
      </c>
      <c r="M39" s="745">
        <v>254742</v>
      </c>
      <c r="N39" s="762">
        <v>308779</v>
      </c>
      <c r="O39" s="767"/>
      <c r="P39" s="763"/>
      <c r="Q39" s="762"/>
      <c r="R39" s="767"/>
      <c r="S39" s="763"/>
      <c r="T39" s="745"/>
      <c r="U39" s="762"/>
      <c r="V39" s="763"/>
      <c r="W39" s="745"/>
      <c r="X39" s="748">
        <f t="shared" si="0"/>
        <v>1581854</v>
      </c>
    </row>
    <row r="40" spans="3:28" ht="18" customHeight="1">
      <c r="C40" s="780"/>
      <c r="D40" s="781"/>
      <c r="E40" s="781"/>
      <c r="F40" s="782"/>
      <c r="G40" s="34">
        <v>177558</v>
      </c>
      <c r="H40" s="345">
        <v>186244</v>
      </c>
      <c r="I40" s="34"/>
      <c r="J40" s="34"/>
      <c r="K40" s="361"/>
      <c r="L40" s="361"/>
      <c r="M40" s="34"/>
      <c r="N40" s="756"/>
      <c r="O40" s="761"/>
      <c r="P40" s="757"/>
      <c r="Q40" s="756"/>
      <c r="R40" s="761"/>
      <c r="S40" s="757"/>
      <c r="T40" s="34"/>
      <c r="U40" s="756"/>
      <c r="V40" s="757"/>
      <c r="W40" s="34"/>
      <c r="X40" s="125">
        <f t="shared" si="0"/>
        <v>363802</v>
      </c>
    </row>
    <row r="41" spans="3:28" ht="18" customHeight="1">
      <c r="C41" s="780"/>
      <c r="D41" s="781"/>
      <c r="E41" s="781"/>
      <c r="F41" s="782"/>
      <c r="G41" s="34">
        <v>21121</v>
      </c>
      <c r="H41" s="345">
        <v>22180</v>
      </c>
      <c r="I41" s="34"/>
      <c r="J41" s="34"/>
      <c r="K41" s="361"/>
      <c r="L41" s="361"/>
      <c r="M41" s="34"/>
      <c r="N41" s="756"/>
      <c r="O41" s="761"/>
      <c r="P41" s="757"/>
      <c r="Q41" s="756"/>
      <c r="R41" s="761"/>
      <c r="S41" s="757"/>
      <c r="T41" s="34"/>
      <c r="U41" s="756"/>
      <c r="V41" s="757"/>
      <c r="W41" s="34"/>
      <c r="X41" s="125">
        <f t="shared" si="0"/>
        <v>43301</v>
      </c>
    </row>
    <row r="42" spans="3:28" ht="18" customHeight="1">
      <c r="C42" s="780"/>
      <c r="D42" s="781"/>
      <c r="E42" s="781"/>
      <c r="F42" s="782"/>
      <c r="G42" s="34">
        <v>42275</v>
      </c>
      <c r="H42" s="345">
        <v>44342</v>
      </c>
      <c r="I42" s="34"/>
      <c r="J42" s="34"/>
      <c r="K42" s="361"/>
      <c r="L42" s="361"/>
      <c r="M42" s="34"/>
      <c r="N42" s="756"/>
      <c r="O42" s="761"/>
      <c r="P42" s="757"/>
      <c r="Q42" s="756"/>
      <c r="R42" s="761"/>
      <c r="S42" s="757"/>
      <c r="T42" s="34"/>
      <c r="U42" s="756"/>
      <c r="V42" s="757"/>
      <c r="W42" s="34"/>
      <c r="X42" s="125">
        <f t="shared" si="0"/>
        <v>86617</v>
      </c>
    </row>
    <row r="43" spans="3:28" s="750" customFormat="1" ht="18" customHeight="1">
      <c r="C43" s="841"/>
      <c r="D43" s="842"/>
      <c r="E43" s="842"/>
      <c r="F43" s="843"/>
      <c r="G43" s="745"/>
      <c r="H43" s="746"/>
      <c r="I43" s="745"/>
      <c r="J43" s="745">
        <v>315060</v>
      </c>
      <c r="K43" s="751">
        <v>289890</v>
      </c>
      <c r="L43" s="751">
        <v>259830</v>
      </c>
      <c r="M43" s="745">
        <v>299710</v>
      </c>
      <c r="N43" s="762">
        <v>277780</v>
      </c>
      <c r="O43" s="767"/>
      <c r="P43" s="763"/>
      <c r="Q43" s="762"/>
      <c r="R43" s="767"/>
      <c r="S43" s="763"/>
      <c r="T43" s="745"/>
      <c r="U43" s="762"/>
      <c r="V43" s="763"/>
      <c r="W43" s="745"/>
      <c r="X43" s="748">
        <f t="shared" si="0"/>
        <v>1442270</v>
      </c>
    </row>
    <row r="44" spans="3:28" ht="18" customHeight="1">
      <c r="C44" s="780"/>
      <c r="D44" s="781"/>
      <c r="E44" s="781"/>
      <c r="F44" s="782"/>
      <c r="G44" s="34">
        <v>191820</v>
      </c>
      <c r="H44" s="345">
        <v>177540</v>
      </c>
      <c r="I44" s="34"/>
      <c r="J44" s="34"/>
      <c r="K44" s="361"/>
      <c r="L44" s="361"/>
      <c r="M44" s="34"/>
      <c r="N44" s="756"/>
      <c r="O44" s="761"/>
      <c r="P44" s="757"/>
      <c r="Q44" s="756"/>
      <c r="R44" s="761"/>
      <c r="S44" s="757"/>
      <c r="T44" s="34"/>
      <c r="U44" s="756"/>
      <c r="V44" s="757"/>
      <c r="W44" s="34"/>
      <c r="X44" s="125">
        <f t="shared" si="0"/>
        <v>369360</v>
      </c>
      <c r="AA44" s="387"/>
    </row>
    <row r="45" spans="3:28" ht="18" customHeight="1">
      <c r="C45" s="780"/>
      <c r="D45" s="781"/>
      <c r="E45" s="781"/>
      <c r="F45" s="782"/>
      <c r="G45" s="34">
        <v>22830</v>
      </c>
      <c r="H45" s="345">
        <v>21110</v>
      </c>
      <c r="I45" s="34"/>
      <c r="J45" s="34"/>
      <c r="K45" s="361"/>
      <c r="L45" s="361"/>
      <c r="M45" s="34"/>
      <c r="N45" s="756"/>
      <c r="O45" s="761"/>
      <c r="P45" s="757"/>
      <c r="Q45" s="756"/>
      <c r="R45" s="761"/>
      <c r="S45" s="757"/>
      <c r="T45" s="34"/>
      <c r="U45" s="756"/>
      <c r="V45" s="757"/>
      <c r="W45" s="34"/>
      <c r="X45" s="125">
        <f t="shared" si="0"/>
        <v>43940</v>
      </c>
      <c r="AA45" s="387"/>
    </row>
    <row r="46" spans="3:28" ht="18" customHeight="1">
      <c r="C46" s="780"/>
      <c r="D46" s="781"/>
      <c r="E46" s="781"/>
      <c r="F46" s="782"/>
      <c r="G46" s="34">
        <v>45690</v>
      </c>
      <c r="H46" s="345">
        <v>42280</v>
      </c>
      <c r="I46" s="34"/>
      <c r="J46" s="34"/>
      <c r="K46" s="361"/>
      <c r="L46" s="361"/>
      <c r="M46" s="34"/>
      <c r="N46" s="756"/>
      <c r="O46" s="761"/>
      <c r="P46" s="757"/>
      <c r="Q46" s="756"/>
      <c r="R46" s="761"/>
      <c r="S46" s="757"/>
      <c r="T46" s="34"/>
      <c r="U46" s="756"/>
      <c r="V46" s="757"/>
      <c r="W46" s="34"/>
      <c r="X46" s="125">
        <f t="shared" si="0"/>
        <v>87970</v>
      </c>
      <c r="AA46" s="387"/>
    </row>
    <row r="47" spans="3:28" s="750" customFormat="1" ht="18" customHeight="1">
      <c r="C47" s="841"/>
      <c r="D47" s="842"/>
      <c r="E47" s="842"/>
      <c r="F47" s="843"/>
      <c r="G47" s="745"/>
      <c r="H47" s="746"/>
      <c r="I47" s="745"/>
      <c r="J47" s="745">
        <v>262210</v>
      </c>
      <c r="K47" s="751">
        <v>230600</v>
      </c>
      <c r="L47" s="751">
        <v>220740</v>
      </c>
      <c r="M47" s="745">
        <v>228830</v>
      </c>
      <c r="N47" s="762">
        <v>224810</v>
      </c>
      <c r="O47" s="767"/>
      <c r="P47" s="763"/>
      <c r="Q47" s="762"/>
      <c r="R47" s="767"/>
      <c r="S47" s="763"/>
      <c r="T47" s="745"/>
      <c r="U47" s="762"/>
      <c r="V47" s="763"/>
      <c r="W47" s="745"/>
      <c r="X47" s="748">
        <f t="shared" si="0"/>
        <v>1167190</v>
      </c>
      <c r="AA47" s="387"/>
    </row>
    <row r="48" spans="3:28" ht="18" customHeight="1">
      <c r="C48" s="780"/>
      <c r="D48" s="781"/>
      <c r="E48" s="781"/>
      <c r="F48" s="782"/>
      <c r="G48" s="34">
        <v>139180</v>
      </c>
      <c r="H48" s="345">
        <v>150090</v>
      </c>
      <c r="I48" s="34"/>
      <c r="J48" s="34"/>
      <c r="K48" s="361"/>
      <c r="L48" s="361"/>
      <c r="M48" s="34"/>
      <c r="N48" s="756"/>
      <c r="O48" s="761"/>
      <c r="P48" s="757"/>
      <c r="Q48" s="756"/>
      <c r="R48" s="761"/>
      <c r="S48" s="757"/>
      <c r="T48" s="34"/>
      <c r="U48" s="756"/>
      <c r="V48" s="757"/>
      <c r="W48" s="34"/>
      <c r="X48" s="125">
        <f t="shared" si="0"/>
        <v>289270</v>
      </c>
      <c r="AA48" s="387"/>
    </row>
    <row r="49" spans="3:29" ht="18" customHeight="1">
      <c r="C49" s="780"/>
      <c r="D49" s="781"/>
      <c r="E49" s="781"/>
      <c r="F49" s="782"/>
      <c r="G49" s="34">
        <v>16570</v>
      </c>
      <c r="H49" s="345">
        <v>17860</v>
      </c>
      <c r="I49" s="34"/>
      <c r="J49" s="34"/>
      <c r="K49" s="361"/>
      <c r="L49" s="361"/>
      <c r="M49" s="34"/>
      <c r="N49" s="756"/>
      <c r="O49" s="761"/>
      <c r="P49" s="757"/>
      <c r="Q49" s="756"/>
      <c r="R49" s="761"/>
      <c r="S49" s="757"/>
      <c r="T49" s="34"/>
      <c r="U49" s="756"/>
      <c r="V49" s="757"/>
      <c r="W49" s="34"/>
      <c r="X49" s="125">
        <f t="shared" si="0"/>
        <v>34430</v>
      </c>
      <c r="AA49" s="387"/>
    </row>
    <row r="50" spans="3:29" ht="18" customHeight="1">
      <c r="C50" s="780"/>
      <c r="D50" s="781"/>
      <c r="E50" s="781"/>
      <c r="F50" s="782"/>
      <c r="G50" s="34">
        <v>33150</v>
      </c>
      <c r="H50" s="345">
        <v>35740</v>
      </c>
      <c r="I50" s="34"/>
      <c r="J50" s="34"/>
      <c r="K50" s="361"/>
      <c r="L50" s="361"/>
      <c r="M50" s="34"/>
      <c r="N50" s="756"/>
      <c r="O50" s="761"/>
      <c r="P50" s="757"/>
      <c r="Q50" s="756"/>
      <c r="R50" s="761"/>
      <c r="S50" s="757"/>
      <c r="T50" s="34"/>
      <c r="U50" s="756"/>
      <c r="V50" s="757"/>
      <c r="W50" s="34"/>
      <c r="X50" s="125">
        <f t="shared" si="0"/>
        <v>68890</v>
      </c>
      <c r="AA50" s="387"/>
    </row>
    <row r="51" spans="3:29" s="750" customFormat="1" ht="18" customHeight="1">
      <c r="C51" s="841"/>
      <c r="D51" s="842"/>
      <c r="E51" s="842"/>
      <c r="F51" s="843"/>
      <c r="G51" s="745"/>
      <c r="H51" s="746"/>
      <c r="I51" s="745"/>
      <c r="J51" s="745">
        <v>205677</v>
      </c>
      <c r="K51" s="751">
        <v>177509</v>
      </c>
      <c r="L51" s="751">
        <v>85659</v>
      </c>
      <c r="M51" s="745">
        <v>124</v>
      </c>
      <c r="N51" s="762">
        <v>7511</v>
      </c>
      <c r="O51" s="767"/>
      <c r="P51" s="763"/>
      <c r="Q51" s="762"/>
      <c r="R51" s="767"/>
      <c r="S51" s="763"/>
      <c r="T51" s="745"/>
      <c r="U51" s="762"/>
      <c r="V51" s="763"/>
      <c r="W51" s="745"/>
      <c r="X51" s="748">
        <f t="shared" si="0"/>
        <v>476480</v>
      </c>
      <c r="AA51" s="387"/>
    </row>
    <row r="52" spans="3:29" ht="18" customHeight="1">
      <c r="C52" s="780"/>
      <c r="D52" s="781"/>
      <c r="E52" s="781"/>
      <c r="F52" s="782"/>
      <c r="G52" s="34">
        <v>131094</v>
      </c>
      <c r="H52" s="345">
        <v>121567</v>
      </c>
      <c r="I52" s="34"/>
      <c r="J52" s="34"/>
      <c r="K52" s="361"/>
      <c r="L52" s="361"/>
      <c r="M52" s="34"/>
      <c r="N52" s="756"/>
      <c r="O52" s="761"/>
      <c r="P52" s="757"/>
      <c r="Q52" s="756"/>
      <c r="R52" s="761"/>
      <c r="S52" s="757"/>
      <c r="T52" s="34"/>
      <c r="U52" s="756"/>
      <c r="V52" s="757"/>
      <c r="W52" s="34"/>
      <c r="X52" s="125">
        <f t="shared" si="0"/>
        <v>252661</v>
      </c>
    </row>
    <row r="53" spans="3:29" ht="18" customHeight="1">
      <c r="C53" s="780"/>
      <c r="D53" s="781"/>
      <c r="E53" s="781"/>
      <c r="F53" s="782"/>
      <c r="G53" s="127">
        <v>15600</v>
      </c>
      <c r="H53" s="740">
        <v>14474</v>
      </c>
      <c r="I53" s="127"/>
      <c r="J53" s="127"/>
      <c r="K53" s="741"/>
      <c r="L53" s="741"/>
      <c r="M53" s="127"/>
      <c r="N53" s="756"/>
      <c r="O53" s="761"/>
      <c r="P53" s="757"/>
      <c r="Q53" s="756"/>
      <c r="R53" s="761"/>
      <c r="S53" s="757"/>
      <c r="T53" s="127"/>
      <c r="U53" s="756"/>
      <c r="V53" s="757"/>
      <c r="W53" s="127"/>
      <c r="X53" s="742">
        <f t="shared" si="0"/>
        <v>30074</v>
      </c>
    </row>
    <row r="54" spans="3:29" ht="18" customHeight="1">
      <c r="C54" s="780"/>
      <c r="D54" s="781"/>
      <c r="E54" s="781"/>
      <c r="F54" s="782"/>
      <c r="G54" s="127">
        <v>31195</v>
      </c>
      <c r="H54" s="740">
        <v>28937</v>
      </c>
      <c r="I54" s="127"/>
      <c r="J54" s="127"/>
      <c r="K54" s="741"/>
      <c r="L54" s="741"/>
      <c r="M54" s="127"/>
      <c r="N54" s="756"/>
      <c r="O54" s="761"/>
      <c r="P54" s="757"/>
      <c r="Q54" s="756"/>
      <c r="R54" s="761"/>
      <c r="S54" s="757"/>
      <c r="T54" s="127"/>
      <c r="U54" s="756"/>
      <c r="V54" s="757"/>
      <c r="W54" s="127"/>
      <c r="X54" s="742">
        <f t="shared" si="0"/>
        <v>60132</v>
      </c>
    </row>
    <row r="55" spans="3:29" ht="18" customHeight="1" thickBot="1">
      <c r="C55" s="870"/>
      <c r="D55" s="871"/>
      <c r="E55" s="871"/>
      <c r="F55" s="872"/>
      <c r="G55" s="346"/>
      <c r="H55" s="347"/>
      <c r="I55" s="346"/>
      <c r="J55" s="346"/>
      <c r="K55" s="362"/>
      <c r="L55" s="362"/>
      <c r="M55" s="346"/>
      <c r="N55" s="773"/>
      <c r="O55" s="774"/>
      <c r="P55" s="775"/>
      <c r="Q55" s="773"/>
      <c r="R55" s="774"/>
      <c r="S55" s="775"/>
      <c r="T55" s="346"/>
      <c r="U55" s="773"/>
      <c r="V55" s="775"/>
      <c r="W55" s="346"/>
      <c r="X55" s="246">
        <f t="shared" si="0"/>
        <v>0</v>
      </c>
      <c r="AA55" s="464"/>
      <c r="AC55" s="464"/>
    </row>
    <row r="56" spans="3:29" ht="18" customHeight="1">
      <c r="C56" s="852" t="s">
        <v>36</v>
      </c>
      <c r="D56" s="853"/>
      <c r="E56" s="853"/>
      <c r="F56" s="854"/>
      <c r="G56" s="247">
        <f>SUM(G18:G55)</f>
        <v>1174399</v>
      </c>
      <c r="H56" s="318">
        <f t="shared" ref="H56:I56" si="1">SUM(H18:H55)</f>
        <v>1263271</v>
      </c>
      <c r="I56" s="247">
        <f t="shared" si="1"/>
        <v>1300000</v>
      </c>
      <c r="J56" s="247">
        <f>SUM(J18:J55)</f>
        <v>1624509</v>
      </c>
      <c r="K56" s="247">
        <f t="shared" ref="K56:X56" si="2">SUM(K18:K55)</f>
        <v>1384200</v>
      </c>
      <c r="L56" s="247">
        <f t="shared" si="2"/>
        <v>1308298</v>
      </c>
      <c r="M56" s="247">
        <f t="shared" si="2"/>
        <v>1202759</v>
      </c>
      <c r="N56" s="770">
        <f t="shared" si="2"/>
        <v>1230691</v>
      </c>
      <c r="O56" s="771"/>
      <c r="P56" s="772"/>
      <c r="Q56" s="770">
        <f t="shared" si="2"/>
        <v>0</v>
      </c>
      <c r="R56" s="771"/>
      <c r="S56" s="772"/>
      <c r="T56" s="247">
        <f t="shared" si="2"/>
        <v>0</v>
      </c>
      <c r="U56" s="770">
        <f t="shared" si="2"/>
        <v>0</v>
      </c>
      <c r="V56" s="772"/>
      <c r="W56" s="247">
        <f t="shared" si="2"/>
        <v>0</v>
      </c>
      <c r="X56" s="247">
        <f t="shared" si="2"/>
        <v>10488127</v>
      </c>
    </row>
    <row r="57" spans="3:29" ht="18" customHeight="1">
      <c r="C57" s="743"/>
      <c r="D57" s="743"/>
      <c r="E57" s="743"/>
      <c r="F57" s="743"/>
      <c r="G57" s="488"/>
      <c r="H57" s="488"/>
      <c r="I57" s="488"/>
      <c r="J57" s="488"/>
      <c r="K57" s="488"/>
      <c r="L57" s="488"/>
      <c r="M57" s="488"/>
      <c r="N57" s="744"/>
      <c r="O57" s="488"/>
      <c r="P57" s="488"/>
      <c r="Q57" s="744"/>
      <c r="R57" s="488"/>
      <c r="S57" s="488"/>
      <c r="T57" s="488"/>
      <c r="U57" s="744"/>
      <c r="V57" s="488"/>
      <c r="W57" s="488"/>
      <c r="X57" s="488"/>
    </row>
    <row r="58" spans="3:29" ht="18" customHeight="1">
      <c r="C58" s="780"/>
      <c r="D58" s="781"/>
      <c r="E58" s="781"/>
      <c r="F58" s="782"/>
      <c r="G58" s="125">
        <f>SUM(G19:G21)+SUM(G36:G38)</f>
        <v>271466</v>
      </c>
      <c r="H58" s="125">
        <f>SUM(H19:H21)+SUM(H36:H38)</f>
        <v>286909</v>
      </c>
      <c r="I58" s="125">
        <f t="shared" ref="I58:K58" si="3">I35+I18</f>
        <v>1300000</v>
      </c>
      <c r="J58" s="125">
        <f t="shared" si="3"/>
        <v>351124</v>
      </c>
      <c r="K58" s="125">
        <f t="shared" si="3"/>
        <v>315118</v>
      </c>
      <c r="L58" s="125">
        <f>L35+L18</f>
        <v>326215</v>
      </c>
      <c r="M58" s="125">
        <f>M35+M18</f>
        <v>322286</v>
      </c>
      <c r="N58" s="758">
        <f t="shared" ref="N58:P58" si="4">N35+N18</f>
        <v>296051</v>
      </c>
      <c r="O58" s="759">
        <f t="shared" si="4"/>
        <v>0</v>
      </c>
      <c r="P58" s="760">
        <f t="shared" si="4"/>
        <v>0</v>
      </c>
      <c r="Q58" s="758"/>
      <c r="R58" s="759"/>
      <c r="S58" s="760"/>
      <c r="T58" s="125"/>
      <c r="U58" s="758"/>
      <c r="V58" s="760"/>
      <c r="W58" s="125"/>
      <c r="X58" s="125">
        <f>SUM(G58:W58)</f>
        <v>3469169</v>
      </c>
    </row>
    <row r="59" spans="3:29" ht="18" customHeight="1">
      <c r="C59" s="780"/>
      <c r="D59" s="781"/>
      <c r="E59" s="781"/>
      <c r="F59" s="782"/>
      <c r="G59" s="125">
        <f>SUM(G40:G42)</f>
        <v>240954</v>
      </c>
      <c r="H59" s="125">
        <f>SUM(H40:H42)</f>
        <v>252766</v>
      </c>
      <c r="I59" s="125">
        <f t="shared" ref="I59" si="5">I39</f>
        <v>0</v>
      </c>
      <c r="J59" s="125">
        <f>J39+J34</f>
        <v>371954</v>
      </c>
      <c r="K59" s="125">
        <f t="shared" ref="K59:P59" si="6">K39+K34</f>
        <v>342083</v>
      </c>
      <c r="L59" s="125">
        <f t="shared" si="6"/>
        <v>304296</v>
      </c>
      <c r="M59" s="125">
        <f t="shared" si="6"/>
        <v>254742</v>
      </c>
      <c r="N59" s="758">
        <f t="shared" si="6"/>
        <v>329239</v>
      </c>
      <c r="O59" s="759">
        <f t="shared" si="6"/>
        <v>0</v>
      </c>
      <c r="P59" s="760">
        <f t="shared" si="6"/>
        <v>0</v>
      </c>
      <c r="Q59" s="758"/>
      <c r="R59" s="759"/>
      <c r="S59" s="760"/>
      <c r="T59" s="125"/>
      <c r="U59" s="758"/>
      <c r="V59" s="760"/>
      <c r="W59" s="125"/>
      <c r="X59" s="125">
        <f t="shared" ref="X59:X63" si="7">SUM(G59:W59)</f>
        <v>2096034</v>
      </c>
    </row>
    <row r="60" spans="3:29" ht="18" customHeight="1">
      <c r="C60" s="780"/>
      <c r="D60" s="781"/>
      <c r="E60" s="781"/>
      <c r="F60" s="782"/>
      <c r="G60" s="125">
        <f>SUM(G23:G25)+SUM(G44:G46)</f>
        <v>288800</v>
      </c>
      <c r="H60" s="125">
        <f>SUM(H23:H25)+SUM(H44:H46)</f>
        <v>274830</v>
      </c>
      <c r="I60" s="125">
        <f t="shared" ref="I60:K60" si="8">I43+I22</f>
        <v>0</v>
      </c>
      <c r="J60" s="125">
        <f t="shared" si="8"/>
        <v>342390</v>
      </c>
      <c r="K60" s="125">
        <f t="shared" si="8"/>
        <v>297540</v>
      </c>
      <c r="L60" s="125">
        <f>L43+L22</f>
        <v>295560</v>
      </c>
      <c r="M60" s="125">
        <f>M43+M22</f>
        <v>326920</v>
      </c>
      <c r="N60" s="758">
        <f t="shared" ref="N60:P60" si="9">N43+N22</f>
        <v>310340</v>
      </c>
      <c r="O60" s="759">
        <f t="shared" si="9"/>
        <v>0</v>
      </c>
      <c r="P60" s="760">
        <f t="shared" si="9"/>
        <v>0</v>
      </c>
      <c r="Q60" s="758"/>
      <c r="R60" s="759"/>
      <c r="S60" s="760"/>
      <c r="T60" s="125"/>
      <c r="U60" s="758"/>
      <c r="V60" s="760"/>
      <c r="W60" s="125"/>
      <c r="X60" s="125">
        <f t="shared" si="7"/>
        <v>2136380</v>
      </c>
    </row>
    <row r="61" spans="3:29" ht="18" customHeight="1">
      <c r="C61" s="780"/>
      <c r="D61" s="781"/>
      <c r="E61" s="781"/>
      <c r="F61" s="782"/>
      <c r="G61" s="125">
        <f>SUM(G27:G29)+SUM(G48:G50)</f>
        <v>195290</v>
      </c>
      <c r="H61" s="125">
        <f>SUM(H27:H29)+SUM(H48:H50)</f>
        <v>270530</v>
      </c>
      <c r="I61" s="125">
        <f t="shared" ref="I61:K61" si="10">I47+I26</f>
        <v>0</v>
      </c>
      <c r="J61" s="125">
        <f t="shared" si="10"/>
        <v>336820</v>
      </c>
      <c r="K61" s="125">
        <f t="shared" si="10"/>
        <v>245610</v>
      </c>
      <c r="L61" s="125">
        <f>L47+L26</f>
        <v>285360</v>
      </c>
      <c r="M61" s="125">
        <f>M47+M26</f>
        <v>288980</v>
      </c>
      <c r="N61" s="758">
        <f t="shared" ref="N61:P61" si="11">N47+N26</f>
        <v>287550</v>
      </c>
      <c r="O61" s="759">
        <f t="shared" si="11"/>
        <v>0</v>
      </c>
      <c r="P61" s="760">
        <f t="shared" si="11"/>
        <v>0</v>
      </c>
      <c r="Q61" s="758"/>
      <c r="R61" s="759"/>
      <c r="S61" s="760"/>
      <c r="T61" s="125"/>
      <c r="U61" s="758"/>
      <c r="V61" s="760"/>
      <c r="W61" s="125"/>
      <c r="X61" s="125">
        <f t="shared" si="7"/>
        <v>1910140</v>
      </c>
    </row>
    <row r="62" spans="3:29" ht="18" customHeight="1">
      <c r="C62" s="780"/>
      <c r="D62" s="781"/>
      <c r="E62" s="781"/>
      <c r="F62" s="782"/>
      <c r="G62" s="125">
        <f>SUM(G31:G33)+SUM(G52:G54)</f>
        <v>177889</v>
      </c>
      <c r="H62" s="125">
        <f>SUM(H31:H33)+SUM(H52:H54)</f>
        <v>178236</v>
      </c>
      <c r="I62" s="125">
        <f t="shared" ref="I62:K62" si="12">I51+I30</f>
        <v>0</v>
      </c>
      <c r="J62" s="125">
        <f t="shared" si="12"/>
        <v>222221</v>
      </c>
      <c r="K62" s="125">
        <f t="shared" si="12"/>
        <v>183849</v>
      </c>
      <c r="L62" s="125">
        <f>L51+L30</f>
        <v>96867</v>
      </c>
      <c r="M62" s="125">
        <f>M51+M30</f>
        <v>9831</v>
      </c>
      <c r="N62" s="758">
        <f t="shared" ref="N62:P62" si="13">N51+N30</f>
        <v>7511</v>
      </c>
      <c r="O62" s="759">
        <f t="shared" si="13"/>
        <v>0</v>
      </c>
      <c r="P62" s="760">
        <f t="shared" si="13"/>
        <v>0</v>
      </c>
      <c r="Q62" s="758"/>
      <c r="R62" s="759"/>
      <c r="S62" s="760"/>
      <c r="T62" s="125"/>
      <c r="U62" s="758"/>
      <c r="V62" s="760"/>
      <c r="W62" s="125"/>
      <c r="X62" s="125">
        <f t="shared" si="7"/>
        <v>876404</v>
      </c>
    </row>
    <row r="63" spans="3:29" ht="18" customHeight="1">
      <c r="C63" s="780" t="s">
        <v>236</v>
      </c>
      <c r="D63" s="781"/>
      <c r="E63" s="781"/>
      <c r="F63" s="782"/>
      <c r="G63" s="125">
        <f>SUM(G58:G62)</f>
        <v>1174399</v>
      </c>
      <c r="H63" s="125">
        <f>SUM(H58:H62)</f>
        <v>1263271</v>
      </c>
      <c r="I63" s="125">
        <f t="shared" ref="I63:K63" si="14">SUM(I58:I62)</f>
        <v>1300000</v>
      </c>
      <c r="J63" s="125">
        <f t="shared" si="14"/>
        <v>1624509</v>
      </c>
      <c r="K63" s="125">
        <f t="shared" si="14"/>
        <v>1384200</v>
      </c>
      <c r="L63" s="125">
        <f>SUM(L58:L62)</f>
        <v>1308298</v>
      </c>
      <c r="M63" s="125">
        <f>SUM(M58:M62)</f>
        <v>1202759</v>
      </c>
      <c r="N63" s="758">
        <f t="shared" ref="N63:P63" si="15">SUM(N58:N62)</f>
        <v>1230691</v>
      </c>
      <c r="O63" s="759">
        <f t="shared" si="15"/>
        <v>0</v>
      </c>
      <c r="P63" s="760">
        <f t="shared" si="15"/>
        <v>0</v>
      </c>
      <c r="Q63" s="758"/>
      <c r="R63" s="759"/>
      <c r="S63" s="760"/>
      <c r="T63" s="125"/>
      <c r="U63" s="758"/>
      <c r="V63" s="760"/>
      <c r="W63" s="125"/>
      <c r="X63" s="125">
        <f t="shared" si="7"/>
        <v>10488127</v>
      </c>
    </row>
    <row r="64" spans="3:29" ht="18" customHeight="1"/>
    <row r="65" spans="4:45" ht="18.600000000000001" thickBot="1">
      <c r="E65" s="388"/>
    </row>
    <row r="66" spans="4:45" ht="38.4" customHeight="1" thickBot="1">
      <c r="D66" s="387" t="s">
        <v>168</v>
      </c>
      <c r="E66" s="202"/>
      <c r="F66" s="202"/>
      <c r="G66" s="202"/>
      <c r="R66" s="387" t="s">
        <v>216</v>
      </c>
      <c r="S66" s="387"/>
      <c r="T66" s="202"/>
      <c r="U66" s="202"/>
      <c r="V66" s="202"/>
      <c r="AH66" s="799"/>
      <c r="AI66" s="800"/>
      <c r="AJ66" s="797" t="s">
        <v>198</v>
      </c>
      <c r="AK66" s="798"/>
      <c r="AL66" s="288" t="s">
        <v>201</v>
      </c>
    </row>
    <row r="67" spans="4:45" ht="38.4" customHeight="1" thickBot="1">
      <c r="D67" s="831" t="s">
        <v>169</v>
      </c>
      <c r="E67" s="832"/>
      <c r="F67" s="832"/>
      <c r="G67" s="832"/>
      <c r="H67" s="832"/>
      <c r="I67" s="832"/>
      <c r="J67" s="832"/>
      <c r="K67" s="832"/>
      <c r="L67" s="832"/>
      <c r="M67" s="832"/>
      <c r="N67" s="832"/>
      <c r="R67" s="789" t="s">
        <v>183</v>
      </c>
      <c r="S67" s="789"/>
      <c r="T67" s="789"/>
      <c r="U67" s="807"/>
      <c r="V67" s="807"/>
      <c r="W67" s="807"/>
      <c r="X67" s="807"/>
      <c r="Y67" s="807"/>
      <c r="Z67" s="807"/>
      <c r="AA67" s="807"/>
      <c r="AB67" s="784" t="e">
        <f>AB68-AB69-AB70</f>
        <v>#VALUE!</v>
      </c>
      <c r="AC67" s="785"/>
      <c r="AD67" s="389" t="s">
        <v>176</v>
      </c>
      <c r="AE67" s="397" t="s">
        <v>177</v>
      </c>
      <c r="AF67" s="786" t="e">
        <f>IF(AB71="","",IF(AB67="","",IF(AB67&gt;=AB71,"〇","×")))</f>
        <v>#VALUE!</v>
      </c>
    </row>
    <row r="68" spans="4:45" ht="38.4" customHeight="1" thickBot="1">
      <c r="D68" s="789" t="s">
        <v>174</v>
      </c>
      <c r="E68" s="790"/>
      <c r="F68" s="790"/>
      <c r="G68" s="790"/>
      <c r="H68" s="790"/>
      <c r="I68" s="790"/>
      <c r="J68" s="790"/>
      <c r="K68" s="790"/>
      <c r="L68" s="791">
        <f>X56</f>
        <v>10488127</v>
      </c>
      <c r="M68" s="792"/>
      <c r="N68" s="389" t="s">
        <v>176</v>
      </c>
      <c r="O68" s="402"/>
      <c r="P68" s="288"/>
      <c r="R68" s="866"/>
      <c r="S68" s="869" t="s">
        <v>202</v>
      </c>
      <c r="T68" s="848"/>
      <c r="U68" s="848"/>
      <c r="V68" s="848"/>
      <c r="W68" s="848"/>
      <c r="X68" s="848"/>
      <c r="Y68" s="848"/>
      <c r="Z68" s="848"/>
      <c r="AA68" s="849"/>
      <c r="AB68" s="850">
        <f>個人別チェック!AH69</f>
        <v>31678037</v>
      </c>
      <c r="AC68" s="851"/>
      <c r="AD68" s="389" t="s">
        <v>176</v>
      </c>
      <c r="AF68" s="787"/>
      <c r="AH68" s="801"/>
      <c r="AI68" s="802"/>
      <c r="AJ68" s="797" t="s">
        <v>198</v>
      </c>
      <c r="AK68" s="798"/>
      <c r="AL68" s="288" t="s">
        <v>199</v>
      </c>
    </row>
    <row r="69" spans="4:45" ht="38.4" customHeight="1" thickBot="1">
      <c r="D69" s="844"/>
      <c r="E69" s="398" t="s">
        <v>196</v>
      </c>
      <c r="F69" s="820" t="s">
        <v>170</v>
      </c>
      <c r="G69" s="845"/>
      <c r="H69" s="845"/>
      <c r="I69" s="845"/>
      <c r="J69" s="845"/>
      <c r="K69" s="845"/>
      <c r="L69" s="846"/>
      <c r="M69" s="847"/>
      <c r="N69" s="389" t="s">
        <v>176</v>
      </c>
      <c r="O69" s="386"/>
      <c r="P69" s="288"/>
      <c r="R69" s="867"/>
      <c r="S69" s="848" t="s">
        <v>184</v>
      </c>
      <c r="T69" s="848"/>
      <c r="U69" s="848"/>
      <c r="V69" s="848"/>
      <c r="W69" s="848"/>
      <c r="X69" s="848"/>
      <c r="Y69" s="848"/>
      <c r="Z69" s="848"/>
      <c r="AA69" s="849"/>
      <c r="AB69" s="850" t="e">
        <f>個人別チェック!R69</f>
        <v>#VALUE!</v>
      </c>
      <c r="AC69" s="851"/>
      <c r="AD69" s="389" t="s">
        <v>176</v>
      </c>
      <c r="AF69" s="787"/>
    </row>
    <row r="70" spans="4:45" ht="38.4" customHeight="1" thickBot="1">
      <c r="D70" s="790"/>
      <c r="E70" s="399"/>
      <c r="F70" s="400" t="s">
        <v>171</v>
      </c>
      <c r="G70" s="820" t="s">
        <v>172</v>
      </c>
      <c r="H70" s="821"/>
      <c r="I70" s="821"/>
      <c r="J70" s="821"/>
      <c r="K70" s="822"/>
      <c r="L70" s="823">
        <v>0</v>
      </c>
      <c r="M70" s="824"/>
      <c r="N70" s="393" t="s">
        <v>176</v>
      </c>
      <c r="O70" s="288"/>
      <c r="P70" s="401"/>
      <c r="R70" s="868"/>
      <c r="S70" s="864" t="s">
        <v>185</v>
      </c>
      <c r="T70" s="864"/>
      <c r="U70" s="864"/>
      <c r="V70" s="864"/>
      <c r="W70" s="864"/>
      <c r="X70" s="864"/>
      <c r="Y70" s="864"/>
      <c r="Z70" s="864"/>
      <c r="AA70" s="865"/>
      <c r="AB70" s="818"/>
      <c r="AC70" s="819"/>
      <c r="AD70" s="389" t="s">
        <v>176</v>
      </c>
      <c r="AF70" s="787"/>
      <c r="AH70" s="803"/>
      <c r="AI70" s="804"/>
      <c r="AJ70" s="797" t="s">
        <v>198</v>
      </c>
      <c r="AK70" s="798"/>
      <c r="AL70" s="288" t="s">
        <v>200</v>
      </c>
    </row>
    <row r="71" spans="4:45" ht="38.4" customHeight="1" thickBot="1">
      <c r="D71" s="855" t="s">
        <v>173</v>
      </c>
      <c r="E71" s="790"/>
      <c r="F71" s="790"/>
      <c r="G71" s="790"/>
      <c r="H71" s="790"/>
      <c r="I71" s="790"/>
      <c r="J71" s="790"/>
      <c r="K71" s="790"/>
      <c r="L71" s="856">
        <f>L68-L70</f>
        <v>10488127</v>
      </c>
      <c r="M71" s="857"/>
      <c r="N71" s="389" t="s">
        <v>176</v>
      </c>
      <c r="O71" s="397" t="s">
        <v>177</v>
      </c>
      <c r="P71" s="808" t="str">
        <f>IFERROR(IF(L72&gt;=L71,"〇","×"),"")</f>
        <v/>
      </c>
      <c r="Q71" s="390"/>
      <c r="R71" s="858" t="s">
        <v>197</v>
      </c>
      <c r="S71" s="858"/>
      <c r="T71" s="858"/>
      <c r="U71" s="859"/>
      <c r="V71" s="859"/>
      <c r="W71" s="859"/>
      <c r="X71" s="859"/>
      <c r="Y71" s="859"/>
      <c r="Z71" s="859"/>
      <c r="AA71" s="859"/>
      <c r="AB71" s="784">
        <f>AB72-AB73-AB74-AB75-AB76-AB77</f>
        <v>0</v>
      </c>
      <c r="AC71" s="785"/>
      <c r="AD71" s="389" t="s">
        <v>176</v>
      </c>
      <c r="AE71" s="397" t="s">
        <v>177</v>
      </c>
      <c r="AF71" s="788"/>
    </row>
    <row r="72" spans="4:45" ht="37.799999999999997" customHeight="1" thickBot="1">
      <c r="D72" s="821" t="s">
        <v>175</v>
      </c>
      <c r="E72" s="790"/>
      <c r="F72" s="790"/>
      <c r="G72" s="790"/>
      <c r="H72" s="790"/>
      <c r="I72" s="790"/>
      <c r="J72" s="790"/>
      <c r="K72" s="860"/>
      <c r="L72" s="861" t="e">
        <f>個人別チェック!R69</f>
        <v>#VALUE!</v>
      </c>
      <c r="M72" s="862"/>
      <c r="N72" s="393" t="s">
        <v>176</v>
      </c>
      <c r="O72" s="397" t="s">
        <v>177</v>
      </c>
      <c r="P72" s="810"/>
      <c r="Q72" s="391"/>
      <c r="R72" s="394"/>
      <c r="S72" s="863" t="s">
        <v>190</v>
      </c>
      <c r="T72" s="829"/>
      <c r="U72" s="829"/>
      <c r="V72" s="829"/>
      <c r="W72" s="829"/>
      <c r="X72" s="829"/>
      <c r="Y72" s="829"/>
      <c r="Z72" s="829"/>
      <c r="AA72" s="830"/>
      <c r="AB72" s="818"/>
      <c r="AC72" s="819"/>
      <c r="AD72" s="389" t="s">
        <v>176</v>
      </c>
      <c r="AH72" s="795"/>
      <c r="AI72" s="796"/>
      <c r="AJ72" s="793" t="s">
        <v>203</v>
      </c>
      <c r="AK72" s="794"/>
      <c r="AL72" s="794"/>
      <c r="AM72" s="794"/>
      <c r="AN72" s="794"/>
      <c r="AO72" s="794"/>
      <c r="AP72" s="794"/>
      <c r="AQ72" s="403"/>
      <c r="AR72" s="403"/>
      <c r="AS72" s="403"/>
    </row>
    <row r="73" spans="4:45" ht="38.4" customHeight="1">
      <c r="D73" s="805" t="e">
        <f>IF(P71="〇","賃金改善額が加算額を"&amp;TEXT(L72-L71,"#,##0")&amp;"円上回っています。","賃金改善額が"  &amp;TEXT(ABS(L72-L71),"#,##0")&amp;"円不足しています。")</f>
        <v>#VALUE!</v>
      </c>
      <c r="E73" s="806"/>
      <c r="F73" s="806"/>
      <c r="G73" s="806"/>
      <c r="H73" s="806"/>
      <c r="I73" s="806"/>
      <c r="J73" s="806"/>
      <c r="K73" s="806"/>
      <c r="L73" s="806"/>
      <c r="M73" s="806"/>
      <c r="R73" s="395"/>
      <c r="S73" s="828" t="s">
        <v>186</v>
      </c>
      <c r="T73" s="829"/>
      <c r="U73" s="829"/>
      <c r="V73" s="829"/>
      <c r="W73" s="829"/>
      <c r="X73" s="829"/>
      <c r="Y73" s="829"/>
      <c r="Z73" s="829"/>
      <c r="AA73" s="830"/>
      <c r="AB73" s="811"/>
      <c r="AC73" s="812"/>
      <c r="AD73" s="389" t="s">
        <v>176</v>
      </c>
      <c r="AJ73" s="794"/>
      <c r="AK73" s="794"/>
      <c r="AL73" s="794"/>
      <c r="AM73" s="794"/>
      <c r="AN73" s="794"/>
      <c r="AO73" s="794"/>
      <c r="AP73" s="794"/>
      <c r="AQ73" s="403"/>
      <c r="AR73" s="403"/>
      <c r="AS73" s="403"/>
    </row>
    <row r="74" spans="4:45" ht="38.4" customHeight="1" thickBot="1">
      <c r="D74" s="831" t="s">
        <v>180</v>
      </c>
      <c r="E74" s="832"/>
      <c r="F74" s="832"/>
      <c r="G74" s="832"/>
      <c r="H74" s="832"/>
      <c r="I74" s="832"/>
      <c r="J74" s="832"/>
      <c r="K74" s="832"/>
      <c r="L74" s="832"/>
      <c r="M74" s="832"/>
      <c r="N74" s="832"/>
      <c r="R74" s="395"/>
      <c r="S74" s="828" t="s">
        <v>187</v>
      </c>
      <c r="T74" s="829"/>
      <c r="U74" s="829"/>
      <c r="V74" s="829"/>
      <c r="W74" s="829"/>
      <c r="X74" s="829"/>
      <c r="Y74" s="829"/>
      <c r="Z74" s="829"/>
      <c r="AA74" s="830"/>
      <c r="AB74" s="811"/>
      <c r="AC74" s="812"/>
      <c r="AD74" s="389" t="s">
        <v>176</v>
      </c>
    </row>
    <row r="75" spans="4:45" ht="42" customHeight="1" thickBot="1">
      <c r="D75" s="392" t="s">
        <v>178</v>
      </c>
      <c r="E75" s="813" t="s">
        <v>181</v>
      </c>
      <c r="F75" s="814"/>
      <c r="G75" s="814"/>
      <c r="H75" s="814"/>
      <c r="I75" s="814"/>
      <c r="J75" s="814"/>
      <c r="K75" s="814"/>
      <c r="L75" s="835">
        <f>L69-L70</f>
        <v>0</v>
      </c>
      <c r="M75" s="835"/>
      <c r="N75" s="393" t="s">
        <v>176</v>
      </c>
      <c r="O75" s="397" t="s">
        <v>177</v>
      </c>
      <c r="P75" s="808" t="str">
        <f>IFERROR(IF(L78&gt;=L75,"〇",""),"")</f>
        <v>〇</v>
      </c>
      <c r="R75" s="395"/>
      <c r="S75" s="828" t="s">
        <v>188</v>
      </c>
      <c r="T75" s="829"/>
      <c r="U75" s="829"/>
      <c r="V75" s="829"/>
      <c r="W75" s="829"/>
      <c r="X75" s="829"/>
      <c r="Y75" s="829"/>
      <c r="Z75" s="829"/>
      <c r="AA75" s="830"/>
      <c r="AB75" s="811"/>
      <c r="AC75" s="812"/>
      <c r="AD75" s="389" t="s">
        <v>176</v>
      </c>
      <c r="AH75" s="464" t="s">
        <v>215</v>
      </c>
    </row>
    <row r="76" spans="4:45" ht="38.4" customHeight="1" thickBot="1">
      <c r="D76" s="392" t="s">
        <v>179</v>
      </c>
      <c r="E76" s="836" t="s">
        <v>182</v>
      </c>
      <c r="F76" s="837"/>
      <c r="G76" s="837"/>
      <c r="H76" s="837"/>
      <c r="I76" s="837"/>
      <c r="J76" s="837"/>
      <c r="K76" s="838"/>
      <c r="L76" s="839">
        <f>個人別チェック!BB69</f>
        <v>462849</v>
      </c>
      <c r="M76" s="840"/>
      <c r="N76" s="393" t="s">
        <v>176</v>
      </c>
      <c r="O76" s="288"/>
      <c r="P76" s="809"/>
      <c r="R76" s="395"/>
      <c r="S76" s="828" t="s">
        <v>189</v>
      </c>
      <c r="T76" s="829"/>
      <c r="U76" s="829"/>
      <c r="V76" s="829"/>
      <c r="W76" s="829"/>
      <c r="X76" s="829"/>
      <c r="Y76" s="829"/>
      <c r="Z76" s="829"/>
      <c r="AA76" s="830"/>
      <c r="AB76" s="818"/>
      <c r="AC76" s="819"/>
      <c r="AD76" s="389" t="s">
        <v>176</v>
      </c>
    </row>
    <row r="77" spans="4:45" ht="42.6" customHeight="1" thickBot="1">
      <c r="D77" s="392" t="s">
        <v>192</v>
      </c>
      <c r="E77" s="813" t="s">
        <v>195</v>
      </c>
      <c r="F77" s="814"/>
      <c r="G77" s="814"/>
      <c r="H77" s="814"/>
      <c r="I77" s="814"/>
      <c r="J77" s="814"/>
      <c r="K77" s="815"/>
      <c r="L77" s="833">
        <f>個人別チェック!BC69</f>
        <v>10072</v>
      </c>
      <c r="M77" s="834"/>
      <c r="N77" s="393" t="s">
        <v>176</v>
      </c>
      <c r="P77" s="809"/>
      <c r="R77" s="396"/>
      <c r="S77" s="825" t="s">
        <v>191</v>
      </c>
      <c r="T77" s="826"/>
      <c r="U77" s="826"/>
      <c r="V77" s="826"/>
      <c r="W77" s="826"/>
      <c r="X77" s="826"/>
      <c r="Y77" s="826"/>
      <c r="Z77" s="826"/>
      <c r="AA77" s="827"/>
      <c r="AB77" s="811"/>
      <c r="AC77" s="812"/>
      <c r="AD77" s="389" t="s">
        <v>176</v>
      </c>
    </row>
    <row r="78" spans="4:45" ht="36.6" customHeight="1" thickBot="1">
      <c r="D78" s="392" t="s">
        <v>193</v>
      </c>
      <c r="E78" s="813" t="s">
        <v>194</v>
      </c>
      <c r="F78" s="814"/>
      <c r="G78" s="814"/>
      <c r="H78" s="814"/>
      <c r="I78" s="814"/>
      <c r="J78" s="814"/>
      <c r="K78" s="815"/>
      <c r="L78" s="816">
        <f>L76+L77</f>
        <v>472921</v>
      </c>
      <c r="M78" s="817"/>
      <c r="N78" s="393" t="s">
        <v>176</v>
      </c>
      <c r="O78" s="397" t="s">
        <v>177</v>
      </c>
      <c r="P78" s="810"/>
      <c r="X78" s="783" t="s">
        <v>217</v>
      </c>
      <c r="Y78" s="783"/>
      <c r="Z78" s="783"/>
      <c r="AA78" s="783"/>
      <c r="AB78" s="783"/>
      <c r="AC78" s="783"/>
      <c r="AD78" s="783"/>
      <c r="AE78" s="769"/>
    </row>
    <row r="79" spans="4:45" ht="38.4" customHeight="1"/>
    <row r="80" spans="4:45" ht="38.4" customHeight="1"/>
    <row r="81" ht="38.4" customHeight="1"/>
    <row r="82" ht="38.4" customHeight="1"/>
    <row r="83" ht="38.4" customHeight="1"/>
    <row r="84" ht="38.4" customHeight="1"/>
    <row r="85" ht="37.799999999999997" customHeight="1"/>
    <row r="86" ht="38.4" customHeight="1"/>
    <row r="87" ht="38.4" customHeight="1"/>
    <row r="88" ht="42" customHeight="1"/>
    <row r="89" ht="38.4" customHeight="1"/>
    <row r="90" ht="39" customHeight="1"/>
  </sheetData>
  <mergeCells count="263">
    <mergeCell ref="C23:F23"/>
    <mergeCell ref="C27:F27"/>
    <mergeCell ref="C43:F43"/>
    <mergeCell ref="C10:F10"/>
    <mergeCell ref="C11:F11"/>
    <mergeCell ref="C12:F12"/>
    <mergeCell ref="C13:F13"/>
    <mergeCell ref="C14:F14"/>
    <mergeCell ref="C31:F31"/>
    <mergeCell ref="C36:F36"/>
    <mergeCell ref="C30:F30"/>
    <mergeCell ref="C35:F35"/>
    <mergeCell ref="C40:F40"/>
    <mergeCell ref="C41:F41"/>
    <mergeCell ref="C42:F42"/>
    <mergeCell ref="C28:F28"/>
    <mergeCell ref="C29:F29"/>
    <mergeCell ref="C34:F34"/>
    <mergeCell ref="C32:F32"/>
    <mergeCell ref="C33:F33"/>
    <mergeCell ref="G14:W14"/>
    <mergeCell ref="N31:P31"/>
    <mergeCell ref="Q31:S31"/>
    <mergeCell ref="C39:F39"/>
    <mergeCell ref="N9:P9"/>
    <mergeCell ref="U9:V9"/>
    <mergeCell ref="C44:F44"/>
    <mergeCell ref="U10:V10"/>
    <mergeCell ref="U11:V11"/>
    <mergeCell ref="U12:V12"/>
    <mergeCell ref="U13:V13"/>
    <mergeCell ref="C24:F24"/>
    <mergeCell ref="C25:F25"/>
    <mergeCell ref="C37:F37"/>
    <mergeCell ref="C38:F38"/>
    <mergeCell ref="C19:F19"/>
    <mergeCell ref="C20:F20"/>
    <mergeCell ref="C21:F21"/>
    <mergeCell ref="C22:F22"/>
    <mergeCell ref="C26:F26"/>
    <mergeCell ref="C9:F9"/>
    <mergeCell ref="C18:F18"/>
    <mergeCell ref="U43:V43"/>
    <mergeCell ref="U44:V44"/>
    <mergeCell ref="C52:F52"/>
    <mergeCell ref="C55:F55"/>
    <mergeCell ref="C53:F53"/>
    <mergeCell ref="C54:F54"/>
    <mergeCell ref="C51:F51"/>
    <mergeCell ref="Q35:S35"/>
    <mergeCell ref="Q37:S37"/>
    <mergeCell ref="Q38:S38"/>
    <mergeCell ref="Q40:S40"/>
    <mergeCell ref="Q41:S41"/>
    <mergeCell ref="Q42:S42"/>
    <mergeCell ref="Q45:S45"/>
    <mergeCell ref="Q46:S46"/>
    <mergeCell ref="Q47:S47"/>
    <mergeCell ref="Q48:S48"/>
    <mergeCell ref="N51:P51"/>
    <mergeCell ref="N53:P53"/>
    <mergeCell ref="N54:P54"/>
    <mergeCell ref="Q53:S53"/>
    <mergeCell ref="Q54:S54"/>
    <mergeCell ref="Q49:S49"/>
    <mergeCell ref="Q50:S50"/>
    <mergeCell ref="Q51:S51"/>
    <mergeCell ref="N27:P27"/>
    <mergeCell ref="Q27:S27"/>
    <mergeCell ref="Q18:S18"/>
    <mergeCell ref="N23:P23"/>
    <mergeCell ref="Q19:S19"/>
    <mergeCell ref="Q20:S20"/>
    <mergeCell ref="Q21:S21"/>
    <mergeCell ref="Q22:S22"/>
    <mergeCell ref="Q24:S24"/>
    <mergeCell ref="Q25:S25"/>
    <mergeCell ref="Q26:S26"/>
    <mergeCell ref="N19:P19"/>
    <mergeCell ref="N20:P20"/>
    <mergeCell ref="N21:P21"/>
    <mergeCell ref="N22:P22"/>
    <mergeCell ref="N24:P24"/>
    <mergeCell ref="N25:P25"/>
    <mergeCell ref="N26:P26"/>
    <mergeCell ref="AB73:AC73"/>
    <mergeCell ref="U17:V17"/>
    <mergeCell ref="U18:V18"/>
    <mergeCell ref="U23:V23"/>
    <mergeCell ref="U27:V27"/>
    <mergeCell ref="U31:V31"/>
    <mergeCell ref="U36:V36"/>
    <mergeCell ref="U39:V39"/>
    <mergeCell ref="Q23:S23"/>
    <mergeCell ref="Q28:S28"/>
    <mergeCell ref="Q29:S29"/>
    <mergeCell ref="Q30:S30"/>
    <mergeCell ref="Q32:S32"/>
    <mergeCell ref="Q33:S33"/>
    <mergeCell ref="U52:V52"/>
    <mergeCell ref="U55:V55"/>
    <mergeCell ref="U56:V56"/>
    <mergeCell ref="U45:V45"/>
    <mergeCell ref="U46:V46"/>
    <mergeCell ref="S70:AA70"/>
    <mergeCell ref="AB70:AC70"/>
    <mergeCell ref="R68:R70"/>
    <mergeCell ref="S68:AA68"/>
    <mergeCell ref="AB68:AC68"/>
    <mergeCell ref="D71:K71"/>
    <mergeCell ref="L71:M71"/>
    <mergeCell ref="P71:P72"/>
    <mergeCell ref="R71:AA71"/>
    <mergeCell ref="AB71:AC71"/>
    <mergeCell ref="D72:K72"/>
    <mergeCell ref="L72:M72"/>
    <mergeCell ref="S72:AA72"/>
    <mergeCell ref="AB72:AC72"/>
    <mergeCell ref="D69:D70"/>
    <mergeCell ref="F69:K69"/>
    <mergeCell ref="L69:M69"/>
    <mergeCell ref="S69:AA69"/>
    <mergeCell ref="AB69:AC69"/>
    <mergeCell ref="Q11:S11"/>
    <mergeCell ref="Q12:S12"/>
    <mergeCell ref="Q13:S13"/>
    <mergeCell ref="N17:P17"/>
    <mergeCell ref="Q17:S17"/>
    <mergeCell ref="N18:P18"/>
    <mergeCell ref="C50:F50"/>
    <mergeCell ref="C56:F56"/>
    <mergeCell ref="C58:F58"/>
    <mergeCell ref="C59:F59"/>
    <mergeCell ref="C46:F46"/>
    <mergeCell ref="U41:V41"/>
    <mergeCell ref="U42:V42"/>
    <mergeCell ref="U47:V47"/>
    <mergeCell ref="U48:V48"/>
    <mergeCell ref="U49:V49"/>
    <mergeCell ref="U50:V50"/>
    <mergeCell ref="U51:V51"/>
    <mergeCell ref="C63:F63"/>
    <mergeCell ref="S77:AA77"/>
    <mergeCell ref="S73:AA73"/>
    <mergeCell ref="D74:N74"/>
    <mergeCell ref="S74:AA74"/>
    <mergeCell ref="D67:N67"/>
    <mergeCell ref="N44:P44"/>
    <mergeCell ref="Q44:S44"/>
    <mergeCell ref="N52:P52"/>
    <mergeCell ref="Q52:S52"/>
    <mergeCell ref="N55:P55"/>
    <mergeCell ref="E77:K77"/>
    <mergeCell ref="L77:M77"/>
    <mergeCell ref="E75:K75"/>
    <mergeCell ref="L75:M75"/>
    <mergeCell ref="S75:AA75"/>
    <mergeCell ref="E76:K76"/>
    <mergeCell ref="L76:M76"/>
    <mergeCell ref="S76:AA76"/>
    <mergeCell ref="C60:F60"/>
    <mergeCell ref="C61:F61"/>
    <mergeCell ref="C62:F62"/>
    <mergeCell ref="C47:F47"/>
    <mergeCell ref="C48:F48"/>
    <mergeCell ref="C49:F49"/>
    <mergeCell ref="X78:AE78"/>
    <mergeCell ref="AB67:AC67"/>
    <mergeCell ref="AF67:AF71"/>
    <mergeCell ref="D68:K68"/>
    <mergeCell ref="L68:M68"/>
    <mergeCell ref="AJ72:AP73"/>
    <mergeCell ref="AH72:AI72"/>
    <mergeCell ref="AJ66:AK66"/>
    <mergeCell ref="AJ68:AK68"/>
    <mergeCell ref="AJ70:AK70"/>
    <mergeCell ref="AH66:AI66"/>
    <mergeCell ref="AH68:AI68"/>
    <mergeCell ref="AH70:AI70"/>
    <mergeCell ref="D73:M73"/>
    <mergeCell ref="R67:AA67"/>
    <mergeCell ref="P75:P78"/>
    <mergeCell ref="AB77:AC77"/>
    <mergeCell ref="E78:K78"/>
    <mergeCell ref="L78:M78"/>
    <mergeCell ref="AB75:AC75"/>
    <mergeCell ref="AB76:AC76"/>
    <mergeCell ref="AB74:AC74"/>
    <mergeCell ref="G70:K70"/>
    <mergeCell ref="L70:M70"/>
    <mergeCell ref="C2:AN2"/>
    <mergeCell ref="N56:P56"/>
    <mergeCell ref="Q56:S56"/>
    <mergeCell ref="Q55:S55"/>
    <mergeCell ref="N36:P36"/>
    <mergeCell ref="Q36:S36"/>
    <mergeCell ref="N39:P39"/>
    <mergeCell ref="Q39:S39"/>
    <mergeCell ref="N43:P43"/>
    <mergeCell ref="Q43:S43"/>
    <mergeCell ref="Q9:S9"/>
    <mergeCell ref="N10:P10"/>
    <mergeCell ref="N11:P11"/>
    <mergeCell ref="N12:P12"/>
    <mergeCell ref="N13:P13"/>
    <mergeCell ref="Q10:S10"/>
    <mergeCell ref="N41:P41"/>
    <mergeCell ref="N42:P42"/>
    <mergeCell ref="N45:P45"/>
    <mergeCell ref="N46:P46"/>
    <mergeCell ref="N47:P47"/>
    <mergeCell ref="N48:P48"/>
    <mergeCell ref="N49:P49"/>
    <mergeCell ref="C45:F45"/>
    <mergeCell ref="N28:P28"/>
    <mergeCell ref="N29:P29"/>
    <mergeCell ref="N30:P30"/>
    <mergeCell ref="N32:P32"/>
    <mergeCell ref="N33:P33"/>
    <mergeCell ref="N35:P35"/>
    <mergeCell ref="N37:P37"/>
    <mergeCell ref="N38:P38"/>
    <mergeCell ref="N40:P40"/>
    <mergeCell ref="U19:V19"/>
    <mergeCell ref="U20:V20"/>
    <mergeCell ref="U21:V21"/>
    <mergeCell ref="U22:V22"/>
    <mergeCell ref="U24:V24"/>
    <mergeCell ref="U25:V25"/>
    <mergeCell ref="U26:V26"/>
    <mergeCell ref="U28:V28"/>
    <mergeCell ref="U29:V29"/>
    <mergeCell ref="U30:V30"/>
    <mergeCell ref="U32:V32"/>
    <mergeCell ref="U33:V33"/>
    <mergeCell ref="U35:V35"/>
    <mergeCell ref="U37:V37"/>
    <mergeCell ref="U38:V38"/>
    <mergeCell ref="U40:V40"/>
    <mergeCell ref="N34:P34"/>
    <mergeCell ref="Q34:S34"/>
    <mergeCell ref="U34:V34"/>
    <mergeCell ref="U62:V62"/>
    <mergeCell ref="U63:V63"/>
    <mergeCell ref="N60:P60"/>
    <mergeCell ref="N61:P61"/>
    <mergeCell ref="N62:P62"/>
    <mergeCell ref="N63:P63"/>
    <mergeCell ref="Q58:S58"/>
    <mergeCell ref="Q59:S59"/>
    <mergeCell ref="Q60:S60"/>
    <mergeCell ref="Q61:S61"/>
    <mergeCell ref="Q62:S62"/>
    <mergeCell ref="Q63:S63"/>
    <mergeCell ref="U53:V53"/>
    <mergeCell ref="U54:V54"/>
    <mergeCell ref="N58:P58"/>
    <mergeCell ref="N59:P59"/>
    <mergeCell ref="U58:V58"/>
    <mergeCell ref="U59:V59"/>
    <mergeCell ref="N50:P50"/>
    <mergeCell ref="U60:V60"/>
    <mergeCell ref="U61:V61"/>
  </mergeCells>
  <phoneticPr fontId="3"/>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027F4-4402-487D-A810-E785893F8CE1}">
  <sheetPr codeName="Sheet2"/>
  <dimension ref="A2:BG65"/>
  <sheetViews>
    <sheetView zoomScale="85" zoomScaleNormal="85" workbookViewId="0">
      <selection activeCell="G54" sqref="G54"/>
    </sheetView>
  </sheetViews>
  <sheetFormatPr defaultRowHeight="18"/>
  <cols>
    <col min="1" max="1" width="2.69921875" customWidth="1"/>
    <col min="2" max="2" width="3.796875" customWidth="1"/>
    <col min="3" max="3" width="13.09765625" customWidth="1"/>
    <col min="4" max="4" width="5" style="538" customWidth="1"/>
    <col min="5" max="14" width="9.796875" customWidth="1"/>
    <col min="15" max="15" width="8.5" customWidth="1"/>
    <col min="16" max="16" width="8" customWidth="1"/>
    <col min="17" max="17" width="7.59765625" customWidth="1"/>
    <col min="18" max="18" width="7.69921875" customWidth="1"/>
    <col min="19" max="19" width="9.796875" customWidth="1"/>
    <col min="20" max="20" width="8.8984375" customWidth="1"/>
    <col min="21" max="21" width="2.5" customWidth="1"/>
    <col min="22" max="23" width="8.796875" customWidth="1"/>
    <col min="26" max="26" width="1.8984375" customWidth="1"/>
    <col min="27" max="27" width="39.3984375" customWidth="1"/>
    <col min="28" max="28" width="2.69921875" customWidth="1"/>
    <col min="29" max="29" width="10.19921875" customWidth="1"/>
  </cols>
  <sheetData>
    <row r="2" spans="1:44" ht="31.2" customHeight="1">
      <c r="B2" s="768"/>
      <c r="C2" s="769"/>
      <c r="D2" s="769"/>
      <c r="E2" s="769"/>
      <c r="F2" s="769"/>
      <c r="G2" s="769"/>
      <c r="H2" s="769"/>
      <c r="I2" s="769"/>
      <c r="J2" s="769"/>
      <c r="K2" s="769"/>
      <c r="L2" s="769"/>
      <c r="M2" s="769"/>
      <c r="N2" s="769"/>
      <c r="O2" s="769"/>
      <c r="P2" s="769"/>
      <c r="Q2" s="769"/>
      <c r="R2" s="769"/>
      <c r="S2" s="769"/>
      <c r="T2" s="769"/>
      <c r="U2" s="769"/>
      <c r="V2" s="769"/>
      <c r="W2" s="769"/>
      <c r="X2" s="769"/>
      <c r="Y2" s="769"/>
      <c r="Z2" s="769"/>
      <c r="AA2" s="769"/>
    </row>
    <row r="3" spans="1:44" ht="48.6" customHeight="1">
      <c r="C3" s="1"/>
    </row>
    <row r="4" spans="1:44" ht="23.4" customHeight="1" thickBot="1">
      <c r="B4" s="328" t="s">
        <v>68</v>
      </c>
      <c r="F4" s="13"/>
      <c r="G4" s="13"/>
      <c r="O4" s="113" t="s">
        <v>67</v>
      </c>
      <c r="R4" s="14"/>
      <c r="S4" s="14"/>
    </row>
    <row r="5" spans="1:44" ht="18" customHeight="1" thickTop="1">
      <c r="A5" s="890"/>
      <c r="B5" s="892"/>
      <c r="C5" s="902" t="s">
        <v>57</v>
      </c>
      <c r="D5" s="883" t="s">
        <v>33</v>
      </c>
      <c r="E5" s="185" t="s">
        <v>34</v>
      </c>
      <c r="F5" s="880" t="s">
        <v>71</v>
      </c>
      <c r="G5" s="937"/>
      <c r="H5" s="937"/>
      <c r="I5" s="937"/>
      <c r="J5" s="913" t="s">
        <v>160</v>
      </c>
      <c r="K5" s="941"/>
      <c r="L5" s="249"/>
      <c r="M5" s="938"/>
      <c r="N5" s="939"/>
      <c r="O5" s="934" t="s">
        <v>54</v>
      </c>
      <c r="P5" s="935"/>
      <c r="Q5" s="935"/>
      <c r="R5" s="940"/>
      <c r="S5" s="216" t="s">
        <v>91</v>
      </c>
      <c r="T5" s="423"/>
      <c r="V5" s="916" t="s">
        <v>162</v>
      </c>
      <c r="W5" s="917"/>
      <c r="X5" s="917"/>
      <c r="Y5" s="918"/>
      <c r="AA5" s="899" t="s">
        <v>166</v>
      </c>
    </row>
    <row r="6" spans="1:44" ht="18" customHeight="1">
      <c r="A6" s="893"/>
      <c r="B6" s="894"/>
      <c r="C6" s="903"/>
      <c r="D6" s="884"/>
      <c r="E6" s="110" t="s">
        <v>93</v>
      </c>
      <c r="F6" s="111" t="s">
        <v>94</v>
      </c>
      <c r="G6" s="112" t="s">
        <v>95</v>
      </c>
      <c r="H6" s="112" t="s">
        <v>96</v>
      </c>
      <c r="I6" s="112" t="s">
        <v>97</v>
      </c>
      <c r="J6" s="942"/>
      <c r="K6" s="943"/>
      <c r="L6" s="924" t="s">
        <v>141</v>
      </c>
      <c r="M6" s="777"/>
      <c r="N6" s="778"/>
      <c r="O6" s="928" t="s">
        <v>99</v>
      </c>
      <c r="P6" s="777"/>
      <c r="Q6" s="777"/>
      <c r="R6" s="777"/>
      <c r="S6" s="929"/>
      <c r="T6" s="423"/>
      <c r="V6" s="919"/>
      <c r="W6" s="920"/>
      <c r="X6" s="920"/>
      <c r="Y6" s="921"/>
      <c r="AA6" s="900"/>
    </row>
    <row r="7" spans="1:44" s="13" customFormat="1" ht="36" customHeight="1">
      <c r="A7" s="895"/>
      <c r="B7" s="897"/>
      <c r="C7" s="106">
        <v>168.64</v>
      </c>
      <c r="D7" s="884"/>
      <c r="E7" s="39" t="s">
        <v>2</v>
      </c>
      <c r="F7" s="329" t="s">
        <v>231</v>
      </c>
      <c r="G7" s="329" t="s">
        <v>232</v>
      </c>
      <c r="H7" s="329" t="s">
        <v>233</v>
      </c>
      <c r="I7" s="329" t="s">
        <v>135</v>
      </c>
      <c r="J7" s="330" t="s">
        <v>135</v>
      </c>
      <c r="K7" s="330" t="s">
        <v>135</v>
      </c>
      <c r="L7" s="908" t="s">
        <v>142</v>
      </c>
      <c r="M7" s="922" t="s">
        <v>161</v>
      </c>
      <c r="N7" s="923"/>
      <c r="O7" s="326" t="s">
        <v>55</v>
      </c>
      <c r="P7" s="186" t="s">
        <v>56</v>
      </c>
      <c r="Q7" s="186" t="s">
        <v>98</v>
      </c>
      <c r="R7" s="186" t="s">
        <v>3</v>
      </c>
      <c r="S7" s="327" t="s">
        <v>92</v>
      </c>
      <c r="T7" s="483"/>
      <c r="V7" s="910" t="s">
        <v>117</v>
      </c>
      <c r="W7" s="911"/>
      <c r="X7" s="911"/>
      <c r="Y7" s="912"/>
      <c r="AA7" s="900"/>
      <c r="AC7"/>
    </row>
    <row r="8" spans="1:44" s="13" customFormat="1" ht="18" customHeight="1" thickBot="1">
      <c r="A8" s="888" t="s">
        <v>35</v>
      </c>
      <c r="B8" s="889"/>
      <c r="C8" s="166" t="s">
        <v>32</v>
      </c>
      <c r="D8" s="539"/>
      <c r="E8" s="167" t="s">
        <v>52</v>
      </c>
      <c r="F8" s="17" t="s">
        <v>52</v>
      </c>
      <c r="G8" s="17" t="s">
        <v>52</v>
      </c>
      <c r="H8" s="17" t="s">
        <v>52</v>
      </c>
      <c r="I8" s="17" t="s">
        <v>52</v>
      </c>
      <c r="J8" s="17"/>
      <c r="K8" s="17"/>
      <c r="L8" s="909"/>
      <c r="M8" s="17" t="str">
        <f>'個別入力（月給）'!BL1&amp;"月"</f>
        <v>6月</v>
      </c>
      <c r="N8" s="17" t="str">
        <f>'個別入力（月給）'!BQ1&amp;"月"</f>
        <v>12月</v>
      </c>
      <c r="O8" s="319" t="s">
        <v>58</v>
      </c>
      <c r="P8" s="320" t="s">
        <v>59</v>
      </c>
      <c r="Q8" s="320" t="s">
        <v>60</v>
      </c>
      <c r="R8" s="320" t="s">
        <v>59</v>
      </c>
      <c r="S8" s="321" t="s">
        <v>58</v>
      </c>
      <c r="T8" s="483"/>
      <c r="V8" s="331" t="s">
        <v>139</v>
      </c>
      <c r="W8" s="332" t="s">
        <v>234</v>
      </c>
      <c r="X8" s="332" t="s">
        <v>135</v>
      </c>
      <c r="Y8" s="333" t="s">
        <v>135</v>
      </c>
      <c r="AA8" s="901"/>
      <c r="AC8"/>
      <c r="AD8"/>
      <c r="AE8"/>
      <c r="AF8"/>
      <c r="AG8"/>
      <c r="AH8"/>
      <c r="AI8"/>
      <c r="AJ8"/>
      <c r="AK8"/>
      <c r="AL8"/>
      <c r="AM8"/>
      <c r="AN8"/>
      <c r="AO8"/>
      <c r="AP8"/>
      <c r="AQ8"/>
      <c r="AR8"/>
    </row>
    <row r="9" spans="1:44" ht="18" customHeight="1">
      <c r="A9" s="898"/>
      <c r="B9" s="7">
        <v>1</v>
      </c>
      <c r="C9" s="108" t="s">
        <v>93</v>
      </c>
      <c r="D9" s="540">
        <v>1</v>
      </c>
      <c r="E9" s="33">
        <v>160000</v>
      </c>
      <c r="F9" s="33">
        <v>0</v>
      </c>
      <c r="G9" s="33"/>
      <c r="H9" s="33"/>
      <c r="I9" s="33"/>
      <c r="J9" s="80"/>
      <c r="K9" s="80"/>
      <c r="L9" s="33">
        <v>170000</v>
      </c>
      <c r="M9" s="33"/>
      <c r="N9" s="33"/>
      <c r="O9" s="348">
        <f>ROUND(IF($C$7="",0,(E9+F9+G9+H9+I9)/$C$7),0)</f>
        <v>949</v>
      </c>
      <c r="P9" s="247">
        <f>ROUND(IF($C$7="",0,(E9+F9+G9+H9+I9)/$C$7*1.25),0)</f>
        <v>1186</v>
      </c>
      <c r="Q9" s="247">
        <f>ROUND(IF($C$7="",0,(E9+F9+G9+H9+I9)/$C$7*1.35),0)</f>
        <v>1281</v>
      </c>
      <c r="R9" s="247">
        <f>ROUND(IF($C$7="",0,(E9+F9+G9+H9+I9)/$C$7*0.25),0)</f>
        <v>237</v>
      </c>
      <c r="S9" s="353">
        <f>ROUND(IF($C$7="",0,(E9+F9+G9+H9+I9)/$C$7),0)</f>
        <v>949</v>
      </c>
      <c r="T9" s="484"/>
      <c r="U9" s="488"/>
      <c r="V9" s="322">
        <v>7100</v>
      </c>
      <c r="W9" s="33"/>
      <c r="X9" s="33"/>
      <c r="Y9" s="317"/>
      <c r="AA9" s="376"/>
    </row>
    <row r="10" spans="1:44" ht="18" customHeight="1">
      <c r="A10" s="898"/>
      <c r="B10" s="9">
        <v>2</v>
      </c>
      <c r="C10" s="31" t="s">
        <v>94</v>
      </c>
      <c r="D10" s="541">
        <v>1</v>
      </c>
      <c r="E10" s="34">
        <v>180000</v>
      </c>
      <c r="F10" s="34">
        <v>30000</v>
      </c>
      <c r="G10" s="34"/>
      <c r="H10" s="34"/>
      <c r="I10" s="34"/>
      <c r="J10" s="28"/>
      <c r="K10" s="28"/>
      <c r="L10" s="34">
        <v>220000</v>
      </c>
      <c r="M10" s="34"/>
      <c r="N10" s="34"/>
      <c r="O10" s="348">
        <f t="shared" ref="O10:O33" si="0">ROUND(IF($C$7="",0,(E10+F10+G10+H10+I10)/$C$7),0)</f>
        <v>1245</v>
      </c>
      <c r="P10" s="247">
        <f t="shared" ref="P10:P33" si="1">ROUND(IF($C$7="",0,(E10+F10+G10+H10+I10)/$C$7*1.25),0)</f>
        <v>1557</v>
      </c>
      <c r="Q10" s="247">
        <f t="shared" ref="Q10:Q33" si="2">ROUND(IF($C$7="",0,(E10+F10+G10+H10+I10)/$C$7*1.35),0)</f>
        <v>1681</v>
      </c>
      <c r="R10" s="247">
        <f t="shared" ref="R10:R33" si="3">ROUND(IF($C$7="",0,(E10+F10+G10+H10+I10)/$C$7*0.25),0)</f>
        <v>311</v>
      </c>
      <c r="S10" s="353">
        <f t="shared" ref="S10:S33" si="4">ROUND(IF($C$7="",0,(E10+F10+G10+H10+I10)/$C$7),0)</f>
        <v>1245</v>
      </c>
      <c r="T10" s="484"/>
      <c r="U10" s="488"/>
      <c r="V10" s="323">
        <v>9900</v>
      </c>
      <c r="W10" s="34"/>
      <c r="X10" s="34"/>
      <c r="Y10" s="126"/>
      <c r="AA10" s="377"/>
    </row>
    <row r="11" spans="1:44" ht="18" customHeight="1">
      <c r="A11" s="898"/>
      <c r="B11" s="9">
        <v>3</v>
      </c>
      <c r="C11" s="108" t="s">
        <v>95</v>
      </c>
      <c r="D11" s="541">
        <v>1</v>
      </c>
      <c r="E11" s="127">
        <v>160000</v>
      </c>
      <c r="F11" s="127">
        <v>0</v>
      </c>
      <c r="G11" s="34">
        <v>10000</v>
      </c>
      <c r="H11" s="127"/>
      <c r="I11" s="127"/>
      <c r="J11" s="251"/>
      <c r="K11" s="251"/>
      <c r="L11" s="127">
        <v>170000</v>
      </c>
      <c r="M11" s="127"/>
      <c r="N11" s="127"/>
      <c r="O11" s="348">
        <f t="shared" si="0"/>
        <v>1008</v>
      </c>
      <c r="P11" s="247">
        <f t="shared" si="1"/>
        <v>1260</v>
      </c>
      <c r="Q11" s="247">
        <f t="shared" si="2"/>
        <v>1361</v>
      </c>
      <c r="R11" s="247">
        <f t="shared" si="3"/>
        <v>252</v>
      </c>
      <c r="S11" s="353">
        <f t="shared" si="4"/>
        <v>1008</v>
      </c>
      <c r="T11" s="484"/>
      <c r="U11" s="488"/>
      <c r="V11" s="324">
        <v>12900</v>
      </c>
      <c r="W11" s="127"/>
      <c r="X11" s="127"/>
      <c r="Y11" s="128"/>
      <c r="AA11" s="377"/>
    </row>
    <row r="12" spans="1:44" ht="18" customHeight="1">
      <c r="A12" s="898"/>
      <c r="B12" s="9">
        <v>4</v>
      </c>
      <c r="C12" s="31" t="s">
        <v>96</v>
      </c>
      <c r="D12" s="541">
        <v>1</v>
      </c>
      <c r="E12" s="34">
        <v>160000</v>
      </c>
      <c r="F12" s="34">
        <v>30000</v>
      </c>
      <c r="G12" s="34"/>
      <c r="H12" s="34"/>
      <c r="I12" s="34"/>
      <c r="J12" s="28"/>
      <c r="K12" s="28"/>
      <c r="L12" s="34">
        <v>200000</v>
      </c>
      <c r="M12" s="34"/>
      <c r="N12" s="34"/>
      <c r="O12" s="348">
        <f t="shared" si="0"/>
        <v>1127</v>
      </c>
      <c r="P12" s="247">
        <f t="shared" si="1"/>
        <v>1408</v>
      </c>
      <c r="Q12" s="247">
        <f t="shared" si="2"/>
        <v>1521</v>
      </c>
      <c r="R12" s="247">
        <f t="shared" si="3"/>
        <v>282</v>
      </c>
      <c r="S12" s="353">
        <f t="shared" si="4"/>
        <v>1127</v>
      </c>
      <c r="T12" s="485"/>
      <c r="U12" s="132"/>
      <c r="V12" s="323">
        <v>7100</v>
      </c>
      <c r="W12" s="34"/>
      <c r="X12" s="34"/>
      <c r="Y12" s="126"/>
      <c r="AA12" s="377"/>
    </row>
    <row r="13" spans="1:44" ht="18" customHeight="1">
      <c r="A13" s="898"/>
      <c r="B13" s="9">
        <v>5</v>
      </c>
      <c r="C13" s="31" t="s">
        <v>97</v>
      </c>
      <c r="D13" s="541">
        <v>1</v>
      </c>
      <c r="E13" s="34">
        <v>160000</v>
      </c>
      <c r="F13" s="182">
        <v>0</v>
      </c>
      <c r="G13" s="182"/>
      <c r="H13" s="34"/>
      <c r="I13" s="34"/>
      <c r="J13" s="28"/>
      <c r="K13" s="28"/>
      <c r="L13" s="34">
        <v>170000</v>
      </c>
      <c r="M13" s="34"/>
      <c r="N13" s="34"/>
      <c r="O13" s="348">
        <f t="shared" si="0"/>
        <v>949</v>
      </c>
      <c r="P13" s="247">
        <f t="shared" si="1"/>
        <v>1186</v>
      </c>
      <c r="Q13" s="247">
        <f t="shared" si="2"/>
        <v>1281</v>
      </c>
      <c r="R13" s="247">
        <f t="shared" si="3"/>
        <v>237</v>
      </c>
      <c r="S13" s="353">
        <f t="shared" si="4"/>
        <v>949</v>
      </c>
      <c r="T13" s="485"/>
      <c r="U13" s="132"/>
      <c r="V13" s="323">
        <v>10000</v>
      </c>
      <c r="W13" s="34"/>
      <c r="X13" s="34"/>
      <c r="Y13" s="126"/>
      <c r="AA13" s="377"/>
    </row>
    <row r="14" spans="1:44" ht="18" customHeight="1">
      <c r="A14" s="898"/>
      <c r="B14" s="9">
        <v>6</v>
      </c>
      <c r="C14" s="31" t="s">
        <v>137</v>
      </c>
      <c r="D14" s="541">
        <v>1</v>
      </c>
      <c r="E14" s="34">
        <v>180000</v>
      </c>
      <c r="F14" s="182">
        <v>30000</v>
      </c>
      <c r="G14" s="182"/>
      <c r="H14" s="34"/>
      <c r="I14" s="34"/>
      <c r="J14" s="28"/>
      <c r="K14" s="28"/>
      <c r="L14" s="34">
        <v>220000</v>
      </c>
      <c r="M14" s="34"/>
      <c r="N14" s="34"/>
      <c r="O14" s="348">
        <f t="shared" si="0"/>
        <v>1245</v>
      </c>
      <c r="P14" s="247">
        <f t="shared" si="1"/>
        <v>1557</v>
      </c>
      <c r="Q14" s="247">
        <f t="shared" si="2"/>
        <v>1681</v>
      </c>
      <c r="R14" s="247">
        <f t="shared" si="3"/>
        <v>311</v>
      </c>
      <c r="S14" s="353">
        <f t="shared" si="4"/>
        <v>1245</v>
      </c>
      <c r="T14" s="485"/>
      <c r="U14" s="132"/>
      <c r="V14" s="323">
        <v>4200</v>
      </c>
      <c r="W14" s="34"/>
      <c r="X14" s="34"/>
      <c r="Y14" s="126"/>
      <c r="AA14" s="377"/>
    </row>
    <row r="15" spans="1:44" ht="18" customHeight="1">
      <c r="A15" s="898"/>
      <c r="B15" s="9">
        <v>7</v>
      </c>
      <c r="C15" s="31" t="s">
        <v>138</v>
      </c>
      <c r="D15" s="541">
        <v>1</v>
      </c>
      <c r="E15" s="34">
        <v>160000</v>
      </c>
      <c r="F15" s="182"/>
      <c r="G15" s="182"/>
      <c r="H15" s="34"/>
      <c r="I15" s="34"/>
      <c r="J15" s="28"/>
      <c r="K15" s="28"/>
      <c r="L15" s="34">
        <v>160000</v>
      </c>
      <c r="M15" s="34"/>
      <c r="N15" s="34"/>
      <c r="O15" s="348">
        <f t="shared" si="0"/>
        <v>949</v>
      </c>
      <c r="P15" s="247">
        <f t="shared" si="1"/>
        <v>1186</v>
      </c>
      <c r="Q15" s="247">
        <f t="shared" si="2"/>
        <v>1281</v>
      </c>
      <c r="R15" s="247">
        <f t="shared" si="3"/>
        <v>237</v>
      </c>
      <c r="S15" s="353">
        <f t="shared" si="4"/>
        <v>949</v>
      </c>
      <c r="T15" s="485"/>
      <c r="U15" s="132"/>
      <c r="V15" s="323">
        <v>4200</v>
      </c>
      <c r="W15" s="34"/>
      <c r="X15" s="34"/>
      <c r="Y15" s="126"/>
      <c r="AA15" s="377"/>
    </row>
    <row r="16" spans="1:44" ht="18" customHeight="1">
      <c r="A16" s="898"/>
      <c r="B16" s="9">
        <v>8</v>
      </c>
      <c r="C16" s="31" t="s">
        <v>302</v>
      </c>
      <c r="D16" s="541">
        <v>1</v>
      </c>
      <c r="E16" s="34">
        <v>160000</v>
      </c>
      <c r="F16" s="182">
        <v>30000</v>
      </c>
      <c r="G16" s="182"/>
      <c r="H16" s="34"/>
      <c r="I16" s="34"/>
      <c r="J16" s="28"/>
      <c r="K16" s="28"/>
      <c r="L16" s="34">
        <v>170000</v>
      </c>
      <c r="M16" s="34"/>
      <c r="N16" s="34"/>
      <c r="O16" s="348">
        <f t="shared" si="0"/>
        <v>1127</v>
      </c>
      <c r="P16" s="247">
        <f t="shared" si="1"/>
        <v>1408</v>
      </c>
      <c r="Q16" s="247">
        <f t="shared" si="2"/>
        <v>1521</v>
      </c>
      <c r="R16" s="247">
        <f t="shared" si="3"/>
        <v>282</v>
      </c>
      <c r="S16" s="353">
        <f t="shared" si="4"/>
        <v>1127</v>
      </c>
      <c r="T16" s="485"/>
      <c r="U16" s="132"/>
      <c r="V16" s="323">
        <v>4200</v>
      </c>
      <c r="W16" s="34"/>
      <c r="X16" s="34"/>
      <c r="Y16" s="126"/>
      <c r="AA16" s="377"/>
    </row>
    <row r="17" spans="1:27" ht="18" customHeight="1">
      <c r="A17" s="898"/>
      <c r="B17" s="9">
        <v>9</v>
      </c>
      <c r="C17" s="31" t="s">
        <v>303</v>
      </c>
      <c r="D17" s="541">
        <v>1</v>
      </c>
      <c r="E17" s="34">
        <v>160000</v>
      </c>
      <c r="F17" s="182">
        <v>0</v>
      </c>
      <c r="G17" s="182">
        <v>10000</v>
      </c>
      <c r="H17" s="34"/>
      <c r="I17" s="34"/>
      <c r="J17" s="28"/>
      <c r="K17" s="28"/>
      <c r="L17" s="34">
        <v>180000</v>
      </c>
      <c r="M17" s="34"/>
      <c r="N17" s="34"/>
      <c r="O17" s="348">
        <f t="shared" si="0"/>
        <v>1008</v>
      </c>
      <c r="P17" s="247">
        <f>ROUND(IF($C$7="",0,(E17+F17+G17+H17+I17)/$C$7*1.25),0)</f>
        <v>1260</v>
      </c>
      <c r="Q17" s="247">
        <f t="shared" si="2"/>
        <v>1361</v>
      </c>
      <c r="R17" s="247">
        <f t="shared" si="3"/>
        <v>252</v>
      </c>
      <c r="S17" s="353">
        <f t="shared" si="4"/>
        <v>1008</v>
      </c>
      <c r="T17" s="485"/>
      <c r="U17" s="132"/>
      <c r="V17" s="323"/>
      <c r="W17" s="34"/>
      <c r="X17" s="34"/>
      <c r="Y17" s="126"/>
      <c r="AA17" s="377"/>
    </row>
    <row r="18" spans="1:27" ht="18" customHeight="1">
      <c r="A18" s="898"/>
      <c r="B18" s="9">
        <v>10</v>
      </c>
      <c r="C18" s="31" t="s">
        <v>304</v>
      </c>
      <c r="D18" s="541">
        <v>1</v>
      </c>
      <c r="E18" s="34">
        <v>160000</v>
      </c>
      <c r="F18" s="182">
        <v>10000</v>
      </c>
      <c r="G18" s="182">
        <v>10000</v>
      </c>
      <c r="H18" s="34"/>
      <c r="I18" s="34"/>
      <c r="J18" s="28"/>
      <c r="K18" s="28"/>
      <c r="L18" s="34">
        <v>180000</v>
      </c>
      <c r="M18" s="34"/>
      <c r="N18" s="34"/>
      <c r="O18" s="348">
        <f t="shared" si="0"/>
        <v>1067</v>
      </c>
      <c r="P18" s="247">
        <f t="shared" si="1"/>
        <v>1334</v>
      </c>
      <c r="Q18" s="247">
        <f t="shared" si="2"/>
        <v>1441</v>
      </c>
      <c r="R18" s="247">
        <f t="shared" si="3"/>
        <v>267</v>
      </c>
      <c r="S18" s="353">
        <f>ROUND(IF($C$7="",0,(E18+F18+G18+H18+I18)/$C$7),0)</f>
        <v>1067</v>
      </c>
      <c r="T18" s="485"/>
      <c r="U18" s="132"/>
      <c r="V18" s="323">
        <v>1800</v>
      </c>
      <c r="W18" s="34"/>
      <c r="X18" s="34"/>
      <c r="Y18" s="126"/>
      <c r="AA18" s="377"/>
    </row>
    <row r="19" spans="1:27" ht="18" customHeight="1">
      <c r="A19" s="898"/>
      <c r="B19" s="9">
        <v>11</v>
      </c>
      <c r="C19" s="31" t="s">
        <v>305</v>
      </c>
      <c r="D19" s="541">
        <v>1</v>
      </c>
      <c r="E19" s="34">
        <v>160000</v>
      </c>
      <c r="F19" s="182">
        <v>0</v>
      </c>
      <c r="G19" s="182">
        <v>10000</v>
      </c>
      <c r="H19" s="34"/>
      <c r="I19" s="34"/>
      <c r="J19" s="28"/>
      <c r="K19" s="28"/>
      <c r="L19" s="34">
        <v>180000</v>
      </c>
      <c r="M19" s="34"/>
      <c r="N19" s="34"/>
      <c r="O19" s="348">
        <f t="shared" si="0"/>
        <v>1008</v>
      </c>
      <c r="P19" s="247">
        <f t="shared" si="1"/>
        <v>1260</v>
      </c>
      <c r="Q19" s="247">
        <f t="shared" si="2"/>
        <v>1361</v>
      </c>
      <c r="R19" s="247">
        <f t="shared" si="3"/>
        <v>252</v>
      </c>
      <c r="S19" s="353">
        <f t="shared" si="4"/>
        <v>1008</v>
      </c>
      <c r="T19" s="485"/>
      <c r="U19" s="132"/>
      <c r="V19" s="323">
        <v>4200</v>
      </c>
      <c r="W19" s="34"/>
      <c r="X19" s="34"/>
      <c r="Y19" s="126"/>
      <c r="AA19" s="377"/>
    </row>
    <row r="20" spans="1:27" ht="18" customHeight="1">
      <c r="A20" s="898"/>
      <c r="B20" s="9">
        <v>12</v>
      </c>
      <c r="C20" s="31" t="s">
        <v>306</v>
      </c>
      <c r="D20" s="541">
        <v>1</v>
      </c>
      <c r="E20" s="34">
        <v>160000</v>
      </c>
      <c r="F20" s="182">
        <v>0</v>
      </c>
      <c r="G20" s="182">
        <v>10000</v>
      </c>
      <c r="H20" s="34"/>
      <c r="I20" s="34"/>
      <c r="J20" s="28"/>
      <c r="K20" s="28"/>
      <c r="L20" s="34">
        <v>180000</v>
      </c>
      <c r="M20" s="34"/>
      <c r="N20" s="34"/>
      <c r="O20" s="348">
        <f t="shared" si="0"/>
        <v>1008</v>
      </c>
      <c r="P20" s="247">
        <f t="shared" si="1"/>
        <v>1260</v>
      </c>
      <c r="Q20" s="247">
        <f t="shared" si="2"/>
        <v>1361</v>
      </c>
      <c r="R20" s="247">
        <f t="shared" si="3"/>
        <v>252</v>
      </c>
      <c r="S20" s="353">
        <f t="shared" si="4"/>
        <v>1008</v>
      </c>
      <c r="T20" s="485"/>
      <c r="U20" s="132"/>
      <c r="V20" s="323">
        <v>7100</v>
      </c>
      <c r="W20" s="34"/>
      <c r="X20" s="34"/>
      <c r="Y20" s="126"/>
      <c r="AA20" s="377"/>
    </row>
    <row r="21" spans="1:27" ht="18" customHeight="1">
      <c r="A21" s="898"/>
      <c r="B21" s="9">
        <v>13</v>
      </c>
      <c r="C21" s="31" t="s">
        <v>307</v>
      </c>
      <c r="D21" s="541">
        <v>1</v>
      </c>
      <c r="E21" s="34">
        <v>160000</v>
      </c>
      <c r="F21" s="182">
        <v>0</v>
      </c>
      <c r="G21" s="182"/>
      <c r="H21" s="34"/>
      <c r="I21" s="34"/>
      <c r="J21" s="28"/>
      <c r="K21" s="28"/>
      <c r="L21" s="34">
        <v>170000</v>
      </c>
      <c r="M21" s="34"/>
      <c r="N21" s="34"/>
      <c r="O21" s="348">
        <f t="shared" si="0"/>
        <v>949</v>
      </c>
      <c r="P21" s="247">
        <f t="shared" si="1"/>
        <v>1186</v>
      </c>
      <c r="Q21" s="247">
        <f t="shared" si="2"/>
        <v>1281</v>
      </c>
      <c r="R21" s="247">
        <f t="shared" si="3"/>
        <v>237</v>
      </c>
      <c r="S21" s="353">
        <f t="shared" si="4"/>
        <v>949</v>
      </c>
      <c r="T21" s="485"/>
      <c r="U21" s="132"/>
      <c r="V21" s="323">
        <v>4200</v>
      </c>
      <c r="W21" s="34"/>
      <c r="X21" s="34"/>
      <c r="Y21" s="126"/>
      <c r="AA21" s="377"/>
    </row>
    <row r="22" spans="1:27" ht="18" customHeight="1">
      <c r="A22" s="898"/>
      <c r="B22" s="9">
        <v>14</v>
      </c>
      <c r="C22" s="31" t="s">
        <v>308</v>
      </c>
      <c r="D22" s="541">
        <v>1</v>
      </c>
      <c r="E22" s="34">
        <v>160000</v>
      </c>
      <c r="F22" s="182">
        <v>0</v>
      </c>
      <c r="G22" s="182"/>
      <c r="H22" s="34"/>
      <c r="I22" s="34"/>
      <c r="J22" s="28"/>
      <c r="K22" s="28"/>
      <c r="L22" s="34">
        <v>160000</v>
      </c>
      <c r="M22" s="34"/>
      <c r="N22" s="34"/>
      <c r="O22" s="348">
        <f t="shared" si="0"/>
        <v>949</v>
      </c>
      <c r="P22" s="247">
        <f t="shared" si="1"/>
        <v>1186</v>
      </c>
      <c r="Q22" s="247">
        <f t="shared" si="2"/>
        <v>1281</v>
      </c>
      <c r="R22" s="247">
        <f t="shared" si="3"/>
        <v>237</v>
      </c>
      <c r="S22" s="353">
        <f t="shared" si="4"/>
        <v>949</v>
      </c>
      <c r="T22" s="485"/>
      <c r="U22" s="132"/>
      <c r="V22" s="323"/>
      <c r="W22" s="34"/>
      <c r="X22" s="34"/>
      <c r="Y22" s="126"/>
      <c r="AA22" s="377"/>
    </row>
    <row r="23" spans="1:27" ht="18" customHeight="1">
      <c r="A23" s="898"/>
      <c r="B23" s="9">
        <v>15</v>
      </c>
      <c r="C23" s="31" t="s">
        <v>309</v>
      </c>
      <c r="D23" s="541">
        <v>1</v>
      </c>
      <c r="E23" s="34">
        <v>160000</v>
      </c>
      <c r="F23" s="182">
        <v>0</v>
      </c>
      <c r="G23" s="182"/>
      <c r="H23" s="34"/>
      <c r="I23" s="34"/>
      <c r="J23" s="28"/>
      <c r="K23" s="28"/>
      <c r="L23" s="34">
        <v>170000</v>
      </c>
      <c r="M23" s="34"/>
      <c r="N23" s="34"/>
      <c r="O23" s="348">
        <f t="shared" si="0"/>
        <v>949</v>
      </c>
      <c r="P23" s="247">
        <f t="shared" si="1"/>
        <v>1186</v>
      </c>
      <c r="Q23" s="247">
        <f t="shared" si="2"/>
        <v>1281</v>
      </c>
      <c r="R23" s="247">
        <f t="shared" si="3"/>
        <v>237</v>
      </c>
      <c r="S23" s="353">
        <f t="shared" si="4"/>
        <v>949</v>
      </c>
      <c r="T23" s="485"/>
      <c r="U23" s="132"/>
      <c r="V23" s="323">
        <v>7100</v>
      </c>
      <c r="W23" s="34"/>
      <c r="X23" s="34"/>
      <c r="Y23" s="126"/>
      <c r="AA23" s="377"/>
    </row>
    <row r="24" spans="1:27" ht="18" customHeight="1">
      <c r="A24" s="898"/>
      <c r="B24" s="9">
        <v>16</v>
      </c>
      <c r="C24" s="31" t="s">
        <v>310</v>
      </c>
      <c r="D24" s="541">
        <v>1</v>
      </c>
      <c r="E24" s="34">
        <v>160000</v>
      </c>
      <c r="F24" s="182">
        <v>0</v>
      </c>
      <c r="G24" s="182"/>
      <c r="H24" s="34"/>
      <c r="I24" s="34"/>
      <c r="J24" s="28"/>
      <c r="K24" s="28"/>
      <c r="L24" s="34">
        <v>170000</v>
      </c>
      <c r="M24" s="34"/>
      <c r="N24" s="34"/>
      <c r="O24" s="348">
        <f t="shared" si="0"/>
        <v>949</v>
      </c>
      <c r="P24" s="247">
        <f t="shared" si="1"/>
        <v>1186</v>
      </c>
      <c r="Q24" s="247">
        <f t="shared" si="2"/>
        <v>1281</v>
      </c>
      <c r="R24" s="247">
        <f t="shared" si="3"/>
        <v>237</v>
      </c>
      <c r="S24" s="353">
        <f t="shared" si="4"/>
        <v>949</v>
      </c>
      <c r="T24" s="485"/>
      <c r="U24" s="132"/>
      <c r="V24" s="323">
        <v>12900</v>
      </c>
      <c r="W24" s="34"/>
      <c r="X24" s="34"/>
      <c r="Y24" s="126"/>
      <c r="AA24" s="377"/>
    </row>
    <row r="25" spans="1:27" ht="18" customHeight="1">
      <c r="A25" s="898"/>
      <c r="B25" s="9">
        <v>17</v>
      </c>
      <c r="C25" s="31" t="s">
        <v>311</v>
      </c>
      <c r="D25" s="541">
        <v>1</v>
      </c>
      <c r="E25" s="34">
        <v>180000</v>
      </c>
      <c r="F25" s="182">
        <v>30000</v>
      </c>
      <c r="G25" s="182"/>
      <c r="H25" s="34"/>
      <c r="I25" s="34"/>
      <c r="J25" s="28"/>
      <c r="K25" s="28"/>
      <c r="L25" s="34">
        <v>220000</v>
      </c>
      <c r="M25" s="34"/>
      <c r="N25" s="34"/>
      <c r="O25" s="348">
        <f t="shared" si="0"/>
        <v>1245</v>
      </c>
      <c r="P25" s="247">
        <f t="shared" si="1"/>
        <v>1557</v>
      </c>
      <c r="Q25" s="247">
        <f t="shared" si="2"/>
        <v>1681</v>
      </c>
      <c r="R25" s="247">
        <f t="shared" si="3"/>
        <v>311</v>
      </c>
      <c r="S25" s="353">
        <f t="shared" si="4"/>
        <v>1245</v>
      </c>
      <c r="T25" s="485"/>
      <c r="U25" s="132"/>
      <c r="V25" s="323"/>
      <c r="W25" s="34"/>
      <c r="X25" s="34"/>
      <c r="Y25" s="126"/>
      <c r="AA25" s="377"/>
    </row>
    <row r="26" spans="1:27" ht="18" customHeight="1">
      <c r="A26" s="898"/>
      <c r="B26" s="9">
        <v>18</v>
      </c>
      <c r="C26" s="31" t="s">
        <v>312</v>
      </c>
      <c r="D26" s="541">
        <v>1</v>
      </c>
      <c r="E26" s="34">
        <v>160000</v>
      </c>
      <c r="F26" s="182">
        <v>0</v>
      </c>
      <c r="G26" s="182"/>
      <c r="H26" s="34">
        <v>5500</v>
      </c>
      <c r="I26" s="34"/>
      <c r="J26" s="28"/>
      <c r="K26" s="28"/>
      <c r="L26" s="34">
        <v>160000</v>
      </c>
      <c r="M26" s="34"/>
      <c r="N26" s="34"/>
      <c r="O26" s="348">
        <f t="shared" si="0"/>
        <v>981</v>
      </c>
      <c r="P26" s="247">
        <f t="shared" si="1"/>
        <v>1227</v>
      </c>
      <c r="Q26" s="247">
        <f t="shared" si="2"/>
        <v>1325</v>
      </c>
      <c r="R26" s="247">
        <f t="shared" si="3"/>
        <v>245</v>
      </c>
      <c r="S26" s="353">
        <f t="shared" si="4"/>
        <v>981</v>
      </c>
      <c r="T26" s="485"/>
      <c r="U26" s="132"/>
      <c r="V26" s="323">
        <v>7100</v>
      </c>
      <c r="W26" s="34"/>
      <c r="X26" s="34"/>
      <c r="Y26" s="126"/>
      <c r="AA26" s="377"/>
    </row>
    <row r="27" spans="1:27" ht="18" customHeight="1">
      <c r="A27" s="898"/>
      <c r="B27" s="9">
        <v>19</v>
      </c>
      <c r="C27" s="31" t="s">
        <v>313</v>
      </c>
      <c r="D27" s="541">
        <v>1</v>
      </c>
      <c r="E27" s="34">
        <v>160000</v>
      </c>
      <c r="F27" s="182">
        <v>0</v>
      </c>
      <c r="G27" s="182">
        <v>10000</v>
      </c>
      <c r="H27" s="34"/>
      <c r="I27" s="34"/>
      <c r="J27" s="28"/>
      <c r="K27" s="28"/>
      <c r="L27" s="34">
        <v>160000</v>
      </c>
      <c r="M27" s="34"/>
      <c r="N27" s="34"/>
      <c r="O27" s="348">
        <f t="shared" si="0"/>
        <v>1008</v>
      </c>
      <c r="P27" s="247">
        <f t="shared" si="1"/>
        <v>1260</v>
      </c>
      <c r="Q27" s="247">
        <f t="shared" si="2"/>
        <v>1361</v>
      </c>
      <c r="R27" s="247">
        <f t="shared" si="3"/>
        <v>252</v>
      </c>
      <c r="S27" s="353">
        <f t="shared" si="4"/>
        <v>1008</v>
      </c>
      <c r="T27" s="485"/>
      <c r="U27" s="132"/>
      <c r="V27" s="323"/>
      <c r="W27" s="34"/>
      <c r="X27" s="34"/>
      <c r="Y27" s="126"/>
      <c r="AA27" s="377"/>
    </row>
    <row r="28" spans="1:27" ht="18" customHeight="1">
      <c r="A28" s="898"/>
      <c r="B28" s="9">
        <v>20</v>
      </c>
      <c r="C28" s="31" t="s">
        <v>314</v>
      </c>
      <c r="D28" s="541">
        <v>1</v>
      </c>
      <c r="E28" s="34">
        <v>160000</v>
      </c>
      <c r="F28" s="182">
        <v>0</v>
      </c>
      <c r="G28" s="182"/>
      <c r="H28" s="34"/>
      <c r="I28" s="34"/>
      <c r="J28" s="28"/>
      <c r="K28" s="28"/>
      <c r="L28" s="34">
        <v>170000</v>
      </c>
      <c r="M28" s="34"/>
      <c r="N28" s="34"/>
      <c r="O28" s="348">
        <f t="shared" si="0"/>
        <v>949</v>
      </c>
      <c r="P28" s="247">
        <f t="shared" si="1"/>
        <v>1186</v>
      </c>
      <c r="Q28" s="247">
        <f t="shared" si="2"/>
        <v>1281</v>
      </c>
      <c r="R28" s="247">
        <f t="shared" si="3"/>
        <v>237</v>
      </c>
      <c r="S28" s="353">
        <f t="shared" si="4"/>
        <v>949</v>
      </c>
      <c r="T28" s="485"/>
      <c r="U28" s="132"/>
      <c r="V28" s="323"/>
      <c r="W28" s="34"/>
      <c r="X28" s="34"/>
      <c r="Y28" s="126"/>
      <c r="AA28" s="377"/>
    </row>
    <row r="29" spans="1:27" ht="18" customHeight="1">
      <c r="A29" s="898"/>
      <c r="B29" s="9">
        <v>21</v>
      </c>
      <c r="C29" s="31" t="s">
        <v>315</v>
      </c>
      <c r="D29" s="541">
        <v>1</v>
      </c>
      <c r="E29" s="34">
        <v>160000</v>
      </c>
      <c r="F29" s="182">
        <v>30000</v>
      </c>
      <c r="G29" s="182"/>
      <c r="H29" s="34"/>
      <c r="I29" s="34"/>
      <c r="J29" s="28"/>
      <c r="K29" s="28"/>
      <c r="L29" s="34">
        <v>160000</v>
      </c>
      <c r="M29" s="34"/>
      <c r="N29" s="34"/>
      <c r="O29" s="348">
        <f t="shared" si="0"/>
        <v>1127</v>
      </c>
      <c r="P29" s="247">
        <f t="shared" si="1"/>
        <v>1408</v>
      </c>
      <c r="Q29" s="247">
        <f t="shared" si="2"/>
        <v>1521</v>
      </c>
      <c r="R29" s="247">
        <f t="shared" si="3"/>
        <v>282</v>
      </c>
      <c r="S29" s="353">
        <f t="shared" si="4"/>
        <v>1127</v>
      </c>
      <c r="T29" s="485"/>
      <c r="U29" s="132"/>
      <c r="V29" s="323"/>
      <c r="W29" s="34"/>
      <c r="X29" s="34"/>
      <c r="Y29" s="126"/>
      <c r="AA29" s="377"/>
    </row>
    <row r="30" spans="1:27" ht="18" customHeight="1">
      <c r="A30" s="898"/>
      <c r="B30" s="9">
        <v>22</v>
      </c>
      <c r="C30" s="31" t="s">
        <v>316</v>
      </c>
      <c r="D30" s="541">
        <v>1</v>
      </c>
      <c r="E30" s="34">
        <v>160000</v>
      </c>
      <c r="F30" s="182"/>
      <c r="G30" s="182"/>
      <c r="H30" s="34"/>
      <c r="I30" s="34"/>
      <c r="J30" s="28"/>
      <c r="K30" s="28"/>
      <c r="L30" s="34">
        <v>170000</v>
      </c>
      <c r="M30" s="34"/>
      <c r="N30" s="34"/>
      <c r="O30" s="348">
        <f t="shared" si="0"/>
        <v>949</v>
      </c>
      <c r="P30" s="247">
        <f t="shared" si="1"/>
        <v>1186</v>
      </c>
      <c r="Q30" s="247">
        <f t="shared" si="2"/>
        <v>1281</v>
      </c>
      <c r="R30" s="247">
        <f t="shared" si="3"/>
        <v>237</v>
      </c>
      <c r="S30" s="353">
        <f t="shared" si="4"/>
        <v>949</v>
      </c>
      <c r="T30" s="485"/>
      <c r="U30" s="132"/>
      <c r="V30" s="323"/>
      <c r="W30" s="34"/>
      <c r="X30" s="34"/>
      <c r="Y30" s="126"/>
      <c r="AA30" s="377"/>
    </row>
    <row r="31" spans="1:27" ht="18" customHeight="1">
      <c r="A31" s="898"/>
      <c r="B31" s="9">
        <v>23</v>
      </c>
      <c r="C31" s="31" t="s">
        <v>317</v>
      </c>
      <c r="D31" s="541">
        <v>1</v>
      </c>
      <c r="E31" s="34">
        <v>160000</v>
      </c>
      <c r="F31" s="182"/>
      <c r="G31" s="182"/>
      <c r="H31" s="34"/>
      <c r="I31" s="34"/>
      <c r="J31" s="28"/>
      <c r="K31" s="28"/>
      <c r="L31" s="34">
        <v>170000</v>
      </c>
      <c r="M31" s="34"/>
      <c r="N31" s="34"/>
      <c r="O31" s="348">
        <f t="shared" si="0"/>
        <v>949</v>
      </c>
      <c r="P31" s="247">
        <f t="shared" si="1"/>
        <v>1186</v>
      </c>
      <c r="Q31" s="247">
        <f t="shared" si="2"/>
        <v>1281</v>
      </c>
      <c r="R31" s="247">
        <f t="shared" si="3"/>
        <v>237</v>
      </c>
      <c r="S31" s="353">
        <f t="shared" si="4"/>
        <v>949</v>
      </c>
      <c r="T31" s="485"/>
      <c r="U31" s="132"/>
      <c r="V31" s="323"/>
      <c r="W31" s="34"/>
      <c r="X31" s="34"/>
      <c r="Y31" s="126"/>
      <c r="AA31" s="377"/>
    </row>
    <row r="32" spans="1:27" ht="18" customHeight="1">
      <c r="A32" s="898"/>
      <c r="B32" s="9">
        <v>24</v>
      </c>
      <c r="C32" s="31" t="s">
        <v>318</v>
      </c>
      <c r="D32" s="541">
        <v>1</v>
      </c>
      <c r="E32" s="34">
        <v>160000</v>
      </c>
      <c r="F32" s="182"/>
      <c r="G32" s="182"/>
      <c r="H32" s="34"/>
      <c r="I32" s="34"/>
      <c r="J32" s="28"/>
      <c r="K32" s="28"/>
      <c r="L32" s="34">
        <v>160000</v>
      </c>
      <c r="M32" s="34"/>
      <c r="N32" s="34"/>
      <c r="O32" s="348">
        <f t="shared" si="0"/>
        <v>949</v>
      </c>
      <c r="P32" s="247">
        <f t="shared" si="1"/>
        <v>1186</v>
      </c>
      <c r="Q32" s="247">
        <f t="shared" si="2"/>
        <v>1281</v>
      </c>
      <c r="R32" s="247">
        <f t="shared" si="3"/>
        <v>237</v>
      </c>
      <c r="S32" s="353">
        <f t="shared" si="4"/>
        <v>949</v>
      </c>
      <c r="T32" s="485"/>
      <c r="U32" s="132"/>
      <c r="V32" s="323">
        <v>7100</v>
      </c>
      <c r="W32" s="34"/>
      <c r="X32" s="34"/>
      <c r="Y32" s="126"/>
      <c r="AA32" s="377"/>
    </row>
    <row r="33" spans="1:59" ht="18" customHeight="1" thickBot="1">
      <c r="A33" s="904"/>
      <c r="B33" s="123">
        <v>25</v>
      </c>
      <c r="C33" s="124" t="s">
        <v>319</v>
      </c>
      <c r="D33" s="542">
        <v>1</v>
      </c>
      <c r="E33" s="129">
        <v>160000</v>
      </c>
      <c r="F33" s="183"/>
      <c r="G33" s="183"/>
      <c r="H33" s="129"/>
      <c r="I33" s="129"/>
      <c r="J33" s="252"/>
      <c r="K33" s="252"/>
      <c r="L33" s="129">
        <v>160000</v>
      </c>
      <c r="M33" s="129"/>
      <c r="N33" s="129"/>
      <c r="O33" s="349">
        <f t="shared" si="0"/>
        <v>949</v>
      </c>
      <c r="P33" s="130">
        <f t="shared" si="1"/>
        <v>1186</v>
      </c>
      <c r="Q33" s="130">
        <f t="shared" si="2"/>
        <v>1281</v>
      </c>
      <c r="R33" s="130">
        <f t="shared" si="3"/>
        <v>237</v>
      </c>
      <c r="S33" s="357">
        <f t="shared" si="4"/>
        <v>949</v>
      </c>
      <c r="T33" s="485"/>
      <c r="U33" s="132"/>
      <c r="V33" s="325"/>
      <c r="W33" s="129"/>
      <c r="X33" s="129"/>
      <c r="Y33" s="131"/>
      <c r="AA33" s="378"/>
    </row>
    <row r="34" spans="1:59" ht="18" customHeight="1" thickTop="1" thickBot="1">
      <c r="A34" s="115"/>
      <c r="E34" s="132"/>
      <c r="F34" s="133"/>
      <c r="G34" s="133"/>
      <c r="H34" s="132"/>
      <c r="I34" s="132"/>
      <c r="J34" s="132"/>
      <c r="K34" s="132"/>
      <c r="L34" s="132"/>
      <c r="M34" s="132"/>
      <c r="N34" s="132"/>
      <c r="O34" s="132"/>
      <c r="P34" s="132"/>
      <c r="Q34" s="132"/>
      <c r="R34" s="132"/>
      <c r="S34" s="132"/>
      <c r="T34" s="132"/>
      <c r="U34" s="132"/>
      <c r="V34" s="132"/>
      <c r="W34" s="132"/>
      <c r="X34" s="132"/>
      <c r="Y34" s="132"/>
    </row>
    <row r="35" spans="1:59" ht="18" customHeight="1" thickTop="1">
      <c r="A35" s="905"/>
      <c r="B35" s="118">
        <v>26</v>
      </c>
      <c r="C35" s="119" t="s">
        <v>322</v>
      </c>
      <c r="D35" s="543">
        <v>0.5</v>
      </c>
      <c r="E35" s="134">
        <v>160000</v>
      </c>
      <c r="F35" s="134"/>
      <c r="G35" s="134"/>
      <c r="H35" s="134"/>
      <c r="I35" s="134"/>
      <c r="J35" s="253"/>
      <c r="K35" s="253"/>
      <c r="L35" s="134">
        <v>170000</v>
      </c>
      <c r="M35" s="134"/>
      <c r="N35" s="134"/>
      <c r="O35" s="350">
        <f t="shared" ref="O35:O37" si="5">ROUND(IF($C$7="",0,(E35+F35+G35+H35+I35)/$C$7),0)</f>
        <v>949</v>
      </c>
      <c r="P35" s="135">
        <f t="shared" ref="P35:P37" si="6">ROUND(IF($C$7="",0,(E35+F35+G35+H35+I35)/$C$7*1.25),0)</f>
        <v>1186</v>
      </c>
      <c r="Q35" s="135">
        <f t="shared" ref="Q35:Q37" si="7">ROUND(IF($C$7="",0,(E35+F35+G35+H35+I35)/$C$7*1.35),0)</f>
        <v>1281</v>
      </c>
      <c r="R35" s="135">
        <f t="shared" ref="R35:R37" si="8">ROUND(IF($C$7="",0,(E35+F35+G35+H35+I35)/$C$7*0.25),0)</f>
        <v>237</v>
      </c>
      <c r="S35" s="354">
        <f t="shared" ref="S35:S37" si="9">ROUND(IF($C$7="",0,(E35+F35+G35+H35+I35)/$C$7),0)</f>
        <v>949</v>
      </c>
      <c r="T35" s="486"/>
      <c r="U35" s="203"/>
      <c r="V35" s="217">
        <v>4200</v>
      </c>
      <c r="W35" s="134"/>
      <c r="X35" s="134"/>
      <c r="Y35" s="136"/>
      <c r="AA35" s="379"/>
    </row>
    <row r="36" spans="1:59" ht="18" customHeight="1">
      <c r="A36" s="906"/>
      <c r="B36" s="116">
        <v>27</v>
      </c>
      <c r="C36" s="117" t="s">
        <v>321</v>
      </c>
      <c r="D36" s="544">
        <v>0.5</v>
      </c>
      <c r="E36" s="137">
        <v>160000</v>
      </c>
      <c r="F36" s="137"/>
      <c r="G36" s="137">
        <v>70000</v>
      </c>
      <c r="H36" s="137"/>
      <c r="I36" s="137"/>
      <c r="J36" s="254"/>
      <c r="K36" s="254"/>
      <c r="L36" s="137">
        <v>240000</v>
      </c>
      <c r="M36" s="137"/>
      <c r="N36" s="137"/>
      <c r="O36" s="351">
        <f t="shared" si="5"/>
        <v>1364</v>
      </c>
      <c r="P36" s="138">
        <f>ROUND(IF($C$7="",0,(E36+F36+G36+H36+I36)/$C$7*1.25),0)</f>
        <v>1705</v>
      </c>
      <c r="Q36" s="138">
        <f>ROUND(IF($C$7="",0,(E36+F36+G36+H36+I36)/$C$7*1.35),0)</f>
        <v>1841</v>
      </c>
      <c r="R36" s="138">
        <f>ROUND(IF($C$7="",0,(E36+F36+G36+H36+I36)/$C$7*0.25),0)</f>
        <v>341</v>
      </c>
      <c r="S36" s="355">
        <f>ROUND(IF($C$7="",0,(E36+F36+G36+H36+I36)/$C$7),0)</f>
        <v>1364</v>
      </c>
      <c r="T36" s="486"/>
      <c r="U36" s="203"/>
      <c r="V36" s="218">
        <v>4200</v>
      </c>
      <c r="W36" s="137"/>
      <c r="X36" s="137"/>
      <c r="Y36" s="139"/>
      <c r="AA36" s="377"/>
    </row>
    <row r="37" spans="1:59" ht="18" customHeight="1" thickBot="1">
      <c r="A37" s="907"/>
      <c r="B37" s="120">
        <v>28</v>
      </c>
      <c r="C37" s="121" t="s">
        <v>323</v>
      </c>
      <c r="D37" s="545">
        <v>1</v>
      </c>
      <c r="E37" s="140">
        <v>160000</v>
      </c>
      <c r="F37" s="140"/>
      <c r="G37" s="140">
        <v>10000</v>
      </c>
      <c r="H37" s="140"/>
      <c r="I37" s="140"/>
      <c r="J37" s="255"/>
      <c r="K37" s="255"/>
      <c r="L37" s="140">
        <v>170000</v>
      </c>
      <c r="M37" s="140"/>
      <c r="N37" s="140"/>
      <c r="O37" s="352">
        <f t="shared" si="5"/>
        <v>1008</v>
      </c>
      <c r="P37" s="141">
        <f t="shared" si="6"/>
        <v>1260</v>
      </c>
      <c r="Q37" s="141">
        <f t="shared" si="7"/>
        <v>1361</v>
      </c>
      <c r="R37" s="141">
        <f t="shared" si="8"/>
        <v>252</v>
      </c>
      <c r="S37" s="356">
        <f t="shared" si="9"/>
        <v>1008</v>
      </c>
      <c r="T37" s="486"/>
      <c r="U37" s="203"/>
      <c r="V37" s="219"/>
      <c r="W37" s="140"/>
      <c r="X37" s="140"/>
      <c r="Y37" s="142"/>
      <c r="AA37" s="378"/>
    </row>
    <row r="38" spans="1:59" ht="18" customHeight="1" thickTop="1"/>
    <row r="39" spans="1:59" ht="27" customHeight="1" thickBot="1">
      <c r="B39" s="328" t="s">
        <v>69</v>
      </c>
      <c r="F39" s="13"/>
      <c r="G39" s="13"/>
      <c r="R39" s="14"/>
      <c r="S39" s="14"/>
    </row>
    <row r="40" spans="1:59" ht="18" customHeight="1" thickTop="1">
      <c r="A40" s="890"/>
      <c r="B40" s="891"/>
      <c r="C40" s="892"/>
      <c r="D40" s="883" t="s">
        <v>33</v>
      </c>
      <c r="E40" s="122" t="s">
        <v>107</v>
      </c>
      <c r="F40" s="880" t="s">
        <v>71</v>
      </c>
      <c r="G40" s="881"/>
      <c r="H40" s="881"/>
      <c r="I40" s="881"/>
      <c r="J40" s="881"/>
      <c r="K40" s="882"/>
      <c r="L40" s="913" t="s">
        <v>218</v>
      </c>
      <c r="M40" s="930" t="s">
        <v>52</v>
      </c>
      <c r="N40" s="930" t="s">
        <v>220</v>
      </c>
      <c r="O40" s="932"/>
      <c r="P40" s="934" t="s">
        <v>54</v>
      </c>
      <c r="Q40" s="935"/>
      <c r="R40" s="935"/>
      <c r="S40" s="935"/>
      <c r="T40" s="936"/>
      <c r="U40" s="487"/>
      <c r="V40" s="916" t="s">
        <v>81</v>
      </c>
      <c r="W40" s="917"/>
      <c r="X40" s="917"/>
      <c r="Y40" s="918"/>
      <c r="AA40" s="899" t="s">
        <v>167</v>
      </c>
      <c r="AC40" s="925" t="s">
        <v>207</v>
      </c>
    </row>
    <row r="41" spans="1:59" ht="18" customHeight="1">
      <c r="A41" s="893"/>
      <c r="B41" s="769"/>
      <c r="C41" s="894"/>
      <c r="D41" s="884"/>
      <c r="E41" s="885" t="s">
        <v>93</v>
      </c>
      <c r="F41" s="887" t="s">
        <v>111</v>
      </c>
      <c r="G41" s="777"/>
      <c r="H41" s="777"/>
      <c r="I41" s="778"/>
      <c r="J41" s="776" t="s">
        <v>136</v>
      </c>
      <c r="K41" s="778"/>
      <c r="L41" s="914"/>
      <c r="M41" s="931"/>
      <c r="N41" s="931"/>
      <c r="O41" s="933"/>
      <c r="P41" s="928" t="s">
        <v>99</v>
      </c>
      <c r="Q41" s="777"/>
      <c r="R41" s="777"/>
      <c r="S41" s="777"/>
      <c r="T41" s="929"/>
      <c r="U41" s="13"/>
      <c r="V41" s="919"/>
      <c r="W41" s="920"/>
      <c r="X41" s="920"/>
      <c r="Y41" s="921"/>
      <c r="AA41" s="900"/>
      <c r="AC41" s="926"/>
      <c r="AR41" s="13"/>
      <c r="AS41" s="13"/>
      <c r="AT41" s="13"/>
      <c r="AU41" s="13"/>
      <c r="AV41" s="13"/>
      <c r="AW41" s="13"/>
      <c r="AX41" s="13"/>
      <c r="AY41" s="13"/>
      <c r="AZ41" s="13"/>
      <c r="BA41" s="13"/>
      <c r="BB41" s="13"/>
      <c r="BC41" s="13"/>
      <c r="BD41" s="13"/>
      <c r="BE41" s="13"/>
      <c r="BF41" s="13"/>
      <c r="BG41" s="13"/>
    </row>
    <row r="42" spans="1:59" s="13" customFormat="1" ht="18" customHeight="1">
      <c r="A42" s="895"/>
      <c r="B42" s="896"/>
      <c r="C42" s="897"/>
      <c r="D42" s="884"/>
      <c r="E42" s="886"/>
      <c r="F42" s="111" t="s">
        <v>94</v>
      </c>
      <c r="G42" s="112" t="s">
        <v>95</v>
      </c>
      <c r="H42" s="112" t="s">
        <v>96</v>
      </c>
      <c r="I42" s="112" t="s">
        <v>97</v>
      </c>
      <c r="J42" s="112" t="s">
        <v>137</v>
      </c>
      <c r="K42" s="112" t="s">
        <v>138</v>
      </c>
      <c r="L42" s="915"/>
      <c r="M42" s="908" t="s">
        <v>142</v>
      </c>
      <c r="N42" s="885" t="str">
        <f>'個別入力（時給）'!BL1&amp;"月"</f>
        <v>月</v>
      </c>
      <c r="O42" s="885" t="str">
        <f>'個別入力（時給）'!BQ1&amp;"月"</f>
        <v>月</v>
      </c>
      <c r="P42" s="186" t="s">
        <v>55</v>
      </c>
      <c r="Q42" s="186" t="s">
        <v>56</v>
      </c>
      <c r="R42" s="186" t="s">
        <v>98</v>
      </c>
      <c r="S42" s="186" t="s">
        <v>3</v>
      </c>
      <c r="T42" s="204"/>
      <c r="U42" s="405"/>
      <c r="V42" s="910" t="s">
        <v>82</v>
      </c>
      <c r="W42" s="911"/>
      <c r="X42" s="911"/>
      <c r="Y42" s="912"/>
      <c r="AA42" s="900"/>
      <c r="AC42" s="926"/>
      <c r="AD42"/>
      <c r="AE42"/>
      <c r="AF42"/>
      <c r="AG42"/>
      <c r="AH42"/>
      <c r="AI42"/>
      <c r="AJ42"/>
      <c r="AK42"/>
      <c r="AL42"/>
      <c r="AM42"/>
      <c r="AN42"/>
      <c r="AO42"/>
      <c r="AP42"/>
      <c r="AQ42"/>
    </row>
    <row r="43" spans="1:59" s="13" customFormat="1" ht="18" customHeight="1" thickBot="1">
      <c r="A43" s="888" t="s">
        <v>35</v>
      </c>
      <c r="B43" s="889"/>
      <c r="C43" s="166" t="s">
        <v>32</v>
      </c>
      <c r="D43" s="539"/>
      <c r="E43" s="167" t="s">
        <v>122</v>
      </c>
      <c r="F43" s="168" t="s">
        <v>231</v>
      </c>
      <c r="G43" s="169"/>
      <c r="H43" s="168"/>
      <c r="I43" s="168"/>
      <c r="J43" s="168"/>
      <c r="K43" s="168"/>
      <c r="L43" s="168"/>
      <c r="M43" s="909"/>
      <c r="N43" s="909"/>
      <c r="O43" s="909"/>
      <c r="P43" s="199" t="s">
        <v>58</v>
      </c>
      <c r="Q43" s="199" t="s">
        <v>59</v>
      </c>
      <c r="R43" s="199" t="s">
        <v>60</v>
      </c>
      <c r="S43" s="199" t="s">
        <v>59</v>
      </c>
      <c r="T43" s="205" t="s">
        <v>58</v>
      </c>
      <c r="U43" s="405"/>
      <c r="V43" s="215" t="s">
        <v>140</v>
      </c>
      <c r="W43" s="168" t="s">
        <v>234</v>
      </c>
      <c r="X43" s="168" t="s">
        <v>235</v>
      </c>
      <c r="Y43" s="170"/>
      <c r="AA43" s="901"/>
      <c r="AC43" s="927"/>
      <c r="AD43"/>
      <c r="AE43"/>
      <c r="AF43"/>
      <c r="AG43"/>
      <c r="AH43"/>
      <c r="AI43"/>
      <c r="AJ43"/>
      <c r="AK43"/>
      <c r="AL43"/>
      <c r="AM43"/>
      <c r="AN43"/>
      <c r="AO43"/>
      <c r="AP43"/>
      <c r="AQ43"/>
      <c r="AR43"/>
      <c r="AS43"/>
      <c r="AT43"/>
      <c r="AU43"/>
      <c r="AV43"/>
      <c r="AW43"/>
      <c r="AX43"/>
      <c r="AY43"/>
      <c r="AZ43"/>
      <c r="BA43"/>
      <c r="BB43"/>
      <c r="BC43"/>
      <c r="BD43"/>
      <c r="BE43"/>
      <c r="BF43"/>
      <c r="BG43"/>
    </row>
    <row r="44" spans="1:59" ht="18" customHeight="1">
      <c r="A44" s="898"/>
      <c r="B44" s="7">
        <v>1</v>
      </c>
      <c r="C44" s="108" t="s">
        <v>326</v>
      </c>
      <c r="D44" s="540">
        <v>1</v>
      </c>
      <c r="E44" s="514">
        <v>900</v>
      </c>
      <c r="F44" s="514"/>
      <c r="G44" s="514"/>
      <c r="H44" s="514"/>
      <c r="I44" s="514"/>
      <c r="J44" s="514"/>
      <c r="K44" s="514"/>
      <c r="L44" s="514"/>
      <c r="M44" s="514"/>
      <c r="N44" s="108"/>
      <c r="O44" s="108"/>
      <c r="P44" s="7">
        <f t="shared" ref="P44:P64" si="10">(I44+H44+G44+F44+E44)</f>
        <v>900</v>
      </c>
      <c r="Q44" s="7">
        <f>ROUND(P44*1.25,0)</f>
        <v>1125</v>
      </c>
      <c r="R44" s="7">
        <f>ROUND(P44*1.35,0)</f>
        <v>1215</v>
      </c>
      <c r="S44" s="7">
        <f>ROUND(P44*0.25,0)</f>
        <v>225</v>
      </c>
      <c r="T44" s="206"/>
      <c r="V44" s="213"/>
      <c r="W44" s="108"/>
      <c r="X44" s="108"/>
      <c r="Y44" s="214"/>
      <c r="AA44" s="376"/>
      <c r="AC44" s="489">
        <v>20</v>
      </c>
    </row>
    <row r="45" spans="1:59" ht="18" customHeight="1">
      <c r="A45" s="898"/>
      <c r="B45" s="9">
        <v>2</v>
      </c>
      <c r="C45" s="31" t="s">
        <v>331</v>
      </c>
      <c r="D45" s="541">
        <v>1</v>
      </c>
      <c r="E45" s="198">
        <v>900</v>
      </c>
      <c r="F45" s="198"/>
      <c r="G45" s="198"/>
      <c r="H45" s="198"/>
      <c r="I45" s="198"/>
      <c r="J45" s="198"/>
      <c r="K45" s="198"/>
      <c r="L45" s="514"/>
      <c r="M45" s="514"/>
      <c r="N45" s="108"/>
      <c r="O45" s="108"/>
      <c r="P45" s="7">
        <f t="shared" si="10"/>
        <v>900</v>
      </c>
      <c r="Q45" s="7">
        <f t="shared" ref="Q45:Q49" si="11">ROUND(P45*1.25,0)</f>
        <v>1125</v>
      </c>
      <c r="R45" s="7">
        <f t="shared" ref="R45:R47" si="12">ROUND(P45*1.35,0)</f>
        <v>1215</v>
      </c>
      <c r="S45" s="7">
        <f t="shared" ref="S45:S47" si="13">ROUND(P45*0.25,0)</f>
        <v>225</v>
      </c>
      <c r="T45" s="195"/>
      <c r="V45" s="209"/>
      <c r="W45" s="31"/>
      <c r="X45" s="31"/>
      <c r="Y45" s="210"/>
      <c r="AA45" s="377"/>
      <c r="AC45" s="490">
        <v>30</v>
      </c>
      <c r="AD45" s="13"/>
      <c r="AE45" s="13"/>
      <c r="AF45" s="13"/>
      <c r="AG45" s="13"/>
      <c r="AH45" s="13"/>
      <c r="AI45" s="13"/>
      <c r="AJ45" s="13"/>
      <c r="AK45" s="13"/>
      <c r="AL45" s="13"/>
      <c r="AM45" s="13"/>
      <c r="AN45" s="13"/>
      <c r="AO45" s="13"/>
      <c r="AP45" s="13"/>
    </row>
    <row r="46" spans="1:59" ht="18" customHeight="1">
      <c r="A46" s="898"/>
      <c r="B46" s="9">
        <v>3</v>
      </c>
      <c r="C46" s="31" t="s">
        <v>338</v>
      </c>
      <c r="D46" s="541">
        <v>1</v>
      </c>
      <c r="E46" s="198">
        <v>900</v>
      </c>
      <c r="F46" s="198"/>
      <c r="G46" s="198"/>
      <c r="H46" s="198"/>
      <c r="I46" s="198"/>
      <c r="J46" s="198"/>
      <c r="K46" s="198"/>
      <c r="L46" s="514"/>
      <c r="M46" s="514"/>
      <c r="N46" s="108"/>
      <c r="O46" s="108"/>
      <c r="P46" s="7">
        <f t="shared" si="10"/>
        <v>900</v>
      </c>
      <c r="Q46" s="7">
        <f t="shared" si="11"/>
        <v>1125</v>
      </c>
      <c r="R46" s="7">
        <f t="shared" si="12"/>
        <v>1215</v>
      </c>
      <c r="S46" s="7">
        <f t="shared" si="13"/>
        <v>225</v>
      </c>
      <c r="T46" s="195"/>
      <c r="V46" s="209"/>
      <c r="W46" s="31"/>
      <c r="X46" s="31"/>
      <c r="Y46" s="210"/>
      <c r="AA46" s="377"/>
      <c r="AC46" s="490">
        <v>30</v>
      </c>
      <c r="AD46" s="13"/>
      <c r="AE46" s="13"/>
      <c r="AF46" s="13"/>
      <c r="AG46" s="13"/>
      <c r="AH46" s="13"/>
      <c r="AI46" s="13"/>
      <c r="AJ46" s="13"/>
      <c r="AK46" s="13"/>
      <c r="AL46" s="13"/>
      <c r="AM46" s="13"/>
      <c r="AN46" s="13"/>
      <c r="AO46" s="13"/>
      <c r="AP46" s="13"/>
    </row>
    <row r="47" spans="1:59" ht="18" customHeight="1">
      <c r="A47" s="898"/>
      <c r="B47" s="9">
        <v>4</v>
      </c>
      <c r="C47" s="31" t="s">
        <v>333</v>
      </c>
      <c r="D47" s="541">
        <v>1</v>
      </c>
      <c r="E47" s="198">
        <v>900</v>
      </c>
      <c r="F47" s="198"/>
      <c r="G47" s="198"/>
      <c r="H47" s="198"/>
      <c r="I47" s="198"/>
      <c r="J47" s="198"/>
      <c r="K47" s="198"/>
      <c r="L47" s="514"/>
      <c r="M47" s="514"/>
      <c r="N47" s="108"/>
      <c r="O47" s="108"/>
      <c r="P47" s="7">
        <f t="shared" si="10"/>
        <v>900</v>
      </c>
      <c r="Q47" s="7">
        <f t="shared" si="11"/>
        <v>1125</v>
      </c>
      <c r="R47" s="7">
        <f t="shared" si="12"/>
        <v>1215</v>
      </c>
      <c r="S47" s="7">
        <f t="shared" si="13"/>
        <v>225</v>
      </c>
      <c r="T47" s="195"/>
      <c r="V47" s="209"/>
      <c r="W47" s="31"/>
      <c r="X47" s="31"/>
      <c r="Y47" s="210"/>
      <c r="AA47" s="377"/>
      <c r="AC47" s="490">
        <v>40</v>
      </c>
      <c r="AQ47" s="13"/>
    </row>
    <row r="48" spans="1:59" ht="18" customHeight="1">
      <c r="A48" s="898"/>
      <c r="B48" s="9">
        <v>5</v>
      </c>
      <c r="C48" s="108" t="s">
        <v>339</v>
      </c>
      <c r="D48" s="541">
        <v>1</v>
      </c>
      <c r="E48" s="198">
        <v>900</v>
      </c>
      <c r="F48" s="198"/>
      <c r="G48" s="198"/>
      <c r="H48" s="198"/>
      <c r="I48" s="198"/>
      <c r="J48" s="198"/>
      <c r="K48" s="198"/>
      <c r="L48" s="514"/>
      <c r="M48" s="514"/>
      <c r="N48" s="108"/>
      <c r="O48" s="108"/>
      <c r="P48" s="7">
        <f t="shared" si="10"/>
        <v>900</v>
      </c>
      <c r="Q48" s="7">
        <f t="shared" si="11"/>
        <v>1125</v>
      </c>
      <c r="R48" s="7">
        <f t="shared" ref="R48:R49" si="14">ROUND(P48*1.35,0)</f>
        <v>1215</v>
      </c>
      <c r="S48" s="7">
        <f t="shared" ref="S48:S49" si="15">ROUND(P48*0.25,0)</f>
        <v>225</v>
      </c>
      <c r="T48" s="195"/>
      <c r="V48" s="209"/>
      <c r="W48" s="31"/>
      <c r="X48" s="31"/>
      <c r="Y48" s="210"/>
      <c r="AA48" s="377"/>
      <c r="AC48" s="490">
        <v>30</v>
      </c>
      <c r="AQ48" s="13"/>
    </row>
    <row r="49" spans="1:29" ht="18" customHeight="1">
      <c r="A49" s="898"/>
      <c r="B49" s="9">
        <v>6</v>
      </c>
      <c r="C49" s="31" t="s">
        <v>334</v>
      </c>
      <c r="D49" s="541">
        <v>1</v>
      </c>
      <c r="E49" s="198">
        <v>900</v>
      </c>
      <c r="F49" s="198"/>
      <c r="G49" s="198"/>
      <c r="H49" s="198"/>
      <c r="I49" s="198"/>
      <c r="J49" s="198"/>
      <c r="K49" s="198"/>
      <c r="L49" s="514"/>
      <c r="M49" s="514"/>
      <c r="N49" s="108"/>
      <c r="O49" s="108"/>
      <c r="P49" s="7">
        <f t="shared" si="10"/>
        <v>900</v>
      </c>
      <c r="Q49" s="7">
        <f t="shared" si="11"/>
        <v>1125</v>
      </c>
      <c r="R49" s="7">
        <f t="shared" si="14"/>
        <v>1215</v>
      </c>
      <c r="S49" s="7">
        <f t="shared" si="15"/>
        <v>225</v>
      </c>
      <c r="T49" s="195"/>
      <c r="V49" s="209"/>
      <c r="W49" s="31"/>
      <c r="X49" s="31"/>
      <c r="Y49" s="210"/>
      <c r="AA49" s="377"/>
      <c r="AC49" s="490">
        <v>30</v>
      </c>
    </row>
    <row r="50" spans="1:29" ht="18" customHeight="1">
      <c r="A50" s="898"/>
      <c r="B50" s="9">
        <v>7</v>
      </c>
      <c r="C50" s="31" t="s">
        <v>335</v>
      </c>
      <c r="D50" s="541">
        <v>1</v>
      </c>
      <c r="E50" s="198">
        <v>1070</v>
      </c>
      <c r="F50" s="198"/>
      <c r="G50" s="198"/>
      <c r="H50" s="198"/>
      <c r="I50" s="198"/>
      <c r="J50" s="198"/>
      <c r="K50" s="198"/>
      <c r="L50" s="514"/>
      <c r="M50" s="514">
        <v>170000</v>
      </c>
      <c r="N50" s="108"/>
      <c r="O50" s="108"/>
      <c r="P50" s="7">
        <f t="shared" si="10"/>
        <v>1070</v>
      </c>
      <c r="Q50" s="7">
        <f t="shared" ref="Q50:Q64" si="16">ROUND(P50*1.25,0)</f>
        <v>1338</v>
      </c>
      <c r="R50" s="7">
        <f t="shared" ref="R50:R64" si="17">ROUND(P50*1.35,0)</f>
        <v>1445</v>
      </c>
      <c r="S50" s="7">
        <f t="shared" ref="S50:S64" si="18">ROUND(P50*0.25,0)</f>
        <v>268</v>
      </c>
      <c r="T50" s="195"/>
      <c r="V50" s="209">
        <v>4200</v>
      </c>
      <c r="W50" s="31"/>
      <c r="X50" s="31"/>
      <c r="Y50" s="210"/>
      <c r="AA50" s="377"/>
      <c r="AC50" s="490">
        <v>25</v>
      </c>
    </row>
    <row r="51" spans="1:29" ht="18" customHeight="1">
      <c r="A51" s="898"/>
      <c r="B51" s="9">
        <v>8</v>
      </c>
      <c r="C51" s="31" t="s">
        <v>341</v>
      </c>
      <c r="D51" s="541">
        <v>1</v>
      </c>
      <c r="E51" s="198"/>
      <c r="F51" s="198"/>
      <c r="G51" s="198"/>
      <c r="H51" s="198"/>
      <c r="I51" s="198"/>
      <c r="J51" s="198"/>
      <c r="K51" s="198"/>
      <c r="L51" s="514"/>
      <c r="M51" s="514"/>
      <c r="N51" s="108"/>
      <c r="O51" s="108"/>
      <c r="P51" s="7">
        <f t="shared" si="10"/>
        <v>0</v>
      </c>
      <c r="Q51" s="7">
        <f t="shared" si="16"/>
        <v>0</v>
      </c>
      <c r="R51" s="7">
        <f t="shared" si="17"/>
        <v>0</v>
      </c>
      <c r="S51" s="7">
        <f t="shared" si="18"/>
        <v>0</v>
      </c>
      <c r="T51" s="195"/>
      <c r="V51" s="209"/>
      <c r="W51" s="31"/>
      <c r="X51" s="31"/>
      <c r="Y51" s="210"/>
      <c r="AA51" s="377"/>
      <c r="AC51" s="490"/>
    </row>
    <row r="52" spans="1:29" ht="18" customHeight="1">
      <c r="A52" s="898"/>
      <c r="B52" s="9">
        <v>9</v>
      </c>
      <c r="C52" s="31" t="s">
        <v>342</v>
      </c>
      <c r="D52" s="541">
        <v>1</v>
      </c>
      <c r="E52" s="198"/>
      <c r="F52" s="198"/>
      <c r="G52" s="198"/>
      <c r="H52" s="198"/>
      <c r="I52" s="198"/>
      <c r="J52" s="198"/>
      <c r="K52" s="198"/>
      <c r="L52" s="514"/>
      <c r="M52" s="514"/>
      <c r="N52" s="108"/>
      <c r="O52" s="108"/>
      <c r="P52" s="7">
        <f t="shared" si="10"/>
        <v>0</v>
      </c>
      <c r="Q52" s="7">
        <f t="shared" si="16"/>
        <v>0</v>
      </c>
      <c r="R52" s="7">
        <f t="shared" si="17"/>
        <v>0</v>
      </c>
      <c r="S52" s="7">
        <f t="shared" si="18"/>
        <v>0</v>
      </c>
      <c r="T52" s="195"/>
      <c r="V52" s="209"/>
      <c r="W52" s="31"/>
      <c r="X52" s="31"/>
      <c r="Y52" s="210"/>
      <c r="AA52" s="377"/>
      <c r="AC52" s="490"/>
    </row>
    <row r="53" spans="1:29" ht="18" customHeight="1">
      <c r="A53" s="898"/>
      <c r="B53" s="9">
        <v>10</v>
      </c>
      <c r="C53" s="31" t="s">
        <v>343</v>
      </c>
      <c r="D53" s="541">
        <v>1</v>
      </c>
      <c r="E53" s="198"/>
      <c r="F53" s="198"/>
      <c r="G53" s="198"/>
      <c r="H53" s="198"/>
      <c r="I53" s="198"/>
      <c r="J53" s="198"/>
      <c r="K53" s="198"/>
      <c r="L53" s="514"/>
      <c r="M53" s="514"/>
      <c r="N53" s="108"/>
      <c r="O53" s="108"/>
      <c r="P53" s="7">
        <f t="shared" si="10"/>
        <v>0</v>
      </c>
      <c r="Q53" s="7">
        <f t="shared" si="16"/>
        <v>0</v>
      </c>
      <c r="R53" s="7">
        <f t="shared" si="17"/>
        <v>0</v>
      </c>
      <c r="S53" s="7">
        <f t="shared" si="18"/>
        <v>0</v>
      </c>
      <c r="T53" s="195"/>
      <c r="V53" s="209"/>
      <c r="W53" s="31"/>
      <c r="X53" s="31"/>
      <c r="Y53" s="210"/>
      <c r="AA53" s="377"/>
      <c r="AC53" s="490"/>
    </row>
    <row r="54" spans="1:29" ht="18" customHeight="1">
      <c r="A54" s="877"/>
      <c r="B54" s="162">
        <v>11</v>
      </c>
      <c r="C54" s="31" t="s">
        <v>325</v>
      </c>
      <c r="D54" s="541">
        <v>1</v>
      </c>
      <c r="E54" s="198">
        <v>900</v>
      </c>
      <c r="F54" s="198"/>
      <c r="G54" s="198"/>
      <c r="H54" s="198"/>
      <c r="I54" s="198"/>
      <c r="J54" s="198"/>
      <c r="K54" s="198"/>
      <c r="L54" s="514"/>
      <c r="M54" s="514">
        <v>126000</v>
      </c>
      <c r="N54" s="108"/>
      <c r="O54" s="108"/>
      <c r="P54" s="7">
        <f t="shared" si="10"/>
        <v>900</v>
      </c>
      <c r="Q54" s="7">
        <f t="shared" si="16"/>
        <v>1125</v>
      </c>
      <c r="R54" s="7">
        <f t="shared" si="17"/>
        <v>1215</v>
      </c>
      <c r="S54" s="7">
        <f t="shared" si="18"/>
        <v>225</v>
      </c>
      <c r="T54" s="195"/>
      <c r="V54" s="209"/>
      <c r="W54" s="31"/>
      <c r="X54" s="31"/>
      <c r="Y54" s="210"/>
      <c r="AA54" s="377"/>
      <c r="AC54" s="490">
        <v>40</v>
      </c>
    </row>
    <row r="55" spans="1:29" ht="18" customHeight="1">
      <c r="A55" s="878"/>
      <c r="B55" s="162">
        <v>12</v>
      </c>
      <c r="C55" s="31" t="s">
        <v>324</v>
      </c>
      <c r="D55" s="541">
        <v>1</v>
      </c>
      <c r="E55" s="198">
        <v>900</v>
      </c>
      <c r="F55" s="198"/>
      <c r="G55" s="198"/>
      <c r="H55" s="198"/>
      <c r="I55" s="198"/>
      <c r="J55" s="198"/>
      <c r="K55" s="198"/>
      <c r="L55" s="514"/>
      <c r="M55" s="514">
        <v>134000</v>
      </c>
      <c r="N55" s="108"/>
      <c r="O55" s="108"/>
      <c r="P55" s="7">
        <f t="shared" si="10"/>
        <v>900</v>
      </c>
      <c r="Q55" s="7">
        <f t="shared" si="16"/>
        <v>1125</v>
      </c>
      <c r="R55" s="7">
        <f t="shared" si="17"/>
        <v>1215</v>
      </c>
      <c r="S55" s="7">
        <f t="shared" si="18"/>
        <v>225</v>
      </c>
      <c r="T55" s="195"/>
      <c r="V55" s="209"/>
      <c r="W55" s="31"/>
      <c r="X55" s="31"/>
      <c r="Y55" s="210"/>
      <c r="AA55" s="377"/>
      <c r="AC55" s="490">
        <v>40</v>
      </c>
    </row>
    <row r="56" spans="1:29" ht="18" customHeight="1">
      <c r="A56" s="878"/>
      <c r="B56" s="162">
        <v>13</v>
      </c>
      <c r="C56" s="31" t="s">
        <v>344</v>
      </c>
      <c r="D56" s="541">
        <v>1</v>
      </c>
      <c r="E56" s="198"/>
      <c r="F56" s="198"/>
      <c r="G56" s="198"/>
      <c r="H56" s="198"/>
      <c r="I56" s="198"/>
      <c r="J56" s="198"/>
      <c r="K56" s="198"/>
      <c r="L56" s="514"/>
      <c r="M56" s="514"/>
      <c r="N56" s="108"/>
      <c r="O56" s="108"/>
      <c r="P56" s="7">
        <f t="shared" si="10"/>
        <v>0</v>
      </c>
      <c r="Q56" s="7">
        <f t="shared" si="16"/>
        <v>0</v>
      </c>
      <c r="R56" s="7">
        <f t="shared" si="17"/>
        <v>0</v>
      </c>
      <c r="S56" s="7">
        <f t="shared" si="18"/>
        <v>0</v>
      </c>
      <c r="T56" s="195"/>
      <c r="V56" s="209"/>
      <c r="W56" s="31"/>
      <c r="X56" s="31"/>
      <c r="Y56" s="210"/>
      <c r="AA56" s="377"/>
      <c r="AC56" s="490"/>
    </row>
    <row r="57" spans="1:29" ht="18" customHeight="1">
      <c r="A57" s="878"/>
      <c r="B57" s="162">
        <v>14</v>
      </c>
      <c r="C57" s="31" t="s">
        <v>345</v>
      </c>
      <c r="D57" s="541">
        <v>1</v>
      </c>
      <c r="E57" s="198"/>
      <c r="F57" s="198"/>
      <c r="G57" s="198"/>
      <c r="H57" s="198"/>
      <c r="I57" s="198"/>
      <c r="J57" s="198"/>
      <c r="K57" s="198"/>
      <c r="L57" s="514"/>
      <c r="M57" s="514"/>
      <c r="N57" s="108"/>
      <c r="O57" s="108"/>
      <c r="P57" s="7">
        <f t="shared" si="10"/>
        <v>0</v>
      </c>
      <c r="Q57" s="7">
        <f t="shared" si="16"/>
        <v>0</v>
      </c>
      <c r="R57" s="7">
        <f t="shared" si="17"/>
        <v>0</v>
      </c>
      <c r="S57" s="7">
        <f t="shared" si="18"/>
        <v>0</v>
      </c>
      <c r="T57" s="195"/>
      <c r="V57" s="209"/>
      <c r="W57" s="31"/>
      <c r="X57" s="31"/>
      <c r="Y57" s="210"/>
      <c r="AA57" s="377"/>
      <c r="AC57" s="490"/>
    </row>
    <row r="58" spans="1:29" ht="18" customHeight="1">
      <c r="A58" s="878"/>
      <c r="B58" s="162">
        <v>15</v>
      </c>
      <c r="C58" s="31" t="s">
        <v>346</v>
      </c>
      <c r="D58" s="541">
        <v>1</v>
      </c>
      <c r="E58" s="198"/>
      <c r="F58" s="198"/>
      <c r="G58" s="198"/>
      <c r="H58" s="198"/>
      <c r="I58" s="198"/>
      <c r="J58" s="198"/>
      <c r="K58" s="198"/>
      <c r="L58" s="514"/>
      <c r="M58" s="514"/>
      <c r="N58" s="108"/>
      <c r="O58" s="108"/>
      <c r="P58" s="7">
        <f t="shared" si="10"/>
        <v>0</v>
      </c>
      <c r="Q58" s="7">
        <f t="shared" si="16"/>
        <v>0</v>
      </c>
      <c r="R58" s="7">
        <f t="shared" si="17"/>
        <v>0</v>
      </c>
      <c r="S58" s="7">
        <f t="shared" si="18"/>
        <v>0</v>
      </c>
      <c r="T58" s="195"/>
      <c r="V58" s="209"/>
      <c r="W58" s="31"/>
      <c r="X58" s="31"/>
      <c r="Y58" s="210"/>
      <c r="AA58" s="377"/>
      <c r="AC58" s="490"/>
    </row>
    <row r="59" spans="1:29" ht="18" customHeight="1">
      <c r="A59" s="878"/>
      <c r="B59" s="162">
        <v>16</v>
      </c>
      <c r="C59" s="31" t="s">
        <v>347</v>
      </c>
      <c r="D59" s="541">
        <v>1</v>
      </c>
      <c r="E59" s="198"/>
      <c r="F59" s="198"/>
      <c r="G59" s="198"/>
      <c r="H59" s="198"/>
      <c r="I59" s="198"/>
      <c r="J59" s="198"/>
      <c r="K59" s="198"/>
      <c r="L59" s="514"/>
      <c r="M59" s="514"/>
      <c r="N59" s="108"/>
      <c r="O59" s="108"/>
      <c r="P59" s="7">
        <f t="shared" si="10"/>
        <v>0</v>
      </c>
      <c r="Q59" s="7">
        <f t="shared" si="16"/>
        <v>0</v>
      </c>
      <c r="R59" s="7">
        <f t="shared" si="17"/>
        <v>0</v>
      </c>
      <c r="S59" s="7">
        <f t="shared" si="18"/>
        <v>0</v>
      </c>
      <c r="T59" s="195"/>
      <c r="V59" s="209"/>
      <c r="W59" s="31"/>
      <c r="X59" s="31"/>
      <c r="Y59" s="210"/>
      <c r="AA59" s="377"/>
      <c r="AC59" s="490"/>
    </row>
    <row r="60" spans="1:29" ht="18" customHeight="1">
      <c r="A60" s="878"/>
      <c r="B60" s="162">
        <v>17</v>
      </c>
      <c r="C60" s="31" t="s">
        <v>348</v>
      </c>
      <c r="D60" s="541">
        <v>1</v>
      </c>
      <c r="E60" s="198"/>
      <c r="F60" s="198"/>
      <c r="G60" s="198"/>
      <c r="H60" s="198"/>
      <c r="I60" s="198"/>
      <c r="J60" s="198"/>
      <c r="K60" s="198"/>
      <c r="L60" s="514"/>
      <c r="M60" s="514"/>
      <c r="N60" s="108"/>
      <c r="O60" s="108"/>
      <c r="P60" s="7">
        <f t="shared" si="10"/>
        <v>0</v>
      </c>
      <c r="Q60" s="7">
        <f t="shared" si="16"/>
        <v>0</v>
      </c>
      <c r="R60" s="7">
        <f t="shared" si="17"/>
        <v>0</v>
      </c>
      <c r="S60" s="7">
        <f t="shared" si="18"/>
        <v>0</v>
      </c>
      <c r="T60" s="195"/>
      <c r="V60" s="209"/>
      <c r="W60" s="31"/>
      <c r="X60" s="31"/>
      <c r="Y60" s="210"/>
      <c r="AA60" s="377"/>
      <c r="AC60" s="490"/>
    </row>
    <row r="61" spans="1:29" ht="18" customHeight="1">
      <c r="A61" s="878"/>
      <c r="B61" s="162">
        <v>18</v>
      </c>
      <c r="C61" s="31" t="s">
        <v>349</v>
      </c>
      <c r="D61" s="541">
        <v>1</v>
      </c>
      <c r="E61" s="198"/>
      <c r="F61" s="198"/>
      <c r="G61" s="198"/>
      <c r="H61" s="198"/>
      <c r="I61" s="198"/>
      <c r="J61" s="198"/>
      <c r="K61" s="198"/>
      <c r="L61" s="514"/>
      <c r="M61" s="514"/>
      <c r="N61" s="108"/>
      <c r="O61" s="108"/>
      <c r="P61" s="7">
        <f t="shared" si="10"/>
        <v>0</v>
      </c>
      <c r="Q61" s="7">
        <f t="shared" si="16"/>
        <v>0</v>
      </c>
      <c r="R61" s="7">
        <f t="shared" si="17"/>
        <v>0</v>
      </c>
      <c r="S61" s="7">
        <f t="shared" si="18"/>
        <v>0</v>
      </c>
      <c r="T61" s="195"/>
      <c r="V61" s="209"/>
      <c r="W61" s="31"/>
      <c r="X61" s="31"/>
      <c r="Y61" s="210"/>
      <c r="AA61" s="377"/>
      <c r="AC61" s="490"/>
    </row>
    <row r="62" spans="1:29" ht="18" customHeight="1">
      <c r="A62" s="878"/>
      <c r="B62" s="162">
        <v>19</v>
      </c>
      <c r="C62" s="31" t="s">
        <v>350</v>
      </c>
      <c r="D62" s="541">
        <v>1</v>
      </c>
      <c r="E62" s="198"/>
      <c r="F62" s="198"/>
      <c r="G62" s="198"/>
      <c r="H62" s="198"/>
      <c r="I62" s="198"/>
      <c r="J62" s="198"/>
      <c r="K62" s="198"/>
      <c r="L62" s="514"/>
      <c r="M62" s="514"/>
      <c r="N62" s="108"/>
      <c r="O62" s="108"/>
      <c r="P62" s="7">
        <f t="shared" si="10"/>
        <v>0</v>
      </c>
      <c r="Q62" s="7">
        <f t="shared" si="16"/>
        <v>0</v>
      </c>
      <c r="R62" s="7">
        <f t="shared" si="17"/>
        <v>0</v>
      </c>
      <c r="S62" s="7">
        <f t="shared" si="18"/>
        <v>0</v>
      </c>
      <c r="T62" s="195"/>
      <c r="V62" s="209"/>
      <c r="W62" s="31"/>
      <c r="X62" s="31"/>
      <c r="Y62" s="210"/>
      <c r="AA62" s="377"/>
      <c r="AC62" s="490"/>
    </row>
    <row r="63" spans="1:29" ht="18" customHeight="1">
      <c r="A63" s="878"/>
      <c r="B63" s="162">
        <v>20</v>
      </c>
      <c r="C63" s="31" t="s">
        <v>351</v>
      </c>
      <c r="D63" s="541">
        <v>1</v>
      </c>
      <c r="E63" s="198"/>
      <c r="F63" s="198"/>
      <c r="G63" s="198"/>
      <c r="H63" s="198"/>
      <c r="I63" s="198"/>
      <c r="J63" s="198"/>
      <c r="K63" s="198"/>
      <c r="L63" s="514"/>
      <c r="M63" s="514"/>
      <c r="N63" s="108"/>
      <c r="O63" s="108"/>
      <c r="P63" s="7">
        <f t="shared" si="10"/>
        <v>0</v>
      </c>
      <c r="Q63" s="7">
        <f t="shared" si="16"/>
        <v>0</v>
      </c>
      <c r="R63" s="7">
        <f t="shared" si="17"/>
        <v>0</v>
      </c>
      <c r="S63" s="7">
        <f t="shared" si="18"/>
        <v>0</v>
      </c>
      <c r="T63" s="195"/>
      <c r="V63" s="209"/>
      <c r="W63" s="31"/>
      <c r="X63" s="31"/>
      <c r="Y63" s="210"/>
      <c r="AA63" s="377"/>
      <c r="AC63" s="490"/>
    </row>
    <row r="64" spans="1:29" ht="18" customHeight="1" thickBot="1">
      <c r="A64" s="879"/>
      <c r="B64" s="334">
        <v>21</v>
      </c>
      <c r="C64" s="124" t="s">
        <v>352</v>
      </c>
      <c r="D64" s="542">
        <v>1</v>
      </c>
      <c r="E64" s="207"/>
      <c r="F64" s="207"/>
      <c r="G64" s="207"/>
      <c r="H64" s="207"/>
      <c r="I64" s="207"/>
      <c r="J64" s="207"/>
      <c r="K64" s="207"/>
      <c r="L64" s="515"/>
      <c r="M64" s="515"/>
      <c r="N64" s="519"/>
      <c r="O64" s="519"/>
      <c r="P64" s="208">
        <f t="shared" si="10"/>
        <v>0</v>
      </c>
      <c r="Q64" s="208">
        <f t="shared" si="16"/>
        <v>0</v>
      </c>
      <c r="R64" s="208">
        <f t="shared" si="17"/>
        <v>0</v>
      </c>
      <c r="S64" s="208">
        <f t="shared" si="18"/>
        <v>0</v>
      </c>
      <c r="T64" s="196"/>
      <c r="V64" s="211"/>
      <c r="W64" s="124"/>
      <c r="X64" s="124"/>
      <c r="Y64" s="212"/>
      <c r="AA64" s="378"/>
      <c r="AC64" s="491"/>
    </row>
    <row r="65" ht="18.600000000000001" thickTop="1"/>
  </sheetData>
  <mergeCells count="39">
    <mergeCell ref="F5:I5"/>
    <mergeCell ref="M5:N5"/>
    <mergeCell ref="O6:S6"/>
    <mergeCell ref="O5:R5"/>
    <mergeCell ref="J5:K6"/>
    <mergeCell ref="M7:N7"/>
    <mergeCell ref="L6:N6"/>
    <mergeCell ref="V40:Y41"/>
    <mergeCell ref="AC40:AC43"/>
    <mergeCell ref="O42:O43"/>
    <mergeCell ref="P41:T41"/>
    <mergeCell ref="M40:M41"/>
    <mergeCell ref="N40:O41"/>
    <mergeCell ref="N42:N43"/>
    <mergeCell ref="P40:T40"/>
    <mergeCell ref="B2:AA2"/>
    <mergeCell ref="AA5:AA8"/>
    <mergeCell ref="AA40:AA43"/>
    <mergeCell ref="D5:D7"/>
    <mergeCell ref="A8:B8"/>
    <mergeCell ref="A5:B7"/>
    <mergeCell ref="C5:C6"/>
    <mergeCell ref="A9:A33"/>
    <mergeCell ref="A35:A37"/>
    <mergeCell ref="J41:K41"/>
    <mergeCell ref="L7:L8"/>
    <mergeCell ref="V42:Y42"/>
    <mergeCell ref="L40:L42"/>
    <mergeCell ref="V5:Y6"/>
    <mergeCell ref="V7:Y7"/>
    <mergeCell ref="M42:M43"/>
    <mergeCell ref="A54:A64"/>
    <mergeCell ref="F40:K40"/>
    <mergeCell ref="D40:D42"/>
    <mergeCell ref="E41:E42"/>
    <mergeCell ref="F41:I41"/>
    <mergeCell ref="A43:B43"/>
    <mergeCell ref="A40:C42"/>
    <mergeCell ref="A44:A53"/>
  </mergeCells>
  <phoneticPr fontId="3"/>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E23B-6D0E-4087-A9A0-FF04851A0CFA}">
  <sheetPr codeName="Sheet3"/>
  <dimension ref="A1:CD1630"/>
  <sheetViews>
    <sheetView zoomScale="59" zoomScaleNormal="59" workbookViewId="0">
      <pane xSplit="3" ySplit="5" topLeftCell="X1413" activePane="bottomRight" state="frozen"/>
      <selection pane="topRight" activeCell="D1" sqref="D1"/>
      <selection pane="bottomLeft" activeCell="A6" sqref="A6"/>
      <selection pane="bottomRight" activeCell="AI1565" sqref="AI1565"/>
    </sheetView>
  </sheetViews>
  <sheetFormatPr defaultRowHeight="18"/>
  <cols>
    <col min="1" max="1" width="5.19921875" style="148" customWidth="1"/>
    <col min="2" max="2" width="4.09765625" customWidth="1"/>
    <col min="3" max="3" width="12.3984375" customWidth="1"/>
    <col min="4" max="4" width="21.8984375" customWidth="1"/>
    <col min="5" max="8" width="10.8984375" customWidth="1"/>
    <col min="9" max="9" width="21.8984375" customWidth="1"/>
    <col min="10" max="13" width="10.8984375" customWidth="1"/>
    <col min="14" max="14" width="21.8984375" customWidth="1"/>
    <col min="15" max="18" width="10.8984375" customWidth="1"/>
    <col min="19" max="19" width="21.8984375" customWidth="1"/>
    <col min="20" max="23" width="10.8984375" customWidth="1"/>
    <col min="24" max="24" width="21.8984375" customWidth="1"/>
    <col min="25" max="28" width="10.8984375" customWidth="1"/>
    <col min="29" max="29" width="21.8984375" customWidth="1"/>
    <col min="30" max="30" width="12.69921875" customWidth="1"/>
    <col min="31" max="33" width="10.8984375" customWidth="1"/>
    <col min="34" max="34" width="20.8984375" customWidth="1"/>
    <col min="35" max="38" width="11.296875" customWidth="1"/>
    <col min="39" max="39" width="20.8984375" customWidth="1"/>
    <col min="40" max="43" width="11.296875" customWidth="1"/>
    <col min="44" max="44" width="20.8984375" customWidth="1"/>
    <col min="45" max="48" width="11.296875" customWidth="1"/>
    <col min="49" max="49" width="20.8984375" customWidth="1"/>
    <col min="50" max="53" width="11.296875" customWidth="1"/>
    <col min="54" max="54" width="20.8984375" customWidth="1"/>
    <col min="55" max="58" width="11.296875" customWidth="1"/>
    <col min="59" max="59" width="21" customWidth="1"/>
    <col min="60" max="60" width="11.296875" customWidth="1"/>
    <col min="61" max="61" width="11.3984375" customWidth="1"/>
    <col min="62" max="63" width="10.8984375" customWidth="1"/>
    <col min="64" max="64" width="21.8984375" customWidth="1"/>
    <col min="65" max="65" width="10.8984375" customWidth="1"/>
    <col min="66" max="66" width="10.796875" customWidth="1"/>
    <col min="67" max="68" width="10.8984375" customWidth="1"/>
    <col min="69" max="69" width="21.8984375" customWidth="1"/>
    <col min="70" max="70" width="10.8984375" customWidth="1"/>
    <col min="71" max="71" width="11.296875" customWidth="1"/>
    <col min="72" max="73" width="10.8984375" customWidth="1"/>
    <col min="74" max="74" width="21.8984375" customWidth="1"/>
    <col min="75" max="78" width="10.8984375" customWidth="1"/>
    <col min="79" max="80" width="11.8984375" customWidth="1"/>
    <col min="81" max="81" width="12.296875" customWidth="1"/>
    <col min="82" max="82" width="9.796875" hidden="1" customWidth="1"/>
    <col min="83" max="83" width="3.796875" customWidth="1"/>
    <col min="84" max="84" width="6.69921875" customWidth="1"/>
  </cols>
  <sheetData>
    <row r="1" spans="1:82" ht="17.399999999999999" customHeight="1" thickTop="1">
      <c r="A1" s="890"/>
      <c r="B1" s="891"/>
      <c r="C1" s="891"/>
      <c r="D1" s="1068" t="str">
        <f>施設設定!G9&amp;"支給給与"</f>
        <v>7月支給給与</v>
      </c>
      <c r="E1" s="917"/>
      <c r="F1" s="917"/>
      <c r="G1" s="917"/>
      <c r="H1" s="1196"/>
      <c r="I1" s="1068" t="str">
        <f>施設設定!H9&amp;"支給給与"</f>
        <v>8月支給給与</v>
      </c>
      <c r="J1" s="917"/>
      <c r="K1" s="917"/>
      <c r="L1" s="917"/>
      <c r="M1" s="917"/>
      <c r="N1" s="1068" t="str">
        <f>施設設定!I9&amp;"支給給与"</f>
        <v>9月支給給与</v>
      </c>
      <c r="O1" s="917"/>
      <c r="P1" s="917"/>
      <c r="Q1" s="917"/>
      <c r="R1" s="586"/>
      <c r="S1" s="1068" t="str">
        <f>施設設定!J9&amp;"支給給与"</f>
        <v>10月支給給与</v>
      </c>
      <c r="T1" s="917"/>
      <c r="U1" s="917"/>
      <c r="V1" s="917"/>
      <c r="W1" s="586"/>
      <c r="X1" s="1068" t="str">
        <f>施設設定!K9&amp;"支給給与"</f>
        <v>11月支給給与</v>
      </c>
      <c r="Y1" s="917"/>
      <c r="Z1" s="917"/>
      <c r="AA1" s="917"/>
      <c r="AB1" s="586"/>
      <c r="AC1" s="1068" t="str">
        <f>施設設定!L9&amp;"支給給与"</f>
        <v>12月支給給与</v>
      </c>
      <c r="AD1" s="917"/>
      <c r="AE1" s="917"/>
      <c r="AF1" s="917"/>
      <c r="AG1" s="586"/>
      <c r="AH1" s="1068" t="str">
        <f>施設設定!M9&amp;"支給給与"</f>
        <v>1月支給給与</v>
      </c>
      <c r="AI1" s="917"/>
      <c r="AJ1" s="917"/>
      <c r="AK1" s="917"/>
      <c r="AL1" s="586"/>
      <c r="AM1" s="1068" t="str">
        <f>施設設定!N9&amp;"支給給与"</f>
        <v>2月支給給与</v>
      </c>
      <c r="AN1" s="917"/>
      <c r="AO1" s="917"/>
      <c r="AP1" s="917"/>
      <c r="AQ1" s="586"/>
      <c r="AR1" s="1068" t="str">
        <f>施設設定!Q9&amp;"支給給与"</f>
        <v>3月支給給与</v>
      </c>
      <c r="AS1" s="917"/>
      <c r="AT1" s="917"/>
      <c r="AU1" s="917"/>
      <c r="AV1" s="586"/>
      <c r="AW1" s="1068" t="str">
        <f>施設設定!T9&amp;"支給給与"</f>
        <v>4月支給給与</v>
      </c>
      <c r="AX1" s="917"/>
      <c r="AY1" s="917"/>
      <c r="AZ1" s="917"/>
      <c r="BA1" s="586"/>
      <c r="BB1" s="1068" t="str">
        <f>施設設定!U9&amp;"支給給与"</f>
        <v>5月支給給与</v>
      </c>
      <c r="BC1" s="917"/>
      <c r="BD1" s="917"/>
      <c r="BE1" s="917"/>
      <c r="BF1" s="586"/>
      <c r="BG1" s="1068" t="str">
        <f>施設設定!W9&amp;"支給給与"</f>
        <v>6月支給給与</v>
      </c>
      <c r="BH1" s="917"/>
      <c r="BI1" s="917"/>
      <c r="BJ1" s="917"/>
      <c r="BK1" s="586"/>
      <c r="BL1" s="1038">
        <v>6</v>
      </c>
      <c r="BM1" s="1030" t="s">
        <v>158</v>
      </c>
      <c r="BN1" s="1030"/>
      <c r="BO1" s="1030"/>
      <c r="BP1" s="1031"/>
      <c r="BQ1" s="1038">
        <v>12</v>
      </c>
      <c r="BR1" s="1030" t="s">
        <v>158</v>
      </c>
      <c r="BS1" s="1030"/>
      <c r="BT1" s="1030"/>
      <c r="BU1" s="1031"/>
      <c r="BV1" s="1038">
        <v>3</v>
      </c>
      <c r="BW1" s="1030" t="s">
        <v>158</v>
      </c>
      <c r="BX1" s="1030"/>
      <c r="BY1" s="1030"/>
      <c r="BZ1" s="1031"/>
      <c r="CA1" s="1105" t="s">
        <v>129</v>
      </c>
      <c r="CB1" s="1106"/>
      <c r="CC1" s="1107"/>
    </row>
    <row r="2" spans="1:82" ht="18" customHeight="1">
      <c r="A2" s="893"/>
      <c r="B2" s="769"/>
      <c r="C2" s="769"/>
      <c r="D2" s="1069"/>
      <c r="E2" s="920"/>
      <c r="F2" s="920"/>
      <c r="G2" s="920"/>
      <c r="H2" s="1197"/>
      <c r="I2" s="1069"/>
      <c r="J2" s="920"/>
      <c r="K2" s="920"/>
      <c r="L2" s="920"/>
      <c r="M2" s="920"/>
      <c r="N2" s="1069"/>
      <c r="O2" s="920"/>
      <c r="P2" s="920"/>
      <c r="Q2" s="920"/>
      <c r="R2" s="380"/>
      <c r="S2" s="1069"/>
      <c r="T2" s="920"/>
      <c r="U2" s="920"/>
      <c r="V2" s="920"/>
      <c r="W2" s="380"/>
      <c r="X2" s="1069"/>
      <c r="Y2" s="920"/>
      <c r="Z2" s="920"/>
      <c r="AA2" s="920"/>
      <c r="AB2" s="380"/>
      <c r="AC2" s="1069"/>
      <c r="AD2" s="920"/>
      <c r="AE2" s="920"/>
      <c r="AF2" s="920"/>
      <c r="AG2" s="380"/>
      <c r="AH2" s="1069"/>
      <c r="AI2" s="920"/>
      <c r="AJ2" s="920"/>
      <c r="AK2" s="920"/>
      <c r="AL2" s="380"/>
      <c r="AM2" s="1069"/>
      <c r="AN2" s="920"/>
      <c r="AO2" s="920"/>
      <c r="AP2" s="920"/>
      <c r="AQ2" s="380"/>
      <c r="AR2" s="1069"/>
      <c r="AS2" s="920"/>
      <c r="AT2" s="920"/>
      <c r="AU2" s="920"/>
      <c r="AV2" s="380"/>
      <c r="AW2" s="1069"/>
      <c r="AX2" s="920"/>
      <c r="AY2" s="920"/>
      <c r="AZ2" s="920"/>
      <c r="BA2" s="380"/>
      <c r="BB2" s="1069"/>
      <c r="BC2" s="920"/>
      <c r="BD2" s="920"/>
      <c r="BE2" s="920"/>
      <c r="BF2" s="380"/>
      <c r="BG2" s="1069"/>
      <c r="BH2" s="920"/>
      <c r="BI2" s="920"/>
      <c r="BJ2" s="920"/>
      <c r="BK2" s="380"/>
      <c r="BL2" s="1039"/>
      <c r="BM2" s="1032"/>
      <c r="BN2" s="1032"/>
      <c r="BO2" s="1032"/>
      <c r="BP2" s="1033"/>
      <c r="BQ2" s="1039"/>
      <c r="BR2" s="1032"/>
      <c r="BS2" s="1032"/>
      <c r="BT2" s="1032"/>
      <c r="BU2" s="1033"/>
      <c r="BV2" s="1039"/>
      <c r="BW2" s="1034"/>
      <c r="BX2" s="1034"/>
      <c r="BY2" s="1034"/>
      <c r="BZ2" s="1035"/>
      <c r="CA2" s="1108"/>
      <c r="CB2" s="1109"/>
      <c r="CC2" s="1110"/>
      <c r="CD2" t="s">
        <v>123</v>
      </c>
    </row>
    <row r="3" spans="1:82" ht="15.6" customHeight="1">
      <c r="A3" s="893"/>
      <c r="B3" s="769"/>
      <c r="C3" s="769"/>
      <c r="D3" s="40" t="s">
        <v>75</v>
      </c>
      <c r="E3" s="15">
        <f>施設設定!G10</f>
        <v>3.0200000000000001E-3</v>
      </c>
      <c r="F3" s="23" t="s">
        <v>73</v>
      </c>
      <c r="G3" s="23">
        <f>施設設定!G11</f>
        <v>9.4999999999999998E-3</v>
      </c>
      <c r="H3" s="1190" t="s">
        <v>163</v>
      </c>
      <c r="I3" s="40" t="s">
        <v>75</v>
      </c>
      <c r="J3" s="15">
        <f>施設設定!H10</f>
        <v>3.0200000000000001E-3</v>
      </c>
      <c r="K3" s="23" t="s">
        <v>73</v>
      </c>
      <c r="L3" s="23">
        <f>施設設定!H11</f>
        <v>9.4999999999999998E-3</v>
      </c>
      <c r="M3" s="1190" t="s">
        <v>163</v>
      </c>
      <c r="N3" s="40" t="s">
        <v>75</v>
      </c>
      <c r="O3" s="15">
        <f>施設設定!I10</f>
        <v>3.0200000000000001E-3</v>
      </c>
      <c r="P3" s="23" t="s">
        <v>73</v>
      </c>
      <c r="Q3" s="23">
        <f>施設設定!I11</f>
        <v>9.4999999999999998E-3</v>
      </c>
      <c r="R3" s="404"/>
      <c r="S3" s="40" t="s">
        <v>75</v>
      </c>
      <c r="T3" s="15">
        <f>施設設定!J10</f>
        <v>3.0200000000000001E-3</v>
      </c>
      <c r="U3" s="23" t="s">
        <v>73</v>
      </c>
      <c r="V3" s="23">
        <f>施設設定!J11</f>
        <v>9.4999999999999998E-3</v>
      </c>
      <c r="W3" s="404"/>
      <c r="X3" s="40" t="s">
        <v>75</v>
      </c>
      <c r="Y3" s="15">
        <f>施設設定!K10</f>
        <v>3.0200000000000001E-3</v>
      </c>
      <c r="Z3" s="23" t="s">
        <v>73</v>
      </c>
      <c r="AA3" s="23">
        <f>施設設定!K11</f>
        <v>9.4999999999999998E-3</v>
      </c>
      <c r="AB3" s="404"/>
      <c r="AC3" s="40" t="s">
        <v>75</v>
      </c>
      <c r="AD3" s="15">
        <f>施設設定!L10</f>
        <v>3.0200000000000001E-3</v>
      </c>
      <c r="AE3" s="23" t="s">
        <v>73</v>
      </c>
      <c r="AF3" s="23">
        <f>施設設定!L11</f>
        <v>9.4999999999999998E-3</v>
      </c>
      <c r="AG3" s="404"/>
      <c r="AH3" s="40" t="s">
        <v>75</v>
      </c>
      <c r="AI3" s="15">
        <f>施設設定!M10</f>
        <v>3.0200000000000001E-3</v>
      </c>
      <c r="AJ3" s="23" t="s">
        <v>73</v>
      </c>
      <c r="AK3" s="23">
        <f>施設設定!M11</f>
        <v>9.4999999999999998E-3</v>
      </c>
      <c r="AL3" s="404"/>
      <c r="AM3" s="40" t="s">
        <v>75</v>
      </c>
      <c r="AN3" s="15">
        <f>施設設定!N10</f>
        <v>0</v>
      </c>
      <c r="AO3" s="23" t="s">
        <v>73</v>
      </c>
      <c r="AP3" s="23">
        <f>施設設定!N11</f>
        <v>0</v>
      </c>
      <c r="AQ3" s="404"/>
      <c r="AR3" s="40" t="s">
        <v>75</v>
      </c>
      <c r="AS3" s="15">
        <f>施設設定!Q10</f>
        <v>0</v>
      </c>
      <c r="AT3" s="23" t="s">
        <v>73</v>
      </c>
      <c r="AU3" s="23">
        <f>施設設定!Q11</f>
        <v>0</v>
      </c>
      <c r="AV3" s="404"/>
      <c r="AW3" s="40" t="s">
        <v>75</v>
      </c>
      <c r="AX3" s="15">
        <f>施設設定!T10</f>
        <v>0</v>
      </c>
      <c r="AY3" s="23" t="s">
        <v>73</v>
      </c>
      <c r="AZ3" s="23">
        <f>施設設定!T11</f>
        <v>0</v>
      </c>
      <c r="BA3" s="404"/>
      <c r="BB3" s="40" t="s">
        <v>75</v>
      </c>
      <c r="BC3" s="15">
        <f>施設設定!U10</f>
        <v>0</v>
      </c>
      <c r="BD3" s="23" t="s">
        <v>73</v>
      </c>
      <c r="BE3" s="23">
        <f>施設設定!U11</f>
        <v>0</v>
      </c>
      <c r="BF3" s="404"/>
      <c r="BG3" s="40" t="s">
        <v>75</v>
      </c>
      <c r="BH3" s="15">
        <f>施設設定!W10</f>
        <v>0</v>
      </c>
      <c r="BI3" s="23" t="s">
        <v>73</v>
      </c>
      <c r="BJ3" s="23">
        <f>施設設定!W11</f>
        <v>0</v>
      </c>
      <c r="BK3" s="404"/>
      <c r="BL3" s="40" t="s">
        <v>75</v>
      </c>
      <c r="BM3" s="106"/>
      <c r="BN3" s="23" t="s">
        <v>73</v>
      </c>
      <c r="BO3" s="536"/>
      <c r="BP3" s="404"/>
      <c r="BQ3" s="40" t="s">
        <v>75</v>
      </c>
      <c r="BR3" s="106"/>
      <c r="BS3" s="23" t="s">
        <v>73</v>
      </c>
      <c r="BT3" s="536"/>
      <c r="BU3" s="404"/>
      <c r="BV3" s="40" t="s">
        <v>75</v>
      </c>
      <c r="BW3" s="106"/>
      <c r="BX3" s="23" t="s">
        <v>73</v>
      </c>
      <c r="BY3" s="536"/>
      <c r="BZ3" s="404"/>
      <c r="CA3" s="1108"/>
      <c r="CB3" s="1109"/>
      <c r="CC3" s="1110"/>
      <c r="CD3" t="s">
        <v>124</v>
      </c>
    </row>
    <row r="4" spans="1:82" ht="15.6" customHeight="1">
      <c r="A4" s="893"/>
      <c r="B4" s="769"/>
      <c r="C4" s="769"/>
      <c r="D4" s="41" t="s">
        <v>76</v>
      </c>
      <c r="E4" s="2">
        <f>施設設定!$G$14</f>
        <v>9.5100000000000004E-2</v>
      </c>
      <c r="F4" s="23" t="s">
        <v>74</v>
      </c>
      <c r="G4" s="23">
        <f>施設設定!G12</f>
        <v>4.7750000000000001E-2</v>
      </c>
      <c r="H4" s="1191"/>
      <c r="I4" s="41" t="s">
        <v>76</v>
      </c>
      <c r="J4" s="2">
        <f>施設設定!$G$14</f>
        <v>9.5100000000000004E-2</v>
      </c>
      <c r="K4" s="23" t="s">
        <v>74</v>
      </c>
      <c r="L4" s="23">
        <f>施設設定!H12</f>
        <v>4.7750000000000001E-2</v>
      </c>
      <c r="M4" s="1191"/>
      <c r="N4" s="41" t="s">
        <v>76</v>
      </c>
      <c r="O4" s="2">
        <f>施設設定!$G$14</f>
        <v>9.5100000000000004E-2</v>
      </c>
      <c r="P4" s="23" t="s">
        <v>74</v>
      </c>
      <c r="Q4" s="23">
        <f>施設設定!I12</f>
        <v>4.7750000000000001E-2</v>
      </c>
      <c r="R4" s="405"/>
      <c r="S4" s="41" t="s">
        <v>76</v>
      </c>
      <c r="T4" s="2">
        <f>施設設定!$G$14</f>
        <v>9.5100000000000004E-2</v>
      </c>
      <c r="U4" s="23" t="s">
        <v>74</v>
      </c>
      <c r="V4" s="23">
        <f>施設設定!J12</f>
        <v>4.7750000000000001E-2</v>
      </c>
      <c r="W4" s="405"/>
      <c r="X4" s="41" t="s">
        <v>76</v>
      </c>
      <c r="Y4" s="2">
        <f>施設設定!$G$14</f>
        <v>9.5100000000000004E-2</v>
      </c>
      <c r="Z4" s="23" t="s">
        <v>74</v>
      </c>
      <c r="AA4" s="23">
        <f>施設設定!K12</f>
        <v>4.7750000000000001E-2</v>
      </c>
      <c r="AB4" s="405"/>
      <c r="AC4" s="41" t="s">
        <v>76</v>
      </c>
      <c r="AD4" s="2">
        <f>施設設定!$G$14</f>
        <v>9.5100000000000004E-2</v>
      </c>
      <c r="AE4" s="23" t="s">
        <v>74</v>
      </c>
      <c r="AF4" s="23">
        <f>施設設定!L12</f>
        <v>4.7750000000000001E-2</v>
      </c>
      <c r="AG4" s="405"/>
      <c r="AH4" s="41" t="s">
        <v>76</v>
      </c>
      <c r="AI4" s="2">
        <f>施設設定!$G$14</f>
        <v>9.5100000000000004E-2</v>
      </c>
      <c r="AJ4" s="23" t="s">
        <v>74</v>
      </c>
      <c r="AK4" s="23">
        <f>施設設定!M12</f>
        <v>4.7750000000000001E-2</v>
      </c>
      <c r="AL4" s="405"/>
      <c r="AM4" s="41" t="s">
        <v>76</v>
      </c>
      <c r="AN4" s="2">
        <f>施設設定!$G$14</f>
        <v>9.5100000000000004E-2</v>
      </c>
      <c r="AO4" s="23" t="s">
        <v>74</v>
      </c>
      <c r="AP4" s="23">
        <f>施設設定!N12</f>
        <v>0</v>
      </c>
      <c r="AQ4" s="405"/>
      <c r="AR4" s="41" t="s">
        <v>76</v>
      </c>
      <c r="AS4" s="2">
        <f>施設設定!$G$14</f>
        <v>9.5100000000000004E-2</v>
      </c>
      <c r="AT4" s="23" t="s">
        <v>74</v>
      </c>
      <c r="AU4" s="23">
        <f>施設設定!Q12</f>
        <v>0</v>
      </c>
      <c r="AV4" s="405"/>
      <c r="AW4" s="41" t="s">
        <v>76</v>
      </c>
      <c r="AX4" s="2">
        <f>施設設定!$G$14</f>
        <v>9.5100000000000004E-2</v>
      </c>
      <c r="AY4" s="23" t="s">
        <v>74</v>
      </c>
      <c r="AZ4" s="23">
        <f>施設設定!T12</f>
        <v>0</v>
      </c>
      <c r="BA4" s="405"/>
      <c r="BB4" s="41" t="s">
        <v>76</v>
      </c>
      <c r="BC4" s="2">
        <f>施設設定!$G$14</f>
        <v>9.5100000000000004E-2</v>
      </c>
      <c r="BD4" s="23" t="s">
        <v>74</v>
      </c>
      <c r="BE4" s="23">
        <f>施設設定!U12</f>
        <v>0</v>
      </c>
      <c r="BF4" s="405"/>
      <c r="BG4" s="41" t="s">
        <v>76</v>
      </c>
      <c r="BH4" s="2">
        <f>施設設定!$G$14</f>
        <v>9.5100000000000004E-2</v>
      </c>
      <c r="BI4" s="23" t="s">
        <v>74</v>
      </c>
      <c r="BJ4" s="23">
        <f>施設設定!W12</f>
        <v>0</v>
      </c>
      <c r="BK4" s="405"/>
      <c r="BL4" s="41" t="s">
        <v>76</v>
      </c>
      <c r="BM4" s="2">
        <f>施設設定!$G$14</f>
        <v>9.5100000000000004E-2</v>
      </c>
      <c r="BN4" s="23" t="s">
        <v>74</v>
      </c>
      <c r="BO4" s="536"/>
      <c r="BP4" s="405"/>
      <c r="BQ4" s="41" t="s">
        <v>76</v>
      </c>
      <c r="BR4" s="2">
        <f>施設設定!$G$14</f>
        <v>9.5100000000000004E-2</v>
      </c>
      <c r="BS4" s="23" t="s">
        <v>74</v>
      </c>
      <c r="BT4" s="536"/>
      <c r="BU4" s="405"/>
      <c r="BV4" s="41" t="s">
        <v>76</v>
      </c>
      <c r="BW4" s="2">
        <f>施設設定!$G$14</f>
        <v>9.5100000000000004E-2</v>
      </c>
      <c r="BX4" s="23" t="s">
        <v>74</v>
      </c>
      <c r="BY4" s="536"/>
      <c r="BZ4" s="418"/>
      <c r="CA4" s="1108"/>
      <c r="CB4" s="1109"/>
      <c r="CC4" s="1110"/>
    </row>
    <row r="5" spans="1:82" ht="16.2" customHeight="1" thickBot="1">
      <c r="A5" s="1188"/>
      <c r="B5" s="1189"/>
      <c r="C5" s="1189"/>
      <c r="D5" s="42" t="s">
        <v>70</v>
      </c>
      <c r="E5" s="25">
        <f>施設設定!G13</f>
        <v>8.0000000000000002E-3</v>
      </c>
      <c r="F5" s="1036"/>
      <c r="G5" s="1037"/>
      <c r="H5" s="1192"/>
      <c r="I5" s="42" t="s">
        <v>70</v>
      </c>
      <c r="J5" s="25">
        <f>施設設定!H13</f>
        <v>8.0000000000000002E-3</v>
      </c>
      <c r="K5" s="1036"/>
      <c r="L5" s="1037"/>
      <c r="M5" s="1192"/>
      <c r="N5" s="42" t="s">
        <v>70</v>
      </c>
      <c r="O5" s="25">
        <f>施設設定!I13</f>
        <v>8.0000000000000002E-3</v>
      </c>
      <c r="P5" s="1036"/>
      <c r="Q5" s="1037"/>
      <c r="R5" s="382"/>
      <c r="S5" s="42" t="s">
        <v>70</v>
      </c>
      <c r="T5" s="25">
        <f>施設設定!J13</f>
        <v>8.0000000000000002E-3</v>
      </c>
      <c r="U5" s="1036"/>
      <c r="V5" s="1037"/>
      <c r="W5" s="382"/>
      <c r="X5" s="42" t="s">
        <v>70</v>
      </c>
      <c r="Y5" s="25">
        <f>施設設定!K13</f>
        <v>8.0000000000000002E-3</v>
      </c>
      <c r="Z5" s="1036"/>
      <c r="AA5" s="1037"/>
      <c r="AB5" s="382"/>
      <c r="AC5" s="42" t="s">
        <v>70</v>
      </c>
      <c r="AD5" s="25">
        <f>施設設定!L13</f>
        <v>8.0000000000000002E-3</v>
      </c>
      <c r="AE5" s="1036"/>
      <c r="AF5" s="1037"/>
      <c r="AG5" s="382"/>
      <c r="AH5" s="42" t="s">
        <v>70</v>
      </c>
      <c r="AI5" s="25">
        <f>施設設定!M13</f>
        <v>8.0000000000000002E-3</v>
      </c>
      <c r="AJ5" s="1036"/>
      <c r="AK5" s="1037"/>
      <c r="AL5" s="382"/>
      <c r="AM5" s="42" t="s">
        <v>70</v>
      </c>
      <c r="AN5" s="25">
        <f>施設設定!N13</f>
        <v>0</v>
      </c>
      <c r="AO5" s="1036"/>
      <c r="AP5" s="1037"/>
      <c r="AQ5" s="382"/>
      <c r="AR5" s="42" t="s">
        <v>70</v>
      </c>
      <c r="AS5" s="25">
        <f>施設設定!Q13</f>
        <v>0</v>
      </c>
      <c r="AT5" s="1036"/>
      <c r="AU5" s="1037"/>
      <c r="AV5" s="382"/>
      <c r="AW5" s="42" t="s">
        <v>70</v>
      </c>
      <c r="AX5" s="25">
        <f>施設設定!T13</f>
        <v>0</v>
      </c>
      <c r="AY5" s="1036"/>
      <c r="AZ5" s="1037"/>
      <c r="BA5" s="382"/>
      <c r="BB5" s="42" t="s">
        <v>70</v>
      </c>
      <c r="BC5" s="25">
        <f>施設設定!U13</f>
        <v>0</v>
      </c>
      <c r="BD5" s="1036"/>
      <c r="BE5" s="1037"/>
      <c r="BF5" s="382"/>
      <c r="BG5" s="42" t="s">
        <v>70</v>
      </c>
      <c r="BH5" s="25">
        <f>施設設定!W13</f>
        <v>0</v>
      </c>
      <c r="BI5" s="1036"/>
      <c r="BJ5" s="1037"/>
      <c r="BK5" s="382"/>
      <c r="BL5" s="42" t="s">
        <v>70</v>
      </c>
      <c r="BM5" s="367"/>
      <c r="BN5" s="1036"/>
      <c r="BO5" s="1037"/>
      <c r="BP5" s="382"/>
      <c r="BQ5" s="42" t="s">
        <v>70</v>
      </c>
      <c r="BR5" s="367"/>
      <c r="BS5" s="1036"/>
      <c r="BT5" s="1037"/>
      <c r="BU5" s="382"/>
      <c r="BV5" s="42" t="s">
        <v>70</v>
      </c>
      <c r="BW5" s="367"/>
      <c r="BX5" s="1036"/>
      <c r="BY5" s="1037"/>
      <c r="BZ5" s="13"/>
      <c r="CA5" s="1111"/>
      <c r="CB5" s="1112"/>
      <c r="CC5" s="1113"/>
    </row>
    <row r="6" spans="1:82" ht="34.799999999999997" customHeight="1" thickTop="1" thickBot="1">
      <c r="A6" s="492" t="s">
        <v>80</v>
      </c>
      <c r="B6" s="1185">
        <f>職員設定!B9</f>
        <v>1</v>
      </c>
      <c r="C6" s="1186"/>
      <c r="D6" s="43"/>
      <c r="E6" s="24" t="s">
        <v>4</v>
      </c>
      <c r="F6" s="24" t="s">
        <v>78</v>
      </c>
      <c r="G6" s="289" t="s">
        <v>51</v>
      </c>
      <c r="H6" s="358" t="s">
        <v>164</v>
      </c>
      <c r="I6" s="43"/>
      <c r="J6" s="24" t="s">
        <v>4</v>
      </c>
      <c r="K6" s="24" t="s">
        <v>78</v>
      </c>
      <c r="L6" s="289" t="s">
        <v>51</v>
      </c>
      <c r="M6" s="358" t="s">
        <v>164</v>
      </c>
      <c r="N6" s="43"/>
      <c r="O6" s="24" t="s">
        <v>4</v>
      </c>
      <c r="P6" s="24" t="s">
        <v>78</v>
      </c>
      <c r="Q6" s="289" t="s">
        <v>51</v>
      </c>
      <c r="R6" s="674" t="s">
        <v>225</v>
      </c>
      <c r="S6" s="43"/>
      <c r="T6" s="24" t="s">
        <v>4</v>
      </c>
      <c r="U6" s="24" t="s">
        <v>78</v>
      </c>
      <c r="V6" s="289" t="s">
        <v>51</v>
      </c>
      <c r="W6" s="674" t="s">
        <v>225</v>
      </c>
      <c r="X6" s="43"/>
      <c r="Y6" s="24" t="s">
        <v>4</v>
      </c>
      <c r="Z6" s="24" t="s">
        <v>78</v>
      </c>
      <c r="AA6" s="289" t="s">
        <v>51</v>
      </c>
      <c r="AB6" s="674" t="s">
        <v>225</v>
      </c>
      <c r="AC6" s="43"/>
      <c r="AD6" s="24" t="s">
        <v>4</v>
      </c>
      <c r="AE6" s="24" t="s">
        <v>78</v>
      </c>
      <c r="AF6" s="289" t="s">
        <v>51</v>
      </c>
      <c r="AG6" s="674" t="s">
        <v>225</v>
      </c>
      <c r="AH6" s="43"/>
      <c r="AI6" s="24" t="s">
        <v>4</v>
      </c>
      <c r="AJ6" s="24" t="s">
        <v>78</v>
      </c>
      <c r="AK6" s="289" t="s">
        <v>51</v>
      </c>
      <c r="AL6" s="674" t="s">
        <v>225</v>
      </c>
      <c r="AM6" s="43"/>
      <c r="AN6" s="24" t="s">
        <v>4</v>
      </c>
      <c r="AO6" s="24" t="s">
        <v>78</v>
      </c>
      <c r="AP6" s="289" t="s">
        <v>51</v>
      </c>
      <c r="AQ6" s="674" t="s">
        <v>225</v>
      </c>
      <c r="AR6" s="43"/>
      <c r="AS6" s="24" t="s">
        <v>4</v>
      </c>
      <c r="AT6" s="24" t="s">
        <v>78</v>
      </c>
      <c r="AU6" s="289" t="s">
        <v>51</v>
      </c>
      <c r="AV6" s="674" t="s">
        <v>225</v>
      </c>
      <c r="AW6" s="43"/>
      <c r="AX6" s="24" t="s">
        <v>4</v>
      </c>
      <c r="AY6" s="24" t="s">
        <v>78</v>
      </c>
      <c r="AZ6" s="289" t="s">
        <v>51</v>
      </c>
      <c r="BA6" s="674" t="s">
        <v>225</v>
      </c>
      <c r="BB6" s="43"/>
      <c r="BC6" s="24" t="s">
        <v>4</v>
      </c>
      <c r="BD6" s="24" t="s">
        <v>78</v>
      </c>
      <c r="BE6" s="289" t="s">
        <v>51</v>
      </c>
      <c r="BF6" s="674" t="s">
        <v>225</v>
      </c>
      <c r="BG6" s="43"/>
      <c r="BH6" s="24" t="s">
        <v>4</v>
      </c>
      <c r="BI6" s="24" t="s">
        <v>78</v>
      </c>
      <c r="BJ6" s="289" t="s">
        <v>51</v>
      </c>
      <c r="BK6" s="674" t="s">
        <v>225</v>
      </c>
      <c r="BL6" s="43"/>
      <c r="BM6" s="24" t="s">
        <v>4</v>
      </c>
      <c r="BN6" s="24" t="s">
        <v>78</v>
      </c>
      <c r="BO6" s="289" t="s">
        <v>51</v>
      </c>
      <c r="BP6" s="674" t="s">
        <v>225</v>
      </c>
      <c r="BQ6" s="43"/>
      <c r="BR6" s="24" t="s">
        <v>4</v>
      </c>
      <c r="BS6" s="24" t="s">
        <v>78</v>
      </c>
      <c r="BT6" s="289" t="s">
        <v>51</v>
      </c>
      <c r="BU6" s="674" t="s">
        <v>225</v>
      </c>
      <c r="BV6" s="43"/>
      <c r="BW6" s="24" t="s">
        <v>4</v>
      </c>
      <c r="BX6" s="24" t="s">
        <v>78</v>
      </c>
      <c r="BY6" s="289" t="s">
        <v>51</v>
      </c>
      <c r="BZ6" s="674" t="s">
        <v>225</v>
      </c>
      <c r="CA6" s="411" t="s">
        <v>214</v>
      </c>
      <c r="CB6" s="412" t="s">
        <v>157</v>
      </c>
      <c r="CC6" s="696" t="s">
        <v>225</v>
      </c>
    </row>
    <row r="7" spans="1:82" ht="18" customHeight="1">
      <c r="A7" s="1193" t="str">
        <f>職員設定!C9</f>
        <v>A</v>
      </c>
      <c r="B7" s="1159" t="s">
        <v>39</v>
      </c>
      <c r="C7" s="1164" t="s">
        <v>2</v>
      </c>
      <c r="D7" s="109" t="s">
        <v>37</v>
      </c>
      <c r="E7" s="32">
        <v>197000</v>
      </c>
      <c r="F7" s="1000">
        <f>職員設定!$D$9</f>
        <v>1</v>
      </c>
      <c r="G7" s="973">
        <f>E9*F7-H7</f>
        <v>35000</v>
      </c>
      <c r="H7" s="1095">
        <v>2000</v>
      </c>
      <c r="I7" s="109" t="s">
        <v>37</v>
      </c>
      <c r="J7" s="32">
        <v>197000</v>
      </c>
      <c r="K7" s="1000">
        <f>職員設定!$D$9</f>
        <v>1</v>
      </c>
      <c r="L7" s="973">
        <f>J9*K7-M7</f>
        <v>35000</v>
      </c>
      <c r="M7" s="1095">
        <v>2000</v>
      </c>
      <c r="N7" s="109" t="s">
        <v>37</v>
      </c>
      <c r="O7" s="32">
        <v>197000</v>
      </c>
      <c r="P7" s="1000">
        <f>職員設定!$D$9</f>
        <v>1</v>
      </c>
      <c r="Q7" s="973">
        <f>O9*P7-R7</f>
        <v>35000</v>
      </c>
      <c r="R7" s="970">
        <f>IF(O$7="",0,$M$7)</f>
        <v>2000</v>
      </c>
      <c r="S7" s="109" t="s">
        <v>37</v>
      </c>
      <c r="T7" s="32">
        <v>197000</v>
      </c>
      <c r="U7" s="1000">
        <f>職員設定!$D$9</f>
        <v>1</v>
      </c>
      <c r="V7" s="973">
        <f>T9*U7-W7</f>
        <v>35000</v>
      </c>
      <c r="W7" s="970">
        <f>IF(T$7="",0,$M$7)</f>
        <v>2000</v>
      </c>
      <c r="X7" s="109" t="s">
        <v>37</v>
      </c>
      <c r="Y7" s="32">
        <v>197000</v>
      </c>
      <c r="Z7" s="1000">
        <f>職員設定!$D$9</f>
        <v>1</v>
      </c>
      <c r="AA7" s="973">
        <f>Y9*Z7-AB7</f>
        <v>35000</v>
      </c>
      <c r="AB7" s="970">
        <f>IF(Y$7="",0,$M$7)</f>
        <v>2000</v>
      </c>
      <c r="AC7" s="109" t="s">
        <v>37</v>
      </c>
      <c r="AD7" s="32"/>
      <c r="AE7" s="1000">
        <f>職員設定!$D$9</f>
        <v>1</v>
      </c>
      <c r="AF7" s="973">
        <f>AD9*AE7-AG7</f>
        <v>0</v>
      </c>
      <c r="AG7" s="970">
        <f>IF(AD$7="",0,$M$7)</f>
        <v>0</v>
      </c>
      <c r="AH7" s="109" t="s">
        <v>37</v>
      </c>
      <c r="AI7" s="32"/>
      <c r="AJ7" s="1000">
        <f>職員設定!$D$9</f>
        <v>1</v>
      </c>
      <c r="AK7" s="973">
        <f>AI9*AJ7-AL7</f>
        <v>0</v>
      </c>
      <c r="AL7" s="970">
        <f>IF(AI$7="",0,$M$7)</f>
        <v>0</v>
      </c>
      <c r="AM7" s="109" t="s">
        <v>37</v>
      </c>
      <c r="AN7" s="32"/>
      <c r="AO7" s="1000">
        <f>職員設定!$D$9</f>
        <v>1</v>
      </c>
      <c r="AP7" s="973">
        <f>AN9*AO7-AQ7</f>
        <v>0</v>
      </c>
      <c r="AQ7" s="970">
        <f>IF(AN$7="",0,$M$7)</f>
        <v>0</v>
      </c>
      <c r="AR7" s="109" t="s">
        <v>37</v>
      </c>
      <c r="AS7" s="32"/>
      <c r="AT7" s="1000">
        <f>職員設定!$D$9</f>
        <v>1</v>
      </c>
      <c r="AU7" s="973">
        <f>AS9*AT7-AV7</f>
        <v>0</v>
      </c>
      <c r="AV7" s="970">
        <f>IF(AS$7="",0,$M$7)</f>
        <v>0</v>
      </c>
      <c r="AW7" s="109" t="s">
        <v>37</v>
      </c>
      <c r="AX7" s="32"/>
      <c r="AY7" s="1000">
        <f>職員設定!$D$9</f>
        <v>1</v>
      </c>
      <c r="AZ7" s="973">
        <f>AX9*AY7-BA7</f>
        <v>0</v>
      </c>
      <c r="BA7" s="970">
        <f>IF(AX$7="",0,$M$7)</f>
        <v>0</v>
      </c>
      <c r="BB7" s="109" t="s">
        <v>37</v>
      </c>
      <c r="BC7" s="32"/>
      <c r="BD7" s="1000">
        <f>職員設定!$D$9</f>
        <v>1</v>
      </c>
      <c r="BE7" s="973">
        <f>BC9*BD7-BF7</f>
        <v>0</v>
      </c>
      <c r="BF7" s="970">
        <f>IF(BC$7="",0,$M$7)</f>
        <v>0</v>
      </c>
      <c r="BG7" s="109" t="s">
        <v>37</v>
      </c>
      <c r="BH7" s="32"/>
      <c r="BI7" s="1000">
        <f>職員設定!$D$9</f>
        <v>1</v>
      </c>
      <c r="BJ7" s="973">
        <f>BH9*BI7-BK7</f>
        <v>0</v>
      </c>
      <c r="BK7" s="970">
        <f>IF(BH$7="",0,$M$7)</f>
        <v>0</v>
      </c>
      <c r="BL7" s="244"/>
      <c r="BM7" s="76"/>
      <c r="BN7" s="1000">
        <f>職員設定!$D$9</f>
        <v>1</v>
      </c>
      <c r="BO7" s="983"/>
      <c r="BP7" s="960"/>
      <c r="BQ7" s="244"/>
      <c r="BR7" s="76"/>
      <c r="BS7" s="1000">
        <f>職員設定!$D$9</f>
        <v>1</v>
      </c>
      <c r="BT7" s="983"/>
      <c r="BU7" s="960"/>
      <c r="BV7" s="244"/>
      <c r="BW7" s="76"/>
      <c r="BX7" s="1000">
        <f>職員設定!$D$9</f>
        <v>1</v>
      </c>
      <c r="BY7" s="983"/>
      <c r="BZ7" s="960"/>
      <c r="CA7" s="1086">
        <f>BJ7+BK7+BE7+BF7+AZ7+BA7+AU7+AV7+AP7+AQ7+AK7+AL7+AF7+AG7+AA7+AB7+V7+W7+Q7+R7+L7+M7+G7+H7</f>
        <v>185000</v>
      </c>
      <c r="CB7" s="1087">
        <f>H7+M7</f>
        <v>4000</v>
      </c>
      <c r="CC7" s="1070">
        <f>BK7+BF7+BA7+AV7+AQ7+AL7+AG7+AB7+W7+R7</f>
        <v>6000</v>
      </c>
    </row>
    <row r="8" spans="1:82" s="230" customFormat="1" ht="18" customHeight="1">
      <c r="A8" s="1180"/>
      <c r="B8" s="1160"/>
      <c r="C8" s="1165"/>
      <c r="D8" s="45" t="s">
        <v>1</v>
      </c>
      <c r="E8" s="149">
        <f>IF(E7&lt;&gt;"",職員設定!$E$9,"0")</f>
        <v>160000</v>
      </c>
      <c r="F8" s="1001"/>
      <c r="G8" s="974"/>
      <c r="H8" s="1103"/>
      <c r="I8" s="45" t="s">
        <v>1</v>
      </c>
      <c r="J8" s="149">
        <f>IF(J7&lt;&gt;"",職員設定!$E$9,"0")</f>
        <v>160000</v>
      </c>
      <c r="K8" s="1001"/>
      <c r="L8" s="974"/>
      <c r="M8" s="1103"/>
      <c r="N8" s="45" t="s">
        <v>1</v>
      </c>
      <c r="O8" s="149">
        <f>IF(O7&lt;&gt;"",職員設定!$E$9,"0")</f>
        <v>160000</v>
      </c>
      <c r="P8" s="1001"/>
      <c r="Q8" s="974"/>
      <c r="R8" s="971"/>
      <c r="S8" s="45" t="s">
        <v>1</v>
      </c>
      <c r="T8" s="149">
        <f>IF(T7&lt;&gt;"",職員設定!$E$9,"0")</f>
        <v>160000</v>
      </c>
      <c r="U8" s="1001"/>
      <c r="V8" s="974"/>
      <c r="W8" s="971"/>
      <c r="X8" s="45" t="s">
        <v>1</v>
      </c>
      <c r="Y8" s="149">
        <f>IF(Y7&lt;&gt;"",職員設定!$E$9,"0")</f>
        <v>160000</v>
      </c>
      <c r="Z8" s="1001"/>
      <c r="AA8" s="974"/>
      <c r="AB8" s="971"/>
      <c r="AC8" s="45" t="s">
        <v>1</v>
      </c>
      <c r="AD8" s="149" t="str">
        <f>IF(AD7&lt;&gt;"",職員設定!$E$9,"0")</f>
        <v>0</v>
      </c>
      <c r="AE8" s="1001"/>
      <c r="AF8" s="974"/>
      <c r="AG8" s="971"/>
      <c r="AH8" s="45" t="s">
        <v>1</v>
      </c>
      <c r="AI8" s="149" t="str">
        <f>IF(AI7&lt;&gt;"",職員設定!$E$9,"0")</f>
        <v>0</v>
      </c>
      <c r="AJ8" s="1001"/>
      <c r="AK8" s="974"/>
      <c r="AL8" s="971"/>
      <c r="AM8" s="45" t="s">
        <v>1</v>
      </c>
      <c r="AN8" s="149" t="str">
        <f>IF(AN7&lt;&gt;"",職員設定!$E$9,"0")</f>
        <v>0</v>
      </c>
      <c r="AO8" s="1001"/>
      <c r="AP8" s="974"/>
      <c r="AQ8" s="971"/>
      <c r="AR8" s="45" t="s">
        <v>1</v>
      </c>
      <c r="AS8" s="149" t="str">
        <f>IF(AS7&lt;&gt;"",職員設定!$E$9,"0")</f>
        <v>0</v>
      </c>
      <c r="AT8" s="1001"/>
      <c r="AU8" s="974"/>
      <c r="AV8" s="971"/>
      <c r="AW8" s="45" t="s">
        <v>1</v>
      </c>
      <c r="AX8" s="149" t="str">
        <f>IF(AX7&lt;&gt;"",職員設定!$E$9,"0")</f>
        <v>0</v>
      </c>
      <c r="AY8" s="1001"/>
      <c r="AZ8" s="974"/>
      <c r="BA8" s="971"/>
      <c r="BB8" s="45" t="s">
        <v>1</v>
      </c>
      <c r="BC8" s="149" t="str">
        <f>IF(BC7&lt;&gt;"",職員設定!$E$9,"0")</f>
        <v>0</v>
      </c>
      <c r="BD8" s="1001"/>
      <c r="BE8" s="974"/>
      <c r="BF8" s="971"/>
      <c r="BG8" s="45" t="s">
        <v>1</v>
      </c>
      <c r="BH8" s="149" t="str">
        <f>IF(BH7&lt;&gt;"",職員設定!$E$9,"0")</f>
        <v>0</v>
      </c>
      <c r="BI8" s="1001"/>
      <c r="BJ8" s="974"/>
      <c r="BK8" s="971"/>
      <c r="BL8" s="45"/>
      <c r="BM8" s="16"/>
      <c r="BN8" s="1001"/>
      <c r="BO8" s="984"/>
      <c r="BP8" s="954"/>
      <c r="BQ8" s="45"/>
      <c r="BR8" s="16"/>
      <c r="BS8" s="1001"/>
      <c r="BT8" s="984"/>
      <c r="BU8" s="954"/>
      <c r="BV8" s="45"/>
      <c r="BW8" s="16"/>
      <c r="BX8" s="1001"/>
      <c r="BY8" s="984"/>
      <c r="BZ8" s="954"/>
      <c r="CA8" s="1080"/>
      <c r="CB8" s="1022"/>
      <c r="CC8" s="1071"/>
    </row>
    <row r="9" spans="1:82" ht="18" customHeight="1" thickBot="1">
      <c r="A9" s="1180"/>
      <c r="B9" s="1160"/>
      <c r="C9" s="1166"/>
      <c r="D9" s="46" t="s">
        <v>51</v>
      </c>
      <c r="E9" s="18">
        <f>E7-E8</f>
        <v>37000</v>
      </c>
      <c r="F9" s="1001"/>
      <c r="G9" s="975"/>
      <c r="H9" s="1104"/>
      <c r="I9" s="46" t="s">
        <v>51</v>
      </c>
      <c r="J9" s="18">
        <f>J7-J8</f>
        <v>37000</v>
      </c>
      <c r="K9" s="1001"/>
      <c r="L9" s="975"/>
      <c r="M9" s="1104"/>
      <c r="N9" s="46" t="s">
        <v>51</v>
      </c>
      <c r="O9" s="18">
        <f>O7-O8</f>
        <v>37000</v>
      </c>
      <c r="P9" s="1001"/>
      <c r="Q9" s="975"/>
      <c r="R9" s="972"/>
      <c r="S9" s="46" t="s">
        <v>51</v>
      </c>
      <c r="T9" s="18">
        <f>T7-T8</f>
        <v>37000</v>
      </c>
      <c r="U9" s="1001"/>
      <c r="V9" s="975"/>
      <c r="W9" s="972"/>
      <c r="X9" s="46" t="s">
        <v>51</v>
      </c>
      <c r="Y9" s="18">
        <f>Y7-Y8</f>
        <v>37000</v>
      </c>
      <c r="Z9" s="1001"/>
      <c r="AA9" s="975"/>
      <c r="AB9" s="972"/>
      <c r="AC9" s="46" t="s">
        <v>51</v>
      </c>
      <c r="AD9" s="18">
        <f>AD7-AD8</f>
        <v>0</v>
      </c>
      <c r="AE9" s="1001"/>
      <c r="AF9" s="975"/>
      <c r="AG9" s="972"/>
      <c r="AH9" s="46" t="s">
        <v>51</v>
      </c>
      <c r="AI9" s="18">
        <f>AI7-AI8</f>
        <v>0</v>
      </c>
      <c r="AJ9" s="1001"/>
      <c r="AK9" s="975"/>
      <c r="AL9" s="972"/>
      <c r="AM9" s="46" t="s">
        <v>51</v>
      </c>
      <c r="AN9" s="18">
        <f>AN7-AN8</f>
        <v>0</v>
      </c>
      <c r="AO9" s="1001"/>
      <c r="AP9" s="975"/>
      <c r="AQ9" s="972"/>
      <c r="AR9" s="46" t="s">
        <v>51</v>
      </c>
      <c r="AS9" s="18">
        <f>AS7-AS8</f>
        <v>0</v>
      </c>
      <c r="AT9" s="1001"/>
      <c r="AU9" s="975"/>
      <c r="AV9" s="972"/>
      <c r="AW9" s="46" t="s">
        <v>51</v>
      </c>
      <c r="AX9" s="18">
        <f>AX7-AX8</f>
        <v>0</v>
      </c>
      <c r="AY9" s="1001"/>
      <c r="AZ9" s="975"/>
      <c r="BA9" s="972"/>
      <c r="BB9" s="46" t="s">
        <v>51</v>
      </c>
      <c r="BC9" s="18">
        <f>BC7-BC8</f>
        <v>0</v>
      </c>
      <c r="BD9" s="1001"/>
      <c r="BE9" s="975"/>
      <c r="BF9" s="972"/>
      <c r="BG9" s="46" t="s">
        <v>51</v>
      </c>
      <c r="BH9" s="18">
        <f>BH7-BH8</f>
        <v>0</v>
      </c>
      <c r="BI9" s="1001"/>
      <c r="BJ9" s="975"/>
      <c r="BK9" s="972"/>
      <c r="BL9" s="77"/>
      <c r="BM9" s="78"/>
      <c r="BN9" s="1001"/>
      <c r="BO9" s="985"/>
      <c r="BP9" s="955"/>
      <c r="BQ9" s="77"/>
      <c r="BR9" s="78"/>
      <c r="BS9" s="1001"/>
      <c r="BT9" s="985"/>
      <c r="BU9" s="955"/>
      <c r="BV9" s="77"/>
      <c r="BW9" s="78"/>
      <c r="BX9" s="1001"/>
      <c r="BY9" s="985"/>
      <c r="BZ9" s="955"/>
      <c r="CA9" s="1081"/>
      <c r="CB9" s="1023"/>
      <c r="CC9" s="1072"/>
    </row>
    <row r="10" spans="1:82" ht="18" customHeight="1">
      <c r="A10" s="1180"/>
      <c r="B10" s="1161"/>
      <c r="C10" s="1167" t="str">
        <f>職員設定!$F$7</f>
        <v>資格手当</v>
      </c>
      <c r="D10" s="44" t="s">
        <v>38</v>
      </c>
      <c r="E10" s="32">
        <v>30000</v>
      </c>
      <c r="F10" s="1001"/>
      <c r="G10" s="973">
        <f>E12*F7-H10</f>
        <v>30000</v>
      </c>
      <c r="H10" s="1095"/>
      <c r="I10" s="44" t="s">
        <v>38</v>
      </c>
      <c r="J10" s="32">
        <v>30000</v>
      </c>
      <c r="K10" s="1001"/>
      <c r="L10" s="973">
        <f>J12*K7-M10</f>
        <v>30000</v>
      </c>
      <c r="M10" s="1095"/>
      <c r="N10" s="44" t="s">
        <v>38</v>
      </c>
      <c r="O10" s="32">
        <v>30000</v>
      </c>
      <c r="P10" s="1001"/>
      <c r="Q10" s="973">
        <f>O12*P7-R10</f>
        <v>30000</v>
      </c>
      <c r="R10" s="970">
        <f>IF(O$7="",0,$M$10)</f>
        <v>0</v>
      </c>
      <c r="S10" s="44" t="s">
        <v>38</v>
      </c>
      <c r="T10" s="32">
        <v>30000</v>
      </c>
      <c r="U10" s="1001"/>
      <c r="V10" s="973">
        <f>T12*U7-W10</f>
        <v>30000</v>
      </c>
      <c r="W10" s="970">
        <f>IF(T$7="",0,$M$10)</f>
        <v>0</v>
      </c>
      <c r="X10" s="44" t="s">
        <v>38</v>
      </c>
      <c r="Y10" s="32">
        <v>30000</v>
      </c>
      <c r="Z10" s="1001"/>
      <c r="AA10" s="973">
        <f>Y12*Z7-AB10</f>
        <v>30000</v>
      </c>
      <c r="AB10" s="970">
        <f>IF(Y$7="",0,$M$10)</f>
        <v>0</v>
      </c>
      <c r="AC10" s="44" t="s">
        <v>38</v>
      </c>
      <c r="AD10" s="32"/>
      <c r="AE10" s="1001"/>
      <c r="AF10" s="973">
        <f>AD12*AE7-AG10</f>
        <v>0</v>
      </c>
      <c r="AG10" s="970">
        <f>IF(AD$7="",0,$M$10)</f>
        <v>0</v>
      </c>
      <c r="AH10" s="44" t="s">
        <v>38</v>
      </c>
      <c r="AI10" s="32"/>
      <c r="AJ10" s="1001"/>
      <c r="AK10" s="973">
        <f>AI12*AJ7-AL10</f>
        <v>0</v>
      </c>
      <c r="AL10" s="970">
        <f>IF(AI$7="",0,$M$10)</f>
        <v>0</v>
      </c>
      <c r="AM10" s="44" t="s">
        <v>38</v>
      </c>
      <c r="AN10" s="32"/>
      <c r="AO10" s="1001"/>
      <c r="AP10" s="973">
        <f>AN12*AO7-AQ10</f>
        <v>0</v>
      </c>
      <c r="AQ10" s="970">
        <f>IF(AN$7="",0,$M$10)</f>
        <v>0</v>
      </c>
      <c r="AR10" s="44" t="s">
        <v>38</v>
      </c>
      <c r="AS10" s="32"/>
      <c r="AT10" s="1001"/>
      <c r="AU10" s="973">
        <f>AS12*AT7-AV10</f>
        <v>0</v>
      </c>
      <c r="AV10" s="970">
        <f>IF(AS$7="",0,$M$10)</f>
        <v>0</v>
      </c>
      <c r="AW10" s="44" t="s">
        <v>38</v>
      </c>
      <c r="AX10" s="32"/>
      <c r="AY10" s="1001"/>
      <c r="AZ10" s="973">
        <f>AX12*AY7-BA10</f>
        <v>0</v>
      </c>
      <c r="BA10" s="970">
        <f>IF(AX$7="",0,$M$10)</f>
        <v>0</v>
      </c>
      <c r="BB10" s="44" t="s">
        <v>38</v>
      </c>
      <c r="BC10" s="32"/>
      <c r="BD10" s="1001"/>
      <c r="BE10" s="973">
        <f>BC12*BD7-BF10</f>
        <v>0</v>
      </c>
      <c r="BF10" s="970">
        <f>IF(BC$7="",0,$M$10)</f>
        <v>0</v>
      </c>
      <c r="BG10" s="44" t="s">
        <v>38</v>
      </c>
      <c r="BH10" s="32"/>
      <c r="BI10" s="1001"/>
      <c r="BJ10" s="973">
        <f>BH12*BI7-BK10</f>
        <v>0</v>
      </c>
      <c r="BK10" s="970">
        <f>IF(BH$7="",0,$M$10)</f>
        <v>0</v>
      </c>
      <c r="BL10" s="75"/>
      <c r="BM10" s="76"/>
      <c r="BN10" s="1001"/>
      <c r="BO10" s="983"/>
      <c r="BP10" s="960"/>
      <c r="BQ10" s="75"/>
      <c r="BR10" s="76"/>
      <c r="BS10" s="1001"/>
      <c r="BT10" s="983"/>
      <c r="BU10" s="960"/>
      <c r="BV10" s="75"/>
      <c r="BW10" s="76"/>
      <c r="BX10" s="1001"/>
      <c r="BY10" s="983"/>
      <c r="BZ10" s="960"/>
      <c r="CA10" s="1003">
        <f t="shared" ref="CA10" si="0">BJ10+BK10+BE10+BF10+AZ10+BA10+AU10+AV10+AP10+AQ10+AK10+AL10+AF10+AG10+AA10+AB10+V10+W10+Q10+R10+L10+M10+G10+H10</f>
        <v>150000</v>
      </c>
      <c r="CB10" s="1019">
        <f t="shared" ref="CB10" si="1">H10+M10</f>
        <v>0</v>
      </c>
      <c r="CC10" s="1073">
        <f t="shared" ref="CC10" si="2">BK10+BF10+BA10+AV10+AQ10+AL10+AG10+AB10+W10+R10</f>
        <v>0</v>
      </c>
    </row>
    <row r="11" spans="1:82" s="421" customFormat="1" ht="18" customHeight="1">
      <c r="A11" s="1180"/>
      <c r="B11" s="1161"/>
      <c r="C11" s="1168"/>
      <c r="D11" s="45" t="s">
        <v>71</v>
      </c>
      <c r="E11" s="149">
        <f>IF(E10&lt;&gt;"",職員設定!$F$9,"0")</f>
        <v>0</v>
      </c>
      <c r="F11" s="1001"/>
      <c r="G11" s="974"/>
      <c r="H11" s="1103"/>
      <c r="I11" s="45" t="s">
        <v>71</v>
      </c>
      <c r="J11" s="149">
        <f>IF(J10&lt;&gt;"",職員設定!$F$9,"0")</f>
        <v>0</v>
      </c>
      <c r="K11" s="1001"/>
      <c r="L11" s="974"/>
      <c r="M11" s="1103"/>
      <c r="N11" s="45" t="s">
        <v>71</v>
      </c>
      <c r="O11" s="149">
        <f>IF(O10&lt;&gt;"",職員設定!$F$9,"0")</f>
        <v>0</v>
      </c>
      <c r="P11" s="1001"/>
      <c r="Q11" s="974"/>
      <c r="R11" s="971"/>
      <c r="S11" s="45" t="s">
        <v>71</v>
      </c>
      <c r="T11" s="149">
        <f>IF(T10&lt;&gt;"",職員設定!$F$9,"0")</f>
        <v>0</v>
      </c>
      <c r="U11" s="1001"/>
      <c r="V11" s="974"/>
      <c r="W11" s="971"/>
      <c r="X11" s="45" t="s">
        <v>71</v>
      </c>
      <c r="Y11" s="149">
        <f>IF(Y10&lt;&gt;"",職員設定!$F$9,"0")</f>
        <v>0</v>
      </c>
      <c r="Z11" s="1001"/>
      <c r="AA11" s="974"/>
      <c r="AB11" s="971"/>
      <c r="AC11" s="45" t="s">
        <v>71</v>
      </c>
      <c r="AD11" s="149" t="str">
        <f>IF(AD10&lt;&gt;"",職員設定!$F$9,"0")</f>
        <v>0</v>
      </c>
      <c r="AE11" s="1001"/>
      <c r="AF11" s="974"/>
      <c r="AG11" s="971"/>
      <c r="AH11" s="45" t="s">
        <v>71</v>
      </c>
      <c r="AI11" s="149" t="str">
        <f>IF(AI10&lt;&gt;"",職員設定!$F$9,"0")</f>
        <v>0</v>
      </c>
      <c r="AJ11" s="1001"/>
      <c r="AK11" s="974"/>
      <c r="AL11" s="971"/>
      <c r="AM11" s="45" t="s">
        <v>71</v>
      </c>
      <c r="AN11" s="149" t="str">
        <f>IF(AN10&lt;&gt;"",職員設定!$F$9,"0")</f>
        <v>0</v>
      </c>
      <c r="AO11" s="1001"/>
      <c r="AP11" s="974"/>
      <c r="AQ11" s="971"/>
      <c r="AR11" s="45" t="s">
        <v>71</v>
      </c>
      <c r="AS11" s="149" t="str">
        <f>IF(AS10&lt;&gt;"",職員設定!$F$9,"0")</f>
        <v>0</v>
      </c>
      <c r="AT11" s="1001"/>
      <c r="AU11" s="974"/>
      <c r="AV11" s="971"/>
      <c r="AW11" s="45" t="s">
        <v>71</v>
      </c>
      <c r="AX11" s="149" t="str">
        <f>IF(AX10&lt;&gt;"",職員設定!$F$9,"0")</f>
        <v>0</v>
      </c>
      <c r="AY11" s="1001"/>
      <c r="AZ11" s="974"/>
      <c r="BA11" s="971"/>
      <c r="BB11" s="45" t="s">
        <v>71</v>
      </c>
      <c r="BC11" s="149" t="str">
        <f>IF(BC10&lt;&gt;"",職員設定!$F$9,"0")</f>
        <v>0</v>
      </c>
      <c r="BD11" s="1001"/>
      <c r="BE11" s="974"/>
      <c r="BF11" s="971"/>
      <c r="BG11" s="45" t="s">
        <v>71</v>
      </c>
      <c r="BH11" s="149" t="str">
        <f>IF(BH10&lt;&gt;"",職員設定!$F$9,"0")</f>
        <v>0</v>
      </c>
      <c r="BI11" s="1001"/>
      <c r="BJ11" s="974"/>
      <c r="BK11" s="971"/>
      <c r="BL11" s="45"/>
      <c r="BM11" s="16"/>
      <c r="BN11" s="1001"/>
      <c r="BO11" s="984"/>
      <c r="BP11" s="954"/>
      <c r="BQ11" s="45"/>
      <c r="BR11" s="16"/>
      <c r="BS11" s="1001"/>
      <c r="BT11" s="984"/>
      <c r="BU11" s="954"/>
      <c r="BV11" s="45"/>
      <c r="BW11" s="16"/>
      <c r="BX11" s="1001"/>
      <c r="BY11" s="984"/>
      <c r="BZ11" s="954"/>
      <c r="CA11" s="1004"/>
      <c r="CB11" s="1020"/>
      <c r="CC11" s="1074"/>
    </row>
    <row r="12" spans="1:82" ht="18" customHeight="1" thickBot="1">
      <c r="A12" s="1180"/>
      <c r="B12" s="1161"/>
      <c r="C12" s="1169"/>
      <c r="D12" s="46" t="s">
        <v>51</v>
      </c>
      <c r="E12" s="18">
        <f>E10-E11</f>
        <v>30000</v>
      </c>
      <c r="F12" s="1001"/>
      <c r="G12" s="975"/>
      <c r="H12" s="1104"/>
      <c r="I12" s="46" t="s">
        <v>51</v>
      </c>
      <c r="J12" s="18">
        <f>J10-J11</f>
        <v>30000</v>
      </c>
      <c r="K12" s="1001"/>
      <c r="L12" s="975"/>
      <c r="M12" s="1104"/>
      <c r="N12" s="46" t="s">
        <v>51</v>
      </c>
      <c r="O12" s="18">
        <f>O10-O11</f>
        <v>30000</v>
      </c>
      <c r="P12" s="1001"/>
      <c r="Q12" s="975"/>
      <c r="R12" s="972"/>
      <c r="S12" s="46" t="s">
        <v>51</v>
      </c>
      <c r="T12" s="18">
        <f>T10-T11</f>
        <v>30000</v>
      </c>
      <c r="U12" s="1001"/>
      <c r="V12" s="975"/>
      <c r="W12" s="972"/>
      <c r="X12" s="46" t="s">
        <v>51</v>
      </c>
      <c r="Y12" s="18">
        <f>Y10-Y11</f>
        <v>30000</v>
      </c>
      <c r="Z12" s="1001"/>
      <c r="AA12" s="975"/>
      <c r="AB12" s="972"/>
      <c r="AC12" s="46" t="s">
        <v>51</v>
      </c>
      <c r="AD12" s="18">
        <f>AD10-AD11</f>
        <v>0</v>
      </c>
      <c r="AE12" s="1001"/>
      <c r="AF12" s="975"/>
      <c r="AG12" s="972"/>
      <c r="AH12" s="46" t="s">
        <v>51</v>
      </c>
      <c r="AI12" s="18">
        <f>AI10-AI11</f>
        <v>0</v>
      </c>
      <c r="AJ12" s="1001"/>
      <c r="AK12" s="975"/>
      <c r="AL12" s="972"/>
      <c r="AM12" s="46" t="s">
        <v>51</v>
      </c>
      <c r="AN12" s="18">
        <f>AN10-AN11</f>
        <v>0</v>
      </c>
      <c r="AO12" s="1001"/>
      <c r="AP12" s="975"/>
      <c r="AQ12" s="972"/>
      <c r="AR12" s="46" t="s">
        <v>51</v>
      </c>
      <c r="AS12" s="18">
        <f>AS10-AS11</f>
        <v>0</v>
      </c>
      <c r="AT12" s="1001"/>
      <c r="AU12" s="975"/>
      <c r="AV12" s="972"/>
      <c r="AW12" s="46" t="s">
        <v>51</v>
      </c>
      <c r="AX12" s="18">
        <f>AX10-AX11</f>
        <v>0</v>
      </c>
      <c r="AY12" s="1001"/>
      <c r="AZ12" s="975"/>
      <c r="BA12" s="972"/>
      <c r="BB12" s="46" t="s">
        <v>51</v>
      </c>
      <c r="BC12" s="18">
        <f>BC10-BC11</f>
        <v>0</v>
      </c>
      <c r="BD12" s="1001"/>
      <c r="BE12" s="975"/>
      <c r="BF12" s="972"/>
      <c r="BG12" s="46" t="s">
        <v>51</v>
      </c>
      <c r="BH12" s="18">
        <f>BH10-BH11</f>
        <v>0</v>
      </c>
      <c r="BI12" s="1001"/>
      <c r="BJ12" s="975"/>
      <c r="BK12" s="972"/>
      <c r="BL12" s="77"/>
      <c r="BM12" s="78"/>
      <c r="BN12" s="1001"/>
      <c r="BO12" s="985"/>
      <c r="BP12" s="955"/>
      <c r="BQ12" s="77"/>
      <c r="BR12" s="78"/>
      <c r="BS12" s="1001"/>
      <c r="BT12" s="985"/>
      <c r="BU12" s="955"/>
      <c r="BV12" s="77"/>
      <c r="BW12" s="78"/>
      <c r="BX12" s="1001"/>
      <c r="BY12" s="985"/>
      <c r="BZ12" s="955"/>
      <c r="CA12" s="1005"/>
      <c r="CB12" s="1021"/>
      <c r="CC12" s="1075"/>
    </row>
    <row r="13" spans="1:82" s="5" customFormat="1" ht="18" customHeight="1">
      <c r="A13" s="1180"/>
      <c r="B13" s="1161"/>
      <c r="C13" s="1170" t="str">
        <f>職員設定!$G$7</f>
        <v>役職手当</v>
      </c>
      <c r="D13" s="44" t="s">
        <v>38</v>
      </c>
      <c r="E13" s="32"/>
      <c r="F13" s="1001"/>
      <c r="G13" s="973">
        <f>E15*F7-H13</f>
        <v>0</v>
      </c>
      <c r="H13" s="1095"/>
      <c r="I13" s="44" t="s">
        <v>38</v>
      </c>
      <c r="J13" s="32"/>
      <c r="K13" s="1001"/>
      <c r="L13" s="973">
        <f>J15*K7-M13</f>
        <v>0</v>
      </c>
      <c r="M13" s="1095"/>
      <c r="N13" s="44" t="s">
        <v>38</v>
      </c>
      <c r="O13" s="32"/>
      <c r="P13" s="1001"/>
      <c r="Q13" s="973">
        <f>O15*P7-R13</f>
        <v>0</v>
      </c>
      <c r="R13" s="970">
        <f>IF(O$7="",0,$M$13)</f>
        <v>0</v>
      </c>
      <c r="S13" s="44" t="s">
        <v>38</v>
      </c>
      <c r="T13" s="32"/>
      <c r="U13" s="1001"/>
      <c r="V13" s="973">
        <f>T15*U7-W13</f>
        <v>0</v>
      </c>
      <c r="W13" s="970">
        <f>IF(T$7="",0,$M$13)</f>
        <v>0</v>
      </c>
      <c r="X13" s="44" t="s">
        <v>38</v>
      </c>
      <c r="Y13" s="32"/>
      <c r="Z13" s="1001"/>
      <c r="AA13" s="973">
        <f>Y15*Z7-AB13</f>
        <v>0</v>
      </c>
      <c r="AB13" s="970">
        <f>IF(Y$7="",0,$M$13)</f>
        <v>0</v>
      </c>
      <c r="AC13" s="44" t="s">
        <v>38</v>
      </c>
      <c r="AD13" s="32"/>
      <c r="AE13" s="1001"/>
      <c r="AF13" s="973">
        <f>AD15*AE7-AG13</f>
        <v>0</v>
      </c>
      <c r="AG13" s="970">
        <f>IF(AD$7="",0,$M$13)</f>
        <v>0</v>
      </c>
      <c r="AH13" s="44" t="s">
        <v>38</v>
      </c>
      <c r="AI13" s="32"/>
      <c r="AJ13" s="1001"/>
      <c r="AK13" s="973">
        <f>AI15*AJ7-AL13</f>
        <v>0</v>
      </c>
      <c r="AL13" s="970">
        <f>IF(AI$7="",0,$M$13)</f>
        <v>0</v>
      </c>
      <c r="AM13" s="44" t="s">
        <v>38</v>
      </c>
      <c r="AN13" s="32"/>
      <c r="AO13" s="1001"/>
      <c r="AP13" s="973">
        <f>AN15*AO7-AQ13</f>
        <v>0</v>
      </c>
      <c r="AQ13" s="970">
        <f>IF(AN$7="",0,$M$13)</f>
        <v>0</v>
      </c>
      <c r="AR13" s="44" t="s">
        <v>38</v>
      </c>
      <c r="AS13" s="32"/>
      <c r="AT13" s="1001"/>
      <c r="AU13" s="973">
        <f>AS15*AT7-AV13</f>
        <v>0</v>
      </c>
      <c r="AV13" s="970">
        <f>IF(AS$7="",0,$M$13)</f>
        <v>0</v>
      </c>
      <c r="AW13" s="44" t="s">
        <v>38</v>
      </c>
      <c r="AX13" s="32"/>
      <c r="AY13" s="1001"/>
      <c r="AZ13" s="973">
        <f>AX15*AY7-BA13</f>
        <v>0</v>
      </c>
      <c r="BA13" s="970">
        <f>IF(AX$7="",0,$M$13)</f>
        <v>0</v>
      </c>
      <c r="BB13" s="44" t="s">
        <v>38</v>
      </c>
      <c r="BC13" s="32"/>
      <c r="BD13" s="1001"/>
      <c r="BE13" s="973">
        <f>BC15*BD7-BF13</f>
        <v>0</v>
      </c>
      <c r="BF13" s="970">
        <f>IF(BC$7="",0,$M$13)</f>
        <v>0</v>
      </c>
      <c r="BG13" s="44" t="s">
        <v>38</v>
      </c>
      <c r="BH13" s="32"/>
      <c r="BI13" s="1001"/>
      <c r="BJ13" s="973">
        <f>BH15*BI7-BK13</f>
        <v>0</v>
      </c>
      <c r="BK13" s="970">
        <f>IF(BH$7="",0,$M$13)</f>
        <v>0</v>
      </c>
      <c r="BL13" s="75"/>
      <c r="BM13" s="76"/>
      <c r="BN13" s="1001"/>
      <c r="BO13" s="983"/>
      <c r="BP13" s="960"/>
      <c r="BQ13" s="75"/>
      <c r="BR13" s="76"/>
      <c r="BS13" s="1001"/>
      <c r="BT13" s="983"/>
      <c r="BU13" s="960"/>
      <c r="BV13" s="75"/>
      <c r="BW13" s="76"/>
      <c r="BX13" s="1001"/>
      <c r="BY13" s="983"/>
      <c r="BZ13" s="960"/>
      <c r="CA13" s="1003">
        <f t="shared" ref="CA13" si="3">BJ13+BK13+BE13+BF13+AZ13+BA13+AU13+AV13+AP13+AQ13+AK13+AL13+AF13+AG13+AA13+AB13+V13+W13+Q13+R13+L13+M13+G13+H13</f>
        <v>0</v>
      </c>
      <c r="CB13" s="1019">
        <f t="shared" ref="CB13" si="4">H13+M13</f>
        <v>0</v>
      </c>
      <c r="CC13" s="1076">
        <f t="shared" ref="CC13" si="5">BK13+BF13+BA13+AV13+AQ13+AL13+AG13+AB13+W13+R13</f>
        <v>0</v>
      </c>
    </row>
    <row r="14" spans="1:82" s="421" customFormat="1" ht="18" customHeight="1">
      <c r="A14" s="1180"/>
      <c r="B14" s="1161"/>
      <c r="C14" s="1140"/>
      <c r="D14" s="45" t="s">
        <v>71</v>
      </c>
      <c r="E14" s="149" t="str">
        <f>IF(E13&lt;&gt;"",職員設定!$G$9,"0")</f>
        <v>0</v>
      </c>
      <c r="F14" s="1001"/>
      <c r="G14" s="974"/>
      <c r="H14" s="1103"/>
      <c r="I14" s="45" t="s">
        <v>71</v>
      </c>
      <c r="J14" s="149" t="str">
        <f>IF(J13&lt;&gt;"",職員設定!$G$9,"0")</f>
        <v>0</v>
      </c>
      <c r="K14" s="1001"/>
      <c r="L14" s="974"/>
      <c r="M14" s="1103"/>
      <c r="N14" s="45" t="s">
        <v>71</v>
      </c>
      <c r="O14" s="149" t="str">
        <f>IF(O13&lt;&gt;"",職員設定!$G$9,"0")</f>
        <v>0</v>
      </c>
      <c r="P14" s="1001"/>
      <c r="Q14" s="974"/>
      <c r="R14" s="971"/>
      <c r="S14" s="45" t="s">
        <v>71</v>
      </c>
      <c r="T14" s="149" t="str">
        <f>IF(T13&lt;&gt;"",職員設定!$G$9,"0")</f>
        <v>0</v>
      </c>
      <c r="U14" s="1001"/>
      <c r="V14" s="974"/>
      <c r="W14" s="971"/>
      <c r="X14" s="45" t="s">
        <v>71</v>
      </c>
      <c r="Y14" s="149" t="str">
        <f>IF(Y13&lt;&gt;"",職員設定!$G$9,"0")</f>
        <v>0</v>
      </c>
      <c r="Z14" s="1001"/>
      <c r="AA14" s="974"/>
      <c r="AB14" s="971"/>
      <c r="AC14" s="45" t="s">
        <v>71</v>
      </c>
      <c r="AD14" s="149" t="str">
        <f>IF(AD13&lt;&gt;"",職員設定!$G$9,"0")</f>
        <v>0</v>
      </c>
      <c r="AE14" s="1001"/>
      <c r="AF14" s="974"/>
      <c r="AG14" s="971"/>
      <c r="AH14" s="45" t="s">
        <v>71</v>
      </c>
      <c r="AI14" s="149" t="str">
        <f>IF(AI13&lt;&gt;"",職員設定!$G$9,"0")</f>
        <v>0</v>
      </c>
      <c r="AJ14" s="1001"/>
      <c r="AK14" s="974"/>
      <c r="AL14" s="971"/>
      <c r="AM14" s="45" t="s">
        <v>71</v>
      </c>
      <c r="AN14" s="149" t="str">
        <f>IF(AN13&lt;&gt;"",職員設定!$G$9,"0")</f>
        <v>0</v>
      </c>
      <c r="AO14" s="1001"/>
      <c r="AP14" s="974"/>
      <c r="AQ14" s="971"/>
      <c r="AR14" s="45" t="s">
        <v>71</v>
      </c>
      <c r="AS14" s="149" t="str">
        <f>IF(AS13&lt;&gt;"",職員設定!$G$9,"0")</f>
        <v>0</v>
      </c>
      <c r="AT14" s="1001"/>
      <c r="AU14" s="974"/>
      <c r="AV14" s="971"/>
      <c r="AW14" s="45" t="s">
        <v>71</v>
      </c>
      <c r="AX14" s="149" t="str">
        <f>IF(AX13&lt;&gt;"",職員設定!$G$9,"0")</f>
        <v>0</v>
      </c>
      <c r="AY14" s="1001"/>
      <c r="AZ14" s="974"/>
      <c r="BA14" s="971"/>
      <c r="BB14" s="45" t="s">
        <v>71</v>
      </c>
      <c r="BC14" s="149" t="str">
        <f>IF(BC13&lt;&gt;"",職員設定!$G$9,"0")</f>
        <v>0</v>
      </c>
      <c r="BD14" s="1001"/>
      <c r="BE14" s="974"/>
      <c r="BF14" s="971"/>
      <c r="BG14" s="45" t="s">
        <v>71</v>
      </c>
      <c r="BH14" s="149" t="str">
        <f>IF(BH13&lt;&gt;"",職員設定!$G$9,"0")</f>
        <v>0</v>
      </c>
      <c r="BI14" s="1001"/>
      <c r="BJ14" s="974"/>
      <c r="BK14" s="971"/>
      <c r="BL14" s="45"/>
      <c r="BM14" s="16"/>
      <c r="BN14" s="1001"/>
      <c r="BO14" s="984"/>
      <c r="BP14" s="954"/>
      <c r="BQ14" s="45"/>
      <c r="BR14" s="16"/>
      <c r="BS14" s="1001"/>
      <c r="BT14" s="984"/>
      <c r="BU14" s="954"/>
      <c r="BV14" s="45"/>
      <c r="BW14" s="16"/>
      <c r="BX14" s="1001"/>
      <c r="BY14" s="984"/>
      <c r="BZ14" s="954"/>
      <c r="CA14" s="1004"/>
      <c r="CB14" s="1020"/>
      <c r="CC14" s="1074"/>
    </row>
    <row r="15" spans="1:82" s="5" customFormat="1" ht="18" customHeight="1" thickBot="1">
      <c r="A15" s="1180"/>
      <c r="B15" s="1161"/>
      <c r="C15" s="1141"/>
      <c r="D15" s="46" t="s">
        <v>51</v>
      </c>
      <c r="E15" s="18">
        <f>E13-E14</f>
        <v>0</v>
      </c>
      <c r="F15" s="1001"/>
      <c r="G15" s="975"/>
      <c r="H15" s="1104"/>
      <c r="I15" s="46" t="s">
        <v>51</v>
      </c>
      <c r="J15" s="18">
        <f>J13-J14</f>
        <v>0</v>
      </c>
      <c r="K15" s="1001"/>
      <c r="L15" s="975"/>
      <c r="M15" s="1104"/>
      <c r="N15" s="46" t="s">
        <v>51</v>
      </c>
      <c r="O15" s="18">
        <f>O13-O14</f>
        <v>0</v>
      </c>
      <c r="P15" s="1001"/>
      <c r="Q15" s="975"/>
      <c r="R15" s="972"/>
      <c r="S15" s="46" t="s">
        <v>51</v>
      </c>
      <c r="T15" s="18">
        <f>T13-T14</f>
        <v>0</v>
      </c>
      <c r="U15" s="1001"/>
      <c r="V15" s="975"/>
      <c r="W15" s="972"/>
      <c r="X15" s="46" t="s">
        <v>51</v>
      </c>
      <c r="Y15" s="18">
        <f>Y13-Y14</f>
        <v>0</v>
      </c>
      <c r="Z15" s="1001"/>
      <c r="AA15" s="975"/>
      <c r="AB15" s="972"/>
      <c r="AC15" s="46" t="s">
        <v>51</v>
      </c>
      <c r="AD15" s="18">
        <f>AD13-AD14</f>
        <v>0</v>
      </c>
      <c r="AE15" s="1001"/>
      <c r="AF15" s="975"/>
      <c r="AG15" s="972"/>
      <c r="AH15" s="46" t="s">
        <v>51</v>
      </c>
      <c r="AI15" s="18">
        <f>AI13-AI14</f>
        <v>0</v>
      </c>
      <c r="AJ15" s="1001"/>
      <c r="AK15" s="975"/>
      <c r="AL15" s="972"/>
      <c r="AM15" s="46" t="s">
        <v>51</v>
      </c>
      <c r="AN15" s="18">
        <f>AN13-AN14</f>
        <v>0</v>
      </c>
      <c r="AO15" s="1001"/>
      <c r="AP15" s="975"/>
      <c r="AQ15" s="972"/>
      <c r="AR15" s="46" t="s">
        <v>51</v>
      </c>
      <c r="AS15" s="18">
        <f>AS13-AS14</f>
        <v>0</v>
      </c>
      <c r="AT15" s="1001"/>
      <c r="AU15" s="975"/>
      <c r="AV15" s="972"/>
      <c r="AW15" s="46" t="s">
        <v>51</v>
      </c>
      <c r="AX15" s="18">
        <f>AX13-AX14</f>
        <v>0</v>
      </c>
      <c r="AY15" s="1001"/>
      <c r="AZ15" s="975"/>
      <c r="BA15" s="972"/>
      <c r="BB15" s="46" t="s">
        <v>51</v>
      </c>
      <c r="BC15" s="18">
        <f>BC13-BC14</f>
        <v>0</v>
      </c>
      <c r="BD15" s="1001"/>
      <c r="BE15" s="975"/>
      <c r="BF15" s="972"/>
      <c r="BG15" s="46" t="s">
        <v>51</v>
      </c>
      <c r="BH15" s="18">
        <f>BH13-BH14</f>
        <v>0</v>
      </c>
      <c r="BI15" s="1001"/>
      <c r="BJ15" s="975"/>
      <c r="BK15" s="972"/>
      <c r="BL15" s="77"/>
      <c r="BM15" s="78"/>
      <c r="BN15" s="1001"/>
      <c r="BO15" s="985"/>
      <c r="BP15" s="955"/>
      <c r="BQ15" s="535"/>
      <c r="BR15" s="78"/>
      <c r="BS15" s="1001"/>
      <c r="BT15" s="985"/>
      <c r="BU15" s="955"/>
      <c r="BV15" s="77"/>
      <c r="BW15" s="78"/>
      <c r="BX15" s="1001"/>
      <c r="BY15" s="985"/>
      <c r="BZ15" s="955"/>
      <c r="CA15" s="1005"/>
      <c r="CB15" s="1021"/>
      <c r="CC15" s="1075"/>
    </row>
    <row r="16" spans="1:82" ht="18" customHeight="1">
      <c r="A16" s="1180"/>
      <c r="B16" s="1161"/>
      <c r="C16" s="1170" t="str">
        <f>職員設定!$H$7</f>
        <v>調整手当</v>
      </c>
      <c r="D16" s="44" t="s">
        <v>38</v>
      </c>
      <c r="E16" s="32"/>
      <c r="F16" s="1001"/>
      <c r="G16" s="973">
        <f>E18*F7-H16</f>
        <v>0</v>
      </c>
      <c r="H16" s="1095"/>
      <c r="I16" s="44" t="s">
        <v>38</v>
      </c>
      <c r="J16" s="32"/>
      <c r="K16" s="1001"/>
      <c r="L16" s="973">
        <f>J18*K7-M16</f>
        <v>0</v>
      </c>
      <c r="M16" s="1095"/>
      <c r="N16" s="44" t="s">
        <v>38</v>
      </c>
      <c r="O16" s="32"/>
      <c r="P16" s="1001"/>
      <c r="Q16" s="973">
        <f>O18*P7-R16</f>
        <v>0</v>
      </c>
      <c r="R16" s="970">
        <f>IF(O$7="",0,$M$16)</f>
        <v>0</v>
      </c>
      <c r="S16" s="44" t="s">
        <v>38</v>
      </c>
      <c r="T16" s="32"/>
      <c r="U16" s="1001"/>
      <c r="V16" s="973">
        <f>T18*U7-W16</f>
        <v>0</v>
      </c>
      <c r="W16" s="970">
        <f>IF(T$7="",0,$M$16)</f>
        <v>0</v>
      </c>
      <c r="X16" s="44" t="s">
        <v>38</v>
      </c>
      <c r="Y16" s="32"/>
      <c r="Z16" s="1001"/>
      <c r="AA16" s="973">
        <f>Y18*Z7-AB16</f>
        <v>0</v>
      </c>
      <c r="AB16" s="970">
        <f>IF(Y$7="",0,$M$16)</f>
        <v>0</v>
      </c>
      <c r="AC16" s="44" t="s">
        <v>38</v>
      </c>
      <c r="AD16" s="32"/>
      <c r="AE16" s="1001"/>
      <c r="AF16" s="973">
        <f>AD18*AE7-AG16</f>
        <v>0</v>
      </c>
      <c r="AG16" s="970">
        <f>IF(AD$7="",0,$M$16)</f>
        <v>0</v>
      </c>
      <c r="AH16" s="44" t="s">
        <v>38</v>
      </c>
      <c r="AI16" s="32"/>
      <c r="AJ16" s="1001"/>
      <c r="AK16" s="973">
        <f>AI18*AJ7-AL16</f>
        <v>0</v>
      </c>
      <c r="AL16" s="970">
        <f>IF(AI$7="",0,$M$16)</f>
        <v>0</v>
      </c>
      <c r="AM16" s="44" t="s">
        <v>38</v>
      </c>
      <c r="AN16" s="32"/>
      <c r="AO16" s="1001"/>
      <c r="AP16" s="973">
        <f>AN18*AO7-AQ16</f>
        <v>0</v>
      </c>
      <c r="AQ16" s="970">
        <f>IF(AN$7="",0,$M$16)</f>
        <v>0</v>
      </c>
      <c r="AR16" s="44" t="s">
        <v>38</v>
      </c>
      <c r="AS16" s="32"/>
      <c r="AT16" s="1001"/>
      <c r="AU16" s="973">
        <f>AS18*AT7-AV16</f>
        <v>0</v>
      </c>
      <c r="AV16" s="970">
        <f>IF(AS$7="",0,$M$16)</f>
        <v>0</v>
      </c>
      <c r="AW16" s="44" t="s">
        <v>38</v>
      </c>
      <c r="AX16" s="32"/>
      <c r="AY16" s="1001"/>
      <c r="AZ16" s="973">
        <f>AX18*AY7-BA16</f>
        <v>0</v>
      </c>
      <c r="BA16" s="970">
        <f>IF(AX$7="",0,$M$16)</f>
        <v>0</v>
      </c>
      <c r="BB16" s="44" t="s">
        <v>38</v>
      </c>
      <c r="BC16" s="32"/>
      <c r="BD16" s="1001"/>
      <c r="BE16" s="973">
        <f>BC18*BD7-BF16</f>
        <v>0</v>
      </c>
      <c r="BF16" s="970">
        <f>IF(BC$7="",0,$M$16)</f>
        <v>0</v>
      </c>
      <c r="BG16" s="44" t="s">
        <v>38</v>
      </c>
      <c r="BH16" s="32"/>
      <c r="BI16" s="1001"/>
      <c r="BJ16" s="973">
        <f>BH18*BI7-BK16</f>
        <v>0</v>
      </c>
      <c r="BK16" s="970">
        <f>IF(BH$7="",0,$M$16)</f>
        <v>0</v>
      </c>
      <c r="BL16" s="75"/>
      <c r="BM16" s="76"/>
      <c r="BN16" s="1001"/>
      <c r="BO16" s="983"/>
      <c r="BP16" s="960"/>
      <c r="BQ16" s="75"/>
      <c r="BR16" s="76"/>
      <c r="BS16" s="1001"/>
      <c r="BT16" s="983"/>
      <c r="BU16" s="960"/>
      <c r="BV16" s="75"/>
      <c r="BW16" s="76"/>
      <c r="BX16" s="1001"/>
      <c r="BY16" s="983"/>
      <c r="BZ16" s="960"/>
      <c r="CA16" s="1003">
        <f t="shared" ref="CA16" si="6">BJ16+BK16+BE16+BF16+AZ16+BA16+AU16+AV16+AP16+AQ16+AK16+AL16+AF16+AG16+AA16+AB16+V16+W16+Q16+R16+L16+M16+G16+H16</f>
        <v>0</v>
      </c>
      <c r="CB16" s="1019">
        <f t="shared" ref="CB16" si="7">H16+M16</f>
        <v>0</v>
      </c>
      <c r="CC16" s="1076">
        <f t="shared" ref="CC16" si="8">BK16+BF16+BA16+AV16+AQ16+AL16+AG16+AB16+W16+R16</f>
        <v>0</v>
      </c>
    </row>
    <row r="17" spans="1:81" s="230" customFormat="1" ht="18" customHeight="1">
      <c r="A17" s="1180"/>
      <c r="B17" s="1162"/>
      <c r="C17" s="1140"/>
      <c r="D17" s="45" t="s">
        <v>71</v>
      </c>
      <c r="E17" s="149" t="str">
        <f>IF(E16&lt;&gt;"",職員設定!$H$9,"0")</f>
        <v>0</v>
      </c>
      <c r="F17" s="1001"/>
      <c r="G17" s="974"/>
      <c r="H17" s="1103"/>
      <c r="I17" s="45" t="s">
        <v>71</v>
      </c>
      <c r="J17" s="149" t="str">
        <f>IF(J16&lt;&gt;"",職員設定!$H$9,"0")</f>
        <v>0</v>
      </c>
      <c r="K17" s="1001"/>
      <c r="L17" s="974"/>
      <c r="M17" s="1103"/>
      <c r="N17" s="45" t="s">
        <v>71</v>
      </c>
      <c r="O17" s="149" t="str">
        <f>IF(O16&lt;&gt;"",職員設定!$H$9,"0")</f>
        <v>0</v>
      </c>
      <c r="P17" s="1001"/>
      <c r="Q17" s="974"/>
      <c r="R17" s="971"/>
      <c r="S17" s="45" t="s">
        <v>71</v>
      </c>
      <c r="T17" s="149" t="str">
        <f>IF(T16&lt;&gt;"",職員設定!$H$9,"0")</f>
        <v>0</v>
      </c>
      <c r="U17" s="1001"/>
      <c r="V17" s="974"/>
      <c r="W17" s="971"/>
      <c r="X17" s="45" t="s">
        <v>71</v>
      </c>
      <c r="Y17" s="149" t="str">
        <f>IF(Y16&lt;&gt;"",職員設定!$H$9,"0")</f>
        <v>0</v>
      </c>
      <c r="Z17" s="1001"/>
      <c r="AA17" s="974"/>
      <c r="AB17" s="971"/>
      <c r="AC17" s="45" t="s">
        <v>71</v>
      </c>
      <c r="AD17" s="149" t="str">
        <f>IF(AD16&lt;&gt;"",職員設定!$H$9,"0")</f>
        <v>0</v>
      </c>
      <c r="AE17" s="1001"/>
      <c r="AF17" s="974"/>
      <c r="AG17" s="971"/>
      <c r="AH17" s="45" t="s">
        <v>71</v>
      </c>
      <c r="AI17" s="149" t="str">
        <f>IF(AI16&lt;&gt;"",職員設定!$H$9,"0")</f>
        <v>0</v>
      </c>
      <c r="AJ17" s="1001"/>
      <c r="AK17" s="974"/>
      <c r="AL17" s="971"/>
      <c r="AM17" s="45" t="s">
        <v>71</v>
      </c>
      <c r="AN17" s="149" t="str">
        <f>IF(AN16&lt;&gt;"",職員設定!$H$9,"0")</f>
        <v>0</v>
      </c>
      <c r="AO17" s="1001"/>
      <c r="AP17" s="974"/>
      <c r="AQ17" s="971"/>
      <c r="AR17" s="45" t="s">
        <v>71</v>
      </c>
      <c r="AS17" s="149" t="str">
        <f>IF(AS16&lt;&gt;"",職員設定!$H$9,"0")</f>
        <v>0</v>
      </c>
      <c r="AT17" s="1001"/>
      <c r="AU17" s="974"/>
      <c r="AV17" s="971"/>
      <c r="AW17" s="45" t="s">
        <v>71</v>
      </c>
      <c r="AX17" s="149" t="str">
        <f>IF(AX16&lt;&gt;"",職員設定!$H$9,"0")</f>
        <v>0</v>
      </c>
      <c r="AY17" s="1001"/>
      <c r="AZ17" s="974"/>
      <c r="BA17" s="971"/>
      <c r="BB17" s="45" t="s">
        <v>71</v>
      </c>
      <c r="BC17" s="149" t="str">
        <f>IF(BC16&lt;&gt;"",職員設定!$H$9,"0")</f>
        <v>0</v>
      </c>
      <c r="BD17" s="1001"/>
      <c r="BE17" s="974"/>
      <c r="BF17" s="971"/>
      <c r="BG17" s="45" t="s">
        <v>71</v>
      </c>
      <c r="BH17" s="149" t="str">
        <f>IF(BH16&lt;&gt;"",職員設定!$H$9,"0")</f>
        <v>0</v>
      </c>
      <c r="BI17" s="1001"/>
      <c r="BJ17" s="974"/>
      <c r="BK17" s="971"/>
      <c r="BL17" s="45"/>
      <c r="BM17" s="16"/>
      <c r="BN17" s="1001"/>
      <c r="BO17" s="984"/>
      <c r="BP17" s="954"/>
      <c r="BQ17" s="45"/>
      <c r="BR17" s="16"/>
      <c r="BS17" s="1001"/>
      <c r="BT17" s="984"/>
      <c r="BU17" s="954"/>
      <c r="BV17" s="45"/>
      <c r="BW17" s="16"/>
      <c r="BX17" s="1001"/>
      <c r="BY17" s="984"/>
      <c r="BZ17" s="954"/>
      <c r="CA17" s="1004"/>
      <c r="CB17" s="1020"/>
      <c r="CC17" s="1074"/>
    </row>
    <row r="18" spans="1:81" ht="18" customHeight="1" thickBot="1">
      <c r="A18" s="1180"/>
      <c r="B18" s="1162"/>
      <c r="C18" s="1141"/>
      <c r="D18" s="46" t="s">
        <v>51</v>
      </c>
      <c r="E18" s="18">
        <f>E16-E17</f>
        <v>0</v>
      </c>
      <c r="F18" s="1001"/>
      <c r="G18" s="975"/>
      <c r="H18" s="1104"/>
      <c r="I18" s="46" t="s">
        <v>51</v>
      </c>
      <c r="J18" s="18">
        <f>J16-J17</f>
        <v>0</v>
      </c>
      <c r="K18" s="1001"/>
      <c r="L18" s="975"/>
      <c r="M18" s="1104"/>
      <c r="N18" s="46" t="s">
        <v>51</v>
      </c>
      <c r="O18" s="18">
        <f>O16-O17</f>
        <v>0</v>
      </c>
      <c r="P18" s="1001"/>
      <c r="Q18" s="975"/>
      <c r="R18" s="972"/>
      <c r="S18" s="46" t="s">
        <v>51</v>
      </c>
      <c r="T18" s="18">
        <f>T16-T17</f>
        <v>0</v>
      </c>
      <c r="U18" s="1001"/>
      <c r="V18" s="975"/>
      <c r="W18" s="972"/>
      <c r="X18" s="46" t="s">
        <v>51</v>
      </c>
      <c r="Y18" s="18">
        <f>Y16-Y17</f>
        <v>0</v>
      </c>
      <c r="Z18" s="1001"/>
      <c r="AA18" s="975"/>
      <c r="AB18" s="972"/>
      <c r="AC18" s="46" t="s">
        <v>51</v>
      </c>
      <c r="AD18" s="18">
        <f>AD16-AD17</f>
        <v>0</v>
      </c>
      <c r="AE18" s="1001"/>
      <c r="AF18" s="975"/>
      <c r="AG18" s="972"/>
      <c r="AH18" s="46" t="s">
        <v>51</v>
      </c>
      <c r="AI18" s="18">
        <f>AI16-AI17</f>
        <v>0</v>
      </c>
      <c r="AJ18" s="1001"/>
      <c r="AK18" s="975"/>
      <c r="AL18" s="972"/>
      <c r="AM18" s="46" t="s">
        <v>51</v>
      </c>
      <c r="AN18" s="18">
        <f>AN16-AN17</f>
        <v>0</v>
      </c>
      <c r="AO18" s="1001"/>
      <c r="AP18" s="975"/>
      <c r="AQ18" s="972"/>
      <c r="AR18" s="46" t="s">
        <v>51</v>
      </c>
      <c r="AS18" s="18">
        <f>AS16-AS17</f>
        <v>0</v>
      </c>
      <c r="AT18" s="1001"/>
      <c r="AU18" s="975"/>
      <c r="AV18" s="972"/>
      <c r="AW18" s="46" t="s">
        <v>51</v>
      </c>
      <c r="AX18" s="18">
        <f>AX16-AX17</f>
        <v>0</v>
      </c>
      <c r="AY18" s="1001"/>
      <c r="AZ18" s="975"/>
      <c r="BA18" s="972"/>
      <c r="BB18" s="46" t="s">
        <v>51</v>
      </c>
      <c r="BC18" s="18">
        <f>BC16-BC17</f>
        <v>0</v>
      </c>
      <c r="BD18" s="1001"/>
      <c r="BE18" s="975"/>
      <c r="BF18" s="972"/>
      <c r="BG18" s="46" t="s">
        <v>51</v>
      </c>
      <c r="BH18" s="18">
        <f>BH16-BH17</f>
        <v>0</v>
      </c>
      <c r="BI18" s="1001"/>
      <c r="BJ18" s="975"/>
      <c r="BK18" s="972"/>
      <c r="BL18" s="77"/>
      <c r="BM18" s="78"/>
      <c r="BN18" s="1001"/>
      <c r="BO18" s="985"/>
      <c r="BP18" s="955"/>
      <c r="BQ18" s="77"/>
      <c r="BR18" s="78"/>
      <c r="BS18" s="1001"/>
      <c r="BT18" s="985"/>
      <c r="BU18" s="955"/>
      <c r="BV18" s="77"/>
      <c r="BW18" s="78"/>
      <c r="BX18" s="1001"/>
      <c r="BY18" s="985"/>
      <c r="BZ18" s="955"/>
      <c r="CA18" s="1005"/>
      <c r="CB18" s="1021"/>
      <c r="CC18" s="1075"/>
    </row>
    <row r="19" spans="1:81" ht="18" customHeight="1">
      <c r="A19" s="1180"/>
      <c r="B19" s="1162"/>
      <c r="C19" s="1140" t="str">
        <f>職員設定!$I$7</f>
        <v>名称</v>
      </c>
      <c r="D19" s="48" t="s">
        <v>38</v>
      </c>
      <c r="E19" s="33"/>
      <c r="F19" s="1001"/>
      <c r="G19" s="974">
        <f>E21*F7-H19</f>
        <v>0</v>
      </c>
      <c r="H19" s="1095"/>
      <c r="I19" s="48" t="s">
        <v>38</v>
      </c>
      <c r="J19" s="33"/>
      <c r="K19" s="1001"/>
      <c r="L19" s="974">
        <f>J21*K7-M19</f>
        <v>0</v>
      </c>
      <c r="M19" s="1095"/>
      <c r="N19" s="48" t="s">
        <v>38</v>
      </c>
      <c r="O19" s="33"/>
      <c r="P19" s="1001"/>
      <c r="Q19" s="974">
        <f>O21*P7-R19</f>
        <v>0</v>
      </c>
      <c r="R19" s="970">
        <f>IF(O$7="",0,$M$19)</f>
        <v>0</v>
      </c>
      <c r="S19" s="48" t="s">
        <v>38</v>
      </c>
      <c r="T19" s="33"/>
      <c r="U19" s="1001"/>
      <c r="V19" s="974">
        <f>T21*U7-W19</f>
        <v>0</v>
      </c>
      <c r="W19" s="970">
        <f>IF(T$7="",0,$M$19)</f>
        <v>0</v>
      </c>
      <c r="X19" s="48" t="s">
        <v>38</v>
      </c>
      <c r="Y19" s="33"/>
      <c r="Z19" s="1001"/>
      <c r="AA19" s="973">
        <f>Y21*Z7-AB19</f>
        <v>0</v>
      </c>
      <c r="AB19" s="970">
        <f>IF(Y$7="",0,$M$19)</f>
        <v>0</v>
      </c>
      <c r="AC19" s="48" t="s">
        <v>38</v>
      </c>
      <c r="AD19" s="33"/>
      <c r="AE19" s="1001"/>
      <c r="AF19" s="973">
        <f>AD21*AE7-AG19</f>
        <v>0</v>
      </c>
      <c r="AG19" s="970">
        <f>IF(AD$7="",0,$M$19)</f>
        <v>0</v>
      </c>
      <c r="AH19" s="48" t="s">
        <v>38</v>
      </c>
      <c r="AI19" s="33"/>
      <c r="AJ19" s="1001"/>
      <c r="AK19" s="973">
        <f>AI21*AJ7-AL19</f>
        <v>0</v>
      </c>
      <c r="AL19" s="970">
        <f>IF(AI$7="",0,$M$19)</f>
        <v>0</v>
      </c>
      <c r="AM19" s="48" t="s">
        <v>38</v>
      </c>
      <c r="AN19" s="33"/>
      <c r="AO19" s="1001"/>
      <c r="AP19" s="973">
        <f>AN21*AO7-AQ19</f>
        <v>0</v>
      </c>
      <c r="AQ19" s="970">
        <f>IF(AN$7="",0,$M$19)</f>
        <v>0</v>
      </c>
      <c r="AR19" s="48" t="s">
        <v>38</v>
      </c>
      <c r="AS19" s="33"/>
      <c r="AT19" s="1001"/>
      <c r="AU19" s="973">
        <f>AS21*AT7-AV19</f>
        <v>0</v>
      </c>
      <c r="AV19" s="970">
        <f>IF(AS$7="",0,$M$19)</f>
        <v>0</v>
      </c>
      <c r="AW19" s="48" t="s">
        <v>38</v>
      </c>
      <c r="AX19" s="33"/>
      <c r="AY19" s="1001"/>
      <c r="AZ19" s="973">
        <f>AX21*AY7-BA19</f>
        <v>0</v>
      </c>
      <c r="BA19" s="970">
        <f>IF(AX$7="",0,$M$19)</f>
        <v>0</v>
      </c>
      <c r="BB19" s="48" t="s">
        <v>38</v>
      </c>
      <c r="BC19" s="33"/>
      <c r="BD19" s="1001"/>
      <c r="BE19" s="973">
        <f>BC21*BD7-BF19</f>
        <v>0</v>
      </c>
      <c r="BF19" s="970">
        <f>IF(BC$7="",0,$M$19)</f>
        <v>0</v>
      </c>
      <c r="BG19" s="48" t="s">
        <v>38</v>
      </c>
      <c r="BH19" s="33"/>
      <c r="BI19" s="1001"/>
      <c r="BJ19" s="973">
        <f>BH21*BI7-BK19</f>
        <v>0</v>
      </c>
      <c r="BK19" s="970">
        <f>IF(BH$7="",0,$M$19)</f>
        <v>0</v>
      </c>
      <c r="BL19" s="75"/>
      <c r="BM19" s="76"/>
      <c r="BN19" s="1001"/>
      <c r="BO19" s="984"/>
      <c r="BP19" s="960"/>
      <c r="BQ19" s="75"/>
      <c r="BR19" s="76"/>
      <c r="BS19" s="1001"/>
      <c r="BT19" s="984"/>
      <c r="BU19" s="960"/>
      <c r="BV19" s="75"/>
      <c r="BW19" s="76"/>
      <c r="BX19" s="1001"/>
      <c r="BY19" s="984"/>
      <c r="BZ19" s="960"/>
      <c r="CA19" s="1003">
        <f t="shared" ref="CA19" si="9">BJ19+BK19+BE19+BF19+AZ19+BA19+AU19+AV19+AP19+AQ19+AK19+AL19+AF19+AG19+AA19+AB19+V19+W19+Q19+R19+L19+M19+G19+H19</f>
        <v>0</v>
      </c>
      <c r="CB19" s="1019">
        <f t="shared" ref="CB19" si="10">H19+M19</f>
        <v>0</v>
      </c>
      <c r="CC19" s="1076">
        <f>BK19+BF19+BA19+AV19+AQ19+AL19+AG19+AB19+W19+R19</f>
        <v>0</v>
      </c>
    </row>
    <row r="20" spans="1:81" s="230" customFormat="1" ht="18" customHeight="1">
      <c r="A20" s="1180"/>
      <c r="B20" s="1162"/>
      <c r="C20" s="1140"/>
      <c r="D20" s="45" t="s">
        <v>71</v>
      </c>
      <c r="E20" s="149" t="str">
        <f>IF(E19&lt;&gt;"",職員設定!$I$9,"0")</f>
        <v>0</v>
      </c>
      <c r="F20" s="1001"/>
      <c r="G20" s="974"/>
      <c r="H20" s="1103"/>
      <c r="I20" s="45" t="s">
        <v>71</v>
      </c>
      <c r="J20" s="149" t="str">
        <f>IF(J19&lt;&gt;"",職員設定!$I$9,"0")</f>
        <v>0</v>
      </c>
      <c r="K20" s="1001"/>
      <c r="L20" s="974"/>
      <c r="M20" s="1103"/>
      <c r="N20" s="45" t="s">
        <v>71</v>
      </c>
      <c r="O20" s="149" t="str">
        <f>IF(O19&lt;&gt;"",職員設定!$I$9,"0")</f>
        <v>0</v>
      </c>
      <c r="P20" s="1001"/>
      <c r="Q20" s="974"/>
      <c r="R20" s="971"/>
      <c r="S20" s="45" t="s">
        <v>71</v>
      </c>
      <c r="T20" s="149" t="str">
        <f>IF(T19&lt;&gt;"",職員設定!$I$9,"0")</f>
        <v>0</v>
      </c>
      <c r="U20" s="1001"/>
      <c r="V20" s="974"/>
      <c r="W20" s="971"/>
      <c r="X20" s="45" t="s">
        <v>71</v>
      </c>
      <c r="Y20" s="149" t="str">
        <f>IF(Y19&lt;&gt;"",職員設定!$I$9,"0")</f>
        <v>0</v>
      </c>
      <c r="Z20" s="1001"/>
      <c r="AA20" s="974"/>
      <c r="AB20" s="971"/>
      <c r="AC20" s="45" t="s">
        <v>71</v>
      </c>
      <c r="AD20" s="149" t="str">
        <f>IF(AD19&lt;&gt;"",職員設定!$I$9,"0")</f>
        <v>0</v>
      </c>
      <c r="AE20" s="1001"/>
      <c r="AF20" s="974"/>
      <c r="AG20" s="971"/>
      <c r="AH20" s="45" t="s">
        <v>71</v>
      </c>
      <c r="AI20" s="149" t="str">
        <f>IF(AI19&lt;&gt;"",職員設定!$I$9,"0")</f>
        <v>0</v>
      </c>
      <c r="AJ20" s="1001"/>
      <c r="AK20" s="974"/>
      <c r="AL20" s="971"/>
      <c r="AM20" s="45" t="s">
        <v>71</v>
      </c>
      <c r="AN20" s="149" t="str">
        <f>IF(AN19&lt;&gt;"",職員設定!$I$9,"0")</f>
        <v>0</v>
      </c>
      <c r="AO20" s="1001"/>
      <c r="AP20" s="974"/>
      <c r="AQ20" s="971"/>
      <c r="AR20" s="45" t="s">
        <v>71</v>
      </c>
      <c r="AS20" s="149" t="str">
        <f>IF(AS19&lt;&gt;"",職員設定!$I$9,"0")</f>
        <v>0</v>
      </c>
      <c r="AT20" s="1001"/>
      <c r="AU20" s="974"/>
      <c r="AV20" s="971"/>
      <c r="AW20" s="45" t="s">
        <v>71</v>
      </c>
      <c r="AX20" s="149" t="str">
        <f>IF(AX19&lt;&gt;"",職員設定!$I$9,"0")</f>
        <v>0</v>
      </c>
      <c r="AY20" s="1001"/>
      <c r="AZ20" s="974"/>
      <c r="BA20" s="971"/>
      <c r="BB20" s="45" t="s">
        <v>71</v>
      </c>
      <c r="BC20" s="149" t="str">
        <f>IF(BC19&lt;&gt;"",職員設定!$I$9,"0")</f>
        <v>0</v>
      </c>
      <c r="BD20" s="1001"/>
      <c r="BE20" s="974"/>
      <c r="BF20" s="971"/>
      <c r="BG20" s="45" t="s">
        <v>71</v>
      </c>
      <c r="BH20" s="149" t="str">
        <f>IF(BH19&lt;&gt;"",職員設定!$I$9,"0")</f>
        <v>0</v>
      </c>
      <c r="BI20" s="1001"/>
      <c r="BJ20" s="974"/>
      <c r="BK20" s="971"/>
      <c r="BL20" s="45"/>
      <c r="BM20" s="16"/>
      <c r="BN20" s="1001"/>
      <c r="BO20" s="984"/>
      <c r="BP20" s="954"/>
      <c r="BQ20" s="45"/>
      <c r="BR20" s="16"/>
      <c r="BS20" s="1001"/>
      <c r="BT20" s="984"/>
      <c r="BU20" s="954"/>
      <c r="BV20" s="45"/>
      <c r="BW20" s="16"/>
      <c r="BX20" s="1001"/>
      <c r="BY20" s="984"/>
      <c r="BZ20" s="954"/>
      <c r="CA20" s="1004"/>
      <c r="CB20" s="1020"/>
      <c r="CC20" s="1074"/>
    </row>
    <row r="21" spans="1:81" s="5" customFormat="1" ht="18" customHeight="1" thickBot="1">
      <c r="A21" s="1180"/>
      <c r="B21" s="1163"/>
      <c r="C21" s="1141"/>
      <c r="D21" s="46" t="s">
        <v>51</v>
      </c>
      <c r="E21" s="18">
        <f>E19-E20</f>
        <v>0</v>
      </c>
      <c r="F21" s="1001"/>
      <c r="G21" s="975"/>
      <c r="H21" s="1104"/>
      <c r="I21" s="46" t="s">
        <v>51</v>
      </c>
      <c r="J21" s="18">
        <f>J19-J20</f>
        <v>0</v>
      </c>
      <c r="K21" s="1001"/>
      <c r="L21" s="975"/>
      <c r="M21" s="1104"/>
      <c r="N21" s="46" t="s">
        <v>51</v>
      </c>
      <c r="O21" s="18">
        <f>O19-O20</f>
        <v>0</v>
      </c>
      <c r="P21" s="1001"/>
      <c r="Q21" s="975"/>
      <c r="R21" s="972"/>
      <c r="S21" s="46" t="s">
        <v>51</v>
      </c>
      <c r="T21" s="18">
        <f>T19-T20</f>
        <v>0</v>
      </c>
      <c r="U21" s="1001"/>
      <c r="V21" s="975"/>
      <c r="W21" s="972"/>
      <c r="X21" s="46" t="s">
        <v>51</v>
      </c>
      <c r="Y21" s="18">
        <f>Y19-Y20</f>
        <v>0</v>
      </c>
      <c r="Z21" s="1001"/>
      <c r="AA21" s="975"/>
      <c r="AB21" s="972"/>
      <c r="AC21" s="46" t="s">
        <v>51</v>
      </c>
      <c r="AD21" s="18">
        <f>AD19-AD20</f>
        <v>0</v>
      </c>
      <c r="AE21" s="1001"/>
      <c r="AF21" s="975"/>
      <c r="AG21" s="972"/>
      <c r="AH21" s="46" t="s">
        <v>51</v>
      </c>
      <c r="AI21" s="18">
        <f>AI19-AI20</f>
        <v>0</v>
      </c>
      <c r="AJ21" s="1001"/>
      <c r="AK21" s="975"/>
      <c r="AL21" s="972"/>
      <c r="AM21" s="46" t="s">
        <v>51</v>
      </c>
      <c r="AN21" s="18">
        <f>AN19-AN20</f>
        <v>0</v>
      </c>
      <c r="AO21" s="1001"/>
      <c r="AP21" s="975"/>
      <c r="AQ21" s="972"/>
      <c r="AR21" s="46" t="s">
        <v>51</v>
      </c>
      <c r="AS21" s="18">
        <f>AS19-AS20</f>
        <v>0</v>
      </c>
      <c r="AT21" s="1001"/>
      <c r="AU21" s="975"/>
      <c r="AV21" s="972"/>
      <c r="AW21" s="46" t="s">
        <v>51</v>
      </c>
      <c r="AX21" s="18">
        <f>AX19-AX20</f>
        <v>0</v>
      </c>
      <c r="AY21" s="1001"/>
      <c r="AZ21" s="975"/>
      <c r="BA21" s="972"/>
      <c r="BB21" s="46" t="s">
        <v>51</v>
      </c>
      <c r="BC21" s="18">
        <f>BC19-BC20</f>
        <v>0</v>
      </c>
      <c r="BD21" s="1001"/>
      <c r="BE21" s="975"/>
      <c r="BF21" s="972"/>
      <c r="BG21" s="46" t="s">
        <v>51</v>
      </c>
      <c r="BH21" s="18">
        <f>BH19-BH20</f>
        <v>0</v>
      </c>
      <c r="BI21" s="1001"/>
      <c r="BJ21" s="975"/>
      <c r="BK21" s="972"/>
      <c r="BL21" s="77"/>
      <c r="BM21" s="78"/>
      <c r="BN21" s="1001"/>
      <c r="BO21" s="985"/>
      <c r="BP21" s="955"/>
      <c r="BQ21" s="77"/>
      <c r="BR21" s="78"/>
      <c r="BS21" s="1001"/>
      <c r="BT21" s="985"/>
      <c r="BU21" s="955"/>
      <c r="BV21" s="77"/>
      <c r="BW21" s="78"/>
      <c r="BX21" s="1001"/>
      <c r="BY21" s="985"/>
      <c r="BZ21" s="955"/>
      <c r="CA21" s="1005"/>
      <c r="CB21" s="1021"/>
      <c r="CC21" s="1075"/>
    </row>
    <row r="22" spans="1:81" ht="18" customHeight="1">
      <c r="A22" s="1180"/>
      <c r="B22" s="1142" t="s">
        <v>53</v>
      </c>
      <c r="C22" s="1177" t="str">
        <f>職員設定!$J$7</f>
        <v>名称</v>
      </c>
      <c r="D22" s="44" t="s">
        <v>48</v>
      </c>
      <c r="E22" s="32"/>
      <c r="F22" s="1001"/>
      <c r="G22" s="973">
        <f>E25*F7-H22</f>
        <v>0</v>
      </c>
      <c r="H22" s="1095"/>
      <c r="I22" s="44" t="s">
        <v>48</v>
      </c>
      <c r="J22" s="32"/>
      <c r="K22" s="1001"/>
      <c r="L22" s="973">
        <f>J25*K7-M22</f>
        <v>0</v>
      </c>
      <c r="M22" s="1095"/>
      <c r="N22" s="44" t="s">
        <v>48</v>
      </c>
      <c r="O22" s="32"/>
      <c r="P22" s="1001"/>
      <c r="Q22" s="973">
        <f>O25*P7-R22</f>
        <v>0</v>
      </c>
      <c r="R22" s="986"/>
      <c r="S22" s="44" t="s">
        <v>48</v>
      </c>
      <c r="T22" s="32"/>
      <c r="U22" s="1001"/>
      <c r="V22" s="973">
        <f>T25*U7-W22</f>
        <v>0</v>
      </c>
      <c r="W22" s="986"/>
      <c r="X22" s="44" t="s">
        <v>48</v>
      </c>
      <c r="Y22" s="32"/>
      <c r="Z22" s="1001"/>
      <c r="AA22" s="973">
        <f>Y25*Z7-AB22</f>
        <v>0</v>
      </c>
      <c r="AB22" s="986"/>
      <c r="AC22" s="44" t="s">
        <v>48</v>
      </c>
      <c r="AD22" s="32"/>
      <c r="AE22" s="1001"/>
      <c r="AF22" s="973">
        <f>AD25*AE7-AG22</f>
        <v>0</v>
      </c>
      <c r="AG22" s="986"/>
      <c r="AH22" s="44" t="s">
        <v>48</v>
      </c>
      <c r="AI22" s="32"/>
      <c r="AJ22" s="1001"/>
      <c r="AK22" s="973">
        <f>AI25*AJ7-AL22</f>
        <v>0</v>
      </c>
      <c r="AL22" s="986"/>
      <c r="AM22" s="44" t="s">
        <v>48</v>
      </c>
      <c r="AN22" s="32"/>
      <c r="AO22" s="1001"/>
      <c r="AP22" s="973">
        <f>AN25*AO7-AQ22</f>
        <v>0</v>
      </c>
      <c r="AQ22" s="986"/>
      <c r="AR22" s="44" t="s">
        <v>48</v>
      </c>
      <c r="AS22" s="32"/>
      <c r="AT22" s="1001"/>
      <c r="AU22" s="973">
        <f>AS25*AT7-AV22</f>
        <v>0</v>
      </c>
      <c r="AV22" s="986"/>
      <c r="AW22" s="44" t="s">
        <v>48</v>
      </c>
      <c r="AX22" s="32"/>
      <c r="AY22" s="1001"/>
      <c r="AZ22" s="973">
        <f>AX25*AY7-BA22</f>
        <v>0</v>
      </c>
      <c r="BA22" s="986"/>
      <c r="BB22" s="44" t="s">
        <v>48</v>
      </c>
      <c r="BC22" s="32"/>
      <c r="BD22" s="1001"/>
      <c r="BE22" s="973">
        <f>BC25*BD7-BF22</f>
        <v>0</v>
      </c>
      <c r="BF22" s="986"/>
      <c r="BG22" s="44" t="s">
        <v>48</v>
      </c>
      <c r="BH22" s="32"/>
      <c r="BI22" s="1001"/>
      <c r="BJ22" s="973">
        <f>BH25*BI7-BK22</f>
        <v>0</v>
      </c>
      <c r="BK22" s="986"/>
      <c r="BL22" s="409" t="s">
        <v>206</v>
      </c>
      <c r="BM22" s="32"/>
      <c r="BN22" s="1001"/>
      <c r="BO22" s="973">
        <f>BM25*BN7-BP22</f>
        <v>0</v>
      </c>
      <c r="BP22" s="961">
        <f>IF(BM23&gt;BM22,(BM23-BM22)*BN7,0)</f>
        <v>0</v>
      </c>
      <c r="BQ22" s="409" t="s">
        <v>206</v>
      </c>
      <c r="BR22" s="32"/>
      <c r="BS22" s="1001"/>
      <c r="BT22" s="973">
        <f>BR25*BS7-BU22</f>
        <v>0</v>
      </c>
      <c r="BU22" s="961">
        <f>IF(BR23&gt;BR22,(BR23-BR22)*BS7,0)</f>
        <v>0</v>
      </c>
      <c r="BV22" s="409" t="s">
        <v>206</v>
      </c>
      <c r="BW22" s="32"/>
      <c r="BX22" s="1001"/>
      <c r="BY22" s="973">
        <f>BW25*BX7-BZ22</f>
        <v>0</v>
      </c>
      <c r="BZ22" s="961">
        <f>IF(BW23&gt;BW22,(BW23-BW22)*BX7,0)</f>
        <v>0</v>
      </c>
      <c r="CA22" s="1003">
        <f>BJ22+BK22+BE22+BF22+AZ22+BA22+AU22+AV22+AP22+AQ22+AK22+AL22+AF22+AG22+AA22+AB22+V22+W22+Q22+R22+L22+M22+G22+H22+BO22+BP22+BT22+BU22+BY22+BZ22</f>
        <v>0</v>
      </c>
      <c r="CB22" s="1019">
        <f>H22+M22</f>
        <v>0</v>
      </c>
      <c r="CC22" s="944">
        <f>BK22+BF22+BA22+AV22+AQ22+AL22+AG22+AB22+W22+R22+BP22+BU22+BZ22</f>
        <v>0</v>
      </c>
    </row>
    <row r="23" spans="1:81" ht="18" customHeight="1">
      <c r="A23" s="1180"/>
      <c r="B23" s="1143"/>
      <c r="C23" s="1178"/>
      <c r="D23" s="48" t="s">
        <v>38</v>
      </c>
      <c r="E23" s="33"/>
      <c r="F23" s="1001"/>
      <c r="G23" s="974"/>
      <c r="H23" s="1096"/>
      <c r="I23" s="48" t="s">
        <v>38</v>
      </c>
      <c r="J23" s="33"/>
      <c r="K23" s="1001"/>
      <c r="L23" s="974"/>
      <c r="M23" s="1096"/>
      <c r="N23" s="48" t="s">
        <v>38</v>
      </c>
      <c r="O23" s="33"/>
      <c r="P23" s="1001"/>
      <c r="Q23" s="974"/>
      <c r="R23" s="987"/>
      <c r="S23" s="48" t="s">
        <v>38</v>
      </c>
      <c r="T23" s="33"/>
      <c r="U23" s="1001"/>
      <c r="V23" s="974"/>
      <c r="W23" s="987"/>
      <c r="X23" s="48" t="s">
        <v>38</v>
      </c>
      <c r="Y23" s="33"/>
      <c r="Z23" s="1001"/>
      <c r="AA23" s="974"/>
      <c r="AB23" s="987"/>
      <c r="AC23" s="48" t="s">
        <v>38</v>
      </c>
      <c r="AD23" s="33"/>
      <c r="AE23" s="1001"/>
      <c r="AF23" s="974"/>
      <c r="AG23" s="987"/>
      <c r="AH23" s="48" t="s">
        <v>38</v>
      </c>
      <c r="AI23" s="33"/>
      <c r="AJ23" s="1001"/>
      <c r="AK23" s="974"/>
      <c r="AL23" s="987"/>
      <c r="AM23" s="48" t="s">
        <v>38</v>
      </c>
      <c r="AN23" s="33"/>
      <c r="AO23" s="1001"/>
      <c r="AP23" s="974"/>
      <c r="AQ23" s="987"/>
      <c r="AR23" s="48" t="s">
        <v>38</v>
      </c>
      <c r="AS23" s="33"/>
      <c r="AT23" s="1001"/>
      <c r="AU23" s="974"/>
      <c r="AV23" s="987"/>
      <c r="AW23" s="48" t="s">
        <v>38</v>
      </c>
      <c r="AX23" s="33"/>
      <c r="AY23" s="1001"/>
      <c r="AZ23" s="974"/>
      <c r="BA23" s="987"/>
      <c r="BB23" s="48" t="s">
        <v>38</v>
      </c>
      <c r="BC23" s="33"/>
      <c r="BD23" s="1001"/>
      <c r="BE23" s="974"/>
      <c r="BF23" s="987"/>
      <c r="BG23" s="48" t="s">
        <v>38</v>
      </c>
      <c r="BH23" s="33"/>
      <c r="BI23" s="1001"/>
      <c r="BJ23" s="974"/>
      <c r="BK23" s="987"/>
      <c r="BL23" s="48" t="s">
        <v>205</v>
      </c>
      <c r="BM23" s="33"/>
      <c r="BN23" s="1001"/>
      <c r="BO23" s="974"/>
      <c r="BP23" s="958"/>
      <c r="BQ23" s="48" t="s">
        <v>205</v>
      </c>
      <c r="BR23" s="33"/>
      <c r="BS23" s="1001"/>
      <c r="BT23" s="974"/>
      <c r="BU23" s="958"/>
      <c r="BV23" s="48" t="s">
        <v>205</v>
      </c>
      <c r="BW23" s="33"/>
      <c r="BX23" s="1001"/>
      <c r="BY23" s="974"/>
      <c r="BZ23" s="958"/>
      <c r="CA23" s="1080"/>
      <c r="CB23" s="1022"/>
      <c r="CC23" s="1028"/>
    </row>
    <row r="24" spans="1:81" ht="18" customHeight="1">
      <c r="A24" s="1180"/>
      <c r="B24" s="1143"/>
      <c r="C24" s="1178"/>
      <c r="D24" s="49" t="s">
        <v>44</v>
      </c>
      <c r="E24" s="34"/>
      <c r="F24" s="1001"/>
      <c r="G24" s="974"/>
      <c r="H24" s="1096"/>
      <c r="I24" s="49" t="s">
        <v>44</v>
      </c>
      <c r="J24" s="34"/>
      <c r="K24" s="1001"/>
      <c r="L24" s="974"/>
      <c r="M24" s="1096"/>
      <c r="N24" s="49" t="s">
        <v>44</v>
      </c>
      <c r="O24" s="34"/>
      <c r="P24" s="1001"/>
      <c r="Q24" s="974"/>
      <c r="R24" s="987"/>
      <c r="S24" s="49" t="s">
        <v>44</v>
      </c>
      <c r="T24" s="34"/>
      <c r="U24" s="1001"/>
      <c r="V24" s="974"/>
      <c r="W24" s="987"/>
      <c r="X24" s="49" t="s">
        <v>44</v>
      </c>
      <c r="Y24" s="34"/>
      <c r="Z24" s="1001"/>
      <c r="AA24" s="974"/>
      <c r="AB24" s="987"/>
      <c r="AC24" s="49" t="s">
        <v>44</v>
      </c>
      <c r="AD24" s="34"/>
      <c r="AE24" s="1001"/>
      <c r="AF24" s="974"/>
      <c r="AG24" s="987"/>
      <c r="AH24" s="49" t="s">
        <v>44</v>
      </c>
      <c r="AI24" s="34"/>
      <c r="AJ24" s="1001"/>
      <c r="AK24" s="974"/>
      <c r="AL24" s="987"/>
      <c r="AM24" s="49" t="s">
        <v>44</v>
      </c>
      <c r="AN24" s="34"/>
      <c r="AO24" s="1001"/>
      <c r="AP24" s="974"/>
      <c r="AQ24" s="987"/>
      <c r="AR24" s="49" t="s">
        <v>44</v>
      </c>
      <c r="AS24" s="34"/>
      <c r="AT24" s="1001"/>
      <c r="AU24" s="974"/>
      <c r="AV24" s="987"/>
      <c r="AW24" s="49" t="s">
        <v>44</v>
      </c>
      <c r="AX24" s="34"/>
      <c r="AY24" s="1001"/>
      <c r="AZ24" s="974"/>
      <c r="BA24" s="987"/>
      <c r="BB24" s="49" t="s">
        <v>44</v>
      </c>
      <c r="BC24" s="34"/>
      <c r="BD24" s="1001"/>
      <c r="BE24" s="974"/>
      <c r="BF24" s="987"/>
      <c r="BG24" s="49" t="s">
        <v>44</v>
      </c>
      <c r="BH24" s="34"/>
      <c r="BI24" s="1001"/>
      <c r="BJ24" s="974"/>
      <c r="BK24" s="987"/>
      <c r="BL24" s="517" t="s">
        <v>52</v>
      </c>
      <c r="BM24" s="28">
        <f>IF(BM23="",0,職員設定!M9)</f>
        <v>0</v>
      </c>
      <c r="BN24" s="1001"/>
      <c r="BO24" s="974"/>
      <c r="BP24" s="958"/>
      <c r="BQ24" s="517" t="s">
        <v>52</v>
      </c>
      <c r="BR24" s="28">
        <f>IF(BR23="",0,職員設定!N9)</f>
        <v>0</v>
      </c>
      <c r="BS24" s="1001"/>
      <c r="BT24" s="974"/>
      <c r="BU24" s="958"/>
      <c r="BV24" s="250" t="s">
        <v>52</v>
      </c>
      <c r="BW24" s="34">
        <v>0</v>
      </c>
      <c r="BX24" s="1001"/>
      <c r="BY24" s="974"/>
      <c r="BZ24" s="958"/>
      <c r="CA24" s="1080"/>
      <c r="CB24" s="1022"/>
      <c r="CC24" s="1028"/>
    </row>
    <row r="25" spans="1:81" s="5" customFormat="1" ht="18" customHeight="1" thickBot="1">
      <c r="A25" s="1180"/>
      <c r="B25" s="1143"/>
      <c r="C25" s="1179"/>
      <c r="D25" s="50" t="s">
        <v>88</v>
      </c>
      <c r="E25" s="18">
        <f>E23-E24</f>
        <v>0</v>
      </c>
      <c r="F25" s="1001"/>
      <c r="G25" s="975"/>
      <c r="H25" s="1097"/>
      <c r="I25" s="50" t="s">
        <v>88</v>
      </c>
      <c r="J25" s="18">
        <f>J23-J24</f>
        <v>0</v>
      </c>
      <c r="K25" s="1001"/>
      <c r="L25" s="975"/>
      <c r="M25" s="1097"/>
      <c r="N25" s="50" t="s">
        <v>88</v>
      </c>
      <c r="O25" s="18">
        <f>O23-O24</f>
        <v>0</v>
      </c>
      <c r="P25" s="1001"/>
      <c r="Q25" s="975"/>
      <c r="R25" s="988"/>
      <c r="S25" s="50" t="s">
        <v>88</v>
      </c>
      <c r="T25" s="18">
        <f>T23-T24</f>
        <v>0</v>
      </c>
      <c r="U25" s="1001"/>
      <c r="V25" s="975"/>
      <c r="W25" s="988"/>
      <c r="X25" s="50" t="s">
        <v>88</v>
      </c>
      <c r="Y25" s="18">
        <f>Y23-Y24</f>
        <v>0</v>
      </c>
      <c r="Z25" s="1001"/>
      <c r="AA25" s="975"/>
      <c r="AB25" s="988"/>
      <c r="AC25" s="50" t="s">
        <v>88</v>
      </c>
      <c r="AD25" s="18">
        <f>AD23-AD24</f>
        <v>0</v>
      </c>
      <c r="AE25" s="1001"/>
      <c r="AF25" s="975"/>
      <c r="AG25" s="988"/>
      <c r="AH25" s="50" t="s">
        <v>88</v>
      </c>
      <c r="AI25" s="18">
        <f>AI23-AI24</f>
        <v>0</v>
      </c>
      <c r="AJ25" s="1001"/>
      <c r="AK25" s="975"/>
      <c r="AL25" s="988"/>
      <c r="AM25" s="50" t="s">
        <v>88</v>
      </c>
      <c r="AN25" s="18">
        <f>AN23-AN24</f>
        <v>0</v>
      </c>
      <c r="AO25" s="1001"/>
      <c r="AP25" s="975"/>
      <c r="AQ25" s="988"/>
      <c r="AR25" s="50" t="s">
        <v>88</v>
      </c>
      <c r="AS25" s="18">
        <f>AS23-AS24</f>
        <v>0</v>
      </c>
      <c r="AT25" s="1001"/>
      <c r="AU25" s="975"/>
      <c r="AV25" s="988"/>
      <c r="AW25" s="50" t="s">
        <v>88</v>
      </c>
      <c r="AX25" s="18">
        <f>AX23-AX24</f>
        <v>0</v>
      </c>
      <c r="AY25" s="1001"/>
      <c r="AZ25" s="975"/>
      <c r="BA25" s="988"/>
      <c r="BB25" s="50" t="s">
        <v>88</v>
      </c>
      <c r="BC25" s="18">
        <f>BC23-BC24</f>
        <v>0</v>
      </c>
      <c r="BD25" s="1001"/>
      <c r="BE25" s="975"/>
      <c r="BF25" s="988"/>
      <c r="BG25" s="50" t="s">
        <v>88</v>
      </c>
      <c r="BH25" s="18">
        <f>BH23-BH24</f>
        <v>0</v>
      </c>
      <c r="BI25" s="1001"/>
      <c r="BJ25" s="975"/>
      <c r="BK25" s="988"/>
      <c r="BL25" s="52" t="s">
        <v>204</v>
      </c>
      <c r="BM25" s="19">
        <f>BM23-BM24</f>
        <v>0</v>
      </c>
      <c r="BN25" s="1001"/>
      <c r="BO25" s="975"/>
      <c r="BP25" s="959"/>
      <c r="BQ25" s="52" t="s">
        <v>204</v>
      </c>
      <c r="BR25" s="19">
        <f>BR23-BR24</f>
        <v>0</v>
      </c>
      <c r="BS25" s="1001"/>
      <c r="BT25" s="975"/>
      <c r="BU25" s="959"/>
      <c r="BV25" s="52" t="s">
        <v>204</v>
      </c>
      <c r="BW25" s="19">
        <f>BW23-BW24</f>
        <v>0</v>
      </c>
      <c r="BX25" s="1001"/>
      <c r="BY25" s="975"/>
      <c r="BZ25" s="959"/>
      <c r="CA25" s="1081"/>
      <c r="CB25" s="1023"/>
      <c r="CC25" s="1029">
        <f t="shared" ref="CC25" si="11">BK25+BF25+BA25+AV25+AQ25+AL25+AG25+AB25+W25+R25</f>
        <v>0</v>
      </c>
    </row>
    <row r="26" spans="1:81" s="5" customFormat="1" ht="18" customHeight="1">
      <c r="A26" s="1180"/>
      <c r="B26" s="1143"/>
      <c r="C26" s="1177" t="str">
        <f>職員設定!$K$7</f>
        <v>名称</v>
      </c>
      <c r="D26" s="44" t="s">
        <v>48</v>
      </c>
      <c r="E26" s="32"/>
      <c r="F26" s="1001"/>
      <c r="G26" s="973">
        <f>E29*F7-H26</f>
        <v>0</v>
      </c>
      <c r="H26" s="1095"/>
      <c r="I26" s="711" t="s">
        <v>48</v>
      </c>
      <c r="J26" s="32"/>
      <c r="K26" s="1001"/>
      <c r="L26" s="973">
        <f>J29*K7-M26</f>
        <v>0</v>
      </c>
      <c r="M26" s="1095"/>
      <c r="N26" s="44" t="s">
        <v>48</v>
      </c>
      <c r="O26" s="32"/>
      <c r="P26" s="1001"/>
      <c r="Q26" s="973">
        <f>O29*P7-R26</f>
        <v>0</v>
      </c>
      <c r="R26" s="986"/>
      <c r="S26" s="44" t="s">
        <v>48</v>
      </c>
      <c r="T26" s="32"/>
      <c r="U26" s="1001"/>
      <c r="V26" s="973">
        <f>T29*U7-W26</f>
        <v>0</v>
      </c>
      <c r="W26" s="986"/>
      <c r="X26" s="44" t="s">
        <v>48</v>
      </c>
      <c r="Y26" s="32"/>
      <c r="Z26" s="1001"/>
      <c r="AA26" s="973">
        <f>Y29*Z7-AB26</f>
        <v>0</v>
      </c>
      <c r="AB26" s="986"/>
      <c r="AC26" s="44" t="s">
        <v>48</v>
      </c>
      <c r="AD26" s="32"/>
      <c r="AE26" s="1001"/>
      <c r="AF26" s="973">
        <f>AD29*AE7-AG26</f>
        <v>0</v>
      </c>
      <c r="AG26" s="986"/>
      <c r="AH26" s="44" t="s">
        <v>48</v>
      </c>
      <c r="AI26" s="32"/>
      <c r="AJ26" s="1001"/>
      <c r="AK26" s="973">
        <f>AI29*AJ7-AL26</f>
        <v>0</v>
      </c>
      <c r="AL26" s="986"/>
      <c r="AM26" s="44" t="s">
        <v>48</v>
      </c>
      <c r="AN26" s="32"/>
      <c r="AO26" s="1001"/>
      <c r="AP26" s="973">
        <f>AN29*AO7-AQ26</f>
        <v>0</v>
      </c>
      <c r="AQ26" s="986"/>
      <c r="AR26" s="44" t="s">
        <v>48</v>
      </c>
      <c r="AS26" s="32"/>
      <c r="AT26" s="1001"/>
      <c r="AU26" s="973">
        <f>AS29*AT7-AV26</f>
        <v>0</v>
      </c>
      <c r="AV26" s="986"/>
      <c r="AW26" s="44" t="s">
        <v>48</v>
      </c>
      <c r="AX26" s="32"/>
      <c r="AY26" s="1001"/>
      <c r="AZ26" s="973">
        <f>AX29*AY7-BA26</f>
        <v>0</v>
      </c>
      <c r="BA26" s="986"/>
      <c r="BB26" s="44" t="s">
        <v>48</v>
      </c>
      <c r="BC26" s="32"/>
      <c r="BD26" s="1001"/>
      <c r="BE26" s="973">
        <f>BC29*BD7-BF26</f>
        <v>0</v>
      </c>
      <c r="BF26" s="986"/>
      <c r="BG26" s="44" t="s">
        <v>48</v>
      </c>
      <c r="BH26" s="32"/>
      <c r="BI26" s="1001"/>
      <c r="BJ26" s="973">
        <f>BH29*BI7-BK26</f>
        <v>0</v>
      </c>
      <c r="BK26" s="986"/>
      <c r="BL26" s="75"/>
      <c r="BM26" s="76"/>
      <c r="BN26" s="1001"/>
      <c r="BO26" s="976"/>
      <c r="BP26" s="962"/>
      <c r="BQ26" s="75"/>
      <c r="BR26" s="76"/>
      <c r="BS26" s="1001"/>
      <c r="BT26" s="976"/>
      <c r="BU26" s="962"/>
      <c r="BV26" s="75"/>
      <c r="BW26" s="76"/>
      <c r="BX26" s="1001"/>
      <c r="BY26" s="976"/>
      <c r="BZ26" s="962"/>
      <c r="CA26" s="1082">
        <f>BJ26+BK26+BE26+BF26+AZ26+BA26+AU26+AV26+AP26+AQ26+AK26+AL26+AF26+AG26+AA26+AB26+V26+W26+Q26+R26+L26+M26+G26+H26</f>
        <v>0</v>
      </c>
      <c r="CB26" s="1024">
        <f t="shared" ref="CB26" si="12">H26+M26</f>
        <v>0</v>
      </c>
      <c r="CC26" s="944">
        <f>BK26+BF26+BA26+AV26+AQ26+AL26+AG26+AB26+W26+R26</f>
        <v>0</v>
      </c>
    </row>
    <row r="27" spans="1:81" s="5" customFormat="1" ht="18" customHeight="1">
      <c r="A27" s="1180"/>
      <c r="B27" s="1143"/>
      <c r="C27" s="1178"/>
      <c r="D27" s="48" t="s">
        <v>38</v>
      </c>
      <c r="E27" s="33"/>
      <c r="F27" s="1001"/>
      <c r="G27" s="1066"/>
      <c r="H27" s="1096"/>
      <c r="I27" s="48" t="s">
        <v>38</v>
      </c>
      <c r="J27" s="33"/>
      <c r="K27" s="1001"/>
      <c r="L27" s="1066"/>
      <c r="M27" s="1096"/>
      <c r="N27" s="48" t="s">
        <v>38</v>
      </c>
      <c r="O27" s="33"/>
      <c r="P27" s="1001"/>
      <c r="Q27" s="1066"/>
      <c r="R27" s="987"/>
      <c r="S27" s="48" t="s">
        <v>38</v>
      </c>
      <c r="T27" s="33"/>
      <c r="U27" s="1001"/>
      <c r="V27" s="1066"/>
      <c r="W27" s="987"/>
      <c r="X27" s="48" t="s">
        <v>38</v>
      </c>
      <c r="Y27" s="33"/>
      <c r="Z27" s="1001"/>
      <c r="AA27" s="974"/>
      <c r="AB27" s="987"/>
      <c r="AC27" s="48" t="s">
        <v>38</v>
      </c>
      <c r="AD27" s="33"/>
      <c r="AE27" s="1001"/>
      <c r="AF27" s="974"/>
      <c r="AG27" s="987"/>
      <c r="AH27" s="48" t="s">
        <v>38</v>
      </c>
      <c r="AI27" s="33"/>
      <c r="AJ27" s="1001"/>
      <c r="AK27" s="974"/>
      <c r="AL27" s="987"/>
      <c r="AM27" s="48" t="s">
        <v>38</v>
      </c>
      <c r="AN27" s="33"/>
      <c r="AO27" s="1001"/>
      <c r="AP27" s="974"/>
      <c r="AQ27" s="987"/>
      <c r="AR27" s="48" t="s">
        <v>38</v>
      </c>
      <c r="AS27" s="33"/>
      <c r="AT27" s="1001"/>
      <c r="AU27" s="974"/>
      <c r="AV27" s="987"/>
      <c r="AW27" s="48" t="s">
        <v>38</v>
      </c>
      <c r="AX27" s="33"/>
      <c r="AY27" s="1001"/>
      <c r="AZ27" s="974"/>
      <c r="BA27" s="987"/>
      <c r="BB27" s="48" t="s">
        <v>38</v>
      </c>
      <c r="BC27" s="33"/>
      <c r="BD27" s="1001"/>
      <c r="BE27" s="974"/>
      <c r="BF27" s="987"/>
      <c r="BG27" s="48" t="s">
        <v>38</v>
      </c>
      <c r="BH27" s="33"/>
      <c r="BI27" s="1001"/>
      <c r="BJ27" s="974"/>
      <c r="BK27" s="987"/>
      <c r="BL27" s="79"/>
      <c r="BM27" s="80"/>
      <c r="BN27" s="1001"/>
      <c r="BO27" s="977"/>
      <c r="BP27" s="954"/>
      <c r="BQ27" s="79"/>
      <c r="BR27" s="80"/>
      <c r="BS27" s="1001"/>
      <c r="BT27" s="977"/>
      <c r="BU27" s="954"/>
      <c r="BV27" s="79"/>
      <c r="BW27" s="80"/>
      <c r="BX27" s="1001"/>
      <c r="BY27" s="977"/>
      <c r="BZ27" s="954"/>
      <c r="CA27" s="1080"/>
      <c r="CB27" s="1020"/>
      <c r="CC27" s="945"/>
    </row>
    <row r="28" spans="1:81" s="5" customFormat="1" ht="18" customHeight="1">
      <c r="A28" s="1180"/>
      <c r="B28" s="1143"/>
      <c r="C28" s="1178"/>
      <c r="D28" s="49" t="s">
        <v>44</v>
      </c>
      <c r="E28" s="34"/>
      <c r="F28" s="1001"/>
      <c r="G28" s="1066"/>
      <c r="H28" s="1096"/>
      <c r="I28" s="49" t="s">
        <v>44</v>
      </c>
      <c r="J28" s="34"/>
      <c r="K28" s="1001"/>
      <c r="L28" s="1066"/>
      <c r="M28" s="1096"/>
      <c r="N28" s="49" t="s">
        <v>44</v>
      </c>
      <c r="O28" s="34"/>
      <c r="P28" s="1001"/>
      <c r="Q28" s="1066"/>
      <c r="R28" s="987"/>
      <c r="S28" s="49" t="s">
        <v>44</v>
      </c>
      <c r="T28" s="34"/>
      <c r="U28" s="1001"/>
      <c r="V28" s="1066"/>
      <c r="W28" s="987"/>
      <c r="X28" s="49" t="s">
        <v>44</v>
      </c>
      <c r="Y28" s="34"/>
      <c r="Z28" s="1001"/>
      <c r="AA28" s="974"/>
      <c r="AB28" s="987"/>
      <c r="AC28" s="49" t="s">
        <v>44</v>
      </c>
      <c r="AD28" s="34"/>
      <c r="AE28" s="1001"/>
      <c r="AF28" s="974"/>
      <c r="AG28" s="987"/>
      <c r="AH28" s="49" t="s">
        <v>44</v>
      </c>
      <c r="AI28" s="34"/>
      <c r="AJ28" s="1001"/>
      <c r="AK28" s="974"/>
      <c r="AL28" s="987"/>
      <c r="AM28" s="49" t="s">
        <v>44</v>
      </c>
      <c r="AN28" s="34"/>
      <c r="AO28" s="1001"/>
      <c r="AP28" s="974"/>
      <c r="AQ28" s="987"/>
      <c r="AR28" s="49" t="s">
        <v>44</v>
      </c>
      <c r="AS28" s="34"/>
      <c r="AT28" s="1001"/>
      <c r="AU28" s="974"/>
      <c r="AV28" s="987"/>
      <c r="AW28" s="49" t="s">
        <v>44</v>
      </c>
      <c r="AX28" s="34"/>
      <c r="AY28" s="1001"/>
      <c r="AZ28" s="974"/>
      <c r="BA28" s="987"/>
      <c r="BB28" s="49" t="s">
        <v>44</v>
      </c>
      <c r="BC28" s="34"/>
      <c r="BD28" s="1001"/>
      <c r="BE28" s="974"/>
      <c r="BF28" s="987"/>
      <c r="BG28" s="49" t="s">
        <v>44</v>
      </c>
      <c r="BH28" s="34"/>
      <c r="BI28" s="1001"/>
      <c r="BJ28" s="974"/>
      <c r="BK28" s="987"/>
      <c r="BL28" s="72"/>
      <c r="BM28" s="28"/>
      <c r="BN28" s="1001"/>
      <c r="BO28" s="977"/>
      <c r="BP28" s="954"/>
      <c r="BQ28" s="72"/>
      <c r="BR28" s="28"/>
      <c r="BS28" s="1001"/>
      <c r="BT28" s="977"/>
      <c r="BU28" s="954"/>
      <c r="BV28" s="72"/>
      <c r="BW28" s="28"/>
      <c r="BX28" s="1001"/>
      <c r="BY28" s="977"/>
      <c r="BZ28" s="954"/>
      <c r="CA28" s="1080"/>
      <c r="CB28" s="1020"/>
      <c r="CC28" s="945"/>
    </row>
    <row r="29" spans="1:81" s="5" customFormat="1" ht="18" customHeight="1" thickBot="1">
      <c r="A29" s="1180"/>
      <c r="B29" s="1143"/>
      <c r="C29" s="1179"/>
      <c r="D29" s="50" t="s">
        <v>88</v>
      </c>
      <c r="E29" s="18">
        <f>E27-E28</f>
        <v>0</v>
      </c>
      <c r="F29" s="1001"/>
      <c r="G29" s="1067"/>
      <c r="H29" s="1097"/>
      <c r="I29" s="50" t="s">
        <v>88</v>
      </c>
      <c r="J29" s="18">
        <f>J27-J28</f>
        <v>0</v>
      </c>
      <c r="K29" s="1001"/>
      <c r="L29" s="1067"/>
      <c r="M29" s="1097"/>
      <c r="N29" s="50" t="s">
        <v>88</v>
      </c>
      <c r="O29" s="18">
        <f>O27-O28</f>
        <v>0</v>
      </c>
      <c r="P29" s="1001"/>
      <c r="Q29" s="1067"/>
      <c r="R29" s="988"/>
      <c r="S29" s="50" t="s">
        <v>88</v>
      </c>
      <c r="T29" s="18">
        <f>T27-T28</f>
        <v>0</v>
      </c>
      <c r="U29" s="1001"/>
      <c r="V29" s="1067"/>
      <c r="W29" s="988"/>
      <c r="X29" s="50" t="s">
        <v>88</v>
      </c>
      <c r="Y29" s="18">
        <f>Y27-Y28</f>
        <v>0</v>
      </c>
      <c r="Z29" s="1001"/>
      <c r="AA29" s="975"/>
      <c r="AB29" s="988"/>
      <c r="AC29" s="50" t="s">
        <v>88</v>
      </c>
      <c r="AD29" s="18">
        <f>AD27-AD28</f>
        <v>0</v>
      </c>
      <c r="AE29" s="1001"/>
      <c r="AF29" s="975"/>
      <c r="AG29" s="988"/>
      <c r="AH29" s="50" t="s">
        <v>88</v>
      </c>
      <c r="AI29" s="18">
        <f>AI27-AI28</f>
        <v>0</v>
      </c>
      <c r="AJ29" s="1001"/>
      <c r="AK29" s="975"/>
      <c r="AL29" s="988"/>
      <c r="AM29" s="50" t="s">
        <v>88</v>
      </c>
      <c r="AN29" s="18">
        <f>AN27-AN28</f>
        <v>0</v>
      </c>
      <c r="AO29" s="1001"/>
      <c r="AP29" s="975"/>
      <c r="AQ29" s="988"/>
      <c r="AR29" s="50" t="s">
        <v>88</v>
      </c>
      <c r="AS29" s="18">
        <f>AS27-AS28</f>
        <v>0</v>
      </c>
      <c r="AT29" s="1001"/>
      <c r="AU29" s="975"/>
      <c r="AV29" s="988"/>
      <c r="AW29" s="50" t="s">
        <v>88</v>
      </c>
      <c r="AX29" s="18">
        <f>AX27-AX28</f>
        <v>0</v>
      </c>
      <c r="AY29" s="1001"/>
      <c r="AZ29" s="975"/>
      <c r="BA29" s="988"/>
      <c r="BB29" s="50" t="s">
        <v>88</v>
      </c>
      <c r="BC29" s="18">
        <f>BC27-BC28</f>
        <v>0</v>
      </c>
      <c r="BD29" s="1001"/>
      <c r="BE29" s="975"/>
      <c r="BF29" s="988"/>
      <c r="BG29" s="50" t="s">
        <v>88</v>
      </c>
      <c r="BH29" s="18">
        <f>BH27-BH28</f>
        <v>0</v>
      </c>
      <c r="BI29" s="1001"/>
      <c r="BJ29" s="975"/>
      <c r="BK29" s="988"/>
      <c r="BL29" s="81"/>
      <c r="BM29" s="78"/>
      <c r="BN29" s="1001"/>
      <c r="BO29" s="978"/>
      <c r="BP29" s="955"/>
      <c r="BQ29" s="81"/>
      <c r="BR29" s="78"/>
      <c r="BS29" s="1001"/>
      <c r="BT29" s="978"/>
      <c r="BU29" s="955"/>
      <c r="BV29" s="81"/>
      <c r="BW29" s="78"/>
      <c r="BX29" s="1001"/>
      <c r="BY29" s="978"/>
      <c r="BZ29" s="955"/>
      <c r="CA29" s="1081"/>
      <c r="CB29" s="1021"/>
      <c r="CC29" s="945">
        <f t="shared" ref="CC29:CC49" si="13">BK29+BF29+BA29+AV29+AQ29+AL29+AG29+AB29+W29+R29</f>
        <v>0</v>
      </c>
    </row>
    <row r="30" spans="1:81" s="5" customFormat="1" ht="18" customHeight="1" thickBot="1">
      <c r="A30" s="1180"/>
      <c r="B30" s="1143"/>
      <c r="C30" s="1145" t="s">
        <v>41</v>
      </c>
      <c r="D30" s="44" t="s">
        <v>119</v>
      </c>
      <c r="E30" s="366"/>
      <c r="F30" s="1001"/>
      <c r="G30" s="973">
        <f>E33*F7-H30</f>
        <v>0</v>
      </c>
      <c r="H30" s="1095"/>
      <c r="I30" s="44" t="s">
        <v>119</v>
      </c>
      <c r="J30" s="366"/>
      <c r="K30" s="1001"/>
      <c r="L30" s="973">
        <f>J33*K7-M30</f>
        <v>0</v>
      </c>
      <c r="M30" s="1095"/>
      <c r="N30" s="44" t="s">
        <v>119</v>
      </c>
      <c r="O30" s="35"/>
      <c r="P30" s="1001"/>
      <c r="Q30" s="973">
        <f>O33*P7-R30</f>
        <v>0</v>
      </c>
      <c r="R30" s="961">
        <f>IF(O30="",0,ROUND(SUM(R7:R21)*O30*P7/職員設定!$C$7,0))</f>
        <v>0</v>
      </c>
      <c r="S30" s="44" t="s">
        <v>119</v>
      </c>
      <c r="T30" s="35"/>
      <c r="U30" s="1001"/>
      <c r="V30" s="973">
        <f>T33*U7-W30</f>
        <v>0</v>
      </c>
      <c r="W30" s="961">
        <f>IF(T30="",0,ROUND(SUM(W7:W21)*T30*U7/職員設定!$C$7,0))</f>
        <v>0</v>
      </c>
      <c r="X30" s="44" t="s">
        <v>119</v>
      </c>
      <c r="Y30" s="35"/>
      <c r="Z30" s="1001"/>
      <c r="AA30" s="973">
        <f>Y33*Z7-AB30</f>
        <v>0</v>
      </c>
      <c r="AB30" s="961">
        <f>IF(Y30="",0,ROUND(SUM(AB7:AB21)*Y30*Z7/職員設定!$C$7,0))</f>
        <v>0</v>
      </c>
      <c r="AC30" s="44" t="s">
        <v>119</v>
      </c>
      <c r="AD30" s="35"/>
      <c r="AE30" s="1001"/>
      <c r="AF30" s="973">
        <f>AD33*AE7-AG30</f>
        <v>0</v>
      </c>
      <c r="AG30" s="961">
        <f>IF(AD30="",0,ROUND(SUM(AG7:AG21)*AD30*AE7/職員設定!$C$7,0))</f>
        <v>0</v>
      </c>
      <c r="AH30" s="44" t="s">
        <v>119</v>
      </c>
      <c r="AI30" s="35"/>
      <c r="AJ30" s="1001"/>
      <c r="AK30" s="973">
        <f>AI33*AJ7-AL30</f>
        <v>0</v>
      </c>
      <c r="AL30" s="961">
        <f>IF(AI30="",0,ROUND(SUM(AL7:AL21)*AI30*AJ7/職員設定!$C$7,0))</f>
        <v>0</v>
      </c>
      <c r="AM30" s="44" t="s">
        <v>119</v>
      </c>
      <c r="AN30" s="35"/>
      <c r="AO30" s="1001"/>
      <c r="AP30" s="973">
        <f>AN33*AO7-AQ30</f>
        <v>0</v>
      </c>
      <c r="AQ30" s="961">
        <f>IF(AN30="",0,ROUND(SUM(AQ7:AQ21)*AN30*AO7/職員設定!$C$7,0))</f>
        <v>0</v>
      </c>
      <c r="AR30" s="44" t="s">
        <v>119</v>
      </c>
      <c r="AS30" s="35"/>
      <c r="AT30" s="1001"/>
      <c r="AU30" s="973">
        <f>AS33*AT7-AV30</f>
        <v>0</v>
      </c>
      <c r="AV30" s="961">
        <f>IF(AS30="",0,ROUND(SUM(AV7:AV21)*AS30*AT7/職員設定!$C$7,0))</f>
        <v>0</v>
      </c>
      <c r="AW30" s="44" t="s">
        <v>119</v>
      </c>
      <c r="AX30" s="35"/>
      <c r="AY30" s="1001"/>
      <c r="AZ30" s="973">
        <f>AX33*AY7-BA30</f>
        <v>0</v>
      </c>
      <c r="BA30" s="961">
        <f>IF(AX30="",0,ROUND(SUM(BA7:BA21)*AX30*AY7/職員設定!$C$7,0))</f>
        <v>0</v>
      </c>
      <c r="BB30" s="44" t="s">
        <v>119</v>
      </c>
      <c r="BC30" s="35"/>
      <c r="BD30" s="1001"/>
      <c r="BE30" s="973">
        <f>BC33*BD7-BF30</f>
        <v>0</v>
      </c>
      <c r="BF30" s="961">
        <f>IF(BC30="",0,ROUND(SUM(BF7:BF21)*BC30*BD7/職員設定!$C$7,0))</f>
        <v>0</v>
      </c>
      <c r="BG30" s="44" t="s">
        <v>119</v>
      </c>
      <c r="BH30" s="35"/>
      <c r="BI30" s="1001"/>
      <c r="BJ30" s="973">
        <f>BH33*BI7-BK30</f>
        <v>0</v>
      </c>
      <c r="BK30" s="961">
        <f>IF(BH30="",0,ROUND(SUM(BK7:BK21)*BH30*BI7/職員設定!$C$7,0))</f>
        <v>0</v>
      </c>
      <c r="BL30" s="75"/>
      <c r="BM30" s="82"/>
      <c r="BN30" s="1001"/>
      <c r="BO30" s="966"/>
      <c r="BP30" s="953"/>
      <c r="BQ30" s="75"/>
      <c r="BR30" s="82"/>
      <c r="BS30" s="1001"/>
      <c r="BT30" s="966"/>
      <c r="BU30" s="953"/>
      <c r="BV30" s="75"/>
      <c r="BW30" s="82"/>
      <c r="BX30" s="1001"/>
      <c r="BY30" s="966"/>
      <c r="BZ30" s="953"/>
      <c r="CA30" s="1082">
        <f t="shared" ref="CA30" si="14">BJ30+BK30+BE30+BF30+AZ30+BA30+AU30+AV30+AP30+AQ30+AK30+AL30+AF30+AG30+AA30+AB30+V30+W30+Q30+R30+L30+M30+G30+H30</f>
        <v>0</v>
      </c>
      <c r="CB30" s="1024">
        <f t="shared" ref="CB30" si="15">H30+M30</f>
        <v>0</v>
      </c>
      <c r="CC30" s="946">
        <f>BK30+BF30+BA30+AV30+AQ30+AL30+AG30+AB30+W30+R30</f>
        <v>0</v>
      </c>
    </row>
    <row r="31" spans="1:81" s="5" customFormat="1" ht="18" customHeight="1" thickBot="1">
      <c r="A31" s="1180"/>
      <c r="B31" s="1143"/>
      <c r="C31" s="1146"/>
      <c r="D31" s="48" t="s">
        <v>38</v>
      </c>
      <c r="E31" s="33"/>
      <c r="F31" s="1001"/>
      <c r="G31" s="974"/>
      <c r="H31" s="1096"/>
      <c r="I31" s="48" t="s">
        <v>38</v>
      </c>
      <c r="J31" s="33"/>
      <c r="K31" s="1001"/>
      <c r="L31" s="974"/>
      <c r="M31" s="1096"/>
      <c r="N31" s="48" t="s">
        <v>38</v>
      </c>
      <c r="O31" s="33"/>
      <c r="P31" s="1001"/>
      <c r="Q31" s="974"/>
      <c r="R31" s="979"/>
      <c r="S31" s="48" t="s">
        <v>38</v>
      </c>
      <c r="T31" s="33"/>
      <c r="U31" s="1001"/>
      <c r="V31" s="974"/>
      <c r="W31" s="979"/>
      <c r="X31" s="48" t="s">
        <v>38</v>
      </c>
      <c r="Y31" s="33"/>
      <c r="Z31" s="1001"/>
      <c r="AA31" s="974"/>
      <c r="AB31" s="979"/>
      <c r="AC31" s="48" t="s">
        <v>38</v>
      </c>
      <c r="AD31" s="33"/>
      <c r="AE31" s="1001"/>
      <c r="AF31" s="974"/>
      <c r="AG31" s="979"/>
      <c r="AH31" s="48" t="s">
        <v>38</v>
      </c>
      <c r="AI31" s="33"/>
      <c r="AJ31" s="1001"/>
      <c r="AK31" s="974"/>
      <c r="AL31" s="979"/>
      <c r="AM31" s="48" t="s">
        <v>38</v>
      </c>
      <c r="AN31" s="33"/>
      <c r="AO31" s="1001"/>
      <c r="AP31" s="974"/>
      <c r="AQ31" s="979"/>
      <c r="AR31" s="48" t="s">
        <v>38</v>
      </c>
      <c r="AS31" s="33"/>
      <c r="AT31" s="1001"/>
      <c r="AU31" s="974"/>
      <c r="AV31" s="979"/>
      <c r="AW31" s="48" t="s">
        <v>38</v>
      </c>
      <c r="AX31" s="33"/>
      <c r="AY31" s="1001"/>
      <c r="AZ31" s="974"/>
      <c r="BA31" s="979"/>
      <c r="BB31" s="48" t="s">
        <v>38</v>
      </c>
      <c r="BC31" s="33"/>
      <c r="BD31" s="1001"/>
      <c r="BE31" s="974"/>
      <c r="BF31" s="979"/>
      <c r="BG31" s="48" t="s">
        <v>38</v>
      </c>
      <c r="BH31" s="33"/>
      <c r="BI31" s="1001"/>
      <c r="BJ31" s="974"/>
      <c r="BK31" s="979"/>
      <c r="BL31" s="79"/>
      <c r="BM31" s="80"/>
      <c r="BN31" s="1001"/>
      <c r="BO31" s="967"/>
      <c r="BP31" s="954"/>
      <c r="BQ31" s="79"/>
      <c r="BR31" s="80"/>
      <c r="BS31" s="1001"/>
      <c r="BT31" s="967"/>
      <c r="BU31" s="954"/>
      <c r="BV31" s="79"/>
      <c r="BW31" s="80"/>
      <c r="BX31" s="1001"/>
      <c r="BY31" s="967"/>
      <c r="BZ31" s="954"/>
      <c r="CA31" s="1004"/>
      <c r="CB31" s="1020"/>
      <c r="CC31" s="946"/>
    </row>
    <row r="32" spans="1:81" s="421" customFormat="1" ht="18" customHeight="1" thickBot="1">
      <c r="A32" s="1180"/>
      <c r="B32" s="1143"/>
      <c r="C32" s="1146"/>
      <c r="D32" s="468" t="s">
        <v>46</v>
      </c>
      <c r="E32" s="6">
        <f>ROUND(E30*職員設定!$O$9,0)</f>
        <v>0</v>
      </c>
      <c r="F32" s="1001"/>
      <c r="G32" s="974"/>
      <c r="H32" s="1096"/>
      <c r="I32" s="468" t="s">
        <v>46</v>
      </c>
      <c r="J32" s="6">
        <f>ROUND(J30*職員設定!$O$9,0)</f>
        <v>0</v>
      </c>
      <c r="K32" s="1001"/>
      <c r="L32" s="974"/>
      <c r="M32" s="1096"/>
      <c r="N32" s="468" t="s">
        <v>46</v>
      </c>
      <c r="O32" s="6">
        <f>ROUND(O30*職員設定!$O$9,0)</f>
        <v>0</v>
      </c>
      <c r="P32" s="1001"/>
      <c r="Q32" s="974"/>
      <c r="R32" s="979"/>
      <c r="S32" s="468" t="s">
        <v>46</v>
      </c>
      <c r="T32" s="6">
        <f>ROUND(T30*職員設定!$O$9,0)</f>
        <v>0</v>
      </c>
      <c r="U32" s="1001"/>
      <c r="V32" s="974"/>
      <c r="W32" s="979"/>
      <c r="X32" s="468" t="s">
        <v>46</v>
      </c>
      <c r="Y32" s="6">
        <f>ROUND(Y30*職員設定!$O$9,0)</f>
        <v>0</v>
      </c>
      <c r="Z32" s="1001"/>
      <c r="AA32" s="974"/>
      <c r="AB32" s="979"/>
      <c r="AC32" s="468" t="s">
        <v>46</v>
      </c>
      <c r="AD32" s="6">
        <f>ROUND(AD30*職員設定!$O$9,0)</f>
        <v>0</v>
      </c>
      <c r="AE32" s="1001"/>
      <c r="AF32" s="974"/>
      <c r="AG32" s="979"/>
      <c r="AH32" s="468" t="s">
        <v>46</v>
      </c>
      <c r="AI32" s="6">
        <f>ROUND(AI30*職員設定!$O$9,0)</f>
        <v>0</v>
      </c>
      <c r="AJ32" s="1001"/>
      <c r="AK32" s="974"/>
      <c r="AL32" s="979"/>
      <c r="AM32" s="468" t="s">
        <v>46</v>
      </c>
      <c r="AN32" s="6">
        <f>ROUND(AN30*職員設定!$O$9,0)</f>
        <v>0</v>
      </c>
      <c r="AO32" s="1001"/>
      <c r="AP32" s="974"/>
      <c r="AQ32" s="979"/>
      <c r="AR32" s="468" t="s">
        <v>46</v>
      </c>
      <c r="AS32" s="6">
        <f>ROUND(AS30*職員設定!$O$9,0)</f>
        <v>0</v>
      </c>
      <c r="AT32" s="1001"/>
      <c r="AU32" s="974"/>
      <c r="AV32" s="979"/>
      <c r="AW32" s="468" t="s">
        <v>46</v>
      </c>
      <c r="AX32" s="6">
        <f>ROUND(AX30*職員設定!$O$9,0)</f>
        <v>0</v>
      </c>
      <c r="AY32" s="1001"/>
      <c r="AZ32" s="974"/>
      <c r="BA32" s="979"/>
      <c r="BB32" s="468" t="s">
        <v>46</v>
      </c>
      <c r="BC32" s="6">
        <f>ROUND(BC30*職員設定!$O$9,0)</f>
        <v>0</v>
      </c>
      <c r="BD32" s="1001"/>
      <c r="BE32" s="974"/>
      <c r="BF32" s="979"/>
      <c r="BG32" s="468" t="s">
        <v>46</v>
      </c>
      <c r="BH32" s="6">
        <f>ROUND(BH30*職員設定!$O$9,0)</f>
        <v>0</v>
      </c>
      <c r="BI32" s="1001"/>
      <c r="BJ32" s="974"/>
      <c r="BK32" s="979"/>
      <c r="BL32" s="434"/>
      <c r="BM32" s="28"/>
      <c r="BN32" s="1001"/>
      <c r="BO32" s="967"/>
      <c r="BP32" s="954"/>
      <c r="BQ32" s="434"/>
      <c r="BR32" s="28"/>
      <c r="BS32" s="1001"/>
      <c r="BT32" s="967"/>
      <c r="BU32" s="954"/>
      <c r="BV32" s="434"/>
      <c r="BW32" s="28"/>
      <c r="BX32" s="1001"/>
      <c r="BY32" s="967"/>
      <c r="BZ32" s="954"/>
      <c r="CA32" s="1004"/>
      <c r="CB32" s="1020"/>
      <c r="CC32" s="946"/>
    </row>
    <row r="33" spans="1:81" s="5" customFormat="1" ht="18" customHeight="1" thickBot="1">
      <c r="A33" s="1180"/>
      <c r="B33" s="1143"/>
      <c r="C33" s="1147"/>
      <c r="D33" s="52" t="s">
        <v>89</v>
      </c>
      <c r="E33" s="19">
        <f>E31-E32</f>
        <v>0</v>
      </c>
      <c r="F33" s="1001"/>
      <c r="G33" s="975"/>
      <c r="H33" s="1097"/>
      <c r="I33" s="52" t="s">
        <v>89</v>
      </c>
      <c r="J33" s="19">
        <f>J31-J32</f>
        <v>0</v>
      </c>
      <c r="K33" s="1001"/>
      <c r="L33" s="975"/>
      <c r="M33" s="1097"/>
      <c r="N33" s="52" t="s">
        <v>89</v>
      </c>
      <c r="O33" s="19">
        <f>O31-O32</f>
        <v>0</v>
      </c>
      <c r="P33" s="1001"/>
      <c r="Q33" s="975"/>
      <c r="R33" s="980"/>
      <c r="S33" s="52" t="s">
        <v>89</v>
      </c>
      <c r="T33" s="19">
        <f>T31-T32</f>
        <v>0</v>
      </c>
      <c r="U33" s="1001"/>
      <c r="V33" s="975"/>
      <c r="W33" s="980"/>
      <c r="X33" s="52" t="s">
        <v>89</v>
      </c>
      <c r="Y33" s="19">
        <f>Y31-Y32</f>
        <v>0</v>
      </c>
      <c r="Z33" s="1001"/>
      <c r="AA33" s="975"/>
      <c r="AB33" s="980"/>
      <c r="AC33" s="52" t="s">
        <v>89</v>
      </c>
      <c r="AD33" s="19">
        <f>AD31-AD32</f>
        <v>0</v>
      </c>
      <c r="AE33" s="1001"/>
      <c r="AF33" s="975"/>
      <c r="AG33" s="980"/>
      <c r="AH33" s="52" t="s">
        <v>89</v>
      </c>
      <c r="AI33" s="19">
        <f>AI31-AI32</f>
        <v>0</v>
      </c>
      <c r="AJ33" s="1001"/>
      <c r="AK33" s="975"/>
      <c r="AL33" s="980"/>
      <c r="AM33" s="52" t="s">
        <v>89</v>
      </c>
      <c r="AN33" s="19">
        <f>AN31-AN32</f>
        <v>0</v>
      </c>
      <c r="AO33" s="1001"/>
      <c r="AP33" s="975"/>
      <c r="AQ33" s="980"/>
      <c r="AR33" s="52" t="s">
        <v>89</v>
      </c>
      <c r="AS33" s="19">
        <f>AS31-AS32</f>
        <v>0</v>
      </c>
      <c r="AT33" s="1001"/>
      <c r="AU33" s="975"/>
      <c r="AV33" s="980"/>
      <c r="AW33" s="52" t="s">
        <v>89</v>
      </c>
      <c r="AX33" s="19">
        <f>AX31-AX32</f>
        <v>0</v>
      </c>
      <c r="AY33" s="1001"/>
      <c r="AZ33" s="975"/>
      <c r="BA33" s="980"/>
      <c r="BB33" s="52" t="s">
        <v>89</v>
      </c>
      <c r="BC33" s="19">
        <f>BC31-BC32</f>
        <v>0</v>
      </c>
      <c r="BD33" s="1001"/>
      <c r="BE33" s="975"/>
      <c r="BF33" s="980"/>
      <c r="BG33" s="52" t="s">
        <v>89</v>
      </c>
      <c r="BH33" s="19">
        <f>BH31-BH32</f>
        <v>0</v>
      </c>
      <c r="BI33" s="1001"/>
      <c r="BJ33" s="975"/>
      <c r="BK33" s="980"/>
      <c r="BL33" s="83"/>
      <c r="BM33" s="84"/>
      <c r="BN33" s="1001"/>
      <c r="BO33" s="968"/>
      <c r="BP33" s="955"/>
      <c r="BQ33" s="83"/>
      <c r="BR33" s="84"/>
      <c r="BS33" s="1001"/>
      <c r="BT33" s="968"/>
      <c r="BU33" s="955"/>
      <c r="BV33" s="83"/>
      <c r="BW33" s="84"/>
      <c r="BX33" s="1001"/>
      <c r="BY33" s="968"/>
      <c r="BZ33" s="955"/>
      <c r="CA33" s="1005"/>
      <c r="CB33" s="1021"/>
      <c r="CC33" s="946">
        <f t="shared" si="13"/>
        <v>0</v>
      </c>
    </row>
    <row r="34" spans="1:81" ht="18" customHeight="1" thickBot="1">
      <c r="A34" s="1180"/>
      <c r="B34" s="1143"/>
      <c r="C34" s="1145" t="s">
        <v>42</v>
      </c>
      <c r="D34" s="44" t="s">
        <v>5</v>
      </c>
      <c r="E34" s="366"/>
      <c r="F34" s="1001"/>
      <c r="G34" s="973">
        <f>E37*F7-H34</f>
        <v>0</v>
      </c>
      <c r="H34" s="1095"/>
      <c r="I34" s="44" t="s">
        <v>5</v>
      </c>
      <c r="J34" s="366"/>
      <c r="K34" s="1001"/>
      <c r="L34" s="973">
        <f>J37*K7-M34</f>
        <v>0</v>
      </c>
      <c r="M34" s="1095"/>
      <c r="N34" s="44" t="s">
        <v>5</v>
      </c>
      <c r="O34" s="35">
        <v>1.25</v>
      </c>
      <c r="P34" s="1001"/>
      <c r="Q34" s="973">
        <f>O37*P7-R34</f>
        <v>602</v>
      </c>
      <c r="R34" s="961">
        <f>IF(O34="",0,ROUND(SUM(R7:R21)*O34*P7*1.25/職員設定!$C$7,0))</f>
        <v>19</v>
      </c>
      <c r="S34" s="44" t="s">
        <v>5</v>
      </c>
      <c r="T34" s="35"/>
      <c r="U34" s="1001"/>
      <c r="V34" s="973">
        <f>T37*U7-W34</f>
        <v>0</v>
      </c>
      <c r="W34" s="961">
        <f>IF(T34="",0,ROUND(SUM(W7:W21)*T34*U7*1.25/職員設定!$C$7,0))</f>
        <v>0</v>
      </c>
      <c r="X34" s="44" t="s">
        <v>5</v>
      </c>
      <c r="Y34" s="35"/>
      <c r="Z34" s="1001"/>
      <c r="AA34" s="973">
        <f>Y37*Z7-AB34</f>
        <v>0</v>
      </c>
      <c r="AB34" s="961">
        <f>IF(Y34="",0,ROUND(SUM(AB7:AB21)*Y34*Z7*1.25/職員設定!$C$7,0))</f>
        <v>0</v>
      </c>
      <c r="AC34" s="44" t="s">
        <v>5</v>
      </c>
      <c r="AD34" s="35"/>
      <c r="AE34" s="1001"/>
      <c r="AF34" s="973">
        <f>AD37*AE7-AG34</f>
        <v>0</v>
      </c>
      <c r="AG34" s="961">
        <f>IF(AD34="",0,ROUND(SUM(AG7:AG21)*AD34*AE7*1.25/職員設定!$C$7,0))</f>
        <v>0</v>
      </c>
      <c r="AH34" s="44" t="s">
        <v>5</v>
      </c>
      <c r="AI34" s="35"/>
      <c r="AJ34" s="1001"/>
      <c r="AK34" s="973">
        <f>AI37*AJ7-AL34</f>
        <v>0</v>
      </c>
      <c r="AL34" s="961">
        <f>IF(AI34="",0,ROUND(SUM(AL7:AL21)*AI34*AJ7*1.25/職員設定!$C$7,0))</f>
        <v>0</v>
      </c>
      <c r="AM34" s="44" t="s">
        <v>5</v>
      </c>
      <c r="AN34" s="35"/>
      <c r="AO34" s="1001"/>
      <c r="AP34" s="973">
        <f>AN37*AO7-AQ34</f>
        <v>0</v>
      </c>
      <c r="AQ34" s="961">
        <f>IF(AN34="",0,ROUND(SUM(AQ7:AQ21)*AN34*AO7*1.25/職員設定!$C$7,0))</f>
        <v>0</v>
      </c>
      <c r="AR34" s="44" t="s">
        <v>5</v>
      </c>
      <c r="AS34" s="35"/>
      <c r="AT34" s="1001"/>
      <c r="AU34" s="973">
        <f>AS37*AT7-AV34</f>
        <v>0</v>
      </c>
      <c r="AV34" s="961">
        <f>IF(AS34="",0,ROUND(SUM(AV7:AV21)*AS34*AT7*1.25/職員設定!$C$7,0))</f>
        <v>0</v>
      </c>
      <c r="AW34" s="44" t="s">
        <v>5</v>
      </c>
      <c r="AX34" s="35"/>
      <c r="AY34" s="1001"/>
      <c r="AZ34" s="973">
        <f>AX37*AY7-BA34</f>
        <v>0</v>
      </c>
      <c r="BA34" s="961">
        <f>IF(AX34="",0,ROUND(SUM(BA7:BA21)*AX34*AY7*1.25/職員設定!$C$7,0))</f>
        <v>0</v>
      </c>
      <c r="BB34" s="44" t="s">
        <v>5</v>
      </c>
      <c r="BC34" s="35"/>
      <c r="BD34" s="1001"/>
      <c r="BE34" s="973">
        <f>BC37*BD7-BF34</f>
        <v>0</v>
      </c>
      <c r="BF34" s="961">
        <f>IF(BC34="",0,ROUND(SUM(BF7:BF21)*BC34*BD7*1.25/職員設定!$C$7,0))</f>
        <v>0</v>
      </c>
      <c r="BG34" s="44" t="s">
        <v>5</v>
      </c>
      <c r="BH34" s="35"/>
      <c r="BI34" s="1001"/>
      <c r="BJ34" s="973">
        <f>BH37*BI7-BK34</f>
        <v>0</v>
      </c>
      <c r="BK34" s="961">
        <f>IF(BH34="",0,ROUND(SUM(BK7:BK21)*BH34*BI7*1.25/職員設定!$C$7,0))</f>
        <v>0</v>
      </c>
      <c r="BL34" s="75"/>
      <c r="BM34" s="82"/>
      <c r="BN34" s="1001"/>
      <c r="BO34" s="966"/>
      <c r="BP34" s="953"/>
      <c r="BQ34" s="75"/>
      <c r="BR34" s="82"/>
      <c r="BS34" s="1001"/>
      <c r="BT34" s="966"/>
      <c r="BU34" s="953"/>
      <c r="BV34" s="75"/>
      <c r="BW34" s="82"/>
      <c r="BX34" s="1001"/>
      <c r="BY34" s="966"/>
      <c r="BZ34" s="953"/>
      <c r="CA34" s="1082">
        <f t="shared" ref="CA34" si="16">BJ34+BK34+BE34+BF34+AZ34+BA34+AU34+AV34+AP34+AQ34+AK34+AL34+AF34+AG34+AA34+AB34+V34+W34+Q34+R34+L34+M34+G34+H34</f>
        <v>621</v>
      </c>
      <c r="CB34" s="1024">
        <f t="shared" ref="CB34" si="17">H34+M34</f>
        <v>0</v>
      </c>
      <c r="CC34" s="946">
        <f>BK34+BF34+BA34+AV34+AQ34+AL34+AG34+AB34+W34+R34</f>
        <v>19</v>
      </c>
    </row>
    <row r="35" spans="1:81" ht="18" customHeight="1" thickBot="1">
      <c r="A35" s="1180"/>
      <c r="B35" s="1143"/>
      <c r="C35" s="1146"/>
      <c r="D35" s="48" t="s">
        <v>38</v>
      </c>
      <c r="E35" s="33"/>
      <c r="F35" s="1001"/>
      <c r="G35" s="974"/>
      <c r="H35" s="1096"/>
      <c r="I35" s="48" t="s">
        <v>38</v>
      </c>
      <c r="J35" s="33"/>
      <c r="K35" s="1001"/>
      <c r="L35" s="974"/>
      <c r="M35" s="1096"/>
      <c r="N35" s="48" t="s">
        <v>38</v>
      </c>
      <c r="O35" s="33">
        <v>2104</v>
      </c>
      <c r="P35" s="1001"/>
      <c r="Q35" s="974"/>
      <c r="R35" s="979"/>
      <c r="S35" s="48" t="s">
        <v>38</v>
      </c>
      <c r="T35" s="33"/>
      <c r="U35" s="1001"/>
      <c r="V35" s="974"/>
      <c r="W35" s="979"/>
      <c r="X35" s="48" t="s">
        <v>38</v>
      </c>
      <c r="Y35" s="33"/>
      <c r="Z35" s="1001"/>
      <c r="AA35" s="974"/>
      <c r="AB35" s="979"/>
      <c r="AC35" s="48" t="s">
        <v>38</v>
      </c>
      <c r="AD35" s="33"/>
      <c r="AE35" s="1001"/>
      <c r="AF35" s="974"/>
      <c r="AG35" s="979"/>
      <c r="AH35" s="48" t="s">
        <v>38</v>
      </c>
      <c r="AI35" s="33"/>
      <c r="AJ35" s="1001"/>
      <c r="AK35" s="974"/>
      <c r="AL35" s="979"/>
      <c r="AM35" s="48" t="s">
        <v>38</v>
      </c>
      <c r="AN35" s="33"/>
      <c r="AO35" s="1001"/>
      <c r="AP35" s="974"/>
      <c r="AQ35" s="979"/>
      <c r="AR35" s="48" t="s">
        <v>38</v>
      </c>
      <c r="AS35" s="33"/>
      <c r="AT35" s="1001"/>
      <c r="AU35" s="974"/>
      <c r="AV35" s="979"/>
      <c r="AW35" s="48" t="s">
        <v>38</v>
      </c>
      <c r="AX35" s="33"/>
      <c r="AY35" s="1001"/>
      <c r="AZ35" s="974"/>
      <c r="BA35" s="979"/>
      <c r="BB35" s="48" t="s">
        <v>38</v>
      </c>
      <c r="BC35" s="33"/>
      <c r="BD35" s="1001"/>
      <c r="BE35" s="974"/>
      <c r="BF35" s="979"/>
      <c r="BG35" s="48" t="s">
        <v>38</v>
      </c>
      <c r="BH35" s="33"/>
      <c r="BI35" s="1001"/>
      <c r="BJ35" s="974"/>
      <c r="BK35" s="979"/>
      <c r="BL35" s="79"/>
      <c r="BM35" s="80"/>
      <c r="BN35" s="1001"/>
      <c r="BO35" s="967"/>
      <c r="BP35" s="954"/>
      <c r="BQ35" s="79"/>
      <c r="BR35" s="80"/>
      <c r="BS35" s="1001"/>
      <c r="BT35" s="967"/>
      <c r="BU35" s="954"/>
      <c r="BV35" s="79"/>
      <c r="BW35" s="80"/>
      <c r="BX35" s="1001"/>
      <c r="BY35" s="967"/>
      <c r="BZ35" s="954"/>
      <c r="CA35" s="1004"/>
      <c r="CB35" s="1020"/>
      <c r="CC35" s="946"/>
    </row>
    <row r="36" spans="1:81" s="230" customFormat="1" ht="18" customHeight="1" thickBot="1">
      <c r="A36" s="1180"/>
      <c r="B36" s="1143"/>
      <c r="C36" s="1146"/>
      <c r="D36" s="468" t="s">
        <v>6</v>
      </c>
      <c r="E36" s="6">
        <f>ROUND(E34*職員設定!$P$9,0)</f>
        <v>0</v>
      </c>
      <c r="F36" s="1001"/>
      <c r="G36" s="974"/>
      <c r="H36" s="1096"/>
      <c r="I36" s="468" t="s">
        <v>6</v>
      </c>
      <c r="J36" s="6">
        <f>ROUND(J34*職員設定!$P$9,0)</f>
        <v>0</v>
      </c>
      <c r="K36" s="1001"/>
      <c r="L36" s="974"/>
      <c r="M36" s="1096"/>
      <c r="N36" s="468" t="s">
        <v>6</v>
      </c>
      <c r="O36" s="6">
        <f>ROUND(O34*職員設定!$P$9,0)</f>
        <v>1483</v>
      </c>
      <c r="P36" s="1001"/>
      <c r="Q36" s="974"/>
      <c r="R36" s="979"/>
      <c r="S36" s="468" t="s">
        <v>6</v>
      </c>
      <c r="T36" s="6">
        <f>ROUND(T34*職員設定!$P$9,0)</f>
        <v>0</v>
      </c>
      <c r="U36" s="1001"/>
      <c r="V36" s="974"/>
      <c r="W36" s="979"/>
      <c r="X36" s="468" t="s">
        <v>6</v>
      </c>
      <c r="Y36" s="6">
        <f>ROUND(Y34*職員設定!$P$9,0)</f>
        <v>0</v>
      </c>
      <c r="Z36" s="1001"/>
      <c r="AA36" s="974"/>
      <c r="AB36" s="979"/>
      <c r="AC36" s="468" t="s">
        <v>6</v>
      </c>
      <c r="AD36" s="6">
        <f>ROUND(AD34*職員設定!$P$9,0)</f>
        <v>0</v>
      </c>
      <c r="AE36" s="1001"/>
      <c r="AF36" s="974"/>
      <c r="AG36" s="979"/>
      <c r="AH36" s="468" t="s">
        <v>6</v>
      </c>
      <c r="AI36" s="6">
        <f>ROUND(AI34*職員設定!$P$9,0)</f>
        <v>0</v>
      </c>
      <c r="AJ36" s="1001"/>
      <c r="AK36" s="974"/>
      <c r="AL36" s="979"/>
      <c r="AM36" s="468" t="s">
        <v>6</v>
      </c>
      <c r="AN36" s="6">
        <f>ROUND(AN34*職員設定!$P$9,0)</f>
        <v>0</v>
      </c>
      <c r="AO36" s="1001"/>
      <c r="AP36" s="974"/>
      <c r="AQ36" s="979"/>
      <c r="AR36" s="468" t="s">
        <v>6</v>
      </c>
      <c r="AS36" s="6">
        <f>ROUND(AS34*職員設定!$P$9,0)</f>
        <v>0</v>
      </c>
      <c r="AT36" s="1001"/>
      <c r="AU36" s="974"/>
      <c r="AV36" s="979"/>
      <c r="AW36" s="468" t="s">
        <v>6</v>
      </c>
      <c r="AX36" s="6">
        <f>ROUND(AX34*職員設定!$P$9,0)</f>
        <v>0</v>
      </c>
      <c r="AY36" s="1001"/>
      <c r="AZ36" s="974"/>
      <c r="BA36" s="979"/>
      <c r="BB36" s="468" t="s">
        <v>6</v>
      </c>
      <c r="BC36" s="6">
        <f>ROUND(BC34*職員設定!$P$9,0)</f>
        <v>0</v>
      </c>
      <c r="BD36" s="1001"/>
      <c r="BE36" s="974"/>
      <c r="BF36" s="979"/>
      <c r="BG36" s="468" t="s">
        <v>6</v>
      </c>
      <c r="BH36" s="6">
        <f>ROUND(BH34*職員設定!$P$9,0)</f>
        <v>0</v>
      </c>
      <c r="BI36" s="1001"/>
      <c r="BJ36" s="974"/>
      <c r="BK36" s="979"/>
      <c r="BL36" s="434"/>
      <c r="BM36" s="28"/>
      <c r="BN36" s="1001"/>
      <c r="BO36" s="967"/>
      <c r="BP36" s="954"/>
      <c r="BQ36" s="434"/>
      <c r="BR36" s="28"/>
      <c r="BS36" s="1001"/>
      <c r="BT36" s="967"/>
      <c r="BU36" s="954"/>
      <c r="BV36" s="434"/>
      <c r="BW36" s="28"/>
      <c r="BX36" s="1001"/>
      <c r="BY36" s="967"/>
      <c r="BZ36" s="954"/>
      <c r="CA36" s="1004"/>
      <c r="CB36" s="1020"/>
      <c r="CC36" s="946"/>
    </row>
    <row r="37" spans="1:81" s="5" customFormat="1" ht="18" customHeight="1" thickBot="1">
      <c r="A37" s="1180"/>
      <c r="B37" s="1143"/>
      <c r="C37" s="1147"/>
      <c r="D37" s="53" t="s">
        <v>7</v>
      </c>
      <c r="E37" s="19">
        <f>E35-E36</f>
        <v>0</v>
      </c>
      <c r="F37" s="1001"/>
      <c r="G37" s="975"/>
      <c r="H37" s="1097"/>
      <c r="I37" s="53" t="s">
        <v>7</v>
      </c>
      <c r="J37" s="19">
        <f>J35-J36</f>
        <v>0</v>
      </c>
      <c r="K37" s="1001"/>
      <c r="L37" s="975"/>
      <c r="M37" s="1097"/>
      <c r="N37" s="53" t="s">
        <v>7</v>
      </c>
      <c r="O37" s="19">
        <f>O35-O36</f>
        <v>621</v>
      </c>
      <c r="P37" s="1001"/>
      <c r="Q37" s="975"/>
      <c r="R37" s="980"/>
      <c r="S37" s="53" t="s">
        <v>7</v>
      </c>
      <c r="T37" s="19">
        <f>T35-T36</f>
        <v>0</v>
      </c>
      <c r="U37" s="1001"/>
      <c r="V37" s="975"/>
      <c r="W37" s="980"/>
      <c r="X37" s="53" t="s">
        <v>7</v>
      </c>
      <c r="Y37" s="19">
        <f>Y35-Y36</f>
        <v>0</v>
      </c>
      <c r="Z37" s="1001"/>
      <c r="AA37" s="975"/>
      <c r="AB37" s="980"/>
      <c r="AC37" s="53" t="s">
        <v>7</v>
      </c>
      <c r="AD37" s="19">
        <f>AD35-AD36</f>
        <v>0</v>
      </c>
      <c r="AE37" s="1001"/>
      <c r="AF37" s="975"/>
      <c r="AG37" s="980"/>
      <c r="AH37" s="53" t="s">
        <v>7</v>
      </c>
      <c r="AI37" s="19">
        <f>AI35-AI36</f>
        <v>0</v>
      </c>
      <c r="AJ37" s="1001"/>
      <c r="AK37" s="975"/>
      <c r="AL37" s="980"/>
      <c r="AM37" s="53" t="s">
        <v>7</v>
      </c>
      <c r="AN37" s="19">
        <f>AN35-AN36</f>
        <v>0</v>
      </c>
      <c r="AO37" s="1001"/>
      <c r="AP37" s="975"/>
      <c r="AQ37" s="980"/>
      <c r="AR37" s="53" t="s">
        <v>7</v>
      </c>
      <c r="AS37" s="19">
        <f>AS35-AS36</f>
        <v>0</v>
      </c>
      <c r="AT37" s="1001"/>
      <c r="AU37" s="975"/>
      <c r="AV37" s="980"/>
      <c r="AW37" s="53" t="s">
        <v>7</v>
      </c>
      <c r="AX37" s="19">
        <f>AX35-AX36</f>
        <v>0</v>
      </c>
      <c r="AY37" s="1001"/>
      <c r="AZ37" s="975"/>
      <c r="BA37" s="980"/>
      <c r="BB37" s="53" t="s">
        <v>7</v>
      </c>
      <c r="BC37" s="19">
        <f>BC35-BC36</f>
        <v>0</v>
      </c>
      <c r="BD37" s="1001"/>
      <c r="BE37" s="975"/>
      <c r="BF37" s="980"/>
      <c r="BG37" s="53" t="s">
        <v>7</v>
      </c>
      <c r="BH37" s="19">
        <f>BH35-BH36</f>
        <v>0</v>
      </c>
      <c r="BI37" s="1001"/>
      <c r="BJ37" s="975"/>
      <c r="BK37" s="980"/>
      <c r="BL37" s="85"/>
      <c r="BM37" s="84"/>
      <c r="BN37" s="1001"/>
      <c r="BO37" s="968"/>
      <c r="BP37" s="955"/>
      <c r="BQ37" s="85"/>
      <c r="BR37" s="84"/>
      <c r="BS37" s="1001"/>
      <c r="BT37" s="968"/>
      <c r="BU37" s="955"/>
      <c r="BV37" s="85"/>
      <c r="BW37" s="84"/>
      <c r="BX37" s="1001"/>
      <c r="BY37" s="968"/>
      <c r="BZ37" s="955"/>
      <c r="CA37" s="1005"/>
      <c r="CB37" s="1021"/>
      <c r="CC37" s="946">
        <f t="shared" si="13"/>
        <v>0</v>
      </c>
    </row>
    <row r="38" spans="1:81" ht="18" customHeight="1" thickBot="1">
      <c r="A38" s="1180"/>
      <c r="B38" s="1143"/>
      <c r="C38" s="1145" t="s">
        <v>40</v>
      </c>
      <c r="D38" s="44" t="s">
        <v>8</v>
      </c>
      <c r="E38" s="366"/>
      <c r="F38" s="1001"/>
      <c r="G38" s="973">
        <f>E41*F7-H38</f>
        <v>0</v>
      </c>
      <c r="H38" s="1095"/>
      <c r="I38" s="44" t="s">
        <v>8</v>
      </c>
      <c r="J38" s="366"/>
      <c r="K38" s="1001"/>
      <c r="L38" s="973">
        <f>J41*K7-M38</f>
        <v>0</v>
      </c>
      <c r="M38" s="1095"/>
      <c r="N38" s="44" t="s">
        <v>8</v>
      </c>
      <c r="O38" s="35"/>
      <c r="P38" s="1001"/>
      <c r="Q38" s="973">
        <f>O41*P7-R38</f>
        <v>0</v>
      </c>
      <c r="R38" s="961">
        <f>IF(O38="",0,ROUND(SUM(R7:R21)*O38*P7*1.35/職員設定!$C$7,0))</f>
        <v>0</v>
      </c>
      <c r="S38" s="44" t="s">
        <v>8</v>
      </c>
      <c r="T38" s="35"/>
      <c r="U38" s="1001"/>
      <c r="V38" s="973">
        <f>T41*U7-W38</f>
        <v>0</v>
      </c>
      <c r="W38" s="961">
        <f>IF(T38="",0,ROUND(SUM(W7:W21)*T38*U7*1.35/職員設定!$C$7,0))</f>
        <v>0</v>
      </c>
      <c r="X38" s="44" t="s">
        <v>8</v>
      </c>
      <c r="Y38" s="35"/>
      <c r="Z38" s="1001"/>
      <c r="AA38" s="973">
        <f>Y41*Z7-AB38</f>
        <v>0</v>
      </c>
      <c r="AB38" s="961">
        <f>IF(Y38="",0,ROUND(SUM(AB7:AB21)*Y38*Z7*1.35/職員設定!$C$7,0))</f>
        <v>0</v>
      </c>
      <c r="AC38" s="44" t="s">
        <v>8</v>
      </c>
      <c r="AD38" s="35"/>
      <c r="AE38" s="1001"/>
      <c r="AF38" s="973">
        <f>AD41*AE7-AG38</f>
        <v>0</v>
      </c>
      <c r="AG38" s="961">
        <f>IF(AD38="",0,ROUND(SUM(AG7:AG21)*AD38*AE7*1.35/職員設定!$C$7,0))</f>
        <v>0</v>
      </c>
      <c r="AH38" s="44" t="s">
        <v>8</v>
      </c>
      <c r="AI38" s="35"/>
      <c r="AJ38" s="1001"/>
      <c r="AK38" s="973">
        <f>AI41*AJ7-AL38</f>
        <v>0</v>
      </c>
      <c r="AL38" s="961">
        <f>IF(AI38="",0,ROUND(SUM(AL7:AL21)*AI38*AJ7*1.35/職員設定!$C$7,0))</f>
        <v>0</v>
      </c>
      <c r="AM38" s="44" t="s">
        <v>8</v>
      </c>
      <c r="AN38" s="35"/>
      <c r="AO38" s="1001"/>
      <c r="AP38" s="973">
        <f>AN41*AO7-AQ38</f>
        <v>0</v>
      </c>
      <c r="AQ38" s="961">
        <f>IF(AN38="",0,ROUND(SUM(AQ7:AQ21)*AN38*AO7*1.35/職員設定!$C$7,0))</f>
        <v>0</v>
      </c>
      <c r="AR38" s="44" t="s">
        <v>8</v>
      </c>
      <c r="AS38" s="35"/>
      <c r="AT38" s="1001"/>
      <c r="AU38" s="973">
        <f>AS41*AT7-AV38</f>
        <v>0</v>
      </c>
      <c r="AV38" s="961">
        <f>IF(AS38="",0,ROUND(SUM(AV7:AV21)*AS38*AT7*1.35/職員設定!$C$7,0))</f>
        <v>0</v>
      </c>
      <c r="AW38" s="44" t="s">
        <v>8</v>
      </c>
      <c r="AX38" s="35"/>
      <c r="AY38" s="1001"/>
      <c r="AZ38" s="973">
        <f>AX41*AY7-BA38</f>
        <v>0</v>
      </c>
      <c r="BA38" s="961">
        <f>IF(AX38="",0,ROUND(SUM(BA7:BA21)*AX38*AY7*1.35/職員設定!$C$7,0))</f>
        <v>0</v>
      </c>
      <c r="BB38" s="44" t="s">
        <v>8</v>
      </c>
      <c r="BC38" s="35"/>
      <c r="BD38" s="1001"/>
      <c r="BE38" s="973">
        <f>BC41*BD7-BF38</f>
        <v>0</v>
      </c>
      <c r="BF38" s="961">
        <f>IF(BC38="",0,ROUND(SUM(BF7:BF21)*BC38*BD7*1.35/職員設定!$C$7,0))</f>
        <v>0</v>
      </c>
      <c r="BG38" s="44" t="s">
        <v>8</v>
      </c>
      <c r="BH38" s="35"/>
      <c r="BI38" s="1001"/>
      <c r="BJ38" s="973">
        <f>BH41*BI7-BK38</f>
        <v>0</v>
      </c>
      <c r="BK38" s="961">
        <f>IF(BH38="",0,ROUND(SUM(BK7:BK21)*BH38*BI7*1.35/職員設定!$C$7,0))</f>
        <v>0</v>
      </c>
      <c r="BL38" s="75"/>
      <c r="BM38" s="82"/>
      <c r="BN38" s="1001"/>
      <c r="BO38" s="966"/>
      <c r="BP38" s="953"/>
      <c r="BQ38" s="75"/>
      <c r="BR38" s="82"/>
      <c r="BS38" s="1001"/>
      <c r="BT38" s="966"/>
      <c r="BU38" s="953"/>
      <c r="BV38" s="75"/>
      <c r="BW38" s="82"/>
      <c r="BX38" s="1001"/>
      <c r="BY38" s="966"/>
      <c r="BZ38" s="953"/>
      <c r="CA38" s="1082">
        <f t="shared" ref="CA38" si="18">BJ38+BK38+BE38+BF38+AZ38+BA38+AU38+AV38+AP38+AQ38+AK38+AL38+AF38+AG38+AA38+AB38+V38+W38+Q38+R38+L38+M38+G38+H38</f>
        <v>0</v>
      </c>
      <c r="CB38" s="1024">
        <f t="shared" ref="CB38" si="19">H38+M38</f>
        <v>0</v>
      </c>
      <c r="CC38" s="946">
        <f t="shared" ref="CC38" si="20">BK38+BF38+BA38+AV38+AQ38+AL38+AG38+AB38+W38+R38</f>
        <v>0</v>
      </c>
    </row>
    <row r="39" spans="1:81" ht="18" customHeight="1" thickBot="1">
      <c r="A39" s="1180"/>
      <c r="B39" s="1143"/>
      <c r="C39" s="1146"/>
      <c r="D39" s="48" t="s">
        <v>38</v>
      </c>
      <c r="E39" s="33"/>
      <c r="F39" s="1001"/>
      <c r="G39" s="974"/>
      <c r="H39" s="1096"/>
      <c r="I39" s="48" t="s">
        <v>38</v>
      </c>
      <c r="J39" s="33"/>
      <c r="K39" s="1001"/>
      <c r="L39" s="974"/>
      <c r="M39" s="1096"/>
      <c r="N39" s="48" t="s">
        <v>38</v>
      </c>
      <c r="O39" s="33"/>
      <c r="P39" s="1001"/>
      <c r="Q39" s="974"/>
      <c r="R39" s="979"/>
      <c r="S39" s="48" t="s">
        <v>38</v>
      </c>
      <c r="T39" s="33"/>
      <c r="U39" s="1001"/>
      <c r="V39" s="974"/>
      <c r="W39" s="979"/>
      <c r="X39" s="48" t="s">
        <v>38</v>
      </c>
      <c r="Y39" s="33"/>
      <c r="Z39" s="1001"/>
      <c r="AA39" s="974"/>
      <c r="AB39" s="979"/>
      <c r="AC39" s="48" t="s">
        <v>38</v>
      </c>
      <c r="AD39" s="33"/>
      <c r="AE39" s="1001"/>
      <c r="AF39" s="974"/>
      <c r="AG39" s="979"/>
      <c r="AH39" s="48" t="s">
        <v>38</v>
      </c>
      <c r="AI39" s="33"/>
      <c r="AJ39" s="1001"/>
      <c r="AK39" s="974"/>
      <c r="AL39" s="979"/>
      <c r="AM39" s="48" t="s">
        <v>38</v>
      </c>
      <c r="AN39" s="33"/>
      <c r="AO39" s="1001"/>
      <c r="AP39" s="974"/>
      <c r="AQ39" s="979"/>
      <c r="AR39" s="48" t="s">
        <v>38</v>
      </c>
      <c r="AS39" s="33"/>
      <c r="AT39" s="1001"/>
      <c r="AU39" s="974"/>
      <c r="AV39" s="979"/>
      <c r="AW39" s="48" t="s">
        <v>38</v>
      </c>
      <c r="AX39" s="33"/>
      <c r="AY39" s="1001"/>
      <c r="AZ39" s="974"/>
      <c r="BA39" s="979"/>
      <c r="BB39" s="48" t="s">
        <v>38</v>
      </c>
      <c r="BC39" s="33"/>
      <c r="BD39" s="1001"/>
      <c r="BE39" s="974"/>
      <c r="BF39" s="979"/>
      <c r="BG39" s="48" t="s">
        <v>38</v>
      </c>
      <c r="BH39" s="33"/>
      <c r="BI39" s="1001"/>
      <c r="BJ39" s="974"/>
      <c r="BK39" s="979"/>
      <c r="BL39" s="79"/>
      <c r="BM39" s="80"/>
      <c r="BN39" s="1001"/>
      <c r="BO39" s="967"/>
      <c r="BP39" s="954"/>
      <c r="BQ39" s="79"/>
      <c r="BR39" s="80"/>
      <c r="BS39" s="1001"/>
      <c r="BT39" s="967"/>
      <c r="BU39" s="954"/>
      <c r="BV39" s="79"/>
      <c r="BW39" s="80"/>
      <c r="BX39" s="1001"/>
      <c r="BY39" s="967"/>
      <c r="BZ39" s="954"/>
      <c r="CA39" s="1004"/>
      <c r="CB39" s="1020"/>
      <c r="CC39" s="946"/>
    </row>
    <row r="40" spans="1:81" s="230" customFormat="1" ht="18" customHeight="1" thickBot="1">
      <c r="A40" s="1180"/>
      <c r="B40" s="1143"/>
      <c r="C40" s="1146"/>
      <c r="D40" s="468" t="s">
        <v>9</v>
      </c>
      <c r="E40" s="6">
        <f>ROUND(E38*職員設定!$Q$9,0)</f>
        <v>0</v>
      </c>
      <c r="F40" s="1001"/>
      <c r="G40" s="974"/>
      <c r="H40" s="1096"/>
      <c r="I40" s="468" t="s">
        <v>9</v>
      </c>
      <c r="J40" s="6">
        <f>ROUND(J38*職員設定!$Q$9,0)</f>
        <v>0</v>
      </c>
      <c r="K40" s="1001"/>
      <c r="L40" s="974"/>
      <c r="M40" s="1096"/>
      <c r="N40" s="468" t="s">
        <v>9</v>
      </c>
      <c r="O40" s="6">
        <f>ROUND(O38*職員設定!$Q$9,0)</f>
        <v>0</v>
      </c>
      <c r="P40" s="1001"/>
      <c r="Q40" s="974"/>
      <c r="R40" s="979"/>
      <c r="S40" s="468" t="s">
        <v>9</v>
      </c>
      <c r="T40" s="6">
        <f>ROUND(T38*職員設定!$Q$9,0)</f>
        <v>0</v>
      </c>
      <c r="U40" s="1001"/>
      <c r="V40" s="974"/>
      <c r="W40" s="979"/>
      <c r="X40" s="468" t="s">
        <v>9</v>
      </c>
      <c r="Y40" s="6">
        <f>ROUND(Y38*職員設定!$Q$9,0)</f>
        <v>0</v>
      </c>
      <c r="Z40" s="1001"/>
      <c r="AA40" s="974"/>
      <c r="AB40" s="979"/>
      <c r="AC40" s="468" t="s">
        <v>9</v>
      </c>
      <c r="AD40" s="6">
        <f>ROUND(AD38*職員設定!$Q$9,0)</f>
        <v>0</v>
      </c>
      <c r="AE40" s="1001"/>
      <c r="AF40" s="974"/>
      <c r="AG40" s="979"/>
      <c r="AH40" s="468" t="s">
        <v>9</v>
      </c>
      <c r="AI40" s="6">
        <f>ROUND(AI38*職員設定!$Q$9,0)</f>
        <v>0</v>
      </c>
      <c r="AJ40" s="1001"/>
      <c r="AK40" s="974"/>
      <c r="AL40" s="979"/>
      <c r="AM40" s="468" t="s">
        <v>9</v>
      </c>
      <c r="AN40" s="6">
        <f>ROUND(AN38*職員設定!$Q$9,0)</f>
        <v>0</v>
      </c>
      <c r="AO40" s="1001"/>
      <c r="AP40" s="974"/>
      <c r="AQ40" s="979"/>
      <c r="AR40" s="468" t="s">
        <v>9</v>
      </c>
      <c r="AS40" s="6">
        <f>ROUND(AS38*職員設定!$Q$9,0)</f>
        <v>0</v>
      </c>
      <c r="AT40" s="1001"/>
      <c r="AU40" s="974"/>
      <c r="AV40" s="979"/>
      <c r="AW40" s="468" t="s">
        <v>9</v>
      </c>
      <c r="AX40" s="6">
        <f>ROUND(AX38*職員設定!$Q$9,0)</f>
        <v>0</v>
      </c>
      <c r="AY40" s="1001"/>
      <c r="AZ40" s="974"/>
      <c r="BA40" s="979"/>
      <c r="BB40" s="468" t="s">
        <v>9</v>
      </c>
      <c r="BC40" s="6">
        <f>ROUND(BC38*職員設定!$Q$9,0)</f>
        <v>0</v>
      </c>
      <c r="BD40" s="1001"/>
      <c r="BE40" s="974"/>
      <c r="BF40" s="979"/>
      <c r="BG40" s="468" t="s">
        <v>9</v>
      </c>
      <c r="BH40" s="6">
        <f>ROUND(BH38*職員設定!$Q$9,0)</f>
        <v>0</v>
      </c>
      <c r="BI40" s="1001"/>
      <c r="BJ40" s="974"/>
      <c r="BK40" s="979"/>
      <c r="BL40" s="434"/>
      <c r="BM40" s="28"/>
      <c r="BN40" s="1001"/>
      <c r="BO40" s="967"/>
      <c r="BP40" s="954"/>
      <c r="BQ40" s="434"/>
      <c r="BR40" s="28"/>
      <c r="BS40" s="1001"/>
      <c r="BT40" s="967"/>
      <c r="BU40" s="954"/>
      <c r="BV40" s="434"/>
      <c r="BW40" s="28"/>
      <c r="BX40" s="1001"/>
      <c r="BY40" s="967"/>
      <c r="BZ40" s="954"/>
      <c r="CA40" s="1004"/>
      <c r="CB40" s="1020"/>
      <c r="CC40" s="946"/>
    </row>
    <row r="41" spans="1:81" s="5" customFormat="1" ht="18" customHeight="1" thickBot="1">
      <c r="A41" s="1180"/>
      <c r="B41" s="1143"/>
      <c r="C41" s="1147"/>
      <c r="D41" s="53" t="s">
        <v>10</v>
      </c>
      <c r="E41" s="19">
        <f>E39-E40</f>
        <v>0</v>
      </c>
      <c r="F41" s="1001"/>
      <c r="G41" s="975"/>
      <c r="H41" s="1097"/>
      <c r="I41" s="53" t="s">
        <v>10</v>
      </c>
      <c r="J41" s="19">
        <f>J39-J40</f>
        <v>0</v>
      </c>
      <c r="K41" s="1001"/>
      <c r="L41" s="975"/>
      <c r="M41" s="1097"/>
      <c r="N41" s="53" t="s">
        <v>10</v>
      </c>
      <c r="O41" s="19">
        <f>O39-O40</f>
        <v>0</v>
      </c>
      <c r="P41" s="1001"/>
      <c r="Q41" s="975"/>
      <c r="R41" s="980"/>
      <c r="S41" s="53" t="s">
        <v>10</v>
      </c>
      <c r="T41" s="19">
        <f>T39-T40</f>
        <v>0</v>
      </c>
      <c r="U41" s="1001"/>
      <c r="V41" s="975"/>
      <c r="W41" s="980"/>
      <c r="X41" s="53" t="s">
        <v>10</v>
      </c>
      <c r="Y41" s="19">
        <f>Y39-Y40</f>
        <v>0</v>
      </c>
      <c r="Z41" s="1001"/>
      <c r="AA41" s="975"/>
      <c r="AB41" s="980"/>
      <c r="AC41" s="53" t="s">
        <v>10</v>
      </c>
      <c r="AD41" s="19">
        <f>AD39-AD40</f>
        <v>0</v>
      </c>
      <c r="AE41" s="1001"/>
      <c r="AF41" s="975"/>
      <c r="AG41" s="980"/>
      <c r="AH41" s="53" t="s">
        <v>10</v>
      </c>
      <c r="AI41" s="19">
        <f>AI39-AI40</f>
        <v>0</v>
      </c>
      <c r="AJ41" s="1001"/>
      <c r="AK41" s="975"/>
      <c r="AL41" s="980"/>
      <c r="AM41" s="53" t="s">
        <v>10</v>
      </c>
      <c r="AN41" s="19">
        <f>AN39-AN40</f>
        <v>0</v>
      </c>
      <c r="AO41" s="1001"/>
      <c r="AP41" s="975"/>
      <c r="AQ41" s="980"/>
      <c r="AR41" s="53" t="s">
        <v>10</v>
      </c>
      <c r="AS41" s="19">
        <f>AS39-AS40</f>
        <v>0</v>
      </c>
      <c r="AT41" s="1001"/>
      <c r="AU41" s="975"/>
      <c r="AV41" s="980"/>
      <c r="AW41" s="53" t="s">
        <v>10</v>
      </c>
      <c r="AX41" s="19">
        <f>AX39-AX40</f>
        <v>0</v>
      </c>
      <c r="AY41" s="1001"/>
      <c r="AZ41" s="975"/>
      <c r="BA41" s="980"/>
      <c r="BB41" s="53" t="s">
        <v>10</v>
      </c>
      <c r="BC41" s="19">
        <f>BC39-BC40</f>
        <v>0</v>
      </c>
      <c r="BD41" s="1001"/>
      <c r="BE41" s="975"/>
      <c r="BF41" s="980"/>
      <c r="BG41" s="53" t="s">
        <v>10</v>
      </c>
      <c r="BH41" s="19">
        <f>BH39-BH40</f>
        <v>0</v>
      </c>
      <c r="BI41" s="1001"/>
      <c r="BJ41" s="975"/>
      <c r="BK41" s="980"/>
      <c r="BL41" s="85"/>
      <c r="BM41" s="84"/>
      <c r="BN41" s="1001"/>
      <c r="BO41" s="968"/>
      <c r="BP41" s="955"/>
      <c r="BQ41" s="85"/>
      <c r="BR41" s="84"/>
      <c r="BS41" s="1001"/>
      <c r="BT41" s="968"/>
      <c r="BU41" s="955"/>
      <c r="BV41" s="85"/>
      <c r="BW41" s="84"/>
      <c r="BX41" s="1001"/>
      <c r="BY41" s="968"/>
      <c r="BZ41" s="955"/>
      <c r="CA41" s="1005"/>
      <c r="CB41" s="1021"/>
      <c r="CC41" s="946">
        <f t="shared" ref="CC41" si="21">BK41+BF41+BA41+AV41+AQ41+AL41+AG41+AB41+W41+R41</f>
        <v>0</v>
      </c>
    </row>
    <row r="42" spans="1:81" ht="18" customHeight="1" thickBot="1">
      <c r="A42" s="1180"/>
      <c r="B42" s="1143"/>
      <c r="C42" s="1146" t="s">
        <v>43</v>
      </c>
      <c r="D42" s="48" t="s">
        <v>11</v>
      </c>
      <c r="E42" s="36"/>
      <c r="F42" s="1001"/>
      <c r="G42" s="974">
        <f>E45*F7-H42</f>
        <v>0</v>
      </c>
      <c r="H42" s="1095"/>
      <c r="I42" s="48" t="s">
        <v>11</v>
      </c>
      <c r="J42" s="36"/>
      <c r="K42" s="1001"/>
      <c r="L42" s="974">
        <f>J45*K7-M42</f>
        <v>0</v>
      </c>
      <c r="M42" s="1095"/>
      <c r="N42" s="48" t="s">
        <v>11</v>
      </c>
      <c r="O42" s="36"/>
      <c r="P42" s="1001"/>
      <c r="Q42" s="974">
        <f>O45*P7-R42</f>
        <v>0</v>
      </c>
      <c r="R42" s="961">
        <f>IF(O42="",0,ROUND(SUM(R7:R21)*O42*P7*0.25/職員設定!$C$7,0))</f>
        <v>0</v>
      </c>
      <c r="S42" s="48" t="s">
        <v>11</v>
      </c>
      <c r="T42" s="36"/>
      <c r="U42" s="1001"/>
      <c r="V42" s="974">
        <f>T45*U7-W42</f>
        <v>0</v>
      </c>
      <c r="W42" s="961">
        <f>IF(T42="",0,ROUND(SUM(W7:W21)*T42*U7*0.25/職員設定!$C$7,0))</f>
        <v>0</v>
      </c>
      <c r="X42" s="48" t="s">
        <v>11</v>
      </c>
      <c r="Y42" s="36"/>
      <c r="Z42" s="1001"/>
      <c r="AA42" s="973">
        <f>Y45*Z7-AB42</f>
        <v>0</v>
      </c>
      <c r="AB42" s="961">
        <f>IF(Y42="",0,ROUND(SUM(AB7:AB21)*Y42*Z7*0.25/職員設定!$C$7,0))</f>
        <v>0</v>
      </c>
      <c r="AC42" s="48" t="s">
        <v>11</v>
      </c>
      <c r="AD42" s="36"/>
      <c r="AE42" s="1001"/>
      <c r="AF42" s="973">
        <f>AD45*AE7-AG42</f>
        <v>0</v>
      </c>
      <c r="AG42" s="961">
        <f>IF(AD42="",0,ROUND(SUM(AG7:AG21)*AD42*AE7*0.25/職員設定!$C$7,0))</f>
        <v>0</v>
      </c>
      <c r="AH42" s="48" t="s">
        <v>11</v>
      </c>
      <c r="AI42" s="36"/>
      <c r="AJ42" s="1001"/>
      <c r="AK42" s="973">
        <f>AI45*AJ7-AL42</f>
        <v>0</v>
      </c>
      <c r="AL42" s="961">
        <f>IF(AI42="",0,ROUND(SUM(AL7:AL21)*AI42*AJ7*0.25/職員設定!$C$7,0))</f>
        <v>0</v>
      </c>
      <c r="AM42" s="48" t="s">
        <v>11</v>
      </c>
      <c r="AN42" s="36"/>
      <c r="AO42" s="1001"/>
      <c r="AP42" s="973">
        <f>AN45*AO7-AQ42</f>
        <v>0</v>
      </c>
      <c r="AQ42" s="961">
        <f>IF(AN42="",0,ROUND(SUM(AQ7:AQ21)*AN42*AO7*0.25/職員設定!$C$7,0))</f>
        <v>0</v>
      </c>
      <c r="AR42" s="48" t="s">
        <v>11</v>
      </c>
      <c r="AS42" s="36"/>
      <c r="AT42" s="1001"/>
      <c r="AU42" s="973">
        <f>AS45*AT7-AV42</f>
        <v>0</v>
      </c>
      <c r="AV42" s="961">
        <f>IF(AS42="",0,ROUND(SUM(AV7:AV21)*AS42*AT7*0.25/職員設定!$C$7,0))</f>
        <v>0</v>
      </c>
      <c r="AW42" s="48" t="s">
        <v>11</v>
      </c>
      <c r="AX42" s="36"/>
      <c r="AY42" s="1001"/>
      <c r="AZ42" s="973">
        <f>AX45*AY7-BA42</f>
        <v>0</v>
      </c>
      <c r="BA42" s="961">
        <f>IF(AX42="",0,ROUND(SUM(BA7:BA21)*AX42*AY7*0.25/職員設定!$C$7,0))</f>
        <v>0</v>
      </c>
      <c r="BB42" s="48" t="s">
        <v>11</v>
      </c>
      <c r="BC42" s="36"/>
      <c r="BD42" s="1001"/>
      <c r="BE42" s="973">
        <f>BC45*BD7-BF42</f>
        <v>0</v>
      </c>
      <c r="BF42" s="961">
        <f>IF(BC42="",0,ROUND(SUM(BF7:BF21)*BC42*BD7*0.25/職員設定!$C$7,0))</f>
        <v>0</v>
      </c>
      <c r="BG42" s="48" t="s">
        <v>11</v>
      </c>
      <c r="BH42" s="36"/>
      <c r="BI42" s="1001"/>
      <c r="BJ42" s="973">
        <f>BH45*BI7-BK42</f>
        <v>0</v>
      </c>
      <c r="BK42" s="961">
        <f>IF(BH42="",0,ROUND(SUM(BK7:BK21)*BH42*BI7*0.25/職員設定!$C$7,0))</f>
        <v>0</v>
      </c>
      <c r="BL42" s="79"/>
      <c r="BM42" s="86"/>
      <c r="BN42" s="1001"/>
      <c r="BO42" s="969"/>
      <c r="BP42" s="953"/>
      <c r="BQ42" s="79"/>
      <c r="BR42" s="86"/>
      <c r="BS42" s="1001"/>
      <c r="BT42" s="969"/>
      <c r="BU42" s="953"/>
      <c r="BV42" s="79"/>
      <c r="BW42" s="86"/>
      <c r="BX42" s="1001"/>
      <c r="BY42" s="969"/>
      <c r="BZ42" s="953"/>
      <c r="CA42" s="1082">
        <f t="shared" ref="CA42" si="22">BJ42+BK42+BE42+BF42+AZ42+BA42+AU42+AV42+AP42+AQ42+AK42+AL42+AF42+AG42+AA42+AB42+V42+W42+Q42+R42+L42+M42+G42+H42</f>
        <v>0</v>
      </c>
      <c r="CB42" s="1024">
        <f t="shared" ref="CB42" si="23">H42+M42</f>
        <v>0</v>
      </c>
      <c r="CC42" s="946">
        <f>BK42+BF42+BA42+AV42+AQ42+AL42+AG42+AB42+W42+R42</f>
        <v>0</v>
      </c>
    </row>
    <row r="43" spans="1:81" ht="18" customHeight="1" thickBot="1">
      <c r="A43" s="1180"/>
      <c r="B43" s="1143"/>
      <c r="C43" s="1146"/>
      <c r="D43" s="48" t="s">
        <v>38</v>
      </c>
      <c r="E43" s="33"/>
      <c r="F43" s="1001"/>
      <c r="G43" s="974"/>
      <c r="H43" s="1096"/>
      <c r="I43" s="48" t="s">
        <v>38</v>
      </c>
      <c r="J43" s="33"/>
      <c r="K43" s="1001"/>
      <c r="L43" s="974"/>
      <c r="M43" s="1096"/>
      <c r="N43" s="48" t="s">
        <v>38</v>
      </c>
      <c r="O43" s="33"/>
      <c r="P43" s="1001"/>
      <c r="Q43" s="974"/>
      <c r="R43" s="979"/>
      <c r="S43" s="48" t="s">
        <v>38</v>
      </c>
      <c r="T43" s="33"/>
      <c r="U43" s="1001"/>
      <c r="V43" s="974"/>
      <c r="W43" s="979"/>
      <c r="X43" s="48" t="s">
        <v>38</v>
      </c>
      <c r="Y43" s="33"/>
      <c r="Z43" s="1001"/>
      <c r="AA43" s="974"/>
      <c r="AB43" s="979"/>
      <c r="AC43" s="48" t="s">
        <v>38</v>
      </c>
      <c r="AD43" s="33"/>
      <c r="AE43" s="1001"/>
      <c r="AF43" s="974"/>
      <c r="AG43" s="979"/>
      <c r="AH43" s="48" t="s">
        <v>38</v>
      </c>
      <c r="AI43" s="33"/>
      <c r="AJ43" s="1001"/>
      <c r="AK43" s="974"/>
      <c r="AL43" s="979"/>
      <c r="AM43" s="48" t="s">
        <v>38</v>
      </c>
      <c r="AN43" s="33"/>
      <c r="AO43" s="1001"/>
      <c r="AP43" s="974"/>
      <c r="AQ43" s="979"/>
      <c r="AR43" s="48" t="s">
        <v>38</v>
      </c>
      <c r="AS43" s="33"/>
      <c r="AT43" s="1001"/>
      <c r="AU43" s="974"/>
      <c r="AV43" s="979"/>
      <c r="AW43" s="48" t="s">
        <v>38</v>
      </c>
      <c r="AX43" s="33"/>
      <c r="AY43" s="1001"/>
      <c r="AZ43" s="974"/>
      <c r="BA43" s="979"/>
      <c r="BB43" s="48" t="s">
        <v>38</v>
      </c>
      <c r="BC43" s="33"/>
      <c r="BD43" s="1001"/>
      <c r="BE43" s="974"/>
      <c r="BF43" s="979"/>
      <c r="BG43" s="48" t="s">
        <v>38</v>
      </c>
      <c r="BH43" s="33"/>
      <c r="BI43" s="1001"/>
      <c r="BJ43" s="974"/>
      <c r="BK43" s="979"/>
      <c r="BL43" s="79"/>
      <c r="BM43" s="80"/>
      <c r="BN43" s="1001"/>
      <c r="BO43" s="967"/>
      <c r="BP43" s="954"/>
      <c r="BQ43" s="79"/>
      <c r="BR43" s="80"/>
      <c r="BS43" s="1001"/>
      <c r="BT43" s="967"/>
      <c r="BU43" s="954"/>
      <c r="BV43" s="79"/>
      <c r="BW43" s="80"/>
      <c r="BX43" s="1001"/>
      <c r="BY43" s="967"/>
      <c r="BZ43" s="954"/>
      <c r="CA43" s="1004"/>
      <c r="CB43" s="1020"/>
      <c r="CC43" s="946"/>
    </row>
    <row r="44" spans="1:81" s="230" customFormat="1" ht="18" customHeight="1" thickBot="1">
      <c r="A44" s="1180"/>
      <c r="B44" s="1143"/>
      <c r="C44" s="1146"/>
      <c r="D44" s="468" t="s">
        <v>12</v>
      </c>
      <c r="E44" s="6">
        <f>ROUND(E42*職員設定!$R$9,0)</f>
        <v>0</v>
      </c>
      <c r="F44" s="1001"/>
      <c r="G44" s="974"/>
      <c r="H44" s="1096"/>
      <c r="I44" s="468" t="s">
        <v>12</v>
      </c>
      <c r="J44" s="6">
        <f>ROUND(J42*職員設定!$R$9,0)</f>
        <v>0</v>
      </c>
      <c r="K44" s="1001"/>
      <c r="L44" s="974"/>
      <c r="M44" s="1096"/>
      <c r="N44" s="468" t="s">
        <v>12</v>
      </c>
      <c r="O44" s="6">
        <f>ROUND(O42*職員設定!$R$9,0)</f>
        <v>0</v>
      </c>
      <c r="P44" s="1001"/>
      <c r="Q44" s="974"/>
      <c r="R44" s="979"/>
      <c r="S44" s="468" t="s">
        <v>12</v>
      </c>
      <c r="T44" s="6">
        <f>ROUND(T42*職員設定!$R$9,0)</f>
        <v>0</v>
      </c>
      <c r="U44" s="1001"/>
      <c r="V44" s="974"/>
      <c r="W44" s="979"/>
      <c r="X44" s="468" t="s">
        <v>12</v>
      </c>
      <c r="Y44" s="6">
        <f>ROUND(Y42*職員設定!$R$9,0)</f>
        <v>0</v>
      </c>
      <c r="Z44" s="1001"/>
      <c r="AA44" s="974"/>
      <c r="AB44" s="979"/>
      <c r="AC44" s="468" t="s">
        <v>12</v>
      </c>
      <c r="AD44" s="6">
        <f>ROUND(AD42*職員設定!$R$9,0)</f>
        <v>0</v>
      </c>
      <c r="AE44" s="1001"/>
      <c r="AF44" s="974"/>
      <c r="AG44" s="979"/>
      <c r="AH44" s="468" t="s">
        <v>12</v>
      </c>
      <c r="AI44" s="6">
        <f>ROUND(AI42*職員設定!$R$9,0)</f>
        <v>0</v>
      </c>
      <c r="AJ44" s="1001"/>
      <c r="AK44" s="974"/>
      <c r="AL44" s="979"/>
      <c r="AM44" s="468" t="s">
        <v>12</v>
      </c>
      <c r="AN44" s="6">
        <f>ROUND(AN42*職員設定!$R$9,0)</f>
        <v>0</v>
      </c>
      <c r="AO44" s="1001"/>
      <c r="AP44" s="974"/>
      <c r="AQ44" s="979"/>
      <c r="AR44" s="468" t="s">
        <v>12</v>
      </c>
      <c r="AS44" s="6">
        <f>ROUND(AS42*職員設定!$R$9,0)</f>
        <v>0</v>
      </c>
      <c r="AT44" s="1001"/>
      <c r="AU44" s="974"/>
      <c r="AV44" s="979"/>
      <c r="AW44" s="468" t="s">
        <v>12</v>
      </c>
      <c r="AX44" s="6">
        <f>ROUND(AX42*職員設定!$R$9,0)</f>
        <v>0</v>
      </c>
      <c r="AY44" s="1001"/>
      <c r="AZ44" s="974"/>
      <c r="BA44" s="979"/>
      <c r="BB44" s="468" t="s">
        <v>12</v>
      </c>
      <c r="BC44" s="6">
        <f>ROUND(BC42*職員設定!$R$9,0)</f>
        <v>0</v>
      </c>
      <c r="BD44" s="1001"/>
      <c r="BE44" s="974"/>
      <c r="BF44" s="979"/>
      <c r="BG44" s="468" t="s">
        <v>12</v>
      </c>
      <c r="BH44" s="6">
        <f>ROUND(BH42*職員設定!$R$9,0)</f>
        <v>0</v>
      </c>
      <c r="BI44" s="1001"/>
      <c r="BJ44" s="974"/>
      <c r="BK44" s="979"/>
      <c r="BL44" s="434"/>
      <c r="BM44" s="28"/>
      <c r="BN44" s="1001"/>
      <c r="BO44" s="967"/>
      <c r="BP44" s="954"/>
      <c r="BQ44" s="434"/>
      <c r="BR44" s="28"/>
      <c r="BS44" s="1001"/>
      <c r="BT44" s="967"/>
      <c r="BU44" s="954"/>
      <c r="BV44" s="434"/>
      <c r="BW44" s="28"/>
      <c r="BX44" s="1001"/>
      <c r="BY44" s="967"/>
      <c r="BZ44" s="954"/>
      <c r="CA44" s="1004"/>
      <c r="CB44" s="1020"/>
      <c r="CC44" s="946"/>
    </row>
    <row r="45" spans="1:81" s="5" customFormat="1" ht="18" customHeight="1" thickBot="1">
      <c r="A45" s="1180"/>
      <c r="B45" s="1144"/>
      <c r="C45" s="1147"/>
      <c r="D45" s="54" t="s">
        <v>13</v>
      </c>
      <c r="E45" s="20">
        <f>E43-E44</f>
        <v>0</v>
      </c>
      <c r="F45" s="1001"/>
      <c r="G45" s="975"/>
      <c r="H45" s="1097"/>
      <c r="I45" s="54" t="s">
        <v>13</v>
      </c>
      <c r="J45" s="20">
        <f>J43-J44</f>
        <v>0</v>
      </c>
      <c r="K45" s="1001"/>
      <c r="L45" s="975"/>
      <c r="M45" s="1097"/>
      <c r="N45" s="54" t="s">
        <v>13</v>
      </c>
      <c r="O45" s="20">
        <f>O43-O44</f>
        <v>0</v>
      </c>
      <c r="P45" s="1001"/>
      <c r="Q45" s="975"/>
      <c r="R45" s="980"/>
      <c r="S45" s="54" t="s">
        <v>13</v>
      </c>
      <c r="T45" s="20">
        <f>T43-T44</f>
        <v>0</v>
      </c>
      <c r="U45" s="1001"/>
      <c r="V45" s="975"/>
      <c r="W45" s="980"/>
      <c r="X45" s="54" t="s">
        <v>13</v>
      </c>
      <c r="Y45" s="20">
        <f>Y43-Y44</f>
        <v>0</v>
      </c>
      <c r="Z45" s="1001"/>
      <c r="AA45" s="975"/>
      <c r="AB45" s="980"/>
      <c r="AC45" s="54" t="s">
        <v>13</v>
      </c>
      <c r="AD45" s="20">
        <f>AD43-AD44</f>
        <v>0</v>
      </c>
      <c r="AE45" s="1001"/>
      <c r="AF45" s="975"/>
      <c r="AG45" s="980"/>
      <c r="AH45" s="54" t="s">
        <v>13</v>
      </c>
      <c r="AI45" s="20">
        <f>AI43-AI44</f>
        <v>0</v>
      </c>
      <c r="AJ45" s="1001"/>
      <c r="AK45" s="975"/>
      <c r="AL45" s="980"/>
      <c r="AM45" s="54" t="s">
        <v>13</v>
      </c>
      <c r="AN45" s="20">
        <f>AN43-AN44</f>
        <v>0</v>
      </c>
      <c r="AO45" s="1001"/>
      <c r="AP45" s="975"/>
      <c r="AQ45" s="980"/>
      <c r="AR45" s="54" t="s">
        <v>13</v>
      </c>
      <c r="AS45" s="20">
        <f>AS43-AS44</f>
        <v>0</v>
      </c>
      <c r="AT45" s="1001"/>
      <c r="AU45" s="975"/>
      <c r="AV45" s="980"/>
      <c r="AW45" s="54" t="s">
        <v>13</v>
      </c>
      <c r="AX45" s="20">
        <f>AX43-AX44</f>
        <v>0</v>
      </c>
      <c r="AY45" s="1001"/>
      <c r="AZ45" s="975"/>
      <c r="BA45" s="980"/>
      <c r="BB45" s="54" t="s">
        <v>13</v>
      </c>
      <c r="BC45" s="20">
        <f>BC43-BC44</f>
        <v>0</v>
      </c>
      <c r="BD45" s="1001"/>
      <c r="BE45" s="975"/>
      <c r="BF45" s="980"/>
      <c r="BG45" s="54" t="s">
        <v>13</v>
      </c>
      <c r="BH45" s="20">
        <f>BH43-BH44</f>
        <v>0</v>
      </c>
      <c r="BI45" s="1001"/>
      <c r="BJ45" s="975"/>
      <c r="BK45" s="980"/>
      <c r="BL45" s="87"/>
      <c r="BM45" s="88"/>
      <c r="BN45" s="1001"/>
      <c r="BO45" s="968"/>
      <c r="BP45" s="955"/>
      <c r="BQ45" s="87"/>
      <c r="BR45" s="88"/>
      <c r="BS45" s="1001"/>
      <c r="BT45" s="968"/>
      <c r="BU45" s="955"/>
      <c r="BV45" s="87"/>
      <c r="BW45" s="88"/>
      <c r="BX45" s="1001"/>
      <c r="BY45" s="968"/>
      <c r="BZ45" s="955"/>
      <c r="CA45" s="1005"/>
      <c r="CB45" s="1021"/>
      <c r="CC45" s="946">
        <f t="shared" si="13"/>
        <v>0</v>
      </c>
    </row>
    <row r="46" spans="1:81" s="5" customFormat="1" ht="18" customHeight="1">
      <c r="A46" s="1180"/>
      <c r="B46" s="1171" t="s">
        <v>87</v>
      </c>
      <c r="C46" s="1172"/>
      <c r="D46" s="55" t="s">
        <v>84</v>
      </c>
      <c r="E46" s="189"/>
      <c r="F46" s="1001"/>
      <c r="G46" s="1042">
        <f>E49*F7-H46</f>
        <v>0</v>
      </c>
      <c r="H46" s="1099"/>
      <c r="I46" s="55" t="s">
        <v>84</v>
      </c>
      <c r="J46" s="189"/>
      <c r="K46" s="1001"/>
      <c r="L46" s="1042">
        <f>J49*K7-M46</f>
        <v>0</v>
      </c>
      <c r="M46" s="1099"/>
      <c r="N46" s="55" t="s">
        <v>84</v>
      </c>
      <c r="O46" s="189"/>
      <c r="P46" s="1001"/>
      <c r="Q46" s="1042">
        <f>O49*P7-R46</f>
        <v>0</v>
      </c>
      <c r="R46" s="989">
        <f>ROUND(IF(O46="",0,O49*P7*SUM(R7:R21)/SUM(Q7:Q21,R7:R21)),0)</f>
        <v>0</v>
      </c>
      <c r="S46" s="55" t="s">
        <v>84</v>
      </c>
      <c r="T46" s="189"/>
      <c r="U46" s="1001"/>
      <c r="V46" s="1042">
        <f>T49*U7-W46</f>
        <v>0</v>
      </c>
      <c r="W46" s="989">
        <f>ROUND(IF(T46="",0,T49*U7*SUM(W7:W21)/SUM(V7:V21,W7:W21)),0)</f>
        <v>0</v>
      </c>
      <c r="X46" s="55" t="s">
        <v>84</v>
      </c>
      <c r="Y46" s="189"/>
      <c r="Z46" s="1001"/>
      <c r="AA46" s="1042">
        <f>Y49*Z7-AB46</f>
        <v>0</v>
      </c>
      <c r="AB46" s="989">
        <f>ROUND(IF(Y46="",0,Y49*Z7*SUM(AB7:AB21)/SUM(AA7:AA21,AB7:AB21)),0)</f>
        <v>0</v>
      </c>
      <c r="AC46" s="55" t="s">
        <v>84</v>
      </c>
      <c r="AD46" s="189"/>
      <c r="AE46" s="1001"/>
      <c r="AF46" s="1042">
        <f>AD49*AE7-AG46</f>
        <v>0</v>
      </c>
      <c r="AG46" s="989">
        <f>ROUND(IF(AD46="",0,AD49*AE7*SUM(AG7:AG21)/SUM(AF7:AF21,AG7:AG21)),0)</f>
        <v>0</v>
      </c>
      <c r="AH46" s="55" t="s">
        <v>84</v>
      </c>
      <c r="AI46" s="189"/>
      <c r="AJ46" s="1001"/>
      <c r="AK46" s="1042">
        <f>AI49*AJ7-AL46</f>
        <v>0</v>
      </c>
      <c r="AL46" s="989">
        <f>ROUND(IF(AI46="",0,AI49*AJ7*SUM(AL7:AL21)/SUM(AK7:AK21,AL7:AL21)),0)</f>
        <v>0</v>
      </c>
      <c r="AM46" s="55" t="s">
        <v>84</v>
      </c>
      <c r="AN46" s="189"/>
      <c r="AO46" s="1001"/>
      <c r="AP46" s="1042">
        <f>AN49*AO7-AQ46</f>
        <v>0</v>
      </c>
      <c r="AQ46" s="989">
        <f>ROUND(IF(AN46="",0,AN49*AO7*SUM(AQ7:AQ21)/SUM(AP7:AP21,AQ7:AQ21)),0)</f>
        <v>0</v>
      </c>
      <c r="AR46" s="55" t="s">
        <v>84</v>
      </c>
      <c r="AS46" s="189"/>
      <c r="AT46" s="1001"/>
      <c r="AU46" s="1042">
        <f>AS49*AT7-AV46</f>
        <v>0</v>
      </c>
      <c r="AV46" s="989">
        <f>ROUND(IF(AS46="",0,AS49*AT7*SUM(AV7:AV21)/SUM(AU7:AU21,AV7:AV21)),0)</f>
        <v>0</v>
      </c>
      <c r="AW46" s="55" t="s">
        <v>84</v>
      </c>
      <c r="AX46" s="189"/>
      <c r="AY46" s="1001"/>
      <c r="AZ46" s="1042">
        <f>AX49*AY7-BA46</f>
        <v>0</v>
      </c>
      <c r="BA46" s="989">
        <f>ROUND(IF(AX46="",0,AX49*AY7*SUM(BA7:BA21)/SUM(AZ7:AZ21,BA7:BA21)),0)</f>
        <v>0</v>
      </c>
      <c r="BB46" s="55" t="s">
        <v>84</v>
      </c>
      <c r="BC46" s="189"/>
      <c r="BD46" s="1001"/>
      <c r="BE46" s="1042">
        <f>BC49*BD7-BF46</f>
        <v>0</v>
      </c>
      <c r="BF46" s="989">
        <f>ROUND(IF(BC46="",0,BC49*BD7*SUM(BF7:BF21)/SUM(BE7:BE21,BF7:BF21)),0)</f>
        <v>0</v>
      </c>
      <c r="BG46" s="55" t="s">
        <v>84</v>
      </c>
      <c r="BH46" s="189"/>
      <c r="BI46" s="1001"/>
      <c r="BJ46" s="1042">
        <f>BH49*BI7-BK46</f>
        <v>0</v>
      </c>
      <c r="BK46" s="989">
        <f>ROUND(IF(BH46="",0,BH49*BI7*SUM(BK7:BK21)/SUM(BJ7:BJ21,BK7:BK21)),0)</f>
        <v>0</v>
      </c>
      <c r="BL46" s="89"/>
      <c r="BM46" s="90"/>
      <c r="BN46" s="1001"/>
      <c r="BO46" s="995"/>
      <c r="BP46" s="956"/>
      <c r="BQ46" s="89"/>
      <c r="BR46" s="90"/>
      <c r="BS46" s="1001"/>
      <c r="BT46" s="995"/>
      <c r="BU46" s="956"/>
      <c r="BV46" s="89"/>
      <c r="BW46" s="90"/>
      <c r="BX46" s="1001"/>
      <c r="BY46" s="995"/>
      <c r="BZ46" s="956"/>
      <c r="CA46" s="1083">
        <f>BJ46+BK46+BE46+BF46+AZ46+BA46+AU46+AV46+AP46+AQ46+AK46+AL46+AF46+AG46+AA46+AB46+V46+W46+Q46+R46+L46+M46+G46+H46</f>
        <v>0</v>
      </c>
      <c r="CB46" s="1077">
        <f t="shared" ref="CB46" si="24">H46+M46</f>
        <v>0</v>
      </c>
      <c r="CC46" s="947">
        <f>BK46+BF46+BA46+AV46+AQ46+AL46+AG46+AB46+W46+R46</f>
        <v>0</v>
      </c>
    </row>
    <row r="47" spans="1:81" s="5" customFormat="1" ht="18" customHeight="1">
      <c r="A47" s="1180"/>
      <c r="B47" s="1173"/>
      <c r="C47" s="1174"/>
      <c r="D47" s="56" t="s">
        <v>49</v>
      </c>
      <c r="E47" s="37"/>
      <c r="F47" s="1001"/>
      <c r="G47" s="1043"/>
      <c r="H47" s="1100"/>
      <c r="I47" s="56" t="s">
        <v>49</v>
      </c>
      <c r="J47" s="37"/>
      <c r="K47" s="1001"/>
      <c r="L47" s="1043"/>
      <c r="M47" s="1100"/>
      <c r="N47" s="56" t="s">
        <v>49</v>
      </c>
      <c r="O47" s="37"/>
      <c r="P47" s="1001"/>
      <c r="Q47" s="1043"/>
      <c r="R47" s="990"/>
      <c r="S47" s="56" t="s">
        <v>49</v>
      </c>
      <c r="T47" s="37"/>
      <c r="U47" s="1001"/>
      <c r="V47" s="1043"/>
      <c r="W47" s="990"/>
      <c r="X47" s="56" t="s">
        <v>49</v>
      </c>
      <c r="Y47" s="37"/>
      <c r="Z47" s="1001"/>
      <c r="AA47" s="1043"/>
      <c r="AB47" s="990"/>
      <c r="AC47" s="56" t="s">
        <v>49</v>
      </c>
      <c r="AD47" s="37"/>
      <c r="AE47" s="1001"/>
      <c r="AF47" s="1043"/>
      <c r="AG47" s="990"/>
      <c r="AH47" s="56" t="s">
        <v>49</v>
      </c>
      <c r="AI47" s="37"/>
      <c r="AJ47" s="1001"/>
      <c r="AK47" s="1043"/>
      <c r="AL47" s="990"/>
      <c r="AM47" s="56" t="s">
        <v>49</v>
      </c>
      <c r="AN47" s="37"/>
      <c r="AO47" s="1001"/>
      <c r="AP47" s="1043"/>
      <c r="AQ47" s="990"/>
      <c r="AR47" s="56" t="s">
        <v>49</v>
      </c>
      <c r="AS47" s="37"/>
      <c r="AT47" s="1001"/>
      <c r="AU47" s="1043"/>
      <c r="AV47" s="990"/>
      <c r="AW47" s="56" t="s">
        <v>49</v>
      </c>
      <c r="AX47" s="37"/>
      <c r="AY47" s="1001"/>
      <c r="AZ47" s="1043"/>
      <c r="BA47" s="990"/>
      <c r="BB47" s="56" t="s">
        <v>49</v>
      </c>
      <c r="BC47" s="37"/>
      <c r="BD47" s="1001"/>
      <c r="BE47" s="1043"/>
      <c r="BF47" s="990"/>
      <c r="BG47" s="56" t="s">
        <v>49</v>
      </c>
      <c r="BH47" s="37"/>
      <c r="BI47" s="1001"/>
      <c r="BJ47" s="1043"/>
      <c r="BK47" s="990"/>
      <c r="BL47" s="91"/>
      <c r="BM47" s="92"/>
      <c r="BN47" s="1001"/>
      <c r="BO47" s="996"/>
      <c r="BP47" s="954"/>
      <c r="BQ47" s="91"/>
      <c r="BR47" s="92"/>
      <c r="BS47" s="1001"/>
      <c r="BT47" s="996"/>
      <c r="BU47" s="954"/>
      <c r="BV47" s="91"/>
      <c r="BW47" s="92"/>
      <c r="BX47" s="1001"/>
      <c r="BY47" s="996"/>
      <c r="BZ47" s="954"/>
      <c r="CA47" s="1084"/>
      <c r="CB47" s="1078"/>
      <c r="CC47" s="948"/>
    </row>
    <row r="48" spans="1:81" s="421" customFormat="1" ht="18" customHeight="1">
      <c r="A48" s="1180"/>
      <c r="B48" s="1173"/>
      <c r="C48" s="1174"/>
      <c r="D48" s="469" t="s">
        <v>85</v>
      </c>
      <c r="E48" s="26">
        <f>ROUND(E46*職員設定!$S$9,0)</f>
        <v>0</v>
      </c>
      <c r="F48" s="1001"/>
      <c r="G48" s="1043"/>
      <c r="H48" s="1100"/>
      <c r="I48" s="469" t="s">
        <v>85</v>
      </c>
      <c r="J48" s="26">
        <f>ROUND(J46*職員設定!$S$9,0)</f>
        <v>0</v>
      </c>
      <c r="K48" s="1001"/>
      <c r="L48" s="1043"/>
      <c r="M48" s="1100"/>
      <c r="N48" s="469" t="s">
        <v>85</v>
      </c>
      <c r="O48" s="26">
        <f>ROUND(O46*職員設定!$S$9,0)</f>
        <v>0</v>
      </c>
      <c r="P48" s="1001"/>
      <c r="Q48" s="1043"/>
      <c r="R48" s="990"/>
      <c r="S48" s="469" t="s">
        <v>85</v>
      </c>
      <c r="T48" s="26">
        <f>ROUND(T46*職員設定!$S$9,0)</f>
        <v>0</v>
      </c>
      <c r="U48" s="1001"/>
      <c r="V48" s="1043"/>
      <c r="W48" s="990"/>
      <c r="X48" s="469" t="s">
        <v>85</v>
      </c>
      <c r="Y48" s="26">
        <f>ROUND(Y46*職員設定!$S$9,0)</f>
        <v>0</v>
      </c>
      <c r="Z48" s="1001"/>
      <c r="AA48" s="1043"/>
      <c r="AB48" s="990"/>
      <c r="AC48" s="469" t="s">
        <v>85</v>
      </c>
      <c r="AD48" s="26">
        <f>ROUND(AD46*職員設定!$S$9,0)</f>
        <v>0</v>
      </c>
      <c r="AE48" s="1001"/>
      <c r="AF48" s="1043"/>
      <c r="AG48" s="990"/>
      <c r="AH48" s="469" t="s">
        <v>85</v>
      </c>
      <c r="AI48" s="26">
        <f>ROUND(AI46*職員設定!$S$9,0)</f>
        <v>0</v>
      </c>
      <c r="AJ48" s="1001"/>
      <c r="AK48" s="1043"/>
      <c r="AL48" s="990"/>
      <c r="AM48" s="469" t="s">
        <v>85</v>
      </c>
      <c r="AN48" s="26">
        <f>ROUND(AN46*職員設定!$S$9,0)</f>
        <v>0</v>
      </c>
      <c r="AO48" s="1001"/>
      <c r="AP48" s="1043"/>
      <c r="AQ48" s="990"/>
      <c r="AR48" s="469" t="s">
        <v>85</v>
      </c>
      <c r="AS48" s="26">
        <f>ROUND(AS46*職員設定!$S$9,0)</f>
        <v>0</v>
      </c>
      <c r="AT48" s="1001"/>
      <c r="AU48" s="1043"/>
      <c r="AV48" s="990"/>
      <c r="AW48" s="469" t="s">
        <v>85</v>
      </c>
      <c r="AX48" s="26">
        <f>ROUND(AX46*職員設定!$S$9,0)</f>
        <v>0</v>
      </c>
      <c r="AY48" s="1001"/>
      <c r="AZ48" s="1043"/>
      <c r="BA48" s="990"/>
      <c r="BB48" s="469" t="s">
        <v>85</v>
      </c>
      <c r="BC48" s="26">
        <f>ROUND(BC46*職員設定!$S$9,0)</f>
        <v>0</v>
      </c>
      <c r="BD48" s="1001"/>
      <c r="BE48" s="1043"/>
      <c r="BF48" s="990"/>
      <c r="BG48" s="469" t="s">
        <v>85</v>
      </c>
      <c r="BH48" s="26">
        <f>ROUND(BH46*職員設定!$S$9,0)</f>
        <v>0</v>
      </c>
      <c r="BI48" s="1001"/>
      <c r="BJ48" s="1043"/>
      <c r="BK48" s="990"/>
      <c r="BL48" s="470"/>
      <c r="BM48" s="26"/>
      <c r="BN48" s="1001"/>
      <c r="BO48" s="997"/>
      <c r="BP48" s="954"/>
      <c r="BQ48" s="470"/>
      <c r="BR48" s="26"/>
      <c r="BS48" s="1001"/>
      <c r="BT48" s="997"/>
      <c r="BU48" s="954"/>
      <c r="BV48" s="470"/>
      <c r="BW48" s="26"/>
      <c r="BX48" s="1001"/>
      <c r="BY48" s="997"/>
      <c r="BZ48" s="954"/>
      <c r="CA48" s="1084"/>
      <c r="CB48" s="1078"/>
      <c r="CC48" s="948"/>
    </row>
    <row r="49" spans="1:81" s="5" customFormat="1" ht="18" customHeight="1" thickBot="1">
      <c r="A49" s="1180"/>
      <c r="B49" s="1175"/>
      <c r="C49" s="1176"/>
      <c r="D49" s="58" t="s">
        <v>86</v>
      </c>
      <c r="E49" s="19">
        <f>E47-E48</f>
        <v>0</v>
      </c>
      <c r="F49" s="1002"/>
      <c r="G49" s="1044"/>
      <c r="H49" s="1101"/>
      <c r="I49" s="58" t="s">
        <v>86</v>
      </c>
      <c r="J49" s="19">
        <f>J47-J48</f>
        <v>0</v>
      </c>
      <c r="K49" s="1002"/>
      <c r="L49" s="1044"/>
      <c r="M49" s="1101"/>
      <c r="N49" s="58" t="s">
        <v>86</v>
      </c>
      <c r="O49" s="19">
        <f>O47-O48</f>
        <v>0</v>
      </c>
      <c r="P49" s="1002"/>
      <c r="Q49" s="1044"/>
      <c r="R49" s="991"/>
      <c r="S49" s="58" t="s">
        <v>86</v>
      </c>
      <c r="T49" s="19">
        <f>T47-T48</f>
        <v>0</v>
      </c>
      <c r="U49" s="1002"/>
      <c r="V49" s="1044"/>
      <c r="W49" s="991"/>
      <c r="X49" s="58" t="s">
        <v>86</v>
      </c>
      <c r="Y49" s="19">
        <f>Y47-Y48</f>
        <v>0</v>
      </c>
      <c r="Z49" s="1002"/>
      <c r="AA49" s="1044"/>
      <c r="AB49" s="991"/>
      <c r="AC49" s="58" t="s">
        <v>86</v>
      </c>
      <c r="AD49" s="19">
        <f>AD47-AD48</f>
        <v>0</v>
      </c>
      <c r="AE49" s="1002"/>
      <c r="AF49" s="1044"/>
      <c r="AG49" s="991"/>
      <c r="AH49" s="58" t="s">
        <v>86</v>
      </c>
      <c r="AI49" s="19">
        <f>AI47-AI48</f>
        <v>0</v>
      </c>
      <c r="AJ49" s="1002"/>
      <c r="AK49" s="1044"/>
      <c r="AL49" s="991"/>
      <c r="AM49" s="58" t="s">
        <v>86</v>
      </c>
      <c r="AN49" s="19">
        <f>AN47-AN48</f>
        <v>0</v>
      </c>
      <c r="AO49" s="1002"/>
      <c r="AP49" s="1044"/>
      <c r="AQ49" s="991"/>
      <c r="AR49" s="58" t="s">
        <v>86</v>
      </c>
      <c r="AS49" s="19">
        <f>AS47-AS48</f>
        <v>0</v>
      </c>
      <c r="AT49" s="1002"/>
      <c r="AU49" s="1044"/>
      <c r="AV49" s="991"/>
      <c r="AW49" s="58" t="s">
        <v>86</v>
      </c>
      <c r="AX49" s="19">
        <f>AX47-AX48</f>
        <v>0</v>
      </c>
      <c r="AY49" s="1002"/>
      <c r="AZ49" s="1044"/>
      <c r="BA49" s="991"/>
      <c r="BB49" s="58" t="s">
        <v>86</v>
      </c>
      <c r="BC49" s="19">
        <f>BC47-BC48</f>
        <v>0</v>
      </c>
      <c r="BD49" s="1002"/>
      <c r="BE49" s="1044"/>
      <c r="BF49" s="991"/>
      <c r="BG49" s="58" t="s">
        <v>86</v>
      </c>
      <c r="BH49" s="19">
        <f>BH47-BH48</f>
        <v>0</v>
      </c>
      <c r="BI49" s="1002"/>
      <c r="BJ49" s="1044"/>
      <c r="BK49" s="991"/>
      <c r="BL49" s="94"/>
      <c r="BM49" s="84"/>
      <c r="BN49" s="1040"/>
      <c r="BO49" s="998"/>
      <c r="BP49" s="955"/>
      <c r="BQ49" s="94"/>
      <c r="BR49" s="84"/>
      <c r="BS49" s="1040"/>
      <c r="BT49" s="998"/>
      <c r="BU49" s="955"/>
      <c r="BV49" s="94"/>
      <c r="BW49" s="84"/>
      <c r="BX49" s="1040"/>
      <c r="BY49" s="998"/>
      <c r="BZ49" s="955"/>
      <c r="CA49" s="1085"/>
      <c r="CB49" s="1079"/>
      <c r="CC49" s="949">
        <f t="shared" si="13"/>
        <v>0</v>
      </c>
    </row>
    <row r="50" spans="1:81" s="5" customFormat="1" ht="18" customHeight="1">
      <c r="A50" s="1180"/>
      <c r="B50" s="1134" t="s">
        <v>228</v>
      </c>
      <c r="C50" s="1135"/>
      <c r="D50" s="59" t="str">
        <f>IF(職員設定!$V$8="","",職員設定!$V$8)</f>
        <v>通勤手当</v>
      </c>
      <c r="E50" s="151">
        <f>IF(E7&lt;&gt;"",職員設定!$V$9,"0")</f>
        <v>7100</v>
      </c>
      <c r="F50" s="2"/>
      <c r="G50" s="299" t="s">
        <v>105</v>
      </c>
      <c r="H50" s="165" t="s">
        <v>79</v>
      </c>
      <c r="I50" s="59" t="str">
        <f>IF(職員設定!$V$8="","",職員設定!$V$8)</f>
        <v>通勤手当</v>
      </c>
      <c r="J50" s="151">
        <f>IF(J7&lt;&gt;"",職員設定!$V$9,"0")</f>
        <v>7100</v>
      </c>
      <c r="K50" s="2"/>
      <c r="L50" s="299" t="s">
        <v>105</v>
      </c>
      <c r="M50" s="165" t="s">
        <v>79</v>
      </c>
      <c r="N50" s="59" t="str">
        <f>IF(職員設定!$V$8="","",職員設定!$V$8)</f>
        <v>通勤手当</v>
      </c>
      <c r="O50" s="151">
        <f>IF(O7&lt;&gt;"",職員設定!$V$9,"0")</f>
        <v>7100</v>
      </c>
      <c r="P50" s="2"/>
      <c r="Q50" s="299" t="s">
        <v>79</v>
      </c>
      <c r="R50" s="165" t="s">
        <v>79</v>
      </c>
      <c r="S50" s="59" t="str">
        <f>IF(職員設定!$V$8="","",職員設定!$V$8)</f>
        <v>通勤手当</v>
      </c>
      <c r="T50" s="151">
        <f>IF(T7&lt;&gt;"",職員設定!$V$9,"0")</f>
        <v>7100</v>
      </c>
      <c r="U50" s="2"/>
      <c r="V50" s="299" t="s">
        <v>79</v>
      </c>
      <c r="W50" s="165" t="s">
        <v>79</v>
      </c>
      <c r="X50" s="59" t="str">
        <f>IF(職員設定!$V$8="","",職員設定!$V$8)</f>
        <v>通勤手当</v>
      </c>
      <c r="Y50" s="151">
        <f>IF(Y7&lt;&gt;"",職員設定!$V$9,"0")</f>
        <v>7100</v>
      </c>
      <c r="Z50" s="2"/>
      <c r="AA50" s="299" t="s">
        <v>79</v>
      </c>
      <c r="AB50" s="165" t="s">
        <v>79</v>
      </c>
      <c r="AC50" s="59" t="str">
        <f>IF(職員設定!$V$8="","",職員設定!$V$8)</f>
        <v>通勤手当</v>
      </c>
      <c r="AD50" s="151" t="str">
        <f>IF(AD7&lt;&gt;"",職員設定!$V$9,"0")</f>
        <v>0</v>
      </c>
      <c r="AE50" s="2"/>
      <c r="AF50" s="299" t="s">
        <v>79</v>
      </c>
      <c r="AG50" s="165" t="s">
        <v>79</v>
      </c>
      <c r="AH50" s="59" t="str">
        <f>IF(職員設定!$V$8="","",職員設定!$V$8)</f>
        <v>通勤手当</v>
      </c>
      <c r="AI50" s="151" t="str">
        <f>IF(AI7&lt;&gt;"",職員設定!$V$9,"0")</f>
        <v>0</v>
      </c>
      <c r="AJ50" s="2"/>
      <c r="AK50" s="299" t="s">
        <v>79</v>
      </c>
      <c r="AL50" s="165" t="s">
        <v>79</v>
      </c>
      <c r="AM50" s="59" t="str">
        <f>IF(職員設定!$V$8="","",職員設定!$V$8)</f>
        <v>通勤手当</v>
      </c>
      <c r="AN50" s="151" t="str">
        <f>IF(AN7&lt;&gt;"",職員設定!$V$9,"0")</f>
        <v>0</v>
      </c>
      <c r="AO50" s="2"/>
      <c r="AP50" s="299" t="s">
        <v>79</v>
      </c>
      <c r="AQ50" s="165" t="s">
        <v>79</v>
      </c>
      <c r="AR50" s="59" t="str">
        <f>IF(職員設定!$V$8="","",職員設定!$V$8)</f>
        <v>通勤手当</v>
      </c>
      <c r="AS50" s="151" t="str">
        <f>IF(AS7&lt;&gt;"",職員設定!$V$9,"0")</f>
        <v>0</v>
      </c>
      <c r="AT50" s="2"/>
      <c r="AU50" s="299" t="s">
        <v>79</v>
      </c>
      <c r="AV50" s="165" t="s">
        <v>79</v>
      </c>
      <c r="AW50" s="59" t="str">
        <f>IF(職員設定!$V$8="","",職員設定!$V$8)</f>
        <v>通勤手当</v>
      </c>
      <c r="AX50" s="151" t="str">
        <f>IF(AX7&lt;&gt;"",職員設定!$V$9,"0")</f>
        <v>0</v>
      </c>
      <c r="AY50" s="2"/>
      <c r="AZ50" s="299" t="s">
        <v>79</v>
      </c>
      <c r="BA50" s="165" t="s">
        <v>79</v>
      </c>
      <c r="BB50" s="59" t="str">
        <f>IF(職員設定!$V$8="","",職員設定!$V$8)</f>
        <v>通勤手当</v>
      </c>
      <c r="BC50" s="151" t="str">
        <f>IF(BC7&lt;&gt;"",職員設定!$V$9,"0")</f>
        <v>0</v>
      </c>
      <c r="BD50" s="2"/>
      <c r="BE50" s="299" t="s">
        <v>79</v>
      </c>
      <c r="BF50" s="165" t="s">
        <v>79</v>
      </c>
      <c r="BG50" s="59" t="str">
        <f>IF(職員設定!$V$8="","",職員設定!$V$8)</f>
        <v>通勤手当</v>
      </c>
      <c r="BH50" s="151" t="str">
        <f>IF(BH7&lt;&gt;"",職員設定!$V$9,"0")</f>
        <v>0</v>
      </c>
      <c r="BI50" s="2"/>
      <c r="BJ50" s="299" t="s">
        <v>79</v>
      </c>
      <c r="BK50" s="165" t="s">
        <v>79</v>
      </c>
      <c r="BL50" s="95"/>
      <c r="BM50" s="96"/>
      <c r="BN50" s="2"/>
      <c r="BO50" s="29" t="s">
        <v>105</v>
      </c>
      <c r="BP50" s="165" t="s">
        <v>116</v>
      </c>
      <c r="BQ50" s="95"/>
      <c r="BR50" s="96"/>
      <c r="BS50" s="2"/>
      <c r="BT50" s="29" t="s">
        <v>79</v>
      </c>
      <c r="BU50" s="165" t="s">
        <v>116</v>
      </c>
      <c r="BV50" s="95"/>
      <c r="BW50" s="96"/>
      <c r="BX50" s="2"/>
      <c r="BY50" s="29" t="s">
        <v>79</v>
      </c>
      <c r="BZ50" s="165" t="s">
        <v>116</v>
      </c>
      <c r="CA50" s="290" t="s">
        <v>106</v>
      </c>
      <c r="CB50" s="290" t="s">
        <v>14</v>
      </c>
      <c r="CC50" s="603" t="s">
        <v>121</v>
      </c>
    </row>
    <row r="51" spans="1:81" s="5" customFormat="1" ht="18" customHeight="1">
      <c r="A51" s="1180"/>
      <c r="B51" s="1134"/>
      <c r="C51" s="1135"/>
      <c r="D51" s="61" t="str">
        <f>IF(職員設定!$W$8="","",職員設定!$W$8)</f>
        <v>課税通勤手当</v>
      </c>
      <c r="E51" s="151">
        <v>880</v>
      </c>
      <c r="F51" s="2"/>
      <c r="G51" s="999">
        <f>SUM(G7:G45)-G46</f>
        <v>65000</v>
      </c>
      <c r="H51" s="1102">
        <f>SUM(H7:H45)-H46</f>
        <v>2000</v>
      </c>
      <c r="I51" s="61" t="str">
        <f>IF(職員設定!$W$8="","",職員設定!$W$8)</f>
        <v>課税通勤手当</v>
      </c>
      <c r="J51" s="151">
        <v>2560</v>
      </c>
      <c r="K51" s="2"/>
      <c r="L51" s="999">
        <f>SUM(L7:L45)-L46</f>
        <v>65000</v>
      </c>
      <c r="M51" s="1102">
        <f>SUM(M7:M45)-M46</f>
        <v>2000</v>
      </c>
      <c r="N51" s="61" t="str">
        <f>IF(職員設定!$W$8="","",職員設定!$W$8)</f>
        <v>課税通勤手当</v>
      </c>
      <c r="O51" s="151">
        <v>880</v>
      </c>
      <c r="P51" s="2"/>
      <c r="Q51" s="999">
        <f>SUM(Q7:Q45)-Q46</f>
        <v>65602</v>
      </c>
      <c r="R51" s="992">
        <f>SUM(R7:R45)-R46</f>
        <v>2019</v>
      </c>
      <c r="S51" s="61" t="str">
        <f>IF(職員設定!$W$8="","",職員設定!$W$8)</f>
        <v>課税通勤手当</v>
      </c>
      <c r="T51" s="151">
        <v>1300</v>
      </c>
      <c r="U51" s="2"/>
      <c r="V51" s="999">
        <f>SUM(V7:V45)-V46</f>
        <v>65000</v>
      </c>
      <c r="W51" s="992">
        <f>SUM(W7:W45)-W46</f>
        <v>2000</v>
      </c>
      <c r="X51" s="61" t="str">
        <f>IF(職員設定!$W$8="","",職員設定!$W$8)</f>
        <v>課税通勤手当</v>
      </c>
      <c r="Y51" s="151">
        <v>1300</v>
      </c>
      <c r="Z51" s="2"/>
      <c r="AA51" s="999">
        <f>SUM(AA7:AA45)-AA46</f>
        <v>65000</v>
      </c>
      <c r="AB51" s="992">
        <f>SUM(AB7:AB45)-AB46</f>
        <v>2000</v>
      </c>
      <c r="AC51" s="61" t="str">
        <f>IF(職員設定!$W$8="","",職員設定!$W$8)</f>
        <v>課税通勤手当</v>
      </c>
      <c r="AD51" s="151" t="str">
        <f>IF(AD7&lt;&gt;"",職員設定!$W$9,"0")</f>
        <v>0</v>
      </c>
      <c r="AE51" s="2"/>
      <c r="AF51" s="999">
        <f>SUM(AF7:AF45)-AF46</f>
        <v>0</v>
      </c>
      <c r="AG51" s="992">
        <f>SUM(AG7:AG45)-AG46</f>
        <v>0</v>
      </c>
      <c r="AH51" s="61" t="str">
        <f>IF(職員設定!$W$8="","",職員設定!$W$8)</f>
        <v>課税通勤手当</v>
      </c>
      <c r="AI51" s="151" t="str">
        <f>IF(AI7&lt;&gt;"",職員設定!$W$9,"0")</f>
        <v>0</v>
      </c>
      <c r="AJ51" s="2"/>
      <c r="AK51" s="999">
        <f>SUM(AK7:AK45)-AK46</f>
        <v>0</v>
      </c>
      <c r="AL51" s="992">
        <f>SUM(AL7:AL45)-AL46</f>
        <v>0</v>
      </c>
      <c r="AM51" s="61" t="str">
        <f>IF(職員設定!$W$8="","",職員設定!$W$8)</f>
        <v>課税通勤手当</v>
      </c>
      <c r="AN51" s="151" t="str">
        <f>IF(AN7&lt;&gt;"",職員設定!$W$9,"0")</f>
        <v>0</v>
      </c>
      <c r="AO51" s="2"/>
      <c r="AP51" s="999">
        <f>SUM(AP7:AP45)-AP46</f>
        <v>0</v>
      </c>
      <c r="AQ51" s="992">
        <f>SUM(AQ7:AQ45)-AQ46</f>
        <v>0</v>
      </c>
      <c r="AR51" s="61" t="str">
        <f>IF(職員設定!$W$8="","",職員設定!$W$8)</f>
        <v>課税通勤手当</v>
      </c>
      <c r="AS51" s="151" t="str">
        <f>IF(AS7&lt;&gt;"",職員設定!$W$9,"0")</f>
        <v>0</v>
      </c>
      <c r="AT51" s="2"/>
      <c r="AU51" s="999">
        <f>SUM(AU7:AU45)-AU46</f>
        <v>0</v>
      </c>
      <c r="AV51" s="992">
        <f>SUM(AV7:AV45)-AV46</f>
        <v>0</v>
      </c>
      <c r="AW51" s="61" t="str">
        <f>IF(職員設定!$W$8="","",職員設定!$W$8)</f>
        <v>課税通勤手当</v>
      </c>
      <c r="AX51" s="151" t="str">
        <f>IF(AX7&lt;&gt;"",職員設定!$W$9,"0")</f>
        <v>0</v>
      </c>
      <c r="AY51" s="2"/>
      <c r="AZ51" s="999">
        <f>SUM(AZ7:AZ45)-AZ46</f>
        <v>0</v>
      </c>
      <c r="BA51" s="992">
        <f>SUM(BA7:BA45)-BA46</f>
        <v>0</v>
      </c>
      <c r="BB51" s="61" t="str">
        <f>IF(職員設定!$W$8="","",職員設定!$W$8)</f>
        <v>課税通勤手当</v>
      </c>
      <c r="BC51" s="151" t="str">
        <f>IF(BC7&lt;&gt;"",職員設定!$W$9,"0")</f>
        <v>0</v>
      </c>
      <c r="BD51" s="2"/>
      <c r="BE51" s="999">
        <f>SUM(BE7:BE45)-BE46</f>
        <v>0</v>
      </c>
      <c r="BF51" s="992">
        <f>SUM(BF7:BF45)-BF46</f>
        <v>0</v>
      </c>
      <c r="BG51" s="61" t="str">
        <f>IF(職員設定!$W$8="","",職員設定!$W$8)</f>
        <v>課税通勤手当</v>
      </c>
      <c r="BH51" s="151" t="str">
        <f>IF(BH7&lt;&gt;"",職員設定!$W$9,"0")</f>
        <v>0</v>
      </c>
      <c r="BI51" s="2"/>
      <c r="BJ51" s="999">
        <f>SUM(BJ7:BJ45)-BJ46</f>
        <v>0</v>
      </c>
      <c r="BK51" s="992">
        <f>SUM(BK7:BK45)-BK46</f>
        <v>0</v>
      </c>
      <c r="BL51" s="145"/>
      <c r="BM51" s="92"/>
      <c r="BN51" s="2"/>
      <c r="BO51" s="999">
        <f>SUM(BO7:BO45)-BO46</f>
        <v>0</v>
      </c>
      <c r="BP51" s="957">
        <f>SUM(BP7:BP45)-BP46</f>
        <v>0</v>
      </c>
      <c r="BQ51" s="145"/>
      <c r="BR51" s="92"/>
      <c r="BS51" s="2"/>
      <c r="BT51" s="999">
        <f>SUM(BT7:BT45)-BT46</f>
        <v>0</v>
      </c>
      <c r="BU51" s="957">
        <f>SUM(BU7:BU45)-BU46</f>
        <v>0</v>
      </c>
      <c r="BV51" s="145"/>
      <c r="BW51" s="92"/>
      <c r="BX51" s="2"/>
      <c r="BY51" s="999">
        <f>SUM(BY7:BY45)-BY46</f>
        <v>0</v>
      </c>
      <c r="BZ51" s="957">
        <f>SUM(BZ7:BZ45)-BZ46</f>
        <v>0</v>
      </c>
      <c r="CA51" s="1089">
        <f>SUM(CA7:CA45)-CA46</f>
        <v>335621</v>
      </c>
      <c r="CB51" s="1088">
        <f>SUM(CB7:CB45)-CB46</f>
        <v>4000</v>
      </c>
      <c r="CC51" s="1015" t="str">
        <f>IF(BZ51+BU51+BP51+BK51+BF51+BA51+AV51+AQ51+AL51+AG51+AB51+W51+R51+CB62+CC62-CC63-CB63=0,"〇",BZ51+BU51+BP51+BK51+BF51+BA51+AV51+AQ51+AL51+AG51+AB51+W51+R51+CB62+CC62-CC63-CB63)</f>
        <v>〇</v>
      </c>
    </row>
    <row r="52" spans="1:81" s="5" customFormat="1" ht="18" customHeight="1">
      <c r="A52" s="1180"/>
      <c r="B52" s="1134"/>
      <c r="C52" s="1135"/>
      <c r="D52" s="62" t="str">
        <f>IF(職員設定!$X$8="","",職員設定!$X$8)</f>
        <v>名称</v>
      </c>
      <c r="E52" s="152">
        <f>IF(E7&lt;&gt;"",職員設定!$X$9,"0")</f>
        <v>0</v>
      </c>
      <c r="F52" s="2"/>
      <c r="G52" s="974"/>
      <c r="H52" s="1096"/>
      <c r="I52" s="62" t="str">
        <f>IF(職員設定!$X$8="","",職員設定!$X$8)</f>
        <v>名称</v>
      </c>
      <c r="J52" s="152">
        <f>IF(J7&lt;&gt;"",職員設定!$X$9,"0")</f>
        <v>0</v>
      </c>
      <c r="K52" s="2"/>
      <c r="L52" s="974"/>
      <c r="M52" s="1096"/>
      <c r="N52" s="62" t="str">
        <f>IF(職員設定!$X$8="","",職員設定!$X$8)</f>
        <v>名称</v>
      </c>
      <c r="O52" s="152">
        <f>IF(O7&lt;&gt;"",職員設定!$X$9,"0")</f>
        <v>0</v>
      </c>
      <c r="P52" s="2"/>
      <c r="Q52" s="974"/>
      <c r="R52" s="993"/>
      <c r="S52" s="62" t="str">
        <f>IF(職員設定!$X$8="","",職員設定!$X$8)</f>
        <v>名称</v>
      </c>
      <c r="T52" s="152">
        <f>IF(T7&lt;&gt;"",職員設定!$X$9,"0")</f>
        <v>0</v>
      </c>
      <c r="U52" s="2"/>
      <c r="V52" s="974"/>
      <c r="W52" s="993"/>
      <c r="X52" s="62" t="str">
        <f>IF(職員設定!$X$8="","",職員設定!$X$8)</f>
        <v>名称</v>
      </c>
      <c r="Y52" s="152">
        <f>IF(Y7&lt;&gt;"",職員設定!$X$9,"0")</f>
        <v>0</v>
      </c>
      <c r="Z52" s="2"/>
      <c r="AA52" s="974"/>
      <c r="AB52" s="993"/>
      <c r="AC52" s="62" t="str">
        <f>IF(職員設定!$X$8="","",職員設定!$X$8)</f>
        <v>名称</v>
      </c>
      <c r="AD52" s="152" t="str">
        <f>IF(AD7&lt;&gt;"",職員設定!$X$9,"0")</f>
        <v>0</v>
      </c>
      <c r="AE52" s="2"/>
      <c r="AF52" s="974"/>
      <c r="AG52" s="993"/>
      <c r="AH52" s="62" t="str">
        <f>IF(職員設定!$X$8="","",職員設定!$X$8)</f>
        <v>名称</v>
      </c>
      <c r="AI52" s="152" t="str">
        <f>IF(AI7&lt;&gt;"",職員設定!$X$9,"0")</f>
        <v>0</v>
      </c>
      <c r="AJ52" s="2"/>
      <c r="AK52" s="974"/>
      <c r="AL52" s="993"/>
      <c r="AM52" s="62" t="str">
        <f>IF(職員設定!$X$8="","",職員設定!$X$8)</f>
        <v>名称</v>
      </c>
      <c r="AN52" s="152" t="str">
        <f>IF(AN7&lt;&gt;"",職員設定!$X$9,"0")</f>
        <v>0</v>
      </c>
      <c r="AO52" s="2"/>
      <c r="AP52" s="974"/>
      <c r="AQ52" s="993"/>
      <c r="AR52" s="62" t="str">
        <f>IF(職員設定!$X$8="","",職員設定!$X$8)</f>
        <v>名称</v>
      </c>
      <c r="AS52" s="152" t="str">
        <f>IF(AS7&lt;&gt;"",職員設定!$X$9,"0")</f>
        <v>0</v>
      </c>
      <c r="AT52" s="2"/>
      <c r="AU52" s="974"/>
      <c r="AV52" s="993"/>
      <c r="AW52" s="62" t="str">
        <f>IF(職員設定!$X$8="","",職員設定!$X$8)</f>
        <v>名称</v>
      </c>
      <c r="AX52" s="152" t="str">
        <f>IF(AX7&lt;&gt;"",職員設定!$X$9,"0")</f>
        <v>0</v>
      </c>
      <c r="AY52" s="2"/>
      <c r="AZ52" s="974"/>
      <c r="BA52" s="993"/>
      <c r="BB52" s="62" t="str">
        <f>IF(職員設定!$X$8="","",職員設定!$X$8)</f>
        <v>名称</v>
      </c>
      <c r="BC52" s="152" t="str">
        <f>IF(BC7&lt;&gt;"",職員設定!$X$9,"0")</f>
        <v>0</v>
      </c>
      <c r="BD52" s="2"/>
      <c r="BE52" s="974"/>
      <c r="BF52" s="993"/>
      <c r="BG52" s="62" t="str">
        <f>IF(職員設定!$X$8="","",職員設定!$X$8)</f>
        <v>名称</v>
      </c>
      <c r="BH52" s="152" t="str">
        <f>IF(BH7&lt;&gt;"",職員設定!$X$9,"0")</f>
        <v>0</v>
      </c>
      <c r="BI52" s="2"/>
      <c r="BJ52" s="974"/>
      <c r="BK52" s="993"/>
      <c r="BL52" s="99"/>
      <c r="BM52" s="100"/>
      <c r="BN52" s="2"/>
      <c r="BO52" s="974"/>
      <c r="BP52" s="958"/>
      <c r="BQ52" s="99"/>
      <c r="BR52" s="100"/>
      <c r="BS52" s="2"/>
      <c r="BT52" s="974"/>
      <c r="BU52" s="958"/>
      <c r="BV52" s="99"/>
      <c r="BW52" s="100"/>
      <c r="BX52" s="2"/>
      <c r="BY52" s="974"/>
      <c r="BZ52" s="958"/>
      <c r="CA52" s="1004"/>
      <c r="CB52" s="1020"/>
      <c r="CC52" s="1016"/>
    </row>
    <row r="53" spans="1:81" s="5" customFormat="1" ht="18" customHeight="1" thickBot="1">
      <c r="A53" s="1180"/>
      <c r="B53" s="1136"/>
      <c r="C53" s="1137"/>
      <c r="D53" s="63" t="str">
        <f>IF(職員設定!$Y$8="","",職員設定!$Y$8)</f>
        <v>名称</v>
      </c>
      <c r="E53" s="153">
        <f>IF(E7&lt;&gt;"",職員設定!$Y$9,"0")</f>
        <v>0</v>
      </c>
      <c r="F53" s="24"/>
      <c r="G53" s="975"/>
      <c r="H53" s="1097"/>
      <c r="I53" s="63" t="str">
        <f>IF(職員設定!$Y$8="","",職員設定!$Y$8)</f>
        <v>名称</v>
      </c>
      <c r="J53" s="153">
        <f>IF(J7&lt;&gt;"",職員設定!$Y$9,"0")</f>
        <v>0</v>
      </c>
      <c r="K53" s="24"/>
      <c r="L53" s="975"/>
      <c r="M53" s="1097"/>
      <c r="N53" s="63" t="str">
        <f>IF(職員設定!$Y$8="","",職員設定!$Y$8)</f>
        <v>名称</v>
      </c>
      <c r="O53" s="153">
        <f>IF(O7&lt;&gt;"",職員設定!$Y$9,"0")</f>
        <v>0</v>
      </c>
      <c r="P53" s="24"/>
      <c r="Q53" s="975"/>
      <c r="R53" s="994"/>
      <c r="S53" s="63" t="str">
        <f>IF(職員設定!$Y$8="","",職員設定!$Y$8)</f>
        <v>名称</v>
      </c>
      <c r="T53" s="153">
        <f>IF(T7&lt;&gt;"",職員設定!$Y$9,"0")</f>
        <v>0</v>
      </c>
      <c r="U53" s="24"/>
      <c r="V53" s="975"/>
      <c r="W53" s="994"/>
      <c r="X53" s="63" t="str">
        <f>IF(職員設定!$Y$8="","",職員設定!$Y$8)</f>
        <v>名称</v>
      </c>
      <c r="Y53" s="153">
        <f>IF(Y7&lt;&gt;"",職員設定!$Y$9,"0")</f>
        <v>0</v>
      </c>
      <c r="Z53" s="24"/>
      <c r="AA53" s="975"/>
      <c r="AB53" s="994"/>
      <c r="AC53" s="63" t="str">
        <f>IF(職員設定!$Y$8="","",職員設定!$Y$8)</f>
        <v>名称</v>
      </c>
      <c r="AD53" s="153" t="str">
        <f>IF(AD7&lt;&gt;"",職員設定!$Y$9,"0")</f>
        <v>0</v>
      </c>
      <c r="AE53" s="24"/>
      <c r="AF53" s="975"/>
      <c r="AG53" s="994"/>
      <c r="AH53" s="63" t="str">
        <f>IF(職員設定!$Y$8="","",職員設定!$Y$8)</f>
        <v>名称</v>
      </c>
      <c r="AI53" s="153" t="str">
        <f>IF(AI7&lt;&gt;"",職員設定!$Y$9,"0")</f>
        <v>0</v>
      </c>
      <c r="AJ53" s="24"/>
      <c r="AK53" s="975"/>
      <c r="AL53" s="994"/>
      <c r="AM53" s="63" t="str">
        <f>IF(職員設定!$Y$8="","",職員設定!$Y$8)</f>
        <v>名称</v>
      </c>
      <c r="AN53" s="153" t="str">
        <f>IF(AN7&lt;&gt;"",職員設定!$Y$9,"0")</f>
        <v>0</v>
      </c>
      <c r="AO53" s="24"/>
      <c r="AP53" s="975"/>
      <c r="AQ53" s="994"/>
      <c r="AR53" s="63" t="str">
        <f>IF(職員設定!$Y$8="","",職員設定!$Y$8)</f>
        <v>名称</v>
      </c>
      <c r="AS53" s="153" t="str">
        <f>IF(AS7&lt;&gt;"",職員設定!$Y$9,"0")</f>
        <v>0</v>
      </c>
      <c r="AT53" s="24"/>
      <c r="AU53" s="975"/>
      <c r="AV53" s="994"/>
      <c r="AW53" s="63" t="str">
        <f>IF(職員設定!$Y$8="","",職員設定!$Y$8)</f>
        <v>名称</v>
      </c>
      <c r="AX53" s="153" t="str">
        <f>IF(AX7&lt;&gt;"",職員設定!$Y$9,"0")</f>
        <v>0</v>
      </c>
      <c r="AY53" s="24"/>
      <c r="AZ53" s="975"/>
      <c r="BA53" s="994"/>
      <c r="BB53" s="63" t="str">
        <f>IF(職員設定!$Y$8="","",職員設定!$Y$8)</f>
        <v>名称</v>
      </c>
      <c r="BC53" s="153" t="str">
        <f>IF(BC7&lt;&gt;"",職員設定!$Y$9,"0")</f>
        <v>0</v>
      </c>
      <c r="BD53" s="24"/>
      <c r="BE53" s="975"/>
      <c r="BF53" s="994"/>
      <c r="BG53" s="63" t="str">
        <f>IF(職員設定!$Y$8="","",職員設定!$Y$8)</f>
        <v>名称</v>
      </c>
      <c r="BH53" s="153" t="str">
        <f>IF(BH7&lt;&gt;"",職員設定!$Y$9,"0")</f>
        <v>0</v>
      </c>
      <c r="BI53" s="24"/>
      <c r="BJ53" s="975"/>
      <c r="BK53" s="994"/>
      <c r="BL53" s="146"/>
      <c r="BM53" s="147"/>
      <c r="BN53" s="24"/>
      <c r="BO53" s="975"/>
      <c r="BP53" s="959"/>
      <c r="BQ53" s="146"/>
      <c r="BR53" s="147"/>
      <c r="BS53" s="24"/>
      <c r="BT53" s="975"/>
      <c r="BU53" s="959"/>
      <c r="BV53" s="146"/>
      <c r="BW53" s="147"/>
      <c r="BX53" s="24"/>
      <c r="BY53" s="975"/>
      <c r="BZ53" s="959"/>
      <c r="CA53" s="1005"/>
      <c r="CB53" s="1021"/>
      <c r="CC53" s="1017"/>
    </row>
    <row r="54" spans="1:81" s="5" customFormat="1" ht="18" customHeight="1">
      <c r="A54" s="1180"/>
      <c r="B54" s="1138"/>
      <c r="C54" s="1139"/>
      <c r="D54" s="64" t="s">
        <v>15</v>
      </c>
      <c r="E54" s="8">
        <f>E53+E52+E51+E50+E44+E40+E36+E32+E28+E24+E20+E17+E14+E11+E8-E48</f>
        <v>167980</v>
      </c>
      <c r="F54" s="963" t="str">
        <f>IF(E55=F55,"〇","×")</f>
        <v>〇</v>
      </c>
      <c r="G54" s="964"/>
      <c r="H54" s="965"/>
      <c r="I54" s="64" t="s">
        <v>15</v>
      </c>
      <c r="J54" s="8">
        <f>J53+J52+J51+J50+J44+J40+J36+J32+J28+J24+J20+J17+J14+J11+J8-J48</f>
        <v>169660</v>
      </c>
      <c r="K54" s="963" t="str">
        <f>IF(J55=K55,"〇","×")</f>
        <v>〇</v>
      </c>
      <c r="L54" s="964"/>
      <c r="M54" s="965"/>
      <c r="N54" s="64" t="s">
        <v>15</v>
      </c>
      <c r="O54" s="8">
        <f>O53+O52+O51+O50+O44+O40+O36+O32+O28+O24+O20+O17+O14+O11+O8-O48</f>
        <v>169463</v>
      </c>
      <c r="P54" s="963" t="str">
        <f>IF(O55=P55,"〇","×")</f>
        <v>〇</v>
      </c>
      <c r="Q54" s="964"/>
      <c r="R54" s="965"/>
      <c r="S54" s="64" t="s">
        <v>15</v>
      </c>
      <c r="T54" s="8">
        <f>T53+T52+T51+T50+T44+T40+T36+T32+T28+T24+T20+T17+T14+T11+T8-T48</f>
        <v>168400</v>
      </c>
      <c r="U54" s="963" t="str">
        <f>IF(T55=U55,"〇","×")</f>
        <v>〇</v>
      </c>
      <c r="V54" s="964"/>
      <c r="W54" s="965"/>
      <c r="X54" s="64" t="s">
        <v>15</v>
      </c>
      <c r="Y54" s="8">
        <f>Y53+Y52+Y51+Y50+Y44+Y40+Y36+Y32+Y28+Y24+Y20+Y17+Y14+Y11+Y8-Y48</f>
        <v>168400</v>
      </c>
      <c r="Z54" s="963" t="str">
        <f>IF(Y55=Z55,"〇","×")</f>
        <v>〇</v>
      </c>
      <c r="AA54" s="964"/>
      <c r="AB54" s="965"/>
      <c r="AC54" s="64" t="s">
        <v>15</v>
      </c>
      <c r="AD54" s="8">
        <f>AD53+AD52+AD51+AD50+AD44+AD40+AD36+AD32+AD28+AD24+AD20+AD17+AD14+AD11+AD8-AD48</f>
        <v>0</v>
      </c>
      <c r="AE54" s="963" t="str">
        <f>IF(AD55=AE55,"〇","×")</f>
        <v>〇</v>
      </c>
      <c r="AF54" s="964"/>
      <c r="AG54" s="965"/>
      <c r="AH54" s="64" t="s">
        <v>15</v>
      </c>
      <c r="AI54" s="8">
        <f>AI53+AI52+AI51+AI50+AI44+AI40+AI36+AI32+AI28+AI24+AI20+AI17+AI14+AI11+AI8-AI48</f>
        <v>0</v>
      </c>
      <c r="AJ54" s="963" t="str">
        <f>IF(AI55=AJ55,"〇","×")</f>
        <v>〇</v>
      </c>
      <c r="AK54" s="964"/>
      <c r="AL54" s="965"/>
      <c r="AM54" s="64" t="s">
        <v>15</v>
      </c>
      <c r="AN54" s="8">
        <f>AN53+AN52+AN51+AN50+AN44+AN40+AN36+AN32+AN28+AN24+AN20+AN17+AN14+AN11+AN8-AN48</f>
        <v>0</v>
      </c>
      <c r="AO54" s="963" t="str">
        <f>IF(AN55=AO55,"〇","×")</f>
        <v>〇</v>
      </c>
      <c r="AP54" s="964"/>
      <c r="AQ54" s="965"/>
      <c r="AR54" s="64" t="s">
        <v>15</v>
      </c>
      <c r="AS54" s="8">
        <f>AS53+AS52+AS51+AS50+AS44+AS40+AS36+AS32+AS28+AS24+AS20+AS17+AS14+AS11+AS8-AS48</f>
        <v>0</v>
      </c>
      <c r="AT54" s="963" t="str">
        <f>IF(AS55=AT55,"〇","×")</f>
        <v>〇</v>
      </c>
      <c r="AU54" s="964"/>
      <c r="AV54" s="965"/>
      <c r="AW54" s="64" t="s">
        <v>15</v>
      </c>
      <c r="AX54" s="8">
        <f>AX53+AX52+AX51+AX50+AX44+AX40+AX36+AX32+AX28+AX24+AX20+AX17+AX14+AX11+AX8-AX48</f>
        <v>0</v>
      </c>
      <c r="AY54" s="963" t="str">
        <f>IF(AX55=AY55,"〇","×")</f>
        <v>〇</v>
      </c>
      <c r="AZ54" s="964"/>
      <c r="BA54" s="965"/>
      <c r="BB54" s="64" t="s">
        <v>15</v>
      </c>
      <c r="BC54" s="8">
        <f>BC53+BC52+BC51+BC50+BC44+BC40+BC36+BC32+BC28+BC24+BC20+BC17+BC14+BC11+BC8-BC48</f>
        <v>0</v>
      </c>
      <c r="BD54" s="963" t="str">
        <f>IF(BC55=BD55,"〇","×")</f>
        <v>〇</v>
      </c>
      <c r="BE54" s="964"/>
      <c r="BF54" s="965"/>
      <c r="BG54" s="64" t="s">
        <v>15</v>
      </c>
      <c r="BH54" s="8">
        <f>BH53+BH52+BH51+BH50+BH44+BH40+BH36+BH32+BH28+BH24+BH20+BH17+BH14+BH11+BH8-BH48</f>
        <v>0</v>
      </c>
      <c r="BI54" s="963" t="str">
        <f>IF(BH55=BI55,"〇","×")</f>
        <v>〇</v>
      </c>
      <c r="BJ54" s="964"/>
      <c r="BK54" s="965"/>
      <c r="BL54" s="57" t="s">
        <v>15</v>
      </c>
      <c r="BM54" s="8">
        <f>BM24</f>
        <v>0</v>
      </c>
      <c r="BN54" s="963" t="str">
        <f>IF(BM55=BN55,"〇","×")</f>
        <v>〇</v>
      </c>
      <c r="BO54" s="964"/>
      <c r="BP54" s="965"/>
      <c r="BQ54" s="57" t="s">
        <v>15</v>
      </c>
      <c r="BR54" s="8">
        <f>BR24</f>
        <v>0</v>
      </c>
      <c r="BS54" s="963" t="str">
        <f>IF(BR55=BS55,"〇","×")</f>
        <v>〇</v>
      </c>
      <c r="BT54" s="964"/>
      <c r="BU54" s="965"/>
      <c r="BV54" s="57" t="s">
        <v>15</v>
      </c>
      <c r="BW54" s="8">
        <f>BW24</f>
        <v>0</v>
      </c>
      <c r="BX54" s="963" t="str">
        <f>IF(BW55=BX55,"〇","×")</f>
        <v>〇</v>
      </c>
      <c r="BY54" s="964"/>
      <c r="BZ54" s="965"/>
      <c r="CA54" s="551">
        <f>BW54+BR54+BM54+BH54+BC54+AX54+AS54+AN54+AI54+AD54+Y54+T54+O54+J54+E54</f>
        <v>843903</v>
      </c>
      <c r="CB54" s="292"/>
      <c r="CC54" s="697"/>
    </row>
    <row r="55" spans="1:81" s="5" customFormat="1" ht="18" customHeight="1" thickBot="1">
      <c r="A55" s="1180"/>
      <c r="B55" s="1149"/>
      <c r="C55" s="1150"/>
      <c r="D55" s="65" t="s">
        <v>100</v>
      </c>
      <c r="E55" s="27">
        <f>E7+E10+E13+E16+E19+E23+E27+E31+E35+E39+E43-E47+E50+E51+E52+E53</f>
        <v>234980</v>
      </c>
      <c r="F55" s="981">
        <f>E54+G51/F7+H51/F7</f>
        <v>234980</v>
      </c>
      <c r="G55" s="982"/>
      <c r="H55" s="359"/>
      <c r="I55" s="65" t="s">
        <v>100</v>
      </c>
      <c r="J55" s="27">
        <f>J7+J10+J13+J16+J19+J23+J27+J31+J35+J39+J43-J47+J50+J51+J52+J53</f>
        <v>236660</v>
      </c>
      <c r="K55" s="981">
        <f>J54+L51/K7+M51/K7</f>
        <v>236660</v>
      </c>
      <c r="L55" s="982"/>
      <c r="M55" s="359"/>
      <c r="N55" s="65" t="s">
        <v>100</v>
      </c>
      <c r="O55" s="27">
        <f>O7+O10+O13+O16+O19+O23+O27+O31+O35+O39+O43-O47+O50+O51+O52+O53</f>
        <v>237084</v>
      </c>
      <c r="P55" s="981">
        <f>O54+Q51/P7+R51/P7</f>
        <v>237084</v>
      </c>
      <c r="Q55" s="982"/>
      <c r="R55" s="381"/>
      <c r="S55" s="65" t="s">
        <v>100</v>
      </c>
      <c r="T55" s="27">
        <f>T7+T10+T13+T16+T19+T23+T27+T31+T35+T39+T43-T47+T50+T51+T52+T53</f>
        <v>235400</v>
      </c>
      <c r="U55" s="981">
        <f>T54+V51/U7+W51/U7</f>
        <v>235400</v>
      </c>
      <c r="V55" s="982"/>
      <c r="W55" s="359"/>
      <c r="X55" s="65" t="s">
        <v>100</v>
      </c>
      <c r="Y55" s="27">
        <f>Y7+Y10+Y13+Y16+Y19+Y23+Y27+Y31+Y35+Y39+Y43-Y47+Y50+Y51+Y52+Y53</f>
        <v>235400</v>
      </c>
      <c r="Z55" s="981">
        <f>Y54+AA51/Z7+AB51/Z7</f>
        <v>235400</v>
      </c>
      <c r="AA55" s="982"/>
      <c r="AB55" s="359"/>
      <c r="AC55" s="65" t="s">
        <v>100</v>
      </c>
      <c r="AD55" s="27">
        <f>AD7+AD10+AD13+AD16+AD19+AD23+AD27+AD31+AD35+AD39+AD43-AD47+AD50+AD51+AD52+AD53</f>
        <v>0</v>
      </c>
      <c r="AE55" s="981">
        <f>AD54+AF51/AE7+AG51/AE7</f>
        <v>0</v>
      </c>
      <c r="AF55" s="982"/>
      <c r="AG55" s="359"/>
      <c r="AH55" s="65" t="s">
        <v>100</v>
      </c>
      <c r="AI55" s="27">
        <f>AI7+AI10+AI13+AI16+AI19+AI23+AI27+AI31+AI35+AI39+AI43-AI47+AI50+AI51+AI52+AI53</f>
        <v>0</v>
      </c>
      <c r="AJ55" s="981">
        <f>AI54+AK51/AJ7+AL51/AJ7</f>
        <v>0</v>
      </c>
      <c r="AK55" s="982"/>
      <c r="AL55" s="359"/>
      <c r="AM55" s="65" t="s">
        <v>100</v>
      </c>
      <c r="AN55" s="27">
        <f>AN7+AN10+AN13+AN16+AN19+AN23+AN27+AN31+AN35+AN39+AN43-AN47+AN50+AN51+AN52+AN53</f>
        <v>0</v>
      </c>
      <c r="AO55" s="981">
        <f>AN54+AP51/AO7+AQ51/AO7</f>
        <v>0</v>
      </c>
      <c r="AP55" s="982"/>
      <c r="AQ55" s="359"/>
      <c r="AR55" s="65" t="s">
        <v>100</v>
      </c>
      <c r="AS55" s="27">
        <f>AS7+AS10+AS13+AS16+AS19+AS23+AS27+AS31+AS35+AS39+AS43-AS47+AS50+AS51+AS52+AS53</f>
        <v>0</v>
      </c>
      <c r="AT55" s="981">
        <f>AS54+AU51/AT7+AV51/AT7</f>
        <v>0</v>
      </c>
      <c r="AU55" s="982"/>
      <c r="AV55" s="359"/>
      <c r="AW55" s="65" t="s">
        <v>100</v>
      </c>
      <c r="AX55" s="27">
        <f>AX7+AX10+AX13+AX16+AX19+AX23+AX27+AX31+AX35+AX39+AX43-AX47+AX50+AX51+AX52+AX53</f>
        <v>0</v>
      </c>
      <c r="AY55" s="981">
        <f>AX54+AZ51/AY7+BA51/AY7</f>
        <v>0</v>
      </c>
      <c r="AZ55" s="982"/>
      <c r="BA55" s="359"/>
      <c r="BB55" s="65" t="s">
        <v>100</v>
      </c>
      <c r="BC55" s="27">
        <f>BC7+BC10+BC13+BC16+BC19+BC23+BC27+BC31+BC35+BC39+BC43-BC47+BC50+BC51+BC52+BC53</f>
        <v>0</v>
      </c>
      <c r="BD55" s="981">
        <f>BC54+BE51/BD7+BF51/BD7</f>
        <v>0</v>
      </c>
      <c r="BE55" s="982"/>
      <c r="BF55" s="359"/>
      <c r="BG55" s="65" t="s">
        <v>100</v>
      </c>
      <c r="BH55" s="27">
        <f>BH7+BH10+BH13+BH16+BH19+BH23+BH27+BH31+BH35+BH39+BH43-BH47+BH50+BH51+BH52+BH53</f>
        <v>0</v>
      </c>
      <c r="BI55" s="981">
        <f>BH54+BJ51/BI7+BK51/BI7</f>
        <v>0</v>
      </c>
      <c r="BJ55" s="982"/>
      <c r="BK55" s="359"/>
      <c r="BL55" s="65" t="s">
        <v>16</v>
      </c>
      <c r="BM55" s="27">
        <f>BM23</f>
        <v>0</v>
      </c>
      <c r="BN55" s="981">
        <f>BM54+BO51/BN7+BP51/BN7</f>
        <v>0</v>
      </c>
      <c r="BO55" s="982"/>
      <c r="BP55" s="359"/>
      <c r="BQ55" s="65" t="s">
        <v>16</v>
      </c>
      <c r="BR55" s="27">
        <f>BR23</f>
        <v>0</v>
      </c>
      <c r="BS55" s="981">
        <f>BR54+BT51/BS7+BU51/BS7</f>
        <v>0</v>
      </c>
      <c r="BT55" s="982"/>
      <c r="BU55" s="359"/>
      <c r="BV55" s="65" t="s">
        <v>16</v>
      </c>
      <c r="BW55" s="27">
        <f>BW23</f>
        <v>0</v>
      </c>
      <c r="BX55" s="981">
        <f>BW54+BY51/BX7+BZ51/BX7</f>
        <v>0</v>
      </c>
      <c r="BY55" s="982"/>
      <c r="BZ55" s="359"/>
      <c r="CA55" s="552">
        <f>BW55+BR55+BM55+BH55+BC55+AX55+AS55+AN55+AI55+AD55+Y55+T55+O55+J55+E55</f>
        <v>1179524</v>
      </c>
      <c r="CB55" s="293"/>
      <c r="CC55" s="698"/>
    </row>
    <row r="56" spans="1:81" ht="18" customHeight="1" thickTop="1">
      <c r="A56" s="1180"/>
      <c r="B56" s="1128" t="s">
        <v>227</v>
      </c>
      <c r="C56" s="1129"/>
      <c r="D56" s="66" t="s">
        <v>17</v>
      </c>
      <c r="E56" s="74">
        <f>IF(E7="","",職員設定!$L$9)</f>
        <v>170000</v>
      </c>
      <c r="F56" s="114"/>
      <c r="G56" s="291"/>
      <c r="H56" s="67"/>
      <c r="I56" s="66" t="s">
        <v>17</v>
      </c>
      <c r="J56" s="74">
        <f>IF(J7="","",職員設定!$L$9)</f>
        <v>170000</v>
      </c>
      <c r="K56" s="114"/>
      <c r="L56" s="291"/>
      <c r="M56" s="67"/>
      <c r="N56" s="66" t="s">
        <v>17</v>
      </c>
      <c r="O56" s="74">
        <f>IF(O7="","",職員設定!$L$9)</f>
        <v>170000</v>
      </c>
      <c r="P56" s="950" t="s">
        <v>222</v>
      </c>
      <c r="Q56" s="951"/>
      <c r="R56" s="952"/>
      <c r="S56" s="66" t="s">
        <v>17</v>
      </c>
      <c r="T56" s="74">
        <f>IF(T7="","",職員設定!$L$9)</f>
        <v>170000</v>
      </c>
      <c r="U56" s="950" t="s">
        <v>222</v>
      </c>
      <c r="V56" s="951"/>
      <c r="W56" s="952"/>
      <c r="X56" s="66" t="s">
        <v>17</v>
      </c>
      <c r="Y56" s="74">
        <f>IF(Y7="","",職員設定!$L$9)</f>
        <v>170000</v>
      </c>
      <c r="Z56" s="950" t="s">
        <v>222</v>
      </c>
      <c r="AA56" s="951"/>
      <c r="AB56" s="952"/>
      <c r="AC56" s="66" t="s">
        <v>17</v>
      </c>
      <c r="AD56" s="74" t="str">
        <f>IF(AD7="","",職員設定!$L$9)</f>
        <v/>
      </c>
      <c r="AE56" s="950" t="s">
        <v>222</v>
      </c>
      <c r="AF56" s="951"/>
      <c r="AG56" s="952"/>
      <c r="AH56" s="66" t="s">
        <v>17</v>
      </c>
      <c r="AI56" s="74" t="str">
        <f>IF(AI7="","",職員設定!$L$9)</f>
        <v/>
      </c>
      <c r="AJ56" s="950" t="s">
        <v>222</v>
      </c>
      <c r="AK56" s="951"/>
      <c r="AL56" s="952"/>
      <c r="AM56" s="66" t="s">
        <v>17</v>
      </c>
      <c r="AN56" s="74" t="str">
        <f>IF(AN7="","",職員設定!$L$9)</f>
        <v/>
      </c>
      <c r="AO56" s="950" t="s">
        <v>222</v>
      </c>
      <c r="AP56" s="951"/>
      <c r="AQ56" s="952"/>
      <c r="AR56" s="66" t="s">
        <v>17</v>
      </c>
      <c r="AS56" s="74" t="str">
        <f>IF(AS7="","",職員設定!$L$9)</f>
        <v/>
      </c>
      <c r="AT56" s="950" t="s">
        <v>222</v>
      </c>
      <c r="AU56" s="951"/>
      <c r="AV56" s="952"/>
      <c r="AW56" s="66" t="s">
        <v>17</v>
      </c>
      <c r="AX56" s="74" t="str">
        <f>IF(AX7="","",職員設定!$L$9)</f>
        <v/>
      </c>
      <c r="AY56" s="950" t="s">
        <v>222</v>
      </c>
      <c r="AZ56" s="951"/>
      <c r="BA56" s="952"/>
      <c r="BB56" s="66" t="s">
        <v>17</v>
      </c>
      <c r="BC56" s="74" t="str">
        <f>IF(BC7="","",職員設定!$L$9)</f>
        <v/>
      </c>
      <c r="BD56" s="950" t="s">
        <v>222</v>
      </c>
      <c r="BE56" s="951"/>
      <c r="BF56" s="952"/>
      <c r="BG56" s="66" t="s">
        <v>17</v>
      </c>
      <c r="BH56" s="74" t="str">
        <f>IF(BH7="","",職員設定!$L$9)</f>
        <v/>
      </c>
      <c r="BI56" s="950" t="s">
        <v>222</v>
      </c>
      <c r="BJ56" s="951"/>
      <c r="BK56" s="952"/>
      <c r="BL56" s="66"/>
      <c r="BM56" s="74"/>
      <c r="BN56" s="950" t="s">
        <v>222</v>
      </c>
      <c r="BO56" s="951"/>
      <c r="BP56" s="952"/>
      <c r="BQ56" s="66"/>
      <c r="BR56" s="74"/>
      <c r="BS56" s="950" t="s">
        <v>222</v>
      </c>
      <c r="BT56" s="951"/>
      <c r="BU56" s="952"/>
      <c r="BV56" s="66"/>
      <c r="BW56" s="74"/>
      <c r="BX56" s="950" t="s">
        <v>222</v>
      </c>
      <c r="BY56" s="951"/>
      <c r="BZ56" s="952"/>
      <c r="CA56" s="294"/>
      <c r="CB56" s="1008" t="s">
        <v>223</v>
      </c>
      <c r="CC56" s="1010" t="s">
        <v>224</v>
      </c>
    </row>
    <row r="57" spans="1:81" ht="18" customHeight="1">
      <c r="A57" s="1180"/>
      <c r="B57" s="1130"/>
      <c r="C57" s="1131"/>
      <c r="D57" s="68" t="s">
        <v>63</v>
      </c>
      <c r="E57" s="34">
        <v>240000</v>
      </c>
      <c r="F57" s="1062" t="s">
        <v>104</v>
      </c>
      <c r="G57" s="1063"/>
      <c r="H57" s="1148"/>
      <c r="I57" s="68" t="s">
        <v>63</v>
      </c>
      <c r="J57" s="34">
        <f>IF(J7="","",E57)</f>
        <v>240000</v>
      </c>
      <c r="K57" s="1062" t="s">
        <v>104</v>
      </c>
      <c r="L57" s="1063"/>
      <c r="M57" s="1148"/>
      <c r="N57" s="68" t="s">
        <v>63</v>
      </c>
      <c r="O57" s="34">
        <f>IF(O7="","",J57)</f>
        <v>240000</v>
      </c>
      <c r="P57" s="1006" t="s">
        <v>221</v>
      </c>
      <c r="Q57" s="1007"/>
      <c r="R57" s="537"/>
      <c r="S57" s="68" t="s">
        <v>63</v>
      </c>
      <c r="T57" s="34">
        <f>IF(T7="","",O57)</f>
        <v>240000</v>
      </c>
      <c r="U57" s="1006" t="s">
        <v>221</v>
      </c>
      <c r="V57" s="1007"/>
      <c r="W57" s="537"/>
      <c r="X57" s="68" t="s">
        <v>63</v>
      </c>
      <c r="Y57" s="34">
        <f>IF(Y7="","",T57)</f>
        <v>240000</v>
      </c>
      <c r="Z57" s="1006" t="s">
        <v>221</v>
      </c>
      <c r="AA57" s="1007"/>
      <c r="AB57" s="537"/>
      <c r="AC57" s="68" t="s">
        <v>63</v>
      </c>
      <c r="AD57" s="34" t="str">
        <f>IF(AD7="","",Y57)</f>
        <v/>
      </c>
      <c r="AE57" s="1006" t="s">
        <v>221</v>
      </c>
      <c r="AF57" s="1007"/>
      <c r="AG57" s="537"/>
      <c r="AH57" s="68" t="s">
        <v>63</v>
      </c>
      <c r="AI57" s="34" t="str">
        <f>IF(AI7="","",AD57)</f>
        <v/>
      </c>
      <c r="AJ57" s="1006" t="s">
        <v>221</v>
      </c>
      <c r="AK57" s="1007"/>
      <c r="AL57" s="537"/>
      <c r="AM57" s="68" t="s">
        <v>63</v>
      </c>
      <c r="AN57" s="34" t="str">
        <f>IF(AN7="","",AI57)</f>
        <v/>
      </c>
      <c r="AO57" s="1006" t="s">
        <v>221</v>
      </c>
      <c r="AP57" s="1007"/>
      <c r="AQ57" s="537"/>
      <c r="AR57" s="68" t="s">
        <v>63</v>
      </c>
      <c r="AS57" s="34" t="str">
        <f>IF(AS7="","",AN57)</f>
        <v/>
      </c>
      <c r="AT57" s="1006" t="s">
        <v>221</v>
      </c>
      <c r="AU57" s="1007"/>
      <c r="AV57" s="537"/>
      <c r="AW57" s="68" t="s">
        <v>63</v>
      </c>
      <c r="AX57" s="34" t="str">
        <f>IF(AX7="","",AS57)</f>
        <v/>
      </c>
      <c r="AY57" s="1006" t="s">
        <v>221</v>
      </c>
      <c r="AZ57" s="1007"/>
      <c r="BA57" s="537"/>
      <c r="BB57" s="68" t="s">
        <v>63</v>
      </c>
      <c r="BC57" s="34" t="str">
        <f>IF(BC7="","",AX57)</f>
        <v/>
      </c>
      <c r="BD57" s="1006" t="s">
        <v>221</v>
      </c>
      <c r="BE57" s="1007"/>
      <c r="BF57" s="537"/>
      <c r="BG57" s="68" t="s">
        <v>63</v>
      </c>
      <c r="BH57" s="34" t="str">
        <f>IF(BH7="","",BC57)</f>
        <v/>
      </c>
      <c r="BI57" s="1006" t="s">
        <v>221</v>
      </c>
      <c r="BJ57" s="1007"/>
      <c r="BK57" s="537"/>
      <c r="BL57" s="68"/>
      <c r="BM57" s="28"/>
      <c r="BN57" s="529"/>
      <c r="BO57" s="527"/>
      <c r="BP57" s="408"/>
      <c r="BQ57" s="68"/>
      <c r="BR57" s="28"/>
      <c r="BS57" s="529"/>
      <c r="BT57" s="527"/>
      <c r="BU57" s="408"/>
      <c r="BV57" s="68"/>
      <c r="BW57" s="28"/>
      <c r="BX57" s="529"/>
      <c r="BY57" s="527"/>
      <c r="BZ57" s="408"/>
      <c r="CA57" s="295"/>
      <c r="CB57" s="1009"/>
      <c r="CC57" s="1011"/>
    </row>
    <row r="58" spans="1:81" ht="18" customHeight="1">
      <c r="A58" s="1180"/>
      <c r="B58" s="1130"/>
      <c r="C58" s="1131"/>
      <c r="D58" s="68" t="s">
        <v>18</v>
      </c>
      <c r="E58" s="10">
        <f>IF(E56="","",(E57-E56)*F7)</f>
        <v>70000</v>
      </c>
      <c r="F58" s="360"/>
      <c r="G58" s="522">
        <f>ROUND(IF(E58="",0,E58*E4*F7+E58*G4*F7),0)</f>
        <v>10000</v>
      </c>
      <c r="H58" s="450"/>
      <c r="I58" s="68" t="s">
        <v>18</v>
      </c>
      <c r="J58" s="10">
        <f>IF(J56="","",(J57-J56)*K7)</f>
        <v>70000</v>
      </c>
      <c r="K58" s="360"/>
      <c r="L58" s="522">
        <f>ROUND(IF(J58="",0,J58*J4*K7+J58*L4*K7),0)</f>
        <v>10000</v>
      </c>
      <c r="M58" s="450"/>
      <c r="N58" s="68" t="s">
        <v>18</v>
      </c>
      <c r="O58" s="10">
        <f>IF(O56="","",(O57-O56)*P7)</f>
        <v>70000</v>
      </c>
      <c r="P58" s="107"/>
      <c r="Q58" s="522">
        <f>ROUND(IF(O58="",0,O58*O4*P7+O58*Q4*P7),0)</f>
        <v>10000</v>
      </c>
      <c r="R58" s="520">
        <f>ROUND(IF(R57="",0,R57*O4*P7+R57*Q4*P7),0)</f>
        <v>0</v>
      </c>
      <c r="S58" s="68" t="s">
        <v>18</v>
      </c>
      <c r="T58" s="10">
        <f>IF(T56="","",(T57-T56)*U7)</f>
        <v>70000</v>
      </c>
      <c r="U58" s="107"/>
      <c r="V58" s="522">
        <f>ROUND(IF(T58="",0,T58*T4*U7+T58*V4*U7),0)</f>
        <v>10000</v>
      </c>
      <c r="W58" s="520">
        <f>ROUND(IF(W57="",0,W57*T4*U7+W57*V4*U7),0)</f>
        <v>0</v>
      </c>
      <c r="X58" s="68" t="s">
        <v>18</v>
      </c>
      <c r="Y58" s="10">
        <f>IF(Y56="","",(Y57-Y56)*Z7)</f>
        <v>70000</v>
      </c>
      <c r="Z58" s="107"/>
      <c r="AA58" s="522">
        <f>ROUND(IF(Y58="",0,Y58*Y4*Z7+Y58*AA4*Z7),0)</f>
        <v>10000</v>
      </c>
      <c r="AB58" s="520">
        <f>ROUND(IF(AB57="",0,AB57*Y4*Z7+AB57*AA4*Z7),0)</f>
        <v>0</v>
      </c>
      <c r="AC58" s="68" t="s">
        <v>18</v>
      </c>
      <c r="AD58" s="10" t="str">
        <f>IF(AD56="","",(AD57-AD56)*AE7)</f>
        <v/>
      </c>
      <c r="AE58" s="107"/>
      <c r="AF58" s="522">
        <f>ROUND(IF(AD58="",0,AD58*AD4*AE7+AD58*AF4*AE7),0)</f>
        <v>0</v>
      </c>
      <c r="AG58" s="520">
        <f>ROUND(IF(AG57="",0,AG57*AD4*AE7+AG57*AF4*AE7),0)</f>
        <v>0</v>
      </c>
      <c r="AH58" s="68" t="s">
        <v>18</v>
      </c>
      <c r="AI58" s="10" t="str">
        <f>IF(AI56="","",(AI57-AI56)*AJ7)</f>
        <v/>
      </c>
      <c r="AJ58" s="107"/>
      <c r="AK58" s="522">
        <f>ROUND(IF(AI58="",0,AI58*AI4*AJ7+AI58*AK4*AJ7),0)</f>
        <v>0</v>
      </c>
      <c r="AL58" s="520">
        <f>ROUND(IF(AL57="",0,AL57*AI4*AJ7+AL57*AK4*AJ7),0)</f>
        <v>0</v>
      </c>
      <c r="AM58" s="68" t="s">
        <v>18</v>
      </c>
      <c r="AN58" s="10" t="str">
        <f>IF(AN56="","",(AN57-AN56)*AO7)</f>
        <v/>
      </c>
      <c r="AO58" s="107"/>
      <c r="AP58" s="522">
        <f>ROUND(IF(AN58="",0,AN58*AN4*AO7+AN58*AP4*AO7),0)</f>
        <v>0</v>
      </c>
      <c r="AQ58" s="520">
        <f>ROUND(IF(AQ57="",0,AQ57*AN4*AO7+AQ57*AP4*AO7),0)</f>
        <v>0</v>
      </c>
      <c r="AR58" s="68" t="s">
        <v>18</v>
      </c>
      <c r="AS58" s="10" t="str">
        <f>IF(AS56="","",(AS57-AS56)*AT7)</f>
        <v/>
      </c>
      <c r="AT58" s="107"/>
      <c r="AU58" s="522">
        <f>ROUND(IF(AS58="",0,AS58*AS4*AT7+AS58*AU4*AT7),0)</f>
        <v>0</v>
      </c>
      <c r="AV58" s="520">
        <f>ROUND(IF(AV57="",0,AV57*AS4*AT7+AV57*AU4*AT7),0)</f>
        <v>0</v>
      </c>
      <c r="AW58" s="68" t="s">
        <v>18</v>
      </c>
      <c r="AX58" s="10" t="str">
        <f>IF(AX56="","",(AX57-AX56)*AY7)</f>
        <v/>
      </c>
      <c r="AY58" s="107"/>
      <c r="AZ58" s="522">
        <f>ROUND(IF(AX58="",0,AX58*AX4*AY7+AX58*AZ4*AY7),0)</f>
        <v>0</v>
      </c>
      <c r="BA58" s="520">
        <f>ROUND(IF(BA57="",0,BA57*AX4*AY7+BA57*AZ4*AY7),0)</f>
        <v>0</v>
      </c>
      <c r="BB58" s="68" t="s">
        <v>18</v>
      </c>
      <c r="BC58" s="10" t="str">
        <f>IF(BC56="","",(BC57-BC56)*BD7)</f>
        <v/>
      </c>
      <c r="BD58" s="107"/>
      <c r="BE58" s="522">
        <f>ROUND(IF(BC58="",0,BC58*BC4*BD7+BC58*BE4*BD7),0)</f>
        <v>0</v>
      </c>
      <c r="BF58" s="520">
        <f>ROUND(IF(BF57="",0,BF57*BC4*BD7+BF57*BE4*BD7),0)</f>
        <v>0</v>
      </c>
      <c r="BG58" s="68" t="s">
        <v>18</v>
      </c>
      <c r="BH58" s="10" t="str">
        <f>IF(BH56="","",(BH57-BH56)*BI7)</f>
        <v/>
      </c>
      <c r="BI58" s="107"/>
      <c r="BJ58" s="522">
        <f>ROUND(IF(BH58="",0,BH58*BH4*BI7+BH58*BJ4*BI7),0)</f>
        <v>0</v>
      </c>
      <c r="BK58" s="520">
        <f>ROUND(IF(BK57="",0,BK57*BH4*BI7+BK57*BJ4*BI7),0)</f>
        <v>0</v>
      </c>
      <c r="BL58" s="1200" t="s">
        <v>18</v>
      </c>
      <c r="BM58" s="760"/>
      <c r="BN58" s="112"/>
      <c r="BO58" s="522">
        <f>ROUND((BO51*$BM$4+BO51*$BO$4),0)</f>
        <v>0</v>
      </c>
      <c r="BP58" s="530">
        <f>ROUND((BP51*BM4+BP51*BO4),0)</f>
        <v>0</v>
      </c>
      <c r="BQ58" s="1200" t="s">
        <v>18</v>
      </c>
      <c r="BR58" s="760"/>
      <c r="BS58" s="144"/>
      <c r="BT58" s="522">
        <f>ROUND((BT51*$BR$4+BT51*$BT$4),0)</f>
        <v>0</v>
      </c>
      <c r="BU58" s="530">
        <f>ROUND((BU51*BR4+BU51*BT4),0)</f>
        <v>0</v>
      </c>
      <c r="BV58" s="1200" t="s">
        <v>18</v>
      </c>
      <c r="BW58" s="760"/>
      <c r="BX58" s="144"/>
      <c r="BY58" s="522">
        <f>ROUND((BY51*$BW$4+BY51*$BY$4),0)</f>
        <v>0</v>
      </c>
      <c r="BZ58" s="530">
        <f>ROUND((BZ51*BW4+BZ51*BY4),0)</f>
        <v>0</v>
      </c>
      <c r="CA58" s="296"/>
      <c r="CB58" s="414">
        <f>BZ58+BU58+BP58</f>
        <v>0</v>
      </c>
      <c r="CC58" s="699">
        <f>BK58+BF58+BA58+AV58+AQ58+AL58+AG58+AB58+W58+R58</f>
        <v>0</v>
      </c>
    </row>
    <row r="59" spans="1:81" ht="18" customHeight="1">
      <c r="A59" s="1180"/>
      <c r="B59" s="1130"/>
      <c r="C59" s="1131"/>
      <c r="D59" s="68" t="s">
        <v>103</v>
      </c>
      <c r="E59" s="510" t="s">
        <v>115</v>
      </c>
      <c r="F59" s="21"/>
      <c r="G59" s="522">
        <f>ROUND(IF(E59="対象外",0,E58*F7*E5),0)</f>
        <v>0</v>
      </c>
      <c r="H59" s="450"/>
      <c r="I59" s="68" t="s">
        <v>103</v>
      </c>
      <c r="J59" s="510" t="s">
        <v>115</v>
      </c>
      <c r="K59" s="21"/>
      <c r="L59" s="522">
        <f>ROUND(IF(J59="対象外",0,J58*K7*J5),0)</f>
        <v>0</v>
      </c>
      <c r="M59" s="450"/>
      <c r="N59" s="68" t="s">
        <v>103</v>
      </c>
      <c r="O59" s="510" t="s">
        <v>115</v>
      </c>
      <c r="P59" s="21"/>
      <c r="Q59" s="522">
        <f>ROUND(IF(O59="対象外",0,O58*P7*O5),0)</f>
        <v>0</v>
      </c>
      <c r="R59" s="520">
        <f>ROUND(IF(OR(O59="対象外",R57=""),0,R57*P7*O5),0)</f>
        <v>0</v>
      </c>
      <c r="S59" s="68" t="s">
        <v>103</v>
      </c>
      <c r="T59" s="510" t="s">
        <v>115</v>
      </c>
      <c r="U59" s="21"/>
      <c r="V59" s="522">
        <f>ROUND(IF(T59="対象外",0,T58*U7*T5),0)</f>
        <v>0</v>
      </c>
      <c r="W59" s="520">
        <f>ROUND(IF(OR(T59="対象外",W57=""),0,W57*U7*T5),0)</f>
        <v>0</v>
      </c>
      <c r="X59" s="68" t="s">
        <v>103</v>
      </c>
      <c r="Y59" s="510" t="s">
        <v>115</v>
      </c>
      <c r="Z59" s="21"/>
      <c r="AA59" s="522">
        <f>ROUND(IF(Y59="対象外",0,Y58*Z7*Y5),0)</f>
        <v>0</v>
      </c>
      <c r="AB59" s="520">
        <f>ROUND(IF(OR(Y59="対象外",AB57=""),0,AB57*Z7*Y5),0)</f>
        <v>0</v>
      </c>
      <c r="AC59" s="68" t="s">
        <v>103</v>
      </c>
      <c r="AD59" s="510" t="s">
        <v>115</v>
      </c>
      <c r="AE59" s="21"/>
      <c r="AF59" s="522">
        <f>ROUND(IF(AD59="対象外",0,AD58*AE7*AD5),0)</f>
        <v>0</v>
      </c>
      <c r="AG59" s="520">
        <f>ROUND(IF(OR(AD59="対象外",AG57=""),0,AG57*AE7*AD5),0)</f>
        <v>0</v>
      </c>
      <c r="AH59" s="68" t="s">
        <v>103</v>
      </c>
      <c r="AI59" s="510" t="s">
        <v>115</v>
      </c>
      <c r="AJ59" s="21"/>
      <c r="AK59" s="522">
        <f>ROUND(IF(AI59="対象外",0,AI58*AJ7*AI5),0)</f>
        <v>0</v>
      </c>
      <c r="AL59" s="520">
        <f>ROUND(IF(OR(AI59="対象外",AL57=""),0,AL57*AJ7*AI5),0)</f>
        <v>0</v>
      </c>
      <c r="AM59" s="68" t="s">
        <v>103</v>
      </c>
      <c r="AN59" s="510" t="s">
        <v>115</v>
      </c>
      <c r="AO59" s="21"/>
      <c r="AP59" s="522">
        <f>ROUND(IF(AN59="対象外",0,AN58*AO7*AN5),0)</f>
        <v>0</v>
      </c>
      <c r="AQ59" s="520">
        <f>ROUND(IF(OR(AN59="対象外",AQ57=""),0,AQ57*AO7*AN5),0)</f>
        <v>0</v>
      </c>
      <c r="AR59" s="68" t="s">
        <v>103</v>
      </c>
      <c r="AS59" s="510" t="s">
        <v>115</v>
      </c>
      <c r="AT59" s="21"/>
      <c r="AU59" s="522">
        <f>ROUND(IF(AS59="対象外",0,AS58*AT7*AS5),0)</f>
        <v>0</v>
      </c>
      <c r="AV59" s="520">
        <f>ROUND(IF(OR(AS59="対象外",AV57=""),0,AV57*AT7*AS5),0)</f>
        <v>0</v>
      </c>
      <c r="AW59" s="68" t="s">
        <v>103</v>
      </c>
      <c r="AX59" s="510" t="s">
        <v>115</v>
      </c>
      <c r="AY59" s="21"/>
      <c r="AZ59" s="522">
        <f>ROUND(IF(AX59="対象外",0,AX58*AY7*AX5),0)</f>
        <v>0</v>
      </c>
      <c r="BA59" s="520">
        <f>ROUND(IF(OR(AX59="対象外",BA57=""),0,BA57*AY7*AX5),0)</f>
        <v>0</v>
      </c>
      <c r="BB59" s="68" t="s">
        <v>103</v>
      </c>
      <c r="BC59" s="510" t="s">
        <v>115</v>
      </c>
      <c r="BD59" s="21"/>
      <c r="BE59" s="522">
        <f>ROUND(IF(BC59="対象外",0,BC58*BD7*BC5),0)</f>
        <v>0</v>
      </c>
      <c r="BF59" s="520">
        <f>ROUND(IF(OR(BC59="対象外",BF57=""),0,BF57*BD7*BC5),0)</f>
        <v>0</v>
      </c>
      <c r="BG59" s="68" t="s">
        <v>103</v>
      </c>
      <c r="BH59" s="510" t="s">
        <v>115</v>
      </c>
      <c r="BI59" s="21"/>
      <c r="BJ59" s="522">
        <f>ROUND(IF(BH59="対象外",0,BH58*BI7*BH5),0)</f>
        <v>0</v>
      </c>
      <c r="BK59" s="520">
        <f>ROUND(IF(OR(BH59="対象外",BK57=""),0,BK57*BI7*BH5),0)</f>
        <v>0</v>
      </c>
      <c r="BL59" s="68" t="s">
        <v>19</v>
      </c>
      <c r="BM59" s="510" t="s">
        <v>115</v>
      </c>
      <c r="BN59" s="507"/>
      <c r="BO59" s="522">
        <f>ROUND(IF(BM59="対象",BO51*$BM$5,0),0)</f>
        <v>0</v>
      </c>
      <c r="BP59" s="530">
        <f>ROUND(IF(BM59="対象外",0,BP51*BM5),0)</f>
        <v>0</v>
      </c>
      <c r="BQ59" s="68" t="s">
        <v>19</v>
      </c>
      <c r="BR59" s="510" t="s">
        <v>115</v>
      </c>
      <c r="BS59" s="21"/>
      <c r="BT59" s="522">
        <f>ROUND(IF(BR59="対象",BT51*$BR$5,0),0)</f>
        <v>0</v>
      </c>
      <c r="BU59" s="530">
        <f>ROUND(IF(BR59="対象外",0,BU51*BR5),0)</f>
        <v>0</v>
      </c>
      <c r="BV59" s="68" t="s">
        <v>19</v>
      </c>
      <c r="BW59" s="510" t="s">
        <v>115</v>
      </c>
      <c r="BX59" s="21"/>
      <c r="BY59" s="522">
        <f>ROUND(IF(BW59="対象",BY51*$BW$5,0),0)</f>
        <v>0</v>
      </c>
      <c r="BZ59" s="530">
        <f>ROUND(IF(BW59="対象外",0,BZ51*BW5),0)</f>
        <v>0</v>
      </c>
      <c r="CA59" s="296"/>
      <c r="CB59" s="414">
        <f>BZ59+BU59+BP59</f>
        <v>0</v>
      </c>
      <c r="CC59" s="700">
        <f>BK59+BF59+BA59+AV59+AQ59+AL59+AG59+AB59+W59+R59</f>
        <v>0</v>
      </c>
    </row>
    <row r="60" spans="1:81" ht="18" customHeight="1">
      <c r="A60" s="1180"/>
      <c r="B60" s="1130"/>
      <c r="C60" s="1131"/>
      <c r="D60" s="69" t="s">
        <v>102</v>
      </c>
      <c r="E60" s="30"/>
      <c r="F60" s="21"/>
      <c r="G60" s="522">
        <f>ROUND(G51*E3,0)</f>
        <v>196</v>
      </c>
      <c r="H60" s="450"/>
      <c r="I60" s="69" t="s">
        <v>102</v>
      </c>
      <c r="J60" s="30"/>
      <c r="K60" s="21"/>
      <c r="L60" s="522">
        <f>ROUND(L51*J3,0)</f>
        <v>196</v>
      </c>
      <c r="M60" s="450"/>
      <c r="N60" s="69" t="s">
        <v>102</v>
      </c>
      <c r="O60" s="30"/>
      <c r="P60" s="21"/>
      <c r="Q60" s="522">
        <f>ROUND(Q51*O3,0)</f>
        <v>198</v>
      </c>
      <c r="R60" s="520">
        <f>ROUND(R51*O3,0)</f>
        <v>6</v>
      </c>
      <c r="S60" s="69" t="s">
        <v>102</v>
      </c>
      <c r="T60" s="30"/>
      <c r="U60" s="21"/>
      <c r="V60" s="522">
        <f>ROUND(V51*T3,0)</f>
        <v>196</v>
      </c>
      <c r="W60" s="520">
        <f>ROUND(W51*T3,0)</f>
        <v>6</v>
      </c>
      <c r="X60" s="69" t="s">
        <v>102</v>
      </c>
      <c r="Y60" s="30"/>
      <c r="Z60" s="21"/>
      <c r="AA60" s="522">
        <f>ROUND(AA51*Y3,0)</f>
        <v>196</v>
      </c>
      <c r="AB60" s="520">
        <f>ROUND(AB51*Y3,0)</f>
        <v>6</v>
      </c>
      <c r="AC60" s="69" t="s">
        <v>102</v>
      </c>
      <c r="AD60" s="30"/>
      <c r="AE60" s="21"/>
      <c r="AF60" s="522">
        <f>ROUND(AF51*AD3,0)</f>
        <v>0</v>
      </c>
      <c r="AG60" s="520">
        <f>ROUND(AG51*AD3,0)</f>
        <v>0</v>
      </c>
      <c r="AH60" s="69" t="s">
        <v>102</v>
      </c>
      <c r="AI60" s="30"/>
      <c r="AJ60" s="21"/>
      <c r="AK60" s="522">
        <f>ROUND(AK51*AI3,0)</f>
        <v>0</v>
      </c>
      <c r="AL60" s="520">
        <f>ROUND(AL51*AI3,0)</f>
        <v>0</v>
      </c>
      <c r="AM60" s="69" t="s">
        <v>102</v>
      </c>
      <c r="AN60" s="30"/>
      <c r="AO60" s="21"/>
      <c r="AP60" s="522">
        <f>ROUND(AP51*AN3,0)</f>
        <v>0</v>
      </c>
      <c r="AQ60" s="520">
        <f>ROUND(AQ51*AN3,0)</f>
        <v>0</v>
      </c>
      <c r="AR60" s="69" t="s">
        <v>102</v>
      </c>
      <c r="AS60" s="30"/>
      <c r="AT60" s="21"/>
      <c r="AU60" s="522">
        <f>ROUND(AU51*AS3,0)</f>
        <v>0</v>
      </c>
      <c r="AV60" s="520">
        <f>ROUND(AV51*AS3,0)</f>
        <v>0</v>
      </c>
      <c r="AW60" s="69" t="s">
        <v>102</v>
      </c>
      <c r="AX60" s="30"/>
      <c r="AY60" s="21"/>
      <c r="AZ60" s="522">
        <f>ROUND(AZ51*AX3,0)</f>
        <v>0</v>
      </c>
      <c r="BA60" s="520">
        <f>ROUND(BA51*AX3,0)</f>
        <v>0</v>
      </c>
      <c r="BB60" s="69" t="s">
        <v>102</v>
      </c>
      <c r="BC60" s="30"/>
      <c r="BD60" s="21"/>
      <c r="BE60" s="522">
        <f>ROUND(BE51*BC3,0)</f>
        <v>0</v>
      </c>
      <c r="BF60" s="520">
        <f>ROUND(BF51*BC3,0)</f>
        <v>0</v>
      </c>
      <c r="BG60" s="69" t="s">
        <v>102</v>
      </c>
      <c r="BH60" s="30"/>
      <c r="BI60" s="21"/>
      <c r="BJ60" s="522">
        <f>ROUND(BJ51*BH3,0)</f>
        <v>0</v>
      </c>
      <c r="BK60" s="520">
        <f>ROUND(BK51*BH3,0)</f>
        <v>0</v>
      </c>
      <c r="BL60" s="1041" t="s">
        <v>20</v>
      </c>
      <c r="BM60" s="760"/>
      <c r="BN60" s="507"/>
      <c r="BO60" s="522">
        <f>ROUND(BO51*$BM$3,0)</f>
        <v>0</v>
      </c>
      <c r="BP60" s="530">
        <f>ROUND(BP51*BM3,0)</f>
        <v>0</v>
      </c>
      <c r="BQ60" s="1041" t="s">
        <v>20</v>
      </c>
      <c r="BR60" s="760"/>
      <c r="BS60" s="21"/>
      <c r="BT60" s="522">
        <f>ROUND(BT51*$BR$3,0)</f>
        <v>0</v>
      </c>
      <c r="BU60" s="530">
        <f>ROUND(BU51*BR3,0)</f>
        <v>0</v>
      </c>
      <c r="BV60" s="1041" t="s">
        <v>20</v>
      </c>
      <c r="BW60" s="760"/>
      <c r="BX60" s="21"/>
      <c r="BY60" s="522">
        <f>ROUND(BY51*$BW$3,0)</f>
        <v>0</v>
      </c>
      <c r="BZ60" s="530">
        <f>ROUND(BZ51*BW3,0)</f>
        <v>0</v>
      </c>
      <c r="CA60" s="297"/>
      <c r="CB60" s="414">
        <f>BZ60+BU60+BP60</f>
        <v>0</v>
      </c>
      <c r="CC60" s="699">
        <f>BK60+BF60+BA60+AV60+AQ60+AL60+AG60+AB60+W60+R60</f>
        <v>18</v>
      </c>
    </row>
    <row r="61" spans="1:81" ht="18" customHeight="1" thickBot="1">
      <c r="A61" s="1180"/>
      <c r="B61" s="1132"/>
      <c r="C61" s="1133"/>
      <c r="D61" s="70" t="s">
        <v>101</v>
      </c>
      <c r="E61" s="511" t="s">
        <v>23</v>
      </c>
      <c r="F61" s="22"/>
      <c r="G61" s="523">
        <f>ROUND(IF(E61="対象外",0,G51*G3),0)</f>
        <v>618</v>
      </c>
      <c r="H61" s="451"/>
      <c r="I61" s="70" t="s">
        <v>101</v>
      </c>
      <c r="J61" s="511" t="s">
        <v>23</v>
      </c>
      <c r="K61" s="22"/>
      <c r="L61" s="523">
        <f>ROUND(IF(J61="対象外",0,L51*L3),0)</f>
        <v>618</v>
      </c>
      <c r="M61" s="451"/>
      <c r="N61" s="70" t="s">
        <v>101</v>
      </c>
      <c r="O61" s="511" t="s">
        <v>23</v>
      </c>
      <c r="P61" s="22"/>
      <c r="Q61" s="523">
        <f>ROUND(IF(O61="対象外",0,Q51*Q3),0)</f>
        <v>623</v>
      </c>
      <c r="R61" s="521">
        <f>ROUND(IF(O61="対象外",0,R51*Q$3),0)</f>
        <v>19</v>
      </c>
      <c r="S61" s="70" t="s">
        <v>101</v>
      </c>
      <c r="T61" s="511" t="s">
        <v>23</v>
      </c>
      <c r="U61" s="22"/>
      <c r="V61" s="523">
        <f>ROUND(IF(T61="対象外",0,V51*V3),0)</f>
        <v>618</v>
      </c>
      <c r="W61" s="521">
        <f>ROUND(IF(T61="対象外",0,W51*V$3),0)</f>
        <v>19</v>
      </c>
      <c r="X61" s="70" t="s">
        <v>101</v>
      </c>
      <c r="Y61" s="511" t="s">
        <v>23</v>
      </c>
      <c r="Z61" s="22"/>
      <c r="AA61" s="523">
        <f>ROUND(IF(Y61="対象外",0,AA51*AA3),0)</f>
        <v>618</v>
      </c>
      <c r="AB61" s="521">
        <f>ROUND(IF(Y61="対象外",0,AB51*AA$3),0)</f>
        <v>19</v>
      </c>
      <c r="AC61" s="70" t="s">
        <v>101</v>
      </c>
      <c r="AD61" s="511" t="s">
        <v>115</v>
      </c>
      <c r="AE61" s="22"/>
      <c r="AF61" s="523">
        <f>ROUND(IF(AD61="対象外",0,AF51*AF3),0)</f>
        <v>0</v>
      </c>
      <c r="AG61" s="521">
        <f>ROUND(IF(AD61="対象外",0,AG51*AF$3),0)</f>
        <v>0</v>
      </c>
      <c r="AH61" s="70" t="s">
        <v>101</v>
      </c>
      <c r="AI61" s="511" t="s">
        <v>115</v>
      </c>
      <c r="AJ61" s="22"/>
      <c r="AK61" s="523">
        <f>ROUND(IF(AI61="対象外",0,AK51*AK3),0)</f>
        <v>0</v>
      </c>
      <c r="AL61" s="521">
        <f>ROUND(IF(AI61="対象外",0,AL51*AK$3),0)</f>
        <v>0</v>
      </c>
      <c r="AM61" s="70" t="s">
        <v>101</v>
      </c>
      <c r="AN61" s="511" t="s">
        <v>115</v>
      </c>
      <c r="AO61" s="22"/>
      <c r="AP61" s="523">
        <f>ROUND(IF(AN61="対象外",0,AP51*AP3),0)</f>
        <v>0</v>
      </c>
      <c r="AQ61" s="521">
        <f>ROUND(IF(AN61="対象外",0,AQ51*AP$3),0)</f>
        <v>0</v>
      </c>
      <c r="AR61" s="70" t="s">
        <v>101</v>
      </c>
      <c r="AS61" s="511" t="s">
        <v>115</v>
      </c>
      <c r="AT61" s="22"/>
      <c r="AU61" s="523">
        <f>ROUND(IF(AS61="対象外",0,AU51*AU3),0)</f>
        <v>0</v>
      </c>
      <c r="AV61" s="521">
        <f>ROUND(IF(AS61="対象外",0,AV51*AU$3),0)</f>
        <v>0</v>
      </c>
      <c r="AW61" s="70" t="s">
        <v>101</v>
      </c>
      <c r="AX61" s="511" t="s">
        <v>115</v>
      </c>
      <c r="AY61" s="22"/>
      <c r="AZ61" s="523">
        <f>ROUND(IF(AX61="対象外",0,AZ51*AZ3),0)</f>
        <v>0</v>
      </c>
      <c r="BA61" s="521">
        <f>ROUND(IF(AX61="対象外",0,BA51*AZ$3),0)</f>
        <v>0</v>
      </c>
      <c r="BB61" s="70" t="s">
        <v>101</v>
      </c>
      <c r="BC61" s="511" t="s">
        <v>115</v>
      </c>
      <c r="BD61" s="22"/>
      <c r="BE61" s="523">
        <f>ROUND(IF(BC61="対象外",0,BE51*BE3),0)</f>
        <v>0</v>
      </c>
      <c r="BF61" s="521">
        <f>ROUND(IF(BC61="対象外",0,BF51*BE$3),0)</f>
        <v>0</v>
      </c>
      <c r="BG61" s="70" t="s">
        <v>101</v>
      </c>
      <c r="BH61" s="511" t="s">
        <v>115</v>
      </c>
      <c r="BI61" s="22"/>
      <c r="BJ61" s="523">
        <f>ROUND(IF(BH61="対象外",0,BJ51*BJ3),0)</f>
        <v>0</v>
      </c>
      <c r="BK61" s="521">
        <f>ROUND(IF(BH61="対象外",0,BK51*BJ$3),0)</f>
        <v>0</v>
      </c>
      <c r="BL61" s="70" t="s">
        <v>21</v>
      </c>
      <c r="BM61" s="511" t="s">
        <v>115</v>
      </c>
      <c r="BN61" s="506"/>
      <c r="BO61" s="523">
        <f>ROUND(IF(BM61="対象",BO51*$BO$3,0),0)</f>
        <v>0</v>
      </c>
      <c r="BP61" s="531">
        <f>ROUND(IF(BM61="対象外",0,BP51*BO3),0)</f>
        <v>0</v>
      </c>
      <c r="BQ61" s="70" t="s">
        <v>21</v>
      </c>
      <c r="BR61" s="511" t="s">
        <v>115</v>
      </c>
      <c r="BS61" s="22"/>
      <c r="BT61" s="523">
        <f>ROUND(IF(BR61="対象",BT51*$BT$3,0),0)</f>
        <v>0</v>
      </c>
      <c r="BU61" s="531">
        <f>ROUND(IF(BR61="対象外",0,BU51*BT3),0)</f>
        <v>0</v>
      </c>
      <c r="BV61" s="70" t="s">
        <v>21</v>
      </c>
      <c r="BW61" s="511" t="s">
        <v>115</v>
      </c>
      <c r="BX61" s="22"/>
      <c r="BY61" s="523">
        <f>ROUND(IF(BW61="対象",BY51*$BY$3,0),0)</f>
        <v>0</v>
      </c>
      <c r="BZ61" s="531">
        <f>ROUND(IF(BW61="対象外",0,BZ51*BY3),0)</f>
        <v>0</v>
      </c>
      <c r="CA61" s="298"/>
      <c r="CB61" s="414">
        <f>BZ61+BU61+BP61</f>
        <v>0</v>
      </c>
      <c r="CC61" s="701">
        <f>BK61+BF61+BA61+AV61+AQ61+AL61+AG61+AB61+W61+R61</f>
        <v>57</v>
      </c>
    </row>
    <row r="62" spans="1:81" ht="18" customHeight="1" thickBot="1">
      <c r="A62" s="1180"/>
      <c r="B62" s="1151" t="s">
        <v>65</v>
      </c>
      <c r="C62" s="1152"/>
      <c r="D62" s="71" t="s">
        <v>229</v>
      </c>
      <c r="E62" s="11"/>
      <c r="F62" s="599">
        <f>G62</f>
        <v>10814</v>
      </c>
      <c r="G62" s="524">
        <f>SUM(G58:G61)</f>
        <v>10814</v>
      </c>
      <c r="H62" s="452"/>
      <c r="I62" s="71" t="s">
        <v>229</v>
      </c>
      <c r="J62" s="11"/>
      <c r="K62" s="599">
        <f>L62</f>
        <v>10814</v>
      </c>
      <c r="L62" s="524">
        <f>SUM(L58:L61)</f>
        <v>10814</v>
      </c>
      <c r="M62" s="452"/>
      <c r="N62" s="71" t="s">
        <v>229</v>
      </c>
      <c r="O62" s="462"/>
      <c r="P62" s="675">
        <f>R62+Q62</f>
        <v>10846</v>
      </c>
      <c r="Q62" s="524">
        <f>SUM(Q58:Q61)</f>
        <v>10821</v>
      </c>
      <c r="R62" s="525">
        <f>SUM(R58:R61)</f>
        <v>25</v>
      </c>
      <c r="S62" s="71" t="s">
        <v>229</v>
      </c>
      <c r="T62" s="462"/>
      <c r="U62" s="675">
        <f>W62+V62</f>
        <v>10839</v>
      </c>
      <c r="V62" s="524">
        <f>SUM(V58:V61)</f>
        <v>10814</v>
      </c>
      <c r="W62" s="525">
        <f>SUM(W58:W61)</f>
        <v>25</v>
      </c>
      <c r="X62" s="71" t="s">
        <v>229</v>
      </c>
      <c r="Y62" s="462"/>
      <c r="Z62" s="675">
        <f>AB62+AA62</f>
        <v>10839</v>
      </c>
      <c r="AA62" s="524">
        <f>SUM(AA58:AA61)</f>
        <v>10814</v>
      </c>
      <c r="AB62" s="525">
        <f>SUM(AB58:AB61)</f>
        <v>25</v>
      </c>
      <c r="AC62" s="71" t="s">
        <v>229</v>
      </c>
      <c r="AD62" s="462"/>
      <c r="AE62" s="675">
        <f>AG62+AF62</f>
        <v>0</v>
      </c>
      <c r="AF62" s="524">
        <f>SUM(AF58:AF61)</f>
        <v>0</v>
      </c>
      <c r="AG62" s="525">
        <f>SUM(AG58:AG61)</f>
        <v>0</v>
      </c>
      <c r="AH62" s="71" t="s">
        <v>229</v>
      </c>
      <c r="AI62" s="462"/>
      <c r="AJ62" s="675">
        <f>AL62+AK62</f>
        <v>0</v>
      </c>
      <c r="AK62" s="524">
        <f>SUM(AK58:AK61)</f>
        <v>0</v>
      </c>
      <c r="AL62" s="525">
        <f>SUM(AL58:AL61)</f>
        <v>0</v>
      </c>
      <c r="AM62" s="71" t="s">
        <v>229</v>
      </c>
      <c r="AN62" s="462"/>
      <c r="AO62" s="675">
        <f>AQ62+AP62</f>
        <v>0</v>
      </c>
      <c r="AP62" s="524">
        <f>SUM(AP58:AP61)</f>
        <v>0</v>
      </c>
      <c r="AQ62" s="525">
        <f>SUM(AQ58:AQ61)</f>
        <v>0</v>
      </c>
      <c r="AR62" s="71" t="s">
        <v>229</v>
      </c>
      <c r="AS62" s="462"/>
      <c r="AT62" s="675">
        <f>AV62+AU62</f>
        <v>0</v>
      </c>
      <c r="AU62" s="524">
        <f>SUM(AU58:AU61)</f>
        <v>0</v>
      </c>
      <c r="AV62" s="525">
        <f>SUM(AV58:AV61)</f>
        <v>0</v>
      </c>
      <c r="AW62" s="71" t="s">
        <v>229</v>
      </c>
      <c r="AX62" s="462"/>
      <c r="AY62" s="675">
        <f>BA62+AZ62</f>
        <v>0</v>
      </c>
      <c r="AZ62" s="524">
        <f>SUM(AZ58:AZ61)</f>
        <v>0</v>
      </c>
      <c r="BA62" s="525">
        <f>SUM(BA58:BA61)</f>
        <v>0</v>
      </c>
      <c r="BB62" s="71" t="s">
        <v>229</v>
      </c>
      <c r="BC62" s="462"/>
      <c r="BD62" s="675">
        <f>BF62+BE62</f>
        <v>0</v>
      </c>
      <c r="BE62" s="524">
        <f>SUM(BE58:BE61)</f>
        <v>0</v>
      </c>
      <c r="BF62" s="525">
        <f>SUM(BF58:BF61)</f>
        <v>0</v>
      </c>
      <c r="BG62" s="71" t="s">
        <v>229</v>
      </c>
      <c r="BH62" s="462"/>
      <c r="BI62" s="675">
        <f>BK62+BJ62</f>
        <v>0</v>
      </c>
      <c r="BJ62" s="524">
        <f>SUM(BJ58:BJ61)</f>
        <v>0</v>
      </c>
      <c r="BK62" s="525">
        <f>SUM(BK58:BK61)</f>
        <v>0</v>
      </c>
      <c r="BL62" s="71" t="s">
        <v>229</v>
      </c>
      <c r="BM62" s="462"/>
      <c r="BN62" s="676">
        <f>BP62+BO62</f>
        <v>0</v>
      </c>
      <c r="BO62" s="524">
        <f>SUM(BO58:BO61)</f>
        <v>0</v>
      </c>
      <c r="BP62" s="532">
        <f>SUM(BP58:BP61)</f>
        <v>0</v>
      </c>
      <c r="BQ62" s="71" t="s">
        <v>229</v>
      </c>
      <c r="BR62" s="462"/>
      <c r="BS62" s="676">
        <f>BU62+BT62</f>
        <v>0</v>
      </c>
      <c r="BT62" s="524">
        <f>SUM(BT58:BT61)</f>
        <v>0</v>
      </c>
      <c r="BU62" s="532">
        <f>SUM(BU58:BU61)</f>
        <v>0</v>
      </c>
      <c r="BV62" s="71" t="s">
        <v>229</v>
      </c>
      <c r="BW62" s="462"/>
      <c r="BX62" s="676">
        <f>BZ62+BY62</f>
        <v>0</v>
      </c>
      <c r="BY62" s="524">
        <f>SUM(BY58:BY61)</f>
        <v>0</v>
      </c>
      <c r="BZ62" s="532">
        <f>SUM(BZ58:BZ61)</f>
        <v>0</v>
      </c>
      <c r="CA62" s="546">
        <f>BX62+BS62+BN62+BI62+BD62+AY62+AT62+AO62+AJ62+AE62+Z62+U62+P62+K62+F62</f>
        <v>54152</v>
      </c>
      <c r="CB62" s="415">
        <f>SUM(CB58:CB61)</f>
        <v>0</v>
      </c>
      <c r="CC62" s="702">
        <f>SUM(CC58:CC61)</f>
        <v>75</v>
      </c>
    </row>
    <row r="63" spans="1:81" ht="18" customHeight="1" thickBot="1">
      <c r="A63" s="1181"/>
      <c r="B63" s="1182" t="s">
        <v>66</v>
      </c>
      <c r="C63" s="1183"/>
      <c r="D63" s="474" t="s">
        <v>230</v>
      </c>
      <c r="E63" s="589"/>
      <c r="F63" s="677">
        <f>G63</f>
        <v>75814</v>
      </c>
      <c r="G63" s="678">
        <f>G62+G51</f>
        <v>75814</v>
      </c>
      <c r="H63" s="591"/>
      <c r="I63" s="474" t="s">
        <v>230</v>
      </c>
      <c r="J63" s="589"/>
      <c r="K63" s="677">
        <f>L63</f>
        <v>75814</v>
      </c>
      <c r="L63" s="678">
        <f>L62+L51</f>
        <v>75814</v>
      </c>
      <c r="M63" s="591"/>
      <c r="N63" s="474" t="s">
        <v>230</v>
      </c>
      <c r="O63" s="679"/>
      <c r="P63" s="677">
        <f>R63+Q63</f>
        <v>78467</v>
      </c>
      <c r="Q63" s="678">
        <f>Q62+Q51</f>
        <v>76423</v>
      </c>
      <c r="R63" s="528">
        <f>R62+R51</f>
        <v>2044</v>
      </c>
      <c r="S63" s="474" t="s">
        <v>230</v>
      </c>
      <c r="T63" s="679"/>
      <c r="U63" s="677">
        <f>W63+V63</f>
        <v>77839</v>
      </c>
      <c r="V63" s="678">
        <f>V62+V51</f>
        <v>75814</v>
      </c>
      <c r="W63" s="528">
        <f>W62+W51</f>
        <v>2025</v>
      </c>
      <c r="X63" s="474" t="s">
        <v>230</v>
      </c>
      <c r="Y63" s="679"/>
      <c r="Z63" s="677">
        <f>AB63+AA63</f>
        <v>77839</v>
      </c>
      <c r="AA63" s="678">
        <f>AA62+AA51</f>
        <v>75814</v>
      </c>
      <c r="AB63" s="528">
        <f>AB62+AB51</f>
        <v>2025</v>
      </c>
      <c r="AC63" s="474" t="s">
        <v>230</v>
      </c>
      <c r="AD63" s="679"/>
      <c r="AE63" s="677">
        <f>AG63+AF63</f>
        <v>0</v>
      </c>
      <c r="AF63" s="678">
        <f>AF62+AF51</f>
        <v>0</v>
      </c>
      <c r="AG63" s="528">
        <f>AG62+AG51</f>
        <v>0</v>
      </c>
      <c r="AH63" s="474" t="s">
        <v>230</v>
      </c>
      <c r="AI63" s="679"/>
      <c r="AJ63" s="677">
        <f>AL63+AK63</f>
        <v>0</v>
      </c>
      <c r="AK63" s="678">
        <f>AK62+AK51</f>
        <v>0</v>
      </c>
      <c r="AL63" s="528">
        <f>AL62+AL51</f>
        <v>0</v>
      </c>
      <c r="AM63" s="474" t="s">
        <v>230</v>
      </c>
      <c r="AN63" s="679"/>
      <c r="AO63" s="677">
        <f>AQ63+AP63</f>
        <v>0</v>
      </c>
      <c r="AP63" s="678">
        <f>AP62+AP51</f>
        <v>0</v>
      </c>
      <c r="AQ63" s="528">
        <f>AQ62+AQ51</f>
        <v>0</v>
      </c>
      <c r="AR63" s="474" t="s">
        <v>230</v>
      </c>
      <c r="AS63" s="679"/>
      <c r="AT63" s="677">
        <f>AV63+AU63</f>
        <v>0</v>
      </c>
      <c r="AU63" s="678">
        <f>AU62+AU51</f>
        <v>0</v>
      </c>
      <c r="AV63" s="528">
        <f>AV62+AV51</f>
        <v>0</v>
      </c>
      <c r="AW63" s="474" t="s">
        <v>230</v>
      </c>
      <c r="AX63" s="679"/>
      <c r="AY63" s="677">
        <f>BA63+AZ63</f>
        <v>0</v>
      </c>
      <c r="AZ63" s="678">
        <f>AZ62+AZ51</f>
        <v>0</v>
      </c>
      <c r="BA63" s="528">
        <f>BA62+BA51</f>
        <v>0</v>
      </c>
      <c r="BB63" s="474" t="s">
        <v>230</v>
      </c>
      <c r="BC63" s="679"/>
      <c r="BD63" s="677">
        <f>BF63+BE63</f>
        <v>0</v>
      </c>
      <c r="BE63" s="678">
        <f>BE62+BE51</f>
        <v>0</v>
      </c>
      <c r="BF63" s="528">
        <f>BF62+BF51</f>
        <v>0</v>
      </c>
      <c r="BG63" s="474" t="s">
        <v>230</v>
      </c>
      <c r="BH63" s="679"/>
      <c r="BI63" s="677">
        <f>BK63+BJ63</f>
        <v>0</v>
      </c>
      <c r="BJ63" s="678">
        <f>BJ62+BJ51</f>
        <v>0</v>
      </c>
      <c r="BK63" s="528">
        <f>BK62+BK51</f>
        <v>0</v>
      </c>
      <c r="BL63" s="474" t="s">
        <v>230</v>
      </c>
      <c r="BM63" s="679"/>
      <c r="BN63" s="680">
        <f>BP63+BO63</f>
        <v>0</v>
      </c>
      <c r="BO63" s="678">
        <f>BO62+BO51</f>
        <v>0</v>
      </c>
      <c r="BP63" s="681">
        <f>BP62+BP51</f>
        <v>0</v>
      </c>
      <c r="BQ63" s="474" t="s">
        <v>230</v>
      </c>
      <c r="BR63" s="679"/>
      <c r="BS63" s="680">
        <f>BU63+BT63</f>
        <v>0</v>
      </c>
      <c r="BT63" s="678">
        <f>BT62+BT51</f>
        <v>0</v>
      </c>
      <c r="BU63" s="681">
        <f>BU62+BU51</f>
        <v>0</v>
      </c>
      <c r="BV63" s="474" t="s">
        <v>230</v>
      </c>
      <c r="BW63" s="679"/>
      <c r="BX63" s="680">
        <f>BZ63+BY63</f>
        <v>0</v>
      </c>
      <c r="BY63" s="678">
        <f>BY62+BY51</f>
        <v>0</v>
      </c>
      <c r="BZ63" s="681">
        <f>BZ62+BZ51</f>
        <v>0</v>
      </c>
      <c r="CA63" s="682">
        <f>BX63+BS63+BN63+BI63+BD63+AY63+AT63+AO63+AJ63+AE63+Z63+U63+P63+K63+F63</f>
        <v>385773</v>
      </c>
      <c r="CB63" s="595">
        <f>CB62+SUM(CC22:CC45)</f>
        <v>19</v>
      </c>
      <c r="CC63" s="700">
        <f>CC62+SUM(CC7:CC21)-CC46</f>
        <v>6075</v>
      </c>
    </row>
    <row r="64" spans="1:81" ht="34.799999999999997" customHeight="1" thickTop="1" thickBot="1">
      <c r="A64" s="493" t="s">
        <v>80</v>
      </c>
      <c r="B64" s="1155">
        <f>職員設定!B10</f>
        <v>2</v>
      </c>
      <c r="C64" s="1156"/>
      <c r="D64" s="683"/>
      <c r="E64" s="684" t="s">
        <v>4</v>
      </c>
      <c r="F64" s="684" t="s">
        <v>33</v>
      </c>
      <c r="G64" s="685" t="s">
        <v>51</v>
      </c>
      <c r="H64" s="686" t="s">
        <v>165</v>
      </c>
      <c r="I64" s="683"/>
      <c r="J64" s="684" t="s">
        <v>4</v>
      </c>
      <c r="K64" s="684" t="s">
        <v>33</v>
      </c>
      <c r="L64" s="687" t="s">
        <v>51</v>
      </c>
      <c r="M64" s="686" t="s">
        <v>165</v>
      </c>
      <c r="N64" s="683"/>
      <c r="O64" s="684" t="s">
        <v>4</v>
      </c>
      <c r="P64" s="684" t="s">
        <v>78</v>
      </c>
      <c r="Q64" s="685" t="s">
        <v>51</v>
      </c>
      <c r="R64" s="413" t="s">
        <v>225</v>
      </c>
      <c r="S64" s="683"/>
      <c r="T64" s="684" t="s">
        <v>4</v>
      </c>
      <c r="U64" s="684" t="s">
        <v>78</v>
      </c>
      <c r="V64" s="685" t="s">
        <v>51</v>
      </c>
      <c r="W64" s="413" t="s">
        <v>225</v>
      </c>
      <c r="X64" s="683"/>
      <c r="Y64" s="684" t="s">
        <v>4</v>
      </c>
      <c r="Z64" s="684" t="s">
        <v>78</v>
      </c>
      <c r="AA64" s="685" t="s">
        <v>51</v>
      </c>
      <c r="AB64" s="413" t="s">
        <v>225</v>
      </c>
      <c r="AC64" s="683"/>
      <c r="AD64" s="684" t="s">
        <v>4</v>
      </c>
      <c r="AE64" s="684" t="s">
        <v>78</v>
      </c>
      <c r="AF64" s="685" t="s">
        <v>51</v>
      </c>
      <c r="AG64" s="413" t="s">
        <v>225</v>
      </c>
      <c r="AH64" s="683"/>
      <c r="AI64" s="684" t="s">
        <v>4</v>
      </c>
      <c r="AJ64" s="684" t="s">
        <v>78</v>
      </c>
      <c r="AK64" s="685" t="s">
        <v>51</v>
      </c>
      <c r="AL64" s="413" t="s">
        <v>225</v>
      </c>
      <c r="AM64" s="683"/>
      <c r="AN64" s="684" t="s">
        <v>4</v>
      </c>
      <c r="AO64" s="684" t="s">
        <v>78</v>
      </c>
      <c r="AP64" s="685" t="s">
        <v>51</v>
      </c>
      <c r="AQ64" s="413" t="s">
        <v>225</v>
      </c>
      <c r="AR64" s="683"/>
      <c r="AS64" s="684" t="s">
        <v>4</v>
      </c>
      <c r="AT64" s="684" t="s">
        <v>78</v>
      </c>
      <c r="AU64" s="685" t="s">
        <v>51</v>
      </c>
      <c r="AV64" s="413" t="s">
        <v>225</v>
      </c>
      <c r="AW64" s="683"/>
      <c r="AX64" s="684" t="s">
        <v>4</v>
      </c>
      <c r="AY64" s="684" t="s">
        <v>78</v>
      </c>
      <c r="AZ64" s="685" t="s">
        <v>51</v>
      </c>
      <c r="BA64" s="413" t="s">
        <v>225</v>
      </c>
      <c r="BB64" s="683"/>
      <c r="BC64" s="684" t="s">
        <v>4</v>
      </c>
      <c r="BD64" s="684" t="s">
        <v>78</v>
      </c>
      <c r="BE64" s="685" t="s">
        <v>51</v>
      </c>
      <c r="BF64" s="413" t="s">
        <v>225</v>
      </c>
      <c r="BG64" s="683"/>
      <c r="BH64" s="684" t="s">
        <v>4</v>
      </c>
      <c r="BI64" s="684" t="s">
        <v>78</v>
      </c>
      <c r="BJ64" s="685" t="s">
        <v>51</v>
      </c>
      <c r="BK64" s="413" t="s">
        <v>225</v>
      </c>
      <c r="BL64" s="683"/>
      <c r="BM64" s="684" t="s">
        <v>4</v>
      </c>
      <c r="BN64" s="684" t="s">
        <v>33</v>
      </c>
      <c r="BO64" s="685" t="s">
        <v>51</v>
      </c>
      <c r="BP64" s="413" t="s">
        <v>225</v>
      </c>
      <c r="BQ64" s="683"/>
      <c r="BR64" s="684" t="s">
        <v>4</v>
      </c>
      <c r="BS64" s="684" t="s">
        <v>33</v>
      </c>
      <c r="BT64" s="685" t="s">
        <v>51</v>
      </c>
      <c r="BU64" s="413" t="s">
        <v>225</v>
      </c>
      <c r="BV64" s="683"/>
      <c r="BW64" s="684" t="s">
        <v>4</v>
      </c>
      <c r="BX64" s="684" t="s">
        <v>33</v>
      </c>
      <c r="BY64" s="685" t="s">
        <v>51</v>
      </c>
      <c r="BZ64" s="413" t="s">
        <v>225</v>
      </c>
      <c r="CA64" s="688" t="s">
        <v>0</v>
      </c>
      <c r="CB64" s="689" t="s">
        <v>157</v>
      </c>
      <c r="CC64" s="508" t="s">
        <v>225</v>
      </c>
    </row>
    <row r="65" spans="1:81" s="3" customFormat="1" ht="18" customHeight="1">
      <c r="A65" s="1187" t="str">
        <f>職員設定!C10</f>
        <v>B</v>
      </c>
      <c r="B65" s="1159" t="s">
        <v>39</v>
      </c>
      <c r="C65" s="1164" t="s">
        <v>2</v>
      </c>
      <c r="D65" s="109" t="s">
        <v>37</v>
      </c>
      <c r="E65" s="32">
        <v>213000</v>
      </c>
      <c r="F65" s="1000">
        <f>職員設定!$D$10</f>
        <v>1</v>
      </c>
      <c r="G65" s="973">
        <f>E67*F65-H65</f>
        <v>43000</v>
      </c>
      <c r="H65" s="1095">
        <v>-10000</v>
      </c>
      <c r="I65" s="109" t="s">
        <v>37</v>
      </c>
      <c r="J65" s="32">
        <v>213000</v>
      </c>
      <c r="K65" s="1000">
        <f>職員設定!$D$10</f>
        <v>1</v>
      </c>
      <c r="L65" s="973">
        <f>J67*K65-M65</f>
        <v>43000</v>
      </c>
      <c r="M65" s="1095">
        <v>-10000</v>
      </c>
      <c r="N65" s="109" t="s">
        <v>37</v>
      </c>
      <c r="O65" s="32">
        <v>213000</v>
      </c>
      <c r="P65" s="1000">
        <f>職員設定!$D$10</f>
        <v>1</v>
      </c>
      <c r="Q65" s="973">
        <f>O67*P65-R65</f>
        <v>43000</v>
      </c>
      <c r="R65" s="970">
        <f>IF(O$65="",0,$M$65)</f>
        <v>-10000</v>
      </c>
      <c r="S65" s="109" t="s">
        <v>37</v>
      </c>
      <c r="T65" s="32">
        <v>213000</v>
      </c>
      <c r="U65" s="1000">
        <f>職員設定!$D$10</f>
        <v>1</v>
      </c>
      <c r="V65" s="973">
        <f>T67*U65-W65</f>
        <v>43000</v>
      </c>
      <c r="W65" s="970">
        <f>IF(T$65="",0,$M$65)</f>
        <v>-10000</v>
      </c>
      <c r="X65" s="109" t="s">
        <v>37</v>
      </c>
      <c r="Y65" s="32">
        <v>213000</v>
      </c>
      <c r="Z65" s="1000">
        <f>職員設定!$D$10</f>
        <v>1</v>
      </c>
      <c r="AA65" s="973">
        <f>Y67*Z65-AB65</f>
        <v>43000</v>
      </c>
      <c r="AB65" s="970">
        <f>IF(Y$65="",0,$M$65)</f>
        <v>-10000</v>
      </c>
      <c r="AC65" s="109" t="s">
        <v>37</v>
      </c>
      <c r="AD65" s="32"/>
      <c r="AE65" s="1000">
        <f>職員設定!$D$10</f>
        <v>1</v>
      </c>
      <c r="AF65" s="973">
        <f>AD67*AE65-AG65</f>
        <v>0</v>
      </c>
      <c r="AG65" s="970">
        <f>IF(AD$65="",0,$M$65)</f>
        <v>0</v>
      </c>
      <c r="AH65" s="109" t="s">
        <v>37</v>
      </c>
      <c r="AI65" s="32"/>
      <c r="AJ65" s="1000">
        <f>職員設定!$D$10</f>
        <v>1</v>
      </c>
      <c r="AK65" s="973">
        <f>AI67*AJ65-AL65</f>
        <v>0</v>
      </c>
      <c r="AL65" s="970">
        <f>IF(AI$65="",0,$M$65)</f>
        <v>0</v>
      </c>
      <c r="AM65" s="109" t="s">
        <v>37</v>
      </c>
      <c r="AN65" s="32"/>
      <c r="AO65" s="1000">
        <f>職員設定!$D$10</f>
        <v>1</v>
      </c>
      <c r="AP65" s="973">
        <f>AN67*AO65-AQ65</f>
        <v>0</v>
      </c>
      <c r="AQ65" s="970">
        <f>IF(AN$65="",0,$M$65)</f>
        <v>0</v>
      </c>
      <c r="AR65" s="109" t="s">
        <v>37</v>
      </c>
      <c r="AS65" s="32"/>
      <c r="AT65" s="1000">
        <f>職員設定!$D$10</f>
        <v>1</v>
      </c>
      <c r="AU65" s="973">
        <f>AS67*AT65-AV65</f>
        <v>0</v>
      </c>
      <c r="AV65" s="970">
        <f>IF(AS$65="",0,$M$65)</f>
        <v>0</v>
      </c>
      <c r="AW65" s="109" t="s">
        <v>37</v>
      </c>
      <c r="AX65" s="32"/>
      <c r="AY65" s="1000">
        <f>職員設定!$D$10</f>
        <v>1</v>
      </c>
      <c r="AZ65" s="973">
        <f>AX67*AY65-BA65</f>
        <v>0</v>
      </c>
      <c r="BA65" s="970">
        <f>IF(AX$65="",0,$M$65)</f>
        <v>0</v>
      </c>
      <c r="BB65" s="109" t="s">
        <v>37</v>
      </c>
      <c r="BC65" s="32"/>
      <c r="BD65" s="1000">
        <f>職員設定!$D$10</f>
        <v>1</v>
      </c>
      <c r="BE65" s="973">
        <f>BC67*BD65-BF65</f>
        <v>0</v>
      </c>
      <c r="BF65" s="970">
        <f>IF(BC$65="",0,$M$65)</f>
        <v>0</v>
      </c>
      <c r="BG65" s="109" t="s">
        <v>37</v>
      </c>
      <c r="BH65" s="32"/>
      <c r="BI65" s="1000">
        <f>職員設定!$D$10</f>
        <v>1</v>
      </c>
      <c r="BJ65" s="973">
        <f>BH67*BI65-BK65</f>
        <v>0</v>
      </c>
      <c r="BK65" s="970">
        <f>IF(BH$65="",0,$M$65)</f>
        <v>0</v>
      </c>
      <c r="BL65" s="244"/>
      <c r="BM65" s="76"/>
      <c r="BN65" s="1000">
        <f>職員設定!$D$10</f>
        <v>1</v>
      </c>
      <c r="BO65" s="983"/>
      <c r="BP65" s="960"/>
      <c r="BQ65" s="244"/>
      <c r="BR65" s="76"/>
      <c r="BS65" s="1000">
        <f>職員設定!$D$10</f>
        <v>1</v>
      </c>
      <c r="BT65" s="983"/>
      <c r="BU65" s="960"/>
      <c r="BV65" s="244"/>
      <c r="BW65" s="76"/>
      <c r="BX65" s="1000">
        <f>職員設定!$D$10</f>
        <v>1</v>
      </c>
      <c r="BY65" s="983"/>
      <c r="BZ65" s="960"/>
      <c r="CA65" s="1086">
        <f>BJ65+BK65+BE65+BF65+AZ65+BA65+AU65+AV65+AP65+AQ65+AK65+AL65+AF65+AG65+AA65+AB65+V65+W65+Q65+R65+L65+M65+G65+H65</f>
        <v>165000</v>
      </c>
      <c r="CB65" s="1087">
        <f>H65+M65</f>
        <v>-20000</v>
      </c>
      <c r="CC65" s="1025">
        <f>BK65+BF65+BA65+AV65+AQ65+AL65+AG65+AB65+W65+R65</f>
        <v>-30000</v>
      </c>
    </row>
    <row r="66" spans="1:81" s="230" customFormat="1" ht="18" customHeight="1">
      <c r="A66" s="1180"/>
      <c r="B66" s="1160"/>
      <c r="C66" s="1165"/>
      <c r="D66" s="45" t="s">
        <v>1</v>
      </c>
      <c r="E66" s="149">
        <f>IF(E65&lt;&gt;"",職員設定!$E$10,"0")</f>
        <v>180000</v>
      </c>
      <c r="F66" s="1001"/>
      <c r="G66" s="974"/>
      <c r="H66" s="1103"/>
      <c r="I66" s="45" t="s">
        <v>1</v>
      </c>
      <c r="J66" s="149">
        <f>IF(J65&lt;&gt;"",職員設定!$E$10,"0")</f>
        <v>180000</v>
      </c>
      <c r="K66" s="1001"/>
      <c r="L66" s="974"/>
      <c r="M66" s="1103"/>
      <c r="N66" s="45" t="s">
        <v>1</v>
      </c>
      <c r="O66" s="149">
        <f>IF(O65&lt;&gt;"",職員設定!$E$10,"0")</f>
        <v>180000</v>
      </c>
      <c r="P66" s="1001"/>
      <c r="Q66" s="974"/>
      <c r="R66" s="971"/>
      <c r="S66" s="45" t="s">
        <v>1</v>
      </c>
      <c r="T66" s="149">
        <f>IF(T65&lt;&gt;"",職員設定!$E$10,"0")</f>
        <v>180000</v>
      </c>
      <c r="U66" s="1001"/>
      <c r="V66" s="974"/>
      <c r="W66" s="971"/>
      <c r="X66" s="45" t="s">
        <v>1</v>
      </c>
      <c r="Y66" s="149">
        <f>IF(Y65&lt;&gt;"",職員設定!$E$10,"0")</f>
        <v>180000</v>
      </c>
      <c r="Z66" s="1001"/>
      <c r="AA66" s="974"/>
      <c r="AB66" s="971"/>
      <c r="AC66" s="45" t="s">
        <v>1</v>
      </c>
      <c r="AD66" s="149" t="str">
        <f>IF(AD65&lt;&gt;"",職員設定!$E$10,"0")</f>
        <v>0</v>
      </c>
      <c r="AE66" s="1001"/>
      <c r="AF66" s="974"/>
      <c r="AG66" s="971"/>
      <c r="AH66" s="45" t="s">
        <v>1</v>
      </c>
      <c r="AI66" s="149" t="str">
        <f>IF(AI65&lt;&gt;"",職員設定!$E$10,"0")</f>
        <v>0</v>
      </c>
      <c r="AJ66" s="1001"/>
      <c r="AK66" s="974"/>
      <c r="AL66" s="971"/>
      <c r="AM66" s="45" t="s">
        <v>1</v>
      </c>
      <c r="AN66" s="149" t="str">
        <f>IF(AN65&lt;&gt;"",職員設定!$E$10,"0")</f>
        <v>0</v>
      </c>
      <c r="AO66" s="1001"/>
      <c r="AP66" s="974"/>
      <c r="AQ66" s="971"/>
      <c r="AR66" s="45" t="s">
        <v>1</v>
      </c>
      <c r="AS66" s="149" t="str">
        <f>IF(AS65&lt;&gt;"",職員設定!$E$10,"0")</f>
        <v>0</v>
      </c>
      <c r="AT66" s="1001"/>
      <c r="AU66" s="974"/>
      <c r="AV66" s="971"/>
      <c r="AW66" s="45" t="s">
        <v>1</v>
      </c>
      <c r="AX66" s="149" t="str">
        <f>IF(AX65&lt;&gt;"",職員設定!$E$10,"0")</f>
        <v>0</v>
      </c>
      <c r="AY66" s="1001"/>
      <c r="AZ66" s="974"/>
      <c r="BA66" s="971"/>
      <c r="BB66" s="45" t="s">
        <v>1</v>
      </c>
      <c r="BC66" s="149" t="str">
        <f>IF(BC65&lt;&gt;"",職員設定!$E$10,"0")</f>
        <v>0</v>
      </c>
      <c r="BD66" s="1001"/>
      <c r="BE66" s="974"/>
      <c r="BF66" s="971"/>
      <c r="BG66" s="45" t="s">
        <v>1</v>
      </c>
      <c r="BH66" s="149" t="str">
        <f>IF(BH65&lt;&gt;"",職員設定!$E$10,"0")</f>
        <v>0</v>
      </c>
      <c r="BI66" s="1001"/>
      <c r="BJ66" s="974"/>
      <c r="BK66" s="971"/>
      <c r="BL66" s="45"/>
      <c r="BM66" s="16"/>
      <c r="BN66" s="1001"/>
      <c r="BO66" s="984"/>
      <c r="BP66" s="954"/>
      <c r="BQ66" s="45"/>
      <c r="BR66" s="16"/>
      <c r="BS66" s="1001"/>
      <c r="BT66" s="984"/>
      <c r="BU66" s="954"/>
      <c r="BV66" s="45"/>
      <c r="BW66" s="16"/>
      <c r="BX66" s="1001"/>
      <c r="BY66" s="984"/>
      <c r="BZ66" s="954"/>
      <c r="CA66" s="1080"/>
      <c r="CB66" s="1022"/>
      <c r="CC66" s="1026"/>
    </row>
    <row r="67" spans="1:81" ht="18" customHeight="1" thickBot="1">
      <c r="A67" s="1180"/>
      <c r="B67" s="1160"/>
      <c r="C67" s="1166"/>
      <c r="D67" s="46" t="s">
        <v>51</v>
      </c>
      <c r="E67" s="18">
        <f>E65-E66</f>
        <v>33000</v>
      </c>
      <c r="F67" s="1001"/>
      <c r="G67" s="975"/>
      <c r="H67" s="1104"/>
      <c r="I67" s="46" t="s">
        <v>51</v>
      </c>
      <c r="J67" s="18">
        <f>J65-J66</f>
        <v>33000</v>
      </c>
      <c r="K67" s="1001"/>
      <c r="L67" s="975"/>
      <c r="M67" s="1104"/>
      <c r="N67" s="46" t="s">
        <v>51</v>
      </c>
      <c r="O67" s="18">
        <f>O65-O66</f>
        <v>33000</v>
      </c>
      <c r="P67" s="1001"/>
      <c r="Q67" s="975"/>
      <c r="R67" s="972"/>
      <c r="S67" s="46" t="s">
        <v>51</v>
      </c>
      <c r="T67" s="18">
        <f>T65-T66</f>
        <v>33000</v>
      </c>
      <c r="U67" s="1001"/>
      <c r="V67" s="975"/>
      <c r="W67" s="972"/>
      <c r="X67" s="46" t="s">
        <v>51</v>
      </c>
      <c r="Y67" s="18">
        <f>Y65-Y66</f>
        <v>33000</v>
      </c>
      <c r="Z67" s="1001"/>
      <c r="AA67" s="975"/>
      <c r="AB67" s="972"/>
      <c r="AC67" s="46" t="s">
        <v>51</v>
      </c>
      <c r="AD67" s="18">
        <f>AD65-AD66</f>
        <v>0</v>
      </c>
      <c r="AE67" s="1001"/>
      <c r="AF67" s="975"/>
      <c r="AG67" s="972"/>
      <c r="AH67" s="46" t="s">
        <v>51</v>
      </c>
      <c r="AI67" s="18">
        <f>AI65-AI66</f>
        <v>0</v>
      </c>
      <c r="AJ67" s="1001"/>
      <c r="AK67" s="975"/>
      <c r="AL67" s="972"/>
      <c r="AM67" s="46" t="s">
        <v>51</v>
      </c>
      <c r="AN67" s="18">
        <f>AN65-AN66</f>
        <v>0</v>
      </c>
      <c r="AO67" s="1001"/>
      <c r="AP67" s="975"/>
      <c r="AQ67" s="972"/>
      <c r="AR67" s="46" t="s">
        <v>51</v>
      </c>
      <c r="AS67" s="18">
        <f>AS65-AS66</f>
        <v>0</v>
      </c>
      <c r="AT67" s="1001"/>
      <c r="AU67" s="975"/>
      <c r="AV67" s="972"/>
      <c r="AW67" s="46" t="s">
        <v>51</v>
      </c>
      <c r="AX67" s="18">
        <f>AX65-AX66</f>
        <v>0</v>
      </c>
      <c r="AY67" s="1001"/>
      <c r="AZ67" s="975"/>
      <c r="BA67" s="972"/>
      <c r="BB67" s="46" t="s">
        <v>51</v>
      </c>
      <c r="BC67" s="18">
        <f>BC65-BC66</f>
        <v>0</v>
      </c>
      <c r="BD67" s="1001"/>
      <c r="BE67" s="975"/>
      <c r="BF67" s="972"/>
      <c r="BG67" s="46" t="s">
        <v>51</v>
      </c>
      <c r="BH67" s="18">
        <f>BH65-BH66</f>
        <v>0</v>
      </c>
      <c r="BI67" s="1001"/>
      <c r="BJ67" s="975"/>
      <c r="BK67" s="972"/>
      <c r="BL67" s="77"/>
      <c r="BM67" s="78"/>
      <c r="BN67" s="1001"/>
      <c r="BO67" s="985"/>
      <c r="BP67" s="955"/>
      <c r="BQ67" s="77"/>
      <c r="BR67" s="78"/>
      <c r="BS67" s="1001"/>
      <c r="BT67" s="985"/>
      <c r="BU67" s="955"/>
      <c r="BV67" s="77"/>
      <c r="BW67" s="78"/>
      <c r="BX67" s="1001"/>
      <c r="BY67" s="985"/>
      <c r="BZ67" s="955"/>
      <c r="CA67" s="1081"/>
      <c r="CB67" s="1023"/>
      <c r="CC67" s="1027"/>
    </row>
    <row r="68" spans="1:81" ht="18" customHeight="1">
      <c r="A68" s="1180"/>
      <c r="B68" s="1161"/>
      <c r="C68" s="1167" t="str">
        <f>職員設定!$F$7</f>
        <v>資格手当</v>
      </c>
      <c r="D68" s="44" t="s">
        <v>38</v>
      </c>
      <c r="E68" s="32">
        <v>60000</v>
      </c>
      <c r="F68" s="1001"/>
      <c r="G68" s="973">
        <f>E70*F65-H68</f>
        <v>20000</v>
      </c>
      <c r="H68" s="1095">
        <v>10000</v>
      </c>
      <c r="I68" s="44" t="s">
        <v>38</v>
      </c>
      <c r="J68" s="32">
        <v>60000</v>
      </c>
      <c r="K68" s="1001"/>
      <c r="L68" s="973">
        <f>J70*K65-M68</f>
        <v>20000</v>
      </c>
      <c r="M68" s="1095">
        <v>10000</v>
      </c>
      <c r="N68" s="44" t="s">
        <v>38</v>
      </c>
      <c r="O68" s="32">
        <v>60000</v>
      </c>
      <c r="P68" s="1001"/>
      <c r="Q68" s="973">
        <f>O70*P65-R68</f>
        <v>20000</v>
      </c>
      <c r="R68" s="970">
        <f>IF(O$65="",0,$M$68)</f>
        <v>10000</v>
      </c>
      <c r="S68" s="44" t="s">
        <v>38</v>
      </c>
      <c r="T68" s="32">
        <v>60000</v>
      </c>
      <c r="U68" s="1001"/>
      <c r="V68" s="973">
        <f>T70*U65-W68</f>
        <v>20000</v>
      </c>
      <c r="W68" s="970">
        <f>IF(T$65="",0,$M$68)</f>
        <v>10000</v>
      </c>
      <c r="X68" s="44" t="s">
        <v>38</v>
      </c>
      <c r="Y68" s="32">
        <v>60000</v>
      </c>
      <c r="Z68" s="1001"/>
      <c r="AA68" s="973">
        <f>Y70*Z65-AB68</f>
        <v>20000</v>
      </c>
      <c r="AB68" s="970">
        <f>IF(Y$65="",0,$M$68)</f>
        <v>10000</v>
      </c>
      <c r="AC68" s="44" t="s">
        <v>38</v>
      </c>
      <c r="AD68" s="32"/>
      <c r="AE68" s="1001"/>
      <c r="AF68" s="973">
        <f>AD70*AE65-AG68</f>
        <v>0</v>
      </c>
      <c r="AG68" s="970">
        <f>IF(AD$65="",0,$M$68)</f>
        <v>0</v>
      </c>
      <c r="AH68" s="44" t="s">
        <v>38</v>
      </c>
      <c r="AI68" s="32"/>
      <c r="AJ68" s="1001"/>
      <c r="AK68" s="973">
        <f>AI70*AJ65-AL68</f>
        <v>0</v>
      </c>
      <c r="AL68" s="970">
        <f>IF(AI$65="",0,$M$68)</f>
        <v>0</v>
      </c>
      <c r="AM68" s="44" t="s">
        <v>38</v>
      </c>
      <c r="AN68" s="32"/>
      <c r="AO68" s="1001"/>
      <c r="AP68" s="973">
        <f>AN70*AO65-AQ68</f>
        <v>0</v>
      </c>
      <c r="AQ68" s="970">
        <f>IF(AN$65="",0,$M$68)</f>
        <v>0</v>
      </c>
      <c r="AR68" s="44" t="s">
        <v>38</v>
      </c>
      <c r="AS68" s="32"/>
      <c r="AT68" s="1001"/>
      <c r="AU68" s="973">
        <f>AS70*AT65-AV68</f>
        <v>0</v>
      </c>
      <c r="AV68" s="970">
        <f>IF(AS$65="",0,$M$68)</f>
        <v>0</v>
      </c>
      <c r="AW68" s="44" t="s">
        <v>38</v>
      </c>
      <c r="AX68" s="32"/>
      <c r="AY68" s="1001"/>
      <c r="AZ68" s="973">
        <f>AX70*AY65-BA68</f>
        <v>0</v>
      </c>
      <c r="BA68" s="970">
        <f>IF(AX$65="",0,$M$68)</f>
        <v>0</v>
      </c>
      <c r="BB68" s="44" t="s">
        <v>38</v>
      </c>
      <c r="BC68" s="32"/>
      <c r="BD68" s="1001"/>
      <c r="BE68" s="973">
        <f>BC70*BD65-BF68</f>
        <v>0</v>
      </c>
      <c r="BF68" s="970">
        <f>IF(BC$65="",0,$M$68)</f>
        <v>0</v>
      </c>
      <c r="BG68" s="44" t="s">
        <v>38</v>
      </c>
      <c r="BH68" s="32"/>
      <c r="BI68" s="1001"/>
      <c r="BJ68" s="973">
        <f>BH70*BI65-BK68</f>
        <v>0</v>
      </c>
      <c r="BK68" s="970">
        <f>IF(BH$65="",0,$M$68)</f>
        <v>0</v>
      </c>
      <c r="BL68" s="75"/>
      <c r="BM68" s="76"/>
      <c r="BN68" s="1001"/>
      <c r="BO68" s="983"/>
      <c r="BP68" s="960"/>
      <c r="BQ68" s="75"/>
      <c r="BR68" s="76"/>
      <c r="BS68" s="1001"/>
      <c r="BT68" s="983"/>
      <c r="BU68" s="960"/>
      <c r="BV68" s="75"/>
      <c r="BW68" s="76"/>
      <c r="BX68" s="1001"/>
      <c r="BY68" s="983"/>
      <c r="BZ68" s="960"/>
      <c r="CA68" s="1003">
        <f t="shared" ref="CA68" si="25">BJ68+BK68+BE68+BF68+AZ68+BA68+AU68+AV68+AP68+AQ68+AK68+AL68+AF68+AG68+AA68+AB68+V68+W68+Q68+R68+L68+M68+G68+H68</f>
        <v>150000</v>
      </c>
      <c r="CB68" s="1019">
        <f t="shared" ref="CB68" si="26">H68+M68</f>
        <v>20000</v>
      </c>
      <c r="CC68" s="1012">
        <f t="shared" ref="CC68" si="27">BK68+BF68+BA68+AV68+AQ68+AL68+AG68+AB68+W68+R68</f>
        <v>30000</v>
      </c>
    </row>
    <row r="69" spans="1:81" s="230" customFormat="1" ht="18" customHeight="1">
      <c r="A69" s="1180"/>
      <c r="B69" s="1161"/>
      <c r="C69" s="1168"/>
      <c r="D69" s="45" t="s">
        <v>71</v>
      </c>
      <c r="E69" s="149">
        <f>IF(E68&lt;&gt;"",職員設定!$F$10,"0")</f>
        <v>30000</v>
      </c>
      <c r="F69" s="1001"/>
      <c r="G69" s="974"/>
      <c r="H69" s="1103"/>
      <c r="I69" s="45" t="s">
        <v>71</v>
      </c>
      <c r="J69" s="149">
        <f>IF(J68&lt;&gt;"",職員設定!$F$10,"0")</f>
        <v>30000</v>
      </c>
      <c r="K69" s="1001"/>
      <c r="L69" s="974"/>
      <c r="M69" s="1103"/>
      <c r="N69" s="45" t="s">
        <v>71</v>
      </c>
      <c r="O69" s="149">
        <f>IF(O68&lt;&gt;"",職員設定!$F$10,"0")</f>
        <v>30000</v>
      </c>
      <c r="P69" s="1001"/>
      <c r="Q69" s="974"/>
      <c r="R69" s="971"/>
      <c r="S69" s="45" t="s">
        <v>71</v>
      </c>
      <c r="T69" s="149">
        <f>IF(T68&lt;&gt;"",職員設定!$F$10,"0")</f>
        <v>30000</v>
      </c>
      <c r="U69" s="1001"/>
      <c r="V69" s="974"/>
      <c r="W69" s="971"/>
      <c r="X69" s="45" t="s">
        <v>71</v>
      </c>
      <c r="Y69" s="149">
        <f>IF(Y68&lt;&gt;"",職員設定!$F$10,"0")</f>
        <v>30000</v>
      </c>
      <c r="Z69" s="1001"/>
      <c r="AA69" s="974"/>
      <c r="AB69" s="971"/>
      <c r="AC69" s="45" t="s">
        <v>71</v>
      </c>
      <c r="AD69" s="149" t="str">
        <f>IF(AD68&lt;&gt;"",職員設定!$F$10,"0")</f>
        <v>0</v>
      </c>
      <c r="AE69" s="1001"/>
      <c r="AF69" s="974"/>
      <c r="AG69" s="971"/>
      <c r="AH69" s="45" t="s">
        <v>71</v>
      </c>
      <c r="AI69" s="149" t="str">
        <f>IF(AI68&lt;&gt;"",職員設定!$F$10,"0")</f>
        <v>0</v>
      </c>
      <c r="AJ69" s="1001"/>
      <c r="AK69" s="974"/>
      <c r="AL69" s="971"/>
      <c r="AM69" s="45" t="s">
        <v>71</v>
      </c>
      <c r="AN69" s="149" t="str">
        <f>IF(AN68&lt;&gt;"",職員設定!$F$10,"0")</f>
        <v>0</v>
      </c>
      <c r="AO69" s="1001"/>
      <c r="AP69" s="974"/>
      <c r="AQ69" s="971"/>
      <c r="AR69" s="45" t="s">
        <v>71</v>
      </c>
      <c r="AS69" s="149" t="str">
        <f>IF(AS68&lt;&gt;"",職員設定!$F$10,"0")</f>
        <v>0</v>
      </c>
      <c r="AT69" s="1001"/>
      <c r="AU69" s="974"/>
      <c r="AV69" s="971"/>
      <c r="AW69" s="45" t="s">
        <v>71</v>
      </c>
      <c r="AX69" s="149" t="str">
        <f>IF(AX68&lt;&gt;"",職員設定!$F$10,"0")</f>
        <v>0</v>
      </c>
      <c r="AY69" s="1001"/>
      <c r="AZ69" s="974"/>
      <c r="BA69" s="971"/>
      <c r="BB69" s="45" t="s">
        <v>71</v>
      </c>
      <c r="BC69" s="149" t="str">
        <f>IF(BC68&lt;&gt;"",職員設定!$F$10,"0")</f>
        <v>0</v>
      </c>
      <c r="BD69" s="1001"/>
      <c r="BE69" s="974"/>
      <c r="BF69" s="971"/>
      <c r="BG69" s="45" t="s">
        <v>71</v>
      </c>
      <c r="BH69" s="149" t="str">
        <f>IF(BH68&lt;&gt;"",職員設定!$F$10,"0")</f>
        <v>0</v>
      </c>
      <c r="BI69" s="1001"/>
      <c r="BJ69" s="974"/>
      <c r="BK69" s="971"/>
      <c r="BL69" s="45"/>
      <c r="BM69" s="16"/>
      <c r="BN69" s="1001"/>
      <c r="BO69" s="984"/>
      <c r="BP69" s="954"/>
      <c r="BQ69" s="45"/>
      <c r="BR69" s="16"/>
      <c r="BS69" s="1001"/>
      <c r="BT69" s="984"/>
      <c r="BU69" s="954"/>
      <c r="BV69" s="45"/>
      <c r="BW69" s="16"/>
      <c r="BX69" s="1001"/>
      <c r="BY69" s="984"/>
      <c r="BZ69" s="954"/>
      <c r="CA69" s="1004"/>
      <c r="CB69" s="1020"/>
      <c r="CC69" s="1013"/>
    </row>
    <row r="70" spans="1:81" ht="18" customHeight="1" thickBot="1">
      <c r="A70" s="1180"/>
      <c r="B70" s="1161"/>
      <c r="C70" s="1169"/>
      <c r="D70" s="46" t="s">
        <v>51</v>
      </c>
      <c r="E70" s="18">
        <f>E68-E69</f>
        <v>30000</v>
      </c>
      <c r="F70" s="1001"/>
      <c r="G70" s="975"/>
      <c r="H70" s="1104"/>
      <c r="I70" s="46" t="s">
        <v>51</v>
      </c>
      <c r="J70" s="18">
        <f>J68-J69</f>
        <v>30000</v>
      </c>
      <c r="K70" s="1001"/>
      <c r="L70" s="975"/>
      <c r="M70" s="1104"/>
      <c r="N70" s="46" t="s">
        <v>51</v>
      </c>
      <c r="O70" s="18">
        <f>O68-O69</f>
        <v>30000</v>
      </c>
      <c r="P70" s="1001"/>
      <c r="Q70" s="975"/>
      <c r="R70" s="972"/>
      <c r="S70" s="46" t="s">
        <v>51</v>
      </c>
      <c r="T70" s="18">
        <f>T68-T69</f>
        <v>30000</v>
      </c>
      <c r="U70" s="1001"/>
      <c r="V70" s="975"/>
      <c r="W70" s="972"/>
      <c r="X70" s="46" t="s">
        <v>51</v>
      </c>
      <c r="Y70" s="18">
        <f>Y68-Y69</f>
        <v>30000</v>
      </c>
      <c r="Z70" s="1001"/>
      <c r="AA70" s="975"/>
      <c r="AB70" s="972"/>
      <c r="AC70" s="46" t="s">
        <v>51</v>
      </c>
      <c r="AD70" s="18">
        <f>AD68-AD69</f>
        <v>0</v>
      </c>
      <c r="AE70" s="1001"/>
      <c r="AF70" s="975"/>
      <c r="AG70" s="972"/>
      <c r="AH70" s="46" t="s">
        <v>51</v>
      </c>
      <c r="AI70" s="18">
        <f>AI68-AI69</f>
        <v>0</v>
      </c>
      <c r="AJ70" s="1001"/>
      <c r="AK70" s="975"/>
      <c r="AL70" s="972"/>
      <c r="AM70" s="46" t="s">
        <v>51</v>
      </c>
      <c r="AN70" s="18">
        <f>AN68-AN69</f>
        <v>0</v>
      </c>
      <c r="AO70" s="1001"/>
      <c r="AP70" s="975"/>
      <c r="AQ70" s="972"/>
      <c r="AR70" s="46" t="s">
        <v>51</v>
      </c>
      <c r="AS70" s="18">
        <f>AS68-AS69</f>
        <v>0</v>
      </c>
      <c r="AT70" s="1001"/>
      <c r="AU70" s="975"/>
      <c r="AV70" s="972"/>
      <c r="AW70" s="46" t="s">
        <v>51</v>
      </c>
      <c r="AX70" s="18">
        <f>AX68-AX69</f>
        <v>0</v>
      </c>
      <c r="AY70" s="1001"/>
      <c r="AZ70" s="975"/>
      <c r="BA70" s="972"/>
      <c r="BB70" s="46" t="s">
        <v>51</v>
      </c>
      <c r="BC70" s="18">
        <f>BC68-BC69</f>
        <v>0</v>
      </c>
      <c r="BD70" s="1001"/>
      <c r="BE70" s="975"/>
      <c r="BF70" s="972"/>
      <c r="BG70" s="46" t="s">
        <v>51</v>
      </c>
      <c r="BH70" s="18">
        <f>BH68-BH69</f>
        <v>0</v>
      </c>
      <c r="BI70" s="1001"/>
      <c r="BJ70" s="975"/>
      <c r="BK70" s="972"/>
      <c r="BL70" s="77"/>
      <c r="BM70" s="78"/>
      <c r="BN70" s="1001"/>
      <c r="BO70" s="985"/>
      <c r="BP70" s="955"/>
      <c r="BQ70" s="77"/>
      <c r="BR70" s="78"/>
      <c r="BS70" s="1001"/>
      <c r="BT70" s="985"/>
      <c r="BU70" s="955"/>
      <c r="BV70" s="77"/>
      <c r="BW70" s="78"/>
      <c r="BX70" s="1001"/>
      <c r="BY70" s="985"/>
      <c r="BZ70" s="955"/>
      <c r="CA70" s="1005"/>
      <c r="CB70" s="1021"/>
      <c r="CC70" s="1014"/>
    </row>
    <row r="71" spans="1:81" s="5" customFormat="1" ht="18" customHeight="1">
      <c r="A71" s="1180"/>
      <c r="B71" s="1161"/>
      <c r="C71" s="1170" t="str">
        <f>職員設定!$G$7</f>
        <v>役職手当</v>
      </c>
      <c r="D71" s="44" t="s">
        <v>38</v>
      </c>
      <c r="E71" s="32"/>
      <c r="F71" s="1001"/>
      <c r="G71" s="973">
        <f>E73*F65-H71</f>
        <v>0</v>
      </c>
      <c r="H71" s="1095"/>
      <c r="I71" s="44" t="s">
        <v>38</v>
      </c>
      <c r="J71" s="32"/>
      <c r="K71" s="1001"/>
      <c r="L71" s="973">
        <f>J73*K65-M71</f>
        <v>0</v>
      </c>
      <c r="M71" s="1095"/>
      <c r="N71" s="44" t="s">
        <v>38</v>
      </c>
      <c r="O71" s="32"/>
      <c r="P71" s="1001"/>
      <c r="Q71" s="973">
        <f>O73*P65-R71</f>
        <v>0</v>
      </c>
      <c r="R71" s="970">
        <f>IF(O$65="",0,$M$71)</f>
        <v>0</v>
      </c>
      <c r="S71" s="44" t="s">
        <v>38</v>
      </c>
      <c r="T71" s="32"/>
      <c r="U71" s="1001"/>
      <c r="V71" s="973">
        <f>T73*U65-W71</f>
        <v>0</v>
      </c>
      <c r="W71" s="970">
        <f>IF(T$65="",0,$M$71)</f>
        <v>0</v>
      </c>
      <c r="X71" s="44" t="s">
        <v>38</v>
      </c>
      <c r="Y71" s="32"/>
      <c r="Z71" s="1001"/>
      <c r="AA71" s="973">
        <f>Y73*Z65-AB71</f>
        <v>0</v>
      </c>
      <c r="AB71" s="970">
        <f>IF(Y$65="",0,$M$71)</f>
        <v>0</v>
      </c>
      <c r="AC71" s="44" t="s">
        <v>38</v>
      </c>
      <c r="AD71" s="32"/>
      <c r="AE71" s="1001"/>
      <c r="AF71" s="973">
        <f>AD73*AE65-AG71</f>
        <v>0</v>
      </c>
      <c r="AG71" s="970">
        <f>IF(AD$65="",0,$M$71)</f>
        <v>0</v>
      </c>
      <c r="AH71" s="44" t="s">
        <v>38</v>
      </c>
      <c r="AI71" s="32"/>
      <c r="AJ71" s="1001"/>
      <c r="AK71" s="973">
        <f>AI73*AJ65-AL71</f>
        <v>0</v>
      </c>
      <c r="AL71" s="970">
        <f>IF(AI$65="",0,$M$71)</f>
        <v>0</v>
      </c>
      <c r="AM71" s="44" t="s">
        <v>38</v>
      </c>
      <c r="AN71" s="32"/>
      <c r="AO71" s="1001"/>
      <c r="AP71" s="973">
        <f>AN73*AO65-AQ71</f>
        <v>0</v>
      </c>
      <c r="AQ71" s="970">
        <f>IF(AN$65="",0,$M$71)</f>
        <v>0</v>
      </c>
      <c r="AR71" s="44" t="s">
        <v>38</v>
      </c>
      <c r="AS71" s="32"/>
      <c r="AT71" s="1001"/>
      <c r="AU71" s="973">
        <f>AS73*AT65-AV71</f>
        <v>0</v>
      </c>
      <c r="AV71" s="970">
        <f>IF(AS$65="",0,$M$71)</f>
        <v>0</v>
      </c>
      <c r="AW71" s="44" t="s">
        <v>38</v>
      </c>
      <c r="AX71" s="32"/>
      <c r="AY71" s="1001"/>
      <c r="AZ71" s="973">
        <f>AX73*AY65-BA71</f>
        <v>0</v>
      </c>
      <c r="BA71" s="970">
        <f>IF(AX$65="",0,$M$71)</f>
        <v>0</v>
      </c>
      <c r="BB71" s="44" t="s">
        <v>38</v>
      </c>
      <c r="BC71" s="32"/>
      <c r="BD71" s="1001"/>
      <c r="BE71" s="973">
        <f>BC73*BD65-BF71</f>
        <v>0</v>
      </c>
      <c r="BF71" s="970">
        <f>IF(BC$65="",0,$M$71)</f>
        <v>0</v>
      </c>
      <c r="BG71" s="44" t="s">
        <v>38</v>
      </c>
      <c r="BH71" s="32"/>
      <c r="BI71" s="1001"/>
      <c r="BJ71" s="973">
        <f>BH73*BI65-BK71</f>
        <v>0</v>
      </c>
      <c r="BK71" s="970">
        <f>IF(BH$65="",0,$M$71)</f>
        <v>0</v>
      </c>
      <c r="BL71" s="75"/>
      <c r="BM71" s="76"/>
      <c r="BN71" s="1001"/>
      <c r="BO71" s="983"/>
      <c r="BP71" s="960"/>
      <c r="BQ71" s="75"/>
      <c r="BR71" s="76"/>
      <c r="BS71" s="1001"/>
      <c r="BT71" s="983"/>
      <c r="BU71" s="960"/>
      <c r="BV71" s="75"/>
      <c r="BW71" s="76"/>
      <c r="BX71" s="1001"/>
      <c r="BY71" s="983"/>
      <c r="BZ71" s="960"/>
      <c r="CA71" s="1003">
        <f t="shared" ref="CA71" si="28">BJ71+BK71+BE71+BF71+AZ71+BA71+AU71+AV71+AP71+AQ71+AK71+AL71+AF71+AG71+AA71+AB71+V71+W71+Q71+R71+L71+M71+G71+H71</f>
        <v>0</v>
      </c>
      <c r="CB71" s="1019">
        <f t="shared" ref="CB71" si="29">H71+M71</f>
        <v>0</v>
      </c>
      <c r="CC71" s="1018">
        <f t="shared" ref="CC71" si="30">BK71+BF71+BA71+AV71+AQ71+AL71+AG71+AB71+W71+R71</f>
        <v>0</v>
      </c>
    </row>
    <row r="72" spans="1:81" s="230" customFormat="1" ht="18" customHeight="1">
      <c r="A72" s="1180"/>
      <c r="B72" s="1161"/>
      <c r="C72" s="1140"/>
      <c r="D72" s="45" t="s">
        <v>71</v>
      </c>
      <c r="E72" s="149" t="str">
        <f>IF(E71&lt;&gt;"",職員設定!$G$10,"0")</f>
        <v>0</v>
      </c>
      <c r="F72" s="1001"/>
      <c r="G72" s="974"/>
      <c r="H72" s="1103"/>
      <c r="I72" s="45" t="s">
        <v>71</v>
      </c>
      <c r="J72" s="149" t="str">
        <f>IF(J71&lt;&gt;"",職員設定!$G$10,"0")</f>
        <v>0</v>
      </c>
      <c r="K72" s="1001"/>
      <c r="L72" s="974"/>
      <c r="M72" s="1103"/>
      <c r="N72" s="45" t="s">
        <v>71</v>
      </c>
      <c r="O72" s="149" t="str">
        <f>IF(O71&lt;&gt;"",職員設定!$G$10,"0")</f>
        <v>0</v>
      </c>
      <c r="P72" s="1001"/>
      <c r="Q72" s="974"/>
      <c r="R72" s="971"/>
      <c r="S72" s="45" t="s">
        <v>71</v>
      </c>
      <c r="T72" s="149" t="str">
        <f>IF(T71&lt;&gt;"",職員設定!$G$10,"0")</f>
        <v>0</v>
      </c>
      <c r="U72" s="1001"/>
      <c r="V72" s="974"/>
      <c r="W72" s="971"/>
      <c r="X72" s="45" t="s">
        <v>71</v>
      </c>
      <c r="Y72" s="149" t="str">
        <f>IF(Y71&lt;&gt;"",職員設定!$G$10,"0")</f>
        <v>0</v>
      </c>
      <c r="Z72" s="1001"/>
      <c r="AA72" s="974"/>
      <c r="AB72" s="971"/>
      <c r="AC72" s="45" t="s">
        <v>71</v>
      </c>
      <c r="AD72" s="149" t="str">
        <f>IF(AD71&lt;&gt;"",職員設定!$G$10,"0")</f>
        <v>0</v>
      </c>
      <c r="AE72" s="1001"/>
      <c r="AF72" s="974"/>
      <c r="AG72" s="971"/>
      <c r="AH72" s="45" t="s">
        <v>71</v>
      </c>
      <c r="AI72" s="149" t="str">
        <f>IF(AI71&lt;&gt;"",職員設定!$G$10,"0")</f>
        <v>0</v>
      </c>
      <c r="AJ72" s="1001"/>
      <c r="AK72" s="974"/>
      <c r="AL72" s="971"/>
      <c r="AM72" s="45" t="s">
        <v>71</v>
      </c>
      <c r="AN72" s="149" t="str">
        <f>IF(AN71&lt;&gt;"",職員設定!$G$10,"0")</f>
        <v>0</v>
      </c>
      <c r="AO72" s="1001"/>
      <c r="AP72" s="974"/>
      <c r="AQ72" s="971"/>
      <c r="AR72" s="45" t="s">
        <v>71</v>
      </c>
      <c r="AS72" s="149" t="str">
        <f>IF(AS71&lt;&gt;"",職員設定!$G$10,"0")</f>
        <v>0</v>
      </c>
      <c r="AT72" s="1001"/>
      <c r="AU72" s="974"/>
      <c r="AV72" s="971"/>
      <c r="AW72" s="45" t="s">
        <v>71</v>
      </c>
      <c r="AX72" s="149" t="str">
        <f>IF(AX71&lt;&gt;"",職員設定!$G$10,"0")</f>
        <v>0</v>
      </c>
      <c r="AY72" s="1001"/>
      <c r="AZ72" s="974"/>
      <c r="BA72" s="971"/>
      <c r="BB72" s="45" t="s">
        <v>71</v>
      </c>
      <c r="BC72" s="149" t="str">
        <f>IF(BC71&lt;&gt;"",職員設定!$G$10,"0")</f>
        <v>0</v>
      </c>
      <c r="BD72" s="1001"/>
      <c r="BE72" s="974"/>
      <c r="BF72" s="971"/>
      <c r="BG72" s="45" t="s">
        <v>71</v>
      </c>
      <c r="BH72" s="149" t="str">
        <f>IF(BH71&lt;&gt;"",職員設定!$G$10,"0")</f>
        <v>0</v>
      </c>
      <c r="BI72" s="1001"/>
      <c r="BJ72" s="974"/>
      <c r="BK72" s="971"/>
      <c r="BL72" s="45"/>
      <c r="BM72" s="16"/>
      <c r="BN72" s="1001"/>
      <c r="BO72" s="984"/>
      <c r="BP72" s="954"/>
      <c r="BQ72" s="45"/>
      <c r="BR72" s="16"/>
      <c r="BS72" s="1001"/>
      <c r="BT72" s="984"/>
      <c r="BU72" s="954"/>
      <c r="BV72" s="45"/>
      <c r="BW72" s="16"/>
      <c r="BX72" s="1001"/>
      <c r="BY72" s="984"/>
      <c r="BZ72" s="954"/>
      <c r="CA72" s="1004"/>
      <c r="CB72" s="1020"/>
      <c r="CC72" s="1013"/>
    </row>
    <row r="73" spans="1:81" s="5" customFormat="1" ht="18" customHeight="1" thickBot="1">
      <c r="A73" s="1180"/>
      <c r="B73" s="1161"/>
      <c r="C73" s="1141"/>
      <c r="D73" s="46" t="s">
        <v>51</v>
      </c>
      <c r="E73" s="18">
        <f>E71-E72</f>
        <v>0</v>
      </c>
      <c r="F73" s="1001"/>
      <c r="G73" s="975"/>
      <c r="H73" s="1104"/>
      <c r="I73" s="46" t="s">
        <v>51</v>
      </c>
      <c r="J73" s="18">
        <f>J71-J72</f>
        <v>0</v>
      </c>
      <c r="K73" s="1001"/>
      <c r="L73" s="975"/>
      <c r="M73" s="1104"/>
      <c r="N73" s="46" t="s">
        <v>51</v>
      </c>
      <c r="O73" s="18">
        <f>O71-O72</f>
        <v>0</v>
      </c>
      <c r="P73" s="1001"/>
      <c r="Q73" s="975"/>
      <c r="R73" s="972"/>
      <c r="S73" s="46" t="s">
        <v>51</v>
      </c>
      <c r="T73" s="18">
        <f>T71-T72</f>
        <v>0</v>
      </c>
      <c r="U73" s="1001"/>
      <c r="V73" s="975"/>
      <c r="W73" s="972"/>
      <c r="X73" s="46" t="s">
        <v>51</v>
      </c>
      <c r="Y73" s="18">
        <f>Y71-Y72</f>
        <v>0</v>
      </c>
      <c r="Z73" s="1001"/>
      <c r="AA73" s="975"/>
      <c r="AB73" s="972"/>
      <c r="AC73" s="46" t="s">
        <v>51</v>
      </c>
      <c r="AD73" s="18">
        <f>AD71-AD72</f>
        <v>0</v>
      </c>
      <c r="AE73" s="1001"/>
      <c r="AF73" s="975"/>
      <c r="AG73" s="972"/>
      <c r="AH73" s="46" t="s">
        <v>51</v>
      </c>
      <c r="AI73" s="18">
        <f>AI71-AI72</f>
        <v>0</v>
      </c>
      <c r="AJ73" s="1001"/>
      <c r="AK73" s="975"/>
      <c r="AL73" s="972"/>
      <c r="AM73" s="46" t="s">
        <v>51</v>
      </c>
      <c r="AN73" s="18">
        <f>AN71-AN72</f>
        <v>0</v>
      </c>
      <c r="AO73" s="1001"/>
      <c r="AP73" s="975"/>
      <c r="AQ73" s="972"/>
      <c r="AR73" s="46" t="s">
        <v>51</v>
      </c>
      <c r="AS73" s="18">
        <f>AS71-AS72</f>
        <v>0</v>
      </c>
      <c r="AT73" s="1001"/>
      <c r="AU73" s="975"/>
      <c r="AV73" s="972"/>
      <c r="AW73" s="46" t="s">
        <v>51</v>
      </c>
      <c r="AX73" s="18">
        <f>AX71-AX72</f>
        <v>0</v>
      </c>
      <c r="AY73" s="1001"/>
      <c r="AZ73" s="975"/>
      <c r="BA73" s="972"/>
      <c r="BB73" s="46" t="s">
        <v>51</v>
      </c>
      <c r="BC73" s="18">
        <f>BC71-BC72</f>
        <v>0</v>
      </c>
      <c r="BD73" s="1001"/>
      <c r="BE73" s="975"/>
      <c r="BF73" s="972"/>
      <c r="BG73" s="46" t="s">
        <v>51</v>
      </c>
      <c r="BH73" s="18">
        <f>BH71-BH72</f>
        <v>0</v>
      </c>
      <c r="BI73" s="1001"/>
      <c r="BJ73" s="975"/>
      <c r="BK73" s="972"/>
      <c r="BL73" s="77"/>
      <c r="BM73" s="78"/>
      <c r="BN73" s="1001"/>
      <c r="BO73" s="985"/>
      <c r="BP73" s="955"/>
      <c r="BQ73" s="77"/>
      <c r="BR73" s="78"/>
      <c r="BS73" s="1001"/>
      <c r="BT73" s="985"/>
      <c r="BU73" s="955"/>
      <c r="BV73" s="77"/>
      <c r="BW73" s="78"/>
      <c r="BX73" s="1001"/>
      <c r="BY73" s="985"/>
      <c r="BZ73" s="955"/>
      <c r="CA73" s="1005"/>
      <c r="CB73" s="1021"/>
      <c r="CC73" s="1014"/>
    </row>
    <row r="74" spans="1:81" ht="18" customHeight="1">
      <c r="A74" s="1180"/>
      <c r="B74" s="1161"/>
      <c r="C74" s="1170" t="str">
        <f>職員設定!$H$7</f>
        <v>調整手当</v>
      </c>
      <c r="D74" s="44" t="s">
        <v>38</v>
      </c>
      <c r="E74" s="32"/>
      <c r="F74" s="1001"/>
      <c r="G74" s="973">
        <f>E76*F65-H74</f>
        <v>0</v>
      </c>
      <c r="H74" s="1095"/>
      <c r="I74" s="44" t="s">
        <v>38</v>
      </c>
      <c r="J74" s="32"/>
      <c r="K74" s="1001"/>
      <c r="L74" s="973">
        <f>J76*K65-M74</f>
        <v>0</v>
      </c>
      <c r="M74" s="1095"/>
      <c r="N74" s="44" t="s">
        <v>38</v>
      </c>
      <c r="O74" s="32"/>
      <c r="P74" s="1001"/>
      <c r="Q74" s="973">
        <f>O76*P65-R74</f>
        <v>0</v>
      </c>
      <c r="R74" s="970">
        <f>IF(O$65="",0,$M$74)</f>
        <v>0</v>
      </c>
      <c r="S74" s="44" t="s">
        <v>38</v>
      </c>
      <c r="T74" s="32"/>
      <c r="U74" s="1001"/>
      <c r="V74" s="973">
        <f>T76*U65-W74</f>
        <v>0</v>
      </c>
      <c r="W74" s="970">
        <f>IF(T$65="",0,$M$74)</f>
        <v>0</v>
      </c>
      <c r="X74" s="44" t="s">
        <v>38</v>
      </c>
      <c r="Y74" s="32"/>
      <c r="Z74" s="1001"/>
      <c r="AA74" s="973">
        <f>Y76*Z65-AB74</f>
        <v>0</v>
      </c>
      <c r="AB74" s="970">
        <f>IF(Y$65="",0,$M$74)</f>
        <v>0</v>
      </c>
      <c r="AC74" s="44" t="s">
        <v>38</v>
      </c>
      <c r="AD74" s="32"/>
      <c r="AE74" s="1001"/>
      <c r="AF74" s="973">
        <f>AD76*AE65-AG74</f>
        <v>0</v>
      </c>
      <c r="AG74" s="970">
        <f>IF(AD$65="",0,$M$74)</f>
        <v>0</v>
      </c>
      <c r="AH74" s="44" t="s">
        <v>38</v>
      </c>
      <c r="AI74" s="32"/>
      <c r="AJ74" s="1001"/>
      <c r="AK74" s="973">
        <f>AI76*AJ65-AL74</f>
        <v>0</v>
      </c>
      <c r="AL74" s="970">
        <f>IF(AI$65="",0,$M$74)</f>
        <v>0</v>
      </c>
      <c r="AM74" s="44" t="s">
        <v>38</v>
      </c>
      <c r="AN74" s="32"/>
      <c r="AO74" s="1001"/>
      <c r="AP74" s="973">
        <f>AN76*AO65-AQ74</f>
        <v>0</v>
      </c>
      <c r="AQ74" s="970">
        <f>IF(AN$65="",0,$M$74)</f>
        <v>0</v>
      </c>
      <c r="AR74" s="44" t="s">
        <v>38</v>
      </c>
      <c r="AS74" s="32"/>
      <c r="AT74" s="1001"/>
      <c r="AU74" s="973">
        <f>AS76*AT65-AV74</f>
        <v>0</v>
      </c>
      <c r="AV74" s="970">
        <f>IF(AS$65="",0,$M$74)</f>
        <v>0</v>
      </c>
      <c r="AW74" s="44" t="s">
        <v>38</v>
      </c>
      <c r="AX74" s="32"/>
      <c r="AY74" s="1001"/>
      <c r="AZ74" s="973">
        <f>AX76*AY65-BA74</f>
        <v>0</v>
      </c>
      <c r="BA74" s="970">
        <f>IF(AX$65="",0,$M$74)</f>
        <v>0</v>
      </c>
      <c r="BB74" s="44" t="s">
        <v>38</v>
      </c>
      <c r="BC74" s="32"/>
      <c r="BD74" s="1001"/>
      <c r="BE74" s="973">
        <f>BC76*BD65-BF74</f>
        <v>0</v>
      </c>
      <c r="BF74" s="970">
        <f>IF(BC$65="",0,$M$74)</f>
        <v>0</v>
      </c>
      <c r="BG74" s="44" t="s">
        <v>38</v>
      </c>
      <c r="BH74" s="32"/>
      <c r="BI74" s="1001"/>
      <c r="BJ74" s="973">
        <f>BH76*BI65-BK74</f>
        <v>0</v>
      </c>
      <c r="BK74" s="970">
        <f>IF(BH$65="",0,$M$74)</f>
        <v>0</v>
      </c>
      <c r="BL74" s="75"/>
      <c r="BM74" s="76"/>
      <c r="BN74" s="1001"/>
      <c r="BO74" s="983"/>
      <c r="BP74" s="960"/>
      <c r="BQ74" s="75"/>
      <c r="BR74" s="76"/>
      <c r="BS74" s="1001"/>
      <c r="BT74" s="983"/>
      <c r="BU74" s="960"/>
      <c r="BV74" s="75"/>
      <c r="BW74" s="76"/>
      <c r="BX74" s="1001"/>
      <c r="BY74" s="983"/>
      <c r="BZ74" s="960"/>
      <c r="CA74" s="1003">
        <f t="shared" ref="CA74" si="31">BJ74+BK74+BE74+BF74+AZ74+BA74+AU74+AV74+AP74+AQ74+AK74+AL74+AF74+AG74+AA74+AB74+V74+W74+Q74+R74+L74+M74+G74+H74</f>
        <v>0</v>
      </c>
      <c r="CB74" s="1019">
        <f t="shared" ref="CB74" si="32">H74+M74</f>
        <v>0</v>
      </c>
      <c r="CC74" s="1018">
        <f t="shared" ref="CC74" si="33">BK74+BF74+BA74+AV74+AQ74+AL74+AG74+AB74+W74+R74</f>
        <v>0</v>
      </c>
    </row>
    <row r="75" spans="1:81" s="421" customFormat="1" ht="18" customHeight="1">
      <c r="A75" s="1180"/>
      <c r="B75" s="1162"/>
      <c r="C75" s="1140"/>
      <c r="D75" s="45" t="s">
        <v>71</v>
      </c>
      <c r="E75" s="149" t="str">
        <f>IF(E74&lt;&gt;"",職員設定!$H$10,"0")</f>
        <v>0</v>
      </c>
      <c r="F75" s="1001"/>
      <c r="G75" s="974"/>
      <c r="H75" s="1103"/>
      <c r="I75" s="45" t="s">
        <v>71</v>
      </c>
      <c r="J75" s="149" t="str">
        <f>IF(J74&lt;&gt;"",職員設定!$H$10,"0")</f>
        <v>0</v>
      </c>
      <c r="K75" s="1001"/>
      <c r="L75" s="974"/>
      <c r="M75" s="1103"/>
      <c r="N75" s="45" t="s">
        <v>71</v>
      </c>
      <c r="O75" s="149" t="str">
        <f>IF(O74&lt;&gt;"",職員設定!$H$10,"0")</f>
        <v>0</v>
      </c>
      <c r="P75" s="1001"/>
      <c r="Q75" s="974"/>
      <c r="R75" s="971"/>
      <c r="S75" s="45" t="s">
        <v>71</v>
      </c>
      <c r="T75" s="149" t="str">
        <f>IF(T74&lt;&gt;"",職員設定!$H$10,"0")</f>
        <v>0</v>
      </c>
      <c r="U75" s="1001"/>
      <c r="V75" s="974"/>
      <c r="W75" s="971"/>
      <c r="X75" s="45" t="s">
        <v>71</v>
      </c>
      <c r="Y75" s="149" t="str">
        <f>IF(Y74&lt;&gt;"",職員設定!$H$10,"0")</f>
        <v>0</v>
      </c>
      <c r="Z75" s="1001"/>
      <c r="AA75" s="974"/>
      <c r="AB75" s="971"/>
      <c r="AC75" s="45" t="s">
        <v>71</v>
      </c>
      <c r="AD75" s="149" t="str">
        <f>IF(AD74&lt;&gt;"",職員設定!$H$10,"0")</f>
        <v>0</v>
      </c>
      <c r="AE75" s="1001"/>
      <c r="AF75" s="974"/>
      <c r="AG75" s="971"/>
      <c r="AH75" s="45" t="s">
        <v>71</v>
      </c>
      <c r="AI75" s="149" t="str">
        <f>IF(AI74&lt;&gt;"",職員設定!$H$10,"0")</f>
        <v>0</v>
      </c>
      <c r="AJ75" s="1001"/>
      <c r="AK75" s="974"/>
      <c r="AL75" s="971"/>
      <c r="AM75" s="45" t="s">
        <v>71</v>
      </c>
      <c r="AN75" s="149" t="str">
        <f>IF(AN74&lt;&gt;"",職員設定!$H$10,"0")</f>
        <v>0</v>
      </c>
      <c r="AO75" s="1001"/>
      <c r="AP75" s="974"/>
      <c r="AQ75" s="971"/>
      <c r="AR75" s="45" t="s">
        <v>71</v>
      </c>
      <c r="AS75" s="149" t="str">
        <f>IF(AS74&lt;&gt;"",職員設定!$H$10,"0")</f>
        <v>0</v>
      </c>
      <c r="AT75" s="1001"/>
      <c r="AU75" s="974"/>
      <c r="AV75" s="971"/>
      <c r="AW75" s="45" t="s">
        <v>71</v>
      </c>
      <c r="AX75" s="149" t="str">
        <f>IF(AX74&lt;&gt;"",職員設定!$H$10,"0")</f>
        <v>0</v>
      </c>
      <c r="AY75" s="1001"/>
      <c r="AZ75" s="974"/>
      <c r="BA75" s="971"/>
      <c r="BB75" s="45" t="s">
        <v>71</v>
      </c>
      <c r="BC75" s="149" t="str">
        <f>IF(BC74&lt;&gt;"",職員設定!$H$10,"0")</f>
        <v>0</v>
      </c>
      <c r="BD75" s="1001"/>
      <c r="BE75" s="974"/>
      <c r="BF75" s="971"/>
      <c r="BG75" s="45" t="s">
        <v>71</v>
      </c>
      <c r="BH75" s="149" t="str">
        <f>IF(BH74&lt;&gt;"",職員設定!$H$10,"0")</f>
        <v>0</v>
      </c>
      <c r="BI75" s="1001"/>
      <c r="BJ75" s="974"/>
      <c r="BK75" s="971"/>
      <c r="BL75" s="45"/>
      <c r="BM75" s="16"/>
      <c r="BN75" s="1001"/>
      <c r="BO75" s="984"/>
      <c r="BP75" s="954"/>
      <c r="BQ75" s="45"/>
      <c r="BR75" s="16"/>
      <c r="BS75" s="1001"/>
      <c r="BT75" s="984"/>
      <c r="BU75" s="954"/>
      <c r="BV75" s="45"/>
      <c r="BW75" s="16"/>
      <c r="BX75" s="1001"/>
      <c r="BY75" s="984"/>
      <c r="BZ75" s="954"/>
      <c r="CA75" s="1004"/>
      <c r="CB75" s="1020"/>
      <c r="CC75" s="1013"/>
    </row>
    <row r="76" spans="1:81" ht="18" customHeight="1" thickBot="1">
      <c r="A76" s="1180"/>
      <c r="B76" s="1162"/>
      <c r="C76" s="1141"/>
      <c r="D76" s="46" t="s">
        <v>51</v>
      </c>
      <c r="E76" s="18">
        <f>E74-E75</f>
        <v>0</v>
      </c>
      <c r="F76" s="1001"/>
      <c r="G76" s="975"/>
      <c r="H76" s="1104"/>
      <c r="I76" s="46" t="s">
        <v>51</v>
      </c>
      <c r="J76" s="18">
        <f>J74-J75</f>
        <v>0</v>
      </c>
      <c r="K76" s="1001"/>
      <c r="L76" s="975"/>
      <c r="M76" s="1104"/>
      <c r="N76" s="46" t="s">
        <v>51</v>
      </c>
      <c r="O76" s="18">
        <f>O74-O75</f>
        <v>0</v>
      </c>
      <c r="P76" s="1001"/>
      <c r="Q76" s="975"/>
      <c r="R76" s="972"/>
      <c r="S76" s="46" t="s">
        <v>51</v>
      </c>
      <c r="T76" s="18">
        <f>T74-T75</f>
        <v>0</v>
      </c>
      <c r="U76" s="1001"/>
      <c r="V76" s="975"/>
      <c r="W76" s="972"/>
      <c r="X76" s="46" t="s">
        <v>51</v>
      </c>
      <c r="Y76" s="18">
        <f>Y74-Y75</f>
        <v>0</v>
      </c>
      <c r="Z76" s="1001"/>
      <c r="AA76" s="975"/>
      <c r="AB76" s="972"/>
      <c r="AC76" s="46" t="s">
        <v>51</v>
      </c>
      <c r="AD76" s="18">
        <f>AD74-AD75</f>
        <v>0</v>
      </c>
      <c r="AE76" s="1001"/>
      <c r="AF76" s="975"/>
      <c r="AG76" s="972"/>
      <c r="AH76" s="46" t="s">
        <v>51</v>
      </c>
      <c r="AI76" s="18">
        <f>AI74-AI75</f>
        <v>0</v>
      </c>
      <c r="AJ76" s="1001"/>
      <c r="AK76" s="975"/>
      <c r="AL76" s="972"/>
      <c r="AM76" s="46" t="s">
        <v>51</v>
      </c>
      <c r="AN76" s="18">
        <f>AN74-AN75</f>
        <v>0</v>
      </c>
      <c r="AO76" s="1001"/>
      <c r="AP76" s="975"/>
      <c r="AQ76" s="972"/>
      <c r="AR76" s="46" t="s">
        <v>51</v>
      </c>
      <c r="AS76" s="18">
        <f>AS74-AS75</f>
        <v>0</v>
      </c>
      <c r="AT76" s="1001"/>
      <c r="AU76" s="975"/>
      <c r="AV76" s="972"/>
      <c r="AW76" s="46" t="s">
        <v>51</v>
      </c>
      <c r="AX76" s="18">
        <f>AX74-AX75</f>
        <v>0</v>
      </c>
      <c r="AY76" s="1001"/>
      <c r="AZ76" s="975"/>
      <c r="BA76" s="972"/>
      <c r="BB76" s="46" t="s">
        <v>51</v>
      </c>
      <c r="BC76" s="18">
        <f>BC74-BC75</f>
        <v>0</v>
      </c>
      <c r="BD76" s="1001"/>
      <c r="BE76" s="975"/>
      <c r="BF76" s="972"/>
      <c r="BG76" s="46" t="s">
        <v>51</v>
      </c>
      <c r="BH76" s="18">
        <f>BH74-BH75</f>
        <v>0</v>
      </c>
      <c r="BI76" s="1001"/>
      <c r="BJ76" s="975"/>
      <c r="BK76" s="972"/>
      <c r="BL76" s="77"/>
      <c r="BM76" s="78"/>
      <c r="BN76" s="1001"/>
      <c r="BO76" s="985"/>
      <c r="BP76" s="955"/>
      <c r="BQ76" s="77"/>
      <c r="BR76" s="78"/>
      <c r="BS76" s="1001"/>
      <c r="BT76" s="985"/>
      <c r="BU76" s="955"/>
      <c r="BV76" s="77"/>
      <c r="BW76" s="78"/>
      <c r="BX76" s="1001"/>
      <c r="BY76" s="985"/>
      <c r="BZ76" s="955"/>
      <c r="CA76" s="1005"/>
      <c r="CB76" s="1021"/>
      <c r="CC76" s="1014"/>
    </row>
    <row r="77" spans="1:81" s="5" customFormat="1" ht="18" customHeight="1">
      <c r="A77" s="1180"/>
      <c r="B77" s="1162"/>
      <c r="C77" s="1140" t="str">
        <f>職員設定!$I$7</f>
        <v>名称</v>
      </c>
      <c r="D77" s="44" t="s">
        <v>38</v>
      </c>
      <c r="E77" s="32"/>
      <c r="F77" s="1001"/>
      <c r="G77" s="974">
        <f>E79*F65-H77</f>
        <v>0</v>
      </c>
      <c r="H77" s="1095"/>
      <c r="I77" s="44" t="s">
        <v>38</v>
      </c>
      <c r="J77" s="32"/>
      <c r="K77" s="1001"/>
      <c r="L77" s="974">
        <f>J79*K65-M77</f>
        <v>0</v>
      </c>
      <c r="M77" s="1095"/>
      <c r="N77" s="48" t="s">
        <v>38</v>
      </c>
      <c r="O77" s="33"/>
      <c r="P77" s="1001"/>
      <c r="Q77" s="974">
        <f>O79*P65-R77</f>
        <v>0</v>
      </c>
      <c r="R77" s="970">
        <f>IF(O$65="",0,$M$77)</f>
        <v>0</v>
      </c>
      <c r="S77" s="48" t="s">
        <v>38</v>
      </c>
      <c r="T77" s="33"/>
      <c r="U77" s="1001"/>
      <c r="V77" s="974">
        <f>T79*U65-W77</f>
        <v>0</v>
      </c>
      <c r="W77" s="970">
        <f>IF(T$65="",0,$M$77)</f>
        <v>0</v>
      </c>
      <c r="X77" s="48" t="s">
        <v>38</v>
      </c>
      <c r="Y77" s="33"/>
      <c r="Z77" s="1001"/>
      <c r="AA77" s="974">
        <f>Y79*Z65-AB77</f>
        <v>0</v>
      </c>
      <c r="AB77" s="970">
        <f>IF(Y$65="",0,$M$77)</f>
        <v>0</v>
      </c>
      <c r="AC77" s="48" t="s">
        <v>38</v>
      </c>
      <c r="AD77" s="33"/>
      <c r="AE77" s="1001"/>
      <c r="AF77" s="974">
        <f>AD79*AE65-AG77</f>
        <v>0</v>
      </c>
      <c r="AG77" s="970">
        <f>IF(AD$65="",0,$M$77)</f>
        <v>0</v>
      </c>
      <c r="AH77" s="48" t="s">
        <v>38</v>
      </c>
      <c r="AI77" s="33"/>
      <c r="AJ77" s="1001"/>
      <c r="AK77" s="974">
        <f>AI79*AJ65-AL77</f>
        <v>0</v>
      </c>
      <c r="AL77" s="970">
        <f>IF(AI$65="",0,$M$77)</f>
        <v>0</v>
      </c>
      <c r="AM77" s="48" t="s">
        <v>38</v>
      </c>
      <c r="AN77" s="33"/>
      <c r="AO77" s="1001"/>
      <c r="AP77" s="974">
        <f>AN79*AO65-AQ77</f>
        <v>0</v>
      </c>
      <c r="AQ77" s="970">
        <f>IF(AN$65="",0,$M$77)</f>
        <v>0</v>
      </c>
      <c r="AR77" s="48" t="s">
        <v>38</v>
      </c>
      <c r="AS77" s="33"/>
      <c r="AT77" s="1001"/>
      <c r="AU77" s="974">
        <f>AS79*AT65-AV77</f>
        <v>0</v>
      </c>
      <c r="AV77" s="970">
        <f>IF(AS$65="",0,$M$77)</f>
        <v>0</v>
      </c>
      <c r="AW77" s="48" t="s">
        <v>38</v>
      </c>
      <c r="AX77" s="33"/>
      <c r="AY77" s="1001"/>
      <c r="AZ77" s="974">
        <f>AX79*AY65-BA77</f>
        <v>0</v>
      </c>
      <c r="BA77" s="970">
        <f>IF(AX$65="",0,$M$77)</f>
        <v>0</v>
      </c>
      <c r="BB77" s="48" t="s">
        <v>38</v>
      </c>
      <c r="BC77" s="33"/>
      <c r="BD77" s="1001"/>
      <c r="BE77" s="974">
        <f>BC79*BD65-BF77</f>
        <v>0</v>
      </c>
      <c r="BF77" s="970">
        <f>IF(BC$65="",0,$M$77)</f>
        <v>0</v>
      </c>
      <c r="BG77" s="48" t="s">
        <v>38</v>
      </c>
      <c r="BH77" s="33"/>
      <c r="BI77" s="1001"/>
      <c r="BJ77" s="974">
        <f>BH79*BI65-BK77</f>
        <v>0</v>
      </c>
      <c r="BK77" s="970">
        <f>IF(BH$65="",0,$M$77)</f>
        <v>0</v>
      </c>
      <c r="BL77" s="75"/>
      <c r="BM77" s="76"/>
      <c r="BN77" s="1001"/>
      <c r="BO77" s="984"/>
      <c r="BP77" s="960"/>
      <c r="BQ77" s="75"/>
      <c r="BR77" s="76"/>
      <c r="BS77" s="1001"/>
      <c r="BT77" s="984"/>
      <c r="BU77" s="960"/>
      <c r="BV77" s="75"/>
      <c r="BW77" s="76"/>
      <c r="BX77" s="1001"/>
      <c r="BY77" s="984"/>
      <c r="BZ77" s="960"/>
      <c r="CA77" s="1003">
        <f t="shared" ref="CA77" si="34">BJ77+BK77+BE77+BF77+AZ77+BA77+AU77+AV77+AP77+AQ77+AK77+AL77+AF77+AG77+AA77+AB77+V77+W77+Q77+R77+L77+M77+G77+H77</f>
        <v>0</v>
      </c>
      <c r="CB77" s="1019">
        <f t="shared" ref="CB77" si="35">H77+M77</f>
        <v>0</v>
      </c>
      <c r="CC77" s="1018">
        <f>BK77+BF77+BA77+AV77+AQ77+AL77+AG77+AB77+W77+R77</f>
        <v>0</v>
      </c>
    </row>
    <row r="78" spans="1:81" s="230" customFormat="1" ht="18" customHeight="1">
      <c r="A78" s="1180"/>
      <c r="B78" s="1162"/>
      <c r="C78" s="1140"/>
      <c r="D78" s="45" t="s">
        <v>71</v>
      </c>
      <c r="E78" s="149" t="str">
        <f>IF(E77&lt;&gt;"",職員設定!$I$10,"0")</f>
        <v>0</v>
      </c>
      <c r="F78" s="1001"/>
      <c r="G78" s="974"/>
      <c r="H78" s="1103"/>
      <c r="I78" s="45" t="s">
        <v>71</v>
      </c>
      <c r="J78" s="149" t="str">
        <f>IF(J77&lt;&gt;"",職員設定!$I$10,"0")</f>
        <v>0</v>
      </c>
      <c r="K78" s="1001"/>
      <c r="L78" s="974"/>
      <c r="M78" s="1103"/>
      <c r="N78" s="45" t="s">
        <v>71</v>
      </c>
      <c r="O78" s="149" t="str">
        <f>IF(O77&lt;&gt;"",職員設定!$I$10,"0")</f>
        <v>0</v>
      </c>
      <c r="P78" s="1001"/>
      <c r="Q78" s="974"/>
      <c r="R78" s="971"/>
      <c r="S78" s="45" t="s">
        <v>71</v>
      </c>
      <c r="T78" s="149" t="str">
        <f>IF(T77&lt;&gt;"",職員設定!$I$10,"0")</f>
        <v>0</v>
      </c>
      <c r="U78" s="1001"/>
      <c r="V78" s="974"/>
      <c r="W78" s="971"/>
      <c r="X78" s="45" t="s">
        <v>71</v>
      </c>
      <c r="Y78" s="149" t="str">
        <f>IF(Y77&lt;&gt;"",職員設定!$I$10,"0")</f>
        <v>0</v>
      </c>
      <c r="Z78" s="1001"/>
      <c r="AA78" s="974"/>
      <c r="AB78" s="971"/>
      <c r="AC78" s="45" t="s">
        <v>71</v>
      </c>
      <c r="AD78" s="149" t="str">
        <f>IF(AD77&lt;&gt;"",職員設定!$I$10,"0")</f>
        <v>0</v>
      </c>
      <c r="AE78" s="1001"/>
      <c r="AF78" s="974"/>
      <c r="AG78" s="971"/>
      <c r="AH78" s="45" t="s">
        <v>71</v>
      </c>
      <c r="AI78" s="149" t="str">
        <f>IF(AI77&lt;&gt;"",職員設定!$I$10,"0")</f>
        <v>0</v>
      </c>
      <c r="AJ78" s="1001"/>
      <c r="AK78" s="974"/>
      <c r="AL78" s="971"/>
      <c r="AM78" s="45" t="s">
        <v>71</v>
      </c>
      <c r="AN78" s="149" t="str">
        <f>IF(AN77&lt;&gt;"",職員設定!$I$10,"0")</f>
        <v>0</v>
      </c>
      <c r="AO78" s="1001"/>
      <c r="AP78" s="974"/>
      <c r="AQ78" s="971"/>
      <c r="AR78" s="45" t="s">
        <v>71</v>
      </c>
      <c r="AS78" s="149" t="str">
        <f>IF(AS77&lt;&gt;"",職員設定!$I$10,"0")</f>
        <v>0</v>
      </c>
      <c r="AT78" s="1001"/>
      <c r="AU78" s="974"/>
      <c r="AV78" s="971"/>
      <c r="AW78" s="45" t="s">
        <v>71</v>
      </c>
      <c r="AX78" s="149" t="str">
        <f>IF(AX77&lt;&gt;"",職員設定!$I$10,"0")</f>
        <v>0</v>
      </c>
      <c r="AY78" s="1001"/>
      <c r="AZ78" s="974"/>
      <c r="BA78" s="971"/>
      <c r="BB78" s="45" t="s">
        <v>71</v>
      </c>
      <c r="BC78" s="149" t="str">
        <f>IF(BC77&lt;&gt;"",職員設定!$I$10,"0")</f>
        <v>0</v>
      </c>
      <c r="BD78" s="1001"/>
      <c r="BE78" s="974"/>
      <c r="BF78" s="971"/>
      <c r="BG78" s="45" t="s">
        <v>71</v>
      </c>
      <c r="BH78" s="149" t="str">
        <f>IF(BH77&lt;&gt;"",職員設定!$I$10,"0")</f>
        <v>0</v>
      </c>
      <c r="BI78" s="1001"/>
      <c r="BJ78" s="974"/>
      <c r="BK78" s="971"/>
      <c r="BL78" s="45"/>
      <c r="BM78" s="16"/>
      <c r="BN78" s="1001"/>
      <c r="BO78" s="984"/>
      <c r="BP78" s="954"/>
      <c r="BQ78" s="45"/>
      <c r="BR78" s="16"/>
      <c r="BS78" s="1001"/>
      <c r="BT78" s="984"/>
      <c r="BU78" s="954"/>
      <c r="BV78" s="45"/>
      <c r="BW78" s="16"/>
      <c r="BX78" s="1001"/>
      <c r="BY78" s="984"/>
      <c r="BZ78" s="954"/>
      <c r="CA78" s="1004"/>
      <c r="CB78" s="1020"/>
      <c r="CC78" s="1013"/>
    </row>
    <row r="79" spans="1:81" ht="18" customHeight="1" thickBot="1">
      <c r="A79" s="1180"/>
      <c r="B79" s="1163"/>
      <c r="C79" s="1141"/>
      <c r="D79" s="46" t="s">
        <v>51</v>
      </c>
      <c r="E79" s="18">
        <f>E77-E78</f>
        <v>0</v>
      </c>
      <c r="F79" s="1001"/>
      <c r="G79" s="975"/>
      <c r="H79" s="1104"/>
      <c r="I79" s="46" t="s">
        <v>51</v>
      </c>
      <c r="J79" s="18">
        <f>J77-J78</f>
        <v>0</v>
      </c>
      <c r="K79" s="1001"/>
      <c r="L79" s="975"/>
      <c r="M79" s="1104"/>
      <c r="N79" s="46" t="s">
        <v>51</v>
      </c>
      <c r="O79" s="18">
        <f>O77-O78</f>
        <v>0</v>
      </c>
      <c r="P79" s="1001"/>
      <c r="Q79" s="975"/>
      <c r="R79" s="972"/>
      <c r="S79" s="46" t="s">
        <v>51</v>
      </c>
      <c r="T79" s="18">
        <f>T77-T78</f>
        <v>0</v>
      </c>
      <c r="U79" s="1001"/>
      <c r="V79" s="975"/>
      <c r="W79" s="972"/>
      <c r="X79" s="46" t="s">
        <v>51</v>
      </c>
      <c r="Y79" s="18">
        <f>Y77-Y78</f>
        <v>0</v>
      </c>
      <c r="Z79" s="1001"/>
      <c r="AA79" s="975"/>
      <c r="AB79" s="972"/>
      <c r="AC79" s="46" t="s">
        <v>51</v>
      </c>
      <c r="AD79" s="18">
        <f>AD77-AD78</f>
        <v>0</v>
      </c>
      <c r="AE79" s="1001"/>
      <c r="AF79" s="975"/>
      <c r="AG79" s="972"/>
      <c r="AH79" s="46" t="s">
        <v>51</v>
      </c>
      <c r="AI79" s="18">
        <f>AI77-AI78</f>
        <v>0</v>
      </c>
      <c r="AJ79" s="1001"/>
      <c r="AK79" s="975"/>
      <c r="AL79" s="972"/>
      <c r="AM79" s="46" t="s">
        <v>51</v>
      </c>
      <c r="AN79" s="18">
        <f>AN77-AN78</f>
        <v>0</v>
      </c>
      <c r="AO79" s="1001"/>
      <c r="AP79" s="975"/>
      <c r="AQ79" s="972"/>
      <c r="AR79" s="46" t="s">
        <v>51</v>
      </c>
      <c r="AS79" s="18">
        <f>AS77-AS78</f>
        <v>0</v>
      </c>
      <c r="AT79" s="1001"/>
      <c r="AU79" s="975"/>
      <c r="AV79" s="972"/>
      <c r="AW79" s="46" t="s">
        <v>51</v>
      </c>
      <c r="AX79" s="18">
        <f>AX77-AX78</f>
        <v>0</v>
      </c>
      <c r="AY79" s="1001"/>
      <c r="AZ79" s="975"/>
      <c r="BA79" s="972"/>
      <c r="BB79" s="46" t="s">
        <v>51</v>
      </c>
      <c r="BC79" s="18">
        <f>BC77-BC78</f>
        <v>0</v>
      </c>
      <c r="BD79" s="1001"/>
      <c r="BE79" s="975"/>
      <c r="BF79" s="972"/>
      <c r="BG79" s="46" t="s">
        <v>51</v>
      </c>
      <c r="BH79" s="18">
        <f>BH77-BH78</f>
        <v>0</v>
      </c>
      <c r="BI79" s="1001"/>
      <c r="BJ79" s="975"/>
      <c r="BK79" s="972"/>
      <c r="BL79" s="77"/>
      <c r="BM79" s="78"/>
      <c r="BN79" s="1001"/>
      <c r="BO79" s="985"/>
      <c r="BP79" s="955"/>
      <c r="BQ79" s="77"/>
      <c r="BR79" s="78"/>
      <c r="BS79" s="1001"/>
      <c r="BT79" s="985"/>
      <c r="BU79" s="955"/>
      <c r="BV79" s="77"/>
      <c r="BW79" s="78"/>
      <c r="BX79" s="1001"/>
      <c r="BY79" s="985"/>
      <c r="BZ79" s="955"/>
      <c r="CA79" s="1005"/>
      <c r="CB79" s="1021"/>
      <c r="CC79" s="1014"/>
    </row>
    <row r="80" spans="1:81" s="5" customFormat="1" ht="18" customHeight="1">
      <c r="A80" s="1180"/>
      <c r="B80" s="1142" t="s">
        <v>53</v>
      </c>
      <c r="C80" s="1177" t="str">
        <f>職員設定!$J$7</f>
        <v>名称</v>
      </c>
      <c r="D80" s="44" t="s">
        <v>48</v>
      </c>
      <c r="E80" s="32"/>
      <c r="F80" s="1001"/>
      <c r="G80" s="973">
        <f>E83*F65-H80</f>
        <v>0</v>
      </c>
      <c r="H80" s="1095"/>
      <c r="I80" s="44" t="s">
        <v>48</v>
      </c>
      <c r="J80" s="32"/>
      <c r="K80" s="1001"/>
      <c r="L80" s="973">
        <f>J83*K65-M80</f>
        <v>0</v>
      </c>
      <c r="M80" s="1095"/>
      <c r="N80" s="44" t="s">
        <v>48</v>
      </c>
      <c r="O80" s="32"/>
      <c r="P80" s="1001"/>
      <c r="Q80" s="973">
        <f>O83*P65-R80</f>
        <v>0</v>
      </c>
      <c r="R80" s="986"/>
      <c r="S80" s="44" t="s">
        <v>48</v>
      </c>
      <c r="T80" s="32"/>
      <c r="U80" s="1001"/>
      <c r="V80" s="973">
        <f>T83*U65-W80</f>
        <v>0</v>
      </c>
      <c r="W80" s="986"/>
      <c r="X80" s="44" t="s">
        <v>48</v>
      </c>
      <c r="Y80" s="32"/>
      <c r="Z80" s="1001"/>
      <c r="AA80" s="973">
        <f>Y83*Z65-AB80</f>
        <v>0</v>
      </c>
      <c r="AB80" s="986"/>
      <c r="AC80" s="44" t="s">
        <v>48</v>
      </c>
      <c r="AD80" s="32"/>
      <c r="AE80" s="1001"/>
      <c r="AF80" s="973">
        <f>AD83*AE65-AG80</f>
        <v>0</v>
      </c>
      <c r="AG80" s="986"/>
      <c r="AH80" s="44" t="s">
        <v>48</v>
      </c>
      <c r="AI80" s="32"/>
      <c r="AJ80" s="1001"/>
      <c r="AK80" s="973">
        <f>AI83*AJ65-AL80</f>
        <v>0</v>
      </c>
      <c r="AL80" s="986"/>
      <c r="AM80" s="44" t="s">
        <v>48</v>
      </c>
      <c r="AN80" s="32"/>
      <c r="AO80" s="1001"/>
      <c r="AP80" s="973">
        <f>AN83*AO65-AQ80</f>
        <v>0</v>
      </c>
      <c r="AQ80" s="986"/>
      <c r="AR80" s="44" t="s">
        <v>48</v>
      </c>
      <c r="AS80" s="32"/>
      <c r="AT80" s="1001"/>
      <c r="AU80" s="973">
        <f>AS83*AT65-AV80</f>
        <v>0</v>
      </c>
      <c r="AV80" s="986"/>
      <c r="AW80" s="44" t="s">
        <v>48</v>
      </c>
      <c r="AX80" s="32"/>
      <c r="AY80" s="1001"/>
      <c r="AZ80" s="973">
        <f>AX83*AY65-BA80</f>
        <v>0</v>
      </c>
      <c r="BA80" s="986"/>
      <c r="BB80" s="44" t="s">
        <v>48</v>
      </c>
      <c r="BC80" s="32"/>
      <c r="BD80" s="1001"/>
      <c r="BE80" s="973">
        <f>BC83*BD65-BF80</f>
        <v>0</v>
      </c>
      <c r="BF80" s="986"/>
      <c r="BG80" s="44" t="s">
        <v>48</v>
      </c>
      <c r="BH80" s="32"/>
      <c r="BI80" s="1001"/>
      <c r="BJ80" s="973">
        <f>BH83*BI65-BK80</f>
        <v>0</v>
      </c>
      <c r="BK80" s="986"/>
      <c r="BL80" s="409" t="s">
        <v>206</v>
      </c>
      <c r="BM80" s="32"/>
      <c r="BN80" s="1001"/>
      <c r="BO80" s="973">
        <f>BM83*BN65-BP80</f>
        <v>0</v>
      </c>
      <c r="BP80" s="961">
        <f>IF(BM81&gt;BM80,(BM81-BM80)*BN65,0)</f>
        <v>0</v>
      </c>
      <c r="BQ80" s="409" t="s">
        <v>206</v>
      </c>
      <c r="BR80" s="32"/>
      <c r="BS80" s="1001"/>
      <c r="BT80" s="973">
        <f>BR83*BS65-BU80</f>
        <v>0</v>
      </c>
      <c r="BU80" s="961">
        <f>IF(BR81&gt;BR80,(BR81-BR80)*BS65,0)</f>
        <v>0</v>
      </c>
      <c r="BV80" s="409" t="s">
        <v>206</v>
      </c>
      <c r="BW80" s="32"/>
      <c r="BX80" s="1001"/>
      <c r="BY80" s="973">
        <f>BW83*BX65-BZ80</f>
        <v>0</v>
      </c>
      <c r="BZ80" s="961">
        <f>IF(BW81&gt;BW80,(BW81-BW80)*BX65,0)</f>
        <v>0</v>
      </c>
      <c r="CA80" s="1003">
        <f>BJ80+BK80+BE80+BF80+AZ80+BA80+AU80+AV80+AP80+AQ80+AK80+AL80+AF80+AG80+AA80+AB80+V80+W80+Q80+R80+L80+M80+G80+H80+BO80+BP80+BT80+BU80+BY80+BZ80</f>
        <v>0</v>
      </c>
      <c r="CB80" s="1019">
        <f>H80+M80</f>
        <v>0</v>
      </c>
      <c r="CC80" s="944">
        <f>BK80+BF80+BA80+AV80+AQ80+AL80+AG80+AB80+W80+R80+BP80+BU80+BZ80</f>
        <v>0</v>
      </c>
    </row>
    <row r="81" spans="1:81" ht="18" customHeight="1">
      <c r="A81" s="1180"/>
      <c r="B81" s="1143"/>
      <c r="C81" s="1178"/>
      <c r="D81" s="48" t="s">
        <v>38</v>
      </c>
      <c r="E81" s="33"/>
      <c r="F81" s="1001"/>
      <c r="G81" s="974"/>
      <c r="H81" s="1096"/>
      <c r="I81" s="48" t="s">
        <v>38</v>
      </c>
      <c r="J81" s="33"/>
      <c r="K81" s="1001"/>
      <c r="L81" s="974"/>
      <c r="M81" s="1096"/>
      <c r="N81" s="48" t="s">
        <v>38</v>
      </c>
      <c r="O81" s="33"/>
      <c r="P81" s="1001"/>
      <c r="Q81" s="974"/>
      <c r="R81" s="987"/>
      <c r="S81" s="48" t="s">
        <v>38</v>
      </c>
      <c r="T81" s="33"/>
      <c r="U81" s="1001"/>
      <c r="V81" s="974"/>
      <c r="W81" s="987"/>
      <c r="X81" s="48" t="s">
        <v>38</v>
      </c>
      <c r="Y81" s="33"/>
      <c r="Z81" s="1001"/>
      <c r="AA81" s="974"/>
      <c r="AB81" s="987"/>
      <c r="AC81" s="48" t="s">
        <v>38</v>
      </c>
      <c r="AD81" s="33"/>
      <c r="AE81" s="1001"/>
      <c r="AF81" s="974"/>
      <c r="AG81" s="987"/>
      <c r="AH81" s="48" t="s">
        <v>38</v>
      </c>
      <c r="AI81" s="33"/>
      <c r="AJ81" s="1001"/>
      <c r="AK81" s="974"/>
      <c r="AL81" s="987"/>
      <c r="AM81" s="48" t="s">
        <v>38</v>
      </c>
      <c r="AN81" s="33"/>
      <c r="AO81" s="1001"/>
      <c r="AP81" s="974"/>
      <c r="AQ81" s="987"/>
      <c r="AR81" s="48" t="s">
        <v>38</v>
      </c>
      <c r="AS81" s="33"/>
      <c r="AT81" s="1001"/>
      <c r="AU81" s="974"/>
      <c r="AV81" s="987"/>
      <c r="AW81" s="48" t="s">
        <v>38</v>
      </c>
      <c r="AX81" s="33"/>
      <c r="AY81" s="1001"/>
      <c r="AZ81" s="974"/>
      <c r="BA81" s="987"/>
      <c r="BB81" s="48" t="s">
        <v>38</v>
      </c>
      <c r="BC81" s="33"/>
      <c r="BD81" s="1001"/>
      <c r="BE81" s="974"/>
      <c r="BF81" s="987"/>
      <c r="BG81" s="48" t="s">
        <v>38</v>
      </c>
      <c r="BH81" s="33"/>
      <c r="BI81" s="1001"/>
      <c r="BJ81" s="974"/>
      <c r="BK81" s="987"/>
      <c r="BL81" s="48" t="s">
        <v>205</v>
      </c>
      <c r="BM81" s="33"/>
      <c r="BN81" s="1001"/>
      <c r="BO81" s="974"/>
      <c r="BP81" s="958"/>
      <c r="BQ81" s="48" t="s">
        <v>205</v>
      </c>
      <c r="BR81" s="33"/>
      <c r="BS81" s="1001"/>
      <c r="BT81" s="974"/>
      <c r="BU81" s="958"/>
      <c r="BV81" s="48" t="s">
        <v>205</v>
      </c>
      <c r="BW81" s="33"/>
      <c r="BX81" s="1001"/>
      <c r="BY81" s="974"/>
      <c r="BZ81" s="958"/>
      <c r="CA81" s="1080"/>
      <c r="CB81" s="1022"/>
      <c r="CC81" s="1028"/>
    </row>
    <row r="82" spans="1:81" ht="18" customHeight="1">
      <c r="A82" s="1180"/>
      <c r="B82" s="1143"/>
      <c r="C82" s="1178"/>
      <c r="D82" s="49" t="s">
        <v>44</v>
      </c>
      <c r="E82" s="34"/>
      <c r="F82" s="1001"/>
      <c r="G82" s="974"/>
      <c r="H82" s="1096"/>
      <c r="I82" s="49" t="s">
        <v>44</v>
      </c>
      <c r="J82" s="34"/>
      <c r="K82" s="1001"/>
      <c r="L82" s="974"/>
      <c r="M82" s="1096"/>
      <c r="N82" s="49" t="s">
        <v>44</v>
      </c>
      <c r="O82" s="34"/>
      <c r="P82" s="1001"/>
      <c r="Q82" s="974"/>
      <c r="R82" s="987"/>
      <c r="S82" s="49" t="s">
        <v>44</v>
      </c>
      <c r="T82" s="34"/>
      <c r="U82" s="1001"/>
      <c r="V82" s="974"/>
      <c r="W82" s="987"/>
      <c r="X82" s="49" t="s">
        <v>44</v>
      </c>
      <c r="Y82" s="34"/>
      <c r="Z82" s="1001"/>
      <c r="AA82" s="974"/>
      <c r="AB82" s="987"/>
      <c r="AC82" s="49" t="s">
        <v>44</v>
      </c>
      <c r="AD82" s="34"/>
      <c r="AE82" s="1001"/>
      <c r="AF82" s="974"/>
      <c r="AG82" s="987"/>
      <c r="AH82" s="49" t="s">
        <v>44</v>
      </c>
      <c r="AI82" s="34"/>
      <c r="AJ82" s="1001"/>
      <c r="AK82" s="974"/>
      <c r="AL82" s="987"/>
      <c r="AM82" s="49" t="s">
        <v>44</v>
      </c>
      <c r="AN82" s="34"/>
      <c r="AO82" s="1001"/>
      <c r="AP82" s="974"/>
      <c r="AQ82" s="987"/>
      <c r="AR82" s="49" t="s">
        <v>44</v>
      </c>
      <c r="AS82" s="34"/>
      <c r="AT82" s="1001"/>
      <c r="AU82" s="974"/>
      <c r="AV82" s="987"/>
      <c r="AW82" s="49" t="s">
        <v>44</v>
      </c>
      <c r="AX82" s="34"/>
      <c r="AY82" s="1001"/>
      <c r="AZ82" s="974"/>
      <c r="BA82" s="987"/>
      <c r="BB82" s="49" t="s">
        <v>44</v>
      </c>
      <c r="BC82" s="34"/>
      <c r="BD82" s="1001"/>
      <c r="BE82" s="974"/>
      <c r="BF82" s="987"/>
      <c r="BG82" s="49" t="s">
        <v>44</v>
      </c>
      <c r="BH82" s="34"/>
      <c r="BI82" s="1001"/>
      <c r="BJ82" s="974"/>
      <c r="BK82" s="987"/>
      <c r="BL82" s="517" t="s">
        <v>52</v>
      </c>
      <c r="BM82" s="28">
        <f>IF(BM81="",0,職員設定!M10)</f>
        <v>0</v>
      </c>
      <c r="BN82" s="1001"/>
      <c r="BO82" s="974"/>
      <c r="BP82" s="958"/>
      <c r="BQ82" s="517" t="s">
        <v>52</v>
      </c>
      <c r="BR82" s="28">
        <f>IF(BR81="",0,職員設定!N10)</f>
        <v>0</v>
      </c>
      <c r="BS82" s="1001"/>
      <c r="BT82" s="974"/>
      <c r="BU82" s="958"/>
      <c r="BV82" s="250" t="s">
        <v>52</v>
      </c>
      <c r="BW82" s="34"/>
      <c r="BX82" s="1001"/>
      <c r="BY82" s="974"/>
      <c r="BZ82" s="958"/>
      <c r="CA82" s="1080"/>
      <c r="CB82" s="1022"/>
      <c r="CC82" s="1028"/>
    </row>
    <row r="83" spans="1:81" s="5" customFormat="1" ht="18" customHeight="1" thickBot="1">
      <c r="A83" s="1180"/>
      <c r="B83" s="1143"/>
      <c r="C83" s="1179"/>
      <c r="D83" s="50" t="s">
        <v>88</v>
      </c>
      <c r="E83" s="18">
        <f>E81-E82</f>
        <v>0</v>
      </c>
      <c r="F83" s="1001"/>
      <c r="G83" s="975"/>
      <c r="H83" s="1097"/>
      <c r="I83" s="50" t="s">
        <v>88</v>
      </c>
      <c r="J83" s="18">
        <f>J81-J82</f>
        <v>0</v>
      </c>
      <c r="K83" s="1001"/>
      <c r="L83" s="975"/>
      <c r="M83" s="1097"/>
      <c r="N83" s="50" t="s">
        <v>88</v>
      </c>
      <c r="O83" s="18">
        <f>O81-O82</f>
        <v>0</v>
      </c>
      <c r="P83" s="1001"/>
      <c r="Q83" s="975"/>
      <c r="R83" s="988"/>
      <c r="S83" s="50" t="s">
        <v>88</v>
      </c>
      <c r="T83" s="18">
        <f>T81-T82</f>
        <v>0</v>
      </c>
      <c r="U83" s="1001"/>
      <c r="V83" s="975"/>
      <c r="W83" s="988"/>
      <c r="X83" s="50" t="s">
        <v>88</v>
      </c>
      <c r="Y83" s="18">
        <f>Y81-Y82</f>
        <v>0</v>
      </c>
      <c r="Z83" s="1001"/>
      <c r="AA83" s="975"/>
      <c r="AB83" s="988"/>
      <c r="AC83" s="50" t="s">
        <v>88</v>
      </c>
      <c r="AD83" s="18">
        <f>AD81-AD82</f>
        <v>0</v>
      </c>
      <c r="AE83" s="1001"/>
      <c r="AF83" s="975"/>
      <c r="AG83" s="988"/>
      <c r="AH83" s="50" t="s">
        <v>88</v>
      </c>
      <c r="AI83" s="18">
        <f>AI81-AI82</f>
        <v>0</v>
      </c>
      <c r="AJ83" s="1001"/>
      <c r="AK83" s="975"/>
      <c r="AL83" s="988"/>
      <c r="AM83" s="50" t="s">
        <v>88</v>
      </c>
      <c r="AN83" s="18">
        <f>AN81-AN82</f>
        <v>0</v>
      </c>
      <c r="AO83" s="1001"/>
      <c r="AP83" s="975"/>
      <c r="AQ83" s="988"/>
      <c r="AR83" s="50" t="s">
        <v>88</v>
      </c>
      <c r="AS83" s="18">
        <f>AS81-AS82</f>
        <v>0</v>
      </c>
      <c r="AT83" s="1001"/>
      <c r="AU83" s="975"/>
      <c r="AV83" s="988"/>
      <c r="AW83" s="50" t="s">
        <v>88</v>
      </c>
      <c r="AX83" s="18">
        <f>AX81-AX82</f>
        <v>0</v>
      </c>
      <c r="AY83" s="1001"/>
      <c r="AZ83" s="975"/>
      <c r="BA83" s="988"/>
      <c r="BB83" s="50" t="s">
        <v>88</v>
      </c>
      <c r="BC83" s="18">
        <f>BC81-BC82</f>
        <v>0</v>
      </c>
      <c r="BD83" s="1001"/>
      <c r="BE83" s="975"/>
      <c r="BF83" s="988"/>
      <c r="BG83" s="50" t="s">
        <v>88</v>
      </c>
      <c r="BH83" s="18">
        <f>BH81-BH82</f>
        <v>0</v>
      </c>
      <c r="BI83" s="1001"/>
      <c r="BJ83" s="975"/>
      <c r="BK83" s="988"/>
      <c r="BL83" s="52" t="s">
        <v>204</v>
      </c>
      <c r="BM83" s="19">
        <f>BM81-BM82</f>
        <v>0</v>
      </c>
      <c r="BN83" s="1001"/>
      <c r="BO83" s="975"/>
      <c r="BP83" s="959"/>
      <c r="BQ83" s="52" t="s">
        <v>204</v>
      </c>
      <c r="BR83" s="19">
        <f>BR81-BR82</f>
        <v>0</v>
      </c>
      <c r="BS83" s="1001"/>
      <c r="BT83" s="975"/>
      <c r="BU83" s="959"/>
      <c r="BV83" s="52" t="s">
        <v>204</v>
      </c>
      <c r="BW83" s="19">
        <f>BW81-BW82</f>
        <v>0</v>
      </c>
      <c r="BX83" s="1001"/>
      <c r="BY83" s="975"/>
      <c r="BZ83" s="959"/>
      <c r="CA83" s="1081"/>
      <c r="CB83" s="1023"/>
      <c r="CC83" s="1029">
        <f t="shared" ref="CC83" si="36">BK83+BF83+BA83+AV83+AQ83+AL83+AG83+AB83+W83+R83</f>
        <v>0</v>
      </c>
    </row>
    <row r="84" spans="1:81" ht="18" customHeight="1">
      <c r="A84" s="1180"/>
      <c r="B84" s="1143"/>
      <c r="C84" s="1177" t="str">
        <f>職員設定!$K$7</f>
        <v>名称</v>
      </c>
      <c r="D84" s="44" t="s">
        <v>48</v>
      </c>
      <c r="E84" s="32"/>
      <c r="F84" s="1001"/>
      <c r="G84" s="973">
        <f>E87*F65-H84</f>
        <v>0</v>
      </c>
      <c r="H84" s="1095"/>
      <c r="I84" s="44" t="s">
        <v>48</v>
      </c>
      <c r="J84" s="32"/>
      <c r="K84" s="1001"/>
      <c r="L84" s="973">
        <f>J87*K65-M84</f>
        <v>0</v>
      </c>
      <c r="M84" s="1095"/>
      <c r="N84" s="44" t="s">
        <v>48</v>
      </c>
      <c r="O84" s="32"/>
      <c r="P84" s="1001"/>
      <c r="Q84" s="973">
        <f>O87*P65-R84</f>
        <v>0</v>
      </c>
      <c r="R84" s="986"/>
      <c r="S84" s="44" t="s">
        <v>48</v>
      </c>
      <c r="T84" s="32"/>
      <c r="U84" s="1001"/>
      <c r="V84" s="973">
        <f>T87*U65-W84</f>
        <v>0</v>
      </c>
      <c r="W84" s="986"/>
      <c r="X84" s="44" t="s">
        <v>48</v>
      </c>
      <c r="Y84" s="32"/>
      <c r="Z84" s="1001"/>
      <c r="AA84" s="973">
        <f>Y87*Z65-AB84</f>
        <v>0</v>
      </c>
      <c r="AB84" s="986"/>
      <c r="AC84" s="44" t="s">
        <v>48</v>
      </c>
      <c r="AD84" s="32"/>
      <c r="AE84" s="1001"/>
      <c r="AF84" s="973">
        <f>AD87*AE65-AG84</f>
        <v>0</v>
      </c>
      <c r="AG84" s="986"/>
      <c r="AH84" s="44" t="s">
        <v>48</v>
      </c>
      <c r="AI84" s="32"/>
      <c r="AJ84" s="1001"/>
      <c r="AK84" s="973">
        <f>AI87*AJ65-AL84</f>
        <v>0</v>
      </c>
      <c r="AL84" s="986"/>
      <c r="AM84" s="44" t="s">
        <v>48</v>
      </c>
      <c r="AN84" s="32"/>
      <c r="AO84" s="1001"/>
      <c r="AP84" s="973">
        <f>AN87*AO65-AQ84</f>
        <v>0</v>
      </c>
      <c r="AQ84" s="986"/>
      <c r="AR84" s="44" t="s">
        <v>48</v>
      </c>
      <c r="AS84" s="32"/>
      <c r="AT84" s="1001"/>
      <c r="AU84" s="973">
        <f>AS87*AT65-AV84</f>
        <v>0</v>
      </c>
      <c r="AV84" s="986"/>
      <c r="AW84" s="44" t="s">
        <v>48</v>
      </c>
      <c r="AX84" s="32"/>
      <c r="AY84" s="1001"/>
      <c r="AZ84" s="973">
        <f>AX87*AY65-BA84</f>
        <v>0</v>
      </c>
      <c r="BA84" s="986"/>
      <c r="BB84" s="44" t="s">
        <v>48</v>
      </c>
      <c r="BC84" s="32"/>
      <c r="BD84" s="1001"/>
      <c r="BE84" s="973">
        <f>BC87*BD65-BF84</f>
        <v>0</v>
      </c>
      <c r="BF84" s="986"/>
      <c r="BG84" s="44" t="s">
        <v>48</v>
      </c>
      <c r="BH84" s="32"/>
      <c r="BI84" s="1001"/>
      <c r="BJ84" s="973">
        <f>BH87*BI65-BK84</f>
        <v>0</v>
      </c>
      <c r="BK84" s="986"/>
      <c r="BL84" s="75"/>
      <c r="BM84" s="76"/>
      <c r="BN84" s="1001"/>
      <c r="BO84" s="976"/>
      <c r="BP84" s="962"/>
      <c r="BQ84" s="75"/>
      <c r="BR84" s="76"/>
      <c r="BS84" s="1001"/>
      <c r="BT84" s="976"/>
      <c r="BU84" s="962"/>
      <c r="BV84" s="75"/>
      <c r="BW84" s="76"/>
      <c r="BX84" s="1001"/>
      <c r="BY84" s="976"/>
      <c r="BZ84" s="962"/>
      <c r="CA84" s="1082">
        <f>BJ84+BK84+BE84+BF84+AZ84+BA84+AU84+AV84+AP84+AQ84+AK84+AL84+AF84+AG84+AA84+AB84+V84+W84+Q84+R84+L84+M84+G84+H84</f>
        <v>0</v>
      </c>
      <c r="CB84" s="1024">
        <f t="shared" ref="CB84" si="37">H84+M84</f>
        <v>0</v>
      </c>
      <c r="CC84" s="944">
        <f>BK84+BF84+BA84+AV84+AQ84+AL84+AG84+AB84+W84+R84</f>
        <v>0</v>
      </c>
    </row>
    <row r="85" spans="1:81" ht="18" customHeight="1">
      <c r="A85" s="1180"/>
      <c r="B85" s="1143"/>
      <c r="C85" s="1178"/>
      <c r="D85" s="48" t="s">
        <v>38</v>
      </c>
      <c r="E85" s="33"/>
      <c r="F85" s="1001"/>
      <c r="G85" s="1066"/>
      <c r="H85" s="1096"/>
      <c r="I85" s="48" t="s">
        <v>38</v>
      </c>
      <c r="J85" s="33"/>
      <c r="K85" s="1001"/>
      <c r="L85" s="1066"/>
      <c r="M85" s="1096"/>
      <c r="N85" s="48" t="s">
        <v>38</v>
      </c>
      <c r="O85" s="33"/>
      <c r="P85" s="1001"/>
      <c r="Q85" s="1066"/>
      <c r="R85" s="987"/>
      <c r="S85" s="48" t="s">
        <v>38</v>
      </c>
      <c r="T85" s="33"/>
      <c r="U85" s="1001"/>
      <c r="V85" s="1066"/>
      <c r="W85" s="987"/>
      <c r="X85" s="48" t="s">
        <v>38</v>
      </c>
      <c r="Y85" s="33"/>
      <c r="Z85" s="1001"/>
      <c r="AA85" s="1066"/>
      <c r="AB85" s="987"/>
      <c r="AC85" s="48" t="s">
        <v>38</v>
      </c>
      <c r="AD85" s="33"/>
      <c r="AE85" s="1001"/>
      <c r="AF85" s="1066"/>
      <c r="AG85" s="987"/>
      <c r="AH85" s="48" t="s">
        <v>38</v>
      </c>
      <c r="AI85" s="33"/>
      <c r="AJ85" s="1001"/>
      <c r="AK85" s="1066"/>
      <c r="AL85" s="987"/>
      <c r="AM85" s="48" t="s">
        <v>38</v>
      </c>
      <c r="AN85" s="33"/>
      <c r="AO85" s="1001"/>
      <c r="AP85" s="1066"/>
      <c r="AQ85" s="987"/>
      <c r="AR85" s="48" t="s">
        <v>38</v>
      </c>
      <c r="AS85" s="33"/>
      <c r="AT85" s="1001"/>
      <c r="AU85" s="1066"/>
      <c r="AV85" s="987"/>
      <c r="AW85" s="48" t="s">
        <v>38</v>
      </c>
      <c r="AX85" s="33"/>
      <c r="AY85" s="1001"/>
      <c r="AZ85" s="1066"/>
      <c r="BA85" s="987"/>
      <c r="BB85" s="48" t="s">
        <v>38</v>
      </c>
      <c r="BC85" s="33"/>
      <c r="BD85" s="1001"/>
      <c r="BE85" s="1066"/>
      <c r="BF85" s="987"/>
      <c r="BG85" s="48" t="s">
        <v>38</v>
      </c>
      <c r="BH85" s="33"/>
      <c r="BI85" s="1001"/>
      <c r="BJ85" s="1066"/>
      <c r="BK85" s="987"/>
      <c r="BL85" s="79"/>
      <c r="BM85" s="80"/>
      <c r="BN85" s="1001"/>
      <c r="BO85" s="977"/>
      <c r="BP85" s="954"/>
      <c r="BQ85" s="79"/>
      <c r="BR85" s="80"/>
      <c r="BS85" s="1001"/>
      <c r="BT85" s="977"/>
      <c r="BU85" s="954"/>
      <c r="BV85" s="79"/>
      <c r="BW85" s="80"/>
      <c r="BX85" s="1001"/>
      <c r="BY85" s="977"/>
      <c r="BZ85" s="954"/>
      <c r="CA85" s="1080"/>
      <c r="CB85" s="1020"/>
      <c r="CC85" s="945"/>
    </row>
    <row r="86" spans="1:81" s="5" customFormat="1" ht="18" customHeight="1">
      <c r="A86" s="1180"/>
      <c r="B86" s="1143"/>
      <c r="C86" s="1178"/>
      <c r="D86" s="49" t="s">
        <v>44</v>
      </c>
      <c r="E86" s="34"/>
      <c r="F86" s="1001"/>
      <c r="G86" s="1066"/>
      <c r="H86" s="1096"/>
      <c r="I86" s="49" t="s">
        <v>44</v>
      </c>
      <c r="J86" s="34"/>
      <c r="K86" s="1001"/>
      <c r="L86" s="1066"/>
      <c r="M86" s="1096"/>
      <c r="N86" s="49" t="s">
        <v>44</v>
      </c>
      <c r="O86" s="34"/>
      <c r="P86" s="1001"/>
      <c r="Q86" s="1066"/>
      <c r="R86" s="987"/>
      <c r="S86" s="49" t="s">
        <v>44</v>
      </c>
      <c r="T86" s="34"/>
      <c r="U86" s="1001"/>
      <c r="V86" s="1066"/>
      <c r="W86" s="987"/>
      <c r="X86" s="49" t="s">
        <v>44</v>
      </c>
      <c r="Y86" s="34"/>
      <c r="Z86" s="1001"/>
      <c r="AA86" s="1066"/>
      <c r="AB86" s="987"/>
      <c r="AC86" s="49" t="s">
        <v>44</v>
      </c>
      <c r="AD86" s="34"/>
      <c r="AE86" s="1001"/>
      <c r="AF86" s="1066"/>
      <c r="AG86" s="987"/>
      <c r="AH86" s="49" t="s">
        <v>44</v>
      </c>
      <c r="AI86" s="34"/>
      <c r="AJ86" s="1001"/>
      <c r="AK86" s="1066"/>
      <c r="AL86" s="987"/>
      <c r="AM86" s="49" t="s">
        <v>44</v>
      </c>
      <c r="AN86" s="34"/>
      <c r="AO86" s="1001"/>
      <c r="AP86" s="1066"/>
      <c r="AQ86" s="987"/>
      <c r="AR86" s="49" t="s">
        <v>44</v>
      </c>
      <c r="AS86" s="34"/>
      <c r="AT86" s="1001"/>
      <c r="AU86" s="1066"/>
      <c r="AV86" s="987"/>
      <c r="AW86" s="49" t="s">
        <v>44</v>
      </c>
      <c r="AX86" s="34"/>
      <c r="AY86" s="1001"/>
      <c r="AZ86" s="1066"/>
      <c r="BA86" s="987"/>
      <c r="BB86" s="49" t="s">
        <v>44</v>
      </c>
      <c r="BC86" s="34"/>
      <c r="BD86" s="1001"/>
      <c r="BE86" s="1066"/>
      <c r="BF86" s="987"/>
      <c r="BG86" s="49" t="s">
        <v>44</v>
      </c>
      <c r="BH86" s="34"/>
      <c r="BI86" s="1001"/>
      <c r="BJ86" s="1066"/>
      <c r="BK86" s="987"/>
      <c r="BL86" s="72"/>
      <c r="BM86" s="28"/>
      <c r="BN86" s="1001"/>
      <c r="BO86" s="977"/>
      <c r="BP86" s="954"/>
      <c r="BQ86" s="72"/>
      <c r="BR86" s="28"/>
      <c r="BS86" s="1001"/>
      <c r="BT86" s="977"/>
      <c r="BU86" s="954"/>
      <c r="BV86" s="72"/>
      <c r="BW86" s="28"/>
      <c r="BX86" s="1001"/>
      <c r="BY86" s="977"/>
      <c r="BZ86" s="954"/>
      <c r="CA86" s="1080"/>
      <c r="CB86" s="1020"/>
      <c r="CC86" s="945"/>
    </row>
    <row r="87" spans="1:81" ht="18" customHeight="1" thickBot="1">
      <c r="A87" s="1180"/>
      <c r="B87" s="1143"/>
      <c r="C87" s="1179"/>
      <c r="D87" s="50" t="s">
        <v>88</v>
      </c>
      <c r="E87" s="18">
        <f>E85-E86</f>
        <v>0</v>
      </c>
      <c r="F87" s="1001"/>
      <c r="G87" s="1067"/>
      <c r="H87" s="1097"/>
      <c r="I87" s="50" t="s">
        <v>88</v>
      </c>
      <c r="J87" s="18">
        <f>J85-J86</f>
        <v>0</v>
      </c>
      <c r="K87" s="1001"/>
      <c r="L87" s="1067"/>
      <c r="M87" s="1097"/>
      <c r="N87" s="50" t="s">
        <v>88</v>
      </c>
      <c r="O87" s="18">
        <f>O85-O86</f>
        <v>0</v>
      </c>
      <c r="P87" s="1001"/>
      <c r="Q87" s="1067"/>
      <c r="R87" s="988"/>
      <c r="S87" s="50" t="s">
        <v>88</v>
      </c>
      <c r="T87" s="18">
        <f>T85-T86</f>
        <v>0</v>
      </c>
      <c r="U87" s="1001"/>
      <c r="V87" s="1067"/>
      <c r="W87" s="988"/>
      <c r="X87" s="50" t="s">
        <v>88</v>
      </c>
      <c r="Y87" s="18">
        <f>Y85-Y86</f>
        <v>0</v>
      </c>
      <c r="Z87" s="1001"/>
      <c r="AA87" s="1067"/>
      <c r="AB87" s="988"/>
      <c r="AC87" s="50" t="s">
        <v>88</v>
      </c>
      <c r="AD87" s="18">
        <f>AD85-AD86</f>
        <v>0</v>
      </c>
      <c r="AE87" s="1001"/>
      <c r="AF87" s="1067"/>
      <c r="AG87" s="988"/>
      <c r="AH87" s="50" t="s">
        <v>88</v>
      </c>
      <c r="AI87" s="18">
        <f>AI85-AI86</f>
        <v>0</v>
      </c>
      <c r="AJ87" s="1001"/>
      <c r="AK87" s="1067"/>
      <c r="AL87" s="988"/>
      <c r="AM87" s="50" t="s">
        <v>88</v>
      </c>
      <c r="AN87" s="18">
        <f>AN85-AN86</f>
        <v>0</v>
      </c>
      <c r="AO87" s="1001"/>
      <c r="AP87" s="1067"/>
      <c r="AQ87" s="988"/>
      <c r="AR87" s="50" t="s">
        <v>88</v>
      </c>
      <c r="AS87" s="18">
        <f>AS85-AS86</f>
        <v>0</v>
      </c>
      <c r="AT87" s="1001"/>
      <c r="AU87" s="1067"/>
      <c r="AV87" s="988"/>
      <c r="AW87" s="50" t="s">
        <v>88</v>
      </c>
      <c r="AX87" s="18">
        <f>AX85-AX86</f>
        <v>0</v>
      </c>
      <c r="AY87" s="1001"/>
      <c r="AZ87" s="1067"/>
      <c r="BA87" s="988"/>
      <c r="BB87" s="50" t="s">
        <v>88</v>
      </c>
      <c r="BC87" s="18">
        <f>BC85-BC86</f>
        <v>0</v>
      </c>
      <c r="BD87" s="1001"/>
      <c r="BE87" s="1067"/>
      <c r="BF87" s="988"/>
      <c r="BG87" s="50" t="s">
        <v>88</v>
      </c>
      <c r="BH87" s="18">
        <f>BH85-BH86</f>
        <v>0</v>
      </c>
      <c r="BI87" s="1001"/>
      <c r="BJ87" s="1067"/>
      <c r="BK87" s="988"/>
      <c r="BL87" s="81"/>
      <c r="BM87" s="78"/>
      <c r="BN87" s="1001"/>
      <c r="BO87" s="978"/>
      <c r="BP87" s="955"/>
      <c r="BQ87" s="81"/>
      <c r="BR87" s="78"/>
      <c r="BS87" s="1001"/>
      <c r="BT87" s="978"/>
      <c r="BU87" s="955"/>
      <c r="BV87" s="81"/>
      <c r="BW87" s="78"/>
      <c r="BX87" s="1001"/>
      <c r="BY87" s="978"/>
      <c r="BZ87" s="955"/>
      <c r="CA87" s="1081"/>
      <c r="CB87" s="1021"/>
      <c r="CC87" s="945">
        <f t="shared" ref="CC87:CC107" si="38">BK87+BF87+BA87+AV87+AQ87+AL87+AG87+AB87+W87+R87</f>
        <v>0</v>
      </c>
    </row>
    <row r="88" spans="1:81" ht="18" customHeight="1" thickBot="1">
      <c r="A88" s="1180"/>
      <c r="B88" s="1143"/>
      <c r="C88" s="1145" t="s">
        <v>41</v>
      </c>
      <c r="D88" s="44" t="s">
        <v>119</v>
      </c>
      <c r="E88" s="35"/>
      <c r="F88" s="1001"/>
      <c r="G88" s="973">
        <f>E91*F65-H88</f>
        <v>0</v>
      </c>
      <c r="H88" s="1095"/>
      <c r="I88" s="44" t="s">
        <v>119</v>
      </c>
      <c r="J88" s="35"/>
      <c r="K88" s="1001"/>
      <c r="L88" s="973">
        <f>J91*K65-M88</f>
        <v>0</v>
      </c>
      <c r="M88" s="1095"/>
      <c r="N88" s="44" t="s">
        <v>119</v>
      </c>
      <c r="O88" s="35">
        <v>0.16600000000000001</v>
      </c>
      <c r="P88" s="1001"/>
      <c r="Q88" s="973">
        <f>O91*P65-R88</f>
        <v>2563</v>
      </c>
      <c r="R88" s="961">
        <f>IF(O88="",0,ROUND(SUM(R65:R79)*O88*P65/職員設定!$C$7,0))</f>
        <v>0</v>
      </c>
      <c r="S88" s="44" t="s">
        <v>119</v>
      </c>
      <c r="T88" s="35">
        <v>0.13300000000000001</v>
      </c>
      <c r="U88" s="1001"/>
      <c r="V88" s="973">
        <f>T91*U65-W88</f>
        <v>49</v>
      </c>
      <c r="W88" s="961">
        <f>IF(T88="",0,ROUND(SUM(W65:W79)*T88*U65/職員設定!$C$7,0))</f>
        <v>0</v>
      </c>
      <c r="X88" s="44" t="s">
        <v>119</v>
      </c>
      <c r="Y88" s="35">
        <v>7</v>
      </c>
      <c r="Z88" s="1001"/>
      <c r="AA88" s="973">
        <f>Y91*Z65-AB88</f>
        <v>2617</v>
      </c>
      <c r="AB88" s="961">
        <f>IF(Y88="",0,ROUND(SUM(AB65:AB79)*Y88*Z65/職員設定!$C$7,0))</f>
        <v>0</v>
      </c>
      <c r="AC88" s="44" t="s">
        <v>119</v>
      </c>
      <c r="AD88" s="35"/>
      <c r="AE88" s="1001"/>
      <c r="AF88" s="973">
        <f>AD91*AE65-AG88</f>
        <v>0</v>
      </c>
      <c r="AG88" s="961">
        <f>IF(AD88="",0,ROUND(SUM(AG65:AG79)*AD88*AE65/職員設定!$C$7,0))</f>
        <v>0</v>
      </c>
      <c r="AH88" s="44" t="s">
        <v>119</v>
      </c>
      <c r="AI88" s="35"/>
      <c r="AJ88" s="1001"/>
      <c r="AK88" s="973">
        <f>AI91*AJ65-AL88</f>
        <v>0</v>
      </c>
      <c r="AL88" s="961">
        <f>IF(AI88="",0,ROUND(SUM(AL65:AL79)*AI88*AJ65/職員設定!$C$7,0))</f>
        <v>0</v>
      </c>
      <c r="AM88" s="44" t="s">
        <v>119</v>
      </c>
      <c r="AN88" s="35"/>
      <c r="AO88" s="1001"/>
      <c r="AP88" s="973">
        <f>AN91*AO65-AQ88</f>
        <v>0</v>
      </c>
      <c r="AQ88" s="961">
        <f>IF(AN88="",0,ROUND(SUM(AQ65:AQ79)*AN88*AO65/職員設定!$C$7,0))</f>
        <v>0</v>
      </c>
      <c r="AR88" s="44" t="s">
        <v>119</v>
      </c>
      <c r="AS88" s="35"/>
      <c r="AT88" s="1001"/>
      <c r="AU88" s="973">
        <f>AS91*AT65-AV88</f>
        <v>0</v>
      </c>
      <c r="AV88" s="961">
        <f>IF(AS88="",0,ROUND(SUM(AV65:AV79)*AS88*AT65/職員設定!$C$7,0))</f>
        <v>0</v>
      </c>
      <c r="AW88" s="44" t="s">
        <v>119</v>
      </c>
      <c r="AX88" s="35"/>
      <c r="AY88" s="1001"/>
      <c r="AZ88" s="973">
        <f>AX91*AY65-BA88</f>
        <v>0</v>
      </c>
      <c r="BA88" s="961">
        <f>IF(AX88="",0,ROUND(SUM(BA65:BA79)*AX88*AY65/職員設定!$C$7,0))</f>
        <v>0</v>
      </c>
      <c r="BB88" s="44" t="s">
        <v>119</v>
      </c>
      <c r="BC88" s="35"/>
      <c r="BD88" s="1001"/>
      <c r="BE88" s="973">
        <f>BC91*BD65-BF88</f>
        <v>0</v>
      </c>
      <c r="BF88" s="961">
        <f>IF(BC88="",0,ROUND(SUM(BF65:BF79)*BC88*BD65/職員設定!$C$7,0))</f>
        <v>0</v>
      </c>
      <c r="BG88" s="44" t="s">
        <v>119</v>
      </c>
      <c r="BH88" s="35"/>
      <c r="BI88" s="1001"/>
      <c r="BJ88" s="973">
        <f>BH91*BI65-BK88</f>
        <v>0</v>
      </c>
      <c r="BK88" s="961">
        <f>IF(BH88="",0,ROUND(SUM(BK65:BK79)*BH88*BI65/職員設定!$C$7,0))</f>
        <v>0</v>
      </c>
      <c r="BL88" s="75"/>
      <c r="BM88" s="82"/>
      <c r="BN88" s="1001"/>
      <c r="BO88" s="966"/>
      <c r="BP88" s="953"/>
      <c r="BQ88" s="75"/>
      <c r="BR88" s="82"/>
      <c r="BS88" s="1001"/>
      <c r="BT88" s="966"/>
      <c r="BU88" s="953"/>
      <c r="BV88" s="75"/>
      <c r="BW88" s="82"/>
      <c r="BX88" s="1001"/>
      <c r="BY88" s="966"/>
      <c r="BZ88" s="953"/>
      <c r="CA88" s="1082">
        <f t="shared" ref="CA88" si="39">BJ88+BK88+BE88+BF88+AZ88+BA88+AU88+AV88+AP88+AQ88+AK88+AL88+AF88+AG88+AA88+AB88+V88+W88+Q88+R88+L88+M88+G88+H88</f>
        <v>5229</v>
      </c>
      <c r="CB88" s="1024">
        <f t="shared" ref="CB88" si="40">H88+M88</f>
        <v>0</v>
      </c>
      <c r="CC88" s="946">
        <f>BK88+BF88+BA88+AV88+AQ88+AL88+AG88+AB88+W88+R88</f>
        <v>0</v>
      </c>
    </row>
    <row r="89" spans="1:81" s="5" customFormat="1" ht="18" customHeight="1" thickBot="1">
      <c r="A89" s="1180"/>
      <c r="B89" s="1143"/>
      <c r="C89" s="1146"/>
      <c r="D89" s="48" t="s">
        <v>38</v>
      </c>
      <c r="E89" s="33"/>
      <c r="F89" s="1001"/>
      <c r="G89" s="974"/>
      <c r="H89" s="1096"/>
      <c r="I89" s="48" t="s">
        <v>38</v>
      </c>
      <c r="J89" s="33"/>
      <c r="K89" s="1001"/>
      <c r="L89" s="974"/>
      <c r="M89" s="1096"/>
      <c r="N89" s="48" t="s">
        <v>38</v>
      </c>
      <c r="O89" s="33">
        <v>2770</v>
      </c>
      <c r="P89" s="1001"/>
      <c r="Q89" s="974"/>
      <c r="R89" s="979"/>
      <c r="S89" s="48" t="s">
        <v>38</v>
      </c>
      <c r="T89" s="33">
        <v>215</v>
      </c>
      <c r="U89" s="1001"/>
      <c r="V89" s="974"/>
      <c r="W89" s="979"/>
      <c r="X89" s="48" t="s">
        <v>38</v>
      </c>
      <c r="Y89" s="33">
        <v>11332</v>
      </c>
      <c r="Z89" s="1001"/>
      <c r="AA89" s="974"/>
      <c r="AB89" s="979"/>
      <c r="AC89" s="48" t="s">
        <v>38</v>
      </c>
      <c r="AD89" s="33"/>
      <c r="AE89" s="1001"/>
      <c r="AF89" s="974"/>
      <c r="AG89" s="979"/>
      <c r="AH89" s="48" t="s">
        <v>38</v>
      </c>
      <c r="AI89" s="33"/>
      <c r="AJ89" s="1001"/>
      <c r="AK89" s="974"/>
      <c r="AL89" s="979"/>
      <c r="AM89" s="48" t="s">
        <v>38</v>
      </c>
      <c r="AN89" s="33"/>
      <c r="AO89" s="1001"/>
      <c r="AP89" s="974"/>
      <c r="AQ89" s="979"/>
      <c r="AR89" s="48" t="s">
        <v>38</v>
      </c>
      <c r="AS89" s="33"/>
      <c r="AT89" s="1001"/>
      <c r="AU89" s="974"/>
      <c r="AV89" s="979"/>
      <c r="AW89" s="48" t="s">
        <v>38</v>
      </c>
      <c r="AX89" s="33"/>
      <c r="AY89" s="1001"/>
      <c r="AZ89" s="974"/>
      <c r="BA89" s="979"/>
      <c r="BB89" s="48" t="s">
        <v>38</v>
      </c>
      <c r="BC89" s="33"/>
      <c r="BD89" s="1001"/>
      <c r="BE89" s="974"/>
      <c r="BF89" s="979"/>
      <c r="BG89" s="48" t="s">
        <v>38</v>
      </c>
      <c r="BH89" s="33"/>
      <c r="BI89" s="1001"/>
      <c r="BJ89" s="974"/>
      <c r="BK89" s="979"/>
      <c r="BL89" s="79"/>
      <c r="BM89" s="80"/>
      <c r="BN89" s="1001"/>
      <c r="BO89" s="967"/>
      <c r="BP89" s="954"/>
      <c r="BQ89" s="79"/>
      <c r="BR89" s="80"/>
      <c r="BS89" s="1001"/>
      <c r="BT89" s="967"/>
      <c r="BU89" s="954"/>
      <c r="BV89" s="79"/>
      <c r="BW89" s="80"/>
      <c r="BX89" s="1001"/>
      <c r="BY89" s="967"/>
      <c r="BZ89" s="954"/>
      <c r="CA89" s="1004"/>
      <c r="CB89" s="1020"/>
      <c r="CC89" s="946"/>
    </row>
    <row r="90" spans="1:81" s="421" customFormat="1" ht="18" customHeight="1" thickBot="1">
      <c r="A90" s="1180"/>
      <c r="B90" s="1143"/>
      <c r="C90" s="1146"/>
      <c r="D90" s="468" t="s">
        <v>46</v>
      </c>
      <c r="E90" s="6">
        <f>ROUND(E88*職員設定!$O$10,0)</f>
        <v>0</v>
      </c>
      <c r="F90" s="1001"/>
      <c r="G90" s="974"/>
      <c r="H90" s="1096"/>
      <c r="I90" s="468" t="s">
        <v>46</v>
      </c>
      <c r="J90" s="6">
        <f>ROUND(J88*職員設定!$O$10,0)</f>
        <v>0</v>
      </c>
      <c r="K90" s="1001"/>
      <c r="L90" s="974"/>
      <c r="M90" s="1096"/>
      <c r="N90" s="468" t="s">
        <v>46</v>
      </c>
      <c r="O90" s="6">
        <f>ROUND(O88*職員設定!$O$10,0)</f>
        <v>207</v>
      </c>
      <c r="P90" s="1001"/>
      <c r="Q90" s="974"/>
      <c r="R90" s="979"/>
      <c r="S90" s="468" t="s">
        <v>46</v>
      </c>
      <c r="T90" s="6">
        <f>ROUND(T88*職員設定!$O$10,0)</f>
        <v>166</v>
      </c>
      <c r="U90" s="1001"/>
      <c r="V90" s="974"/>
      <c r="W90" s="979"/>
      <c r="X90" s="468" t="s">
        <v>46</v>
      </c>
      <c r="Y90" s="6">
        <f>ROUND(Y88*職員設定!$O$10,0)</f>
        <v>8715</v>
      </c>
      <c r="Z90" s="1001"/>
      <c r="AA90" s="974"/>
      <c r="AB90" s="979"/>
      <c r="AC90" s="468" t="s">
        <v>46</v>
      </c>
      <c r="AD90" s="6">
        <f>ROUND(AD88*職員設定!$O$10,0)</f>
        <v>0</v>
      </c>
      <c r="AE90" s="1001"/>
      <c r="AF90" s="974"/>
      <c r="AG90" s="979"/>
      <c r="AH90" s="468" t="s">
        <v>46</v>
      </c>
      <c r="AI90" s="6">
        <f>ROUND(AI88*職員設定!$O$10,0)</f>
        <v>0</v>
      </c>
      <c r="AJ90" s="1001"/>
      <c r="AK90" s="974"/>
      <c r="AL90" s="979"/>
      <c r="AM90" s="468" t="s">
        <v>46</v>
      </c>
      <c r="AN90" s="6">
        <f>ROUND(AN88*職員設定!$O$10,0)</f>
        <v>0</v>
      </c>
      <c r="AO90" s="1001"/>
      <c r="AP90" s="974"/>
      <c r="AQ90" s="979"/>
      <c r="AR90" s="468" t="s">
        <v>46</v>
      </c>
      <c r="AS90" s="6">
        <f>ROUND(AS88*職員設定!$O$10,0)</f>
        <v>0</v>
      </c>
      <c r="AT90" s="1001"/>
      <c r="AU90" s="974"/>
      <c r="AV90" s="979"/>
      <c r="AW90" s="468" t="s">
        <v>46</v>
      </c>
      <c r="AX90" s="6">
        <f>ROUND(AX88*職員設定!$O$10,0)</f>
        <v>0</v>
      </c>
      <c r="AY90" s="1001"/>
      <c r="AZ90" s="974"/>
      <c r="BA90" s="979"/>
      <c r="BB90" s="468" t="s">
        <v>46</v>
      </c>
      <c r="BC90" s="6">
        <f>ROUND(BC88*職員設定!$O$10,0)</f>
        <v>0</v>
      </c>
      <c r="BD90" s="1001"/>
      <c r="BE90" s="974"/>
      <c r="BF90" s="979"/>
      <c r="BG90" s="468" t="s">
        <v>46</v>
      </c>
      <c r="BH90" s="6">
        <f>ROUND(BH88*職員設定!$O$10,0)</f>
        <v>0</v>
      </c>
      <c r="BI90" s="1001"/>
      <c r="BJ90" s="974"/>
      <c r="BK90" s="979"/>
      <c r="BL90" s="434"/>
      <c r="BM90" s="28"/>
      <c r="BN90" s="1001"/>
      <c r="BO90" s="967"/>
      <c r="BP90" s="954"/>
      <c r="BQ90" s="434"/>
      <c r="BR90" s="28"/>
      <c r="BS90" s="1001"/>
      <c r="BT90" s="967"/>
      <c r="BU90" s="954"/>
      <c r="BV90" s="434"/>
      <c r="BW90" s="28"/>
      <c r="BX90" s="1001"/>
      <c r="BY90" s="967"/>
      <c r="BZ90" s="954"/>
      <c r="CA90" s="1004"/>
      <c r="CB90" s="1020"/>
      <c r="CC90" s="946"/>
    </row>
    <row r="91" spans="1:81" s="5" customFormat="1" ht="18" customHeight="1" thickBot="1">
      <c r="A91" s="1180"/>
      <c r="B91" s="1143"/>
      <c r="C91" s="1147"/>
      <c r="D91" s="52" t="s">
        <v>89</v>
      </c>
      <c r="E91" s="19">
        <f>E89-E90</f>
        <v>0</v>
      </c>
      <c r="F91" s="1001"/>
      <c r="G91" s="975"/>
      <c r="H91" s="1097"/>
      <c r="I91" s="52" t="s">
        <v>89</v>
      </c>
      <c r="J91" s="19">
        <f>J89-J90</f>
        <v>0</v>
      </c>
      <c r="K91" s="1001"/>
      <c r="L91" s="975"/>
      <c r="M91" s="1097"/>
      <c r="N91" s="52" t="s">
        <v>89</v>
      </c>
      <c r="O91" s="19">
        <f>O89-O90</f>
        <v>2563</v>
      </c>
      <c r="P91" s="1001"/>
      <c r="Q91" s="975"/>
      <c r="R91" s="980"/>
      <c r="S91" s="52" t="s">
        <v>89</v>
      </c>
      <c r="T91" s="19">
        <f>T89-T90</f>
        <v>49</v>
      </c>
      <c r="U91" s="1001"/>
      <c r="V91" s="975"/>
      <c r="W91" s="980"/>
      <c r="X91" s="52" t="s">
        <v>89</v>
      </c>
      <c r="Y91" s="19">
        <f>Y89-Y90</f>
        <v>2617</v>
      </c>
      <c r="Z91" s="1001"/>
      <c r="AA91" s="975"/>
      <c r="AB91" s="980"/>
      <c r="AC91" s="52" t="s">
        <v>89</v>
      </c>
      <c r="AD91" s="19">
        <f>AD89-AD90</f>
        <v>0</v>
      </c>
      <c r="AE91" s="1001"/>
      <c r="AF91" s="975"/>
      <c r="AG91" s="980"/>
      <c r="AH91" s="52" t="s">
        <v>89</v>
      </c>
      <c r="AI91" s="19">
        <f>AI89-AI90</f>
        <v>0</v>
      </c>
      <c r="AJ91" s="1001"/>
      <c r="AK91" s="975"/>
      <c r="AL91" s="980"/>
      <c r="AM91" s="52" t="s">
        <v>89</v>
      </c>
      <c r="AN91" s="19">
        <f>AN89-AN90</f>
        <v>0</v>
      </c>
      <c r="AO91" s="1001"/>
      <c r="AP91" s="975"/>
      <c r="AQ91" s="980"/>
      <c r="AR91" s="52" t="s">
        <v>89</v>
      </c>
      <c r="AS91" s="19">
        <f>AS89-AS90</f>
        <v>0</v>
      </c>
      <c r="AT91" s="1001"/>
      <c r="AU91" s="975"/>
      <c r="AV91" s="980"/>
      <c r="AW91" s="52" t="s">
        <v>89</v>
      </c>
      <c r="AX91" s="19">
        <f>AX89-AX90</f>
        <v>0</v>
      </c>
      <c r="AY91" s="1001"/>
      <c r="AZ91" s="975"/>
      <c r="BA91" s="980"/>
      <c r="BB91" s="52" t="s">
        <v>89</v>
      </c>
      <c r="BC91" s="19">
        <f>BC89-BC90</f>
        <v>0</v>
      </c>
      <c r="BD91" s="1001"/>
      <c r="BE91" s="975"/>
      <c r="BF91" s="980"/>
      <c r="BG91" s="52" t="s">
        <v>89</v>
      </c>
      <c r="BH91" s="19">
        <f>BH89-BH90</f>
        <v>0</v>
      </c>
      <c r="BI91" s="1001"/>
      <c r="BJ91" s="975"/>
      <c r="BK91" s="980"/>
      <c r="BL91" s="83"/>
      <c r="BM91" s="84"/>
      <c r="BN91" s="1001"/>
      <c r="BO91" s="968"/>
      <c r="BP91" s="955"/>
      <c r="BQ91" s="83"/>
      <c r="BR91" s="84"/>
      <c r="BS91" s="1001"/>
      <c r="BT91" s="968"/>
      <c r="BU91" s="955"/>
      <c r="BV91" s="83"/>
      <c r="BW91" s="84"/>
      <c r="BX91" s="1001"/>
      <c r="BY91" s="968"/>
      <c r="BZ91" s="955"/>
      <c r="CA91" s="1005"/>
      <c r="CB91" s="1021"/>
      <c r="CC91" s="946">
        <f t="shared" si="38"/>
        <v>0</v>
      </c>
    </row>
    <row r="92" spans="1:81" s="5" customFormat="1" ht="18" customHeight="1" thickBot="1">
      <c r="A92" s="1180"/>
      <c r="B92" s="1143"/>
      <c r="C92" s="1145" t="s">
        <v>42</v>
      </c>
      <c r="D92" s="44" t="s">
        <v>5</v>
      </c>
      <c r="E92" s="35">
        <v>1.75</v>
      </c>
      <c r="F92" s="1001"/>
      <c r="G92" s="973">
        <f>E95*F65-H92</f>
        <v>816</v>
      </c>
      <c r="H92" s="1095"/>
      <c r="I92" s="44" t="s">
        <v>5</v>
      </c>
      <c r="J92" s="35">
        <v>0.83299999999999996</v>
      </c>
      <c r="K92" s="1001"/>
      <c r="L92" s="973">
        <f>J95*K65-M92</f>
        <v>389</v>
      </c>
      <c r="M92" s="1095"/>
      <c r="N92" s="44" t="s">
        <v>5</v>
      </c>
      <c r="O92" s="35"/>
      <c r="P92" s="1001"/>
      <c r="Q92" s="973">
        <f>O95*P65-R92</f>
        <v>0</v>
      </c>
      <c r="R92" s="961">
        <f>IF(O92="",0,ROUND(SUM(R65:R79)*O92*P65*1.25/職員設定!$C$7,0))</f>
        <v>0</v>
      </c>
      <c r="S92" s="44" t="s">
        <v>5</v>
      </c>
      <c r="T92" s="35"/>
      <c r="U92" s="1001"/>
      <c r="V92" s="973">
        <f>T95*U65-W92</f>
        <v>0</v>
      </c>
      <c r="W92" s="961">
        <f>IF(T92="",0,ROUND(SUM(W65:W79)*T92*U65*1.25/職員設定!$C$7,0))</f>
        <v>0</v>
      </c>
      <c r="X92" s="44" t="s">
        <v>5</v>
      </c>
      <c r="Y92" s="35">
        <v>1</v>
      </c>
      <c r="Z92" s="1001"/>
      <c r="AA92" s="973">
        <f>Y95*Z65-AB92</f>
        <v>467</v>
      </c>
      <c r="AB92" s="961">
        <f>IF(Y92="",0,ROUND(SUM(AB65:AB79)*Y92*Z65*1.25/職員設定!$C$7,0))</f>
        <v>0</v>
      </c>
      <c r="AC92" s="44" t="s">
        <v>5</v>
      </c>
      <c r="AD92" s="35"/>
      <c r="AE92" s="1001"/>
      <c r="AF92" s="973">
        <f>AD95*AE65-AG92</f>
        <v>0</v>
      </c>
      <c r="AG92" s="961">
        <f>IF(AD92="",0,ROUND(SUM(AG65:AG79)*AD92*AE65*1.25/職員設定!$C$7,0))</f>
        <v>0</v>
      </c>
      <c r="AH92" s="44" t="s">
        <v>5</v>
      </c>
      <c r="AI92" s="35"/>
      <c r="AJ92" s="1001"/>
      <c r="AK92" s="973">
        <f>AI95*AJ65-AL92</f>
        <v>0</v>
      </c>
      <c r="AL92" s="961">
        <f>IF(AI92="",0,ROUND(SUM(AL65:AL79)*AI92*AJ65*1.25/職員設定!$C$7,0))</f>
        <v>0</v>
      </c>
      <c r="AM92" s="44" t="s">
        <v>5</v>
      </c>
      <c r="AN92" s="35"/>
      <c r="AO92" s="1001"/>
      <c r="AP92" s="973">
        <f>AN95*AO65-AQ92</f>
        <v>0</v>
      </c>
      <c r="AQ92" s="961">
        <f>IF(AN92="",0,ROUND(SUM(AQ65:AQ79)*AN92*AO65*1.25/職員設定!$C$7,0))</f>
        <v>0</v>
      </c>
      <c r="AR92" s="44" t="s">
        <v>5</v>
      </c>
      <c r="AS92" s="35"/>
      <c r="AT92" s="1001"/>
      <c r="AU92" s="973">
        <f>AS95*AT65-AV92</f>
        <v>0</v>
      </c>
      <c r="AV92" s="961">
        <f>IF(AS92="",0,ROUND(SUM(AV65:AV79)*AS92*AT65*1.25/職員設定!$C$7,0))</f>
        <v>0</v>
      </c>
      <c r="AW92" s="44" t="s">
        <v>5</v>
      </c>
      <c r="AX92" s="35"/>
      <c r="AY92" s="1001"/>
      <c r="AZ92" s="973">
        <f>AX95*AY65-BA92</f>
        <v>0</v>
      </c>
      <c r="BA92" s="961">
        <f>IF(AX92="",0,ROUND(SUM(BA65:BA79)*AX92*AY65*1.25/職員設定!$C$7,0))</f>
        <v>0</v>
      </c>
      <c r="BB92" s="44" t="s">
        <v>5</v>
      </c>
      <c r="BC92" s="35"/>
      <c r="BD92" s="1001"/>
      <c r="BE92" s="973">
        <f>BC95*BD65-BF92</f>
        <v>0</v>
      </c>
      <c r="BF92" s="961">
        <f>IF(BC92="",0,ROUND(SUM(BF65:BF79)*BC92*BD65*1.25/職員設定!$C$7,0))</f>
        <v>0</v>
      </c>
      <c r="BG92" s="44" t="s">
        <v>5</v>
      </c>
      <c r="BH92" s="35"/>
      <c r="BI92" s="1001"/>
      <c r="BJ92" s="973">
        <f>BH95*BI65-BK92</f>
        <v>0</v>
      </c>
      <c r="BK92" s="961">
        <f>IF(BH92="",0,ROUND(SUM(BK65:BK79)*BH92*BI65*1.25/職員設定!$C$7,0))</f>
        <v>0</v>
      </c>
      <c r="BL92" s="75"/>
      <c r="BM92" s="82"/>
      <c r="BN92" s="1001"/>
      <c r="BO92" s="966"/>
      <c r="BP92" s="953"/>
      <c r="BQ92" s="75"/>
      <c r="BR92" s="82"/>
      <c r="BS92" s="1001"/>
      <c r="BT92" s="966"/>
      <c r="BU92" s="953"/>
      <c r="BV92" s="75"/>
      <c r="BW92" s="82"/>
      <c r="BX92" s="1001"/>
      <c r="BY92" s="966"/>
      <c r="BZ92" s="953"/>
      <c r="CA92" s="1082">
        <f t="shared" ref="CA92" si="41">BJ92+BK92+BE92+BF92+AZ92+BA92+AU92+AV92+AP92+AQ92+AK92+AL92+AF92+AG92+AA92+AB92+V92+W92+Q92+R92+L92+M92+G92+H92</f>
        <v>1672</v>
      </c>
      <c r="CB92" s="1024">
        <f t="shared" ref="CB92" si="42">H92+M92</f>
        <v>0</v>
      </c>
      <c r="CC92" s="946">
        <f>BK92+BF92+BA92+AV92+AQ92+AL92+AG92+AB92+W92+R92</f>
        <v>0</v>
      </c>
    </row>
    <row r="93" spans="1:81" s="5" customFormat="1" ht="18" customHeight="1" thickBot="1">
      <c r="A93" s="1180"/>
      <c r="B93" s="1143"/>
      <c r="C93" s="1146"/>
      <c r="D93" s="48" t="s">
        <v>38</v>
      </c>
      <c r="E93" s="33">
        <v>3541</v>
      </c>
      <c r="F93" s="1001"/>
      <c r="G93" s="974"/>
      <c r="H93" s="1096"/>
      <c r="I93" s="48" t="s">
        <v>38</v>
      </c>
      <c r="J93" s="33">
        <v>1686</v>
      </c>
      <c r="K93" s="1001"/>
      <c r="L93" s="974"/>
      <c r="M93" s="1096"/>
      <c r="N93" s="48" t="s">
        <v>38</v>
      </c>
      <c r="O93" s="33"/>
      <c r="P93" s="1001"/>
      <c r="Q93" s="974"/>
      <c r="R93" s="979"/>
      <c r="S93" s="48" t="s">
        <v>38</v>
      </c>
      <c r="T93" s="33"/>
      <c r="U93" s="1001"/>
      <c r="V93" s="974"/>
      <c r="W93" s="979"/>
      <c r="X93" s="48" t="s">
        <v>38</v>
      </c>
      <c r="Y93" s="33">
        <v>2024</v>
      </c>
      <c r="Z93" s="1001"/>
      <c r="AA93" s="974"/>
      <c r="AB93" s="979"/>
      <c r="AC93" s="48" t="s">
        <v>38</v>
      </c>
      <c r="AD93" s="33"/>
      <c r="AE93" s="1001"/>
      <c r="AF93" s="974"/>
      <c r="AG93" s="979"/>
      <c r="AH93" s="48" t="s">
        <v>38</v>
      </c>
      <c r="AI93" s="33"/>
      <c r="AJ93" s="1001"/>
      <c r="AK93" s="974"/>
      <c r="AL93" s="979"/>
      <c r="AM93" s="48" t="s">
        <v>38</v>
      </c>
      <c r="AN93" s="33"/>
      <c r="AO93" s="1001"/>
      <c r="AP93" s="974"/>
      <c r="AQ93" s="979"/>
      <c r="AR93" s="48" t="s">
        <v>38</v>
      </c>
      <c r="AS93" s="33"/>
      <c r="AT93" s="1001"/>
      <c r="AU93" s="974"/>
      <c r="AV93" s="979"/>
      <c r="AW93" s="48" t="s">
        <v>38</v>
      </c>
      <c r="AX93" s="33"/>
      <c r="AY93" s="1001"/>
      <c r="AZ93" s="974"/>
      <c r="BA93" s="979"/>
      <c r="BB93" s="48" t="s">
        <v>38</v>
      </c>
      <c r="BC93" s="33"/>
      <c r="BD93" s="1001"/>
      <c r="BE93" s="974"/>
      <c r="BF93" s="979"/>
      <c r="BG93" s="48" t="s">
        <v>38</v>
      </c>
      <c r="BH93" s="33"/>
      <c r="BI93" s="1001"/>
      <c r="BJ93" s="974"/>
      <c r="BK93" s="979"/>
      <c r="BL93" s="79"/>
      <c r="BM93" s="80"/>
      <c r="BN93" s="1001"/>
      <c r="BO93" s="967"/>
      <c r="BP93" s="954"/>
      <c r="BQ93" s="79"/>
      <c r="BR93" s="80"/>
      <c r="BS93" s="1001"/>
      <c r="BT93" s="967"/>
      <c r="BU93" s="954"/>
      <c r="BV93" s="79"/>
      <c r="BW93" s="80"/>
      <c r="BX93" s="1001"/>
      <c r="BY93" s="967"/>
      <c r="BZ93" s="954"/>
      <c r="CA93" s="1004"/>
      <c r="CB93" s="1020"/>
      <c r="CC93" s="946"/>
    </row>
    <row r="94" spans="1:81" s="421" customFormat="1" ht="18" customHeight="1" thickBot="1">
      <c r="A94" s="1180"/>
      <c r="B94" s="1143"/>
      <c r="C94" s="1146"/>
      <c r="D94" s="468" t="s">
        <v>6</v>
      </c>
      <c r="E94" s="6">
        <f>ROUND(E92*職員設定!$P$10,0)</f>
        <v>2725</v>
      </c>
      <c r="F94" s="1001"/>
      <c r="G94" s="974"/>
      <c r="H94" s="1096"/>
      <c r="I94" s="468" t="s">
        <v>6</v>
      </c>
      <c r="J94" s="6">
        <f>ROUND(J92*職員設定!$P$10,0)</f>
        <v>1297</v>
      </c>
      <c r="K94" s="1001"/>
      <c r="L94" s="974"/>
      <c r="M94" s="1096"/>
      <c r="N94" s="468" t="s">
        <v>6</v>
      </c>
      <c r="O94" s="6">
        <f>ROUND(O92*職員設定!$P$10,0)</f>
        <v>0</v>
      </c>
      <c r="P94" s="1001"/>
      <c r="Q94" s="974"/>
      <c r="R94" s="979"/>
      <c r="S94" s="468" t="s">
        <v>6</v>
      </c>
      <c r="T94" s="6">
        <f>ROUND(T92*職員設定!$P$10,0)</f>
        <v>0</v>
      </c>
      <c r="U94" s="1001"/>
      <c r="V94" s="974"/>
      <c r="W94" s="979"/>
      <c r="X94" s="468" t="s">
        <v>6</v>
      </c>
      <c r="Y94" s="6">
        <f>ROUND(Y92*職員設定!$P$10,0)</f>
        <v>1557</v>
      </c>
      <c r="Z94" s="1001"/>
      <c r="AA94" s="974"/>
      <c r="AB94" s="979"/>
      <c r="AC94" s="468" t="s">
        <v>6</v>
      </c>
      <c r="AD94" s="6">
        <f>ROUND(AD92*職員設定!$P$10,0)</f>
        <v>0</v>
      </c>
      <c r="AE94" s="1001"/>
      <c r="AF94" s="974"/>
      <c r="AG94" s="979"/>
      <c r="AH94" s="468" t="s">
        <v>6</v>
      </c>
      <c r="AI94" s="6">
        <f>ROUND(AI92*職員設定!$P$10,0)</f>
        <v>0</v>
      </c>
      <c r="AJ94" s="1001"/>
      <c r="AK94" s="974"/>
      <c r="AL94" s="979"/>
      <c r="AM94" s="468" t="s">
        <v>6</v>
      </c>
      <c r="AN94" s="6">
        <f>ROUND(AN92*職員設定!$P$10,0)</f>
        <v>0</v>
      </c>
      <c r="AO94" s="1001"/>
      <c r="AP94" s="974"/>
      <c r="AQ94" s="979"/>
      <c r="AR94" s="468" t="s">
        <v>6</v>
      </c>
      <c r="AS94" s="6">
        <f>ROUND(AS92*職員設定!$P$10,0)</f>
        <v>0</v>
      </c>
      <c r="AT94" s="1001"/>
      <c r="AU94" s="974"/>
      <c r="AV94" s="979"/>
      <c r="AW94" s="468" t="s">
        <v>6</v>
      </c>
      <c r="AX94" s="6">
        <f>ROUND(AX92*職員設定!$P$10,0)</f>
        <v>0</v>
      </c>
      <c r="AY94" s="1001"/>
      <c r="AZ94" s="974"/>
      <c r="BA94" s="979"/>
      <c r="BB94" s="468" t="s">
        <v>6</v>
      </c>
      <c r="BC94" s="6">
        <f>ROUND(BC92*職員設定!$P$10,0)</f>
        <v>0</v>
      </c>
      <c r="BD94" s="1001"/>
      <c r="BE94" s="974"/>
      <c r="BF94" s="979"/>
      <c r="BG94" s="468" t="s">
        <v>6</v>
      </c>
      <c r="BH94" s="6">
        <f>ROUND(BH92*職員設定!$P$10,0)</f>
        <v>0</v>
      </c>
      <c r="BI94" s="1001"/>
      <c r="BJ94" s="974"/>
      <c r="BK94" s="979"/>
      <c r="BL94" s="434"/>
      <c r="BM94" s="28"/>
      <c r="BN94" s="1001"/>
      <c r="BO94" s="967"/>
      <c r="BP94" s="954"/>
      <c r="BQ94" s="434"/>
      <c r="BR94" s="28"/>
      <c r="BS94" s="1001"/>
      <c r="BT94" s="967"/>
      <c r="BU94" s="954"/>
      <c r="BV94" s="434"/>
      <c r="BW94" s="28"/>
      <c r="BX94" s="1001"/>
      <c r="BY94" s="967"/>
      <c r="BZ94" s="954"/>
      <c r="CA94" s="1004"/>
      <c r="CB94" s="1020"/>
      <c r="CC94" s="946"/>
    </row>
    <row r="95" spans="1:81" s="5" customFormat="1" ht="18" customHeight="1" thickBot="1">
      <c r="A95" s="1180"/>
      <c r="B95" s="1143"/>
      <c r="C95" s="1147"/>
      <c r="D95" s="53" t="s">
        <v>7</v>
      </c>
      <c r="E95" s="19">
        <f>E93-E94</f>
        <v>816</v>
      </c>
      <c r="F95" s="1001"/>
      <c r="G95" s="975"/>
      <c r="H95" s="1097"/>
      <c r="I95" s="53" t="s">
        <v>7</v>
      </c>
      <c r="J95" s="19">
        <f>J93-J94</f>
        <v>389</v>
      </c>
      <c r="K95" s="1001"/>
      <c r="L95" s="975"/>
      <c r="M95" s="1097"/>
      <c r="N95" s="53" t="s">
        <v>7</v>
      </c>
      <c r="O95" s="19">
        <f>O93-O94</f>
        <v>0</v>
      </c>
      <c r="P95" s="1001"/>
      <c r="Q95" s="975"/>
      <c r="R95" s="980"/>
      <c r="S95" s="53" t="s">
        <v>7</v>
      </c>
      <c r="T95" s="19">
        <f>T93-T94</f>
        <v>0</v>
      </c>
      <c r="U95" s="1001"/>
      <c r="V95" s="975"/>
      <c r="W95" s="980"/>
      <c r="X95" s="53" t="s">
        <v>7</v>
      </c>
      <c r="Y95" s="19">
        <f>Y93-Y94</f>
        <v>467</v>
      </c>
      <c r="Z95" s="1001"/>
      <c r="AA95" s="975"/>
      <c r="AB95" s="980"/>
      <c r="AC95" s="53" t="s">
        <v>7</v>
      </c>
      <c r="AD95" s="19">
        <f>AD93-AD94</f>
        <v>0</v>
      </c>
      <c r="AE95" s="1001"/>
      <c r="AF95" s="975"/>
      <c r="AG95" s="980"/>
      <c r="AH95" s="53" t="s">
        <v>7</v>
      </c>
      <c r="AI95" s="19">
        <f>AI93-AI94</f>
        <v>0</v>
      </c>
      <c r="AJ95" s="1001"/>
      <c r="AK95" s="975"/>
      <c r="AL95" s="980"/>
      <c r="AM95" s="53" t="s">
        <v>7</v>
      </c>
      <c r="AN95" s="19">
        <f>AN93-AN94</f>
        <v>0</v>
      </c>
      <c r="AO95" s="1001"/>
      <c r="AP95" s="975"/>
      <c r="AQ95" s="980"/>
      <c r="AR95" s="53" t="s">
        <v>7</v>
      </c>
      <c r="AS95" s="19">
        <f>AS93-AS94</f>
        <v>0</v>
      </c>
      <c r="AT95" s="1001"/>
      <c r="AU95" s="975"/>
      <c r="AV95" s="980"/>
      <c r="AW95" s="53" t="s">
        <v>7</v>
      </c>
      <c r="AX95" s="19">
        <f>AX93-AX94</f>
        <v>0</v>
      </c>
      <c r="AY95" s="1001"/>
      <c r="AZ95" s="975"/>
      <c r="BA95" s="980"/>
      <c r="BB95" s="53" t="s">
        <v>7</v>
      </c>
      <c r="BC95" s="19">
        <f>BC93-BC94</f>
        <v>0</v>
      </c>
      <c r="BD95" s="1001"/>
      <c r="BE95" s="975"/>
      <c r="BF95" s="980"/>
      <c r="BG95" s="53" t="s">
        <v>7</v>
      </c>
      <c r="BH95" s="19">
        <f>BH93-BH94</f>
        <v>0</v>
      </c>
      <c r="BI95" s="1001"/>
      <c r="BJ95" s="975"/>
      <c r="BK95" s="980"/>
      <c r="BL95" s="85"/>
      <c r="BM95" s="84"/>
      <c r="BN95" s="1001"/>
      <c r="BO95" s="968"/>
      <c r="BP95" s="955"/>
      <c r="BQ95" s="85"/>
      <c r="BR95" s="84"/>
      <c r="BS95" s="1001"/>
      <c r="BT95" s="968"/>
      <c r="BU95" s="955"/>
      <c r="BV95" s="85"/>
      <c r="BW95" s="84"/>
      <c r="BX95" s="1001"/>
      <c r="BY95" s="968"/>
      <c r="BZ95" s="955"/>
      <c r="CA95" s="1005"/>
      <c r="CB95" s="1021"/>
      <c r="CC95" s="946">
        <f t="shared" si="38"/>
        <v>0</v>
      </c>
    </row>
    <row r="96" spans="1:81" s="5" customFormat="1" ht="18" customHeight="1" thickBot="1">
      <c r="A96" s="1180"/>
      <c r="B96" s="1143"/>
      <c r="C96" s="1145" t="s">
        <v>40</v>
      </c>
      <c r="D96" s="44" t="s">
        <v>8</v>
      </c>
      <c r="E96" s="35"/>
      <c r="F96" s="1001"/>
      <c r="G96" s="973">
        <f>E99*F65-H96</f>
        <v>0</v>
      </c>
      <c r="H96" s="1095"/>
      <c r="I96" s="44" t="s">
        <v>8</v>
      </c>
      <c r="J96" s="35"/>
      <c r="K96" s="1001"/>
      <c r="L96" s="973">
        <f>J99*K65-M96</f>
        <v>0</v>
      </c>
      <c r="M96" s="1095"/>
      <c r="N96" s="44" t="s">
        <v>8</v>
      </c>
      <c r="O96" s="35"/>
      <c r="P96" s="1001"/>
      <c r="Q96" s="973">
        <f>O99*P65-R96</f>
        <v>0</v>
      </c>
      <c r="R96" s="961">
        <f>IF(O96="",0,ROUND(SUM(R65:R79)*O96*P65*1.35/職員設定!$C$7,0))</f>
        <v>0</v>
      </c>
      <c r="S96" s="44" t="s">
        <v>8</v>
      </c>
      <c r="T96" s="35"/>
      <c r="U96" s="1001"/>
      <c r="V96" s="973">
        <f>T99*U65-W96</f>
        <v>0</v>
      </c>
      <c r="W96" s="961">
        <f>IF(T96="",0,ROUND(SUM(W65:W79)*T96*U65*1.35/職員設定!$C$7,0))</f>
        <v>0</v>
      </c>
      <c r="X96" s="44" t="s">
        <v>8</v>
      </c>
      <c r="Y96" s="35"/>
      <c r="Z96" s="1001"/>
      <c r="AA96" s="973">
        <f>Y99*Z65-AB96</f>
        <v>0</v>
      </c>
      <c r="AB96" s="961">
        <f>IF(Y96="",0,ROUND(SUM(AB65:AB79)*Y96*Z65*1.35/職員設定!$C$7,0))</f>
        <v>0</v>
      </c>
      <c r="AC96" s="44" t="s">
        <v>8</v>
      </c>
      <c r="AD96" s="35"/>
      <c r="AE96" s="1001"/>
      <c r="AF96" s="973">
        <f>AD99*AE65-AG96</f>
        <v>0</v>
      </c>
      <c r="AG96" s="961">
        <f>IF(AD96="",0,ROUND(SUM(AG65:AG79)*AD96*AE65*1.35/職員設定!$C$7,0))</f>
        <v>0</v>
      </c>
      <c r="AH96" s="44" t="s">
        <v>8</v>
      </c>
      <c r="AI96" s="35"/>
      <c r="AJ96" s="1001"/>
      <c r="AK96" s="973">
        <f>AI99*AJ65-AL96</f>
        <v>0</v>
      </c>
      <c r="AL96" s="961">
        <f>IF(AI96="",0,ROUND(SUM(AL65:AL79)*AI96*AJ65*1.35/職員設定!$C$7,0))</f>
        <v>0</v>
      </c>
      <c r="AM96" s="44" t="s">
        <v>8</v>
      </c>
      <c r="AN96" s="35"/>
      <c r="AO96" s="1001"/>
      <c r="AP96" s="973">
        <f>AN99*AO65-AQ96</f>
        <v>0</v>
      </c>
      <c r="AQ96" s="961">
        <f>IF(AN96="",0,ROUND(SUM(AQ65:AQ79)*AN96*AO65*1.35/職員設定!$C$7,0))</f>
        <v>0</v>
      </c>
      <c r="AR96" s="44" t="s">
        <v>8</v>
      </c>
      <c r="AS96" s="35"/>
      <c r="AT96" s="1001"/>
      <c r="AU96" s="973">
        <f>AS99*AT65-AV96</f>
        <v>0</v>
      </c>
      <c r="AV96" s="961">
        <f>IF(AS96="",0,ROUND(SUM(AV65:AV79)*AS96*AT65*1.35/職員設定!$C$7,0))</f>
        <v>0</v>
      </c>
      <c r="AW96" s="44" t="s">
        <v>8</v>
      </c>
      <c r="AX96" s="35"/>
      <c r="AY96" s="1001"/>
      <c r="AZ96" s="973">
        <f>AX99*AY65-BA96</f>
        <v>0</v>
      </c>
      <c r="BA96" s="961">
        <f>IF(AX96="",0,ROUND(SUM(BA65:BA79)*AX96*AY65*1.35/職員設定!$C$7,0))</f>
        <v>0</v>
      </c>
      <c r="BB96" s="44" t="s">
        <v>8</v>
      </c>
      <c r="BC96" s="35"/>
      <c r="BD96" s="1001"/>
      <c r="BE96" s="973">
        <f>BC99*BD65-BF96</f>
        <v>0</v>
      </c>
      <c r="BF96" s="961">
        <f>IF(BC96="",0,ROUND(SUM(BF65:BF79)*BC96*BD65*1.35/職員設定!$C$7,0))</f>
        <v>0</v>
      </c>
      <c r="BG96" s="44" t="s">
        <v>8</v>
      </c>
      <c r="BH96" s="35"/>
      <c r="BI96" s="1001"/>
      <c r="BJ96" s="973">
        <f>BH99*BI65-BK96</f>
        <v>0</v>
      </c>
      <c r="BK96" s="961">
        <f>IF(BH96="",0,ROUND(SUM(BK65:BK79)*BH96*BI65*1.35/職員設定!$C$7,0))</f>
        <v>0</v>
      </c>
      <c r="BL96" s="75"/>
      <c r="BM96" s="82"/>
      <c r="BN96" s="1001"/>
      <c r="BO96" s="966"/>
      <c r="BP96" s="953"/>
      <c r="BQ96" s="75"/>
      <c r="BR96" s="82"/>
      <c r="BS96" s="1001"/>
      <c r="BT96" s="966"/>
      <c r="BU96" s="953"/>
      <c r="BV96" s="75"/>
      <c r="BW96" s="82"/>
      <c r="BX96" s="1001"/>
      <c r="BY96" s="966"/>
      <c r="BZ96" s="953"/>
      <c r="CA96" s="1082">
        <f t="shared" ref="CA96" si="43">BJ96+BK96+BE96+BF96+AZ96+BA96+AU96+AV96+AP96+AQ96+AK96+AL96+AF96+AG96+AA96+AB96+V96+W96+Q96+R96+L96+M96+G96+H96</f>
        <v>0</v>
      </c>
      <c r="CB96" s="1024">
        <f t="shared" ref="CB96" si="44">H96+M96</f>
        <v>0</v>
      </c>
      <c r="CC96" s="946">
        <f t="shared" si="38"/>
        <v>0</v>
      </c>
    </row>
    <row r="97" spans="1:81" s="5" customFormat="1" ht="18" customHeight="1" thickBot="1">
      <c r="A97" s="1180"/>
      <c r="B97" s="1143"/>
      <c r="C97" s="1146"/>
      <c r="D97" s="48" t="s">
        <v>38</v>
      </c>
      <c r="E97" s="33"/>
      <c r="F97" s="1001"/>
      <c r="G97" s="974"/>
      <c r="H97" s="1096"/>
      <c r="I97" s="48" t="s">
        <v>38</v>
      </c>
      <c r="J97" s="33"/>
      <c r="K97" s="1001"/>
      <c r="L97" s="974"/>
      <c r="M97" s="1096"/>
      <c r="N97" s="48" t="s">
        <v>38</v>
      </c>
      <c r="O97" s="33"/>
      <c r="P97" s="1001"/>
      <c r="Q97" s="974"/>
      <c r="R97" s="979"/>
      <c r="S97" s="48" t="s">
        <v>38</v>
      </c>
      <c r="T97" s="33"/>
      <c r="U97" s="1001"/>
      <c r="V97" s="974"/>
      <c r="W97" s="979"/>
      <c r="X97" s="48" t="s">
        <v>38</v>
      </c>
      <c r="Y97" s="33"/>
      <c r="Z97" s="1001"/>
      <c r="AA97" s="974"/>
      <c r="AB97" s="979"/>
      <c r="AC97" s="48" t="s">
        <v>38</v>
      </c>
      <c r="AD97" s="33"/>
      <c r="AE97" s="1001"/>
      <c r="AF97" s="974"/>
      <c r="AG97" s="979"/>
      <c r="AH97" s="48" t="s">
        <v>38</v>
      </c>
      <c r="AI97" s="33"/>
      <c r="AJ97" s="1001"/>
      <c r="AK97" s="974"/>
      <c r="AL97" s="979"/>
      <c r="AM97" s="48" t="s">
        <v>38</v>
      </c>
      <c r="AN97" s="33"/>
      <c r="AO97" s="1001"/>
      <c r="AP97" s="974"/>
      <c r="AQ97" s="979"/>
      <c r="AR97" s="48" t="s">
        <v>38</v>
      </c>
      <c r="AS97" s="33"/>
      <c r="AT97" s="1001"/>
      <c r="AU97" s="974"/>
      <c r="AV97" s="979"/>
      <c r="AW97" s="48" t="s">
        <v>38</v>
      </c>
      <c r="AX97" s="33"/>
      <c r="AY97" s="1001"/>
      <c r="AZ97" s="974"/>
      <c r="BA97" s="979"/>
      <c r="BB97" s="48" t="s">
        <v>38</v>
      </c>
      <c r="BC97" s="33"/>
      <c r="BD97" s="1001"/>
      <c r="BE97" s="974"/>
      <c r="BF97" s="979"/>
      <c r="BG97" s="48" t="s">
        <v>38</v>
      </c>
      <c r="BH97" s="33"/>
      <c r="BI97" s="1001"/>
      <c r="BJ97" s="974"/>
      <c r="BK97" s="979"/>
      <c r="BL97" s="79"/>
      <c r="BM97" s="80"/>
      <c r="BN97" s="1001"/>
      <c r="BO97" s="967"/>
      <c r="BP97" s="954"/>
      <c r="BQ97" s="79"/>
      <c r="BR97" s="80"/>
      <c r="BS97" s="1001"/>
      <c r="BT97" s="967"/>
      <c r="BU97" s="954"/>
      <c r="BV97" s="79"/>
      <c r="BW97" s="80"/>
      <c r="BX97" s="1001"/>
      <c r="BY97" s="967"/>
      <c r="BZ97" s="954"/>
      <c r="CA97" s="1004"/>
      <c r="CB97" s="1020"/>
      <c r="CC97" s="946"/>
    </row>
    <row r="98" spans="1:81" s="230" customFormat="1" ht="18" customHeight="1" thickBot="1">
      <c r="A98" s="1180"/>
      <c r="B98" s="1143"/>
      <c r="C98" s="1146"/>
      <c r="D98" s="468" t="s">
        <v>9</v>
      </c>
      <c r="E98" s="6">
        <f>ROUND(E96*職員設定!$Q$10,0)</f>
        <v>0</v>
      </c>
      <c r="F98" s="1001"/>
      <c r="G98" s="974"/>
      <c r="H98" s="1096"/>
      <c r="I98" s="468" t="s">
        <v>9</v>
      </c>
      <c r="J98" s="6">
        <f>ROUND(J96*職員設定!$Q$10,0)</f>
        <v>0</v>
      </c>
      <c r="K98" s="1001"/>
      <c r="L98" s="974"/>
      <c r="M98" s="1096"/>
      <c r="N98" s="468" t="s">
        <v>9</v>
      </c>
      <c r="O98" s="6">
        <f>ROUND(O96*職員設定!$Q$10,0)</f>
        <v>0</v>
      </c>
      <c r="P98" s="1001"/>
      <c r="Q98" s="974"/>
      <c r="R98" s="979"/>
      <c r="S98" s="468" t="s">
        <v>9</v>
      </c>
      <c r="T98" s="6">
        <f>ROUND(T96*職員設定!$Q$10,0)</f>
        <v>0</v>
      </c>
      <c r="U98" s="1001"/>
      <c r="V98" s="974"/>
      <c r="W98" s="979"/>
      <c r="X98" s="468" t="s">
        <v>9</v>
      </c>
      <c r="Y98" s="6">
        <f>ROUND(Y96*職員設定!$Q$10,0)</f>
        <v>0</v>
      </c>
      <c r="Z98" s="1001"/>
      <c r="AA98" s="974"/>
      <c r="AB98" s="979"/>
      <c r="AC98" s="468" t="s">
        <v>9</v>
      </c>
      <c r="AD98" s="6">
        <f>ROUND(AD96*職員設定!$Q$10,0)</f>
        <v>0</v>
      </c>
      <c r="AE98" s="1001"/>
      <c r="AF98" s="974"/>
      <c r="AG98" s="979"/>
      <c r="AH98" s="468" t="s">
        <v>9</v>
      </c>
      <c r="AI98" s="6">
        <f>ROUND(AI96*職員設定!$Q$10,0)</f>
        <v>0</v>
      </c>
      <c r="AJ98" s="1001"/>
      <c r="AK98" s="974"/>
      <c r="AL98" s="979"/>
      <c r="AM98" s="468" t="s">
        <v>9</v>
      </c>
      <c r="AN98" s="6">
        <f>ROUND(AN96*職員設定!$Q$10,0)</f>
        <v>0</v>
      </c>
      <c r="AO98" s="1001"/>
      <c r="AP98" s="974"/>
      <c r="AQ98" s="979"/>
      <c r="AR98" s="468" t="s">
        <v>9</v>
      </c>
      <c r="AS98" s="6">
        <f>ROUND(AS96*職員設定!$Q$10,0)</f>
        <v>0</v>
      </c>
      <c r="AT98" s="1001"/>
      <c r="AU98" s="974"/>
      <c r="AV98" s="979"/>
      <c r="AW98" s="468" t="s">
        <v>9</v>
      </c>
      <c r="AX98" s="6">
        <f>ROUND(AX96*職員設定!$Q$10,0)</f>
        <v>0</v>
      </c>
      <c r="AY98" s="1001"/>
      <c r="AZ98" s="974"/>
      <c r="BA98" s="979"/>
      <c r="BB98" s="468" t="s">
        <v>9</v>
      </c>
      <c r="BC98" s="6">
        <f>ROUND(BC96*職員設定!$Q$10,0)</f>
        <v>0</v>
      </c>
      <c r="BD98" s="1001"/>
      <c r="BE98" s="974"/>
      <c r="BF98" s="979"/>
      <c r="BG98" s="468" t="s">
        <v>9</v>
      </c>
      <c r="BH98" s="6">
        <f>ROUND(BH96*職員設定!$Q$10,0)</f>
        <v>0</v>
      </c>
      <c r="BI98" s="1001"/>
      <c r="BJ98" s="974"/>
      <c r="BK98" s="979"/>
      <c r="BL98" s="434"/>
      <c r="BM98" s="28"/>
      <c r="BN98" s="1001"/>
      <c r="BO98" s="967"/>
      <c r="BP98" s="954"/>
      <c r="BQ98" s="434"/>
      <c r="BR98" s="28"/>
      <c r="BS98" s="1001"/>
      <c r="BT98" s="967"/>
      <c r="BU98" s="954"/>
      <c r="BV98" s="434"/>
      <c r="BW98" s="28"/>
      <c r="BX98" s="1001"/>
      <c r="BY98" s="967"/>
      <c r="BZ98" s="954"/>
      <c r="CA98" s="1004"/>
      <c r="CB98" s="1020"/>
      <c r="CC98" s="946"/>
    </row>
    <row r="99" spans="1:81" ht="18" customHeight="1" thickBot="1">
      <c r="A99" s="1180"/>
      <c r="B99" s="1143"/>
      <c r="C99" s="1147"/>
      <c r="D99" s="53" t="s">
        <v>10</v>
      </c>
      <c r="E99" s="19">
        <f>E97-E98</f>
        <v>0</v>
      </c>
      <c r="F99" s="1001"/>
      <c r="G99" s="975"/>
      <c r="H99" s="1097"/>
      <c r="I99" s="53" t="s">
        <v>10</v>
      </c>
      <c r="J99" s="19">
        <f>J97-J98</f>
        <v>0</v>
      </c>
      <c r="K99" s="1001"/>
      <c r="L99" s="975"/>
      <c r="M99" s="1097"/>
      <c r="N99" s="53" t="s">
        <v>10</v>
      </c>
      <c r="O99" s="19">
        <f>O97-O98</f>
        <v>0</v>
      </c>
      <c r="P99" s="1001"/>
      <c r="Q99" s="975"/>
      <c r="R99" s="980"/>
      <c r="S99" s="53" t="s">
        <v>10</v>
      </c>
      <c r="T99" s="19">
        <f>T97-T98</f>
        <v>0</v>
      </c>
      <c r="U99" s="1001"/>
      <c r="V99" s="975"/>
      <c r="W99" s="980"/>
      <c r="X99" s="53" t="s">
        <v>10</v>
      </c>
      <c r="Y99" s="19">
        <f>Y97-Y98</f>
        <v>0</v>
      </c>
      <c r="Z99" s="1001"/>
      <c r="AA99" s="975"/>
      <c r="AB99" s="980"/>
      <c r="AC99" s="53" t="s">
        <v>10</v>
      </c>
      <c r="AD99" s="19">
        <f>AD97-AD98</f>
        <v>0</v>
      </c>
      <c r="AE99" s="1001"/>
      <c r="AF99" s="975"/>
      <c r="AG99" s="980"/>
      <c r="AH99" s="53" t="s">
        <v>10</v>
      </c>
      <c r="AI99" s="19">
        <f>AI97-AI98</f>
        <v>0</v>
      </c>
      <c r="AJ99" s="1001"/>
      <c r="AK99" s="975"/>
      <c r="AL99" s="980"/>
      <c r="AM99" s="53" t="s">
        <v>10</v>
      </c>
      <c r="AN99" s="19">
        <f>AN97-AN98</f>
        <v>0</v>
      </c>
      <c r="AO99" s="1001"/>
      <c r="AP99" s="975"/>
      <c r="AQ99" s="980"/>
      <c r="AR99" s="53" t="s">
        <v>10</v>
      </c>
      <c r="AS99" s="19">
        <f>AS97-AS98</f>
        <v>0</v>
      </c>
      <c r="AT99" s="1001"/>
      <c r="AU99" s="975"/>
      <c r="AV99" s="980"/>
      <c r="AW99" s="53" t="s">
        <v>10</v>
      </c>
      <c r="AX99" s="19">
        <f>AX97-AX98</f>
        <v>0</v>
      </c>
      <c r="AY99" s="1001"/>
      <c r="AZ99" s="975"/>
      <c r="BA99" s="980"/>
      <c r="BB99" s="53" t="s">
        <v>10</v>
      </c>
      <c r="BC99" s="19">
        <f>BC97-BC98</f>
        <v>0</v>
      </c>
      <c r="BD99" s="1001"/>
      <c r="BE99" s="975"/>
      <c r="BF99" s="980"/>
      <c r="BG99" s="53" t="s">
        <v>10</v>
      </c>
      <c r="BH99" s="19">
        <f>BH97-BH98</f>
        <v>0</v>
      </c>
      <c r="BI99" s="1001"/>
      <c r="BJ99" s="975"/>
      <c r="BK99" s="980"/>
      <c r="BL99" s="85"/>
      <c r="BM99" s="84"/>
      <c r="BN99" s="1001"/>
      <c r="BO99" s="968"/>
      <c r="BP99" s="955"/>
      <c r="BQ99" s="85"/>
      <c r="BR99" s="84"/>
      <c r="BS99" s="1001"/>
      <c r="BT99" s="968"/>
      <c r="BU99" s="955"/>
      <c r="BV99" s="85"/>
      <c r="BW99" s="84"/>
      <c r="BX99" s="1001"/>
      <c r="BY99" s="968"/>
      <c r="BZ99" s="955"/>
      <c r="CA99" s="1005"/>
      <c r="CB99" s="1021"/>
      <c r="CC99" s="946">
        <f t="shared" ref="CC99" si="45">BK99+BF99+BA99+AV99+AQ99+AL99+AG99+AB99+W99+R99</f>
        <v>0</v>
      </c>
    </row>
    <row r="100" spans="1:81" ht="18" customHeight="1" thickBot="1">
      <c r="A100" s="1180"/>
      <c r="B100" s="1143"/>
      <c r="C100" s="1146" t="s">
        <v>43</v>
      </c>
      <c r="D100" s="48" t="s">
        <v>11</v>
      </c>
      <c r="E100" s="36"/>
      <c r="F100" s="1001"/>
      <c r="G100" s="974">
        <f>E103*F65-H100</f>
        <v>0</v>
      </c>
      <c r="H100" s="1095"/>
      <c r="I100" s="48" t="s">
        <v>11</v>
      </c>
      <c r="J100" s="36"/>
      <c r="K100" s="1001"/>
      <c r="L100" s="974">
        <f>J103*K65-M100</f>
        <v>0</v>
      </c>
      <c r="M100" s="1095"/>
      <c r="N100" s="48" t="s">
        <v>11</v>
      </c>
      <c r="O100" s="36"/>
      <c r="P100" s="1001"/>
      <c r="Q100" s="974">
        <f>O103*P65-R100</f>
        <v>0</v>
      </c>
      <c r="R100" s="961">
        <f>IF(O100="",0,ROUND(SUM(R65:R79)*O100*P65*0.25/職員設定!$C$7,0))</f>
        <v>0</v>
      </c>
      <c r="S100" s="48" t="s">
        <v>11</v>
      </c>
      <c r="T100" s="36"/>
      <c r="U100" s="1001"/>
      <c r="V100" s="974">
        <f>T103*U65-W100</f>
        <v>0</v>
      </c>
      <c r="W100" s="961">
        <f>IF(T100="",0,ROUND(SUM(W65:W79)*T100*U65*0.25/職員設定!$C$7,0))</f>
        <v>0</v>
      </c>
      <c r="X100" s="48" t="s">
        <v>11</v>
      </c>
      <c r="Y100" s="36"/>
      <c r="Z100" s="1001"/>
      <c r="AA100" s="974">
        <f>Y103*Z65-AB100</f>
        <v>0</v>
      </c>
      <c r="AB100" s="961">
        <f>IF(Y100="",0,ROUND(SUM(AB65:AB79)*Y100*Z65*0.25/職員設定!$C$7,0))</f>
        <v>0</v>
      </c>
      <c r="AC100" s="48" t="s">
        <v>11</v>
      </c>
      <c r="AD100" s="36"/>
      <c r="AE100" s="1001"/>
      <c r="AF100" s="974">
        <f>AD103*AE65-AG100</f>
        <v>0</v>
      </c>
      <c r="AG100" s="961">
        <f>IF(AD100="",0,ROUND(SUM(AG65:AG79)*AD100*AE65*0.25/職員設定!$C$7,0))</f>
        <v>0</v>
      </c>
      <c r="AH100" s="48" t="s">
        <v>11</v>
      </c>
      <c r="AI100" s="36"/>
      <c r="AJ100" s="1001"/>
      <c r="AK100" s="974">
        <f>AI103*AJ65-AL100</f>
        <v>0</v>
      </c>
      <c r="AL100" s="961">
        <f>IF(AI100="",0,ROUND(SUM(AL65:AL79)*AI100*AJ65*0.25/職員設定!$C$7,0))</f>
        <v>0</v>
      </c>
      <c r="AM100" s="48" t="s">
        <v>11</v>
      </c>
      <c r="AN100" s="36"/>
      <c r="AO100" s="1001"/>
      <c r="AP100" s="974">
        <f>AN103*AO65-AQ100</f>
        <v>0</v>
      </c>
      <c r="AQ100" s="961">
        <f>IF(AN100="",0,ROUND(SUM(AQ65:AQ79)*AN100*AO65*0.25/職員設定!$C$7,0))</f>
        <v>0</v>
      </c>
      <c r="AR100" s="48" t="s">
        <v>11</v>
      </c>
      <c r="AS100" s="36"/>
      <c r="AT100" s="1001"/>
      <c r="AU100" s="974">
        <f>AS103*AT65-AV100</f>
        <v>0</v>
      </c>
      <c r="AV100" s="961">
        <f>IF(AS100="",0,ROUND(SUM(AV65:AV79)*AS100*AT65*0.25/職員設定!$C$7,0))</f>
        <v>0</v>
      </c>
      <c r="AW100" s="48" t="s">
        <v>11</v>
      </c>
      <c r="AX100" s="36"/>
      <c r="AY100" s="1001"/>
      <c r="AZ100" s="974">
        <f>AX103*AY65-BA100</f>
        <v>0</v>
      </c>
      <c r="BA100" s="961">
        <f>IF(AX100="",0,ROUND(SUM(BA65:BA79)*AX100*AY65*0.25/職員設定!$C$7,0))</f>
        <v>0</v>
      </c>
      <c r="BB100" s="48" t="s">
        <v>11</v>
      </c>
      <c r="BC100" s="36"/>
      <c r="BD100" s="1001"/>
      <c r="BE100" s="974">
        <f>BC103*BD65-BF100</f>
        <v>0</v>
      </c>
      <c r="BF100" s="961">
        <f>IF(BC100="",0,ROUND(SUM(BF65:BF79)*BC100*BD65*0.25/職員設定!$C$7,0))</f>
        <v>0</v>
      </c>
      <c r="BG100" s="48" t="s">
        <v>11</v>
      </c>
      <c r="BH100" s="36"/>
      <c r="BI100" s="1001"/>
      <c r="BJ100" s="974">
        <f>BH103*BI65-BK100</f>
        <v>0</v>
      </c>
      <c r="BK100" s="961">
        <f>IF(BH100="",0,ROUND(SUM(BK65:BK79)*BH100*BI65*0.25/職員設定!$C$7,0))</f>
        <v>0</v>
      </c>
      <c r="BL100" s="79"/>
      <c r="BM100" s="86"/>
      <c r="BN100" s="1001"/>
      <c r="BO100" s="969"/>
      <c r="BP100" s="953"/>
      <c r="BQ100" s="79"/>
      <c r="BR100" s="86"/>
      <c r="BS100" s="1001"/>
      <c r="BT100" s="969"/>
      <c r="BU100" s="953"/>
      <c r="BV100" s="79"/>
      <c r="BW100" s="86"/>
      <c r="BX100" s="1001"/>
      <c r="BY100" s="969"/>
      <c r="BZ100" s="953"/>
      <c r="CA100" s="1082">
        <f t="shared" ref="CA100" si="46">BJ100+BK100+BE100+BF100+AZ100+BA100+AU100+AV100+AP100+AQ100+AK100+AL100+AF100+AG100+AA100+AB100+V100+W100+Q100+R100+L100+M100+G100+H100</f>
        <v>0</v>
      </c>
      <c r="CB100" s="1024">
        <f t="shared" ref="CB100" si="47">H100+M100</f>
        <v>0</v>
      </c>
      <c r="CC100" s="946">
        <f>BK100+BF100+BA100+AV100+AQ100+AL100+AG100+AB100+W100+R100</f>
        <v>0</v>
      </c>
    </row>
    <row r="101" spans="1:81" ht="18" customHeight="1" thickBot="1">
      <c r="A101" s="1180"/>
      <c r="B101" s="1143"/>
      <c r="C101" s="1146"/>
      <c r="D101" s="48" t="s">
        <v>38</v>
      </c>
      <c r="E101" s="33"/>
      <c r="F101" s="1001"/>
      <c r="G101" s="974"/>
      <c r="H101" s="1096"/>
      <c r="I101" s="48" t="s">
        <v>38</v>
      </c>
      <c r="J101" s="33"/>
      <c r="K101" s="1001"/>
      <c r="L101" s="974"/>
      <c r="M101" s="1096"/>
      <c r="N101" s="48" t="s">
        <v>38</v>
      </c>
      <c r="O101" s="33">
        <v>0</v>
      </c>
      <c r="P101" s="1001"/>
      <c r="Q101" s="974"/>
      <c r="R101" s="979"/>
      <c r="S101" s="48" t="s">
        <v>38</v>
      </c>
      <c r="T101" s="33">
        <v>0</v>
      </c>
      <c r="U101" s="1001"/>
      <c r="V101" s="974"/>
      <c r="W101" s="979"/>
      <c r="X101" s="48" t="s">
        <v>38</v>
      </c>
      <c r="Y101" s="33">
        <v>0</v>
      </c>
      <c r="Z101" s="1001"/>
      <c r="AA101" s="974"/>
      <c r="AB101" s="979"/>
      <c r="AC101" s="48" t="s">
        <v>38</v>
      </c>
      <c r="AD101" s="33">
        <v>0</v>
      </c>
      <c r="AE101" s="1001"/>
      <c r="AF101" s="974"/>
      <c r="AG101" s="979"/>
      <c r="AH101" s="48" t="s">
        <v>38</v>
      </c>
      <c r="AI101" s="33">
        <v>0</v>
      </c>
      <c r="AJ101" s="1001"/>
      <c r="AK101" s="974"/>
      <c r="AL101" s="979"/>
      <c r="AM101" s="48" t="s">
        <v>38</v>
      </c>
      <c r="AN101" s="33">
        <v>0</v>
      </c>
      <c r="AO101" s="1001"/>
      <c r="AP101" s="974"/>
      <c r="AQ101" s="979"/>
      <c r="AR101" s="48" t="s">
        <v>38</v>
      </c>
      <c r="AS101" s="33">
        <v>0</v>
      </c>
      <c r="AT101" s="1001"/>
      <c r="AU101" s="974"/>
      <c r="AV101" s="979"/>
      <c r="AW101" s="48" t="s">
        <v>38</v>
      </c>
      <c r="AX101" s="33">
        <v>0</v>
      </c>
      <c r="AY101" s="1001"/>
      <c r="AZ101" s="974"/>
      <c r="BA101" s="979"/>
      <c r="BB101" s="48" t="s">
        <v>38</v>
      </c>
      <c r="BC101" s="33">
        <v>0</v>
      </c>
      <c r="BD101" s="1001"/>
      <c r="BE101" s="974"/>
      <c r="BF101" s="979"/>
      <c r="BG101" s="48" t="s">
        <v>38</v>
      </c>
      <c r="BH101" s="33">
        <v>0</v>
      </c>
      <c r="BI101" s="1001"/>
      <c r="BJ101" s="974"/>
      <c r="BK101" s="979"/>
      <c r="BL101" s="79"/>
      <c r="BM101" s="80"/>
      <c r="BN101" s="1001"/>
      <c r="BO101" s="967"/>
      <c r="BP101" s="954"/>
      <c r="BQ101" s="79"/>
      <c r="BR101" s="80"/>
      <c r="BS101" s="1001"/>
      <c r="BT101" s="967"/>
      <c r="BU101" s="954"/>
      <c r="BV101" s="79"/>
      <c r="BW101" s="80"/>
      <c r="BX101" s="1001"/>
      <c r="BY101" s="967"/>
      <c r="BZ101" s="954"/>
      <c r="CA101" s="1004"/>
      <c r="CB101" s="1020"/>
      <c r="CC101" s="946"/>
    </row>
    <row r="102" spans="1:81" s="230" customFormat="1" ht="18" customHeight="1" thickBot="1">
      <c r="A102" s="1180"/>
      <c r="B102" s="1143"/>
      <c r="C102" s="1146"/>
      <c r="D102" s="468" t="s">
        <v>12</v>
      </c>
      <c r="E102" s="6">
        <f>ROUND(E100*職員設定!$R$10,0)</f>
        <v>0</v>
      </c>
      <c r="F102" s="1001"/>
      <c r="G102" s="974"/>
      <c r="H102" s="1096"/>
      <c r="I102" s="468" t="s">
        <v>12</v>
      </c>
      <c r="J102" s="6">
        <f>ROUND(J100*職員設定!$R$10,0)</f>
        <v>0</v>
      </c>
      <c r="K102" s="1001"/>
      <c r="L102" s="974"/>
      <c r="M102" s="1096"/>
      <c r="N102" s="468" t="s">
        <v>12</v>
      </c>
      <c r="O102" s="6">
        <f>ROUND(O100*職員設定!$R$10,0)</f>
        <v>0</v>
      </c>
      <c r="P102" s="1001"/>
      <c r="Q102" s="974"/>
      <c r="R102" s="979"/>
      <c r="S102" s="468" t="s">
        <v>12</v>
      </c>
      <c r="T102" s="6">
        <f>ROUND(T100*職員設定!$R$10,0)</f>
        <v>0</v>
      </c>
      <c r="U102" s="1001"/>
      <c r="V102" s="974"/>
      <c r="W102" s="979"/>
      <c r="X102" s="468" t="s">
        <v>12</v>
      </c>
      <c r="Y102" s="6">
        <f>ROUND(Y100*職員設定!$R$10,0)</f>
        <v>0</v>
      </c>
      <c r="Z102" s="1001"/>
      <c r="AA102" s="974"/>
      <c r="AB102" s="979"/>
      <c r="AC102" s="468" t="s">
        <v>12</v>
      </c>
      <c r="AD102" s="6">
        <f>ROUND(AD100*職員設定!$R$10,0)</f>
        <v>0</v>
      </c>
      <c r="AE102" s="1001"/>
      <c r="AF102" s="974"/>
      <c r="AG102" s="979"/>
      <c r="AH102" s="468" t="s">
        <v>12</v>
      </c>
      <c r="AI102" s="6">
        <f>ROUND(AI100*職員設定!$R$10,0)</f>
        <v>0</v>
      </c>
      <c r="AJ102" s="1001"/>
      <c r="AK102" s="974"/>
      <c r="AL102" s="979"/>
      <c r="AM102" s="468" t="s">
        <v>12</v>
      </c>
      <c r="AN102" s="6">
        <f>ROUND(AN100*職員設定!$R$10,0)</f>
        <v>0</v>
      </c>
      <c r="AO102" s="1001"/>
      <c r="AP102" s="974"/>
      <c r="AQ102" s="979"/>
      <c r="AR102" s="468" t="s">
        <v>12</v>
      </c>
      <c r="AS102" s="6">
        <f>ROUND(AS100*職員設定!$R$10,0)</f>
        <v>0</v>
      </c>
      <c r="AT102" s="1001"/>
      <c r="AU102" s="974"/>
      <c r="AV102" s="979"/>
      <c r="AW102" s="468" t="s">
        <v>12</v>
      </c>
      <c r="AX102" s="6">
        <f>ROUND(AX100*職員設定!$R$10,0)</f>
        <v>0</v>
      </c>
      <c r="AY102" s="1001"/>
      <c r="AZ102" s="974"/>
      <c r="BA102" s="979"/>
      <c r="BB102" s="468" t="s">
        <v>12</v>
      </c>
      <c r="BC102" s="6">
        <f>ROUND(BC100*職員設定!$R$10,0)</f>
        <v>0</v>
      </c>
      <c r="BD102" s="1001"/>
      <c r="BE102" s="974"/>
      <c r="BF102" s="979"/>
      <c r="BG102" s="468" t="s">
        <v>12</v>
      </c>
      <c r="BH102" s="6">
        <f>ROUND(BH100*職員設定!$R$10,0)</f>
        <v>0</v>
      </c>
      <c r="BI102" s="1001"/>
      <c r="BJ102" s="974"/>
      <c r="BK102" s="979"/>
      <c r="BL102" s="434"/>
      <c r="BM102" s="28"/>
      <c r="BN102" s="1001"/>
      <c r="BO102" s="967"/>
      <c r="BP102" s="954"/>
      <c r="BQ102" s="434"/>
      <c r="BR102" s="28"/>
      <c r="BS102" s="1001"/>
      <c r="BT102" s="967"/>
      <c r="BU102" s="954"/>
      <c r="BV102" s="434"/>
      <c r="BW102" s="28"/>
      <c r="BX102" s="1001"/>
      <c r="BY102" s="967"/>
      <c r="BZ102" s="954"/>
      <c r="CA102" s="1004"/>
      <c r="CB102" s="1020"/>
      <c r="CC102" s="946"/>
    </row>
    <row r="103" spans="1:81" ht="18" customHeight="1" thickBot="1">
      <c r="A103" s="1180"/>
      <c r="B103" s="1144"/>
      <c r="C103" s="1147"/>
      <c r="D103" s="54" t="s">
        <v>13</v>
      </c>
      <c r="E103" s="20">
        <f>E101-E102</f>
        <v>0</v>
      </c>
      <c r="F103" s="1001"/>
      <c r="G103" s="975"/>
      <c r="H103" s="1097"/>
      <c r="I103" s="54" t="s">
        <v>13</v>
      </c>
      <c r="J103" s="20">
        <f>J101-J102</f>
        <v>0</v>
      </c>
      <c r="K103" s="1001"/>
      <c r="L103" s="975"/>
      <c r="M103" s="1097"/>
      <c r="N103" s="54" t="s">
        <v>13</v>
      </c>
      <c r="O103" s="20">
        <f>O101-O102</f>
        <v>0</v>
      </c>
      <c r="P103" s="1001"/>
      <c r="Q103" s="975"/>
      <c r="R103" s="980"/>
      <c r="S103" s="54" t="s">
        <v>13</v>
      </c>
      <c r="T103" s="20">
        <f>T101-T102</f>
        <v>0</v>
      </c>
      <c r="U103" s="1001"/>
      <c r="V103" s="975"/>
      <c r="W103" s="980"/>
      <c r="X103" s="54" t="s">
        <v>13</v>
      </c>
      <c r="Y103" s="20">
        <f>Y101-Y102</f>
        <v>0</v>
      </c>
      <c r="Z103" s="1001"/>
      <c r="AA103" s="975"/>
      <c r="AB103" s="980"/>
      <c r="AC103" s="54" t="s">
        <v>13</v>
      </c>
      <c r="AD103" s="20">
        <f>AD101-AD102</f>
        <v>0</v>
      </c>
      <c r="AE103" s="1001"/>
      <c r="AF103" s="975"/>
      <c r="AG103" s="980"/>
      <c r="AH103" s="54" t="s">
        <v>13</v>
      </c>
      <c r="AI103" s="20">
        <f>AI101-AI102</f>
        <v>0</v>
      </c>
      <c r="AJ103" s="1001"/>
      <c r="AK103" s="975"/>
      <c r="AL103" s="980"/>
      <c r="AM103" s="54" t="s">
        <v>13</v>
      </c>
      <c r="AN103" s="20">
        <f>AN101-AN102</f>
        <v>0</v>
      </c>
      <c r="AO103" s="1001"/>
      <c r="AP103" s="975"/>
      <c r="AQ103" s="980"/>
      <c r="AR103" s="54" t="s">
        <v>13</v>
      </c>
      <c r="AS103" s="20">
        <f>AS101-AS102</f>
        <v>0</v>
      </c>
      <c r="AT103" s="1001"/>
      <c r="AU103" s="975"/>
      <c r="AV103" s="980"/>
      <c r="AW103" s="54" t="s">
        <v>13</v>
      </c>
      <c r="AX103" s="20">
        <f>AX101-AX102</f>
        <v>0</v>
      </c>
      <c r="AY103" s="1001"/>
      <c r="AZ103" s="975"/>
      <c r="BA103" s="980"/>
      <c r="BB103" s="54" t="s">
        <v>13</v>
      </c>
      <c r="BC103" s="20">
        <f>BC101-BC102</f>
        <v>0</v>
      </c>
      <c r="BD103" s="1001"/>
      <c r="BE103" s="975"/>
      <c r="BF103" s="980"/>
      <c r="BG103" s="54" t="s">
        <v>13</v>
      </c>
      <c r="BH103" s="20">
        <f>BH101-BH102</f>
        <v>0</v>
      </c>
      <c r="BI103" s="1001"/>
      <c r="BJ103" s="975"/>
      <c r="BK103" s="980"/>
      <c r="BL103" s="87"/>
      <c r="BM103" s="88"/>
      <c r="BN103" s="1001"/>
      <c r="BO103" s="968"/>
      <c r="BP103" s="955"/>
      <c r="BQ103" s="87"/>
      <c r="BR103" s="88"/>
      <c r="BS103" s="1001"/>
      <c r="BT103" s="968"/>
      <c r="BU103" s="955"/>
      <c r="BV103" s="87"/>
      <c r="BW103" s="88"/>
      <c r="BX103" s="1001"/>
      <c r="BY103" s="968"/>
      <c r="BZ103" s="955"/>
      <c r="CA103" s="1005"/>
      <c r="CB103" s="1021"/>
      <c r="CC103" s="946">
        <f t="shared" si="38"/>
        <v>0</v>
      </c>
    </row>
    <row r="104" spans="1:81" ht="18" customHeight="1">
      <c r="A104" s="1180"/>
      <c r="B104" s="1171" t="s">
        <v>87</v>
      </c>
      <c r="C104" s="1172"/>
      <c r="D104" s="55" t="s">
        <v>84</v>
      </c>
      <c r="E104" s="189"/>
      <c r="F104" s="1001"/>
      <c r="G104" s="1042">
        <f>E107*F65-H104</f>
        <v>0</v>
      </c>
      <c r="H104" s="1099"/>
      <c r="I104" s="55" t="s">
        <v>84</v>
      </c>
      <c r="J104" s="189"/>
      <c r="K104" s="1001"/>
      <c r="L104" s="1042">
        <f>J107*K65-M104</f>
        <v>0</v>
      </c>
      <c r="M104" s="1099"/>
      <c r="N104" s="55" t="s">
        <v>84</v>
      </c>
      <c r="O104" s="189"/>
      <c r="P104" s="1001"/>
      <c r="Q104" s="1042">
        <f>O107*P65-R104</f>
        <v>0</v>
      </c>
      <c r="R104" s="989">
        <f>ROUND(IF(O$104="",0,O107*P65*SUM(R$65:R$79)/SUM(Q$65:Q$79,R$65:R$79)),0)</f>
        <v>0</v>
      </c>
      <c r="S104" s="55" t="s">
        <v>84</v>
      </c>
      <c r="T104" s="189"/>
      <c r="U104" s="1001"/>
      <c r="V104" s="1042">
        <f>T107*U65-W104</f>
        <v>0</v>
      </c>
      <c r="W104" s="989">
        <f>ROUND(IF(T$104="",0,T107*U65*SUM(W$65:W$79)/SUM(V$65:V$79,W$65:W$79)),0)</f>
        <v>0</v>
      </c>
      <c r="X104" s="55" t="s">
        <v>84</v>
      </c>
      <c r="Y104" s="189"/>
      <c r="Z104" s="1001"/>
      <c r="AA104" s="1042">
        <f>Y107*Z65-AB104</f>
        <v>0</v>
      </c>
      <c r="AB104" s="989">
        <f>ROUND(IF(Y$104="",0,Y107*Z65*SUM(AB$65:AB$79)/SUM(AA$65:AA$79,AB$65:AB$79)),0)</f>
        <v>0</v>
      </c>
      <c r="AC104" s="55" t="s">
        <v>84</v>
      </c>
      <c r="AD104" s="189"/>
      <c r="AE104" s="1001"/>
      <c r="AF104" s="1042">
        <f>AD107*AE65-AG104</f>
        <v>0</v>
      </c>
      <c r="AG104" s="989">
        <f>ROUND(IF(AD$104="",0,AD107*AE65*SUM(AG$65:AG$79)/SUM(AF$65:AF$79,AG$65:AG$79)),0)</f>
        <v>0</v>
      </c>
      <c r="AH104" s="55" t="s">
        <v>84</v>
      </c>
      <c r="AI104" s="189"/>
      <c r="AJ104" s="1001"/>
      <c r="AK104" s="1042">
        <f>AI107*AJ65-AL104</f>
        <v>0</v>
      </c>
      <c r="AL104" s="989">
        <f>ROUND(IF(AI$104="",0,AI107*AJ65*SUM(AL$65:AL$79)/SUM(AK$65:AK$79,AL$65:AL$79)),0)</f>
        <v>0</v>
      </c>
      <c r="AM104" s="55" t="s">
        <v>84</v>
      </c>
      <c r="AN104" s="189"/>
      <c r="AO104" s="1001"/>
      <c r="AP104" s="1042">
        <f>AN107*AO65-AQ104</f>
        <v>0</v>
      </c>
      <c r="AQ104" s="989">
        <f>ROUND(IF(AN$104="",0,AN107*AO65*SUM(AQ$65:AQ$79)/SUM(AP$65:AP$79,AQ$65:AQ$79)),0)</f>
        <v>0</v>
      </c>
      <c r="AR104" s="55" t="s">
        <v>84</v>
      </c>
      <c r="AS104" s="189"/>
      <c r="AT104" s="1001"/>
      <c r="AU104" s="1042">
        <f>AS107*AT65-AV104</f>
        <v>0</v>
      </c>
      <c r="AV104" s="989">
        <f>ROUND(IF(AS$104="",0,AS107*AT65*SUM(AV$65:AV$79)/SUM(AU$65:AU$79,AV$65:AV$79)),0)</f>
        <v>0</v>
      </c>
      <c r="AW104" s="55" t="s">
        <v>84</v>
      </c>
      <c r="AX104" s="189"/>
      <c r="AY104" s="1001"/>
      <c r="AZ104" s="1042">
        <f>AX107*AY65-BA104</f>
        <v>0</v>
      </c>
      <c r="BA104" s="989">
        <f>ROUND(IF(AX$104="",0,AX107*AY65*SUM(BA$65:BA$79)/SUM(AZ$65:AZ$79,BA$65:BA$79)),0)</f>
        <v>0</v>
      </c>
      <c r="BB104" s="55" t="s">
        <v>84</v>
      </c>
      <c r="BC104" s="189"/>
      <c r="BD104" s="1001"/>
      <c r="BE104" s="1042">
        <f>BC107*BD65-BF104</f>
        <v>0</v>
      </c>
      <c r="BF104" s="989">
        <f>ROUND(IF(BC$104="",0,BC107*BD65*SUM(BF$65:BF$79)/SUM(BE$65:BE$79,BF$65:BF$79)),0)</f>
        <v>0</v>
      </c>
      <c r="BG104" s="55" t="s">
        <v>84</v>
      </c>
      <c r="BH104" s="189"/>
      <c r="BI104" s="1001"/>
      <c r="BJ104" s="1042">
        <f>BH107*BI65-BK104</f>
        <v>0</v>
      </c>
      <c r="BK104" s="989">
        <f>ROUND(IF(BH$104="",0,BH107*BI65*SUM(BK$65:BK$79)/SUM(BJ$65:BJ$79,BK$65:BK$79)),0)</f>
        <v>0</v>
      </c>
      <c r="BL104" s="89"/>
      <c r="BM104" s="90"/>
      <c r="BN104" s="1001"/>
      <c r="BO104" s="995"/>
      <c r="BP104" s="956"/>
      <c r="BQ104" s="89"/>
      <c r="BR104" s="90"/>
      <c r="BS104" s="1001"/>
      <c r="BT104" s="995"/>
      <c r="BU104" s="956"/>
      <c r="BV104" s="89"/>
      <c r="BW104" s="90"/>
      <c r="BX104" s="1001"/>
      <c r="BY104" s="995"/>
      <c r="BZ104" s="956"/>
      <c r="CA104" s="1083">
        <f t="shared" ref="CA104" si="48">BJ104+BK104+BE104+BF104+AZ104+BA104+AU104+AV104+AP104+AQ104+AK104+AL104+AF104+AG104+AA104+AB104+V104+W104+Q104+R104+L104+M104+G104+H104</f>
        <v>0</v>
      </c>
      <c r="CB104" s="1077">
        <f t="shared" ref="CB104" si="49">H104+M104</f>
        <v>0</v>
      </c>
      <c r="CC104" s="947">
        <f>BK104+BF104+BA104+AV104+AQ104+AL104+AG104+AB104+W104+R104</f>
        <v>0</v>
      </c>
    </row>
    <row r="105" spans="1:81" ht="18" customHeight="1">
      <c r="A105" s="1180"/>
      <c r="B105" s="1173"/>
      <c r="C105" s="1174"/>
      <c r="D105" s="56" t="s">
        <v>49</v>
      </c>
      <c r="E105" s="37"/>
      <c r="F105" s="1001"/>
      <c r="G105" s="1043"/>
      <c r="H105" s="1100"/>
      <c r="I105" s="56" t="s">
        <v>49</v>
      </c>
      <c r="J105" s="37"/>
      <c r="K105" s="1001"/>
      <c r="L105" s="1043"/>
      <c r="M105" s="1100"/>
      <c r="N105" s="56" t="s">
        <v>49</v>
      </c>
      <c r="O105" s="37"/>
      <c r="P105" s="1001"/>
      <c r="Q105" s="1043"/>
      <c r="R105" s="990"/>
      <c r="S105" s="56" t="s">
        <v>49</v>
      </c>
      <c r="T105" s="37"/>
      <c r="U105" s="1001"/>
      <c r="V105" s="1043"/>
      <c r="W105" s="990"/>
      <c r="X105" s="56" t="s">
        <v>49</v>
      </c>
      <c r="Y105" s="37"/>
      <c r="Z105" s="1001"/>
      <c r="AA105" s="1043"/>
      <c r="AB105" s="990"/>
      <c r="AC105" s="56" t="s">
        <v>49</v>
      </c>
      <c r="AD105" s="37"/>
      <c r="AE105" s="1001"/>
      <c r="AF105" s="1043"/>
      <c r="AG105" s="990"/>
      <c r="AH105" s="56" t="s">
        <v>49</v>
      </c>
      <c r="AI105" s="37"/>
      <c r="AJ105" s="1001"/>
      <c r="AK105" s="1043"/>
      <c r="AL105" s="990"/>
      <c r="AM105" s="56" t="s">
        <v>49</v>
      </c>
      <c r="AN105" s="37"/>
      <c r="AO105" s="1001"/>
      <c r="AP105" s="1043"/>
      <c r="AQ105" s="990"/>
      <c r="AR105" s="56" t="s">
        <v>49</v>
      </c>
      <c r="AS105" s="37"/>
      <c r="AT105" s="1001"/>
      <c r="AU105" s="1043"/>
      <c r="AV105" s="990"/>
      <c r="AW105" s="56" t="s">
        <v>49</v>
      </c>
      <c r="AX105" s="37"/>
      <c r="AY105" s="1001"/>
      <c r="AZ105" s="1043"/>
      <c r="BA105" s="990"/>
      <c r="BB105" s="56" t="s">
        <v>49</v>
      </c>
      <c r="BC105" s="37"/>
      <c r="BD105" s="1001"/>
      <c r="BE105" s="1043"/>
      <c r="BF105" s="990"/>
      <c r="BG105" s="56" t="s">
        <v>49</v>
      </c>
      <c r="BH105" s="37"/>
      <c r="BI105" s="1001"/>
      <c r="BJ105" s="1043"/>
      <c r="BK105" s="990"/>
      <c r="BL105" s="91"/>
      <c r="BM105" s="92"/>
      <c r="BN105" s="1001"/>
      <c r="BO105" s="996"/>
      <c r="BP105" s="954"/>
      <c r="BQ105" s="91"/>
      <c r="BR105" s="92"/>
      <c r="BS105" s="1001"/>
      <c r="BT105" s="996"/>
      <c r="BU105" s="954"/>
      <c r="BV105" s="91"/>
      <c r="BW105" s="92"/>
      <c r="BX105" s="1001"/>
      <c r="BY105" s="996"/>
      <c r="BZ105" s="954"/>
      <c r="CA105" s="1084"/>
      <c r="CB105" s="1078"/>
      <c r="CC105" s="948"/>
    </row>
    <row r="106" spans="1:81" s="230" customFormat="1" ht="18" customHeight="1">
      <c r="A106" s="1180"/>
      <c r="B106" s="1173"/>
      <c r="C106" s="1174"/>
      <c r="D106" s="469" t="s">
        <v>85</v>
      </c>
      <c r="E106" s="26">
        <f>ROUND(E104*職員設定!$S$10,0)</f>
        <v>0</v>
      </c>
      <c r="F106" s="1001"/>
      <c r="G106" s="1043"/>
      <c r="H106" s="1100"/>
      <c r="I106" s="469" t="s">
        <v>85</v>
      </c>
      <c r="J106" s="26">
        <f>ROUND(J104*職員設定!$S$10,0)</f>
        <v>0</v>
      </c>
      <c r="K106" s="1001"/>
      <c r="L106" s="1043"/>
      <c r="M106" s="1100"/>
      <c r="N106" s="469" t="s">
        <v>85</v>
      </c>
      <c r="O106" s="26">
        <f>ROUND(O104*職員設定!$S$10,0)</f>
        <v>0</v>
      </c>
      <c r="P106" s="1001"/>
      <c r="Q106" s="1043"/>
      <c r="R106" s="990"/>
      <c r="S106" s="469" t="s">
        <v>85</v>
      </c>
      <c r="T106" s="26">
        <f>ROUND(T104*職員設定!$S$10,0)</f>
        <v>0</v>
      </c>
      <c r="U106" s="1001"/>
      <c r="V106" s="1043"/>
      <c r="W106" s="990"/>
      <c r="X106" s="469" t="s">
        <v>85</v>
      </c>
      <c r="Y106" s="26">
        <f>ROUND(Y104*職員設定!$S$10,0)</f>
        <v>0</v>
      </c>
      <c r="Z106" s="1001"/>
      <c r="AA106" s="1043"/>
      <c r="AB106" s="990"/>
      <c r="AC106" s="469" t="s">
        <v>85</v>
      </c>
      <c r="AD106" s="26">
        <f>ROUND(AD104*職員設定!$S$10,0)</f>
        <v>0</v>
      </c>
      <c r="AE106" s="1001"/>
      <c r="AF106" s="1043"/>
      <c r="AG106" s="990"/>
      <c r="AH106" s="469" t="s">
        <v>85</v>
      </c>
      <c r="AI106" s="26">
        <f>ROUND(AI104*職員設定!$S$10,0)</f>
        <v>0</v>
      </c>
      <c r="AJ106" s="1001"/>
      <c r="AK106" s="1043"/>
      <c r="AL106" s="990"/>
      <c r="AM106" s="469" t="s">
        <v>85</v>
      </c>
      <c r="AN106" s="26">
        <f>ROUND(AN104*職員設定!$S$10,0)</f>
        <v>0</v>
      </c>
      <c r="AO106" s="1001"/>
      <c r="AP106" s="1043"/>
      <c r="AQ106" s="990"/>
      <c r="AR106" s="469" t="s">
        <v>85</v>
      </c>
      <c r="AS106" s="26">
        <f>ROUND(AS104*職員設定!$S$10,0)</f>
        <v>0</v>
      </c>
      <c r="AT106" s="1001"/>
      <c r="AU106" s="1043"/>
      <c r="AV106" s="990"/>
      <c r="AW106" s="469" t="s">
        <v>85</v>
      </c>
      <c r="AX106" s="26">
        <f>ROUND(AX104*職員設定!$S$10,0)</f>
        <v>0</v>
      </c>
      <c r="AY106" s="1001"/>
      <c r="AZ106" s="1043"/>
      <c r="BA106" s="990"/>
      <c r="BB106" s="469" t="s">
        <v>85</v>
      </c>
      <c r="BC106" s="26">
        <f>ROUND(BC104*職員設定!$S$10,0)</f>
        <v>0</v>
      </c>
      <c r="BD106" s="1001"/>
      <c r="BE106" s="1043"/>
      <c r="BF106" s="990"/>
      <c r="BG106" s="469" t="s">
        <v>85</v>
      </c>
      <c r="BH106" s="26">
        <f>ROUND(BH104*職員設定!$S$10,0)</f>
        <v>0</v>
      </c>
      <c r="BI106" s="1001"/>
      <c r="BJ106" s="1043"/>
      <c r="BK106" s="990"/>
      <c r="BL106" s="470"/>
      <c r="BM106" s="26"/>
      <c r="BN106" s="1001"/>
      <c r="BO106" s="997"/>
      <c r="BP106" s="954"/>
      <c r="BQ106" s="470"/>
      <c r="BR106" s="26"/>
      <c r="BS106" s="1001"/>
      <c r="BT106" s="997"/>
      <c r="BU106" s="954"/>
      <c r="BV106" s="470"/>
      <c r="BW106" s="26"/>
      <c r="BX106" s="1001"/>
      <c r="BY106" s="997"/>
      <c r="BZ106" s="954"/>
      <c r="CA106" s="1084"/>
      <c r="CB106" s="1078"/>
      <c r="CC106" s="948"/>
    </row>
    <row r="107" spans="1:81" ht="18" customHeight="1" thickBot="1">
      <c r="A107" s="1180"/>
      <c r="B107" s="1175"/>
      <c r="C107" s="1176"/>
      <c r="D107" s="58" t="s">
        <v>86</v>
      </c>
      <c r="E107" s="19">
        <f>E105-E106</f>
        <v>0</v>
      </c>
      <c r="F107" s="1002"/>
      <c r="G107" s="1044"/>
      <c r="H107" s="1101"/>
      <c r="I107" s="58" t="s">
        <v>86</v>
      </c>
      <c r="J107" s="19">
        <f>J105-J106</f>
        <v>0</v>
      </c>
      <c r="K107" s="1002"/>
      <c r="L107" s="1044"/>
      <c r="M107" s="1101"/>
      <c r="N107" s="58" t="s">
        <v>86</v>
      </c>
      <c r="O107" s="19">
        <f>O105-O106</f>
        <v>0</v>
      </c>
      <c r="P107" s="1002"/>
      <c r="Q107" s="1044"/>
      <c r="R107" s="991"/>
      <c r="S107" s="58" t="s">
        <v>86</v>
      </c>
      <c r="T107" s="19">
        <f>T105-T106</f>
        <v>0</v>
      </c>
      <c r="U107" s="1002"/>
      <c r="V107" s="1044"/>
      <c r="W107" s="991"/>
      <c r="X107" s="58" t="s">
        <v>86</v>
      </c>
      <c r="Y107" s="19">
        <f>Y105-Y106</f>
        <v>0</v>
      </c>
      <c r="Z107" s="1002"/>
      <c r="AA107" s="1044"/>
      <c r="AB107" s="991"/>
      <c r="AC107" s="58" t="s">
        <v>86</v>
      </c>
      <c r="AD107" s="19">
        <f>AD105-AD106</f>
        <v>0</v>
      </c>
      <c r="AE107" s="1002"/>
      <c r="AF107" s="1044"/>
      <c r="AG107" s="991"/>
      <c r="AH107" s="58" t="s">
        <v>86</v>
      </c>
      <c r="AI107" s="19">
        <f>AI105-AI106</f>
        <v>0</v>
      </c>
      <c r="AJ107" s="1002"/>
      <c r="AK107" s="1044"/>
      <c r="AL107" s="991"/>
      <c r="AM107" s="58" t="s">
        <v>86</v>
      </c>
      <c r="AN107" s="19">
        <f>AN105-AN106</f>
        <v>0</v>
      </c>
      <c r="AO107" s="1002"/>
      <c r="AP107" s="1044"/>
      <c r="AQ107" s="991"/>
      <c r="AR107" s="58" t="s">
        <v>86</v>
      </c>
      <c r="AS107" s="19">
        <f>AS105-AS106</f>
        <v>0</v>
      </c>
      <c r="AT107" s="1002"/>
      <c r="AU107" s="1044"/>
      <c r="AV107" s="991"/>
      <c r="AW107" s="58" t="s">
        <v>86</v>
      </c>
      <c r="AX107" s="19">
        <f>AX105-AX106</f>
        <v>0</v>
      </c>
      <c r="AY107" s="1002"/>
      <c r="AZ107" s="1044"/>
      <c r="BA107" s="991"/>
      <c r="BB107" s="58" t="s">
        <v>86</v>
      </c>
      <c r="BC107" s="19">
        <f>BC105-BC106</f>
        <v>0</v>
      </c>
      <c r="BD107" s="1002"/>
      <c r="BE107" s="1044"/>
      <c r="BF107" s="991"/>
      <c r="BG107" s="58" t="s">
        <v>86</v>
      </c>
      <c r="BH107" s="19">
        <f>BH105-BH106</f>
        <v>0</v>
      </c>
      <c r="BI107" s="1002"/>
      <c r="BJ107" s="1044"/>
      <c r="BK107" s="991"/>
      <c r="BL107" s="94"/>
      <c r="BM107" s="84"/>
      <c r="BN107" s="1002"/>
      <c r="BO107" s="998"/>
      <c r="BP107" s="955"/>
      <c r="BQ107" s="94"/>
      <c r="BR107" s="84"/>
      <c r="BS107" s="1002"/>
      <c r="BT107" s="998"/>
      <c r="BU107" s="955"/>
      <c r="BV107" s="94"/>
      <c r="BW107" s="84"/>
      <c r="BX107" s="1002"/>
      <c r="BY107" s="998"/>
      <c r="BZ107" s="955"/>
      <c r="CA107" s="1085"/>
      <c r="CB107" s="1079"/>
      <c r="CC107" s="949">
        <f t="shared" si="38"/>
        <v>0</v>
      </c>
    </row>
    <row r="108" spans="1:81" ht="18" customHeight="1">
      <c r="A108" s="1180"/>
      <c r="B108" s="1134" t="s">
        <v>228</v>
      </c>
      <c r="C108" s="1135"/>
      <c r="D108" s="59" t="str">
        <f>IF(職員設定!$V$8="","",職員設定!$V$8)</f>
        <v>通勤手当</v>
      </c>
      <c r="E108" s="151">
        <f>IF(E65&lt;&gt;"",職員設定!$V$10,"0")</f>
        <v>9900</v>
      </c>
      <c r="F108" s="2"/>
      <c r="G108" s="299" t="s">
        <v>105</v>
      </c>
      <c r="H108" s="165" t="s">
        <v>79</v>
      </c>
      <c r="I108" s="59" t="str">
        <f>IF(職員設定!$V$8="","",職員設定!$V$8)</f>
        <v>通勤手当</v>
      </c>
      <c r="J108" s="151">
        <f>IF(J65&lt;&gt;"",職員設定!$V$10,"0")</f>
        <v>9900</v>
      </c>
      <c r="K108" s="2"/>
      <c r="L108" s="299" t="s">
        <v>105</v>
      </c>
      <c r="M108" s="165" t="s">
        <v>79</v>
      </c>
      <c r="N108" s="59" t="str">
        <f>IF(職員設定!$V$8="","",職員設定!$V$8)</f>
        <v>通勤手当</v>
      </c>
      <c r="O108" s="151">
        <f>IF(O65&lt;&gt;"",職員設定!$V$10,"0")</f>
        <v>9900</v>
      </c>
      <c r="P108" s="2"/>
      <c r="Q108" s="299" t="s">
        <v>79</v>
      </c>
      <c r="R108" s="165" t="s">
        <v>79</v>
      </c>
      <c r="S108" s="59" t="str">
        <f>IF(職員設定!$V$8="","",職員設定!$V$8)</f>
        <v>通勤手当</v>
      </c>
      <c r="T108" s="151">
        <f>IF(T65&lt;&gt;"",職員設定!$V$10,"0")</f>
        <v>9900</v>
      </c>
      <c r="U108" s="2"/>
      <c r="V108" s="299" t="s">
        <v>79</v>
      </c>
      <c r="W108" s="165" t="s">
        <v>79</v>
      </c>
      <c r="X108" s="59" t="str">
        <f>IF(職員設定!$V$8="","",職員設定!$V$8)</f>
        <v>通勤手当</v>
      </c>
      <c r="Y108" s="151">
        <f>IF(Y65&lt;&gt;"",職員設定!$V$10,"0")</f>
        <v>9900</v>
      </c>
      <c r="Z108" s="2"/>
      <c r="AA108" s="299" t="s">
        <v>79</v>
      </c>
      <c r="AB108" s="165" t="s">
        <v>79</v>
      </c>
      <c r="AC108" s="59" t="str">
        <f>IF(職員設定!$V$8="","",職員設定!$V$8)</f>
        <v>通勤手当</v>
      </c>
      <c r="AD108" s="151" t="str">
        <f>IF(AD65&lt;&gt;"",職員設定!$V$10,"0")</f>
        <v>0</v>
      </c>
      <c r="AE108" s="2"/>
      <c r="AF108" s="299" t="s">
        <v>79</v>
      </c>
      <c r="AG108" s="165" t="s">
        <v>79</v>
      </c>
      <c r="AH108" s="59" t="str">
        <f>IF(職員設定!$V$8="","",職員設定!$V$8)</f>
        <v>通勤手当</v>
      </c>
      <c r="AI108" s="151" t="str">
        <f>IF(AI65&lt;&gt;"",職員設定!$V$10,"0")</f>
        <v>0</v>
      </c>
      <c r="AJ108" s="2"/>
      <c r="AK108" s="299" t="s">
        <v>79</v>
      </c>
      <c r="AL108" s="165" t="s">
        <v>79</v>
      </c>
      <c r="AM108" s="59" t="str">
        <f>IF(職員設定!$V$8="","",職員設定!$V$8)</f>
        <v>通勤手当</v>
      </c>
      <c r="AN108" s="151" t="str">
        <f>IF(AN65&lt;&gt;"",職員設定!$V$10,"0")</f>
        <v>0</v>
      </c>
      <c r="AO108" s="2"/>
      <c r="AP108" s="299" t="s">
        <v>79</v>
      </c>
      <c r="AQ108" s="165" t="s">
        <v>79</v>
      </c>
      <c r="AR108" s="59" t="str">
        <f>IF(職員設定!$V$8="","",職員設定!$V$8)</f>
        <v>通勤手当</v>
      </c>
      <c r="AS108" s="151" t="str">
        <f>IF(AS65&lt;&gt;"",職員設定!$V$10,"0")</f>
        <v>0</v>
      </c>
      <c r="AT108" s="2"/>
      <c r="AU108" s="299" t="s">
        <v>79</v>
      </c>
      <c r="AV108" s="165" t="s">
        <v>79</v>
      </c>
      <c r="AW108" s="59" t="str">
        <f>IF(職員設定!$V$8="","",職員設定!$V$8)</f>
        <v>通勤手当</v>
      </c>
      <c r="AX108" s="151" t="str">
        <f>IF(AX65&lt;&gt;"",職員設定!$V$10,"0")</f>
        <v>0</v>
      </c>
      <c r="AY108" s="2"/>
      <c r="AZ108" s="299" t="s">
        <v>79</v>
      </c>
      <c r="BA108" s="165" t="s">
        <v>79</v>
      </c>
      <c r="BB108" s="59" t="str">
        <f>IF(職員設定!$V$8="","",職員設定!$V$8)</f>
        <v>通勤手当</v>
      </c>
      <c r="BC108" s="151" t="str">
        <f>IF(BC65&lt;&gt;"",職員設定!$V$10,"0")</f>
        <v>0</v>
      </c>
      <c r="BD108" s="2"/>
      <c r="BE108" s="299" t="s">
        <v>79</v>
      </c>
      <c r="BF108" s="165" t="s">
        <v>79</v>
      </c>
      <c r="BG108" s="59" t="str">
        <f>IF(職員設定!$V$8="","",職員設定!$V$8)</f>
        <v>通勤手当</v>
      </c>
      <c r="BH108" s="151" t="str">
        <f>IF(BH65&lt;&gt;"",職員設定!$V$10,"0")</f>
        <v>0</v>
      </c>
      <c r="BI108" s="2"/>
      <c r="BJ108" s="299" t="s">
        <v>79</v>
      </c>
      <c r="BK108" s="165" t="s">
        <v>79</v>
      </c>
      <c r="BL108" s="95"/>
      <c r="BM108" s="96"/>
      <c r="BN108" s="2"/>
      <c r="BO108" s="29" t="s">
        <v>79</v>
      </c>
      <c r="BP108" s="165" t="s">
        <v>116</v>
      </c>
      <c r="BQ108" s="95"/>
      <c r="BR108" s="96"/>
      <c r="BS108" s="2"/>
      <c r="BT108" s="29" t="s">
        <v>79</v>
      </c>
      <c r="BU108" s="165" t="s">
        <v>116</v>
      </c>
      <c r="BV108" s="95"/>
      <c r="BW108" s="96"/>
      <c r="BX108" s="2"/>
      <c r="BY108" s="29" t="s">
        <v>79</v>
      </c>
      <c r="BZ108" s="165" t="s">
        <v>116</v>
      </c>
      <c r="CA108" s="290" t="s">
        <v>14</v>
      </c>
      <c r="CB108" s="290" t="s">
        <v>14</v>
      </c>
      <c r="CC108" s="603" t="s">
        <v>121</v>
      </c>
    </row>
    <row r="109" spans="1:81" ht="18" customHeight="1">
      <c r="A109" s="1180"/>
      <c r="B109" s="1134"/>
      <c r="C109" s="1135"/>
      <c r="D109" s="61" t="str">
        <f>IF(職員設定!$W$8="","",職員設定!$W$8)</f>
        <v>課税通勤手当</v>
      </c>
      <c r="E109" s="151">
        <f>IF(E65&lt;&gt;"",職員設定!$W$10,"0")</f>
        <v>0</v>
      </c>
      <c r="F109" s="2"/>
      <c r="G109" s="999">
        <f>SUM(G65:G103)-G104</f>
        <v>63816</v>
      </c>
      <c r="H109" s="1102">
        <f>SUM(H65:H103)-H104</f>
        <v>0</v>
      </c>
      <c r="I109" s="61" t="str">
        <f>IF(職員設定!$W$8="","",職員設定!$W$8)</f>
        <v>課税通勤手当</v>
      </c>
      <c r="J109" s="151">
        <f>IF(J65&lt;&gt;"",職員設定!$W$10,"0")</f>
        <v>0</v>
      </c>
      <c r="K109" s="2"/>
      <c r="L109" s="999">
        <f>SUM(L65:L103)-L104</f>
        <v>63389</v>
      </c>
      <c r="M109" s="1102">
        <f>SUM(M65:M103)-M104</f>
        <v>0</v>
      </c>
      <c r="N109" s="61" t="str">
        <f>IF(職員設定!$W$8="","",職員設定!$W$8)</f>
        <v>課税通勤手当</v>
      </c>
      <c r="O109" s="151">
        <f>IF(O65&lt;&gt;"",職員設定!$W$10,"0")</f>
        <v>0</v>
      </c>
      <c r="P109" s="2"/>
      <c r="Q109" s="999">
        <f>SUM(Q65:Q103)-Q104</f>
        <v>65563</v>
      </c>
      <c r="R109" s="992">
        <f>SUM(R65:R103)-R104</f>
        <v>0</v>
      </c>
      <c r="S109" s="61" t="str">
        <f>IF(職員設定!$W$8="","",職員設定!$W$8)</f>
        <v>課税通勤手当</v>
      </c>
      <c r="T109" s="151">
        <f>IF(T65&lt;&gt;"",職員設定!$W$10,"0")</f>
        <v>0</v>
      </c>
      <c r="U109" s="2"/>
      <c r="V109" s="999">
        <f>SUM(V65:V103)-V104</f>
        <v>63049</v>
      </c>
      <c r="W109" s="992">
        <f>SUM(W65:W103)-W104</f>
        <v>0</v>
      </c>
      <c r="X109" s="61" t="str">
        <f>IF(職員設定!$W$8="","",職員設定!$W$8)</f>
        <v>課税通勤手当</v>
      </c>
      <c r="Y109" s="151">
        <f>IF(Y65&lt;&gt;"",職員設定!$W$10,"0")</f>
        <v>0</v>
      </c>
      <c r="Z109" s="2"/>
      <c r="AA109" s="999">
        <f>SUM(AA65:AA103)-AA104</f>
        <v>66084</v>
      </c>
      <c r="AB109" s="992">
        <f>SUM(AB65:AB103)-AB104</f>
        <v>0</v>
      </c>
      <c r="AC109" s="61" t="str">
        <f>IF(職員設定!$W$8="","",職員設定!$W$8)</f>
        <v>課税通勤手当</v>
      </c>
      <c r="AD109" s="151" t="str">
        <f>IF(AD65&lt;&gt;"",職員設定!$W$10,"0")</f>
        <v>0</v>
      </c>
      <c r="AE109" s="2"/>
      <c r="AF109" s="999">
        <f>SUM(AF65:AF103)-AF104</f>
        <v>0</v>
      </c>
      <c r="AG109" s="992">
        <f>SUM(AG65:AG103)-AG104</f>
        <v>0</v>
      </c>
      <c r="AH109" s="61" t="str">
        <f>IF(職員設定!$W$8="","",職員設定!$W$8)</f>
        <v>課税通勤手当</v>
      </c>
      <c r="AI109" s="151" t="str">
        <f>IF(AI65&lt;&gt;"",職員設定!$W$10,"0")</f>
        <v>0</v>
      </c>
      <c r="AJ109" s="2"/>
      <c r="AK109" s="999">
        <f>SUM(AK65:AK103)-AK104</f>
        <v>0</v>
      </c>
      <c r="AL109" s="992">
        <f>SUM(AL65:AL103)-AL104</f>
        <v>0</v>
      </c>
      <c r="AM109" s="61" t="str">
        <f>IF(職員設定!$W$8="","",職員設定!$W$8)</f>
        <v>課税通勤手当</v>
      </c>
      <c r="AN109" s="151" t="str">
        <f>IF(AN65&lt;&gt;"",職員設定!$W$10,"0")</f>
        <v>0</v>
      </c>
      <c r="AO109" s="2"/>
      <c r="AP109" s="999">
        <f>SUM(AP65:AP103)-AP104</f>
        <v>0</v>
      </c>
      <c r="AQ109" s="992">
        <f>SUM(AQ65:AQ103)-AQ104</f>
        <v>0</v>
      </c>
      <c r="AR109" s="61" t="str">
        <f>IF(職員設定!$W$8="","",職員設定!$W$8)</f>
        <v>課税通勤手当</v>
      </c>
      <c r="AS109" s="151" t="str">
        <f>IF(AS65&lt;&gt;"",職員設定!$W$10,"0")</f>
        <v>0</v>
      </c>
      <c r="AT109" s="2"/>
      <c r="AU109" s="999">
        <f>SUM(AU65:AU103)-AU104</f>
        <v>0</v>
      </c>
      <c r="AV109" s="992">
        <f>SUM(AV65:AV103)-AV104</f>
        <v>0</v>
      </c>
      <c r="AW109" s="61" t="str">
        <f>IF(職員設定!$W$8="","",職員設定!$W$8)</f>
        <v>課税通勤手当</v>
      </c>
      <c r="AX109" s="151" t="str">
        <f>IF(AX65&lt;&gt;"",職員設定!$W$10,"0")</f>
        <v>0</v>
      </c>
      <c r="AY109" s="2"/>
      <c r="AZ109" s="999">
        <f>SUM(AZ65:AZ103)-AZ104</f>
        <v>0</v>
      </c>
      <c r="BA109" s="992">
        <f>SUM(BA65:BA103)-BA104</f>
        <v>0</v>
      </c>
      <c r="BB109" s="61" t="str">
        <f>IF(職員設定!$W$8="","",職員設定!$W$8)</f>
        <v>課税通勤手当</v>
      </c>
      <c r="BC109" s="151" t="str">
        <f>IF(BC65&lt;&gt;"",職員設定!$W$9,"0")</f>
        <v>0</v>
      </c>
      <c r="BD109" s="2"/>
      <c r="BE109" s="999">
        <f>SUM(BE65:BE103)-BE104</f>
        <v>0</v>
      </c>
      <c r="BF109" s="992">
        <f>SUM(BF65:BF103)-BF104</f>
        <v>0</v>
      </c>
      <c r="BG109" s="61" t="str">
        <f>IF(職員設定!$W$8="","",職員設定!$W$8)</f>
        <v>課税通勤手当</v>
      </c>
      <c r="BH109" s="151" t="str">
        <f>IF(BH65&lt;&gt;"",職員設定!$W$9,"0")</f>
        <v>0</v>
      </c>
      <c r="BI109" s="2"/>
      <c r="BJ109" s="999">
        <f>SUM(BJ65:BJ103)-BJ104</f>
        <v>0</v>
      </c>
      <c r="BK109" s="992">
        <f>SUM(BK65:BK103)-BK104</f>
        <v>0</v>
      </c>
      <c r="BL109" s="97"/>
      <c r="BM109" s="98"/>
      <c r="BN109" s="2"/>
      <c r="BO109" s="999">
        <f>SUM(BO65:BO103)-BO104</f>
        <v>0</v>
      </c>
      <c r="BP109" s="957">
        <f>SUM(BP65:BP103)-BP104</f>
        <v>0</v>
      </c>
      <c r="BQ109" s="97"/>
      <c r="BR109" s="98"/>
      <c r="BS109" s="2"/>
      <c r="BT109" s="999">
        <f>SUM(BT65:BT103)-BT104</f>
        <v>0</v>
      </c>
      <c r="BU109" s="957">
        <f>SUM(BU65:BU103)-BU104</f>
        <v>0</v>
      </c>
      <c r="BV109" s="97"/>
      <c r="BW109" s="98"/>
      <c r="BX109" s="2"/>
      <c r="BY109" s="999">
        <f>SUM(BY65:BY103)-BY104</f>
        <v>0</v>
      </c>
      <c r="BZ109" s="957">
        <f>SUM(BZ65:BZ103)-BZ104</f>
        <v>0</v>
      </c>
      <c r="CA109" s="1089">
        <f>SUM(CA65:CA103)-CA104</f>
        <v>321901</v>
      </c>
      <c r="CB109" s="1088">
        <f>SUM(CB65:CB103)-CB104</f>
        <v>0</v>
      </c>
      <c r="CC109" s="1015" t="str">
        <f>IF(BZ109+BU109+BP109+BK109+BF109+BA109+AV109+AQ109+AL109+AG109+AB109+W109+R109+CB120+CC120-CC121-CB121=0,"〇",BZ109+BU109+BP109+BK109+BF109+BA109+AV109+AQ109+AL109+AG109+AB109+W109+R109+CB120+CC120-CC121-CB121)</f>
        <v>〇</v>
      </c>
    </row>
    <row r="110" spans="1:81" ht="18" customHeight="1">
      <c r="A110" s="1180"/>
      <c r="B110" s="1134"/>
      <c r="C110" s="1135"/>
      <c r="D110" s="62" t="str">
        <f>IF(職員設定!$X$8="","",職員設定!$X$8)</f>
        <v>名称</v>
      </c>
      <c r="E110" s="152">
        <f>IF(E65&lt;&gt;"",職員設定!$X$10,"0")</f>
        <v>0</v>
      </c>
      <c r="F110" s="2"/>
      <c r="G110" s="974"/>
      <c r="H110" s="1096"/>
      <c r="I110" s="62" t="str">
        <f>IF(職員設定!$X$8="","",職員設定!$X$8)</f>
        <v>名称</v>
      </c>
      <c r="J110" s="152">
        <f>IF(J65&lt;&gt;"",職員設定!$X$10,"0")</f>
        <v>0</v>
      </c>
      <c r="K110" s="2"/>
      <c r="L110" s="974"/>
      <c r="M110" s="1096"/>
      <c r="N110" s="62" t="str">
        <f>IF(職員設定!$X$8="","",職員設定!$X$8)</f>
        <v>名称</v>
      </c>
      <c r="O110" s="152">
        <f>IF(O65&lt;&gt;"",職員設定!$X$10,"0")</f>
        <v>0</v>
      </c>
      <c r="P110" s="2"/>
      <c r="Q110" s="974"/>
      <c r="R110" s="993"/>
      <c r="S110" s="62" t="str">
        <f>IF(職員設定!$X$8="","",職員設定!$X$8)</f>
        <v>名称</v>
      </c>
      <c r="T110" s="152">
        <f>IF(T65&lt;&gt;"",職員設定!$X$10,"0")</f>
        <v>0</v>
      </c>
      <c r="U110" s="2"/>
      <c r="V110" s="974"/>
      <c r="W110" s="993"/>
      <c r="X110" s="62" t="str">
        <f>IF(職員設定!$X$8="","",職員設定!$X$8)</f>
        <v>名称</v>
      </c>
      <c r="Y110" s="152">
        <f>IF(Y65&lt;&gt;"",職員設定!$X$10,"0")</f>
        <v>0</v>
      </c>
      <c r="Z110" s="2"/>
      <c r="AA110" s="974"/>
      <c r="AB110" s="993"/>
      <c r="AC110" s="62" t="str">
        <f>IF(職員設定!$X$8="","",職員設定!$X$8)</f>
        <v>名称</v>
      </c>
      <c r="AD110" s="152" t="str">
        <f>IF(AD65&lt;&gt;"",職員設定!$X$10,"0")</f>
        <v>0</v>
      </c>
      <c r="AE110" s="2"/>
      <c r="AF110" s="974"/>
      <c r="AG110" s="993"/>
      <c r="AH110" s="62" t="str">
        <f>IF(職員設定!$X$8="","",職員設定!$X$8)</f>
        <v>名称</v>
      </c>
      <c r="AI110" s="152" t="str">
        <f>IF(AI65&lt;&gt;"",職員設定!$X$10,"0")</f>
        <v>0</v>
      </c>
      <c r="AJ110" s="2"/>
      <c r="AK110" s="974"/>
      <c r="AL110" s="993"/>
      <c r="AM110" s="62" t="str">
        <f>IF(職員設定!$X$8="","",職員設定!$X$8)</f>
        <v>名称</v>
      </c>
      <c r="AN110" s="152" t="str">
        <f>IF(AN65&lt;&gt;"",職員設定!$X$10,"0")</f>
        <v>0</v>
      </c>
      <c r="AO110" s="2"/>
      <c r="AP110" s="974"/>
      <c r="AQ110" s="993"/>
      <c r="AR110" s="62" t="str">
        <f>IF(職員設定!$X$8="","",職員設定!$X$8)</f>
        <v>名称</v>
      </c>
      <c r="AS110" s="152" t="str">
        <f>IF(AS65&lt;&gt;"",職員設定!$X$10,"0")</f>
        <v>0</v>
      </c>
      <c r="AT110" s="2"/>
      <c r="AU110" s="974"/>
      <c r="AV110" s="993"/>
      <c r="AW110" s="62" t="str">
        <f>IF(職員設定!$X$8="","",職員設定!$X$8)</f>
        <v>名称</v>
      </c>
      <c r="AX110" s="152" t="str">
        <f>IF(AX65&lt;&gt;"",職員設定!$X$10,"0")</f>
        <v>0</v>
      </c>
      <c r="AY110" s="2"/>
      <c r="AZ110" s="974"/>
      <c r="BA110" s="993"/>
      <c r="BB110" s="62" t="str">
        <f>IF(職員設定!$X$8="","",職員設定!$X$8)</f>
        <v>名称</v>
      </c>
      <c r="BC110" s="152" t="str">
        <f>IF(BC65&lt;&gt;"",職員設定!$X$9,"0")</f>
        <v>0</v>
      </c>
      <c r="BD110" s="2"/>
      <c r="BE110" s="974"/>
      <c r="BF110" s="993"/>
      <c r="BG110" s="62" t="str">
        <f>IF(職員設定!$X$8="","",職員設定!$X$8)</f>
        <v>名称</v>
      </c>
      <c r="BH110" s="152" t="str">
        <f>IF(BH65&lt;&gt;"",職員設定!$X$9,"0")</f>
        <v>0</v>
      </c>
      <c r="BI110" s="2"/>
      <c r="BJ110" s="974"/>
      <c r="BK110" s="993"/>
      <c r="BL110" s="99"/>
      <c r="BM110" s="100"/>
      <c r="BN110" s="2"/>
      <c r="BO110" s="974"/>
      <c r="BP110" s="958"/>
      <c r="BQ110" s="99"/>
      <c r="BR110" s="100"/>
      <c r="BS110" s="2"/>
      <c r="BT110" s="974"/>
      <c r="BU110" s="958"/>
      <c r="BV110" s="99"/>
      <c r="BW110" s="100"/>
      <c r="BX110" s="2"/>
      <c r="BY110" s="974"/>
      <c r="BZ110" s="958"/>
      <c r="CA110" s="1004"/>
      <c r="CB110" s="1020"/>
      <c r="CC110" s="1016"/>
    </row>
    <row r="111" spans="1:81" ht="18" customHeight="1" thickBot="1">
      <c r="A111" s="1180"/>
      <c r="B111" s="1136"/>
      <c r="C111" s="1137"/>
      <c r="D111" s="63" t="str">
        <f>IF(職員設定!$Y$8="","",職員設定!$Y$8)</f>
        <v>名称</v>
      </c>
      <c r="E111" s="153">
        <f>IF(E65&lt;&gt;"",職員設定!$Y$10,"0")</f>
        <v>0</v>
      </c>
      <c r="F111" s="2"/>
      <c r="G111" s="1127"/>
      <c r="H111" s="1097"/>
      <c r="I111" s="63" t="str">
        <f>IF(職員設定!$Y$8="","",職員設定!$Y$8)</f>
        <v>名称</v>
      </c>
      <c r="J111" s="153">
        <f>IF(J65&lt;&gt;"",職員設定!$Y$10,"0")</f>
        <v>0</v>
      </c>
      <c r="K111" s="2"/>
      <c r="L111" s="1127"/>
      <c r="M111" s="1097"/>
      <c r="N111" s="63" t="str">
        <f>IF(職員設定!$Y$8="","",職員設定!$Y$8)</f>
        <v>名称</v>
      </c>
      <c r="O111" s="153">
        <f>IF(O65&lt;&gt;"",職員設定!$Y$10,"0")</f>
        <v>0</v>
      </c>
      <c r="P111" s="24"/>
      <c r="Q111" s="975"/>
      <c r="R111" s="994"/>
      <c r="S111" s="63" t="str">
        <f>IF(職員設定!$Y$8="","",職員設定!$Y$8)</f>
        <v>名称</v>
      </c>
      <c r="T111" s="153">
        <f>IF(T65&lt;&gt;"",職員設定!$Y$10,"0")</f>
        <v>0</v>
      </c>
      <c r="U111" s="24"/>
      <c r="V111" s="975"/>
      <c r="W111" s="994"/>
      <c r="X111" s="63" t="str">
        <f>IF(職員設定!$Y$8="","",職員設定!$Y$8)</f>
        <v>名称</v>
      </c>
      <c r="Y111" s="153">
        <f>IF(Y65&lt;&gt;"",職員設定!$Y$10,"0")</f>
        <v>0</v>
      </c>
      <c r="Z111" s="24"/>
      <c r="AA111" s="975"/>
      <c r="AB111" s="994"/>
      <c r="AC111" s="63" t="str">
        <f>IF(職員設定!$Y$8="","",職員設定!$Y$8)</f>
        <v>名称</v>
      </c>
      <c r="AD111" s="153" t="str">
        <f>IF(AD65&lt;&gt;"",職員設定!$Y$10,"0")</f>
        <v>0</v>
      </c>
      <c r="AE111" s="24"/>
      <c r="AF111" s="975"/>
      <c r="AG111" s="994"/>
      <c r="AH111" s="63" t="str">
        <f>IF(職員設定!$Y$8="","",職員設定!$Y$8)</f>
        <v>名称</v>
      </c>
      <c r="AI111" s="153" t="str">
        <f>IF(AI65&lt;&gt;"",職員設定!$Y$10,"0")</f>
        <v>0</v>
      </c>
      <c r="AJ111" s="24"/>
      <c r="AK111" s="975"/>
      <c r="AL111" s="994"/>
      <c r="AM111" s="63" t="str">
        <f>IF(職員設定!$Y$8="","",職員設定!$Y$8)</f>
        <v>名称</v>
      </c>
      <c r="AN111" s="153" t="str">
        <f>IF(AN65&lt;&gt;"",職員設定!$Y$10,"0")</f>
        <v>0</v>
      </c>
      <c r="AO111" s="24"/>
      <c r="AP111" s="975"/>
      <c r="AQ111" s="994"/>
      <c r="AR111" s="63" t="str">
        <f>IF(職員設定!$Y$8="","",職員設定!$Y$8)</f>
        <v>名称</v>
      </c>
      <c r="AS111" s="153" t="str">
        <f>IF(AS65&lt;&gt;"",職員設定!$Y$10,"0")</f>
        <v>0</v>
      </c>
      <c r="AT111" s="24"/>
      <c r="AU111" s="975"/>
      <c r="AV111" s="994"/>
      <c r="AW111" s="63" t="str">
        <f>IF(職員設定!$Y$8="","",職員設定!$Y$8)</f>
        <v>名称</v>
      </c>
      <c r="AX111" s="153" t="str">
        <f>IF(AX65&lt;&gt;"",職員設定!$Y$10,"0")</f>
        <v>0</v>
      </c>
      <c r="AY111" s="24"/>
      <c r="AZ111" s="975"/>
      <c r="BA111" s="994"/>
      <c r="BB111" s="63" t="str">
        <f>IF(職員設定!$Y$8="","",職員設定!$Y$8)</f>
        <v>名称</v>
      </c>
      <c r="BC111" s="153" t="str">
        <f>IF(BC65&lt;&gt;"",職員設定!$Y$9,"0")</f>
        <v>0</v>
      </c>
      <c r="BD111" s="24"/>
      <c r="BE111" s="975"/>
      <c r="BF111" s="994"/>
      <c r="BG111" s="63" t="str">
        <f>IF(職員設定!$Y$8="","",職員設定!$Y$8)</f>
        <v>名称</v>
      </c>
      <c r="BH111" s="153" t="str">
        <f>IF(BH65&lt;&gt;"",職員設定!$Y$9,"0")</f>
        <v>0</v>
      </c>
      <c r="BI111" s="24"/>
      <c r="BJ111" s="975"/>
      <c r="BK111" s="994"/>
      <c r="BL111" s="101"/>
      <c r="BM111" s="102"/>
      <c r="BN111" s="2"/>
      <c r="BO111" s="975"/>
      <c r="BP111" s="959"/>
      <c r="BQ111" s="101"/>
      <c r="BR111" s="102"/>
      <c r="BS111" s="2"/>
      <c r="BT111" s="975"/>
      <c r="BU111" s="959"/>
      <c r="BV111" s="101"/>
      <c r="BW111" s="102"/>
      <c r="BX111" s="2"/>
      <c r="BY111" s="975"/>
      <c r="BZ111" s="959"/>
      <c r="CA111" s="1005"/>
      <c r="CB111" s="1021"/>
      <c r="CC111" s="1017"/>
    </row>
    <row r="112" spans="1:81" ht="18" customHeight="1">
      <c r="A112" s="1180"/>
      <c r="B112" s="1138"/>
      <c r="C112" s="1139"/>
      <c r="D112" s="64" t="s">
        <v>15</v>
      </c>
      <c r="E112" s="8">
        <f>E111+E110+E109+E108+E102+E98+E94+E90+E86+E82+E78+E75+E72+E69+E66-E106</f>
        <v>222625</v>
      </c>
      <c r="F112" s="963" t="str">
        <f>IF(E113=F113,"〇","×")</f>
        <v>〇</v>
      </c>
      <c r="G112" s="964"/>
      <c r="H112" s="965"/>
      <c r="I112" s="64" t="s">
        <v>15</v>
      </c>
      <c r="J112" s="8">
        <f>J111+J110+J109+J108+J102+J98+J94+J90+J86+J82+J78+J75+J72+J69+J66-J106</f>
        <v>221197</v>
      </c>
      <c r="K112" s="963" t="str">
        <f>IF(J113=K113,"〇","×")</f>
        <v>〇</v>
      </c>
      <c r="L112" s="964"/>
      <c r="M112" s="1098"/>
      <c r="N112" s="64" t="s">
        <v>15</v>
      </c>
      <c r="O112" s="8">
        <f>O111+O110+O109+O108+O102+O98+O94+O90+O86+O82+O78+O75+O72+O69+O66-O106</f>
        <v>220107</v>
      </c>
      <c r="P112" s="963" t="str">
        <f>IF(O113=P113,"〇","×")</f>
        <v>〇</v>
      </c>
      <c r="Q112" s="964"/>
      <c r="R112" s="965"/>
      <c r="S112" s="64" t="s">
        <v>15</v>
      </c>
      <c r="T112" s="8">
        <f>T111+T110+T109+T108+T102+T98+T94+T90+T86+T82+T78+T75+T72+T69+T66-T106</f>
        <v>220066</v>
      </c>
      <c r="U112" s="963" t="str">
        <f>IF(T113=U113,"〇","×")</f>
        <v>〇</v>
      </c>
      <c r="V112" s="964"/>
      <c r="W112" s="965"/>
      <c r="X112" s="64" t="s">
        <v>15</v>
      </c>
      <c r="Y112" s="8">
        <f>Y111+Y110+Y109+Y108+Y102+Y98+Y94+Y90+Y86+Y82+Y78+Y75+Y72+Y69+Y66-Y106</f>
        <v>230172</v>
      </c>
      <c r="Z112" s="963" t="str">
        <f>IF(Y113=Z113,"〇","×")</f>
        <v>〇</v>
      </c>
      <c r="AA112" s="964"/>
      <c r="AB112" s="965"/>
      <c r="AC112" s="64" t="s">
        <v>15</v>
      </c>
      <c r="AD112" s="8">
        <f>AD111+AD110+AD109+AD108+AD102+AD98+AD94+AD90+AD86+AD82+AD78+AD75+AD72+AD69+AD66-AD106</f>
        <v>0</v>
      </c>
      <c r="AE112" s="963" t="str">
        <f>IF(AD113=AE113,"〇","×")</f>
        <v>〇</v>
      </c>
      <c r="AF112" s="964"/>
      <c r="AG112" s="965"/>
      <c r="AH112" s="64" t="s">
        <v>15</v>
      </c>
      <c r="AI112" s="8">
        <f>AI111+AI110+AI109+AI108+AI102+AI98+AI94+AI90+AI86+AI82+AI78+AI75+AI72+AI69+AI66-AI106</f>
        <v>0</v>
      </c>
      <c r="AJ112" s="963" t="str">
        <f>IF(AI113=AJ113,"〇","×")</f>
        <v>〇</v>
      </c>
      <c r="AK112" s="964"/>
      <c r="AL112" s="965"/>
      <c r="AM112" s="64" t="s">
        <v>15</v>
      </c>
      <c r="AN112" s="8">
        <f>AN111+AN110+AN109+AN108+AN102+AN98+AN94+AN90+AN86+AN82+AN78+AN75+AN72+AN69+AN66-AN106</f>
        <v>0</v>
      </c>
      <c r="AO112" s="963" t="str">
        <f>IF(AN113=AO113,"〇","×")</f>
        <v>〇</v>
      </c>
      <c r="AP112" s="964"/>
      <c r="AQ112" s="965"/>
      <c r="AR112" s="64" t="s">
        <v>15</v>
      </c>
      <c r="AS112" s="8">
        <f>AS111+AS110+AS109+AS108+AS102+AS98+AS94+AS90+AS86+AS82+AS78+AS75+AS72+AS69+AS66-AS106</f>
        <v>0</v>
      </c>
      <c r="AT112" s="963" t="str">
        <f>IF(AS113=AT113,"〇","×")</f>
        <v>〇</v>
      </c>
      <c r="AU112" s="964"/>
      <c r="AV112" s="965"/>
      <c r="AW112" s="64" t="s">
        <v>15</v>
      </c>
      <c r="AX112" s="8">
        <f>AX111+AX110+AX109+AX108+AX102+AX98+AX94+AX90+AX86+AX82+AX78+AX75+AX72+AX69+AX66-AX106</f>
        <v>0</v>
      </c>
      <c r="AY112" s="963" t="str">
        <f>IF(AX113=AY113,"〇","×")</f>
        <v>〇</v>
      </c>
      <c r="AZ112" s="964"/>
      <c r="BA112" s="965"/>
      <c r="BB112" s="64" t="s">
        <v>15</v>
      </c>
      <c r="BC112" s="8">
        <f>BC111+BC110+BC109+BC108+BC102+BC98+BC94+BC90+BC86+BC82+BC78+BC75+BC72+BC69+BC66-BC106</f>
        <v>0</v>
      </c>
      <c r="BD112" s="963" t="str">
        <f>IF(BC113=BD113,"〇","×")</f>
        <v>〇</v>
      </c>
      <c r="BE112" s="964"/>
      <c r="BF112" s="965"/>
      <c r="BG112" s="64" t="s">
        <v>15</v>
      </c>
      <c r="BH112" s="8">
        <f>BH111+BH110+BH109+BH108+BH102+BH98+BH94+BH90+BH86+BH82+BH78+BH75+BH72+BH69+BH66-BH106</f>
        <v>0</v>
      </c>
      <c r="BI112" s="963" t="str">
        <f>IF(BH113=BI113,"〇","×")</f>
        <v>〇</v>
      </c>
      <c r="BJ112" s="964"/>
      <c r="BK112" s="965"/>
      <c r="BL112" s="64" t="s">
        <v>15</v>
      </c>
      <c r="BM112" s="8">
        <f>BM82</f>
        <v>0</v>
      </c>
      <c r="BN112" s="963" t="str">
        <f>IF(BM113=BN113,"〇","×")</f>
        <v>〇</v>
      </c>
      <c r="BO112" s="964"/>
      <c r="BP112" s="965"/>
      <c r="BQ112" s="64" t="s">
        <v>15</v>
      </c>
      <c r="BR112" s="8">
        <f>BR82</f>
        <v>0</v>
      </c>
      <c r="BS112" s="963" t="str">
        <f>IF(BR113=BS113,"〇","×")</f>
        <v>〇</v>
      </c>
      <c r="BT112" s="964"/>
      <c r="BU112" s="965"/>
      <c r="BV112" s="64" t="s">
        <v>15</v>
      </c>
      <c r="BW112" s="8">
        <f>BW82</f>
        <v>0</v>
      </c>
      <c r="BX112" s="963" t="str">
        <f>IF(BW113=BX113,"〇","×")</f>
        <v>〇</v>
      </c>
      <c r="BY112" s="964"/>
      <c r="BZ112" s="965"/>
      <c r="CA112" s="551">
        <f>BW112+BR112+BM112+BH112+BC112+AX112+AS112+AN112+AI112+AD112+Y112+T112+O112+J112+E112</f>
        <v>1114167</v>
      </c>
      <c r="CB112" s="292"/>
      <c r="CC112" s="697"/>
    </row>
    <row r="113" spans="1:81" ht="18" customHeight="1" thickBot="1">
      <c r="A113" s="1180"/>
      <c r="B113" s="1149"/>
      <c r="C113" s="1150"/>
      <c r="D113" s="65" t="s">
        <v>100</v>
      </c>
      <c r="E113" s="27">
        <f>E111+E110+E109+E108+E101+E97+E93+E89+E85+E81+E77+E74+E71+E68+E65-E105</f>
        <v>286441</v>
      </c>
      <c r="F113" s="981">
        <f>E112+G109/F65+H109/F65</f>
        <v>286441</v>
      </c>
      <c r="G113" s="982"/>
      <c r="H113" s="359"/>
      <c r="I113" s="65" t="s">
        <v>100</v>
      </c>
      <c r="J113" s="27">
        <f>J111+J110+J109+J108+J101+J97+J93+J89+J85+J81+J77+J74+J71+J68+J65-J105</f>
        <v>284586</v>
      </c>
      <c r="K113" s="981">
        <f>J112+L109/K65+M109/K65</f>
        <v>284586</v>
      </c>
      <c r="L113" s="982"/>
      <c r="M113" s="365"/>
      <c r="N113" s="65" t="s">
        <v>100</v>
      </c>
      <c r="O113" s="27">
        <f>O65+O68+O71+O74+O77+O81+O85+O89+O93+O97+O101-O105+O108+O109+O110+O111</f>
        <v>285670</v>
      </c>
      <c r="P113" s="981">
        <f>O112+Q109/P65+R109/P65</f>
        <v>285670</v>
      </c>
      <c r="Q113" s="982"/>
      <c r="R113" s="359"/>
      <c r="S113" s="65" t="s">
        <v>100</v>
      </c>
      <c r="T113" s="27">
        <f>T65+T68+T71+T74+T77+T81+T85+T89+T93+T97+T101-T105+T108+T109+T110+T111</f>
        <v>283115</v>
      </c>
      <c r="U113" s="981">
        <f>T112+V109/U65+W109/U65</f>
        <v>283115</v>
      </c>
      <c r="V113" s="982"/>
      <c r="W113" s="359"/>
      <c r="X113" s="65" t="s">
        <v>100</v>
      </c>
      <c r="Y113" s="27">
        <f>Y65+Y68+Y71+Y74+Y77+Y81+Y85+Y89+Y93+Y97+Y101-Y105+Y108+Y109+Y110+Y111</f>
        <v>296256</v>
      </c>
      <c r="Z113" s="981">
        <f>Y112+AA109/Z65+AB109/Z65</f>
        <v>296256</v>
      </c>
      <c r="AA113" s="982"/>
      <c r="AB113" s="359"/>
      <c r="AC113" s="65" t="s">
        <v>100</v>
      </c>
      <c r="AD113" s="27">
        <f>AD65+AD68+AD71+AD74+AD77+AD81+AD85+AD89+AD93+AD97+AD101-AD105+AD108+AD109+AD110+AD111</f>
        <v>0</v>
      </c>
      <c r="AE113" s="981">
        <f>AD112+AF109/AE65+AG109/AE65</f>
        <v>0</v>
      </c>
      <c r="AF113" s="982"/>
      <c r="AG113" s="359"/>
      <c r="AH113" s="65" t="s">
        <v>100</v>
      </c>
      <c r="AI113" s="27">
        <f>AI65+AI68+AI71+AI74+AI77+AI81+AI85+AI89+AI93+AI97+AI101-AI105+AI108+AI109+AI110+AI111</f>
        <v>0</v>
      </c>
      <c r="AJ113" s="981">
        <f>AI112+AK109/AJ65+AL109/AJ65</f>
        <v>0</v>
      </c>
      <c r="AK113" s="982"/>
      <c r="AL113" s="359"/>
      <c r="AM113" s="65" t="s">
        <v>100</v>
      </c>
      <c r="AN113" s="27">
        <f>AN65+AN68+AN71+AN74+AN77+AN81+AN85+AN89+AN93+AN97+AN101-AN105+AN108+AN109+AN110+AN111</f>
        <v>0</v>
      </c>
      <c r="AO113" s="981">
        <f>AN112+AP109/AO65+AQ109/AO65</f>
        <v>0</v>
      </c>
      <c r="AP113" s="982"/>
      <c r="AQ113" s="359"/>
      <c r="AR113" s="65" t="s">
        <v>100</v>
      </c>
      <c r="AS113" s="27">
        <f>AS65+AS68+AS71+AS74+AS77+AS81+AS85+AS89+AS93+AS97+AS101-AS105+AS108+AS109+AS110+AS111</f>
        <v>0</v>
      </c>
      <c r="AT113" s="981">
        <f>AS112+AU109/AT65+AV109/AT65</f>
        <v>0</v>
      </c>
      <c r="AU113" s="982"/>
      <c r="AV113" s="359"/>
      <c r="AW113" s="65" t="s">
        <v>100</v>
      </c>
      <c r="AX113" s="27">
        <f>AX65+AX68+AX71+AX74+AX77+AX81+AX85+AX89+AX93+AX97+AX101-AX105+AX108+AX109+AX110+AX111</f>
        <v>0</v>
      </c>
      <c r="AY113" s="981">
        <f>AX112+AZ109/AY65+BA109/AY65</f>
        <v>0</v>
      </c>
      <c r="AZ113" s="982"/>
      <c r="BA113" s="359"/>
      <c r="BB113" s="65" t="s">
        <v>100</v>
      </c>
      <c r="BC113" s="27">
        <f>BC65+BC68+BC71+BC74+BC77+BC81+BC85+BC89+BC93+BC97+BC101-BC105+BC108+BC109+BC110+BC111</f>
        <v>0</v>
      </c>
      <c r="BD113" s="981">
        <f>BC112+BE109/BD65+BF109/BD65</f>
        <v>0</v>
      </c>
      <c r="BE113" s="982"/>
      <c r="BF113" s="359"/>
      <c r="BG113" s="65" t="s">
        <v>100</v>
      </c>
      <c r="BH113" s="27">
        <f>BH65+BH68+BH71+BH74+BH77+BH81+BH85+BH89+BH93+BH97+BH101-BH105+BH108+BH109+BH110+BH111</f>
        <v>0</v>
      </c>
      <c r="BI113" s="981">
        <f>BH112+BJ109/BI65+BK109/BI65</f>
        <v>0</v>
      </c>
      <c r="BJ113" s="982"/>
      <c r="BK113" s="359"/>
      <c r="BL113" s="65" t="s">
        <v>100</v>
      </c>
      <c r="BM113" s="27">
        <f>BM81</f>
        <v>0</v>
      </c>
      <c r="BN113" s="981">
        <f>BM112+BO109/BN65+BP109/BN65</f>
        <v>0</v>
      </c>
      <c r="BO113" s="982"/>
      <c r="BP113" s="359"/>
      <c r="BQ113" s="65" t="s">
        <v>100</v>
      </c>
      <c r="BR113" s="27">
        <f>BR81</f>
        <v>0</v>
      </c>
      <c r="BS113" s="981">
        <f>BR112+BT109/BS65+BU109/BS65</f>
        <v>0</v>
      </c>
      <c r="BT113" s="982"/>
      <c r="BU113" s="359"/>
      <c r="BV113" s="65" t="s">
        <v>100</v>
      </c>
      <c r="BW113" s="27">
        <f>BW81</f>
        <v>0</v>
      </c>
      <c r="BX113" s="981">
        <f>BW112+BY109/BX65+BZ109/BX65</f>
        <v>0</v>
      </c>
      <c r="BY113" s="982"/>
      <c r="BZ113" s="359"/>
      <c r="CA113" s="552">
        <f>BW113+BR113+BM113+BH113+BC113+AX113+AS113+AN113+AI113+AD113+Y113+T113+O113+J113+E113</f>
        <v>1436068</v>
      </c>
      <c r="CB113" s="293"/>
      <c r="CC113" s="698"/>
    </row>
    <row r="114" spans="1:81" s="3" customFormat="1" ht="18" customHeight="1" thickTop="1">
      <c r="A114" s="1180"/>
      <c r="B114" s="1128" t="s">
        <v>227</v>
      </c>
      <c r="C114" s="1129"/>
      <c r="D114" s="66" t="s">
        <v>17</v>
      </c>
      <c r="E114" s="74">
        <f>IF(E65="","",職員設定!$L$10)</f>
        <v>220000</v>
      </c>
      <c r="F114" s="114"/>
      <c r="G114" s="291"/>
      <c r="H114" s="67"/>
      <c r="I114" s="66" t="s">
        <v>17</v>
      </c>
      <c r="J114" s="74">
        <f>IF(J65="","",職員設定!$L$10)</f>
        <v>220000</v>
      </c>
      <c r="K114" s="114"/>
      <c r="L114" s="291"/>
      <c r="M114" s="291"/>
      <c r="N114" s="66" t="s">
        <v>17</v>
      </c>
      <c r="O114" s="74">
        <f>IF(O65="","",職員設定!$L$10)</f>
        <v>220000</v>
      </c>
      <c r="P114" s="950" t="s">
        <v>222</v>
      </c>
      <c r="Q114" s="951"/>
      <c r="R114" s="952"/>
      <c r="S114" s="66" t="s">
        <v>17</v>
      </c>
      <c r="T114" s="74">
        <f>IF(T65="","",職員設定!$L$10)</f>
        <v>220000</v>
      </c>
      <c r="U114" s="950" t="s">
        <v>222</v>
      </c>
      <c r="V114" s="951"/>
      <c r="W114" s="952"/>
      <c r="X114" s="66" t="s">
        <v>17</v>
      </c>
      <c r="Y114" s="74">
        <f>IF(Y65="","",職員設定!$L$10)</f>
        <v>220000</v>
      </c>
      <c r="Z114" s="950" t="s">
        <v>222</v>
      </c>
      <c r="AA114" s="951"/>
      <c r="AB114" s="952"/>
      <c r="AC114" s="66" t="s">
        <v>17</v>
      </c>
      <c r="AD114" s="74" t="str">
        <f>IF(AD65="","",職員設定!$L$10)</f>
        <v/>
      </c>
      <c r="AE114" s="950" t="s">
        <v>222</v>
      </c>
      <c r="AF114" s="951"/>
      <c r="AG114" s="952"/>
      <c r="AH114" s="66" t="s">
        <v>17</v>
      </c>
      <c r="AI114" s="74" t="str">
        <f>IF(AI65="","",職員設定!$L$10)</f>
        <v/>
      </c>
      <c r="AJ114" s="950" t="s">
        <v>222</v>
      </c>
      <c r="AK114" s="951"/>
      <c r="AL114" s="952"/>
      <c r="AM114" s="66" t="s">
        <v>17</v>
      </c>
      <c r="AN114" s="74" t="str">
        <f>IF(AN65="","",職員設定!$L$10)</f>
        <v/>
      </c>
      <c r="AO114" s="950" t="s">
        <v>222</v>
      </c>
      <c r="AP114" s="951"/>
      <c r="AQ114" s="952"/>
      <c r="AR114" s="66" t="s">
        <v>17</v>
      </c>
      <c r="AS114" s="74" t="str">
        <f>IF(AS65="","",職員設定!$L$10)</f>
        <v/>
      </c>
      <c r="AT114" s="950" t="s">
        <v>222</v>
      </c>
      <c r="AU114" s="951"/>
      <c r="AV114" s="952"/>
      <c r="AW114" s="66" t="s">
        <v>17</v>
      </c>
      <c r="AX114" s="74" t="str">
        <f>IF(AX65="","",職員設定!$L$10)</f>
        <v/>
      </c>
      <c r="AY114" s="950" t="s">
        <v>222</v>
      </c>
      <c r="AZ114" s="951"/>
      <c r="BA114" s="952"/>
      <c r="BB114" s="66" t="s">
        <v>17</v>
      </c>
      <c r="BC114" s="74" t="str">
        <f>IF(BC65="","",職員設定!$L$10)</f>
        <v/>
      </c>
      <c r="BD114" s="950" t="s">
        <v>222</v>
      </c>
      <c r="BE114" s="951"/>
      <c r="BF114" s="952"/>
      <c r="BG114" s="66" t="s">
        <v>17</v>
      </c>
      <c r="BH114" s="74" t="str">
        <f>IF(BH65="","",職員設定!$L$10)</f>
        <v/>
      </c>
      <c r="BI114" s="950" t="s">
        <v>222</v>
      </c>
      <c r="BJ114" s="951"/>
      <c r="BK114" s="952"/>
      <c r="BL114" s="66"/>
      <c r="BM114" s="74"/>
      <c r="BN114" s="950" t="s">
        <v>222</v>
      </c>
      <c r="BO114" s="951"/>
      <c r="BP114" s="952"/>
      <c r="BQ114" s="66"/>
      <c r="BR114" s="74"/>
      <c r="BS114" s="950" t="s">
        <v>222</v>
      </c>
      <c r="BT114" s="951"/>
      <c r="BU114" s="952"/>
      <c r="BV114" s="66"/>
      <c r="BW114" s="74"/>
      <c r="BX114" s="950" t="s">
        <v>222</v>
      </c>
      <c r="BY114" s="951"/>
      <c r="BZ114" s="952"/>
      <c r="CA114" s="294"/>
      <c r="CB114" s="1008" t="s">
        <v>223</v>
      </c>
      <c r="CC114" s="1010" t="s">
        <v>224</v>
      </c>
    </row>
    <row r="115" spans="1:81" ht="18" customHeight="1">
      <c r="A115" s="1180"/>
      <c r="B115" s="1130"/>
      <c r="C115" s="1131"/>
      <c r="D115" s="68" t="s">
        <v>63</v>
      </c>
      <c r="E115" s="34">
        <v>280000</v>
      </c>
      <c r="F115" s="1120" t="s">
        <v>104</v>
      </c>
      <c r="G115" s="1121"/>
      <c r="H115" s="1148"/>
      <c r="I115" s="68" t="s">
        <v>63</v>
      </c>
      <c r="J115" s="34">
        <f>IF(J65="","",E115)</f>
        <v>280000</v>
      </c>
      <c r="K115" s="1120" t="s">
        <v>104</v>
      </c>
      <c r="L115" s="1121"/>
      <c r="M115" s="759"/>
      <c r="N115" s="68" t="s">
        <v>63</v>
      </c>
      <c r="O115" s="34">
        <f>IF(O65="","",J115)</f>
        <v>280000</v>
      </c>
      <c r="P115" s="1006" t="s">
        <v>221</v>
      </c>
      <c r="Q115" s="1007"/>
      <c r="R115" s="537"/>
      <c r="S115" s="68" t="s">
        <v>63</v>
      </c>
      <c r="T115" s="34">
        <f>IF(T65="","",O115)</f>
        <v>280000</v>
      </c>
      <c r="U115" s="1006" t="s">
        <v>221</v>
      </c>
      <c r="V115" s="1007"/>
      <c r="W115" s="537"/>
      <c r="X115" s="68" t="s">
        <v>63</v>
      </c>
      <c r="Y115" s="34">
        <f>IF(Y65="","",T115)</f>
        <v>280000</v>
      </c>
      <c r="Z115" s="1006" t="s">
        <v>221</v>
      </c>
      <c r="AA115" s="1007"/>
      <c r="AB115" s="537"/>
      <c r="AC115" s="68" t="s">
        <v>63</v>
      </c>
      <c r="AD115" s="34" t="str">
        <f>IF(AD65="","",Y115)</f>
        <v/>
      </c>
      <c r="AE115" s="1006" t="s">
        <v>221</v>
      </c>
      <c r="AF115" s="1007"/>
      <c r="AG115" s="537"/>
      <c r="AH115" s="68" t="s">
        <v>63</v>
      </c>
      <c r="AI115" s="34" t="str">
        <f>IF(AI65="","",AD115)</f>
        <v/>
      </c>
      <c r="AJ115" s="1006" t="s">
        <v>221</v>
      </c>
      <c r="AK115" s="1007"/>
      <c r="AL115" s="537"/>
      <c r="AM115" s="68" t="s">
        <v>63</v>
      </c>
      <c r="AN115" s="34" t="str">
        <f>IF(AN65="","",AI115)</f>
        <v/>
      </c>
      <c r="AO115" s="1006" t="s">
        <v>221</v>
      </c>
      <c r="AP115" s="1007"/>
      <c r="AQ115" s="537"/>
      <c r="AR115" s="68" t="s">
        <v>63</v>
      </c>
      <c r="AS115" s="34" t="str">
        <f>IF(AS65="","",AN115)</f>
        <v/>
      </c>
      <c r="AT115" s="1006" t="s">
        <v>221</v>
      </c>
      <c r="AU115" s="1007"/>
      <c r="AV115" s="537"/>
      <c r="AW115" s="68" t="s">
        <v>63</v>
      </c>
      <c r="AX115" s="34" t="str">
        <f>IF(AX65="","",AS115)</f>
        <v/>
      </c>
      <c r="AY115" s="1006" t="s">
        <v>221</v>
      </c>
      <c r="AZ115" s="1007"/>
      <c r="BA115" s="537"/>
      <c r="BB115" s="68" t="s">
        <v>63</v>
      </c>
      <c r="BC115" s="34" t="str">
        <f>IF(BC65="","",AX115)</f>
        <v/>
      </c>
      <c r="BD115" s="1006" t="s">
        <v>221</v>
      </c>
      <c r="BE115" s="1007"/>
      <c r="BF115" s="537"/>
      <c r="BG115" s="68" t="s">
        <v>63</v>
      </c>
      <c r="BH115" s="34" t="str">
        <f>IF(BH65="","",BC115)</f>
        <v/>
      </c>
      <c r="BI115" s="1006" t="s">
        <v>221</v>
      </c>
      <c r="BJ115" s="1007"/>
      <c r="BK115" s="537"/>
      <c r="BL115" s="68"/>
      <c r="BM115" s="28"/>
      <c r="BN115" s="529"/>
      <c r="BO115" s="527"/>
      <c r="BP115" s="408"/>
      <c r="BQ115" s="68"/>
      <c r="BR115" s="28"/>
      <c r="BS115" s="529"/>
      <c r="BT115" s="527"/>
      <c r="BU115" s="408"/>
      <c r="BV115" s="68"/>
      <c r="BW115" s="28"/>
      <c r="BX115" s="529"/>
      <c r="BY115" s="527"/>
      <c r="BZ115" s="408"/>
      <c r="CA115" s="295"/>
      <c r="CB115" s="1009"/>
      <c r="CC115" s="1011"/>
    </row>
    <row r="116" spans="1:81" ht="18" customHeight="1">
      <c r="A116" s="1180"/>
      <c r="B116" s="1130"/>
      <c r="C116" s="1131"/>
      <c r="D116" s="68" t="s">
        <v>18</v>
      </c>
      <c r="E116" s="10">
        <f>IF(E114="","",(E115-E114)*F65)</f>
        <v>60000</v>
      </c>
      <c r="F116" s="360"/>
      <c r="G116" s="547">
        <f>ROUND(IF(E116="",0,E116*E4*F65+E116*G4*F65),0)</f>
        <v>8571</v>
      </c>
      <c r="H116" s="450"/>
      <c r="I116" s="68" t="s">
        <v>18</v>
      </c>
      <c r="J116" s="10">
        <f>IF(J114="","",(J115-J114)*K65)</f>
        <v>60000</v>
      </c>
      <c r="K116" s="360"/>
      <c r="L116" s="547">
        <f>ROUND(IF(J116="",0,J116*J4*K65+J116*L4*K65),0)</f>
        <v>8571</v>
      </c>
      <c r="M116" s="450"/>
      <c r="N116" s="68" t="s">
        <v>18</v>
      </c>
      <c r="O116" s="10">
        <f>IF(O114="","",(O115-O114)*P65)</f>
        <v>60000</v>
      </c>
      <c r="P116" s="107"/>
      <c r="Q116" s="522">
        <f>ROUND(IF(O116="",0,O116*O4*P65+O116*Q4*P65),0)</f>
        <v>8571</v>
      </c>
      <c r="R116" s="520">
        <f>ROUND(IF(R115="",0,R115*O4*P65+R115*Q4*P65),0)</f>
        <v>0</v>
      </c>
      <c r="S116" s="68" t="s">
        <v>18</v>
      </c>
      <c r="T116" s="10">
        <f>IF(T114="","",(T115-T114)*U65)</f>
        <v>60000</v>
      </c>
      <c r="U116" s="107"/>
      <c r="V116" s="522">
        <f>ROUND(IF(T116="",0,T116*T4*U65+T116*V4*U65),0)</f>
        <v>8571</v>
      </c>
      <c r="W116" s="520">
        <f>ROUND(IF(W115="",0,W115*T4*U65+W115*V4*U65),0)</f>
        <v>0</v>
      </c>
      <c r="X116" s="68" t="s">
        <v>18</v>
      </c>
      <c r="Y116" s="10">
        <f>IF(Y114="","",(Y115-Y114)*Z65)</f>
        <v>60000</v>
      </c>
      <c r="Z116" s="107"/>
      <c r="AA116" s="522">
        <f>ROUND(IF(Y116="",0,Y116*Y4*Z65+Y116*AA4*Z65),0)</f>
        <v>8571</v>
      </c>
      <c r="AB116" s="520">
        <f>ROUND(IF(AB115="",0,AB115*Y4*Z65+AB115*AA4*Z65),0)</f>
        <v>0</v>
      </c>
      <c r="AC116" s="68" t="s">
        <v>18</v>
      </c>
      <c r="AD116" s="10" t="str">
        <f>IF(AD114="","",(AD115-AD114)*AE65)</f>
        <v/>
      </c>
      <c r="AE116" s="107"/>
      <c r="AF116" s="522">
        <f>ROUND(IF(AD116="",0,AD116*AD4*AE65+AD116*AF4*AE65),0)</f>
        <v>0</v>
      </c>
      <c r="AG116" s="520">
        <f>ROUND(IF(AG115="",0,AG115*AD4*AE65+AG115*AF4*AE65),0)</f>
        <v>0</v>
      </c>
      <c r="AH116" s="68" t="s">
        <v>18</v>
      </c>
      <c r="AI116" s="10" t="str">
        <f>IF(AI114="","",(AI115-AI114)*AJ65)</f>
        <v/>
      </c>
      <c r="AJ116" s="107"/>
      <c r="AK116" s="522">
        <f>ROUND(IF(AI116="",0,AI116*AI4*AJ65+AI116*AK4*AJ65),0)</f>
        <v>0</v>
      </c>
      <c r="AL116" s="520">
        <f>ROUND(IF(AL115="",0,AL115*AI4*AJ65+AL115*AK4*AJ65),0)</f>
        <v>0</v>
      </c>
      <c r="AM116" s="68" t="s">
        <v>18</v>
      </c>
      <c r="AN116" s="10" t="str">
        <f>IF(AN114="","",(AN115-AN114)*AO65)</f>
        <v/>
      </c>
      <c r="AO116" s="107"/>
      <c r="AP116" s="522">
        <f>ROUND(IF(AN116="",0,AN116*AN4*AO65+AN116*AP4*AO65),0)</f>
        <v>0</v>
      </c>
      <c r="AQ116" s="520">
        <f>ROUND(IF(AQ115="",0,AQ115*AN4*AO65+AQ115*AP4*AO65),0)</f>
        <v>0</v>
      </c>
      <c r="AR116" s="68" t="s">
        <v>18</v>
      </c>
      <c r="AS116" s="10" t="str">
        <f>IF(AS114="","",(AS115-AS114)*AT65)</f>
        <v/>
      </c>
      <c r="AT116" s="107"/>
      <c r="AU116" s="522">
        <f>ROUND(IF(AS116="",0,AS116*AS4*AT65+AS116*AU4*AT65),0)</f>
        <v>0</v>
      </c>
      <c r="AV116" s="520">
        <f>ROUND(IF(AV115="",0,AV115*AS4*AT65+AV115*AU4*AT65),0)</f>
        <v>0</v>
      </c>
      <c r="AW116" s="68" t="s">
        <v>18</v>
      </c>
      <c r="AX116" s="10" t="str">
        <f>IF(AX114="","",(AX115-AX114)*AY65)</f>
        <v/>
      </c>
      <c r="AY116" s="107"/>
      <c r="AZ116" s="522">
        <f>ROUND(IF(AX116="",0,AX116*AX4*AY65+AX116*AZ4*AY65),0)</f>
        <v>0</v>
      </c>
      <c r="BA116" s="520">
        <f>ROUND(IF(BA115="",0,BA115*AX4*AY65+BA115*AZ4*AY65),0)</f>
        <v>0</v>
      </c>
      <c r="BB116" s="68" t="s">
        <v>18</v>
      </c>
      <c r="BC116" s="10" t="str">
        <f>IF(BC114="","",(BC115-BC114)*BD65)</f>
        <v/>
      </c>
      <c r="BD116" s="107"/>
      <c r="BE116" s="522">
        <f>ROUND(IF(BC116="",0,BC116*BC4*BD65+BC116*BE4*BD65),0)</f>
        <v>0</v>
      </c>
      <c r="BF116" s="520">
        <f>ROUND(IF(BF115="",0,BF115*BC4*BD65+BF115*BE4*BD65),0)</f>
        <v>0</v>
      </c>
      <c r="BG116" s="68" t="s">
        <v>18</v>
      </c>
      <c r="BH116" s="10" t="str">
        <f>IF(BH114="","",(BH115-BH114)*BI65)</f>
        <v/>
      </c>
      <c r="BI116" s="107"/>
      <c r="BJ116" s="103">
        <f>ROUND(IF(BH116="",0,BH116*BH4*BI65+BH116*BJ4*BI65),0)</f>
        <v>0</v>
      </c>
      <c r="BK116" s="520">
        <f>ROUND(IF(BK115="",0,BK115*BH4*BI65+BK115*BJ4*BI65),0)</f>
        <v>0</v>
      </c>
      <c r="BL116" s="1200" t="s">
        <v>18</v>
      </c>
      <c r="BM116" s="760"/>
      <c r="BN116" s="144"/>
      <c r="BO116" s="522">
        <f>ROUND((BO109*$BM$4+BO109*$BO$4),0)</f>
        <v>0</v>
      </c>
      <c r="BP116" s="530">
        <f>ROUND((BP109*BM4+BP109*BO4),0)</f>
        <v>0</v>
      </c>
      <c r="BQ116" s="1200" t="s">
        <v>18</v>
      </c>
      <c r="BR116" s="760"/>
      <c r="BS116" s="144"/>
      <c r="BT116" s="522">
        <f>ROUND((BT109*$BR$4+BT109*$BT$4),0)</f>
        <v>0</v>
      </c>
      <c r="BU116" s="530">
        <f>ROUND((BU109*BR4+BU109*BT4),0)</f>
        <v>0</v>
      </c>
      <c r="BV116" s="1200" t="s">
        <v>18</v>
      </c>
      <c r="BW116" s="760"/>
      <c r="BX116" s="144"/>
      <c r="BY116" s="522">
        <f>ROUND((BY109*$BW$4+BY109*$BY$4),0)</f>
        <v>0</v>
      </c>
      <c r="BZ116" s="530">
        <f>ROUND((BZ109*BW4+BZ109*BY4),0)</f>
        <v>0</v>
      </c>
      <c r="CA116" s="296"/>
      <c r="CB116" s="414">
        <f>BZ116+BU116+BP116</f>
        <v>0</v>
      </c>
      <c r="CC116" s="699">
        <f>BK116+BF116+BA116+AV116+AQ116+AL116+AG116+AB116+W116+R116</f>
        <v>0</v>
      </c>
    </row>
    <row r="117" spans="1:81" ht="18" customHeight="1">
      <c r="A117" s="1180"/>
      <c r="B117" s="1130"/>
      <c r="C117" s="1131"/>
      <c r="D117" s="68" t="s">
        <v>103</v>
      </c>
      <c r="E117" s="510" t="s">
        <v>115</v>
      </c>
      <c r="F117" s="21"/>
      <c r="G117" s="547">
        <f>ROUND(IF(E117="対象外",0,E116*E5*F65),0)</f>
        <v>0</v>
      </c>
      <c r="H117" s="450"/>
      <c r="I117" s="68" t="s">
        <v>103</v>
      </c>
      <c r="J117" s="106" t="s">
        <v>115</v>
      </c>
      <c r="K117" s="21"/>
      <c r="L117" s="547">
        <f>ROUND(IF(J117="対象外",0,J116*J5*K65),0)</f>
        <v>0</v>
      </c>
      <c r="M117" s="450"/>
      <c r="N117" s="68" t="s">
        <v>103</v>
      </c>
      <c r="O117" s="510" t="s">
        <v>115</v>
      </c>
      <c r="P117" s="21"/>
      <c r="Q117" s="522">
        <f>ROUND(IF(O117="対象外",0,O116*O5*P65),0)</f>
        <v>0</v>
      </c>
      <c r="R117" s="520">
        <f>ROUND(IF(OR(O117="対象外",R115=""),0,R115*P65*O63),0)</f>
        <v>0</v>
      </c>
      <c r="S117" s="68" t="s">
        <v>103</v>
      </c>
      <c r="T117" s="510" t="s">
        <v>115</v>
      </c>
      <c r="U117" s="21"/>
      <c r="V117" s="522">
        <f>ROUND(IF(T117="対象外",0,T116*T5*U65),0)</f>
        <v>0</v>
      </c>
      <c r="W117" s="520">
        <f>ROUND(IF(OR(T117="対象外",W115=""),0,W115*U65*T63),0)</f>
        <v>0</v>
      </c>
      <c r="X117" s="68" t="s">
        <v>103</v>
      </c>
      <c r="Y117" s="510" t="s">
        <v>115</v>
      </c>
      <c r="Z117" s="21"/>
      <c r="AA117" s="522">
        <f>ROUND(IF(Y117="対象外",0,Y116*Y5*Z65),0)</f>
        <v>0</v>
      </c>
      <c r="AB117" s="520">
        <f>ROUND(IF(OR(Y117="対象外",AB115=""),0,AB115*Z65*Y63),0)</f>
        <v>0</v>
      </c>
      <c r="AC117" s="68" t="s">
        <v>103</v>
      </c>
      <c r="AD117" s="510" t="s">
        <v>115</v>
      </c>
      <c r="AE117" s="21"/>
      <c r="AF117" s="522">
        <f>ROUND(IF(AD117="対象外",0,AD116*AD5*AE65),0)</f>
        <v>0</v>
      </c>
      <c r="AG117" s="520">
        <f>ROUND(IF(OR(AD117="対象外",AG115=""),0,AG115*AE65*AD63),0)</f>
        <v>0</v>
      </c>
      <c r="AH117" s="68" t="s">
        <v>103</v>
      </c>
      <c r="AI117" s="510" t="s">
        <v>115</v>
      </c>
      <c r="AJ117" s="21"/>
      <c r="AK117" s="522">
        <f>ROUND(IF(AI117="対象外",0,AI116*AI5*AJ65),0)</f>
        <v>0</v>
      </c>
      <c r="AL117" s="520">
        <f>ROUND(IF(OR(AI117="対象外",AL115=""),0,AL115*AJ65*AI63),0)</f>
        <v>0</v>
      </c>
      <c r="AM117" s="68" t="s">
        <v>103</v>
      </c>
      <c r="AN117" s="510" t="s">
        <v>115</v>
      </c>
      <c r="AO117" s="21"/>
      <c r="AP117" s="522">
        <f>ROUND(IF(AN117="対象外",0,AN116*AN5*AO65),0)</f>
        <v>0</v>
      </c>
      <c r="AQ117" s="520">
        <f>ROUND(IF(OR(AN117="対象外",AQ115=""),0,AQ115*AO65*AN63),0)</f>
        <v>0</v>
      </c>
      <c r="AR117" s="68" t="s">
        <v>103</v>
      </c>
      <c r="AS117" s="510" t="s">
        <v>115</v>
      </c>
      <c r="AT117" s="21"/>
      <c r="AU117" s="522">
        <f>ROUND(IF(AS117="対象外",0,AS116*AS5*AT65),0)</f>
        <v>0</v>
      </c>
      <c r="AV117" s="520">
        <f>ROUND(IF(OR(AS117="対象外",AV115=""),0,AV115*AT65*AS63),0)</f>
        <v>0</v>
      </c>
      <c r="AW117" s="68" t="s">
        <v>103</v>
      </c>
      <c r="AX117" s="510" t="s">
        <v>115</v>
      </c>
      <c r="AY117" s="21"/>
      <c r="AZ117" s="522">
        <f>ROUND(IF(AX117="対象外",0,AX116*AX5*AY65),0)</f>
        <v>0</v>
      </c>
      <c r="BA117" s="520">
        <f>ROUND(IF(OR(AX117="対象外",BA115=""),0,BA115*AY65*AX63),0)</f>
        <v>0</v>
      </c>
      <c r="BB117" s="68" t="s">
        <v>103</v>
      </c>
      <c r="BC117" s="510" t="s">
        <v>115</v>
      </c>
      <c r="BD117" s="21"/>
      <c r="BE117" s="522">
        <f>ROUND(IF(BC117="対象外",0,BC116*BC5*BD65),0)</f>
        <v>0</v>
      </c>
      <c r="BF117" s="520">
        <f>ROUND(IF(OR(BC117="対象外",BF115=""),0,BF115*BD65*BC63),0)</f>
        <v>0</v>
      </c>
      <c r="BG117" s="68" t="s">
        <v>103</v>
      </c>
      <c r="BH117" s="510" t="s">
        <v>115</v>
      </c>
      <c r="BI117" s="21"/>
      <c r="BJ117" s="103">
        <f>ROUND(IF(BH117="対象外",0,BH116*BH5*BI65),0)</f>
        <v>0</v>
      </c>
      <c r="BK117" s="520">
        <f>ROUND(IF(OR(BH117="対象外",BK115=""),0,BK115*BI65*BH63),0)</f>
        <v>0</v>
      </c>
      <c r="BL117" s="68" t="s">
        <v>103</v>
      </c>
      <c r="BM117" s="106" t="s">
        <v>115</v>
      </c>
      <c r="BN117" s="21"/>
      <c r="BO117" s="522">
        <f>ROUND(IF(BM117="対象",BO109*$BM$5,0),0)</f>
        <v>0</v>
      </c>
      <c r="BP117" s="530">
        <f>ROUND(IF(BM117="対象外",0,BP109*BM5),0)</f>
        <v>0</v>
      </c>
      <c r="BQ117" s="68" t="s">
        <v>103</v>
      </c>
      <c r="BR117" s="106" t="s">
        <v>115</v>
      </c>
      <c r="BS117" s="21"/>
      <c r="BT117" s="522">
        <f>ROUND(IF(BR117="対象",BT109*$BR$5,0),0)</f>
        <v>0</v>
      </c>
      <c r="BU117" s="530">
        <f>ROUND(IF(BR117="対象外",0,BU109*BR5),0)</f>
        <v>0</v>
      </c>
      <c r="BV117" s="68" t="s">
        <v>103</v>
      </c>
      <c r="BW117" s="106" t="s">
        <v>115</v>
      </c>
      <c r="BX117" s="21"/>
      <c r="BY117" s="522">
        <f>ROUND(IF(BW117="対象",BY109*$BW$5,0),0)</f>
        <v>0</v>
      </c>
      <c r="BZ117" s="530">
        <f>ROUND(IF(BW117="対象外",0,BZ109*BW5),0)</f>
        <v>0</v>
      </c>
      <c r="CA117" s="296"/>
      <c r="CB117" s="414">
        <f>BZ117+BU117+BP117</f>
        <v>0</v>
      </c>
      <c r="CC117" s="700">
        <f>BK117+BF117+BA117+AV117+AQ117+AL117+AG117+AB117+W117+R117</f>
        <v>0</v>
      </c>
    </row>
    <row r="118" spans="1:81" ht="18" customHeight="1">
      <c r="A118" s="1180"/>
      <c r="B118" s="1130"/>
      <c r="C118" s="1131"/>
      <c r="D118" s="69" t="s">
        <v>102</v>
      </c>
      <c r="E118" s="184"/>
      <c r="F118" s="21"/>
      <c r="G118" s="522">
        <f>ROUND(G109*E3,0)</f>
        <v>193</v>
      </c>
      <c r="H118" s="450"/>
      <c r="I118" s="69" t="s">
        <v>102</v>
      </c>
      <c r="J118" s="184"/>
      <c r="K118" s="21"/>
      <c r="L118" s="522">
        <f>ROUND(L109*J3,0)</f>
        <v>191</v>
      </c>
      <c r="M118" s="450"/>
      <c r="N118" s="69" t="s">
        <v>102</v>
      </c>
      <c r="O118" s="30"/>
      <c r="P118" s="21"/>
      <c r="Q118" s="522">
        <f>ROUND(Q109*O3,0)</f>
        <v>198</v>
      </c>
      <c r="R118" s="520">
        <f>ROUND(R109*O3,0)</f>
        <v>0</v>
      </c>
      <c r="S118" s="69" t="s">
        <v>102</v>
      </c>
      <c r="T118" s="30"/>
      <c r="U118" s="21"/>
      <c r="V118" s="522">
        <f>ROUND(V109*T3,0)</f>
        <v>190</v>
      </c>
      <c r="W118" s="520">
        <f>ROUND(W109*T3,0)</f>
        <v>0</v>
      </c>
      <c r="X118" s="69" t="s">
        <v>102</v>
      </c>
      <c r="Y118" s="30"/>
      <c r="Z118" s="21"/>
      <c r="AA118" s="522">
        <f>ROUND(AA109*Y3,0)</f>
        <v>200</v>
      </c>
      <c r="AB118" s="520">
        <f>ROUND(AB109*Y3,0)</f>
        <v>0</v>
      </c>
      <c r="AC118" s="69" t="s">
        <v>102</v>
      </c>
      <c r="AD118" s="30"/>
      <c r="AE118" s="21"/>
      <c r="AF118" s="522">
        <f>ROUND(AF109*AD3,0)</f>
        <v>0</v>
      </c>
      <c r="AG118" s="520">
        <f>ROUND(AG109*AD3,0)</f>
        <v>0</v>
      </c>
      <c r="AH118" s="69" t="s">
        <v>102</v>
      </c>
      <c r="AI118" s="30"/>
      <c r="AJ118" s="21"/>
      <c r="AK118" s="522">
        <f>ROUND(AK109*AI3,0)</f>
        <v>0</v>
      </c>
      <c r="AL118" s="520">
        <f>ROUND(AL109*AI3,0)</f>
        <v>0</v>
      </c>
      <c r="AM118" s="69" t="s">
        <v>102</v>
      </c>
      <c r="AN118" s="30"/>
      <c r="AO118" s="21"/>
      <c r="AP118" s="522">
        <f>ROUND(AP109*AN3,0)</f>
        <v>0</v>
      </c>
      <c r="AQ118" s="520">
        <f>ROUND(AQ109*AN3,0)</f>
        <v>0</v>
      </c>
      <c r="AR118" s="69" t="s">
        <v>102</v>
      </c>
      <c r="AS118" s="30"/>
      <c r="AT118" s="21"/>
      <c r="AU118" s="522">
        <f>ROUND(AU109*AS3,0)</f>
        <v>0</v>
      </c>
      <c r="AV118" s="520">
        <f>ROUND(AV109*AS3,0)</f>
        <v>0</v>
      </c>
      <c r="AW118" s="69" t="s">
        <v>102</v>
      </c>
      <c r="AX118" s="30"/>
      <c r="AY118" s="21"/>
      <c r="AZ118" s="522">
        <f>ROUND(AZ109*AX3,0)</f>
        <v>0</v>
      </c>
      <c r="BA118" s="520">
        <f>ROUND(BA109*AX3,0)</f>
        <v>0</v>
      </c>
      <c r="BB118" s="69" t="s">
        <v>102</v>
      </c>
      <c r="BC118" s="30"/>
      <c r="BD118" s="21"/>
      <c r="BE118" s="522">
        <f>ROUND(BE109*BC3,0)</f>
        <v>0</v>
      </c>
      <c r="BF118" s="520">
        <f>ROUND(BF109*BC3,0)</f>
        <v>0</v>
      </c>
      <c r="BG118" s="69" t="s">
        <v>102</v>
      </c>
      <c r="BH118" s="30"/>
      <c r="BI118" s="21"/>
      <c r="BJ118" s="103">
        <f>ROUND(BJ109*BH3,0)</f>
        <v>0</v>
      </c>
      <c r="BK118" s="520">
        <f>ROUND(BK109*BH3,0)</f>
        <v>0</v>
      </c>
      <c r="BL118" s="69" t="s">
        <v>102</v>
      </c>
      <c r="BM118" s="184"/>
      <c r="BN118" s="21"/>
      <c r="BO118" s="522">
        <f>ROUND(BO109*$BM$3,0)</f>
        <v>0</v>
      </c>
      <c r="BP118" s="530">
        <f>ROUND(BP109*BM3,0)</f>
        <v>0</v>
      </c>
      <c r="BQ118" s="69" t="s">
        <v>102</v>
      </c>
      <c r="BR118" s="184"/>
      <c r="BS118" s="21"/>
      <c r="BT118" s="522">
        <f>ROUND(BT109*$BR$3,0)</f>
        <v>0</v>
      </c>
      <c r="BU118" s="530">
        <f>ROUND(BU109*BR3,0)</f>
        <v>0</v>
      </c>
      <c r="BV118" s="69" t="s">
        <v>102</v>
      </c>
      <c r="BW118" s="184"/>
      <c r="BX118" s="21"/>
      <c r="BY118" s="522">
        <f>ROUND(BY109*$BW$3,0)</f>
        <v>0</v>
      </c>
      <c r="BZ118" s="530">
        <f>ROUND(BZ109*BW3,0)</f>
        <v>0</v>
      </c>
      <c r="CA118" s="297"/>
      <c r="CB118" s="414">
        <f>BZ118+BU118+BP118</f>
        <v>0</v>
      </c>
      <c r="CC118" s="699">
        <f>BK118+BF118+BA118+AV118+AQ118+AL118+AG118+AB118+W118+R118</f>
        <v>0</v>
      </c>
    </row>
    <row r="119" spans="1:81" ht="18" customHeight="1" thickBot="1">
      <c r="A119" s="1180"/>
      <c r="B119" s="1132"/>
      <c r="C119" s="1133"/>
      <c r="D119" s="70" t="s">
        <v>101</v>
      </c>
      <c r="E119" s="511" t="s">
        <v>23</v>
      </c>
      <c r="F119" s="22"/>
      <c r="G119" s="523">
        <f>ROUND(IF(E119="対象外",0,G109*G3),0)</f>
        <v>606</v>
      </c>
      <c r="H119" s="451"/>
      <c r="I119" s="70" t="s">
        <v>101</v>
      </c>
      <c r="J119" s="511" t="s">
        <v>23</v>
      </c>
      <c r="K119" s="22"/>
      <c r="L119" s="523">
        <f>ROUND(IF(J119="対象外",0,L109*L3),0)</f>
        <v>602</v>
      </c>
      <c r="M119" s="451"/>
      <c r="N119" s="70" t="s">
        <v>101</v>
      </c>
      <c r="O119" s="511" t="s">
        <v>23</v>
      </c>
      <c r="P119" s="22"/>
      <c r="Q119" s="523">
        <f>ROUND(IF(O119="対象外",0,Q109*Q3),0)</f>
        <v>623</v>
      </c>
      <c r="R119" s="521">
        <f>ROUND(IF(O119="対象外",0,R109*Q3),0)</f>
        <v>0</v>
      </c>
      <c r="S119" s="70" t="s">
        <v>101</v>
      </c>
      <c r="T119" s="511" t="s">
        <v>23</v>
      </c>
      <c r="U119" s="22"/>
      <c r="V119" s="523">
        <f>ROUND(IF(T119="対象外",0,V109*V3),0)</f>
        <v>599</v>
      </c>
      <c r="W119" s="521">
        <f>ROUND(IF(T119="対象外",0,W109*V3),0)</f>
        <v>0</v>
      </c>
      <c r="X119" s="70" t="s">
        <v>101</v>
      </c>
      <c r="Y119" s="511" t="s">
        <v>23</v>
      </c>
      <c r="Z119" s="22"/>
      <c r="AA119" s="523">
        <f>ROUND(IF(Y119="対象外",0,AA109*AA3),0)</f>
        <v>628</v>
      </c>
      <c r="AB119" s="521">
        <f>ROUND(IF(Y119="対象外",0,AB109*AA3),0)</f>
        <v>0</v>
      </c>
      <c r="AC119" s="70" t="s">
        <v>101</v>
      </c>
      <c r="AD119" s="511" t="s">
        <v>115</v>
      </c>
      <c r="AE119" s="22"/>
      <c r="AF119" s="523">
        <f>ROUND(IF(AD119="対象外",0,AF109*AF3),0)</f>
        <v>0</v>
      </c>
      <c r="AG119" s="521">
        <f>ROUND(IF(AD119="対象外",0,AG109*AF3),0)</f>
        <v>0</v>
      </c>
      <c r="AH119" s="70" t="s">
        <v>101</v>
      </c>
      <c r="AI119" s="511" t="s">
        <v>115</v>
      </c>
      <c r="AJ119" s="22"/>
      <c r="AK119" s="523">
        <f>ROUND(IF(AI119="対象外",0,AK109*AK3),0)</f>
        <v>0</v>
      </c>
      <c r="AL119" s="521">
        <f>ROUND(IF(AI119="対象外",0,AL109*AK3),0)</f>
        <v>0</v>
      </c>
      <c r="AM119" s="70" t="s">
        <v>101</v>
      </c>
      <c r="AN119" s="511" t="s">
        <v>115</v>
      </c>
      <c r="AO119" s="22"/>
      <c r="AP119" s="523">
        <f>ROUND(IF(AN119="対象外",0,AP109*AP3),0)</f>
        <v>0</v>
      </c>
      <c r="AQ119" s="521">
        <f>ROUND(IF(AN119="対象外",0,AQ109*AP3),0)</f>
        <v>0</v>
      </c>
      <c r="AR119" s="70" t="s">
        <v>101</v>
      </c>
      <c r="AS119" s="511" t="s">
        <v>115</v>
      </c>
      <c r="AT119" s="22"/>
      <c r="AU119" s="523">
        <f>ROUND(IF(AS119="対象外",0,AU109*AU3),0)</f>
        <v>0</v>
      </c>
      <c r="AV119" s="521">
        <f>ROUND(IF(AS119="対象外",0,AV109*AU3),0)</f>
        <v>0</v>
      </c>
      <c r="AW119" s="70" t="s">
        <v>101</v>
      </c>
      <c r="AX119" s="511" t="s">
        <v>115</v>
      </c>
      <c r="AY119" s="22"/>
      <c r="AZ119" s="523">
        <f>ROUND(IF(AX119="対象外",0,AZ109*AZ3),0)</f>
        <v>0</v>
      </c>
      <c r="BA119" s="521">
        <f>ROUND(IF(AX119="対象外",0,BA109*AZ3),0)</f>
        <v>0</v>
      </c>
      <c r="BB119" s="70" t="s">
        <v>101</v>
      </c>
      <c r="BC119" s="511" t="s">
        <v>115</v>
      </c>
      <c r="BD119" s="22"/>
      <c r="BE119" s="523">
        <f>ROUND(IF(BC119="対象外",0,BE109*BE3),0)</f>
        <v>0</v>
      </c>
      <c r="BF119" s="521">
        <f>ROUND(IF(BC119="対象外",0,BF109*BE3),0)</f>
        <v>0</v>
      </c>
      <c r="BG119" s="70" t="s">
        <v>101</v>
      </c>
      <c r="BH119" s="511" t="s">
        <v>115</v>
      </c>
      <c r="BI119" s="22"/>
      <c r="BJ119" s="104">
        <f>ROUND(IF(BH119="対象外",0,BJ109*BJ3),0)</f>
        <v>0</v>
      </c>
      <c r="BK119" s="521">
        <f>ROUND(IF(BH119="対象外",0,BK109*BJ3),0)</f>
        <v>0</v>
      </c>
      <c r="BL119" s="70" t="s">
        <v>101</v>
      </c>
      <c r="BM119" s="511" t="s">
        <v>115</v>
      </c>
      <c r="BN119" s="22"/>
      <c r="BO119" s="523">
        <f>ROUND(IF(BM119="対象",BO109*$BO$3,0),0)</f>
        <v>0</v>
      </c>
      <c r="BP119" s="531">
        <f>ROUND(IF(BM119="対象外",0,BP109*BO3),0)</f>
        <v>0</v>
      </c>
      <c r="BQ119" s="70" t="s">
        <v>101</v>
      </c>
      <c r="BR119" s="511" t="s">
        <v>115</v>
      </c>
      <c r="BS119" s="22"/>
      <c r="BT119" s="523">
        <f>ROUND(IF(BR119="対象",BT109*$BT$3,0),0)</f>
        <v>0</v>
      </c>
      <c r="BU119" s="531">
        <f>ROUND(IF(BR119="対象外",0,BU109*BT3),0)</f>
        <v>0</v>
      </c>
      <c r="BV119" s="70" t="s">
        <v>101</v>
      </c>
      <c r="BW119" s="511" t="s">
        <v>115</v>
      </c>
      <c r="BX119" s="22"/>
      <c r="BY119" s="523">
        <f>ROUND(IF(BW119="対象",BY109*$BY$3,0),0)</f>
        <v>0</v>
      </c>
      <c r="BZ119" s="531">
        <f>ROUND(IF(BW119="対象外",0,BZ109*BY3),0)</f>
        <v>0</v>
      </c>
      <c r="CA119" s="298"/>
      <c r="CB119" s="414">
        <f>BZ119+BU119+BP119</f>
        <v>0</v>
      </c>
      <c r="CC119" s="701">
        <f>BK119+BF119+BA119+AV119+AQ119+AL119+AG119+AB119+W119+R119</f>
        <v>0</v>
      </c>
    </row>
    <row r="120" spans="1:81" s="5" customFormat="1" ht="18" customHeight="1" thickBot="1">
      <c r="A120" s="1180"/>
      <c r="B120" s="1151" t="s">
        <v>65</v>
      </c>
      <c r="C120" s="1152"/>
      <c r="D120" s="71" t="s">
        <v>229</v>
      </c>
      <c r="E120" s="11"/>
      <c r="F120" s="599">
        <f>G120</f>
        <v>9370</v>
      </c>
      <c r="G120" s="524">
        <f>SUM(G116:G119)</f>
        <v>9370</v>
      </c>
      <c r="H120" s="452"/>
      <c r="I120" s="71" t="s">
        <v>229</v>
      </c>
      <c r="J120" s="11"/>
      <c r="K120" s="599">
        <f>L120</f>
        <v>9364</v>
      </c>
      <c r="L120" s="524">
        <f>SUM(L116:L119)</f>
        <v>9364</v>
      </c>
      <c r="M120" s="452"/>
      <c r="N120" s="71" t="s">
        <v>229</v>
      </c>
      <c r="O120" s="462"/>
      <c r="P120" s="675">
        <f>R120+Q120</f>
        <v>9392</v>
      </c>
      <c r="Q120" s="549">
        <f>SUM(Q116:Q119)</f>
        <v>9392</v>
      </c>
      <c r="R120" s="548">
        <f>SUM(R116:R119)</f>
        <v>0</v>
      </c>
      <c r="S120" s="71" t="s">
        <v>229</v>
      </c>
      <c r="T120" s="462"/>
      <c r="U120" s="675">
        <f>W120+V120</f>
        <v>9360</v>
      </c>
      <c r="V120" s="549">
        <f>SUM(V116:V119)</f>
        <v>9360</v>
      </c>
      <c r="W120" s="548">
        <f>SUM(W116:W119)</f>
        <v>0</v>
      </c>
      <c r="X120" s="71" t="s">
        <v>229</v>
      </c>
      <c r="Y120" s="462"/>
      <c r="Z120" s="675">
        <f>AB120+AA120</f>
        <v>9399</v>
      </c>
      <c r="AA120" s="549">
        <f>SUM(AA116:AA119)</f>
        <v>9399</v>
      </c>
      <c r="AB120" s="548">
        <f>SUM(AB116:AB119)</f>
        <v>0</v>
      </c>
      <c r="AC120" s="71" t="s">
        <v>229</v>
      </c>
      <c r="AD120" s="462"/>
      <c r="AE120" s="675">
        <f>AG120+AF120</f>
        <v>0</v>
      </c>
      <c r="AF120" s="549">
        <f>SUM(AF116:AF119)</f>
        <v>0</v>
      </c>
      <c r="AG120" s="548">
        <f>SUM(AG116:AG119)</f>
        <v>0</v>
      </c>
      <c r="AH120" s="71" t="s">
        <v>229</v>
      </c>
      <c r="AI120" s="462"/>
      <c r="AJ120" s="675">
        <f>AL120+AK120</f>
        <v>0</v>
      </c>
      <c r="AK120" s="549">
        <f>SUM(AK116:AK119)</f>
        <v>0</v>
      </c>
      <c r="AL120" s="548">
        <f>SUM(AL116:AL119)</f>
        <v>0</v>
      </c>
      <c r="AM120" s="71" t="s">
        <v>229</v>
      </c>
      <c r="AN120" s="462"/>
      <c r="AO120" s="675">
        <f>AQ120+AP120</f>
        <v>0</v>
      </c>
      <c r="AP120" s="549">
        <f>SUM(AP116:AP119)</f>
        <v>0</v>
      </c>
      <c r="AQ120" s="548">
        <f>SUM(AQ116:AQ119)</f>
        <v>0</v>
      </c>
      <c r="AR120" s="71" t="s">
        <v>229</v>
      </c>
      <c r="AS120" s="462"/>
      <c r="AT120" s="675">
        <f>AV120+AU120</f>
        <v>0</v>
      </c>
      <c r="AU120" s="549">
        <f>SUM(AU116:AU119)</f>
        <v>0</v>
      </c>
      <c r="AV120" s="548">
        <f>SUM(AV116:AV119)</f>
        <v>0</v>
      </c>
      <c r="AW120" s="71" t="s">
        <v>229</v>
      </c>
      <c r="AX120" s="462"/>
      <c r="AY120" s="675">
        <f>BA120+AZ120</f>
        <v>0</v>
      </c>
      <c r="AZ120" s="549">
        <f>SUM(AZ116:AZ119)</f>
        <v>0</v>
      </c>
      <c r="BA120" s="548">
        <f>SUM(BA116:BA119)</f>
        <v>0</v>
      </c>
      <c r="BB120" s="71" t="s">
        <v>229</v>
      </c>
      <c r="BC120" s="462"/>
      <c r="BD120" s="675">
        <f>BF120+BE120</f>
        <v>0</v>
      </c>
      <c r="BE120" s="549">
        <f>SUM(BE116:BE119)</f>
        <v>0</v>
      </c>
      <c r="BF120" s="548">
        <f>SUM(BF116:BF119)</f>
        <v>0</v>
      </c>
      <c r="BG120" s="71" t="s">
        <v>229</v>
      </c>
      <c r="BH120" s="462"/>
      <c r="BI120" s="675">
        <f>BK120+BJ120</f>
        <v>0</v>
      </c>
      <c r="BJ120" s="105">
        <f>SUM(BJ116:BJ119)</f>
        <v>0</v>
      </c>
      <c r="BK120" s="548">
        <f>SUM(BK116:BK119)</f>
        <v>0</v>
      </c>
      <c r="BL120" s="71" t="s">
        <v>229</v>
      </c>
      <c r="BM120" s="462"/>
      <c r="BN120" s="676">
        <f>BP120+BO120</f>
        <v>0</v>
      </c>
      <c r="BO120" s="524">
        <f>SUM(BO116:BO119)</f>
        <v>0</v>
      </c>
      <c r="BP120" s="532">
        <f>SUM(BP116:BP119)</f>
        <v>0</v>
      </c>
      <c r="BQ120" s="71" t="s">
        <v>229</v>
      </c>
      <c r="BR120" s="462"/>
      <c r="BS120" s="676">
        <f>BU120+BT120</f>
        <v>0</v>
      </c>
      <c r="BT120" s="524">
        <f>SUM(BT116:BT119)</f>
        <v>0</v>
      </c>
      <c r="BU120" s="532">
        <f>SUM(BU116:BU119)</f>
        <v>0</v>
      </c>
      <c r="BV120" s="71" t="s">
        <v>229</v>
      </c>
      <c r="BW120" s="462"/>
      <c r="BX120" s="676">
        <f>BZ120+BY120</f>
        <v>0</v>
      </c>
      <c r="BY120" s="524">
        <f>SUM(BY116:BY119)</f>
        <v>0</v>
      </c>
      <c r="BZ120" s="532">
        <f>SUM(BZ116:BZ119)</f>
        <v>0</v>
      </c>
      <c r="CA120" s="467">
        <f>BX120+BS120+BN120+BI120+BD120+AY120+AT120+AO120+AJ120+AE120+Z120+U120+P120+K120+F120</f>
        <v>46885</v>
      </c>
      <c r="CB120" s="415">
        <f>SUM(CB116:CB119)</f>
        <v>0</v>
      </c>
      <c r="CC120" s="702">
        <f>SUM(CC116:CC119)</f>
        <v>0</v>
      </c>
    </row>
    <row r="121" spans="1:81" ht="18" customHeight="1" thickBot="1">
      <c r="A121" s="1184"/>
      <c r="B121" s="1153" t="s">
        <v>66</v>
      </c>
      <c r="C121" s="1154"/>
      <c r="D121" s="474" t="s">
        <v>230</v>
      </c>
      <c r="E121" s="475"/>
      <c r="F121" s="599">
        <f>G121</f>
        <v>73186</v>
      </c>
      <c r="G121" s="534">
        <f>G120+G109</f>
        <v>73186</v>
      </c>
      <c r="H121" s="690"/>
      <c r="I121" s="474" t="s">
        <v>230</v>
      </c>
      <c r="J121" s="475"/>
      <c r="K121" s="599">
        <f>L121</f>
        <v>72753</v>
      </c>
      <c r="L121" s="534">
        <f>L120+L109</f>
        <v>72753</v>
      </c>
      <c r="M121" s="690"/>
      <c r="N121" s="474" t="s">
        <v>230</v>
      </c>
      <c r="O121" s="462"/>
      <c r="P121" s="599">
        <f>R121+Q121</f>
        <v>74955</v>
      </c>
      <c r="Q121" s="691">
        <f>Q120+Q109</f>
        <v>74955</v>
      </c>
      <c r="R121" s="550">
        <f>R120+R109</f>
        <v>0</v>
      </c>
      <c r="S121" s="474" t="s">
        <v>230</v>
      </c>
      <c r="T121" s="462"/>
      <c r="U121" s="675">
        <f>W121+V121</f>
        <v>72409</v>
      </c>
      <c r="V121" s="691">
        <f>V120+V109</f>
        <v>72409</v>
      </c>
      <c r="W121" s="550">
        <f>W120+W109</f>
        <v>0</v>
      </c>
      <c r="X121" s="474" t="s">
        <v>230</v>
      </c>
      <c r="Y121" s="462"/>
      <c r="Z121" s="675">
        <f>AB121+AA121</f>
        <v>75483</v>
      </c>
      <c r="AA121" s="691">
        <f>AA120+AA109</f>
        <v>75483</v>
      </c>
      <c r="AB121" s="550">
        <f>AB120+AB109</f>
        <v>0</v>
      </c>
      <c r="AC121" s="474" t="s">
        <v>230</v>
      </c>
      <c r="AD121" s="462"/>
      <c r="AE121" s="675">
        <f>AG121+AF121</f>
        <v>0</v>
      </c>
      <c r="AF121" s="691">
        <f>AF120+AF109</f>
        <v>0</v>
      </c>
      <c r="AG121" s="550">
        <f>AG120+AG109</f>
        <v>0</v>
      </c>
      <c r="AH121" s="474" t="s">
        <v>230</v>
      </c>
      <c r="AI121" s="462"/>
      <c r="AJ121" s="675">
        <f>AL121+AK121</f>
        <v>0</v>
      </c>
      <c r="AK121" s="691">
        <f>AK120+AK109</f>
        <v>0</v>
      </c>
      <c r="AL121" s="550">
        <f>AL120+AL109</f>
        <v>0</v>
      </c>
      <c r="AM121" s="474" t="s">
        <v>230</v>
      </c>
      <c r="AN121" s="462"/>
      <c r="AO121" s="675">
        <f>AQ121+AP121</f>
        <v>0</v>
      </c>
      <c r="AP121" s="691">
        <f>AP120+AP109</f>
        <v>0</v>
      </c>
      <c r="AQ121" s="550">
        <f>AQ120+AQ109</f>
        <v>0</v>
      </c>
      <c r="AR121" s="474" t="s">
        <v>230</v>
      </c>
      <c r="AS121" s="462"/>
      <c r="AT121" s="675">
        <f>AV121+AU121</f>
        <v>0</v>
      </c>
      <c r="AU121" s="691">
        <f>AU120+AU109</f>
        <v>0</v>
      </c>
      <c r="AV121" s="550">
        <f>AV120+AV109</f>
        <v>0</v>
      </c>
      <c r="AW121" s="474" t="s">
        <v>230</v>
      </c>
      <c r="AX121" s="462"/>
      <c r="AY121" s="675">
        <f>BA121+AZ121</f>
        <v>0</v>
      </c>
      <c r="AZ121" s="691">
        <f>AZ120+AZ109</f>
        <v>0</v>
      </c>
      <c r="BA121" s="550">
        <f>BA120+BA109</f>
        <v>0</v>
      </c>
      <c r="BB121" s="474" t="s">
        <v>230</v>
      </c>
      <c r="BC121" s="462"/>
      <c r="BD121" s="675">
        <f>BF121+BE121</f>
        <v>0</v>
      </c>
      <c r="BE121" s="691">
        <f>BE120+BE109</f>
        <v>0</v>
      </c>
      <c r="BF121" s="550">
        <f>BF120+BF109</f>
        <v>0</v>
      </c>
      <c r="BG121" s="474" t="s">
        <v>230</v>
      </c>
      <c r="BH121" s="462"/>
      <c r="BI121" s="675">
        <f>BK121+BJ121</f>
        <v>0</v>
      </c>
      <c r="BJ121" s="692">
        <f>BJ120+BJ109</f>
        <v>0</v>
      </c>
      <c r="BK121" s="550">
        <f>BK120+BK109</f>
        <v>0</v>
      </c>
      <c r="BL121" s="474" t="s">
        <v>230</v>
      </c>
      <c r="BM121" s="462"/>
      <c r="BN121" s="676">
        <f>BP121+BO121</f>
        <v>0</v>
      </c>
      <c r="BO121" s="534">
        <f>BO120+BO109</f>
        <v>0</v>
      </c>
      <c r="BP121" s="533">
        <f>BP120+BP109</f>
        <v>0</v>
      </c>
      <c r="BQ121" s="474" t="s">
        <v>230</v>
      </c>
      <c r="BR121" s="462"/>
      <c r="BS121" s="676">
        <f>BU121+BT121</f>
        <v>0</v>
      </c>
      <c r="BT121" s="534">
        <f>BT120+BT109</f>
        <v>0</v>
      </c>
      <c r="BU121" s="533">
        <f>BU120+BU109</f>
        <v>0</v>
      </c>
      <c r="BV121" s="474" t="s">
        <v>230</v>
      </c>
      <c r="BW121" s="462"/>
      <c r="BX121" s="676">
        <f>BZ121+BY121</f>
        <v>0</v>
      </c>
      <c r="BY121" s="534">
        <f>BY120+BY109</f>
        <v>0</v>
      </c>
      <c r="BZ121" s="533">
        <f>BZ120+BZ109</f>
        <v>0</v>
      </c>
      <c r="CA121" s="467">
        <f>BX121+BS121+BN121+BI121+BD121+AY121+AT121+AO121+AJ121+AE121+Z121+U121+P121+K121+F121</f>
        <v>368786</v>
      </c>
      <c r="CB121" s="416">
        <f>CB120+SUM(CC80:CC103)</f>
        <v>0</v>
      </c>
      <c r="CC121" s="703">
        <f>CC120+SUM(CC65:CC79)-CC104</f>
        <v>0</v>
      </c>
    </row>
    <row r="122" spans="1:81" s="5" customFormat="1" ht="35.4" customHeight="1" thickBot="1">
      <c r="A122" s="493" t="s">
        <v>80</v>
      </c>
      <c r="B122" s="1155">
        <f>職員設定!B11</f>
        <v>3</v>
      </c>
      <c r="C122" s="1156"/>
      <c r="D122" s="43"/>
      <c r="E122" s="24" t="s">
        <v>4</v>
      </c>
      <c r="F122" s="24" t="s">
        <v>33</v>
      </c>
      <c r="G122" s="364" t="s">
        <v>51</v>
      </c>
      <c r="H122" s="375" t="s">
        <v>165</v>
      </c>
      <c r="I122" s="43"/>
      <c r="J122" s="24" t="s">
        <v>4</v>
      </c>
      <c r="K122" s="24" t="s">
        <v>33</v>
      </c>
      <c r="L122" s="143" t="s">
        <v>51</v>
      </c>
      <c r="M122" s="375" t="s">
        <v>165</v>
      </c>
      <c r="N122" s="43"/>
      <c r="O122" s="24" t="s">
        <v>4</v>
      </c>
      <c r="P122" s="24" t="s">
        <v>78</v>
      </c>
      <c r="Q122" s="364" t="s">
        <v>51</v>
      </c>
      <c r="R122" s="410" t="s">
        <v>225</v>
      </c>
      <c r="S122" s="43"/>
      <c r="T122" s="24" t="s">
        <v>4</v>
      </c>
      <c r="U122" s="24" t="s">
        <v>78</v>
      </c>
      <c r="V122" s="364" t="s">
        <v>51</v>
      </c>
      <c r="W122" s="410" t="s">
        <v>225</v>
      </c>
      <c r="X122" s="43"/>
      <c r="Y122" s="24" t="s">
        <v>4</v>
      </c>
      <c r="Z122" s="24" t="s">
        <v>78</v>
      </c>
      <c r="AA122" s="364" t="s">
        <v>51</v>
      </c>
      <c r="AB122" s="410" t="s">
        <v>225</v>
      </c>
      <c r="AC122" s="43"/>
      <c r="AD122" s="24" t="s">
        <v>4</v>
      </c>
      <c r="AE122" s="24" t="s">
        <v>78</v>
      </c>
      <c r="AF122" s="364" t="s">
        <v>51</v>
      </c>
      <c r="AG122" s="410" t="s">
        <v>225</v>
      </c>
      <c r="AH122" s="43"/>
      <c r="AI122" s="24" t="s">
        <v>4</v>
      </c>
      <c r="AJ122" s="24" t="s">
        <v>78</v>
      </c>
      <c r="AK122" s="364" t="s">
        <v>51</v>
      </c>
      <c r="AL122" s="410" t="s">
        <v>225</v>
      </c>
      <c r="AM122" s="43"/>
      <c r="AN122" s="24" t="s">
        <v>4</v>
      </c>
      <c r="AO122" s="24" t="s">
        <v>78</v>
      </c>
      <c r="AP122" s="364" t="s">
        <v>51</v>
      </c>
      <c r="AQ122" s="410" t="s">
        <v>225</v>
      </c>
      <c r="AR122" s="43"/>
      <c r="AS122" s="24" t="s">
        <v>4</v>
      </c>
      <c r="AT122" s="24" t="s">
        <v>78</v>
      </c>
      <c r="AU122" s="364" t="s">
        <v>51</v>
      </c>
      <c r="AV122" s="410" t="s">
        <v>225</v>
      </c>
      <c r="AW122" s="43"/>
      <c r="AX122" s="24" t="s">
        <v>4</v>
      </c>
      <c r="AY122" s="24" t="s">
        <v>78</v>
      </c>
      <c r="AZ122" s="364" t="s">
        <v>51</v>
      </c>
      <c r="BA122" s="410" t="s">
        <v>225</v>
      </c>
      <c r="BB122" s="43"/>
      <c r="BC122" s="24" t="s">
        <v>4</v>
      </c>
      <c r="BD122" s="24" t="s">
        <v>78</v>
      </c>
      <c r="BE122" s="364" t="s">
        <v>51</v>
      </c>
      <c r="BF122" s="410" t="s">
        <v>225</v>
      </c>
      <c r="BG122" s="43"/>
      <c r="BH122" s="24" t="s">
        <v>4</v>
      </c>
      <c r="BI122" s="24" t="s">
        <v>78</v>
      </c>
      <c r="BJ122" s="364" t="s">
        <v>51</v>
      </c>
      <c r="BK122" s="410" t="s">
        <v>225</v>
      </c>
      <c r="BL122" s="43"/>
      <c r="BM122" s="24" t="s">
        <v>4</v>
      </c>
      <c r="BN122" s="24" t="s">
        <v>33</v>
      </c>
      <c r="BO122" s="364" t="s">
        <v>51</v>
      </c>
      <c r="BP122" s="410" t="s">
        <v>225</v>
      </c>
      <c r="BQ122" s="43"/>
      <c r="BR122" s="24" t="s">
        <v>4</v>
      </c>
      <c r="BS122" s="24" t="s">
        <v>33</v>
      </c>
      <c r="BT122" s="364" t="s">
        <v>51</v>
      </c>
      <c r="BU122" s="410" t="s">
        <v>225</v>
      </c>
      <c r="BV122" s="43"/>
      <c r="BW122" s="24" t="s">
        <v>4</v>
      </c>
      <c r="BX122" s="24" t="s">
        <v>33</v>
      </c>
      <c r="BY122" s="364" t="s">
        <v>51</v>
      </c>
      <c r="BZ122" s="410" t="s">
        <v>225</v>
      </c>
      <c r="CA122" s="411" t="s">
        <v>0</v>
      </c>
      <c r="CB122" s="412" t="s">
        <v>157</v>
      </c>
      <c r="CC122" s="696" t="s">
        <v>225</v>
      </c>
    </row>
    <row r="123" spans="1:81" ht="18" customHeight="1">
      <c r="A123" s="1187" t="str">
        <f>職員設定!C11</f>
        <v>C</v>
      </c>
      <c r="B123" s="1159" t="s">
        <v>39</v>
      </c>
      <c r="C123" s="1164" t="s">
        <v>2</v>
      </c>
      <c r="D123" s="109" t="s">
        <v>37</v>
      </c>
      <c r="E123" s="32">
        <v>172000</v>
      </c>
      <c r="F123" s="1000">
        <f>職員設定!$D$11</f>
        <v>1</v>
      </c>
      <c r="G123" s="973">
        <f>E125*F123-H123</f>
        <v>8000</v>
      </c>
      <c r="H123" s="1095">
        <v>4000</v>
      </c>
      <c r="I123" s="109" t="s">
        <v>37</v>
      </c>
      <c r="J123" s="32">
        <v>172000</v>
      </c>
      <c r="K123" s="1000">
        <f>職員設定!$D$11</f>
        <v>1</v>
      </c>
      <c r="L123" s="973">
        <f>J125*K123-M123</f>
        <v>8000</v>
      </c>
      <c r="M123" s="1095">
        <v>4000</v>
      </c>
      <c r="N123" s="109" t="s">
        <v>37</v>
      </c>
      <c r="O123" s="32">
        <v>172000</v>
      </c>
      <c r="P123" s="1000">
        <f>職員設定!$D$11</f>
        <v>1</v>
      </c>
      <c r="Q123" s="973">
        <f>O125*P123-R123</f>
        <v>8000</v>
      </c>
      <c r="R123" s="970">
        <f>IF(O123="",0,$M$123)</f>
        <v>4000</v>
      </c>
      <c r="S123" s="109" t="s">
        <v>37</v>
      </c>
      <c r="T123" s="32">
        <v>172000</v>
      </c>
      <c r="U123" s="1000">
        <f>職員設定!$D$11</f>
        <v>1</v>
      </c>
      <c r="V123" s="973">
        <f>T125*U123-W123</f>
        <v>8000</v>
      </c>
      <c r="W123" s="970">
        <f>IF(T123="",0,$M$123)</f>
        <v>4000</v>
      </c>
      <c r="X123" s="109" t="s">
        <v>37</v>
      </c>
      <c r="Y123" s="32">
        <v>172000</v>
      </c>
      <c r="Z123" s="1000">
        <f>職員設定!$D$11</f>
        <v>1</v>
      </c>
      <c r="AA123" s="973">
        <f>Y125*Z123-AB123</f>
        <v>8000</v>
      </c>
      <c r="AB123" s="970">
        <f>IF(Y123="",0,$M$123)</f>
        <v>4000</v>
      </c>
      <c r="AC123" s="109" t="s">
        <v>37</v>
      </c>
      <c r="AD123" s="32"/>
      <c r="AE123" s="1000">
        <f>職員設定!$D$11</f>
        <v>1</v>
      </c>
      <c r="AF123" s="973">
        <f>AD125*AE123-AG123</f>
        <v>0</v>
      </c>
      <c r="AG123" s="986">
        <f>IF(AD123="",0,$M$123)</f>
        <v>0</v>
      </c>
      <c r="AH123" s="109" t="s">
        <v>37</v>
      </c>
      <c r="AI123" s="32"/>
      <c r="AJ123" s="1000">
        <f>職員設定!$D$11</f>
        <v>1</v>
      </c>
      <c r="AK123" s="973">
        <f>AI125*AJ123-AL123</f>
        <v>0</v>
      </c>
      <c r="AL123" s="986">
        <f>IF(AI123="",0,$M$123)</f>
        <v>0</v>
      </c>
      <c r="AM123" s="109" t="s">
        <v>37</v>
      </c>
      <c r="AN123" s="32"/>
      <c r="AO123" s="1000">
        <f>職員設定!$D$11</f>
        <v>1</v>
      </c>
      <c r="AP123" s="973">
        <f>AN125*AO123-AQ123</f>
        <v>0</v>
      </c>
      <c r="AQ123" s="986">
        <f>IF(AN123="",0,$M$123)</f>
        <v>0</v>
      </c>
      <c r="AR123" s="109" t="s">
        <v>37</v>
      </c>
      <c r="AS123" s="32"/>
      <c r="AT123" s="1000">
        <f>職員設定!$D$11</f>
        <v>1</v>
      </c>
      <c r="AU123" s="973">
        <f>AS125*AT123-AV123</f>
        <v>0</v>
      </c>
      <c r="AV123" s="986">
        <f>IF(AS123="",0,$M$123)</f>
        <v>0</v>
      </c>
      <c r="AW123" s="109" t="s">
        <v>37</v>
      </c>
      <c r="AX123" s="32"/>
      <c r="AY123" s="1000">
        <f>職員設定!$D$11</f>
        <v>1</v>
      </c>
      <c r="AZ123" s="973">
        <f>AX125*AY123-BA123</f>
        <v>0</v>
      </c>
      <c r="BA123" s="986">
        <f>IF(AX123="",0,$M$123)</f>
        <v>0</v>
      </c>
      <c r="BB123" s="109" t="s">
        <v>37</v>
      </c>
      <c r="BC123" s="32"/>
      <c r="BD123" s="1000">
        <f>職員設定!$D$11</f>
        <v>1</v>
      </c>
      <c r="BE123" s="973">
        <f>BC125*BD123-BF123</f>
        <v>0</v>
      </c>
      <c r="BF123" s="986">
        <f>IF(BC123="",0,$M$123)</f>
        <v>0</v>
      </c>
      <c r="BG123" s="109" t="s">
        <v>37</v>
      </c>
      <c r="BH123" s="32"/>
      <c r="BI123" s="1000">
        <f>職員設定!$D$11</f>
        <v>1</v>
      </c>
      <c r="BJ123" s="973">
        <f>BH125*BI123-BK123</f>
        <v>0</v>
      </c>
      <c r="BK123" s="986">
        <f>IF(BH123="",0,$M$123)</f>
        <v>0</v>
      </c>
      <c r="BL123" s="244"/>
      <c r="BM123" s="76"/>
      <c r="BN123" s="1000">
        <f>職員設定!$D$11</f>
        <v>1</v>
      </c>
      <c r="BO123" s="983"/>
      <c r="BP123" s="960"/>
      <c r="BQ123" s="244"/>
      <c r="BR123" s="76"/>
      <c r="BS123" s="1000">
        <f>職員設定!$D$11</f>
        <v>1</v>
      </c>
      <c r="BT123" s="983"/>
      <c r="BU123" s="960"/>
      <c r="BV123" s="244"/>
      <c r="BW123" s="76"/>
      <c r="BX123" s="1000">
        <f>職員設定!$D$11</f>
        <v>1</v>
      </c>
      <c r="BY123" s="983"/>
      <c r="BZ123" s="960"/>
      <c r="CA123" s="1086">
        <f>BJ123+BK123+BE123+BF123+AZ123+BA123+AU123+AV123+AP123+AQ123+AK123+AL123+AF123+AG123+AA123+AB123+V123+W123+Q123+R123+L123+M123+G123+H123</f>
        <v>60000</v>
      </c>
      <c r="CB123" s="1087">
        <f>H123+M123</f>
        <v>8000</v>
      </c>
      <c r="CC123" s="1025">
        <f>BK123+BF123+BA123+AV123+AQ123+AL123+AG123+AB123+W123+R123</f>
        <v>12000</v>
      </c>
    </row>
    <row r="124" spans="1:81" s="421" customFormat="1" ht="18" customHeight="1">
      <c r="A124" s="1180"/>
      <c r="B124" s="1160"/>
      <c r="C124" s="1165"/>
      <c r="D124" s="45" t="s">
        <v>1</v>
      </c>
      <c r="E124" s="149">
        <f>IF(E123&lt;&gt;"",職員設定!$E$11,"0")</f>
        <v>160000</v>
      </c>
      <c r="F124" s="1001"/>
      <c r="G124" s="974"/>
      <c r="H124" s="1103"/>
      <c r="I124" s="45" t="s">
        <v>1</v>
      </c>
      <c r="J124" s="149">
        <f>IF(J123&lt;&gt;"",職員設定!$E$11,"0")</f>
        <v>160000</v>
      </c>
      <c r="K124" s="1001"/>
      <c r="L124" s="974"/>
      <c r="M124" s="1103"/>
      <c r="N124" s="45" t="s">
        <v>1</v>
      </c>
      <c r="O124" s="149">
        <f>IF(O123&lt;&gt;"",職員設定!$E$11,"0")</f>
        <v>160000</v>
      </c>
      <c r="P124" s="1001"/>
      <c r="Q124" s="974"/>
      <c r="R124" s="993"/>
      <c r="S124" s="45" t="s">
        <v>1</v>
      </c>
      <c r="T124" s="149">
        <f>IF(T123&lt;&gt;"",職員設定!$E$11,"0")</f>
        <v>160000</v>
      </c>
      <c r="U124" s="1001"/>
      <c r="V124" s="974"/>
      <c r="W124" s="993"/>
      <c r="X124" s="45" t="s">
        <v>1</v>
      </c>
      <c r="Y124" s="149">
        <f>IF(Y123&lt;&gt;"",職員設定!$E$11,"0")</f>
        <v>160000</v>
      </c>
      <c r="Z124" s="1001"/>
      <c r="AA124" s="974"/>
      <c r="AB124" s="993"/>
      <c r="AC124" s="45" t="s">
        <v>1</v>
      </c>
      <c r="AD124" s="149" t="str">
        <f>IF(AD123&lt;&gt;"",職員設定!$E$11,"0")</f>
        <v>0</v>
      </c>
      <c r="AE124" s="1001"/>
      <c r="AF124" s="974"/>
      <c r="AG124" s="1064"/>
      <c r="AH124" s="45" t="s">
        <v>1</v>
      </c>
      <c r="AI124" s="149" t="str">
        <f>IF(AI123&lt;&gt;"",職員設定!$E$11,"0")</f>
        <v>0</v>
      </c>
      <c r="AJ124" s="1001"/>
      <c r="AK124" s="974"/>
      <c r="AL124" s="1064"/>
      <c r="AM124" s="45" t="s">
        <v>1</v>
      </c>
      <c r="AN124" s="149" t="str">
        <f>IF(AN123&lt;&gt;"",職員設定!$E$11,"0")</f>
        <v>0</v>
      </c>
      <c r="AO124" s="1001"/>
      <c r="AP124" s="974"/>
      <c r="AQ124" s="1064"/>
      <c r="AR124" s="45" t="s">
        <v>1</v>
      </c>
      <c r="AS124" s="149" t="str">
        <f>IF(AS123&lt;&gt;"",職員設定!$E$11,"0")</f>
        <v>0</v>
      </c>
      <c r="AT124" s="1001"/>
      <c r="AU124" s="974"/>
      <c r="AV124" s="1064"/>
      <c r="AW124" s="45" t="s">
        <v>1</v>
      </c>
      <c r="AX124" s="149" t="str">
        <f>IF(AX123&lt;&gt;"",職員設定!$E$11,"0")</f>
        <v>0</v>
      </c>
      <c r="AY124" s="1001"/>
      <c r="AZ124" s="974"/>
      <c r="BA124" s="1064"/>
      <c r="BB124" s="45" t="s">
        <v>1</v>
      </c>
      <c r="BC124" s="149" t="str">
        <f>IF(BC123&lt;&gt;"",職員設定!$E$11,"0")</f>
        <v>0</v>
      </c>
      <c r="BD124" s="1001"/>
      <c r="BE124" s="974"/>
      <c r="BF124" s="1064"/>
      <c r="BG124" s="45" t="s">
        <v>1</v>
      </c>
      <c r="BH124" s="149" t="str">
        <f>IF(BH123&lt;&gt;"",職員設定!$E$11,"0")</f>
        <v>0</v>
      </c>
      <c r="BI124" s="1001"/>
      <c r="BJ124" s="974"/>
      <c r="BK124" s="1064"/>
      <c r="BL124" s="45"/>
      <c r="BM124" s="16"/>
      <c r="BN124" s="1001"/>
      <c r="BO124" s="984"/>
      <c r="BP124" s="954"/>
      <c r="BQ124" s="45"/>
      <c r="BR124" s="16"/>
      <c r="BS124" s="1001"/>
      <c r="BT124" s="984"/>
      <c r="BU124" s="954"/>
      <c r="BV124" s="45"/>
      <c r="BW124" s="16"/>
      <c r="BX124" s="1001"/>
      <c r="BY124" s="984"/>
      <c r="BZ124" s="954"/>
      <c r="CA124" s="1080"/>
      <c r="CB124" s="1022"/>
      <c r="CC124" s="1026"/>
    </row>
    <row r="125" spans="1:81" ht="18" customHeight="1" thickBot="1">
      <c r="A125" s="1180"/>
      <c r="B125" s="1160"/>
      <c r="C125" s="1166"/>
      <c r="D125" s="46" t="s">
        <v>51</v>
      </c>
      <c r="E125" s="18">
        <f>E123-E124</f>
        <v>12000</v>
      </c>
      <c r="F125" s="1001"/>
      <c r="G125" s="975"/>
      <c r="H125" s="1104"/>
      <c r="I125" s="46" t="s">
        <v>51</v>
      </c>
      <c r="J125" s="18">
        <f>J123-J124</f>
        <v>12000</v>
      </c>
      <c r="K125" s="1001"/>
      <c r="L125" s="975"/>
      <c r="M125" s="1104"/>
      <c r="N125" s="46" t="s">
        <v>51</v>
      </c>
      <c r="O125" s="18">
        <f>O123-O124</f>
        <v>12000</v>
      </c>
      <c r="P125" s="1001"/>
      <c r="Q125" s="975"/>
      <c r="R125" s="994"/>
      <c r="S125" s="46" t="s">
        <v>51</v>
      </c>
      <c r="T125" s="18">
        <f>T123-T124</f>
        <v>12000</v>
      </c>
      <c r="U125" s="1001"/>
      <c r="V125" s="975"/>
      <c r="W125" s="994"/>
      <c r="X125" s="46" t="s">
        <v>51</v>
      </c>
      <c r="Y125" s="18">
        <f>Y123-Y124</f>
        <v>12000</v>
      </c>
      <c r="Z125" s="1001"/>
      <c r="AA125" s="975"/>
      <c r="AB125" s="994"/>
      <c r="AC125" s="46" t="s">
        <v>51</v>
      </c>
      <c r="AD125" s="18">
        <f>AD123-AD124</f>
        <v>0</v>
      </c>
      <c r="AE125" s="1001"/>
      <c r="AF125" s="975"/>
      <c r="AG125" s="1065"/>
      <c r="AH125" s="46" t="s">
        <v>51</v>
      </c>
      <c r="AI125" s="18">
        <f>AI123-AI124</f>
        <v>0</v>
      </c>
      <c r="AJ125" s="1001"/>
      <c r="AK125" s="975"/>
      <c r="AL125" s="1065"/>
      <c r="AM125" s="46" t="s">
        <v>51</v>
      </c>
      <c r="AN125" s="18">
        <f>AN123-AN124</f>
        <v>0</v>
      </c>
      <c r="AO125" s="1001"/>
      <c r="AP125" s="975"/>
      <c r="AQ125" s="1065"/>
      <c r="AR125" s="46" t="s">
        <v>51</v>
      </c>
      <c r="AS125" s="18">
        <f>AS123-AS124</f>
        <v>0</v>
      </c>
      <c r="AT125" s="1001"/>
      <c r="AU125" s="975"/>
      <c r="AV125" s="1065"/>
      <c r="AW125" s="46" t="s">
        <v>51</v>
      </c>
      <c r="AX125" s="18">
        <f>AX123-AX124</f>
        <v>0</v>
      </c>
      <c r="AY125" s="1001"/>
      <c r="AZ125" s="975"/>
      <c r="BA125" s="1065"/>
      <c r="BB125" s="46" t="s">
        <v>51</v>
      </c>
      <c r="BC125" s="18">
        <f>BC123-BC124</f>
        <v>0</v>
      </c>
      <c r="BD125" s="1001"/>
      <c r="BE125" s="975"/>
      <c r="BF125" s="1065"/>
      <c r="BG125" s="46" t="s">
        <v>51</v>
      </c>
      <c r="BH125" s="18">
        <f>BH123-BH124</f>
        <v>0</v>
      </c>
      <c r="BI125" s="1001"/>
      <c r="BJ125" s="975"/>
      <c r="BK125" s="1065"/>
      <c r="BL125" s="77"/>
      <c r="BM125" s="78"/>
      <c r="BN125" s="1001"/>
      <c r="BO125" s="985"/>
      <c r="BP125" s="955"/>
      <c r="BQ125" s="77"/>
      <c r="BR125" s="78"/>
      <c r="BS125" s="1001"/>
      <c r="BT125" s="985"/>
      <c r="BU125" s="955"/>
      <c r="BV125" s="77"/>
      <c r="BW125" s="78"/>
      <c r="BX125" s="1001"/>
      <c r="BY125" s="985"/>
      <c r="BZ125" s="955"/>
      <c r="CA125" s="1081"/>
      <c r="CB125" s="1023"/>
      <c r="CC125" s="1027"/>
    </row>
    <row r="126" spans="1:81" s="5" customFormat="1" ht="18" customHeight="1">
      <c r="A126" s="1180"/>
      <c r="B126" s="1161"/>
      <c r="C126" s="1167" t="str">
        <f>職員設定!$F$7</f>
        <v>資格手当</v>
      </c>
      <c r="D126" s="44" t="s">
        <v>38</v>
      </c>
      <c r="E126" s="32">
        <v>30000</v>
      </c>
      <c r="F126" s="1001"/>
      <c r="G126" s="973">
        <f>E128*$F$123-H126</f>
        <v>30000</v>
      </c>
      <c r="H126" s="1095"/>
      <c r="I126" s="44" t="s">
        <v>38</v>
      </c>
      <c r="J126" s="32">
        <v>30000</v>
      </c>
      <c r="K126" s="1001"/>
      <c r="L126" s="973">
        <f>J128*K123-M126</f>
        <v>30000</v>
      </c>
      <c r="M126" s="1095"/>
      <c r="N126" s="44" t="s">
        <v>38</v>
      </c>
      <c r="O126" s="32">
        <v>30000</v>
      </c>
      <c r="P126" s="1001"/>
      <c r="Q126" s="973">
        <f>O128*P123-R126</f>
        <v>30000</v>
      </c>
      <c r="R126" s="970">
        <f>IF(O123="",0,$M$126)</f>
        <v>0</v>
      </c>
      <c r="S126" s="44" t="s">
        <v>38</v>
      </c>
      <c r="T126" s="32">
        <v>30000</v>
      </c>
      <c r="U126" s="1001"/>
      <c r="V126" s="973">
        <f>T128*U123-W126</f>
        <v>30000</v>
      </c>
      <c r="W126" s="970">
        <f>IF(T123="",0,$M$126)</f>
        <v>0</v>
      </c>
      <c r="X126" s="44" t="s">
        <v>38</v>
      </c>
      <c r="Y126" s="32">
        <v>30000</v>
      </c>
      <c r="Z126" s="1001"/>
      <c r="AA126" s="973">
        <f>Y128*Z123-AB126</f>
        <v>30000</v>
      </c>
      <c r="AB126" s="970">
        <f>IF(Y123="",0,$M$126)</f>
        <v>0</v>
      </c>
      <c r="AC126" s="44" t="s">
        <v>38</v>
      </c>
      <c r="AD126" s="32"/>
      <c r="AE126" s="1001"/>
      <c r="AF126" s="973">
        <f>AD128*AE123-AG126</f>
        <v>0</v>
      </c>
      <c r="AG126" s="986">
        <f>IF(AD123="",0,$M$126)</f>
        <v>0</v>
      </c>
      <c r="AH126" s="44" t="s">
        <v>38</v>
      </c>
      <c r="AI126" s="32"/>
      <c r="AJ126" s="1001"/>
      <c r="AK126" s="973">
        <f>AI128*AJ123-AL126</f>
        <v>0</v>
      </c>
      <c r="AL126" s="986">
        <f>IF(AI123="",0,$M$126)</f>
        <v>0</v>
      </c>
      <c r="AM126" s="44" t="s">
        <v>38</v>
      </c>
      <c r="AN126" s="32"/>
      <c r="AO126" s="1001"/>
      <c r="AP126" s="973">
        <f>AN128*AO123-AQ126</f>
        <v>0</v>
      </c>
      <c r="AQ126" s="986">
        <f>IF(AN123="",0,$M$126)</f>
        <v>0</v>
      </c>
      <c r="AR126" s="44" t="s">
        <v>38</v>
      </c>
      <c r="AS126" s="32"/>
      <c r="AT126" s="1001"/>
      <c r="AU126" s="973">
        <f>AS128*AT123-AV126</f>
        <v>0</v>
      </c>
      <c r="AV126" s="986">
        <f>IF(AS123="",0,$M$126)</f>
        <v>0</v>
      </c>
      <c r="AW126" s="44" t="s">
        <v>38</v>
      </c>
      <c r="AX126" s="32"/>
      <c r="AY126" s="1001"/>
      <c r="AZ126" s="973">
        <f>AX128*AY123-BA126</f>
        <v>0</v>
      </c>
      <c r="BA126" s="986">
        <f>IF(AX123="",0,$M$126)</f>
        <v>0</v>
      </c>
      <c r="BB126" s="44" t="s">
        <v>38</v>
      </c>
      <c r="BC126" s="32"/>
      <c r="BD126" s="1001"/>
      <c r="BE126" s="973">
        <f>BC128*BD123-BF126</f>
        <v>0</v>
      </c>
      <c r="BF126" s="986">
        <f>IF(BC123="",0,$M$126)</f>
        <v>0</v>
      </c>
      <c r="BG126" s="44" t="s">
        <v>38</v>
      </c>
      <c r="BH126" s="32"/>
      <c r="BI126" s="1001"/>
      <c r="BJ126" s="973">
        <f>BH128*BI123-BK126</f>
        <v>0</v>
      </c>
      <c r="BK126" s="986">
        <f>IF(BH123="",0,$M$126)</f>
        <v>0</v>
      </c>
      <c r="BL126" s="75"/>
      <c r="BM126" s="76"/>
      <c r="BN126" s="1001"/>
      <c r="BO126" s="983"/>
      <c r="BP126" s="960"/>
      <c r="BQ126" s="75"/>
      <c r="BR126" s="76"/>
      <c r="BS126" s="1001"/>
      <c r="BT126" s="983"/>
      <c r="BU126" s="960"/>
      <c r="BV126" s="75"/>
      <c r="BW126" s="76"/>
      <c r="BX126" s="1001"/>
      <c r="BY126" s="983"/>
      <c r="BZ126" s="960"/>
      <c r="CA126" s="1003">
        <f t="shared" ref="CA126" si="50">BJ126+BK126+BE126+BF126+AZ126+BA126+AU126+AV126+AP126+AQ126+AK126+AL126+AF126+AG126+AA126+AB126+V126+W126+Q126+R126+L126+M126+G126+H126</f>
        <v>150000</v>
      </c>
      <c r="CB126" s="1019">
        <f t="shared" ref="CB126" si="51">H126+M126</f>
        <v>0</v>
      </c>
      <c r="CC126" s="1012">
        <f t="shared" ref="CC126" si="52">BK126+BF126+BA126+AV126+AQ126+AL126+AG126+AB126+W126+R126</f>
        <v>0</v>
      </c>
    </row>
    <row r="127" spans="1:81" s="230" customFormat="1" ht="18" customHeight="1">
      <c r="A127" s="1180"/>
      <c r="B127" s="1161"/>
      <c r="C127" s="1168"/>
      <c r="D127" s="45" t="s">
        <v>71</v>
      </c>
      <c r="E127" s="149">
        <f>IF(E126&lt;&gt;"",職員設定!$F$11,"0")</f>
        <v>0</v>
      </c>
      <c r="F127" s="1001"/>
      <c r="G127" s="974"/>
      <c r="H127" s="1103"/>
      <c r="I127" s="45" t="s">
        <v>71</v>
      </c>
      <c r="J127" s="149">
        <f>IF(J126&lt;&gt;"",職員設定!$F$11,"0")</f>
        <v>0</v>
      </c>
      <c r="K127" s="1001"/>
      <c r="L127" s="974"/>
      <c r="M127" s="1103"/>
      <c r="N127" s="45" t="s">
        <v>71</v>
      </c>
      <c r="O127" s="149">
        <f>IF(O126&lt;&gt;"",職員設定!$F$11,"0")</f>
        <v>0</v>
      </c>
      <c r="P127" s="1001"/>
      <c r="Q127" s="974"/>
      <c r="R127" s="993"/>
      <c r="S127" s="45" t="s">
        <v>71</v>
      </c>
      <c r="T127" s="149">
        <f>IF(T126&lt;&gt;"",職員設定!$F$11,"0")</f>
        <v>0</v>
      </c>
      <c r="U127" s="1001"/>
      <c r="V127" s="974"/>
      <c r="W127" s="993"/>
      <c r="X127" s="45" t="s">
        <v>71</v>
      </c>
      <c r="Y127" s="149">
        <f>IF(Y126&lt;&gt;"",職員設定!$F$11,"0")</f>
        <v>0</v>
      </c>
      <c r="Z127" s="1001"/>
      <c r="AA127" s="974"/>
      <c r="AB127" s="993"/>
      <c r="AC127" s="45" t="s">
        <v>71</v>
      </c>
      <c r="AD127" s="149" t="str">
        <f>IF(AD126&lt;&gt;"",職員設定!$F$11,"0")</f>
        <v>0</v>
      </c>
      <c r="AE127" s="1001"/>
      <c r="AF127" s="974"/>
      <c r="AG127" s="1064"/>
      <c r="AH127" s="45" t="s">
        <v>71</v>
      </c>
      <c r="AI127" s="149" t="str">
        <f>IF(AI126&lt;&gt;"",職員設定!$F$11,"0")</f>
        <v>0</v>
      </c>
      <c r="AJ127" s="1001"/>
      <c r="AK127" s="974"/>
      <c r="AL127" s="1064"/>
      <c r="AM127" s="45" t="s">
        <v>71</v>
      </c>
      <c r="AN127" s="149" t="str">
        <f>IF(AN126&lt;&gt;"",職員設定!$F$11,"0")</f>
        <v>0</v>
      </c>
      <c r="AO127" s="1001"/>
      <c r="AP127" s="974"/>
      <c r="AQ127" s="1064"/>
      <c r="AR127" s="45" t="s">
        <v>71</v>
      </c>
      <c r="AS127" s="149" t="str">
        <f>IF(AS126&lt;&gt;"",職員設定!$F$11,"0")</f>
        <v>0</v>
      </c>
      <c r="AT127" s="1001"/>
      <c r="AU127" s="974"/>
      <c r="AV127" s="1064"/>
      <c r="AW127" s="45" t="s">
        <v>71</v>
      </c>
      <c r="AX127" s="149" t="str">
        <f>IF(AX126&lt;&gt;"",職員設定!$F$11,"0")</f>
        <v>0</v>
      </c>
      <c r="AY127" s="1001"/>
      <c r="AZ127" s="974"/>
      <c r="BA127" s="1064"/>
      <c r="BB127" s="45" t="s">
        <v>71</v>
      </c>
      <c r="BC127" s="149" t="str">
        <f>IF(BC126&lt;&gt;"",職員設定!$F$11,"0")</f>
        <v>0</v>
      </c>
      <c r="BD127" s="1001"/>
      <c r="BE127" s="974"/>
      <c r="BF127" s="1064"/>
      <c r="BG127" s="45" t="s">
        <v>71</v>
      </c>
      <c r="BH127" s="149" t="str">
        <f>IF(BH126&lt;&gt;"",職員設定!$F$11,"0")</f>
        <v>0</v>
      </c>
      <c r="BI127" s="1001"/>
      <c r="BJ127" s="974"/>
      <c r="BK127" s="1064"/>
      <c r="BL127" s="45"/>
      <c r="BM127" s="16"/>
      <c r="BN127" s="1001"/>
      <c r="BO127" s="984"/>
      <c r="BP127" s="954"/>
      <c r="BQ127" s="45"/>
      <c r="BR127" s="16"/>
      <c r="BS127" s="1001"/>
      <c r="BT127" s="984"/>
      <c r="BU127" s="954"/>
      <c r="BV127" s="45"/>
      <c r="BW127" s="16"/>
      <c r="BX127" s="1001"/>
      <c r="BY127" s="984"/>
      <c r="BZ127" s="954"/>
      <c r="CA127" s="1004"/>
      <c r="CB127" s="1020"/>
      <c r="CC127" s="1013"/>
    </row>
    <row r="128" spans="1:81" ht="18" customHeight="1" thickBot="1">
      <c r="A128" s="1180"/>
      <c r="B128" s="1161"/>
      <c r="C128" s="1169"/>
      <c r="D128" s="46" t="s">
        <v>51</v>
      </c>
      <c r="E128" s="18">
        <f>E126-E127</f>
        <v>30000</v>
      </c>
      <c r="F128" s="1001"/>
      <c r="G128" s="975"/>
      <c r="H128" s="1104"/>
      <c r="I128" s="46" t="s">
        <v>51</v>
      </c>
      <c r="J128" s="18">
        <f>J126-J127</f>
        <v>30000</v>
      </c>
      <c r="K128" s="1001"/>
      <c r="L128" s="975"/>
      <c r="M128" s="1104"/>
      <c r="N128" s="46" t="s">
        <v>51</v>
      </c>
      <c r="O128" s="18">
        <f>O126-O127</f>
        <v>30000</v>
      </c>
      <c r="P128" s="1001"/>
      <c r="Q128" s="975"/>
      <c r="R128" s="994"/>
      <c r="S128" s="46" t="s">
        <v>51</v>
      </c>
      <c r="T128" s="18">
        <f>T126-T127</f>
        <v>30000</v>
      </c>
      <c r="U128" s="1001"/>
      <c r="V128" s="975"/>
      <c r="W128" s="994"/>
      <c r="X128" s="46" t="s">
        <v>51</v>
      </c>
      <c r="Y128" s="18">
        <f>Y126-Y127</f>
        <v>30000</v>
      </c>
      <c r="Z128" s="1001"/>
      <c r="AA128" s="975"/>
      <c r="AB128" s="994"/>
      <c r="AC128" s="46" t="s">
        <v>51</v>
      </c>
      <c r="AD128" s="18">
        <f>AD126-AD127</f>
        <v>0</v>
      </c>
      <c r="AE128" s="1001"/>
      <c r="AF128" s="975"/>
      <c r="AG128" s="1065"/>
      <c r="AH128" s="46" t="s">
        <v>51</v>
      </c>
      <c r="AI128" s="18">
        <f>AI126-AI127</f>
        <v>0</v>
      </c>
      <c r="AJ128" s="1001"/>
      <c r="AK128" s="975"/>
      <c r="AL128" s="1065"/>
      <c r="AM128" s="46" t="s">
        <v>51</v>
      </c>
      <c r="AN128" s="18">
        <f>AN126-AN127</f>
        <v>0</v>
      </c>
      <c r="AO128" s="1001"/>
      <c r="AP128" s="975"/>
      <c r="AQ128" s="1065"/>
      <c r="AR128" s="46" t="s">
        <v>51</v>
      </c>
      <c r="AS128" s="18">
        <f>AS126-AS127</f>
        <v>0</v>
      </c>
      <c r="AT128" s="1001"/>
      <c r="AU128" s="975"/>
      <c r="AV128" s="1065"/>
      <c r="AW128" s="46" t="s">
        <v>51</v>
      </c>
      <c r="AX128" s="18">
        <f>AX126-AX127</f>
        <v>0</v>
      </c>
      <c r="AY128" s="1001"/>
      <c r="AZ128" s="975"/>
      <c r="BA128" s="1065"/>
      <c r="BB128" s="46" t="s">
        <v>51</v>
      </c>
      <c r="BC128" s="18">
        <f>BC126-BC127</f>
        <v>0</v>
      </c>
      <c r="BD128" s="1001"/>
      <c r="BE128" s="975"/>
      <c r="BF128" s="1065"/>
      <c r="BG128" s="46" t="s">
        <v>51</v>
      </c>
      <c r="BH128" s="18">
        <f>BH126-BH127</f>
        <v>0</v>
      </c>
      <c r="BI128" s="1001"/>
      <c r="BJ128" s="975"/>
      <c r="BK128" s="1065"/>
      <c r="BL128" s="77"/>
      <c r="BM128" s="78"/>
      <c r="BN128" s="1001"/>
      <c r="BO128" s="985"/>
      <c r="BP128" s="955"/>
      <c r="BQ128" s="77"/>
      <c r="BR128" s="78"/>
      <c r="BS128" s="1001"/>
      <c r="BT128" s="985"/>
      <c r="BU128" s="955"/>
      <c r="BV128" s="77"/>
      <c r="BW128" s="78"/>
      <c r="BX128" s="1001"/>
      <c r="BY128" s="985"/>
      <c r="BZ128" s="955"/>
      <c r="CA128" s="1005"/>
      <c r="CB128" s="1021"/>
      <c r="CC128" s="1014"/>
    </row>
    <row r="129" spans="1:81" s="5" customFormat="1" ht="18" customHeight="1">
      <c r="A129" s="1180"/>
      <c r="B129" s="1161"/>
      <c r="C129" s="1170" t="str">
        <f>職員設定!$G$7</f>
        <v>役職手当</v>
      </c>
      <c r="D129" s="44" t="s">
        <v>38</v>
      </c>
      <c r="E129" s="32">
        <v>10000</v>
      </c>
      <c r="F129" s="1001"/>
      <c r="G129" s="973">
        <f>E131*$F$123-H129</f>
        <v>0</v>
      </c>
      <c r="H129" s="1095"/>
      <c r="I129" s="44" t="s">
        <v>38</v>
      </c>
      <c r="J129" s="32">
        <v>10000</v>
      </c>
      <c r="K129" s="1001"/>
      <c r="L129" s="973">
        <f>J131*K123-M129</f>
        <v>0</v>
      </c>
      <c r="M129" s="1095"/>
      <c r="N129" s="44" t="s">
        <v>38</v>
      </c>
      <c r="O129" s="32">
        <v>10000</v>
      </c>
      <c r="P129" s="1001"/>
      <c r="Q129" s="973">
        <f>O131*P123-R129</f>
        <v>0</v>
      </c>
      <c r="R129" s="970">
        <f>IF(O123="",0,$M$129)</f>
        <v>0</v>
      </c>
      <c r="S129" s="44" t="s">
        <v>38</v>
      </c>
      <c r="T129" s="32">
        <v>10000</v>
      </c>
      <c r="U129" s="1001"/>
      <c r="V129" s="973">
        <f>T131*U123-W129</f>
        <v>0</v>
      </c>
      <c r="W129" s="970">
        <f>IF(T123="",0,$M$129)</f>
        <v>0</v>
      </c>
      <c r="X129" s="44" t="s">
        <v>38</v>
      </c>
      <c r="Y129" s="32">
        <v>10000</v>
      </c>
      <c r="Z129" s="1001"/>
      <c r="AA129" s="973">
        <f>Y131*Z123-AB129</f>
        <v>0</v>
      </c>
      <c r="AB129" s="970">
        <f>IF(Y123="",0,$M$129)</f>
        <v>0</v>
      </c>
      <c r="AC129" s="44" t="s">
        <v>38</v>
      </c>
      <c r="AD129" s="32"/>
      <c r="AE129" s="1001"/>
      <c r="AF129" s="973">
        <f>AD131*AE123-AG129</f>
        <v>0</v>
      </c>
      <c r="AG129" s="986">
        <f>IF(AD123="",0,$M$129)</f>
        <v>0</v>
      </c>
      <c r="AH129" s="44" t="s">
        <v>38</v>
      </c>
      <c r="AI129" s="32"/>
      <c r="AJ129" s="1001"/>
      <c r="AK129" s="973">
        <f>AI131*AJ123-AL129</f>
        <v>0</v>
      </c>
      <c r="AL129" s="986">
        <f>IF(AI123="",0,$M$129)</f>
        <v>0</v>
      </c>
      <c r="AM129" s="44" t="s">
        <v>38</v>
      </c>
      <c r="AN129" s="32"/>
      <c r="AO129" s="1001"/>
      <c r="AP129" s="973">
        <f>AN131*AO123-AQ129</f>
        <v>0</v>
      </c>
      <c r="AQ129" s="986">
        <f>IF(AN123="",0,$M$129)</f>
        <v>0</v>
      </c>
      <c r="AR129" s="44" t="s">
        <v>38</v>
      </c>
      <c r="AS129" s="32"/>
      <c r="AT129" s="1001"/>
      <c r="AU129" s="973">
        <f>AS131*AT123-AV129</f>
        <v>0</v>
      </c>
      <c r="AV129" s="986">
        <f>IF(AS123="",0,$M$129)</f>
        <v>0</v>
      </c>
      <c r="AW129" s="44" t="s">
        <v>38</v>
      </c>
      <c r="AX129" s="32"/>
      <c r="AY129" s="1001"/>
      <c r="AZ129" s="973">
        <f>AX131*AY123-BA129</f>
        <v>0</v>
      </c>
      <c r="BA129" s="986">
        <f>IF(AX123="",0,$M$129)</f>
        <v>0</v>
      </c>
      <c r="BB129" s="44" t="s">
        <v>38</v>
      </c>
      <c r="BC129" s="32"/>
      <c r="BD129" s="1001"/>
      <c r="BE129" s="973">
        <f>BC131*BD123-BF129</f>
        <v>0</v>
      </c>
      <c r="BF129" s="986">
        <f>IF(BC123="",0,$M$129)</f>
        <v>0</v>
      </c>
      <c r="BG129" s="44" t="s">
        <v>38</v>
      </c>
      <c r="BH129" s="32"/>
      <c r="BI129" s="1001"/>
      <c r="BJ129" s="973">
        <f>BH131*BI123-BK129</f>
        <v>0</v>
      </c>
      <c r="BK129" s="986">
        <f>IF(BH123="",0,$M$129)</f>
        <v>0</v>
      </c>
      <c r="BL129" s="75"/>
      <c r="BM129" s="76"/>
      <c r="BN129" s="1001"/>
      <c r="BO129" s="983"/>
      <c r="BP129" s="960"/>
      <c r="BQ129" s="75"/>
      <c r="BR129" s="76"/>
      <c r="BS129" s="1001"/>
      <c r="BT129" s="983"/>
      <c r="BU129" s="960"/>
      <c r="BV129" s="75"/>
      <c r="BW129" s="76"/>
      <c r="BX129" s="1001"/>
      <c r="BY129" s="983"/>
      <c r="BZ129" s="960"/>
      <c r="CA129" s="1003">
        <f t="shared" ref="CA129" si="53">BJ129+BK129+BE129+BF129+AZ129+BA129+AU129+AV129+AP129+AQ129+AK129+AL129+AF129+AG129+AA129+AB129+V129+W129+Q129+R129+L129+M129+G129+H129</f>
        <v>0</v>
      </c>
      <c r="CB129" s="1019">
        <f t="shared" ref="CB129" si="54">H129+M129</f>
        <v>0</v>
      </c>
      <c r="CC129" s="1018">
        <f t="shared" ref="CC129" si="55">BK129+BF129+BA129+AV129+AQ129+AL129+AG129+AB129+W129+R129</f>
        <v>0</v>
      </c>
    </row>
    <row r="130" spans="1:81" s="230" customFormat="1" ht="18" customHeight="1">
      <c r="A130" s="1180"/>
      <c r="B130" s="1161"/>
      <c r="C130" s="1140"/>
      <c r="D130" s="45" t="s">
        <v>71</v>
      </c>
      <c r="E130" s="149">
        <f>IF(E129&lt;&gt;"",職員設定!$G$11,"0")</f>
        <v>10000</v>
      </c>
      <c r="F130" s="1001"/>
      <c r="G130" s="974"/>
      <c r="H130" s="1103"/>
      <c r="I130" s="45" t="s">
        <v>71</v>
      </c>
      <c r="J130" s="149">
        <f>IF(J129&lt;&gt;"",職員設定!$G$11,"0")</f>
        <v>10000</v>
      </c>
      <c r="K130" s="1001"/>
      <c r="L130" s="974"/>
      <c r="M130" s="1103"/>
      <c r="N130" s="45" t="s">
        <v>71</v>
      </c>
      <c r="O130" s="149">
        <f>IF(O129&lt;&gt;"",職員設定!$G$11,"0")</f>
        <v>10000</v>
      </c>
      <c r="P130" s="1001"/>
      <c r="Q130" s="974"/>
      <c r="R130" s="993"/>
      <c r="S130" s="45" t="s">
        <v>71</v>
      </c>
      <c r="T130" s="149">
        <f>IF(T129&lt;&gt;"",職員設定!$G$11,"0")</f>
        <v>10000</v>
      </c>
      <c r="U130" s="1001"/>
      <c r="V130" s="974"/>
      <c r="W130" s="993"/>
      <c r="X130" s="45" t="s">
        <v>71</v>
      </c>
      <c r="Y130" s="149">
        <f>IF(Y129&lt;&gt;"",職員設定!$G$11,"0")</f>
        <v>10000</v>
      </c>
      <c r="Z130" s="1001"/>
      <c r="AA130" s="974"/>
      <c r="AB130" s="993"/>
      <c r="AC130" s="45" t="s">
        <v>71</v>
      </c>
      <c r="AD130" s="149" t="str">
        <f>IF(AD129&lt;&gt;"",職員設定!$G$11,"0")</f>
        <v>0</v>
      </c>
      <c r="AE130" s="1001"/>
      <c r="AF130" s="974"/>
      <c r="AG130" s="1064"/>
      <c r="AH130" s="45" t="s">
        <v>71</v>
      </c>
      <c r="AI130" s="149" t="str">
        <f>IF(AI129&lt;&gt;"",職員設定!$G$11,"0")</f>
        <v>0</v>
      </c>
      <c r="AJ130" s="1001"/>
      <c r="AK130" s="974"/>
      <c r="AL130" s="1064"/>
      <c r="AM130" s="45" t="s">
        <v>71</v>
      </c>
      <c r="AN130" s="149" t="str">
        <f>IF(AN129&lt;&gt;"",職員設定!$G$11,"0")</f>
        <v>0</v>
      </c>
      <c r="AO130" s="1001"/>
      <c r="AP130" s="974"/>
      <c r="AQ130" s="1064"/>
      <c r="AR130" s="45" t="s">
        <v>71</v>
      </c>
      <c r="AS130" s="149" t="str">
        <f>IF(AS129&lt;&gt;"",職員設定!$G$11,"0")</f>
        <v>0</v>
      </c>
      <c r="AT130" s="1001"/>
      <c r="AU130" s="974"/>
      <c r="AV130" s="1064"/>
      <c r="AW130" s="45" t="s">
        <v>71</v>
      </c>
      <c r="AX130" s="149" t="str">
        <f>IF(AX129&lt;&gt;"",職員設定!$G$11,"0")</f>
        <v>0</v>
      </c>
      <c r="AY130" s="1001"/>
      <c r="AZ130" s="974"/>
      <c r="BA130" s="1064"/>
      <c r="BB130" s="45" t="s">
        <v>71</v>
      </c>
      <c r="BC130" s="149" t="str">
        <f>IF(BC129&lt;&gt;"",職員設定!$G$11,"0")</f>
        <v>0</v>
      </c>
      <c r="BD130" s="1001"/>
      <c r="BE130" s="974"/>
      <c r="BF130" s="1064"/>
      <c r="BG130" s="45" t="s">
        <v>71</v>
      </c>
      <c r="BH130" s="149" t="str">
        <f>IF(BH129&lt;&gt;"",職員設定!$G$11,"0")</f>
        <v>0</v>
      </c>
      <c r="BI130" s="1001"/>
      <c r="BJ130" s="974"/>
      <c r="BK130" s="1064"/>
      <c r="BL130" s="45"/>
      <c r="BM130" s="16"/>
      <c r="BN130" s="1001"/>
      <c r="BO130" s="984"/>
      <c r="BP130" s="954"/>
      <c r="BQ130" s="45"/>
      <c r="BR130" s="16"/>
      <c r="BS130" s="1001"/>
      <c r="BT130" s="984"/>
      <c r="BU130" s="954"/>
      <c r="BV130" s="45"/>
      <c r="BW130" s="16"/>
      <c r="BX130" s="1001"/>
      <c r="BY130" s="984"/>
      <c r="BZ130" s="954"/>
      <c r="CA130" s="1004"/>
      <c r="CB130" s="1020"/>
      <c r="CC130" s="1013"/>
    </row>
    <row r="131" spans="1:81" ht="18" customHeight="1" thickBot="1">
      <c r="A131" s="1180"/>
      <c r="B131" s="1161"/>
      <c r="C131" s="1141"/>
      <c r="D131" s="46" t="s">
        <v>51</v>
      </c>
      <c r="E131" s="18">
        <f>E129-E130</f>
        <v>0</v>
      </c>
      <c r="F131" s="1001"/>
      <c r="G131" s="975"/>
      <c r="H131" s="1104"/>
      <c r="I131" s="46" t="s">
        <v>51</v>
      </c>
      <c r="J131" s="18">
        <f>J129-J130</f>
        <v>0</v>
      </c>
      <c r="K131" s="1001"/>
      <c r="L131" s="975"/>
      <c r="M131" s="1104"/>
      <c r="N131" s="46" t="s">
        <v>51</v>
      </c>
      <c r="O131" s="18">
        <f>O129-O130</f>
        <v>0</v>
      </c>
      <c r="P131" s="1001"/>
      <c r="Q131" s="975"/>
      <c r="R131" s="994"/>
      <c r="S131" s="46" t="s">
        <v>51</v>
      </c>
      <c r="T131" s="18">
        <f>T129-T130</f>
        <v>0</v>
      </c>
      <c r="U131" s="1001"/>
      <c r="V131" s="975"/>
      <c r="W131" s="994"/>
      <c r="X131" s="46" t="s">
        <v>51</v>
      </c>
      <c r="Y131" s="18">
        <f>Y129-Y130</f>
        <v>0</v>
      </c>
      <c r="Z131" s="1001"/>
      <c r="AA131" s="975"/>
      <c r="AB131" s="994"/>
      <c r="AC131" s="46" t="s">
        <v>51</v>
      </c>
      <c r="AD131" s="18">
        <f>AD129-AD130</f>
        <v>0</v>
      </c>
      <c r="AE131" s="1001"/>
      <c r="AF131" s="975"/>
      <c r="AG131" s="1065"/>
      <c r="AH131" s="46" t="s">
        <v>51</v>
      </c>
      <c r="AI131" s="18">
        <f>AI129-AI130</f>
        <v>0</v>
      </c>
      <c r="AJ131" s="1001"/>
      <c r="AK131" s="975"/>
      <c r="AL131" s="1065"/>
      <c r="AM131" s="46" t="s">
        <v>51</v>
      </c>
      <c r="AN131" s="18">
        <f>AN129-AN130</f>
        <v>0</v>
      </c>
      <c r="AO131" s="1001"/>
      <c r="AP131" s="975"/>
      <c r="AQ131" s="1065"/>
      <c r="AR131" s="46" t="s">
        <v>51</v>
      </c>
      <c r="AS131" s="18">
        <f>AS129-AS130</f>
        <v>0</v>
      </c>
      <c r="AT131" s="1001"/>
      <c r="AU131" s="975"/>
      <c r="AV131" s="1065"/>
      <c r="AW131" s="46" t="s">
        <v>51</v>
      </c>
      <c r="AX131" s="18">
        <f>AX129-AX130</f>
        <v>0</v>
      </c>
      <c r="AY131" s="1001"/>
      <c r="AZ131" s="975"/>
      <c r="BA131" s="1065"/>
      <c r="BB131" s="46" t="s">
        <v>51</v>
      </c>
      <c r="BC131" s="18">
        <f>BC129-BC130</f>
        <v>0</v>
      </c>
      <c r="BD131" s="1001"/>
      <c r="BE131" s="975"/>
      <c r="BF131" s="1065"/>
      <c r="BG131" s="46" t="s">
        <v>51</v>
      </c>
      <c r="BH131" s="18">
        <f>BH129-BH130</f>
        <v>0</v>
      </c>
      <c r="BI131" s="1001"/>
      <c r="BJ131" s="975"/>
      <c r="BK131" s="1065"/>
      <c r="BL131" s="77"/>
      <c r="BM131" s="78"/>
      <c r="BN131" s="1001"/>
      <c r="BO131" s="985"/>
      <c r="BP131" s="955"/>
      <c r="BQ131" s="77"/>
      <c r="BR131" s="78"/>
      <c r="BS131" s="1001"/>
      <c r="BT131" s="985"/>
      <c r="BU131" s="955"/>
      <c r="BV131" s="77"/>
      <c r="BW131" s="78"/>
      <c r="BX131" s="1001"/>
      <c r="BY131" s="985"/>
      <c r="BZ131" s="955"/>
      <c r="CA131" s="1005"/>
      <c r="CB131" s="1021"/>
      <c r="CC131" s="1014"/>
    </row>
    <row r="132" spans="1:81" s="5" customFormat="1" ht="18" customHeight="1">
      <c r="A132" s="1180"/>
      <c r="B132" s="1161"/>
      <c r="C132" s="1170" t="str">
        <f>職員設定!$H$7</f>
        <v>調整手当</v>
      </c>
      <c r="D132" s="44" t="s">
        <v>38</v>
      </c>
      <c r="E132" s="32"/>
      <c r="F132" s="1001"/>
      <c r="G132" s="973">
        <f>E134*$F$123-H132</f>
        <v>0</v>
      </c>
      <c r="H132" s="1095"/>
      <c r="I132" s="44" t="s">
        <v>38</v>
      </c>
      <c r="J132" s="32"/>
      <c r="K132" s="1001"/>
      <c r="L132" s="973">
        <f>J134*K123-M132</f>
        <v>0</v>
      </c>
      <c r="M132" s="1095"/>
      <c r="N132" s="44" t="s">
        <v>38</v>
      </c>
      <c r="O132" s="32"/>
      <c r="P132" s="1001"/>
      <c r="Q132" s="973">
        <f>O134*P123-R132</f>
        <v>0</v>
      </c>
      <c r="R132" s="970">
        <f>IF(O123="",0,$M$132)</f>
        <v>0</v>
      </c>
      <c r="S132" s="44" t="s">
        <v>38</v>
      </c>
      <c r="T132" s="32"/>
      <c r="U132" s="1001"/>
      <c r="V132" s="973">
        <f>T134*U123-W132</f>
        <v>0</v>
      </c>
      <c r="W132" s="970">
        <f>IF(T123="",0,$M$132)</f>
        <v>0</v>
      </c>
      <c r="X132" s="44" t="s">
        <v>38</v>
      </c>
      <c r="Y132" s="32"/>
      <c r="Z132" s="1001"/>
      <c r="AA132" s="973">
        <f>Y134*Z123-AB132</f>
        <v>0</v>
      </c>
      <c r="AB132" s="970">
        <f>IF(Y123="",0,$M$132)</f>
        <v>0</v>
      </c>
      <c r="AC132" s="44" t="s">
        <v>38</v>
      </c>
      <c r="AD132" s="32"/>
      <c r="AE132" s="1001"/>
      <c r="AF132" s="973">
        <f>AD134*AE123-AG132</f>
        <v>0</v>
      </c>
      <c r="AG132" s="986">
        <f>IF(AD123="",0,$M$132)</f>
        <v>0</v>
      </c>
      <c r="AH132" s="44" t="s">
        <v>38</v>
      </c>
      <c r="AI132" s="32"/>
      <c r="AJ132" s="1001"/>
      <c r="AK132" s="973">
        <f>AI134*AJ123-AL132</f>
        <v>0</v>
      </c>
      <c r="AL132" s="986">
        <f>IF(AI123="",0,$M$132)</f>
        <v>0</v>
      </c>
      <c r="AM132" s="44" t="s">
        <v>38</v>
      </c>
      <c r="AN132" s="32"/>
      <c r="AO132" s="1001"/>
      <c r="AP132" s="973">
        <f>AN134*AO123-AQ132</f>
        <v>0</v>
      </c>
      <c r="AQ132" s="986">
        <f>IF(AN123="",0,$M$132)</f>
        <v>0</v>
      </c>
      <c r="AR132" s="44" t="s">
        <v>38</v>
      </c>
      <c r="AS132" s="32"/>
      <c r="AT132" s="1001"/>
      <c r="AU132" s="973">
        <f>AS134*AT123-AV132</f>
        <v>0</v>
      </c>
      <c r="AV132" s="986">
        <f>IF(AS123="",0,$M$132)</f>
        <v>0</v>
      </c>
      <c r="AW132" s="44" t="s">
        <v>38</v>
      </c>
      <c r="AX132" s="32"/>
      <c r="AY132" s="1001"/>
      <c r="AZ132" s="973">
        <f>AX134*AY123-BA132</f>
        <v>0</v>
      </c>
      <c r="BA132" s="986">
        <f>IF(AX123="",0,$M$132)</f>
        <v>0</v>
      </c>
      <c r="BB132" s="44" t="s">
        <v>38</v>
      </c>
      <c r="BC132" s="32"/>
      <c r="BD132" s="1001"/>
      <c r="BE132" s="973">
        <f>BC134*BD123-BF132</f>
        <v>0</v>
      </c>
      <c r="BF132" s="986">
        <f>IF(BC123="",0,$M$132)</f>
        <v>0</v>
      </c>
      <c r="BG132" s="44" t="s">
        <v>38</v>
      </c>
      <c r="BH132" s="32"/>
      <c r="BI132" s="1001"/>
      <c r="BJ132" s="973">
        <f>BH134*BI123-BK132</f>
        <v>0</v>
      </c>
      <c r="BK132" s="986">
        <f>IF(BH123="",0,$M$132)</f>
        <v>0</v>
      </c>
      <c r="BL132" s="75"/>
      <c r="BM132" s="76"/>
      <c r="BN132" s="1001"/>
      <c r="BO132" s="983"/>
      <c r="BP132" s="960"/>
      <c r="BQ132" s="75"/>
      <c r="BR132" s="76"/>
      <c r="BS132" s="1001"/>
      <c r="BT132" s="983"/>
      <c r="BU132" s="960"/>
      <c r="BV132" s="75"/>
      <c r="BW132" s="76"/>
      <c r="BX132" s="1001"/>
      <c r="BY132" s="983"/>
      <c r="BZ132" s="960"/>
      <c r="CA132" s="1003">
        <f t="shared" ref="CA132" si="56">BJ132+BK132+BE132+BF132+AZ132+BA132+AU132+AV132+AP132+AQ132+AK132+AL132+AF132+AG132+AA132+AB132+V132+W132+Q132+R132+L132+M132+G132+H132</f>
        <v>0</v>
      </c>
      <c r="CB132" s="1019">
        <f t="shared" ref="CB132" si="57">H132+M132</f>
        <v>0</v>
      </c>
      <c r="CC132" s="1018">
        <f t="shared" ref="CC132" si="58">BK132+BF132+BA132+AV132+AQ132+AL132+AG132+AB132+W132+R132</f>
        <v>0</v>
      </c>
    </row>
    <row r="133" spans="1:81" s="230" customFormat="1" ht="18" customHeight="1">
      <c r="A133" s="1180"/>
      <c r="B133" s="1162"/>
      <c r="C133" s="1140"/>
      <c r="D133" s="45" t="s">
        <v>71</v>
      </c>
      <c r="E133" s="149" t="str">
        <f>IF(E132&lt;&gt;"",職員設定!$H$11,"0")</f>
        <v>0</v>
      </c>
      <c r="F133" s="1001"/>
      <c r="G133" s="974"/>
      <c r="H133" s="1103"/>
      <c r="I133" s="45" t="s">
        <v>71</v>
      </c>
      <c r="J133" s="149" t="str">
        <f>IF(J132&lt;&gt;"",職員設定!$H$11,"0")</f>
        <v>0</v>
      </c>
      <c r="K133" s="1001"/>
      <c r="L133" s="974"/>
      <c r="M133" s="1103"/>
      <c r="N133" s="45" t="s">
        <v>71</v>
      </c>
      <c r="O133" s="149" t="str">
        <f>IF(O132&lt;&gt;"",職員設定!$H$11,"0")</f>
        <v>0</v>
      </c>
      <c r="P133" s="1001"/>
      <c r="Q133" s="974"/>
      <c r="R133" s="993"/>
      <c r="S133" s="45" t="s">
        <v>71</v>
      </c>
      <c r="T133" s="149" t="str">
        <f>IF(T132&lt;&gt;"",職員設定!$H$11,"0")</f>
        <v>0</v>
      </c>
      <c r="U133" s="1001"/>
      <c r="V133" s="974"/>
      <c r="W133" s="993"/>
      <c r="X133" s="45" t="s">
        <v>71</v>
      </c>
      <c r="Y133" s="149" t="str">
        <f>IF(Y132&lt;&gt;"",職員設定!$H$11,"0")</f>
        <v>0</v>
      </c>
      <c r="Z133" s="1001"/>
      <c r="AA133" s="974"/>
      <c r="AB133" s="993"/>
      <c r="AC133" s="45" t="s">
        <v>71</v>
      </c>
      <c r="AD133" s="149" t="str">
        <f>IF(AD132&lt;&gt;"",職員設定!$H$11,"0")</f>
        <v>0</v>
      </c>
      <c r="AE133" s="1001"/>
      <c r="AF133" s="974"/>
      <c r="AG133" s="1064"/>
      <c r="AH133" s="45" t="s">
        <v>71</v>
      </c>
      <c r="AI133" s="149" t="str">
        <f>IF(AI132&lt;&gt;"",職員設定!$H$11,"0")</f>
        <v>0</v>
      </c>
      <c r="AJ133" s="1001"/>
      <c r="AK133" s="974"/>
      <c r="AL133" s="1064"/>
      <c r="AM133" s="45" t="s">
        <v>71</v>
      </c>
      <c r="AN133" s="149" t="str">
        <f>IF(AN132&lt;&gt;"",職員設定!$H$11,"0")</f>
        <v>0</v>
      </c>
      <c r="AO133" s="1001"/>
      <c r="AP133" s="974"/>
      <c r="AQ133" s="1064"/>
      <c r="AR133" s="45" t="s">
        <v>71</v>
      </c>
      <c r="AS133" s="149" t="str">
        <f>IF(AS132&lt;&gt;"",職員設定!$H$11,"0")</f>
        <v>0</v>
      </c>
      <c r="AT133" s="1001"/>
      <c r="AU133" s="974"/>
      <c r="AV133" s="1064"/>
      <c r="AW133" s="45" t="s">
        <v>71</v>
      </c>
      <c r="AX133" s="149" t="str">
        <f>IF(AX132&lt;&gt;"",職員設定!$H$11,"0")</f>
        <v>0</v>
      </c>
      <c r="AY133" s="1001"/>
      <c r="AZ133" s="974"/>
      <c r="BA133" s="1064"/>
      <c r="BB133" s="45" t="s">
        <v>71</v>
      </c>
      <c r="BC133" s="149" t="str">
        <f>IF(BC132&lt;&gt;"",職員設定!$H$11,"0")</f>
        <v>0</v>
      </c>
      <c r="BD133" s="1001"/>
      <c r="BE133" s="974"/>
      <c r="BF133" s="1064"/>
      <c r="BG133" s="45" t="s">
        <v>71</v>
      </c>
      <c r="BH133" s="149" t="str">
        <f>IF(BH132&lt;&gt;"",職員設定!$H$11,"0")</f>
        <v>0</v>
      </c>
      <c r="BI133" s="1001"/>
      <c r="BJ133" s="974"/>
      <c r="BK133" s="1064"/>
      <c r="BL133" s="45"/>
      <c r="BM133" s="16"/>
      <c r="BN133" s="1001"/>
      <c r="BO133" s="984"/>
      <c r="BP133" s="954"/>
      <c r="BQ133" s="45"/>
      <c r="BR133" s="16"/>
      <c r="BS133" s="1001"/>
      <c r="BT133" s="984"/>
      <c r="BU133" s="954"/>
      <c r="BV133" s="45"/>
      <c r="BW133" s="16"/>
      <c r="BX133" s="1001"/>
      <c r="BY133" s="984"/>
      <c r="BZ133" s="954"/>
      <c r="CA133" s="1004"/>
      <c r="CB133" s="1020"/>
      <c r="CC133" s="1013"/>
    </row>
    <row r="134" spans="1:81" ht="18" customHeight="1" thickBot="1">
      <c r="A134" s="1180"/>
      <c r="B134" s="1162"/>
      <c r="C134" s="1141"/>
      <c r="D134" s="46" t="s">
        <v>51</v>
      </c>
      <c r="E134" s="18">
        <f>E132-E133</f>
        <v>0</v>
      </c>
      <c r="F134" s="1001"/>
      <c r="G134" s="975"/>
      <c r="H134" s="1104"/>
      <c r="I134" s="46" t="s">
        <v>51</v>
      </c>
      <c r="J134" s="18">
        <f>J132-J133</f>
        <v>0</v>
      </c>
      <c r="K134" s="1001"/>
      <c r="L134" s="975"/>
      <c r="M134" s="1104"/>
      <c r="N134" s="46" t="s">
        <v>51</v>
      </c>
      <c r="O134" s="18">
        <f>O132-O133</f>
        <v>0</v>
      </c>
      <c r="P134" s="1001"/>
      <c r="Q134" s="975"/>
      <c r="R134" s="994"/>
      <c r="S134" s="46" t="s">
        <v>51</v>
      </c>
      <c r="T134" s="18">
        <f>T132-T133</f>
        <v>0</v>
      </c>
      <c r="U134" s="1001"/>
      <c r="V134" s="975"/>
      <c r="W134" s="994"/>
      <c r="X134" s="46" t="s">
        <v>51</v>
      </c>
      <c r="Y134" s="18">
        <f>Y132-Y133</f>
        <v>0</v>
      </c>
      <c r="Z134" s="1001"/>
      <c r="AA134" s="975"/>
      <c r="AB134" s="994"/>
      <c r="AC134" s="46" t="s">
        <v>51</v>
      </c>
      <c r="AD134" s="18">
        <f>AD132-AD133</f>
        <v>0</v>
      </c>
      <c r="AE134" s="1001"/>
      <c r="AF134" s="975"/>
      <c r="AG134" s="1065"/>
      <c r="AH134" s="46" t="s">
        <v>51</v>
      </c>
      <c r="AI134" s="18">
        <f>AI132-AI133</f>
        <v>0</v>
      </c>
      <c r="AJ134" s="1001"/>
      <c r="AK134" s="975"/>
      <c r="AL134" s="1065"/>
      <c r="AM134" s="46" t="s">
        <v>51</v>
      </c>
      <c r="AN134" s="18">
        <f>AN132-AN133</f>
        <v>0</v>
      </c>
      <c r="AO134" s="1001"/>
      <c r="AP134" s="975"/>
      <c r="AQ134" s="1065"/>
      <c r="AR134" s="46" t="s">
        <v>51</v>
      </c>
      <c r="AS134" s="18">
        <f>AS132-AS133</f>
        <v>0</v>
      </c>
      <c r="AT134" s="1001"/>
      <c r="AU134" s="975"/>
      <c r="AV134" s="1065"/>
      <c r="AW134" s="46" t="s">
        <v>51</v>
      </c>
      <c r="AX134" s="18">
        <f>AX132-AX133</f>
        <v>0</v>
      </c>
      <c r="AY134" s="1001"/>
      <c r="AZ134" s="975"/>
      <c r="BA134" s="1065"/>
      <c r="BB134" s="46" t="s">
        <v>51</v>
      </c>
      <c r="BC134" s="18">
        <f>BC132-BC133</f>
        <v>0</v>
      </c>
      <c r="BD134" s="1001"/>
      <c r="BE134" s="975"/>
      <c r="BF134" s="1065"/>
      <c r="BG134" s="46" t="s">
        <v>51</v>
      </c>
      <c r="BH134" s="18">
        <f>BH132-BH133</f>
        <v>0</v>
      </c>
      <c r="BI134" s="1001"/>
      <c r="BJ134" s="975"/>
      <c r="BK134" s="1065"/>
      <c r="BL134" s="77"/>
      <c r="BM134" s="78"/>
      <c r="BN134" s="1001"/>
      <c r="BO134" s="985"/>
      <c r="BP134" s="955"/>
      <c r="BQ134" s="77"/>
      <c r="BR134" s="78"/>
      <c r="BS134" s="1001"/>
      <c r="BT134" s="985"/>
      <c r="BU134" s="955"/>
      <c r="BV134" s="77"/>
      <c r="BW134" s="78"/>
      <c r="BX134" s="1001"/>
      <c r="BY134" s="985"/>
      <c r="BZ134" s="955"/>
      <c r="CA134" s="1005"/>
      <c r="CB134" s="1021"/>
      <c r="CC134" s="1014"/>
    </row>
    <row r="135" spans="1:81" s="5" customFormat="1" ht="18" customHeight="1">
      <c r="A135" s="1180"/>
      <c r="B135" s="1162"/>
      <c r="C135" s="1140" t="str">
        <f>職員設定!$I$7</f>
        <v>名称</v>
      </c>
      <c r="D135" s="44" t="s">
        <v>38</v>
      </c>
      <c r="E135" s="32"/>
      <c r="F135" s="1001"/>
      <c r="G135" s="974">
        <f>E137*$F$123-H135</f>
        <v>0</v>
      </c>
      <c r="H135" s="1095"/>
      <c r="I135" s="44" t="s">
        <v>38</v>
      </c>
      <c r="J135" s="32"/>
      <c r="K135" s="1001"/>
      <c r="L135" s="974">
        <f>J137*K123-M135</f>
        <v>0</v>
      </c>
      <c r="M135" s="1095"/>
      <c r="N135" s="48" t="s">
        <v>38</v>
      </c>
      <c r="O135" s="33"/>
      <c r="P135" s="1001"/>
      <c r="Q135" s="974">
        <f>O137*P123-R135</f>
        <v>0</v>
      </c>
      <c r="R135" s="970">
        <f>IF(O123="",0,$M$135)</f>
        <v>0</v>
      </c>
      <c r="S135" s="48" t="s">
        <v>38</v>
      </c>
      <c r="T135" s="33"/>
      <c r="U135" s="1001"/>
      <c r="V135" s="974">
        <f>T137*U123-W135</f>
        <v>0</v>
      </c>
      <c r="W135" s="970">
        <f>IF(T123="",0,$M$135)</f>
        <v>0</v>
      </c>
      <c r="X135" s="48" t="s">
        <v>38</v>
      </c>
      <c r="Y135" s="33"/>
      <c r="Z135" s="1001"/>
      <c r="AA135" s="974">
        <f>Y137*Z123-AB135</f>
        <v>0</v>
      </c>
      <c r="AB135" s="970">
        <f>IF(Y123="",0,$M$135)</f>
        <v>0</v>
      </c>
      <c r="AC135" s="48" t="s">
        <v>38</v>
      </c>
      <c r="AD135" s="33"/>
      <c r="AE135" s="1001"/>
      <c r="AF135" s="974">
        <f>AD137*AE123-AG135</f>
        <v>0</v>
      </c>
      <c r="AG135" s="986">
        <f>IF(AD123="",0,$M$135)</f>
        <v>0</v>
      </c>
      <c r="AH135" s="48" t="s">
        <v>38</v>
      </c>
      <c r="AI135" s="33"/>
      <c r="AJ135" s="1001"/>
      <c r="AK135" s="974">
        <f>AI137*AJ123-AL135</f>
        <v>0</v>
      </c>
      <c r="AL135" s="986">
        <f>IF(AI123="",0,$M$135)</f>
        <v>0</v>
      </c>
      <c r="AM135" s="48" t="s">
        <v>38</v>
      </c>
      <c r="AN135" s="33"/>
      <c r="AO135" s="1001"/>
      <c r="AP135" s="974">
        <f>AN137*AO123-AQ135</f>
        <v>0</v>
      </c>
      <c r="AQ135" s="986">
        <f>IF(AN123="",0,$M$135)</f>
        <v>0</v>
      </c>
      <c r="AR135" s="48" t="s">
        <v>38</v>
      </c>
      <c r="AS135" s="33"/>
      <c r="AT135" s="1001"/>
      <c r="AU135" s="974">
        <f>AS137*AT123-AV135</f>
        <v>0</v>
      </c>
      <c r="AV135" s="986">
        <f>IF(AS123="",0,$M$135)</f>
        <v>0</v>
      </c>
      <c r="AW135" s="48" t="s">
        <v>38</v>
      </c>
      <c r="AX135" s="33"/>
      <c r="AY135" s="1001"/>
      <c r="AZ135" s="974">
        <f>AX137*AY123-BA135</f>
        <v>0</v>
      </c>
      <c r="BA135" s="986">
        <f>IF(AX123="",0,$M$135)</f>
        <v>0</v>
      </c>
      <c r="BB135" s="48" t="s">
        <v>38</v>
      </c>
      <c r="BC135" s="33"/>
      <c r="BD135" s="1001"/>
      <c r="BE135" s="974">
        <f>BC137*BD123-BF135</f>
        <v>0</v>
      </c>
      <c r="BF135" s="986">
        <f>IF(BC123="",0,$M$135)</f>
        <v>0</v>
      </c>
      <c r="BG135" s="48" t="s">
        <v>38</v>
      </c>
      <c r="BH135" s="33"/>
      <c r="BI135" s="1001"/>
      <c r="BJ135" s="974">
        <f>BH137*BI123-BK135</f>
        <v>0</v>
      </c>
      <c r="BK135" s="986">
        <f>IF(BH123="",0,$M$135)</f>
        <v>0</v>
      </c>
      <c r="BL135" s="75"/>
      <c r="BM135" s="76"/>
      <c r="BN135" s="1001"/>
      <c r="BO135" s="984"/>
      <c r="BP135" s="960"/>
      <c r="BQ135" s="75"/>
      <c r="BR135" s="76"/>
      <c r="BS135" s="1001"/>
      <c r="BT135" s="984"/>
      <c r="BU135" s="960"/>
      <c r="BV135" s="75"/>
      <c r="BW135" s="76"/>
      <c r="BX135" s="1001"/>
      <c r="BY135" s="984"/>
      <c r="BZ135" s="960"/>
      <c r="CA135" s="1003">
        <f t="shared" ref="CA135" si="59">BJ135+BK135+BE135+BF135+AZ135+BA135+AU135+AV135+AP135+AQ135+AK135+AL135+AF135+AG135+AA135+AB135+V135+W135+Q135+R135+L135+M135+G135+H135</f>
        <v>0</v>
      </c>
      <c r="CB135" s="1019">
        <f t="shared" ref="CB135" si="60">H135+M135</f>
        <v>0</v>
      </c>
      <c r="CC135" s="1018">
        <f>BK135+BF135+BA135+AV135+AQ135+AL135+AG135+AB135+W135+R135</f>
        <v>0</v>
      </c>
    </row>
    <row r="136" spans="1:81" s="230" customFormat="1" ht="18" customHeight="1">
      <c r="A136" s="1180"/>
      <c r="B136" s="1162"/>
      <c r="C136" s="1140"/>
      <c r="D136" s="45" t="s">
        <v>71</v>
      </c>
      <c r="E136" s="149" t="str">
        <f>IF(E135&lt;&gt;"",職員設定!$I$11,"0")</f>
        <v>0</v>
      </c>
      <c r="F136" s="1001"/>
      <c r="G136" s="974"/>
      <c r="H136" s="1103"/>
      <c r="I136" s="45" t="s">
        <v>71</v>
      </c>
      <c r="J136" s="149" t="str">
        <f>IF(J135&lt;&gt;"",職員設定!$I$11,"0")</f>
        <v>0</v>
      </c>
      <c r="K136" s="1001"/>
      <c r="L136" s="974"/>
      <c r="M136" s="1103"/>
      <c r="N136" s="45" t="s">
        <v>71</v>
      </c>
      <c r="O136" s="149" t="str">
        <f>IF(O135&lt;&gt;"",職員設定!$I$11,"0")</f>
        <v>0</v>
      </c>
      <c r="P136" s="1001"/>
      <c r="Q136" s="974"/>
      <c r="R136" s="993"/>
      <c r="S136" s="45" t="s">
        <v>71</v>
      </c>
      <c r="T136" s="149" t="str">
        <f>IF(T135&lt;&gt;"",職員設定!$I$11,"0")</f>
        <v>0</v>
      </c>
      <c r="U136" s="1001"/>
      <c r="V136" s="974"/>
      <c r="W136" s="993"/>
      <c r="X136" s="45" t="s">
        <v>71</v>
      </c>
      <c r="Y136" s="149" t="str">
        <f>IF(Y135&lt;&gt;"",職員設定!$I$11,"0")</f>
        <v>0</v>
      </c>
      <c r="Z136" s="1001"/>
      <c r="AA136" s="974"/>
      <c r="AB136" s="993"/>
      <c r="AC136" s="45" t="s">
        <v>71</v>
      </c>
      <c r="AD136" s="149" t="str">
        <f>IF(AD135&lt;&gt;"",職員設定!$I$11,"0")</f>
        <v>0</v>
      </c>
      <c r="AE136" s="1001"/>
      <c r="AF136" s="974"/>
      <c r="AG136" s="1064"/>
      <c r="AH136" s="45" t="s">
        <v>71</v>
      </c>
      <c r="AI136" s="149" t="str">
        <f>IF(AI135&lt;&gt;"",職員設定!$I$11,"0")</f>
        <v>0</v>
      </c>
      <c r="AJ136" s="1001"/>
      <c r="AK136" s="974"/>
      <c r="AL136" s="1064"/>
      <c r="AM136" s="45" t="s">
        <v>71</v>
      </c>
      <c r="AN136" s="149" t="str">
        <f>IF(AN135&lt;&gt;"",職員設定!$I$11,"0")</f>
        <v>0</v>
      </c>
      <c r="AO136" s="1001"/>
      <c r="AP136" s="974"/>
      <c r="AQ136" s="1064"/>
      <c r="AR136" s="45" t="s">
        <v>71</v>
      </c>
      <c r="AS136" s="149" t="str">
        <f>IF(AS135&lt;&gt;"",職員設定!$I$11,"0")</f>
        <v>0</v>
      </c>
      <c r="AT136" s="1001"/>
      <c r="AU136" s="974"/>
      <c r="AV136" s="1064"/>
      <c r="AW136" s="45" t="s">
        <v>71</v>
      </c>
      <c r="AX136" s="149" t="str">
        <f>IF(AX135&lt;&gt;"",職員設定!$I$11,"0")</f>
        <v>0</v>
      </c>
      <c r="AY136" s="1001"/>
      <c r="AZ136" s="974"/>
      <c r="BA136" s="1064"/>
      <c r="BB136" s="45" t="s">
        <v>71</v>
      </c>
      <c r="BC136" s="149" t="str">
        <f>IF(BC135&lt;&gt;"",職員設定!$I$11,"0")</f>
        <v>0</v>
      </c>
      <c r="BD136" s="1001"/>
      <c r="BE136" s="974"/>
      <c r="BF136" s="1064"/>
      <c r="BG136" s="45" t="s">
        <v>71</v>
      </c>
      <c r="BH136" s="149" t="str">
        <f>IF(BH135&lt;&gt;"",職員設定!$I$11,"0")</f>
        <v>0</v>
      </c>
      <c r="BI136" s="1001"/>
      <c r="BJ136" s="974"/>
      <c r="BK136" s="1064"/>
      <c r="BL136" s="45"/>
      <c r="BM136" s="16"/>
      <c r="BN136" s="1001"/>
      <c r="BO136" s="984"/>
      <c r="BP136" s="954"/>
      <c r="BQ136" s="45"/>
      <c r="BR136" s="16"/>
      <c r="BS136" s="1001"/>
      <c r="BT136" s="984"/>
      <c r="BU136" s="954"/>
      <c r="BV136" s="45"/>
      <c r="BW136" s="16"/>
      <c r="BX136" s="1001"/>
      <c r="BY136" s="984"/>
      <c r="BZ136" s="954"/>
      <c r="CA136" s="1004"/>
      <c r="CB136" s="1020"/>
      <c r="CC136" s="1013"/>
    </row>
    <row r="137" spans="1:81" ht="18" customHeight="1" thickBot="1">
      <c r="A137" s="1180"/>
      <c r="B137" s="1163"/>
      <c r="C137" s="1141"/>
      <c r="D137" s="46" t="s">
        <v>51</v>
      </c>
      <c r="E137" s="18">
        <f>E135-E136</f>
        <v>0</v>
      </c>
      <c r="F137" s="1001"/>
      <c r="G137" s="975"/>
      <c r="H137" s="1104"/>
      <c r="I137" s="46" t="s">
        <v>51</v>
      </c>
      <c r="J137" s="18">
        <f>J135-J136</f>
        <v>0</v>
      </c>
      <c r="K137" s="1001"/>
      <c r="L137" s="975"/>
      <c r="M137" s="1104"/>
      <c r="N137" s="46" t="s">
        <v>51</v>
      </c>
      <c r="O137" s="18">
        <f>O135-O136</f>
        <v>0</v>
      </c>
      <c r="P137" s="1001"/>
      <c r="Q137" s="975"/>
      <c r="R137" s="994"/>
      <c r="S137" s="46" t="s">
        <v>51</v>
      </c>
      <c r="T137" s="18">
        <f>T135-T136</f>
        <v>0</v>
      </c>
      <c r="U137" s="1001"/>
      <c r="V137" s="975"/>
      <c r="W137" s="994"/>
      <c r="X137" s="46" t="s">
        <v>51</v>
      </c>
      <c r="Y137" s="18">
        <f>Y135-Y136</f>
        <v>0</v>
      </c>
      <c r="Z137" s="1001"/>
      <c r="AA137" s="975"/>
      <c r="AB137" s="994"/>
      <c r="AC137" s="46" t="s">
        <v>51</v>
      </c>
      <c r="AD137" s="18">
        <f>AD135-AD136</f>
        <v>0</v>
      </c>
      <c r="AE137" s="1001"/>
      <c r="AF137" s="975"/>
      <c r="AG137" s="1065"/>
      <c r="AH137" s="46" t="s">
        <v>51</v>
      </c>
      <c r="AI137" s="18">
        <f>AI135-AI136</f>
        <v>0</v>
      </c>
      <c r="AJ137" s="1001"/>
      <c r="AK137" s="975"/>
      <c r="AL137" s="1065"/>
      <c r="AM137" s="46" t="s">
        <v>51</v>
      </c>
      <c r="AN137" s="18">
        <f>AN135-AN136</f>
        <v>0</v>
      </c>
      <c r="AO137" s="1001"/>
      <c r="AP137" s="975"/>
      <c r="AQ137" s="1065"/>
      <c r="AR137" s="46" t="s">
        <v>51</v>
      </c>
      <c r="AS137" s="18">
        <f>AS135-AS136</f>
        <v>0</v>
      </c>
      <c r="AT137" s="1001"/>
      <c r="AU137" s="975"/>
      <c r="AV137" s="1065"/>
      <c r="AW137" s="46" t="s">
        <v>51</v>
      </c>
      <c r="AX137" s="18">
        <f>AX135-AX136</f>
        <v>0</v>
      </c>
      <c r="AY137" s="1001"/>
      <c r="AZ137" s="975"/>
      <c r="BA137" s="1065"/>
      <c r="BB137" s="46" t="s">
        <v>51</v>
      </c>
      <c r="BC137" s="18">
        <f>BC135-BC136</f>
        <v>0</v>
      </c>
      <c r="BD137" s="1001"/>
      <c r="BE137" s="975"/>
      <c r="BF137" s="1065"/>
      <c r="BG137" s="46" t="s">
        <v>51</v>
      </c>
      <c r="BH137" s="18">
        <f>BH135-BH136</f>
        <v>0</v>
      </c>
      <c r="BI137" s="1001"/>
      <c r="BJ137" s="975"/>
      <c r="BK137" s="1065"/>
      <c r="BL137" s="77"/>
      <c r="BM137" s="78"/>
      <c r="BN137" s="1001"/>
      <c r="BO137" s="985"/>
      <c r="BP137" s="955"/>
      <c r="BQ137" s="77"/>
      <c r="BR137" s="78"/>
      <c r="BS137" s="1001"/>
      <c r="BT137" s="985"/>
      <c r="BU137" s="955"/>
      <c r="BV137" s="77"/>
      <c r="BW137" s="78"/>
      <c r="BX137" s="1001"/>
      <c r="BY137" s="985"/>
      <c r="BZ137" s="955"/>
      <c r="CA137" s="1005"/>
      <c r="CB137" s="1021"/>
      <c r="CC137" s="1014"/>
    </row>
    <row r="138" spans="1:81" s="5" customFormat="1" ht="18" customHeight="1">
      <c r="A138" s="1180"/>
      <c r="B138" s="1142" t="s">
        <v>53</v>
      </c>
      <c r="C138" s="1177" t="str">
        <f>職員設定!$J$7</f>
        <v>名称</v>
      </c>
      <c r="D138" s="44" t="s">
        <v>48</v>
      </c>
      <c r="E138" s="32"/>
      <c r="F138" s="1001"/>
      <c r="G138" s="973">
        <f>E141*$F$123-H138</f>
        <v>0</v>
      </c>
      <c r="H138" s="1095"/>
      <c r="I138" s="44" t="s">
        <v>48</v>
      </c>
      <c r="J138" s="32"/>
      <c r="K138" s="1001"/>
      <c r="L138" s="973">
        <f>J141*K123-M138</f>
        <v>0</v>
      </c>
      <c r="M138" s="1095"/>
      <c r="N138" s="44" t="s">
        <v>48</v>
      </c>
      <c r="O138" s="32"/>
      <c r="P138" s="1001"/>
      <c r="Q138" s="973">
        <f>O141*P123-R138</f>
        <v>0</v>
      </c>
      <c r="R138" s="986"/>
      <c r="S138" s="44" t="s">
        <v>48</v>
      </c>
      <c r="T138" s="32"/>
      <c r="U138" s="1001"/>
      <c r="V138" s="973">
        <f>T141*U123-W138</f>
        <v>0</v>
      </c>
      <c r="W138" s="986"/>
      <c r="X138" s="44" t="s">
        <v>48</v>
      </c>
      <c r="Y138" s="32"/>
      <c r="Z138" s="1001"/>
      <c r="AA138" s="973">
        <f>Y141*Z123-AB138</f>
        <v>0</v>
      </c>
      <c r="AB138" s="986"/>
      <c r="AC138" s="44" t="s">
        <v>48</v>
      </c>
      <c r="AD138" s="32"/>
      <c r="AE138" s="1001"/>
      <c r="AF138" s="973">
        <f>AD141*AE123-AG138</f>
        <v>0</v>
      </c>
      <c r="AG138" s="986"/>
      <c r="AH138" s="44" t="s">
        <v>48</v>
      </c>
      <c r="AI138" s="32"/>
      <c r="AJ138" s="1001"/>
      <c r="AK138" s="973">
        <f>AI141*AJ123-AL138</f>
        <v>0</v>
      </c>
      <c r="AL138" s="986"/>
      <c r="AM138" s="44" t="s">
        <v>48</v>
      </c>
      <c r="AN138" s="32"/>
      <c r="AO138" s="1001"/>
      <c r="AP138" s="973">
        <f>AN141*AO123-AQ138</f>
        <v>0</v>
      </c>
      <c r="AQ138" s="986"/>
      <c r="AR138" s="44" t="s">
        <v>48</v>
      </c>
      <c r="AS138" s="32"/>
      <c r="AT138" s="1001"/>
      <c r="AU138" s="973">
        <f>AS141*AT123-AV138</f>
        <v>0</v>
      </c>
      <c r="AV138" s="986"/>
      <c r="AW138" s="44" t="s">
        <v>48</v>
      </c>
      <c r="AX138" s="32"/>
      <c r="AY138" s="1001"/>
      <c r="AZ138" s="973">
        <f>AX141*AY123-BA138</f>
        <v>0</v>
      </c>
      <c r="BA138" s="986"/>
      <c r="BB138" s="44" t="s">
        <v>48</v>
      </c>
      <c r="BC138" s="32"/>
      <c r="BD138" s="1001"/>
      <c r="BE138" s="973">
        <f>BC141*BD123-BF138</f>
        <v>0</v>
      </c>
      <c r="BF138" s="986"/>
      <c r="BG138" s="44" t="s">
        <v>48</v>
      </c>
      <c r="BH138" s="32"/>
      <c r="BI138" s="1001"/>
      <c r="BJ138" s="973">
        <f>BH141*BI123-BK138</f>
        <v>0</v>
      </c>
      <c r="BK138" s="986"/>
      <c r="BL138" s="409" t="s">
        <v>206</v>
      </c>
      <c r="BM138" s="32"/>
      <c r="BN138" s="1001"/>
      <c r="BO138" s="973">
        <f>BM141*BN123-BP138</f>
        <v>0</v>
      </c>
      <c r="BP138" s="961">
        <f>IF(BM139&gt;BM138,(BM139-BM138)*BN123,0)</f>
        <v>0</v>
      </c>
      <c r="BQ138" s="409" t="s">
        <v>206</v>
      </c>
      <c r="BR138" s="32"/>
      <c r="BS138" s="1001"/>
      <c r="BT138" s="973">
        <f>BR141*BS123-BU138</f>
        <v>0</v>
      </c>
      <c r="BU138" s="961">
        <f>IF(BR139&gt;BR138,(BR139-BR138)*BS123,0)</f>
        <v>0</v>
      </c>
      <c r="BV138" s="409" t="s">
        <v>206</v>
      </c>
      <c r="BW138" s="32"/>
      <c r="BX138" s="1001"/>
      <c r="BY138" s="973">
        <f>BW141*BX123-BZ138</f>
        <v>0</v>
      </c>
      <c r="BZ138" s="961">
        <f>IF(BW139&gt;BW138,(BW139-BW138)*BX123,0)</f>
        <v>0</v>
      </c>
      <c r="CA138" s="1003">
        <f>BJ138+BK138+BE138+BF138+AZ138+BA138+AU138+AV138+AP138+AQ138+AK138+AL138+AF138+AG138+AA138+AB138+V138+W138+Q138+R138+L138+M138+G138+H138+BO138+BP138+BT138+BU138+BY138+BZ138</f>
        <v>0</v>
      </c>
      <c r="CB138" s="1019">
        <f>H138+M138</f>
        <v>0</v>
      </c>
      <c r="CC138" s="944">
        <f>BK138+BF138+BA138+AV138+AQ138+AL138+AG138+AB138+W138+R138+BP138+BU138+BZ138</f>
        <v>0</v>
      </c>
    </row>
    <row r="139" spans="1:81" s="12" customFormat="1" ht="18" customHeight="1">
      <c r="A139" s="1180"/>
      <c r="B139" s="1143"/>
      <c r="C139" s="1178"/>
      <c r="D139" s="48" t="s">
        <v>38</v>
      </c>
      <c r="E139" s="33"/>
      <c r="F139" s="1001"/>
      <c r="G139" s="974"/>
      <c r="H139" s="1096"/>
      <c r="I139" s="48" t="s">
        <v>38</v>
      </c>
      <c r="J139" s="33"/>
      <c r="K139" s="1001"/>
      <c r="L139" s="974"/>
      <c r="M139" s="1096"/>
      <c r="N139" s="48" t="s">
        <v>38</v>
      </c>
      <c r="O139" s="33"/>
      <c r="P139" s="1001"/>
      <c r="Q139" s="974"/>
      <c r="R139" s="987"/>
      <c r="S139" s="48" t="s">
        <v>38</v>
      </c>
      <c r="T139" s="33"/>
      <c r="U139" s="1001"/>
      <c r="V139" s="974"/>
      <c r="W139" s="987"/>
      <c r="X139" s="48" t="s">
        <v>38</v>
      </c>
      <c r="Y139" s="33"/>
      <c r="Z139" s="1001"/>
      <c r="AA139" s="974"/>
      <c r="AB139" s="987"/>
      <c r="AC139" s="48" t="s">
        <v>38</v>
      </c>
      <c r="AD139" s="33"/>
      <c r="AE139" s="1001"/>
      <c r="AF139" s="974"/>
      <c r="AG139" s="987"/>
      <c r="AH139" s="48" t="s">
        <v>38</v>
      </c>
      <c r="AI139" s="33"/>
      <c r="AJ139" s="1001"/>
      <c r="AK139" s="974"/>
      <c r="AL139" s="987"/>
      <c r="AM139" s="48" t="s">
        <v>38</v>
      </c>
      <c r="AN139" s="33"/>
      <c r="AO139" s="1001"/>
      <c r="AP139" s="974"/>
      <c r="AQ139" s="987"/>
      <c r="AR139" s="48" t="s">
        <v>38</v>
      </c>
      <c r="AS139" s="33"/>
      <c r="AT139" s="1001"/>
      <c r="AU139" s="974"/>
      <c r="AV139" s="987"/>
      <c r="AW139" s="48" t="s">
        <v>38</v>
      </c>
      <c r="AX139" s="33"/>
      <c r="AY139" s="1001"/>
      <c r="AZ139" s="974"/>
      <c r="BA139" s="987"/>
      <c r="BB139" s="48" t="s">
        <v>38</v>
      </c>
      <c r="BC139" s="33"/>
      <c r="BD139" s="1001"/>
      <c r="BE139" s="974"/>
      <c r="BF139" s="987"/>
      <c r="BG139" s="48" t="s">
        <v>38</v>
      </c>
      <c r="BH139" s="33"/>
      <c r="BI139" s="1001"/>
      <c r="BJ139" s="974"/>
      <c r="BK139" s="987"/>
      <c r="BL139" s="48" t="s">
        <v>205</v>
      </c>
      <c r="BM139" s="33"/>
      <c r="BN139" s="1001"/>
      <c r="BO139" s="974"/>
      <c r="BP139" s="958"/>
      <c r="BQ139" s="48" t="s">
        <v>205</v>
      </c>
      <c r="BR139" s="33"/>
      <c r="BS139" s="1001"/>
      <c r="BT139" s="974"/>
      <c r="BU139" s="958"/>
      <c r="BV139" s="48" t="s">
        <v>205</v>
      </c>
      <c r="BW139" s="33"/>
      <c r="BX139" s="1001"/>
      <c r="BY139" s="974"/>
      <c r="BZ139" s="958"/>
      <c r="CA139" s="1080"/>
      <c r="CB139" s="1022"/>
      <c r="CC139" s="1028"/>
    </row>
    <row r="140" spans="1:81" s="5" customFormat="1" ht="18" customHeight="1">
      <c r="A140" s="1180"/>
      <c r="B140" s="1143"/>
      <c r="C140" s="1178"/>
      <c r="D140" s="49" t="s">
        <v>44</v>
      </c>
      <c r="E140" s="34"/>
      <c r="F140" s="1001"/>
      <c r="G140" s="974"/>
      <c r="H140" s="1096"/>
      <c r="I140" s="49" t="s">
        <v>44</v>
      </c>
      <c r="J140" s="34"/>
      <c r="K140" s="1001"/>
      <c r="L140" s="974"/>
      <c r="M140" s="1096"/>
      <c r="N140" s="49" t="s">
        <v>44</v>
      </c>
      <c r="O140" s="34"/>
      <c r="P140" s="1001"/>
      <c r="Q140" s="974"/>
      <c r="R140" s="987"/>
      <c r="S140" s="49" t="s">
        <v>44</v>
      </c>
      <c r="T140" s="34"/>
      <c r="U140" s="1001"/>
      <c r="V140" s="974"/>
      <c r="W140" s="987"/>
      <c r="X140" s="49" t="s">
        <v>44</v>
      </c>
      <c r="Y140" s="34"/>
      <c r="Z140" s="1001"/>
      <c r="AA140" s="974"/>
      <c r="AB140" s="987"/>
      <c r="AC140" s="49" t="s">
        <v>44</v>
      </c>
      <c r="AD140" s="34"/>
      <c r="AE140" s="1001"/>
      <c r="AF140" s="974"/>
      <c r="AG140" s="987"/>
      <c r="AH140" s="49" t="s">
        <v>44</v>
      </c>
      <c r="AI140" s="34"/>
      <c r="AJ140" s="1001"/>
      <c r="AK140" s="974"/>
      <c r="AL140" s="987"/>
      <c r="AM140" s="49" t="s">
        <v>44</v>
      </c>
      <c r="AN140" s="34"/>
      <c r="AO140" s="1001"/>
      <c r="AP140" s="974"/>
      <c r="AQ140" s="987"/>
      <c r="AR140" s="49" t="s">
        <v>44</v>
      </c>
      <c r="AS140" s="34"/>
      <c r="AT140" s="1001"/>
      <c r="AU140" s="974"/>
      <c r="AV140" s="987"/>
      <c r="AW140" s="49" t="s">
        <v>44</v>
      </c>
      <c r="AX140" s="34"/>
      <c r="AY140" s="1001"/>
      <c r="AZ140" s="974"/>
      <c r="BA140" s="987"/>
      <c r="BB140" s="49" t="s">
        <v>44</v>
      </c>
      <c r="BC140" s="34"/>
      <c r="BD140" s="1001"/>
      <c r="BE140" s="974"/>
      <c r="BF140" s="987"/>
      <c r="BG140" s="49" t="s">
        <v>44</v>
      </c>
      <c r="BH140" s="34"/>
      <c r="BI140" s="1001"/>
      <c r="BJ140" s="974"/>
      <c r="BK140" s="987"/>
      <c r="BL140" s="517" t="s">
        <v>52</v>
      </c>
      <c r="BM140" s="28">
        <f>IF(BM139="",0,職員設定!M11)</f>
        <v>0</v>
      </c>
      <c r="BN140" s="1001"/>
      <c r="BO140" s="974"/>
      <c r="BP140" s="958"/>
      <c r="BQ140" s="517" t="s">
        <v>52</v>
      </c>
      <c r="BR140" s="28">
        <f>IF(BR139="",0,職員設定!N11)</f>
        <v>0</v>
      </c>
      <c r="BS140" s="1001"/>
      <c r="BT140" s="974"/>
      <c r="BU140" s="958"/>
      <c r="BV140" s="250" t="s">
        <v>52</v>
      </c>
      <c r="BW140" s="34"/>
      <c r="BX140" s="1001"/>
      <c r="BY140" s="974"/>
      <c r="BZ140" s="958"/>
      <c r="CA140" s="1080"/>
      <c r="CB140" s="1022"/>
      <c r="CC140" s="1028"/>
    </row>
    <row r="141" spans="1:81" s="5" customFormat="1" ht="18" customHeight="1" thickBot="1">
      <c r="A141" s="1180"/>
      <c r="B141" s="1143"/>
      <c r="C141" s="1179"/>
      <c r="D141" s="50" t="s">
        <v>88</v>
      </c>
      <c r="E141" s="18">
        <f>E139-E140</f>
        <v>0</v>
      </c>
      <c r="F141" s="1001"/>
      <c r="G141" s="975"/>
      <c r="H141" s="1097"/>
      <c r="I141" s="50" t="s">
        <v>88</v>
      </c>
      <c r="J141" s="18">
        <f>J139-J140</f>
        <v>0</v>
      </c>
      <c r="K141" s="1001"/>
      <c r="L141" s="975"/>
      <c r="M141" s="1097"/>
      <c r="N141" s="50" t="s">
        <v>88</v>
      </c>
      <c r="O141" s="18">
        <f>O139-O140</f>
        <v>0</v>
      </c>
      <c r="P141" s="1001"/>
      <c r="Q141" s="975"/>
      <c r="R141" s="988"/>
      <c r="S141" s="50" t="s">
        <v>88</v>
      </c>
      <c r="T141" s="18">
        <f>T139-T140</f>
        <v>0</v>
      </c>
      <c r="U141" s="1001"/>
      <c r="V141" s="975"/>
      <c r="W141" s="988"/>
      <c r="X141" s="50" t="s">
        <v>88</v>
      </c>
      <c r="Y141" s="18">
        <f>Y139-Y140</f>
        <v>0</v>
      </c>
      <c r="Z141" s="1001"/>
      <c r="AA141" s="975"/>
      <c r="AB141" s="988"/>
      <c r="AC141" s="50" t="s">
        <v>88</v>
      </c>
      <c r="AD141" s="18">
        <f>AD139-AD140</f>
        <v>0</v>
      </c>
      <c r="AE141" s="1001"/>
      <c r="AF141" s="975"/>
      <c r="AG141" s="988"/>
      <c r="AH141" s="50" t="s">
        <v>88</v>
      </c>
      <c r="AI141" s="18">
        <f>AI139-AI140</f>
        <v>0</v>
      </c>
      <c r="AJ141" s="1001"/>
      <c r="AK141" s="975"/>
      <c r="AL141" s="988"/>
      <c r="AM141" s="50" t="s">
        <v>88</v>
      </c>
      <c r="AN141" s="18">
        <f>AN139-AN140</f>
        <v>0</v>
      </c>
      <c r="AO141" s="1001"/>
      <c r="AP141" s="975"/>
      <c r="AQ141" s="988"/>
      <c r="AR141" s="50" t="s">
        <v>88</v>
      </c>
      <c r="AS141" s="18">
        <f>AS139-AS140</f>
        <v>0</v>
      </c>
      <c r="AT141" s="1001"/>
      <c r="AU141" s="975"/>
      <c r="AV141" s="988"/>
      <c r="AW141" s="50" t="s">
        <v>88</v>
      </c>
      <c r="AX141" s="18">
        <f>AX139-AX140</f>
        <v>0</v>
      </c>
      <c r="AY141" s="1001"/>
      <c r="AZ141" s="975"/>
      <c r="BA141" s="988"/>
      <c r="BB141" s="50" t="s">
        <v>88</v>
      </c>
      <c r="BC141" s="18">
        <f>BC139-BC140</f>
        <v>0</v>
      </c>
      <c r="BD141" s="1001"/>
      <c r="BE141" s="975"/>
      <c r="BF141" s="988"/>
      <c r="BG141" s="50" t="s">
        <v>88</v>
      </c>
      <c r="BH141" s="18">
        <f>BH139-BH140</f>
        <v>0</v>
      </c>
      <c r="BI141" s="1001"/>
      <c r="BJ141" s="975"/>
      <c r="BK141" s="988"/>
      <c r="BL141" s="52" t="s">
        <v>204</v>
      </c>
      <c r="BM141" s="19">
        <f>BM139-BM140</f>
        <v>0</v>
      </c>
      <c r="BN141" s="1001"/>
      <c r="BO141" s="975"/>
      <c r="BP141" s="959"/>
      <c r="BQ141" s="52" t="s">
        <v>204</v>
      </c>
      <c r="BR141" s="19">
        <f>BR139-BR140</f>
        <v>0</v>
      </c>
      <c r="BS141" s="1001"/>
      <c r="BT141" s="975"/>
      <c r="BU141" s="959"/>
      <c r="BV141" s="52" t="s">
        <v>204</v>
      </c>
      <c r="BW141" s="19">
        <f>BW139-BW140</f>
        <v>0</v>
      </c>
      <c r="BX141" s="1001"/>
      <c r="BY141" s="975"/>
      <c r="BZ141" s="959"/>
      <c r="CA141" s="1081"/>
      <c r="CB141" s="1023"/>
      <c r="CC141" s="1029">
        <f t="shared" ref="CC141" si="61">BK141+BF141+BA141+AV141+AQ141+AL141+AG141+AB141+W141+R141</f>
        <v>0</v>
      </c>
    </row>
    <row r="142" spans="1:81" s="5" customFormat="1" ht="18" customHeight="1">
      <c r="A142" s="1180"/>
      <c r="B142" s="1143"/>
      <c r="C142" s="1177" t="str">
        <f>職員設定!$K$7</f>
        <v>名称</v>
      </c>
      <c r="D142" s="44" t="s">
        <v>48</v>
      </c>
      <c r="E142" s="32"/>
      <c r="F142" s="1001"/>
      <c r="G142" s="973">
        <f>E145*$F$123-H142</f>
        <v>0</v>
      </c>
      <c r="H142" s="1095"/>
      <c r="I142" s="44" t="s">
        <v>48</v>
      </c>
      <c r="J142" s="32"/>
      <c r="K142" s="1001"/>
      <c r="L142" s="973">
        <f>J145*K123-M142</f>
        <v>0</v>
      </c>
      <c r="M142" s="1095"/>
      <c r="N142" s="44" t="s">
        <v>48</v>
      </c>
      <c r="O142" s="32"/>
      <c r="P142" s="1001"/>
      <c r="Q142" s="973">
        <f>O145*P123-R142</f>
        <v>0</v>
      </c>
      <c r="R142" s="986"/>
      <c r="S142" s="44" t="s">
        <v>48</v>
      </c>
      <c r="T142" s="32"/>
      <c r="U142" s="1001"/>
      <c r="V142" s="973">
        <f>T145*U123-W142</f>
        <v>0</v>
      </c>
      <c r="W142" s="986"/>
      <c r="X142" s="44" t="s">
        <v>48</v>
      </c>
      <c r="Y142" s="32"/>
      <c r="Z142" s="1001"/>
      <c r="AA142" s="973">
        <f>Y145*Z123-AB142</f>
        <v>0</v>
      </c>
      <c r="AB142" s="986"/>
      <c r="AC142" s="44" t="s">
        <v>48</v>
      </c>
      <c r="AD142" s="32"/>
      <c r="AE142" s="1001"/>
      <c r="AF142" s="973">
        <f>AD145*AE123-AG142</f>
        <v>0</v>
      </c>
      <c r="AG142" s="986"/>
      <c r="AH142" s="44" t="s">
        <v>48</v>
      </c>
      <c r="AI142" s="32"/>
      <c r="AJ142" s="1001"/>
      <c r="AK142" s="973">
        <f>AI145*AJ123-AL142</f>
        <v>0</v>
      </c>
      <c r="AL142" s="986"/>
      <c r="AM142" s="44" t="s">
        <v>48</v>
      </c>
      <c r="AN142" s="32"/>
      <c r="AO142" s="1001"/>
      <c r="AP142" s="973">
        <f>AN145*AO123-AQ142</f>
        <v>0</v>
      </c>
      <c r="AQ142" s="986"/>
      <c r="AR142" s="44" t="s">
        <v>48</v>
      </c>
      <c r="AS142" s="32"/>
      <c r="AT142" s="1001"/>
      <c r="AU142" s="973">
        <f>AS145*AT123-AV142</f>
        <v>0</v>
      </c>
      <c r="AV142" s="986"/>
      <c r="AW142" s="44" t="s">
        <v>48</v>
      </c>
      <c r="AX142" s="32"/>
      <c r="AY142" s="1001"/>
      <c r="AZ142" s="973">
        <f>AX145*AY123-BA142</f>
        <v>0</v>
      </c>
      <c r="BA142" s="986"/>
      <c r="BB142" s="44" t="s">
        <v>48</v>
      </c>
      <c r="BC142" s="32"/>
      <c r="BD142" s="1001"/>
      <c r="BE142" s="973">
        <f>BC145*BD123-BF142</f>
        <v>0</v>
      </c>
      <c r="BF142" s="986"/>
      <c r="BG142" s="44" t="s">
        <v>48</v>
      </c>
      <c r="BH142" s="32"/>
      <c r="BI142" s="1001"/>
      <c r="BJ142" s="973">
        <f>BH145*BI123-BK142</f>
        <v>0</v>
      </c>
      <c r="BK142" s="986"/>
      <c r="BL142" s="75"/>
      <c r="BM142" s="76"/>
      <c r="BN142" s="1001"/>
      <c r="BO142" s="976"/>
      <c r="BP142" s="962"/>
      <c r="BQ142" s="75"/>
      <c r="BR142" s="76"/>
      <c r="BS142" s="1001"/>
      <c r="BT142" s="976"/>
      <c r="BU142" s="962"/>
      <c r="BV142" s="75"/>
      <c r="BW142" s="76"/>
      <c r="BX142" s="1001"/>
      <c r="BY142" s="976"/>
      <c r="BZ142" s="962"/>
      <c r="CA142" s="1082">
        <f>BJ142+BK142+BE142+BF142+AZ142+BA142+AU142+AV142+AP142+AQ142+AK142+AL142+AF142+AG142+AA142+AB142+V142+W142+Q142+R142+L142+M142+G142+H142</f>
        <v>0</v>
      </c>
      <c r="CB142" s="1024">
        <f t="shared" ref="CB142" si="62">H142+M142</f>
        <v>0</v>
      </c>
      <c r="CC142" s="944">
        <f>BK142+BF142+BA142+AV142+AQ142+AL142+AG142+AB142+W142+R142</f>
        <v>0</v>
      </c>
    </row>
    <row r="143" spans="1:81" s="5" customFormat="1" ht="18" customHeight="1">
      <c r="A143" s="1180"/>
      <c r="B143" s="1143"/>
      <c r="C143" s="1178"/>
      <c r="D143" s="48" t="s">
        <v>38</v>
      </c>
      <c r="E143" s="33"/>
      <c r="F143" s="1001"/>
      <c r="G143" s="1066"/>
      <c r="H143" s="1096"/>
      <c r="I143" s="48" t="s">
        <v>38</v>
      </c>
      <c r="J143" s="33"/>
      <c r="K143" s="1001"/>
      <c r="L143" s="1066"/>
      <c r="M143" s="1096"/>
      <c r="N143" s="48" t="s">
        <v>38</v>
      </c>
      <c r="O143" s="33"/>
      <c r="P143" s="1001"/>
      <c r="Q143" s="1066"/>
      <c r="R143" s="987"/>
      <c r="S143" s="48" t="s">
        <v>38</v>
      </c>
      <c r="T143" s="33"/>
      <c r="U143" s="1001"/>
      <c r="V143" s="1066"/>
      <c r="W143" s="987"/>
      <c r="X143" s="48" t="s">
        <v>38</v>
      </c>
      <c r="Y143" s="33"/>
      <c r="Z143" s="1001"/>
      <c r="AA143" s="1066"/>
      <c r="AB143" s="987"/>
      <c r="AC143" s="48" t="s">
        <v>38</v>
      </c>
      <c r="AD143" s="33"/>
      <c r="AE143" s="1001"/>
      <c r="AF143" s="1066"/>
      <c r="AG143" s="987"/>
      <c r="AH143" s="48" t="s">
        <v>38</v>
      </c>
      <c r="AI143" s="33"/>
      <c r="AJ143" s="1001"/>
      <c r="AK143" s="1066"/>
      <c r="AL143" s="987"/>
      <c r="AM143" s="48" t="s">
        <v>38</v>
      </c>
      <c r="AN143" s="33"/>
      <c r="AO143" s="1001"/>
      <c r="AP143" s="1066"/>
      <c r="AQ143" s="987"/>
      <c r="AR143" s="48" t="s">
        <v>38</v>
      </c>
      <c r="AS143" s="33"/>
      <c r="AT143" s="1001"/>
      <c r="AU143" s="1066"/>
      <c r="AV143" s="987"/>
      <c r="AW143" s="48" t="s">
        <v>38</v>
      </c>
      <c r="AX143" s="33"/>
      <c r="AY143" s="1001"/>
      <c r="AZ143" s="1066"/>
      <c r="BA143" s="987"/>
      <c r="BB143" s="48" t="s">
        <v>38</v>
      </c>
      <c r="BC143" s="33"/>
      <c r="BD143" s="1001"/>
      <c r="BE143" s="1066"/>
      <c r="BF143" s="987"/>
      <c r="BG143" s="48" t="s">
        <v>38</v>
      </c>
      <c r="BH143" s="33"/>
      <c r="BI143" s="1001"/>
      <c r="BJ143" s="1066"/>
      <c r="BK143" s="987"/>
      <c r="BL143" s="79"/>
      <c r="BM143" s="80"/>
      <c r="BN143" s="1001"/>
      <c r="BO143" s="977"/>
      <c r="BP143" s="954"/>
      <c r="BQ143" s="79"/>
      <c r="BR143" s="80"/>
      <c r="BS143" s="1001"/>
      <c r="BT143" s="977"/>
      <c r="BU143" s="954"/>
      <c r="BV143" s="79"/>
      <c r="BW143" s="80"/>
      <c r="BX143" s="1001"/>
      <c r="BY143" s="977"/>
      <c r="BZ143" s="954"/>
      <c r="CA143" s="1080"/>
      <c r="CB143" s="1020"/>
      <c r="CC143" s="945"/>
    </row>
    <row r="144" spans="1:81" s="421" customFormat="1" ht="18" customHeight="1">
      <c r="A144" s="1180"/>
      <c r="B144" s="1143"/>
      <c r="C144" s="1178"/>
      <c r="D144" s="434" t="s">
        <v>44</v>
      </c>
      <c r="E144" s="28"/>
      <c r="F144" s="1001"/>
      <c r="G144" s="1066"/>
      <c r="H144" s="1096"/>
      <c r="I144" s="434" t="s">
        <v>44</v>
      </c>
      <c r="J144" s="28"/>
      <c r="K144" s="1001"/>
      <c r="L144" s="1066"/>
      <c r="M144" s="1096"/>
      <c r="N144" s="471" t="s">
        <v>44</v>
      </c>
      <c r="O144" s="34"/>
      <c r="P144" s="1001"/>
      <c r="Q144" s="1066"/>
      <c r="R144" s="987"/>
      <c r="S144" s="471" t="s">
        <v>44</v>
      </c>
      <c r="T144" s="34"/>
      <c r="U144" s="1001"/>
      <c r="V144" s="1066"/>
      <c r="W144" s="987"/>
      <c r="X144" s="471" t="s">
        <v>44</v>
      </c>
      <c r="Y144" s="34"/>
      <c r="Z144" s="1001"/>
      <c r="AA144" s="1066"/>
      <c r="AB144" s="987"/>
      <c r="AC144" s="471" t="s">
        <v>44</v>
      </c>
      <c r="AD144" s="34"/>
      <c r="AE144" s="1001"/>
      <c r="AF144" s="1066"/>
      <c r="AG144" s="987"/>
      <c r="AH144" s="471" t="s">
        <v>44</v>
      </c>
      <c r="AI144" s="34"/>
      <c r="AJ144" s="1001"/>
      <c r="AK144" s="1066"/>
      <c r="AL144" s="987"/>
      <c r="AM144" s="471" t="s">
        <v>44</v>
      </c>
      <c r="AN144" s="34"/>
      <c r="AO144" s="1001"/>
      <c r="AP144" s="1066"/>
      <c r="AQ144" s="987"/>
      <c r="AR144" s="471" t="s">
        <v>44</v>
      </c>
      <c r="AS144" s="34"/>
      <c r="AT144" s="1001"/>
      <c r="AU144" s="1066"/>
      <c r="AV144" s="987"/>
      <c r="AW144" s="471" t="s">
        <v>44</v>
      </c>
      <c r="AX144" s="34"/>
      <c r="AY144" s="1001"/>
      <c r="AZ144" s="1066"/>
      <c r="BA144" s="987"/>
      <c r="BB144" s="471" t="s">
        <v>44</v>
      </c>
      <c r="BC144" s="34"/>
      <c r="BD144" s="1001"/>
      <c r="BE144" s="1066"/>
      <c r="BF144" s="987"/>
      <c r="BG144" s="471" t="s">
        <v>44</v>
      </c>
      <c r="BH144" s="34"/>
      <c r="BI144" s="1001"/>
      <c r="BJ144" s="1066"/>
      <c r="BK144" s="987"/>
      <c r="BL144" s="434"/>
      <c r="BM144" s="28"/>
      <c r="BN144" s="1001"/>
      <c r="BO144" s="977"/>
      <c r="BP144" s="954"/>
      <c r="BQ144" s="434"/>
      <c r="BR144" s="28"/>
      <c r="BS144" s="1001"/>
      <c r="BT144" s="977"/>
      <c r="BU144" s="954"/>
      <c r="BV144" s="434"/>
      <c r="BW144" s="28"/>
      <c r="BX144" s="1001"/>
      <c r="BY144" s="977"/>
      <c r="BZ144" s="954"/>
      <c r="CA144" s="1080"/>
      <c r="CB144" s="1020"/>
      <c r="CC144" s="945"/>
    </row>
    <row r="145" spans="1:81" s="5" customFormat="1" ht="18" customHeight="1" thickBot="1">
      <c r="A145" s="1180"/>
      <c r="B145" s="1143"/>
      <c r="C145" s="1179"/>
      <c r="D145" s="50" t="s">
        <v>88</v>
      </c>
      <c r="E145" s="18">
        <f>E143-E144</f>
        <v>0</v>
      </c>
      <c r="F145" s="1001"/>
      <c r="G145" s="1067"/>
      <c r="H145" s="1097"/>
      <c r="I145" s="50" t="s">
        <v>88</v>
      </c>
      <c r="J145" s="18">
        <f>J143-J144</f>
        <v>0</v>
      </c>
      <c r="K145" s="1001"/>
      <c r="L145" s="1067"/>
      <c r="M145" s="1097"/>
      <c r="N145" s="50" t="s">
        <v>88</v>
      </c>
      <c r="O145" s="18">
        <f>O143-O144</f>
        <v>0</v>
      </c>
      <c r="P145" s="1001"/>
      <c r="Q145" s="1067"/>
      <c r="R145" s="988"/>
      <c r="S145" s="50" t="s">
        <v>88</v>
      </c>
      <c r="T145" s="18">
        <f>T143-T144</f>
        <v>0</v>
      </c>
      <c r="U145" s="1001"/>
      <c r="V145" s="1067"/>
      <c r="W145" s="988"/>
      <c r="X145" s="50" t="s">
        <v>88</v>
      </c>
      <c r="Y145" s="18">
        <f>Y143-Y144</f>
        <v>0</v>
      </c>
      <c r="Z145" s="1001"/>
      <c r="AA145" s="1067"/>
      <c r="AB145" s="988"/>
      <c r="AC145" s="50" t="s">
        <v>88</v>
      </c>
      <c r="AD145" s="18">
        <f>AD143-AD144</f>
        <v>0</v>
      </c>
      <c r="AE145" s="1001"/>
      <c r="AF145" s="1067"/>
      <c r="AG145" s="988"/>
      <c r="AH145" s="50" t="s">
        <v>88</v>
      </c>
      <c r="AI145" s="18">
        <f>AI143-AI144</f>
        <v>0</v>
      </c>
      <c r="AJ145" s="1001"/>
      <c r="AK145" s="1067"/>
      <c r="AL145" s="988"/>
      <c r="AM145" s="50" t="s">
        <v>88</v>
      </c>
      <c r="AN145" s="18">
        <f>AN143-AN144</f>
        <v>0</v>
      </c>
      <c r="AO145" s="1001"/>
      <c r="AP145" s="1067"/>
      <c r="AQ145" s="988"/>
      <c r="AR145" s="50" t="s">
        <v>88</v>
      </c>
      <c r="AS145" s="18">
        <f>AS143-AS144</f>
        <v>0</v>
      </c>
      <c r="AT145" s="1001"/>
      <c r="AU145" s="1067"/>
      <c r="AV145" s="988"/>
      <c r="AW145" s="50" t="s">
        <v>88</v>
      </c>
      <c r="AX145" s="18">
        <f>AX143-AX144</f>
        <v>0</v>
      </c>
      <c r="AY145" s="1001"/>
      <c r="AZ145" s="1067"/>
      <c r="BA145" s="988"/>
      <c r="BB145" s="50" t="s">
        <v>88</v>
      </c>
      <c r="BC145" s="18">
        <f>BC143-BC144</f>
        <v>0</v>
      </c>
      <c r="BD145" s="1001"/>
      <c r="BE145" s="1067"/>
      <c r="BF145" s="988"/>
      <c r="BG145" s="50" t="s">
        <v>88</v>
      </c>
      <c r="BH145" s="18">
        <f>BH143-BH144</f>
        <v>0</v>
      </c>
      <c r="BI145" s="1001"/>
      <c r="BJ145" s="1067"/>
      <c r="BK145" s="988"/>
      <c r="BL145" s="81"/>
      <c r="BM145" s="78"/>
      <c r="BN145" s="1001"/>
      <c r="BO145" s="978"/>
      <c r="BP145" s="955"/>
      <c r="BQ145" s="81"/>
      <c r="BR145" s="78"/>
      <c r="BS145" s="1001"/>
      <c r="BT145" s="978"/>
      <c r="BU145" s="955"/>
      <c r="BV145" s="81"/>
      <c r="BW145" s="78"/>
      <c r="BX145" s="1001"/>
      <c r="BY145" s="978"/>
      <c r="BZ145" s="955"/>
      <c r="CA145" s="1081"/>
      <c r="CB145" s="1021"/>
      <c r="CC145" s="945">
        <f t="shared" ref="CC145:CC165" si="63">BK145+BF145+BA145+AV145+AQ145+AL145+AG145+AB145+W145+R145</f>
        <v>0</v>
      </c>
    </row>
    <row r="146" spans="1:81" s="5" customFormat="1" ht="18" customHeight="1" thickBot="1">
      <c r="A146" s="1180"/>
      <c r="B146" s="1143"/>
      <c r="C146" s="1145" t="s">
        <v>41</v>
      </c>
      <c r="D146" s="44" t="s">
        <v>119</v>
      </c>
      <c r="E146" s="35"/>
      <c r="F146" s="1001"/>
      <c r="G146" s="973">
        <f>E149*$F$123-H146</f>
        <v>0</v>
      </c>
      <c r="H146" s="1095"/>
      <c r="I146" s="44" t="s">
        <v>119</v>
      </c>
      <c r="J146" s="35"/>
      <c r="K146" s="1001"/>
      <c r="L146" s="973">
        <f>J149*K123-M146</f>
        <v>0</v>
      </c>
      <c r="M146" s="1095"/>
      <c r="N146" s="44" t="s">
        <v>119</v>
      </c>
      <c r="O146" s="35"/>
      <c r="P146" s="1001"/>
      <c r="Q146" s="973">
        <f>O149*P123-R146</f>
        <v>0</v>
      </c>
      <c r="R146" s="961">
        <f>IF(O146="",0,ROUND(SUM(R123:R137)*O146*P123/職員設定!$C$7,0))</f>
        <v>0</v>
      </c>
      <c r="S146" s="44" t="s">
        <v>119</v>
      </c>
      <c r="T146" s="35"/>
      <c r="U146" s="1001"/>
      <c r="V146" s="973">
        <f>T149*U123-W146</f>
        <v>0</v>
      </c>
      <c r="W146" s="961">
        <f>IF(T146="",0,ROUND(SUM(W123:W137)*T146*U123/職員設定!$C$7,0))</f>
        <v>0</v>
      </c>
      <c r="X146" s="44" t="s">
        <v>119</v>
      </c>
      <c r="Y146" s="35"/>
      <c r="Z146" s="1001"/>
      <c r="AA146" s="973">
        <f>Y149*Z123-AB146</f>
        <v>0</v>
      </c>
      <c r="AB146" s="961">
        <f>IF(Y146="",0,ROUND(SUM(AB123:AB137)*Y146*Z123/職員設定!$C$7,0))</f>
        <v>0</v>
      </c>
      <c r="AC146" s="44" t="s">
        <v>119</v>
      </c>
      <c r="AD146" s="35"/>
      <c r="AE146" s="1001"/>
      <c r="AF146" s="973">
        <f>AD149*AE123-AG146</f>
        <v>0</v>
      </c>
      <c r="AG146" s="961">
        <f>IF(AD146="",0,ROUND(SUM(AG123:AG137)*AD146*AE123/職員設定!$C$7,0))</f>
        <v>0</v>
      </c>
      <c r="AH146" s="44" t="s">
        <v>119</v>
      </c>
      <c r="AI146" s="35"/>
      <c r="AJ146" s="1001"/>
      <c r="AK146" s="973">
        <f>AI149*AJ123-AL146</f>
        <v>0</v>
      </c>
      <c r="AL146" s="961">
        <f>IF(AI146="",0,ROUND(SUM(AL123:AL137)*AI146*AJ123/職員設定!$C$7,0))</f>
        <v>0</v>
      </c>
      <c r="AM146" s="44" t="s">
        <v>119</v>
      </c>
      <c r="AN146" s="35"/>
      <c r="AO146" s="1001"/>
      <c r="AP146" s="973">
        <f>AN149*AO123-AQ146</f>
        <v>0</v>
      </c>
      <c r="AQ146" s="961">
        <f>IF(AN146="",0,ROUND(SUM(AQ123:AQ137)*AN146*AO123/職員設定!$C$7,0))</f>
        <v>0</v>
      </c>
      <c r="AR146" s="44" t="s">
        <v>119</v>
      </c>
      <c r="AS146" s="35"/>
      <c r="AT146" s="1001"/>
      <c r="AU146" s="973">
        <f>AS149*AT123-AV146</f>
        <v>0</v>
      </c>
      <c r="AV146" s="961">
        <f>IF(AS146="",0,ROUND(SUM(AV123:AV137)*AS146*AT123/職員設定!$C$7,0))</f>
        <v>0</v>
      </c>
      <c r="AW146" s="44" t="s">
        <v>119</v>
      </c>
      <c r="AX146" s="35"/>
      <c r="AY146" s="1001"/>
      <c r="AZ146" s="973">
        <f>AX149*AY123-BA146</f>
        <v>0</v>
      </c>
      <c r="BA146" s="961">
        <f>IF(AX146="",0,ROUND(SUM(BA123:BA137)*AX146*AY123/職員設定!$C$7,0))</f>
        <v>0</v>
      </c>
      <c r="BB146" s="44" t="s">
        <v>119</v>
      </c>
      <c r="BC146" s="35"/>
      <c r="BD146" s="1001"/>
      <c r="BE146" s="973">
        <f>BC149*BD123-BF146</f>
        <v>0</v>
      </c>
      <c r="BF146" s="961">
        <f>IF(BC146="",0,ROUND(SUM(BF123:BF137)*BC146*BD123/職員設定!$C$7,0))</f>
        <v>0</v>
      </c>
      <c r="BG146" s="44" t="s">
        <v>119</v>
      </c>
      <c r="BH146" s="35"/>
      <c r="BI146" s="1001"/>
      <c r="BJ146" s="973">
        <f>BH149*BI123-BK146</f>
        <v>0</v>
      </c>
      <c r="BK146" s="961">
        <f>IF(BH146="",0,ROUND(SUM(BK123:BK137)*BH146*BI123/職員設定!$C$7,0))</f>
        <v>0</v>
      </c>
      <c r="BL146" s="75"/>
      <c r="BM146" s="82"/>
      <c r="BN146" s="1001"/>
      <c r="BO146" s="966"/>
      <c r="BP146" s="953"/>
      <c r="BQ146" s="75"/>
      <c r="BR146" s="82"/>
      <c r="BS146" s="1001"/>
      <c r="BT146" s="966"/>
      <c r="BU146" s="953"/>
      <c r="BV146" s="75"/>
      <c r="BW146" s="82"/>
      <c r="BX146" s="1001"/>
      <c r="BY146" s="966"/>
      <c r="BZ146" s="953"/>
      <c r="CA146" s="1082">
        <f t="shared" ref="CA146" si="64">BJ146+BK146+BE146+BF146+AZ146+BA146+AU146+AV146+AP146+AQ146+AK146+AL146+AF146+AG146+AA146+AB146+V146+W146+Q146+R146+L146+M146+G146+H146</f>
        <v>0</v>
      </c>
      <c r="CB146" s="1024">
        <f t="shared" ref="CB146" si="65">H146+M146</f>
        <v>0</v>
      </c>
      <c r="CC146" s="946">
        <f>BK146+BF146+BA146+AV146+AQ146+AL146+AG146+AB146+W146+R146</f>
        <v>0</v>
      </c>
    </row>
    <row r="147" spans="1:81" ht="18" customHeight="1" thickBot="1">
      <c r="A147" s="1180"/>
      <c r="B147" s="1143"/>
      <c r="C147" s="1146"/>
      <c r="D147" s="48" t="s">
        <v>38</v>
      </c>
      <c r="E147" s="33"/>
      <c r="F147" s="1001"/>
      <c r="G147" s="974"/>
      <c r="H147" s="1096"/>
      <c r="I147" s="48" t="s">
        <v>38</v>
      </c>
      <c r="J147" s="33"/>
      <c r="K147" s="1001"/>
      <c r="L147" s="974"/>
      <c r="M147" s="1096"/>
      <c r="N147" s="48" t="s">
        <v>38</v>
      </c>
      <c r="O147" s="33"/>
      <c r="P147" s="1001"/>
      <c r="Q147" s="974"/>
      <c r="R147" s="979"/>
      <c r="S147" s="48" t="s">
        <v>38</v>
      </c>
      <c r="T147" s="33"/>
      <c r="U147" s="1001"/>
      <c r="V147" s="974"/>
      <c r="W147" s="979"/>
      <c r="X147" s="48" t="s">
        <v>38</v>
      </c>
      <c r="Y147" s="33"/>
      <c r="Z147" s="1001"/>
      <c r="AA147" s="974"/>
      <c r="AB147" s="979"/>
      <c r="AC147" s="48" t="s">
        <v>38</v>
      </c>
      <c r="AD147" s="33"/>
      <c r="AE147" s="1001"/>
      <c r="AF147" s="974"/>
      <c r="AG147" s="979"/>
      <c r="AH147" s="48" t="s">
        <v>38</v>
      </c>
      <c r="AI147" s="33"/>
      <c r="AJ147" s="1001"/>
      <c r="AK147" s="974"/>
      <c r="AL147" s="979"/>
      <c r="AM147" s="48" t="s">
        <v>38</v>
      </c>
      <c r="AN147" s="33"/>
      <c r="AO147" s="1001"/>
      <c r="AP147" s="974"/>
      <c r="AQ147" s="979"/>
      <c r="AR147" s="48" t="s">
        <v>38</v>
      </c>
      <c r="AS147" s="33"/>
      <c r="AT147" s="1001"/>
      <c r="AU147" s="974"/>
      <c r="AV147" s="979"/>
      <c r="AW147" s="48" t="s">
        <v>38</v>
      </c>
      <c r="AX147" s="33"/>
      <c r="AY147" s="1001"/>
      <c r="AZ147" s="974"/>
      <c r="BA147" s="979"/>
      <c r="BB147" s="48" t="s">
        <v>38</v>
      </c>
      <c r="BC147" s="33"/>
      <c r="BD147" s="1001"/>
      <c r="BE147" s="974"/>
      <c r="BF147" s="979"/>
      <c r="BG147" s="48" t="s">
        <v>38</v>
      </c>
      <c r="BH147" s="33"/>
      <c r="BI147" s="1001"/>
      <c r="BJ147" s="974"/>
      <c r="BK147" s="979"/>
      <c r="BL147" s="79"/>
      <c r="BM147" s="80"/>
      <c r="BN147" s="1001"/>
      <c r="BO147" s="967"/>
      <c r="BP147" s="954"/>
      <c r="BQ147" s="79"/>
      <c r="BR147" s="80"/>
      <c r="BS147" s="1001"/>
      <c r="BT147" s="967"/>
      <c r="BU147" s="954"/>
      <c r="BV147" s="79"/>
      <c r="BW147" s="80"/>
      <c r="BX147" s="1001"/>
      <c r="BY147" s="967"/>
      <c r="BZ147" s="954"/>
      <c r="CA147" s="1004"/>
      <c r="CB147" s="1020"/>
      <c r="CC147" s="946"/>
    </row>
    <row r="148" spans="1:81" s="230" customFormat="1" ht="18" customHeight="1" thickBot="1">
      <c r="A148" s="1180"/>
      <c r="B148" s="1143"/>
      <c r="C148" s="1146"/>
      <c r="D148" s="468" t="s">
        <v>46</v>
      </c>
      <c r="E148" s="6">
        <f>ROUND(E146*職員設定!$O$11,0)</f>
        <v>0</v>
      </c>
      <c r="F148" s="1001"/>
      <c r="G148" s="974"/>
      <c r="H148" s="1096"/>
      <c r="I148" s="468" t="s">
        <v>46</v>
      </c>
      <c r="J148" s="6">
        <f>ROUND(J146*職員設定!$O$11,0)</f>
        <v>0</v>
      </c>
      <c r="K148" s="1001"/>
      <c r="L148" s="974"/>
      <c r="M148" s="1096"/>
      <c r="N148" s="468" t="s">
        <v>46</v>
      </c>
      <c r="O148" s="6">
        <f>ROUND(O146*職員設定!$O$11,0)</f>
        <v>0</v>
      </c>
      <c r="P148" s="1001"/>
      <c r="Q148" s="974"/>
      <c r="R148" s="979"/>
      <c r="S148" s="468" t="s">
        <v>46</v>
      </c>
      <c r="T148" s="6">
        <f>ROUND(T146*職員設定!$O$11,0)</f>
        <v>0</v>
      </c>
      <c r="U148" s="1001"/>
      <c r="V148" s="974"/>
      <c r="W148" s="979"/>
      <c r="X148" s="468" t="s">
        <v>46</v>
      </c>
      <c r="Y148" s="6">
        <f>ROUND(Y146*職員設定!$O$11,0)</f>
        <v>0</v>
      </c>
      <c r="Z148" s="1001"/>
      <c r="AA148" s="974"/>
      <c r="AB148" s="979"/>
      <c r="AC148" s="468" t="s">
        <v>46</v>
      </c>
      <c r="AD148" s="6">
        <f>ROUND(AD146*職員設定!$O$11,0)</f>
        <v>0</v>
      </c>
      <c r="AE148" s="1001"/>
      <c r="AF148" s="974"/>
      <c r="AG148" s="979"/>
      <c r="AH148" s="468" t="s">
        <v>46</v>
      </c>
      <c r="AI148" s="6">
        <f>ROUND(AI146*職員設定!$O$11,0)</f>
        <v>0</v>
      </c>
      <c r="AJ148" s="1001"/>
      <c r="AK148" s="974"/>
      <c r="AL148" s="979"/>
      <c r="AM148" s="468" t="s">
        <v>46</v>
      </c>
      <c r="AN148" s="6">
        <f>ROUND(AN146*職員設定!$O$11,0)</f>
        <v>0</v>
      </c>
      <c r="AO148" s="1001"/>
      <c r="AP148" s="974"/>
      <c r="AQ148" s="979"/>
      <c r="AR148" s="468" t="s">
        <v>46</v>
      </c>
      <c r="AS148" s="6">
        <f>ROUND(AS146*職員設定!$O$11,0)</f>
        <v>0</v>
      </c>
      <c r="AT148" s="1001"/>
      <c r="AU148" s="974"/>
      <c r="AV148" s="979"/>
      <c r="AW148" s="468" t="s">
        <v>46</v>
      </c>
      <c r="AX148" s="6">
        <f>ROUND(AX146*職員設定!$O$11,0)</f>
        <v>0</v>
      </c>
      <c r="AY148" s="1001"/>
      <c r="AZ148" s="974"/>
      <c r="BA148" s="979"/>
      <c r="BB148" s="468" t="s">
        <v>46</v>
      </c>
      <c r="BC148" s="6">
        <f>ROUND(BC146*職員設定!$O$11,0)</f>
        <v>0</v>
      </c>
      <c r="BD148" s="1001"/>
      <c r="BE148" s="974"/>
      <c r="BF148" s="979"/>
      <c r="BG148" s="468" t="s">
        <v>46</v>
      </c>
      <c r="BH148" s="6">
        <f>ROUND(BH146*職員設定!$O$11,0)</f>
        <v>0</v>
      </c>
      <c r="BI148" s="1001"/>
      <c r="BJ148" s="974"/>
      <c r="BK148" s="979"/>
      <c r="BL148" s="434"/>
      <c r="BM148" s="28"/>
      <c r="BN148" s="1001"/>
      <c r="BO148" s="967"/>
      <c r="BP148" s="954"/>
      <c r="BQ148" s="434"/>
      <c r="BR148" s="28"/>
      <c r="BS148" s="1001"/>
      <c r="BT148" s="967"/>
      <c r="BU148" s="954"/>
      <c r="BV148" s="434"/>
      <c r="BW148" s="28"/>
      <c r="BX148" s="1001"/>
      <c r="BY148" s="967"/>
      <c r="BZ148" s="954"/>
      <c r="CA148" s="1004"/>
      <c r="CB148" s="1020"/>
      <c r="CC148" s="946"/>
    </row>
    <row r="149" spans="1:81" ht="18" customHeight="1" thickBot="1">
      <c r="A149" s="1180"/>
      <c r="B149" s="1143"/>
      <c r="C149" s="1147"/>
      <c r="D149" s="52" t="s">
        <v>89</v>
      </c>
      <c r="E149" s="19">
        <f>E147-E148</f>
        <v>0</v>
      </c>
      <c r="F149" s="1001"/>
      <c r="G149" s="975"/>
      <c r="H149" s="1097"/>
      <c r="I149" s="52" t="s">
        <v>89</v>
      </c>
      <c r="J149" s="19">
        <f>J147-J148</f>
        <v>0</v>
      </c>
      <c r="K149" s="1001"/>
      <c r="L149" s="975"/>
      <c r="M149" s="1097"/>
      <c r="N149" s="52" t="s">
        <v>89</v>
      </c>
      <c r="O149" s="19">
        <f>O147-O148</f>
        <v>0</v>
      </c>
      <c r="P149" s="1001"/>
      <c r="Q149" s="975"/>
      <c r="R149" s="980"/>
      <c r="S149" s="52" t="s">
        <v>89</v>
      </c>
      <c r="T149" s="19">
        <f>T147-T148</f>
        <v>0</v>
      </c>
      <c r="U149" s="1001"/>
      <c r="V149" s="975"/>
      <c r="W149" s="980"/>
      <c r="X149" s="52" t="s">
        <v>89</v>
      </c>
      <c r="Y149" s="19">
        <f>Y147-Y148</f>
        <v>0</v>
      </c>
      <c r="Z149" s="1001"/>
      <c r="AA149" s="975"/>
      <c r="AB149" s="980"/>
      <c r="AC149" s="52" t="s">
        <v>89</v>
      </c>
      <c r="AD149" s="19">
        <f>AD147-AD148</f>
        <v>0</v>
      </c>
      <c r="AE149" s="1001"/>
      <c r="AF149" s="975"/>
      <c r="AG149" s="980"/>
      <c r="AH149" s="52" t="s">
        <v>89</v>
      </c>
      <c r="AI149" s="19">
        <f>AI147-AI148</f>
        <v>0</v>
      </c>
      <c r="AJ149" s="1001"/>
      <c r="AK149" s="975"/>
      <c r="AL149" s="980"/>
      <c r="AM149" s="52" t="s">
        <v>89</v>
      </c>
      <c r="AN149" s="19">
        <f>AN147-AN148</f>
        <v>0</v>
      </c>
      <c r="AO149" s="1001"/>
      <c r="AP149" s="975"/>
      <c r="AQ149" s="980"/>
      <c r="AR149" s="52" t="s">
        <v>89</v>
      </c>
      <c r="AS149" s="19">
        <f>AS147-AS148</f>
        <v>0</v>
      </c>
      <c r="AT149" s="1001"/>
      <c r="AU149" s="975"/>
      <c r="AV149" s="980"/>
      <c r="AW149" s="52" t="s">
        <v>89</v>
      </c>
      <c r="AX149" s="19">
        <f>AX147-AX148</f>
        <v>0</v>
      </c>
      <c r="AY149" s="1001"/>
      <c r="AZ149" s="975"/>
      <c r="BA149" s="980"/>
      <c r="BB149" s="52" t="s">
        <v>89</v>
      </c>
      <c r="BC149" s="19">
        <f>BC147-BC148</f>
        <v>0</v>
      </c>
      <c r="BD149" s="1001"/>
      <c r="BE149" s="975"/>
      <c r="BF149" s="980"/>
      <c r="BG149" s="52" t="s">
        <v>89</v>
      </c>
      <c r="BH149" s="19">
        <f>BH147-BH148</f>
        <v>0</v>
      </c>
      <c r="BI149" s="1001"/>
      <c r="BJ149" s="975"/>
      <c r="BK149" s="980"/>
      <c r="BL149" s="83"/>
      <c r="BM149" s="84"/>
      <c r="BN149" s="1001"/>
      <c r="BO149" s="968"/>
      <c r="BP149" s="955"/>
      <c r="BQ149" s="83"/>
      <c r="BR149" s="84"/>
      <c r="BS149" s="1001"/>
      <c r="BT149" s="968"/>
      <c r="BU149" s="955"/>
      <c r="BV149" s="83"/>
      <c r="BW149" s="84"/>
      <c r="BX149" s="1001"/>
      <c r="BY149" s="968"/>
      <c r="BZ149" s="955"/>
      <c r="CA149" s="1005"/>
      <c r="CB149" s="1021"/>
      <c r="CC149" s="946">
        <f t="shared" si="63"/>
        <v>0</v>
      </c>
    </row>
    <row r="150" spans="1:81" ht="18" customHeight="1" thickBot="1">
      <c r="A150" s="1180"/>
      <c r="B150" s="1143"/>
      <c r="C150" s="1145" t="s">
        <v>42</v>
      </c>
      <c r="D150" s="44" t="s">
        <v>5</v>
      </c>
      <c r="E150" s="35"/>
      <c r="F150" s="1001"/>
      <c r="G150" s="1045">
        <f>E153*$F$123-H150</f>
        <v>0</v>
      </c>
      <c r="H150" s="1095"/>
      <c r="I150" s="44" t="s">
        <v>5</v>
      </c>
      <c r="J150" s="35"/>
      <c r="K150" s="1001"/>
      <c r="L150" s="1045">
        <f>J153*K123-M150</f>
        <v>0</v>
      </c>
      <c r="M150" s="1095"/>
      <c r="N150" s="44" t="s">
        <v>5</v>
      </c>
      <c r="O150" s="35"/>
      <c r="P150" s="1001"/>
      <c r="Q150" s="1045">
        <f>O153*P123-R150</f>
        <v>0</v>
      </c>
      <c r="R150" s="961">
        <f>IF(O150="",0,ROUND(SUM(R123:R137)*O150*P123*1.25/職員設定!$C$7,0))</f>
        <v>0</v>
      </c>
      <c r="S150" s="44" t="s">
        <v>5</v>
      </c>
      <c r="T150" s="35"/>
      <c r="U150" s="1001"/>
      <c r="V150" s="1045">
        <f>T153*U123-W150</f>
        <v>0</v>
      </c>
      <c r="W150" s="961">
        <f>IF(T150="",0,ROUND(SUM(W123:W137)*T150*U123*1.25/職員設定!$C$7,0))</f>
        <v>0</v>
      </c>
      <c r="X150" s="44" t="s">
        <v>5</v>
      </c>
      <c r="Y150" s="35"/>
      <c r="Z150" s="1001"/>
      <c r="AA150" s="1045">
        <f>Y153*Z123-AB150</f>
        <v>0</v>
      </c>
      <c r="AB150" s="961">
        <f>IF(Y150="",0,ROUND(SUM(AB123:AB137)*Y150*Z123*1.25/職員設定!$C$7,0))</f>
        <v>0</v>
      </c>
      <c r="AC150" s="44" t="s">
        <v>5</v>
      </c>
      <c r="AD150" s="35"/>
      <c r="AE150" s="1001"/>
      <c r="AF150" s="1045">
        <f>AD153*AE123-AG150</f>
        <v>0</v>
      </c>
      <c r="AG150" s="961">
        <f>IF(AD150="",0,ROUND(SUM(AG123:AG137)*AD150*AE123*1.25/職員設定!$C$7,0))</f>
        <v>0</v>
      </c>
      <c r="AH150" s="44" t="s">
        <v>5</v>
      </c>
      <c r="AI150" s="35"/>
      <c r="AJ150" s="1001"/>
      <c r="AK150" s="1045">
        <f>AI153*AJ123-AL150</f>
        <v>0</v>
      </c>
      <c r="AL150" s="961">
        <f>IF(AI150="",0,ROUND(SUM(AL123:AL137)*AI150*AJ123*1.25/職員設定!$C$7,0))</f>
        <v>0</v>
      </c>
      <c r="AM150" s="44" t="s">
        <v>5</v>
      </c>
      <c r="AN150" s="35"/>
      <c r="AO150" s="1001"/>
      <c r="AP150" s="1045">
        <f>AN153*AO123-AQ150</f>
        <v>0</v>
      </c>
      <c r="AQ150" s="961">
        <f>IF(AN150="",0,ROUND(SUM(AQ123:AQ137)*AN150*AO123*1.25/職員設定!$C$7,0))</f>
        <v>0</v>
      </c>
      <c r="AR150" s="44" t="s">
        <v>5</v>
      </c>
      <c r="AS150" s="35"/>
      <c r="AT150" s="1001"/>
      <c r="AU150" s="1045">
        <f>AS153*AT123-AV150</f>
        <v>0</v>
      </c>
      <c r="AV150" s="961">
        <f>IF(AS150="",0,ROUND(SUM(AV123:AV137)*AS150*AT123*1.25/職員設定!$C$7,0))</f>
        <v>0</v>
      </c>
      <c r="AW150" s="44" t="s">
        <v>5</v>
      </c>
      <c r="AX150" s="35"/>
      <c r="AY150" s="1001"/>
      <c r="AZ150" s="1045">
        <f>AX153*AY123-BA150</f>
        <v>0</v>
      </c>
      <c r="BA150" s="961">
        <f>IF(AX150="",0,ROUND(SUM(BA123:BA137)*AX150*AY123*1.25/職員設定!$C$7,0))</f>
        <v>0</v>
      </c>
      <c r="BB150" s="44" t="s">
        <v>5</v>
      </c>
      <c r="BC150" s="35"/>
      <c r="BD150" s="1001"/>
      <c r="BE150" s="1045">
        <f>BC153*BD123-BF150</f>
        <v>0</v>
      </c>
      <c r="BF150" s="961">
        <f>IF(BC150="",0,ROUND(SUM(BF123:BF137)*BC150*BD123*1.25/職員設定!$C$7,0))</f>
        <v>0</v>
      </c>
      <c r="BG150" s="44" t="s">
        <v>5</v>
      </c>
      <c r="BH150" s="35"/>
      <c r="BI150" s="1001"/>
      <c r="BJ150" s="1045">
        <f>BH153*BI123-BK150</f>
        <v>0</v>
      </c>
      <c r="BK150" s="961">
        <f>IF(BH150="",0,ROUND(SUM(BK123:BK137)*BH150*BI123*1.25/職員設定!$C$7,0))</f>
        <v>0</v>
      </c>
      <c r="BL150" s="75"/>
      <c r="BM150" s="82"/>
      <c r="BN150" s="1001"/>
      <c r="BO150" s="966"/>
      <c r="BP150" s="953"/>
      <c r="BQ150" s="75"/>
      <c r="BR150" s="82"/>
      <c r="BS150" s="1001"/>
      <c r="BT150" s="966"/>
      <c r="BU150" s="953"/>
      <c r="BV150" s="75"/>
      <c r="BW150" s="82"/>
      <c r="BX150" s="1001"/>
      <c r="BY150" s="966"/>
      <c r="BZ150" s="953"/>
      <c r="CA150" s="1082">
        <f t="shared" ref="CA150" si="66">BJ150+BK150+BE150+BF150+AZ150+BA150+AU150+AV150+AP150+AQ150+AK150+AL150+AF150+AG150+AA150+AB150+V150+W150+Q150+R150+L150+M150+G150+H150</f>
        <v>0</v>
      </c>
      <c r="CB150" s="1024">
        <f t="shared" ref="CB150" si="67">H150+M150</f>
        <v>0</v>
      </c>
      <c r="CC150" s="946">
        <f>BK150+BF150+BA150+AV150+AQ150+AL150+AG150+AB150+W150+R150</f>
        <v>0</v>
      </c>
    </row>
    <row r="151" spans="1:81" ht="18" customHeight="1" thickBot="1">
      <c r="A151" s="1180"/>
      <c r="B151" s="1143"/>
      <c r="C151" s="1146"/>
      <c r="D151" s="48" t="s">
        <v>38</v>
      </c>
      <c r="E151" s="33"/>
      <c r="F151" s="1001"/>
      <c r="G151" s="1046"/>
      <c r="H151" s="1096"/>
      <c r="I151" s="48" t="s">
        <v>38</v>
      </c>
      <c r="J151" s="33"/>
      <c r="K151" s="1001"/>
      <c r="L151" s="1046"/>
      <c r="M151" s="1096"/>
      <c r="N151" s="48" t="s">
        <v>38</v>
      </c>
      <c r="O151" s="33"/>
      <c r="P151" s="1001"/>
      <c r="Q151" s="1046"/>
      <c r="R151" s="979"/>
      <c r="S151" s="48" t="s">
        <v>38</v>
      </c>
      <c r="T151" s="33"/>
      <c r="U151" s="1001"/>
      <c r="V151" s="1046"/>
      <c r="W151" s="979"/>
      <c r="X151" s="48" t="s">
        <v>38</v>
      </c>
      <c r="Y151" s="33"/>
      <c r="Z151" s="1001"/>
      <c r="AA151" s="1046"/>
      <c r="AB151" s="979"/>
      <c r="AC151" s="48" t="s">
        <v>38</v>
      </c>
      <c r="AD151" s="33"/>
      <c r="AE151" s="1001"/>
      <c r="AF151" s="1046"/>
      <c r="AG151" s="979"/>
      <c r="AH151" s="48" t="s">
        <v>38</v>
      </c>
      <c r="AI151" s="33"/>
      <c r="AJ151" s="1001"/>
      <c r="AK151" s="1046"/>
      <c r="AL151" s="979"/>
      <c r="AM151" s="48" t="s">
        <v>38</v>
      </c>
      <c r="AN151" s="33"/>
      <c r="AO151" s="1001"/>
      <c r="AP151" s="1046"/>
      <c r="AQ151" s="979"/>
      <c r="AR151" s="48" t="s">
        <v>38</v>
      </c>
      <c r="AS151" s="33"/>
      <c r="AT151" s="1001"/>
      <c r="AU151" s="1046"/>
      <c r="AV151" s="979"/>
      <c r="AW151" s="48" t="s">
        <v>38</v>
      </c>
      <c r="AX151" s="33"/>
      <c r="AY151" s="1001"/>
      <c r="AZ151" s="1046"/>
      <c r="BA151" s="979"/>
      <c r="BB151" s="48" t="s">
        <v>38</v>
      </c>
      <c r="BC151" s="33"/>
      <c r="BD151" s="1001"/>
      <c r="BE151" s="1046"/>
      <c r="BF151" s="979"/>
      <c r="BG151" s="48" t="s">
        <v>38</v>
      </c>
      <c r="BH151" s="33"/>
      <c r="BI151" s="1001"/>
      <c r="BJ151" s="1046"/>
      <c r="BK151" s="979"/>
      <c r="BL151" s="79"/>
      <c r="BM151" s="80"/>
      <c r="BN151" s="1001"/>
      <c r="BO151" s="967"/>
      <c r="BP151" s="954"/>
      <c r="BQ151" s="79"/>
      <c r="BR151" s="80"/>
      <c r="BS151" s="1001"/>
      <c r="BT151" s="967"/>
      <c r="BU151" s="954"/>
      <c r="BV151" s="79"/>
      <c r="BW151" s="80"/>
      <c r="BX151" s="1001"/>
      <c r="BY151" s="967"/>
      <c r="BZ151" s="954"/>
      <c r="CA151" s="1004"/>
      <c r="CB151" s="1020"/>
      <c r="CC151" s="946"/>
    </row>
    <row r="152" spans="1:81" s="230" customFormat="1" ht="18" customHeight="1" thickBot="1">
      <c r="A152" s="1180"/>
      <c r="B152" s="1143"/>
      <c r="C152" s="1146"/>
      <c r="D152" s="468" t="s">
        <v>6</v>
      </c>
      <c r="E152" s="6">
        <f>ROUND(E150*職員設定!$P$11,0)</f>
        <v>0</v>
      </c>
      <c r="F152" s="1001"/>
      <c r="G152" s="1046"/>
      <c r="H152" s="1096"/>
      <c r="I152" s="468" t="s">
        <v>6</v>
      </c>
      <c r="J152" s="6">
        <f>ROUND(J150*職員設定!$P$11,0)</f>
        <v>0</v>
      </c>
      <c r="K152" s="1001"/>
      <c r="L152" s="1046"/>
      <c r="M152" s="1096"/>
      <c r="N152" s="468" t="s">
        <v>6</v>
      </c>
      <c r="O152" s="6">
        <f>ROUND(O150*職員設定!$P$11,0)</f>
        <v>0</v>
      </c>
      <c r="P152" s="1001"/>
      <c r="Q152" s="1046"/>
      <c r="R152" s="979"/>
      <c r="S152" s="468" t="s">
        <v>6</v>
      </c>
      <c r="T152" s="6">
        <f>ROUND(T150*職員設定!$P$11,0)</f>
        <v>0</v>
      </c>
      <c r="U152" s="1001"/>
      <c r="V152" s="1046"/>
      <c r="W152" s="979"/>
      <c r="X152" s="468" t="s">
        <v>6</v>
      </c>
      <c r="Y152" s="6">
        <f>ROUND(Y150*職員設定!$P$11,0)</f>
        <v>0</v>
      </c>
      <c r="Z152" s="1001"/>
      <c r="AA152" s="1046"/>
      <c r="AB152" s="979"/>
      <c r="AC152" s="468" t="s">
        <v>6</v>
      </c>
      <c r="AD152" s="6">
        <f>ROUND(AD150*職員設定!$P$11,0)</f>
        <v>0</v>
      </c>
      <c r="AE152" s="1001"/>
      <c r="AF152" s="1046"/>
      <c r="AG152" s="979"/>
      <c r="AH152" s="468" t="s">
        <v>6</v>
      </c>
      <c r="AI152" s="6">
        <f>ROUND(AI150*職員設定!$P$11,0)</f>
        <v>0</v>
      </c>
      <c r="AJ152" s="1001"/>
      <c r="AK152" s="1046"/>
      <c r="AL152" s="979"/>
      <c r="AM152" s="468" t="s">
        <v>6</v>
      </c>
      <c r="AN152" s="6">
        <f>ROUND(AN150*職員設定!$P$11,0)</f>
        <v>0</v>
      </c>
      <c r="AO152" s="1001"/>
      <c r="AP152" s="1046"/>
      <c r="AQ152" s="979"/>
      <c r="AR152" s="468" t="s">
        <v>6</v>
      </c>
      <c r="AS152" s="6">
        <f>ROUND(AS150*職員設定!$P$11,0)</f>
        <v>0</v>
      </c>
      <c r="AT152" s="1001"/>
      <c r="AU152" s="1046"/>
      <c r="AV152" s="979"/>
      <c r="AW152" s="468" t="s">
        <v>6</v>
      </c>
      <c r="AX152" s="6">
        <f>ROUND(AX150*職員設定!$P$11,0)</f>
        <v>0</v>
      </c>
      <c r="AY152" s="1001"/>
      <c r="AZ152" s="1046"/>
      <c r="BA152" s="979"/>
      <c r="BB152" s="468" t="s">
        <v>6</v>
      </c>
      <c r="BC152" s="6">
        <f>ROUND(BC150*職員設定!$P$11,0)</f>
        <v>0</v>
      </c>
      <c r="BD152" s="1001"/>
      <c r="BE152" s="1046"/>
      <c r="BF152" s="979"/>
      <c r="BG152" s="468" t="s">
        <v>6</v>
      </c>
      <c r="BH152" s="6">
        <f>ROUND(BH150*職員設定!$P$11,0)</f>
        <v>0</v>
      </c>
      <c r="BI152" s="1001"/>
      <c r="BJ152" s="1046"/>
      <c r="BK152" s="979"/>
      <c r="BL152" s="434"/>
      <c r="BM152" s="28"/>
      <c r="BN152" s="1001"/>
      <c r="BO152" s="967"/>
      <c r="BP152" s="954"/>
      <c r="BQ152" s="434"/>
      <c r="BR152" s="28"/>
      <c r="BS152" s="1001"/>
      <c r="BT152" s="967"/>
      <c r="BU152" s="954"/>
      <c r="BV152" s="434"/>
      <c r="BW152" s="28"/>
      <c r="BX152" s="1001"/>
      <c r="BY152" s="967"/>
      <c r="BZ152" s="954"/>
      <c r="CA152" s="1004"/>
      <c r="CB152" s="1020"/>
      <c r="CC152" s="946"/>
    </row>
    <row r="153" spans="1:81" ht="18" customHeight="1" thickBot="1">
      <c r="A153" s="1180"/>
      <c r="B153" s="1143"/>
      <c r="C153" s="1147"/>
      <c r="D153" s="53" t="s">
        <v>7</v>
      </c>
      <c r="E153" s="19">
        <f>E151-E152</f>
        <v>0</v>
      </c>
      <c r="F153" s="1001"/>
      <c r="G153" s="1047"/>
      <c r="H153" s="1097"/>
      <c r="I153" s="53" t="s">
        <v>7</v>
      </c>
      <c r="J153" s="19">
        <f>J151-J152</f>
        <v>0</v>
      </c>
      <c r="K153" s="1001"/>
      <c r="L153" s="1047"/>
      <c r="M153" s="1097"/>
      <c r="N153" s="53" t="s">
        <v>7</v>
      </c>
      <c r="O153" s="19">
        <f>O151-O152</f>
        <v>0</v>
      </c>
      <c r="P153" s="1001"/>
      <c r="Q153" s="1047"/>
      <c r="R153" s="980"/>
      <c r="S153" s="53" t="s">
        <v>7</v>
      </c>
      <c r="T153" s="19">
        <f>T151-T152</f>
        <v>0</v>
      </c>
      <c r="U153" s="1001"/>
      <c r="V153" s="1047"/>
      <c r="W153" s="980"/>
      <c r="X153" s="53" t="s">
        <v>7</v>
      </c>
      <c r="Y153" s="19">
        <f>Y151-Y152</f>
        <v>0</v>
      </c>
      <c r="Z153" s="1001"/>
      <c r="AA153" s="1047"/>
      <c r="AB153" s="980"/>
      <c r="AC153" s="53" t="s">
        <v>7</v>
      </c>
      <c r="AD153" s="19">
        <f>AD151-AD152</f>
        <v>0</v>
      </c>
      <c r="AE153" s="1001"/>
      <c r="AF153" s="1047"/>
      <c r="AG153" s="980"/>
      <c r="AH153" s="53" t="s">
        <v>7</v>
      </c>
      <c r="AI153" s="19">
        <f>AI151-AI152</f>
        <v>0</v>
      </c>
      <c r="AJ153" s="1001"/>
      <c r="AK153" s="1047"/>
      <c r="AL153" s="980"/>
      <c r="AM153" s="53" t="s">
        <v>7</v>
      </c>
      <c r="AN153" s="19">
        <f>AN151-AN152</f>
        <v>0</v>
      </c>
      <c r="AO153" s="1001"/>
      <c r="AP153" s="1047"/>
      <c r="AQ153" s="980"/>
      <c r="AR153" s="53" t="s">
        <v>7</v>
      </c>
      <c r="AS153" s="19">
        <f>AS151-AS152</f>
        <v>0</v>
      </c>
      <c r="AT153" s="1001"/>
      <c r="AU153" s="1047"/>
      <c r="AV153" s="980"/>
      <c r="AW153" s="53" t="s">
        <v>7</v>
      </c>
      <c r="AX153" s="19">
        <f>AX151-AX152</f>
        <v>0</v>
      </c>
      <c r="AY153" s="1001"/>
      <c r="AZ153" s="1047"/>
      <c r="BA153" s="980"/>
      <c r="BB153" s="53" t="s">
        <v>7</v>
      </c>
      <c r="BC153" s="19">
        <f>BC151-BC152</f>
        <v>0</v>
      </c>
      <c r="BD153" s="1001"/>
      <c r="BE153" s="1047"/>
      <c r="BF153" s="980"/>
      <c r="BG153" s="53" t="s">
        <v>7</v>
      </c>
      <c r="BH153" s="19">
        <f>BH151-BH152</f>
        <v>0</v>
      </c>
      <c r="BI153" s="1001"/>
      <c r="BJ153" s="1047"/>
      <c r="BK153" s="980"/>
      <c r="BL153" s="85"/>
      <c r="BM153" s="84"/>
      <c r="BN153" s="1001"/>
      <c r="BO153" s="968"/>
      <c r="BP153" s="955"/>
      <c r="BQ153" s="85"/>
      <c r="BR153" s="84"/>
      <c r="BS153" s="1001"/>
      <c r="BT153" s="968"/>
      <c r="BU153" s="955"/>
      <c r="BV153" s="85"/>
      <c r="BW153" s="84"/>
      <c r="BX153" s="1001"/>
      <c r="BY153" s="968"/>
      <c r="BZ153" s="955"/>
      <c r="CA153" s="1005"/>
      <c r="CB153" s="1021"/>
      <c r="CC153" s="946">
        <f t="shared" si="63"/>
        <v>0</v>
      </c>
    </row>
    <row r="154" spans="1:81" ht="18" customHeight="1" thickBot="1">
      <c r="A154" s="1180"/>
      <c r="B154" s="1143"/>
      <c r="C154" s="1145" t="s">
        <v>40</v>
      </c>
      <c r="D154" s="44" t="s">
        <v>8</v>
      </c>
      <c r="E154" s="35"/>
      <c r="F154" s="1001"/>
      <c r="G154" s="1045">
        <f>E157*$F$123-H154</f>
        <v>0</v>
      </c>
      <c r="H154" s="1095"/>
      <c r="I154" s="44" t="s">
        <v>8</v>
      </c>
      <c r="J154" s="35"/>
      <c r="K154" s="1001"/>
      <c r="L154" s="1045">
        <f>J157*K123-M154</f>
        <v>0</v>
      </c>
      <c r="M154" s="1095"/>
      <c r="N154" s="44" t="s">
        <v>8</v>
      </c>
      <c r="O154" s="35"/>
      <c r="P154" s="1001"/>
      <c r="Q154" s="1045">
        <f>O157*P123-R154</f>
        <v>0</v>
      </c>
      <c r="R154" s="961">
        <f>IF(O154="",0,ROUND(SUM(R123:R137)*O154*P123*1.35/職員設定!$C$7,0))</f>
        <v>0</v>
      </c>
      <c r="S154" s="44" t="s">
        <v>8</v>
      </c>
      <c r="T154" s="35"/>
      <c r="U154" s="1001"/>
      <c r="V154" s="1045">
        <f>T157*U123-W154</f>
        <v>0</v>
      </c>
      <c r="W154" s="961">
        <f>IF(T154="",0,ROUND(SUM(W123:W137)*T154*U123*1.35/職員設定!$C$7,0))</f>
        <v>0</v>
      </c>
      <c r="X154" s="44" t="s">
        <v>8</v>
      </c>
      <c r="Y154" s="35"/>
      <c r="Z154" s="1001"/>
      <c r="AA154" s="1045">
        <f>Y157*Z123-AB154</f>
        <v>0</v>
      </c>
      <c r="AB154" s="961">
        <f>IF(Y154="",0,ROUND(SUM(AB123:AB137)*Y154*Z123*1.35/職員設定!$C$7,0))</f>
        <v>0</v>
      </c>
      <c r="AC154" s="44" t="s">
        <v>8</v>
      </c>
      <c r="AD154" s="35"/>
      <c r="AE154" s="1001"/>
      <c r="AF154" s="1045">
        <f>AD157*AE123-AG154</f>
        <v>0</v>
      </c>
      <c r="AG154" s="961">
        <f>IF(AD154="",0,ROUND(SUM(AG123:AG137)*AD154*AE123*1.35/職員設定!$C$7,0))</f>
        <v>0</v>
      </c>
      <c r="AH154" s="44" t="s">
        <v>8</v>
      </c>
      <c r="AI154" s="35"/>
      <c r="AJ154" s="1001"/>
      <c r="AK154" s="1045">
        <f>AI157*AJ123-AL154</f>
        <v>0</v>
      </c>
      <c r="AL154" s="961">
        <f>IF(AI154="",0,ROUND(SUM(AL123:AL137)*AI154*AJ123*1.35/職員設定!$C$7,0))</f>
        <v>0</v>
      </c>
      <c r="AM154" s="44" t="s">
        <v>8</v>
      </c>
      <c r="AN154" s="35"/>
      <c r="AO154" s="1001"/>
      <c r="AP154" s="1045">
        <f>AN157*AO123-AQ154</f>
        <v>0</v>
      </c>
      <c r="AQ154" s="961">
        <f>IF(AN154="",0,ROUND(SUM(AQ123:AQ137)*AN154*AO123*1.35/職員設定!$C$7,0))</f>
        <v>0</v>
      </c>
      <c r="AR154" s="44" t="s">
        <v>8</v>
      </c>
      <c r="AS154" s="35"/>
      <c r="AT154" s="1001"/>
      <c r="AU154" s="1045">
        <f>AS157*AT123-AV154</f>
        <v>0</v>
      </c>
      <c r="AV154" s="961">
        <f>IF(AS154="",0,ROUND(SUM(AV123:AV137)*AS154*AT123*1.35/職員設定!$C$7,0))</f>
        <v>0</v>
      </c>
      <c r="AW154" s="44" t="s">
        <v>8</v>
      </c>
      <c r="AX154" s="35"/>
      <c r="AY154" s="1001"/>
      <c r="AZ154" s="1045">
        <f>AX157*AY123-BA154</f>
        <v>0</v>
      </c>
      <c r="BA154" s="961">
        <f>IF(AX154="",0,ROUND(SUM(BA123:BA137)*AX154*AY123*1.35/職員設定!$C$7,0))</f>
        <v>0</v>
      </c>
      <c r="BB154" s="44" t="s">
        <v>8</v>
      </c>
      <c r="BC154" s="35"/>
      <c r="BD154" s="1001"/>
      <c r="BE154" s="1045">
        <f>BC157*BD123-BF154</f>
        <v>0</v>
      </c>
      <c r="BF154" s="961">
        <f>IF(BC154="",0,ROUND(SUM(BF123:BF137)*BC154*BD123*1.35/職員設定!$C$7,0))</f>
        <v>0</v>
      </c>
      <c r="BG154" s="44" t="s">
        <v>8</v>
      </c>
      <c r="BH154" s="35"/>
      <c r="BI154" s="1001"/>
      <c r="BJ154" s="1045">
        <f>BH157*BI123-BK154</f>
        <v>0</v>
      </c>
      <c r="BK154" s="961">
        <f>IF(BH154="",0,ROUND(SUM(BK123:BK137)*BH154*BI123*1.35/職員設定!$C$7,0))</f>
        <v>0</v>
      </c>
      <c r="BL154" s="75"/>
      <c r="BM154" s="82"/>
      <c r="BN154" s="1001"/>
      <c r="BO154" s="966"/>
      <c r="BP154" s="953"/>
      <c r="BQ154" s="75"/>
      <c r="BR154" s="82"/>
      <c r="BS154" s="1001"/>
      <c r="BT154" s="966"/>
      <c r="BU154" s="953"/>
      <c r="BV154" s="75"/>
      <c r="BW154" s="82"/>
      <c r="BX154" s="1001"/>
      <c r="BY154" s="966"/>
      <c r="BZ154" s="953"/>
      <c r="CA154" s="1082">
        <f t="shared" ref="CA154" si="68">BJ154+BK154+BE154+BF154+AZ154+BA154+AU154+AV154+AP154+AQ154+AK154+AL154+AF154+AG154+AA154+AB154+V154+W154+Q154+R154+L154+M154+G154+H154</f>
        <v>0</v>
      </c>
      <c r="CB154" s="1024">
        <f t="shared" ref="CB154" si="69">H154+M154</f>
        <v>0</v>
      </c>
      <c r="CC154" s="946">
        <f t="shared" si="63"/>
        <v>0</v>
      </c>
    </row>
    <row r="155" spans="1:81" ht="18" customHeight="1" thickBot="1">
      <c r="A155" s="1180"/>
      <c r="B155" s="1143"/>
      <c r="C155" s="1146"/>
      <c r="D155" s="48" t="s">
        <v>38</v>
      </c>
      <c r="E155" s="33"/>
      <c r="F155" s="1001"/>
      <c r="G155" s="1046"/>
      <c r="H155" s="1096"/>
      <c r="I155" s="48" t="s">
        <v>38</v>
      </c>
      <c r="J155" s="33"/>
      <c r="K155" s="1001"/>
      <c r="L155" s="1046"/>
      <c r="M155" s="1096"/>
      <c r="N155" s="48" t="s">
        <v>38</v>
      </c>
      <c r="O155" s="33"/>
      <c r="P155" s="1001"/>
      <c r="Q155" s="1046"/>
      <c r="R155" s="979"/>
      <c r="S155" s="48" t="s">
        <v>38</v>
      </c>
      <c r="T155" s="33"/>
      <c r="U155" s="1001"/>
      <c r="V155" s="1046"/>
      <c r="W155" s="979"/>
      <c r="X155" s="48" t="s">
        <v>38</v>
      </c>
      <c r="Y155" s="33"/>
      <c r="Z155" s="1001"/>
      <c r="AA155" s="1046"/>
      <c r="AB155" s="979"/>
      <c r="AC155" s="48" t="s">
        <v>38</v>
      </c>
      <c r="AD155" s="33"/>
      <c r="AE155" s="1001"/>
      <c r="AF155" s="1046"/>
      <c r="AG155" s="979"/>
      <c r="AH155" s="48" t="s">
        <v>38</v>
      </c>
      <c r="AI155" s="33"/>
      <c r="AJ155" s="1001"/>
      <c r="AK155" s="1046"/>
      <c r="AL155" s="979"/>
      <c r="AM155" s="48" t="s">
        <v>38</v>
      </c>
      <c r="AN155" s="33"/>
      <c r="AO155" s="1001"/>
      <c r="AP155" s="1046"/>
      <c r="AQ155" s="979"/>
      <c r="AR155" s="48" t="s">
        <v>38</v>
      </c>
      <c r="AS155" s="33"/>
      <c r="AT155" s="1001"/>
      <c r="AU155" s="1046"/>
      <c r="AV155" s="979"/>
      <c r="AW155" s="48" t="s">
        <v>38</v>
      </c>
      <c r="AX155" s="33"/>
      <c r="AY155" s="1001"/>
      <c r="AZ155" s="1046"/>
      <c r="BA155" s="979"/>
      <c r="BB155" s="48" t="s">
        <v>38</v>
      </c>
      <c r="BC155" s="33"/>
      <c r="BD155" s="1001"/>
      <c r="BE155" s="1046"/>
      <c r="BF155" s="979"/>
      <c r="BG155" s="48" t="s">
        <v>38</v>
      </c>
      <c r="BH155" s="33"/>
      <c r="BI155" s="1001"/>
      <c r="BJ155" s="1046"/>
      <c r="BK155" s="979"/>
      <c r="BL155" s="79"/>
      <c r="BM155" s="80"/>
      <c r="BN155" s="1001"/>
      <c r="BO155" s="967"/>
      <c r="BP155" s="954"/>
      <c r="BQ155" s="79"/>
      <c r="BR155" s="80"/>
      <c r="BS155" s="1001"/>
      <c r="BT155" s="967"/>
      <c r="BU155" s="954"/>
      <c r="BV155" s="79"/>
      <c r="BW155" s="80"/>
      <c r="BX155" s="1001"/>
      <c r="BY155" s="967"/>
      <c r="BZ155" s="954"/>
      <c r="CA155" s="1004"/>
      <c r="CB155" s="1020"/>
      <c r="CC155" s="946"/>
    </row>
    <row r="156" spans="1:81" s="230" customFormat="1" ht="18" customHeight="1" thickBot="1">
      <c r="A156" s="1180"/>
      <c r="B156" s="1143"/>
      <c r="C156" s="1146"/>
      <c r="D156" s="468" t="s">
        <v>9</v>
      </c>
      <c r="E156" s="6">
        <f>ROUND(E154*職員設定!$Q$11,0)</f>
        <v>0</v>
      </c>
      <c r="F156" s="1001"/>
      <c r="G156" s="1046"/>
      <c r="H156" s="1096"/>
      <c r="I156" s="468" t="s">
        <v>9</v>
      </c>
      <c r="J156" s="6">
        <f>ROUND(J154*職員設定!$Q$11,0)</f>
        <v>0</v>
      </c>
      <c r="K156" s="1001"/>
      <c r="L156" s="1046"/>
      <c r="M156" s="1096"/>
      <c r="N156" s="468" t="s">
        <v>9</v>
      </c>
      <c r="O156" s="6">
        <f>ROUND(O154*職員設定!$Q$11,0)</f>
        <v>0</v>
      </c>
      <c r="P156" s="1001"/>
      <c r="Q156" s="1046"/>
      <c r="R156" s="979"/>
      <c r="S156" s="468" t="s">
        <v>9</v>
      </c>
      <c r="T156" s="6">
        <f>ROUND(T154*職員設定!$Q$11,0)</f>
        <v>0</v>
      </c>
      <c r="U156" s="1001"/>
      <c r="V156" s="1046"/>
      <c r="W156" s="979"/>
      <c r="X156" s="468" t="s">
        <v>9</v>
      </c>
      <c r="Y156" s="6">
        <f>ROUND(Y154*職員設定!$Q$11,0)</f>
        <v>0</v>
      </c>
      <c r="Z156" s="1001"/>
      <c r="AA156" s="1046"/>
      <c r="AB156" s="979"/>
      <c r="AC156" s="468" t="s">
        <v>9</v>
      </c>
      <c r="AD156" s="6">
        <f>ROUND(AD154*職員設定!$Q$11,0)</f>
        <v>0</v>
      </c>
      <c r="AE156" s="1001"/>
      <c r="AF156" s="1046"/>
      <c r="AG156" s="979"/>
      <c r="AH156" s="468" t="s">
        <v>9</v>
      </c>
      <c r="AI156" s="6">
        <f>ROUND(AI154*職員設定!$Q$11,0)</f>
        <v>0</v>
      </c>
      <c r="AJ156" s="1001"/>
      <c r="AK156" s="1046"/>
      <c r="AL156" s="979"/>
      <c r="AM156" s="468" t="s">
        <v>9</v>
      </c>
      <c r="AN156" s="6">
        <f>ROUND(AN154*職員設定!$Q$11,0)</f>
        <v>0</v>
      </c>
      <c r="AO156" s="1001"/>
      <c r="AP156" s="1046"/>
      <c r="AQ156" s="979"/>
      <c r="AR156" s="468" t="s">
        <v>9</v>
      </c>
      <c r="AS156" s="6">
        <f>ROUND(AS154*職員設定!$Q$11,0)</f>
        <v>0</v>
      </c>
      <c r="AT156" s="1001"/>
      <c r="AU156" s="1046"/>
      <c r="AV156" s="979"/>
      <c r="AW156" s="468" t="s">
        <v>9</v>
      </c>
      <c r="AX156" s="6">
        <f>ROUND(AX154*職員設定!$Q$11,0)</f>
        <v>0</v>
      </c>
      <c r="AY156" s="1001"/>
      <c r="AZ156" s="1046"/>
      <c r="BA156" s="979"/>
      <c r="BB156" s="468" t="s">
        <v>9</v>
      </c>
      <c r="BC156" s="6">
        <f>ROUND(BC154*職員設定!$Q$11,0)</f>
        <v>0</v>
      </c>
      <c r="BD156" s="1001"/>
      <c r="BE156" s="1046"/>
      <c r="BF156" s="979"/>
      <c r="BG156" s="468" t="s">
        <v>9</v>
      </c>
      <c r="BH156" s="6">
        <f>ROUND(BH154*職員設定!$Q$11,0)</f>
        <v>0</v>
      </c>
      <c r="BI156" s="1001"/>
      <c r="BJ156" s="1046"/>
      <c r="BK156" s="979"/>
      <c r="BL156" s="434"/>
      <c r="BM156" s="28"/>
      <c r="BN156" s="1001"/>
      <c r="BO156" s="967"/>
      <c r="BP156" s="954"/>
      <c r="BQ156" s="434"/>
      <c r="BR156" s="28"/>
      <c r="BS156" s="1001"/>
      <c r="BT156" s="967"/>
      <c r="BU156" s="954"/>
      <c r="BV156" s="434"/>
      <c r="BW156" s="28"/>
      <c r="BX156" s="1001"/>
      <c r="BY156" s="967"/>
      <c r="BZ156" s="954"/>
      <c r="CA156" s="1004"/>
      <c r="CB156" s="1020"/>
      <c r="CC156" s="946"/>
    </row>
    <row r="157" spans="1:81" ht="18" customHeight="1" thickBot="1">
      <c r="A157" s="1180"/>
      <c r="B157" s="1143"/>
      <c r="C157" s="1147"/>
      <c r="D157" s="53" t="s">
        <v>10</v>
      </c>
      <c r="E157" s="19">
        <f>E155-E156</f>
        <v>0</v>
      </c>
      <c r="F157" s="1001"/>
      <c r="G157" s="1047"/>
      <c r="H157" s="1097"/>
      <c r="I157" s="53" t="s">
        <v>10</v>
      </c>
      <c r="J157" s="19">
        <f>J155-J156</f>
        <v>0</v>
      </c>
      <c r="K157" s="1001"/>
      <c r="L157" s="1047"/>
      <c r="M157" s="1097"/>
      <c r="N157" s="53" t="s">
        <v>10</v>
      </c>
      <c r="O157" s="19">
        <f>O155-O156</f>
        <v>0</v>
      </c>
      <c r="P157" s="1001"/>
      <c r="Q157" s="1047"/>
      <c r="R157" s="980"/>
      <c r="S157" s="53" t="s">
        <v>10</v>
      </c>
      <c r="T157" s="19">
        <f>T155-T156</f>
        <v>0</v>
      </c>
      <c r="U157" s="1001"/>
      <c r="V157" s="1047"/>
      <c r="W157" s="980"/>
      <c r="X157" s="53" t="s">
        <v>10</v>
      </c>
      <c r="Y157" s="19">
        <f>Y155-Y156</f>
        <v>0</v>
      </c>
      <c r="Z157" s="1001"/>
      <c r="AA157" s="1047"/>
      <c r="AB157" s="980"/>
      <c r="AC157" s="53" t="s">
        <v>10</v>
      </c>
      <c r="AD157" s="19">
        <f>AD155-AD156</f>
        <v>0</v>
      </c>
      <c r="AE157" s="1001"/>
      <c r="AF157" s="1047"/>
      <c r="AG157" s="980"/>
      <c r="AH157" s="53" t="s">
        <v>10</v>
      </c>
      <c r="AI157" s="19">
        <f>AI155-AI156</f>
        <v>0</v>
      </c>
      <c r="AJ157" s="1001"/>
      <c r="AK157" s="1047"/>
      <c r="AL157" s="980"/>
      <c r="AM157" s="53" t="s">
        <v>10</v>
      </c>
      <c r="AN157" s="19">
        <f>AN155-AN156</f>
        <v>0</v>
      </c>
      <c r="AO157" s="1001"/>
      <c r="AP157" s="1047"/>
      <c r="AQ157" s="980"/>
      <c r="AR157" s="53" t="s">
        <v>10</v>
      </c>
      <c r="AS157" s="19">
        <f>AS155-AS156</f>
        <v>0</v>
      </c>
      <c r="AT157" s="1001"/>
      <c r="AU157" s="1047"/>
      <c r="AV157" s="980"/>
      <c r="AW157" s="53" t="s">
        <v>10</v>
      </c>
      <c r="AX157" s="19">
        <f>AX155-AX156</f>
        <v>0</v>
      </c>
      <c r="AY157" s="1001"/>
      <c r="AZ157" s="1047"/>
      <c r="BA157" s="980"/>
      <c r="BB157" s="53" t="s">
        <v>10</v>
      </c>
      <c r="BC157" s="19">
        <f>BC155-BC156</f>
        <v>0</v>
      </c>
      <c r="BD157" s="1001"/>
      <c r="BE157" s="1047"/>
      <c r="BF157" s="980"/>
      <c r="BG157" s="53" t="s">
        <v>10</v>
      </c>
      <c r="BH157" s="19">
        <f>BH155-BH156</f>
        <v>0</v>
      </c>
      <c r="BI157" s="1001"/>
      <c r="BJ157" s="1047"/>
      <c r="BK157" s="980"/>
      <c r="BL157" s="85"/>
      <c r="BM157" s="84"/>
      <c r="BN157" s="1001"/>
      <c r="BO157" s="968"/>
      <c r="BP157" s="955"/>
      <c r="BQ157" s="85"/>
      <c r="BR157" s="84"/>
      <c r="BS157" s="1001"/>
      <c r="BT157" s="968"/>
      <c r="BU157" s="955"/>
      <c r="BV157" s="85"/>
      <c r="BW157" s="84"/>
      <c r="BX157" s="1001"/>
      <c r="BY157" s="968"/>
      <c r="BZ157" s="955"/>
      <c r="CA157" s="1005"/>
      <c r="CB157" s="1021"/>
      <c r="CC157" s="946">
        <f t="shared" ref="CC157" si="70">BK157+BF157+BA157+AV157+AQ157+AL157+AG157+AB157+W157+R157</f>
        <v>0</v>
      </c>
    </row>
    <row r="158" spans="1:81" ht="18" customHeight="1" thickBot="1">
      <c r="A158" s="1180"/>
      <c r="B158" s="1143"/>
      <c r="C158" s="1146" t="s">
        <v>43</v>
      </c>
      <c r="D158" s="48" t="s">
        <v>11</v>
      </c>
      <c r="E158" s="36"/>
      <c r="F158" s="1001"/>
      <c r="G158" s="974">
        <f>E161*$F$123-H158</f>
        <v>0</v>
      </c>
      <c r="H158" s="1095"/>
      <c r="I158" s="48" t="s">
        <v>11</v>
      </c>
      <c r="J158" s="36"/>
      <c r="K158" s="1001"/>
      <c r="L158" s="974">
        <f>J161*K123-M158</f>
        <v>0</v>
      </c>
      <c r="M158" s="1095"/>
      <c r="N158" s="48" t="s">
        <v>11</v>
      </c>
      <c r="O158" s="36"/>
      <c r="P158" s="1001"/>
      <c r="Q158" s="974">
        <f>O161*P123-R158</f>
        <v>0</v>
      </c>
      <c r="R158" s="961">
        <f>IF(O158="",0,ROUND(SUM(R123:R137)*O158*P123*0.25/職員設定!$C$7,0))</f>
        <v>0</v>
      </c>
      <c r="S158" s="48" t="s">
        <v>11</v>
      </c>
      <c r="T158" s="36"/>
      <c r="U158" s="1001"/>
      <c r="V158" s="974">
        <f>T161*U123-W158</f>
        <v>0</v>
      </c>
      <c r="W158" s="961">
        <f>IF(T158="",0,ROUND(SUM(W123:W137)*T158*U123*0.25/職員設定!$C$7,0))</f>
        <v>0</v>
      </c>
      <c r="X158" s="48" t="s">
        <v>11</v>
      </c>
      <c r="Y158" s="36"/>
      <c r="Z158" s="1001"/>
      <c r="AA158" s="974">
        <f>Y161*Z123-AB158</f>
        <v>0</v>
      </c>
      <c r="AB158" s="961">
        <f>IF(Y158="",0,ROUND(SUM(AB123:AB137)*Y158*Z123*0.25/職員設定!$C$7,0))</f>
        <v>0</v>
      </c>
      <c r="AC158" s="48" t="s">
        <v>11</v>
      </c>
      <c r="AD158" s="36"/>
      <c r="AE158" s="1001"/>
      <c r="AF158" s="974">
        <f>AD161*AE123-AG158</f>
        <v>0</v>
      </c>
      <c r="AG158" s="961">
        <f>IF(AD158="",0,ROUND(SUM(AG123:AG137)*AD158*AE123*0.25/職員設定!$C$7,0))</f>
        <v>0</v>
      </c>
      <c r="AH158" s="48" t="s">
        <v>11</v>
      </c>
      <c r="AI158" s="36"/>
      <c r="AJ158" s="1001"/>
      <c r="AK158" s="974">
        <f>AI161*AJ123-AL158</f>
        <v>0</v>
      </c>
      <c r="AL158" s="961">
        <f>IF(AI158="",0,ROUND(SUM(AL123:AL137)*AI158*AJ123*0.25/職員設定!$C$7,0))</f>
        <v>0</v>
      </c>
      <c r="AM158" s="48" t="s">
        <v>11</v>
      </c>
      <c r="AN158" s="36"/>
      <c r="AO158" s="1001"/>
      <c r="AP158" s="974">
        <f>AN161*AO123-AQ158</f>
        <v>0</v>
      </c>
      <c r="AQ158" s="961">
        <f>IF(AN158="",0,ROUND(SUM(AQ123:AQ137)*AN158*AO123*0.25/職員設定!$C$7,0))</f>
        <v>0</v>
      </c>
      <c r="AR158" s="48" t="s">
        <v>11</v>
      </c>
      <c r="AS158" s="36"/>
      <c r="AT158" s="1001"/>
      <c r="AU158" s="974">
        <f>AS161*AT123-AV158</f>
        <v>0</v>
      </c>
      <c r="AV158" s="961">
        <f>IF(AS158="",0,ROUND(SUM(AV123:AV137)*AS158*AT123*0.25/職員設定!$C$7,0))</f>
        <v>0</v>
      </c>
      <c r="AW158" s="48" t="s">
        <v>11</v>
      </c>
      <c r="AX158" s="36"/>
      <c r="AY158" s="1001"/>
      <c r="AZ158" s="974">
        <f>AX161*AY123-BA158</f>
        <v>0</v>
      </c>
      <c r="BA158" s="961">
        <f>IF(AX158="",0,ROUND(SUM(BA123:BA137)*AX158*AY123*0.25/職員設定!$C$7,0))</f>
        <v>0</v>
      </c>
      <c r="BB158" s="48" t="s">
        <v>11</v>
      </c>
      <c r="BC158" s="36"/>
      <c r="BD158" s="1001"/>
      <c r="BE158" s="974">
        <f>BC161*BD123-BF158</f>
        <v>0</v>
      </c>
      <c r="BF158" s="961">
        <f>IF(BC158="",0,ROUND(SUM(BF123:BF137)*BC158*BD123*0.25/職員設定!$C$7,0))</f>
        <v>0</v>
      </c>
      <c r="BG158" s="48" t="s">
        <v>11</v>
      </c>
      <c r="BH158" s="36"/>
      <c r="BI158" s="1001"/>
      <c r="BJ158" s="974">
        <f>BH161*BI123-BK158</f>
        <v>0</v>
      </c>
      <c r="BK158" s="961">
        <f>IF(BH158="",0,ROUND(SUM(BK123:BK137)*BH158*BI123*0.25/職員設定!$C$7,0))</f>
        <v>0</v>
      </c>
      <c r="BL158" s="79"/>
      <c r="BM158" s="86"/>
      <c r="BN158" s="1001"/>
      <c r="BO158" s="969"/>
      <c r="BP158" s="953"/>
      <c r="BQ158" s="79"/>
      <c r="BR158" s="86"/>
      <c r="BS158" s="1001"/>
      <c r="BT158" s="969"/>
      <c r="BU158" s="953"/>
      <c r="BV158" s="79"/>
      <c r="BW158" s="86"/>
      <c r="BX158" s="1001"/>
      <c r="BY158" s="969"/>
      <c r="BZ158" s="953"/>
      <c r="CA158" s="1082">
        <f t="shared" ref="CA158" si="71">BJ158+BK158+BE158+BF158+AZ158+BA158+AU158+AV158+AP158+AQ158+AK158+AL158+AF158+AG158+AA158+AB158+V158+W158+Q158+R158+L158+M158+G158+H158</f>
        <v>0</v>
      </c>
      <c r="CB158" s="1024">
        <f t="shared" ref="CB158" si="72">H158+M158</f>
        <v>0</v>
      </c>
      <c r="CC158" s="946">
        <f>BK158+BF158+BA158+AV158+AQ158+AL158+AG158+AB158+W158+R158</f>
        <v>0</v>
      </c>
    </row>
    <row r="159" spans="1:81" ht="18" customHeight="1" thickBot="1">
      <c r="A159" s="1180"/>
      <c r="B159" s="1143"/>
      <c r="C159" s="1146"/>
      <c r="D159" s="48" t="s">
        <v>38</v>
      </c>
      <c r="E159" s="33"/>
      <c r="F159" s="1001"/>
      <c r="G159" s="974"/>
      <c r="H159" s="1096"/>
      <c r="I159" s="48" t="s">
        <v>38</v>
      </c>
      <c r="J159" s="33"/>
      <c r="K159" s="1001"/>
      <c r="L159" s="974"/>
      <c r="M159" s="1096"/>
      <c r="N159" s="48" t="s">
        <v>38</v>
      </c>
      <c r="O159" s="33">
        <v>0</v>
      </c>
      <c r="P159" s="1001"/>
      <c r="Q159" s="974"/>
      <c r="R159" s="979"/>
      <c r="S159" s="48" t="s">
        <v>38</v>
      </c>
      <c r="T159" s="33">
        <v>0</v>
      </c>
      <c r="U159" s="1001"/>
      <c r="V159" s="974"/>
      <c r="W159" s="979"/>
      <c r="X159" s="48" t="s">
        <v>38</v>
      </c>
      <c r="Y159" s="33">
        <v>0</v>
      </c>
      <c r="Z159" s="1001"/>
      <c r="AA159" s="974"/>
      <c r="AB159" s="979"/>
      <c r="AC159" s="48" t="s">
        <v>38</v>
      </c>
      <c r="AD159" s="33">
        <v>0</v>
      </c>
      <c r="AE159" s="1001"/>
      <c r="AF159" s="974"/>
      <c r="AG159" s="979"/>
      <c r="AH159" s="48" t="s">
        <v>38</v>
      </c>
      <c r="AI159" s="33">
        <v>0</v>
      </c>
      <c r="AJ159" s="1001"/>
      <c r="AK159" s="974"/>
      <c r="AL159" s="979"/>
      <c r="AM159" s="48" t="s">
        <v>38</v>
      </c>
      <c r="AN159" s="33">
        <v>0</v>
      </c>
      <c r="AO159" s="1001"/>
      <c r="AP159" s="974"/>
      <c r="AQ159" s="979"/>
      <c r="AR159" s="48" t="s">
        <v>38</v>
      </c>
      <c r="AS159" s="33">
        <v>0</v>
      </c>
      <c r="AT159" s="1001"/>
      <c r="AU159" s="974"/>
      <c r="AV159" s="979"/>
      <c r="AW159" s="48" t="s">
        <v>38</v>
      </c>
      <c r="AX159" s="33">
        <v>0</v>
      </c>
      <c r="AY159" s="1001"/>
      <c r="AZ159" s="974"/>
      <c r="BA159" s="979"/>
      <c r="BB159" s="48" t="s">
        <v>38</v>
      </c>
      <c r="BC159" s="33">
        <v>0</v>
      </c>
      <c r="BD159" s="1001"/>
      <c r="BE159" s="974"/>
      <c r="BF159" s="979"/>
      <c r="BG159" s="48" t="s">
        <v>38</v>
      </c>
      <c r="BH159" s="33">
        <v>0</v>
      </c>
      <c r="BI159" s="1001"/>
      <c r="BJ159" s="974"/>
      <c r="BK159" s="979"/>
      <c r="BL159" s="79"/>
      <c r="BM159" s="80"/>
      <c r="BN159" s="1001"/>
      <c r="BO159" s="967"/>
      <c r="BP159" s="954"/>
      <c r="BQ159" s="79"/>
      <c r="BR159" s="80"/>
      <c r="BS159" s="1001"/>
      <c r="BT159" s="967"/>
      <c r="BU159" s="954"/>
      <c r="BV159" s="79"/>
      <c r="BW159" s="80"/>
      <c r="BX159" s="1001"/>
      <c r="BY159" s="967"/>
      <c r="BZ159" s="954"/>
      <c r="CA159" s="1004"/>
      <c r="CB159" s="1020"/>
      <c r="CC159" s="946"/>
    </row>
    <row r="160" spans="1:81" s="230" customFormat="1" ht="18" customHeight="1" thickBot="1">
      <c r="A160" s="1180"/>
      <c r="B160" s="1143"/>
      <c r="C160" s="1146"/>
      <c r="D160" s="468" t="s">
        <v>12</v>
      </c>
      <c r="E160" s="6">
        <f>ROUND(E158*職員設定!$R$11,0)</f>
        <v>0</v>
      </c>
      <c r="F160" s="1001"/>
      <c r="G160" s="974"/>
      <c r="H160" s="1096"/>
      <c r="I160" s="468" t="s">
        <v>12</v>
      </c>
      <c r="J160" s="6">
        <f>ROUND(J158*職員設定!$R$11,0)</f>
        <v>0</v>
      </c>
      <c r="K160" s="1001"/>
      <c r="L160" s="974"/>
      <c r="M160" s="1096"/>
      <c r="N160" s="468" t="s">
        <v>12</v>
      </c>
      <c r="O160" s="6">
        <f>ROUND(O158*職員設定!$R$11,0)</f>
        <v>0</v>
      </c>
      <c r="P160" s="1001"/>
      <c r="Q160" s="974"/>
      <c r="R160" s="979"/>
      <c r="S160" s="468" t="s">
        <v>12</v>
      </c>
      <c r="T160" s="6">
        <f>ROUND(T158*職員設定!$R$11,0)</f>
        <v>0</v>
      </c>
      <c r="U160" s="1001"/>
      <c r="V160" s="974"/>
      <c r="W160" s="979"/>
      <c r="X160" s="468" t="s">
        <v>12</v>
      </c>
      <c r="Y160" s="6">
        <f>ROUND(Y158*職員設定!$R$11,0)</f>
        <v>0</v>
      </c>
      <c r="Z160" s="1001"/>
      <c r="AA160" s="974"/>
      <c r="AB160" s="979"/>
      <c r="AC160" s="468" t="s">
        <v>12</v>
      </c>
      <c r="AD160" s="6">
        <f>ROUND(AD158*職員設定!$R$11,0)</f>
        <v>0</v>
      </c>
      <c r="AE160" s="1001"/>
      <c r="AF160" s="974"/>
      <c r="AG160" s="979"/>
      <c r="AH160" s="468" t="s">
        <v>12</v>
      </c>
      <c r="AI160" s="6">
        <f>ROUND(AI158*職員設定!$R$11,0)</f>
        <v>0</v>
      </c>
      <c r="AJ160" s="1001"/>
      <c r="AK160" s="974"/>
      <c r="AL160" s="979"/>
      <c r="AM160" s="468" t="s">
        <v>12</v>
      </c>
      <c r="AN160" s="6">
        <f>ROUND(AN158*職員設定!$R$11,0)</f>
        <v>0</v>
      </c>
      <c r="AO160" s="1001"/>
      <c r="AP160" s="974"/>
      <c r="AQ160" s="979"/>
      <c r="AR160" s="468" t="s">
        <v>12</v>
      </c>
      <c r="AS160" s="6">
        <f>ROUND(AS158*職員設定!$R$11,0)</f>
        <v>0</v>
      </c>
      <c r="AT160" s="1001"/>
      <c r="AU160" s="974"/>
      <c r="AV160" s="979"/>
      <c r="AW160" s="468" t="s">
        <v>12</v>
      </c>
      <c r="AX160" s="6">
        <f>ROUND(AX158*職員設定!$R$11,0)</f>
        <v>0</v>
      </c>
      <c r="AY160" s="1001"/>
      <c r="AZ160" s="974"/>
      <c r="BA160" s="979"/>
      <c r="BB160" s="468" t="s">
        <v>12</v>
      </c>
      <c r="BC160" s="6">
        <f>ROUND(BC158*職員設定!$R$11,0)</f>
        <v>0</v>
      </c>
      <c r="BD160" s="1001"/>
      <c r="BE160" s="974"/>
      <c r="BF160" s="979"/>
      <c r="BG160" s="468" t="s">
        <v>12</v>
      </c>
      <c r="BH160" s="6">
        <f>ROUND(BH158*職員設定!$R$11,0)</f>
        <v>0</v>
      </c>
      <c r="BI160" s="1001"/>
      <c r="BJ160" s="974"/>
      <c r="BK160" s="979"/>
      <c r="BL160" s="434"/>
      <c r="BM160" s="28"/>
      <c r="BN160" s="1001"/>
      <c r="BO160" s="967"/>
      <c r="BP160" s="954"/>
      <c r="BQ160" s="434"/>
      <c r="BR160" s="28"/>
      <c r="BS160" s="1001"/>
      <c r="BT160" s="967"/>
      <c r="BU160" s="954"/>
      <c r="BV160" s="434"/>
      <c r="BW160" s="28"/>
      <c r="BX160" s="1001"/>
      <c r="BY160" s="967"/>
      <c r="BZ160" s="954"/>
      <c r="CA160" s="1004"/>
      <c r="CB160" s="1020"/>
      <c r="CC160" s="946"/>
    </row>
    <row r="161" spans="1:81" ht="18" customHeight="1" thickBot="1">
      <c r="A161" s="1180"/>
      <c r="B161" s="1144"/>
      <c r="C161" s="1147"/>
      <c r="D161" s="54" t="s">
        <v>13</v>
      </c>
      <c r="E161" s="20">
        <f>E159-E160</f>
        <v>0</v>
      </c>
      <c r="F161" s="1001"/>
      <c r="G161" s="975"/>
      <c r="H161" s="1097"/>
      <c r="I161" s="54" t="s">
        <v>13</v>
      </c>
      <c r="J161" s="20">
        <f>J159-J160</f>
        <v>0</v>
      </c>
      <c r="K161" s="1001"/>
      <c r="L161" s="975"/>
      <c r="M161" s="1097"/>
      <c r="N161" s="54" t="s">
        <v>13</v>
      </c>
      <c r="O161" s="20">
        <f>O159-O160</f>
        <v>0</v>
      </c>
      <c r="P161" s="1001"/>
      <c r="Q161" s="975"/>
      <c r="R161" s="980"/>
      <c r="S161" s="54" t="s">
        <v>13</v>
      </c>
      <c r="T161" s="20">
        <f>T159-T160</f>
        <v>0</v>
      </c>
      <c r="U161" s="1001"/>
      <c r="V161" s="975"/>
      <c r="W161" s="980"/>
      <c r="X161" s="54" t="s">
        <v>13</v>
      </c>
      <c r="Y161" s="20">
        <f>Y159-Y160</f>
        <v>0</v>
      </c>
      <c r="Z161" s="1001"/>
      <c r="AA161" s="975"/>
      <c r="AB161" s="980"/>
      <c r="AC161" s="54" t="s">
        <v>13</v>
      </c>
      <c r="AD161" s="20">
        <f>AD159-AD160</f>
        <v>0</v>
      </c>
      <c r="AE161" s="1001"/>
      <c r="AF161" s="975"/>
      <c r="AG161" s="980"/>
      <c r="AH161" s="54" t="s">
        <v>13</v>
      </c>
      <c r="AI161" s="20">
        <f>AI159-AI160</f>
        <v>0</v>
      </c>
      <c r="AJ161" s="1001"/>
      <c r="AK161" s="975"/>
      <c r="AL161" s="980"/>
      <c r="AM161" s="54" t="s">
        <v>13</v>
      </c>
      <c r="AN161" s="20">
        <f>AN159-AN160</f>
        <v>0</v>
      </c>
      <c r="AO161" s="1001"/>
      <c r="AP161" s="975"/>
      <c r="AQ161" s="980"/>
      <c r="AR161" s="54" t="s">
        <v>13</v>
      </c>
      <c r="AS161" s="20">
        <f>AS159-AS160</f>
        <v>0</v>
      </c>
      <c r="AT161" s="1001"/>
      <c r="AU161" s="975"/>
      <c r="AV161" s="980"/>
      <c r="AW161" s="54" t="s">
        <v>13</v>
      </c>
      <c r="AX161" s="20">
        <f>AX159-AX160</f>
        <v>0</v>
      </c>
      <c r="AY161" s="1001"/>
      <c r="AZ161" s="975"/>
      <c r="BA161" s="980"/>
      <c r="BB161" s="54" t="s">
        <v>13</v>
      </c>
      <c r="BC161" s="20">
        <f>BC159-BC160</f>
        <v>0</v>
      </c>
      <c r="BD161" s="1001"/>
      <c r="BE161" s="975"/>
      <c r="BF161" s="980"/>
      <c r="BG161" s="54" t="s">
        <v>13</v>
      </c>
      <c r="BH161" s="20">
        <f>BH159-BH160</f>
        <v>0</v>
      </c>
      <c r="BI161" s="1001"/>
      <c r="BJ161" s="975"/>
      <c r="BK161" s="980"/>
      <c r="BL161" s="87"/>
      <c r="BM161" s="88"/>
      <c r="BN161" s="1001"/>
      <c r="BO161" s="968"/>
      <c r="BP161" s="955"/>
      <c r="BQ161" s="87"/>
      <c r="BR161" s="88"/>
      <c r="BS161" s="1001"/>
      <c r="BT161" s="968"/>
      <c r="BU161" s="955"/>
      <c r="BV161" s="87"/>
      <c r="BW161" s="88"/>
      <c r="BX161" s="1001"/>
      <c r="BY161" s="968"/>
      <c r="BZ161" s="955"/>
      <c r="CA161" s="1005"/>
      <c r="CB161" s="1021"/>
      <c r="CC161" s="946">
        <f t="shared" si="63"/>
        <v>0</v>
      </c>
    </row>
    <row r="162" spans="1:81" s="5" customFormat="1" ht="18" customHeight="1">
      <c r="A162" s="1180"/>
      <c r="B162" s="1171" t="s">
        <v>87</v>
      </c>
      <c r="C162" s="1172"/>
      <c r="D162" s="55" t="s">
        <v>84</v>
      </c>
      <c r="E162" s="189"/>
      <c r="F162" s="1001"/>
      <c r="G162" s="1042">
        <f>E165*$F$123-H162</f>
        <v>0</v>
      </c>
      <c r="H162" s="1099"/>
      <c r="I162" s="55" t="s">
        <v>84</v>
      </c>
      <c r="J162" s="189"/>
      <c r="K162" s="1001"/>
      <c r="L162" s="1042">
        <f>J165*K123-M162</f>
        <v>0</v>
      </c>
      <c r="M162" s="1099"/>
      <c r="N162" s="55" t="s">
        <v>84</v>
      </c>
      <c r="O162" s="189"/>
      <c r="P162" s="1001"/>
      <c r="Q162" s="1042">
        <f>O165*P123-R162</f>
        <v>0</v>
      </c>
      <c r="R162" s="989">
        <f>ROUND(IF(O162="",0,O165*P123*SUM(R123:R137)/SUM(Q123:Q137,R123:R137)),0)</f>
        <v>0</v>
      </c>
      <c r="S162" s="55" t="s">
        <v>84</v>
      </c>
      <c r="T162" s="189"/>
      <c r="U162" s="1001"/>
      <c r="V162" s="1042">
        <f>T165*U123-W162</f>
        <v>0</v>
      </c>
      <c r="W162" s="989">
        <f>ROUND(IF(T162="",0,T165*U123*SUM(W123:W137)/SUM(V123:V137,W123:W137)),0)</f>
        <v>0</v>
      </c>
      <c r="X162" s="55" t="s">
        <v>84</v>
      </c>
      <c r="Y162" s="189"/>
      <c r="Z162" s="1001"/>
      <c r="AA162" s="1042">
        <f>Y165*Z123-AB162</f>
        <v>0</v>
      </c>
      <c r="AB162" s="989">
        <f>ROUND(IF(Y162="",0,Y165*Z123*SUM(AB123:AB137)/SUM(AA123:AA137,AB123:AB137)),0)</f>
        <v>0</v>
      </c>
      <c r="AC162" s="55" t="s">
        <v>84</v>
      </c>
      <c r="AD162" s="189"/>
      <c r="AE162" s="1001"/>
      <c r="AF162" s="1042">
        <f>AD165*AE123-AG162</f>
        <v>0</v>
      </c>
      <c r="AG162" s="989">
        <f>ROUND(IF(AD162="",0,AD165*AE123*SUM(AG123:AG137)/SUM(AF123:AF137,AG123:AG137)),0)</f>
        <v>0</v>
      </c>
      <c r="AH162" s="55" t="s">
        <v>84</v>
      </c>
      <c r="AI162" s="189"/>
      <c r="AJ162" s="1001"/>
      <c r="AK162" s="1042">
        <f>AI165*AJ123-AL162</f>
        <v>0</v>
      </c>
      <c r="AL162" s="989">
        <f>ROUND(IF(AI162="",0,AI165*AJ123*SUM(AL123:AL137)/SUM(AK123:AK137,AL123:AL137)),0)</f>
        <v>0</v>
      </c>
      <c r="AM162" s="55" t="s">
        <v>84</v>
      </c>
      <c r="AN162" s="189"/>
      <c r="AO162" s="1001"/>
      <c r="AP162" s="1042">
        <f>AN165*AO123-AQ162</f>
        <v>0</v>
      </c>
      <c r="AQ162" s="989">
        <f>ROUND(IF(AN162="",0,AN165*AO123*SUM(AQ123:AQ137)/SUM(AP123:AP137,AQ123:AQ137)),0)</f>
        <v>0</v>
      </c>
      <c r="AR162" s="55" t="s">
        <v>84</v>
      </c>
      <c r="AS162" s="189"/>
      <c r="AT162" s="1001"/>
      <c r="AU162" s="1042">
        <f>AS165*AT123-AV162</f>
        <v>0</v>
      </c>
      <c r="AV162" s="989">
        <f>ROUND(IF(AS162="",0,AS165*AT123*SUM(AV123:AV137)/SUM(AU123:AU137,AV123:AV137)),0)</f>
        <v>0</v>
      </c>
      <c r="AW162" s="55" t="s">
        <v>84</v>
      </c>
      <c r="AX162" s="189"/>
      <c r="AY162" s="1001"/>
      <c r="AZ162" s="1042">
        <f>AX165*AY123-BA162</f>
        <v>0</v>
      </c>
      <c r="BA162" s="989">
        <f>ROUND(IF(AX162="",0,AX165*AY123*SUM(BA123:BA137)/SUM(AZ123:AZ137,BA123:BA137)),0)</f>
        <v>0</v>
      </c>
      <c r="BB162" s="55" t="s">
        <v>84</v>
      </c>
      <c r="BC162" s="189"/>
      <c r="BD162" s="1001"/>
      <c r="BE162" s="1042">
        <f>BC165*BD123-BF162</f>
        <v>0</v>
      </c>
      <c r="BF162" s="989">
        <f>ROUND(IF(BC162="",0,BC165*BD123*SUM(BF123:BF137)/SUM(BE123:BE137,BF123:BF137)),0)</f>
        <v>0</v>
      </c>
      <c r="BG162" s="55" t="s">
        <v>84</v>
      </c>
      <c r="BH162" s="189"/>
      <c r="BI162" s="1001"/>
      <c r="BJ162" s="1042">
        <f>BH165*BI123-BK162</f>
        <v>0</v>
      </c>
      <c r="BK162" s="989">
        <f>ROUND(IF(BH162="",0,BH165*BI123*SUM(BK123:BK137)/SUM(BJ123:BJ137,BK123:BK137)),0)</f>
        <v>0</v>
      </c>
      <c r="BL162" s="89"/>
      <c r="BM162" s="90"/>
      <c r="BN162" s="1001"/>
      <c r="BO162" s="995"/>
      <c r="BP162" s="956"/>
      <c r="BQ162" s="89"/>
      <c r="BR162" s="90"/>
      <c r="BS162" s="1001"/>
      <c r="BT162" s="995"/>
      <c r="BU162" s="956"/>
      <c r="BV162" s="89"/>
      <c r="BW162" s="90"/>
      <c r="BX162" s="1001"/>
      <c r="BY162" s="995"/>
      <c r="BZ162" s="956"/>
      <c r="CA162" s="1083">
        <f t="shared" ref="CA162" si="73">BJ162+BK162+BE162+BF162+AZ162+BA162+AU162+AV162+AP162+AQ162+AK162+AL162+AF162+AG162+AA162+AB162+V162+W162+Q162+R162+L162+M162+G162+H162</f>
        <v>0</v>
      </c>
      <c r="CB162" s="1077">
        <f t="shared" ref="CB162" si="74">H162+M162</f>
        <v>0</v>
      </c>
      <c r="CC162" s="947">
        <f>BK162+BF162+BA162+AV162+AQ162+AL162+AG162+AB162+W162+R162</f>
        <v>0</v>
      </c>
    </row>
    <row r="163" spans="1:81" ht="18" customHeight="1">
      <c r="A163" s="1180"/>
      <c r="B163" s="1173"/>
      <c r="C163" s="1174"/>
      <c r="D163" s="56" t="s">
        <v>49</v>
      </c>
      <c r="E163" s="37"/>
      <c r="F163" s="1001"/>
      <c r="G163" s="1043"/>
      <c r="H163" s="1100"/>
      <c r="I163" s="56" t="s">
        <v>49</v>
      </c>
      <c r="J163" s="37"/>
      <c r="K163" s="1001"/>
      <c r="L163" s="1043"/>
      <c r="M163" s="1100"/>
      <c r="N163" s="56" t="s">
        <v>49</v>
      </c>
      <c r="O163" s="37"/>
      <c r="P163" s="1001"/>
      <c r="Q163" s="1043"/>
      <c r="R163" s="990"/>
      <c r="S163" s="56" t="s">
        <v>49</v>
      </c>
      <c r="T163" s="37"/>
      <c r="U163" s="1001"/>
      <c r="V163" s="1043"/>
      <c r="W163" s="990"/>
      <c r="X163" s="56" t="s">
        <v>49</v>
      </c>
      <c r="Y163" s="37"/>
      <c r="Z163" s="1001"/>
      <c r="AA163" s="1043"/>
      <c r="AB163" s="990"/>
      <c r="AC163" s="56" t="s">
        <v>49</v>
      </c>
      <c r="AD163" s="37"/>
      <c r="AE163" s="1001"/>
      <c r="AF163" s="1043"/>
      <c r="AG163" s="990"/>
      <c r="AH163" s="56" t="s">
        <v>49</v>
      </c>
      <c r="AI163" s="37"/>
      <c r="AJ163" s="1001"/>
      <c r="AK163" s="1043"/>
      <c r="AL163" s="990"/>
      <c r="AM163" s="56" t="s">
        <v>49</v>
      </c>
      <c r="AN163" s="37"/>
      <c r="AO163" s="1001"/>
      <c r="AP163" s="1043"/>
      <c r="AQ163" s="990"/>
      <c r="AR163" s="56" t="s">
        <v>49</v>
      </c>
      <c r="AS163" s="37"/>
      <c r="AT163" s="1001"/>
      <c r="AU163" s="1043"/>
      <c r="AV163" s="990"/>
      <c r="AW163" s="56" t="s">
        <v>49</v>
      </c>
      <c r="AX163" s="37"/>
      <c r="AY163" s="1001"/>
      <c r="AZ163" s="1043"/>
      <c r="BA163" s="990"/>
      <c r="BB163" s="56" t="s">
        <v>49</v>
      </c>
      <c r="BC163" s="37"/>
      <c r="BD163" s="1001"/>
      <c r="BE163" s="1043"/>
      <c r="BF163" s="990"/>
      <c r="BG163" s="56" t="s">
        <v>49</v>
      </c>
      <c r="BH163" s="37"/>
      <c r="BI163" s="1001"/>
      <c r="BJ163" s="1043"/>
      <c r="BK163" s="990"/>
      <c r="BL163" s="91"/>
      <c r="BM163" s="92"/>
      <c r="BN163" s="1001"/>
      <c r="BO163" s="996"/>
      <c r="BP163" s="954"/>
      <c r="BQ163" s="91"/>
      <c r="BR163" s="92"/>
      <c r="BS163" s="1001"/>
      <c r="BT163" s="996"/>
      <c r="BU163" s="954"/>
      <c r="BV163" s="91"/>
      <c r="BW163" s="92"/>
      <c r="BX163" s="1001"/>
      <c r="BY163" s="996"/>
      <c r="BZ163" s="954"/>
      <c r="CA163" s="1084"/>
      <c r="CB163" s="1078"/>
      <c r="CC163" s="948"/>
    </row>
    <row r="164" spans="1:81" s="421" customFormat="1" ht="18" customHeight="1">
      <c r="A164" s="1180"/>
      <c r="B164" s="1173"/>
      <c r="C164" s="1174"/>
      <c r="D164" s="469" t="s">
        <v>85</v>
      </c>
      <c r="E164" s="26">
        <f>ROUND(E162*職員設定!$S$11,0)</f>
        <v>0</v>
      </c>
      <c r="F164" s="1001"/>
      <c r="G164" s="1043"/>
      <c r="H164" s="1100"/>
      <c r="I164" s="469" t="s">
        <v>85</v>
      </c>
      <c r="J164" s="26">
        <f>ROUND(J162*職員設定!$S$11,0)</f>
        <v>0</v>
      </c>
      <c r="K164" s="1001"/>
      <c r="L164" s="1043"/>
      <c r="M164" s="1100"/>
      <c r="N164" s="469" t="s">
        <v>85</v>
      </c>
      <c r="O164" s="26">
        <f>ROUND(O162*職員設定!$S$11,0)</f>
        <v>0</v>
      </c>
      <c r="P164" s="1001"/>
      <c r="Q164" s="1043"/>
      <c r="R164" s="990"/>
      <c r="S164" s="469" t="s">
        <v>85</v>
      </c>
      <c r="T164" s="26">
        <f>ROUND(T162*職員設定!$S$11,0)</f>
        <v>0</v>
      </c>
      <c r="U164" s="1001"/>
      <c r="V164" s="1043"/>
      <c r="W164" s="990"/>
      <c r="X164" s="469" t="s">
        <v>85</v>
      </c>
      <c r="Y164" s="26">
        <f>ROUND(Y162*職員設定!$S$11,0)</f>
        <v>0</v>
      </c>
      <c r="Z164" s="1001"/>
      <c r="AA164" s="1043"/>
      <c r="AB164" s="990"/>
      <c r="AC164" s="469" t="s">
        <v>85</v>
      </c>
      <c r="AD164" s="26">
        <f>ROUND(AD162*職員設定!$S$11,0)</f>
        <v>0</v>
      </c>
      <c r="AE164" s="1001"/>
      <c r="AF164" s="1043"/>
      <c r="AG164" s="990"/>
      <c r="AH164" s="469" t="s">
        <v>85</v>
      </c>
      <c r="AI164" s="26">
        <f>ROUND(AI162*職員設定!$S$11,0)</f>
        <v>0</v>
      </c>
      <c r="AJ164" s="1001"/>
      <c r="AK164" s="1043"/>
      <c r="AL164" s="990"/>
      <c r="AM164" s="469" t="s">
        <v>85</v>
      </c>
      <c r="AN164" s="26">
        <f>ROUND(AN162*職員設定!$S$11,0)</f>
        <v>0</v>
      </c>
      <c r="AO164" s="1001"/>
      <c r="AP164" s="1043"/>
      <c r="AQ164" s="990"/>
      <c r="AR164" s="469" t="s">
        <v>85</v>
      </c>
      <c r="AS164" s="26">
        <f>ROUND(AS162*職員設定!$S$11,0)</f>
        <v>0</v>
      </c>
      <c r="AT164" s="1001"/>
      <c r="AU164" s="1043"/>
      <c r="AV164" s="990"/>
      <c r="AW164" s="469" t="s">
        <v>85</v>
      </c>
      <c r="AX164" s="26">
        <f>ROUND(AX162*職員設定!$S$11,0)</f>
        <v>0</v>
      </c>
      <c r="AY164" s="1001"/>
      <c r="AZ164" s="1043"/>
      <c r="BA164" s="990"/>
      <c r="BB164" s="469" t="s">
        <v>85</v>
      </c>
      <c r="BC164" s="26">
        <f>ROUND(BC162*職員設定!$S$11,0)</f>
        <v>0</v>
      </c>
      <c r="BD164" s="1001"/>
      <c r="BE164" s="1043"/>
      <c r="BF164" s="990"/>
      <c r="BG164" s="469" t="s">
        <v>85</v>
      </c>
      <c r="BH164" s="26">
        <f>ROUND(BH162*職員設定!$S$11,0)</f>
        <v>0</v>
      </c>
      <c r="BI164" s="1001"/>
      <c r="BJ164" s="1043"/>
      <c r="BK164" s="990"/>
      <c r="BL164" s="470"/>
      <c r="BM164" s="26"/>
      <c r="BN164" s="1001"/>
      <c r="BO164" s="997"/>
      <c r="BP164" s="954"/>
      <c r="BQ164" s="470"/>
      <c r="BR164" s="26"/>
      <c r="BS164" s="1001"/>
      <c r="BT164" s="997"/>
      <c r="BU164" s="954"/>
      <c r="BV164" s="470"/>
      <c r="BW164" s="26"/>
      <c r="BX164" s="1001"/>
      <c r="BY164" s="997"/>
      <c r="BZ164" s="954"/>
      <c r="CA164" s="1084"/>
      <c r="CB164" s="1078"/>
      <c r="CC164" s="948"/>
    </row>
    <row r="165" spans="1:81" ht="18" customHeight="1" thickBot="1">
      <c r="A165" s="1180"/>
      <c r="B165" s="1175"/>
      <c r="C165" s="1176"/>
      <c r="D165" s="58" t="s">
        <v>86</v>
      </c>
      <c r="E165" s="19">
        <f>E163-E164</f>
        <v>0</v>
      </c>
      <c r="F165" s="1002"/>
      <c r="G165" s="1044"/>
      <c r="H165" s="1101"/>
      <c r="I165" s="58" t="s">
        <v>86</v>
      </c>
      <c r="J165" s="19">
        <f>J163-J164</f>
        <v>0</v>
      </c>
      <c r="K165" s="1002"/>
      <c r="L165" s="1044"/>
      <c r="M165" s="1101"/>
      <c r="N165" s="58" t="s">
        <v>86</v>
      </c>
      <c r="O165" s="19">
        <f>O163-O164</f>
        <v>0</v>
      </c>
      <c r="P165" s="1002"/>
      <c r="Q165" s="1044"/>
      <c r="R165" s="991"/>
      <c r="S165" s="58" t="s">
        <v>86</v>
      </c>
      <c r="T165" s="19">
        <f>T163-T164</f>
        <v>0</v>
      </c>
      <c r="U165" s="1002"/>
      <c r="V165" s="1044"/>
      <c r="W165" s="991"/>
      <c r="X165" s="58" t="s">
        <v>86</v>
      </c>
      <c r="Y165" s="19">
        <f>Y163-Y164</f>
        <v>0</v>
      </c>
      <c r="Z165" s="1002"/>
      <c r="AA165" s="1044"/>
      <c r="AB165" s="991"/>
      <c r="AC165" s="58" t="s">
        <v>86</v>
      </c>
      <c r="AD165" s="19">
        <f>AD163-AD164</f>
        <v>0</v>
      </c>
      <c r="AE165" s="1002"/>
      <c r="AF165" s="1044"/>
      <c r="AG165" s="991"/>
      <c r="AH165" s="58" t="s">
        <v>86</v>
      </c>
      <c r="AI165" s="19">
        <f>AI163-AI164</f>
        <v>0</v>
      </c>
      <c r="AJ165" s="1002"/>
      <c r="AK165" s="1044"/>
      <c r="AL165" s="991"/>
      <c r="AM165" s="58" t="s">
        <v>86</v>
      </c>
      <c r="AN165" s="19">
        <f>AN163-AN164</f>
        <v>0</v>
      </c>
      <c r="AO165" s="1002"/>
      <c r="AP165" s="1044"/>
      <c r="AQ165" s="991"/>
      <c r="AR165" s="58" t="s">
        <v>86</v>
      </c>
      <c r="AS165" s="19">
        <f>AS163-AS164</f>
        <v>0</v>
      </c>
      <c r="AT165" s="1002"/>
      <c r="AU165" s="1044"/>
      <c r="AV165" s="991"/>
      <c r="AW165" s="58" t="s">
        <v>86</v>
      </c>
      <c r="AX165" s="19">
        <f>AX163-AX164</f>
        <v>0</v>
      </c>
      <c r="AY165" s="1002"/>
      <c r="AZ165" s="1044"/>
      <c r="BA165" s="991"/>
      <c r="BB165" s="58" t="s">
        <v>86</v>
      </c>
      <c r="BC165" s="19">
        <f>BC163-BC164</f>
        <v>0</v>
      </c>
      <c r="BD165" s="1002"/>
      <c r="BE165" s="1044"/>
      <c r="BF165" s="991"/>
      <c r="BG165" s="58" t="s">
        <v>86</v>
      </c>
      <c r="BH165" s="19">
        <f>BH163-BH164</f>
        <v>0</v>
      </c>
      <c r="BI165" s="1002"/>
      <c r="BJ165" s="1044"/>
      <c r="BK165" s="991"/>
      <c r="BL165" s="94"/>
      <c r="BM165" s="84"/>
      <c r="BN165" s="1002"/>
      <c r="BO165" s="998"/>
      <c r="BP165" s="955"/>
      <c r="BQ165" s="94"/>
      <c r="BR165" s="84"/>
      <c r="BS165" s="1002"/>
      <c r="BT165" s="998"/>
      <c r="BU165" s="955"/>
      <c r="BV165" s="94"/>
      <c r="BW165" s="84"/>
      <c r="BX165" s="1002"/>
      <c r="BY165" s="998"/>
      <c r="BZ165" s="955"/>
      <c r="CA165" s="1085"/>
      <c r="CB165" s="1079"/>
      <c r="CC165" s="949">
        <f t="shared" si="63"/>
        <v>0</v>
      </c>
    </row>
    <row r="166" spans="1:81" s="5" customFormat="1" ht="18" customHeight="1">
      <c r="A166" s="1180"/>
      <c r="B166" s="1134" t="s">
        <v>228</v>
      </c>
      <c r="C166" s="1135"/>
      <c r="D166" s="59" t="str">
        <f>IF(職員設定!$V$8="","",職員設定!$V$8)</f>
        <v>通勤手当</v>
      </c>
      <c r="E166" s="156">
        <v>11730</v>
      </c>
      <c r="F166" s="2"/>
      <c r="G166" s="29" t="s">
        <v>105</v>
      </c>
      <c r="H166" s="165" t="s">
        <v>79</v>
      </c>
      <c r="I166" s="59" t="str">
        <f>IF(職員設定!$V$8="","",職員設定!$V$8)</f>
        <v>通勤手当</v>
      </c>
      <c r="J166" s="156">
        <f>IF(J123&lt;&gt;"",職員設定!$V$11,"0")</f>
        <v>12900</v>
      </c>
      <c r="K166" s="2"/>
      <c r="L166" s="29" t="s">
        <v>105</v>
      </c>
      <c r="M166" s="165" t="s">
        <v>79</v>
      </c>
      <c r="N166" s="59" t="str">
        <f>IF(職員設定!$V$8="","",職員設定!$V$8)</f>
        <v>通勤手当</v>
      </c>
      <c r="O166" s="151">
        <f>IF(O123&lt;&gt;"",職員設定!$V$11,"0")</f>
        <v>12900</v>
      </c>
      <c r="P166" s="2"/>
      <c r="Q166" s="299" t="s">
        <v>79</v>
      </c>
      <c r="R166" s="165" t="s">
        <v>79</v>
      </c>
      <c r="S166" s="59" t="str">
        <f>IF(職員設定!$V$8="","",職員設定!$V$8)</f>
        <v>通勤手当</v>
      </c>
      <c r="T166" s="151">
        <f>IF(T123&lt;&gt;"",職員設定!$V$11,"0")</f>
        <v>12900</v>
      </c>
      <c r="U166" s="2"/>
      <c r="V166" s="299" t="s">
        <v>79</v>
      </c>
      <c r="W166" s="165" t="s">
        <v>79</v>
      </c>
      <c r="X166" s="59" t="str">
        <f>IF(職員設定!$V$8="","",職員設定!$V$8)</f>
        <v>通勤手当</v>
      </c>
      <c r="Y166" s="151">
        <f>IF(Y123&lt;&gt;"",職員設定!$V$11,"0")</f>
        <v>12900</v>
      </c>
      <c r="Z166" s="2"/>
      <c r="AA166" s="299" t="s">
        <v>79</v>
      </c>
      <c r="AB166" s="165" t="s">
        <v>79</v>
      </c>
      <c r="AC166" s="59" t="str">
        <f>IF(職員設定!$V$8="","",職員設定!$V$8)</f>
        <v>通勤手当</v>
      </c>
      <c r="AD166" s="151" t="str">
        <f>IF(AD123&lt;&gt;"",職員設定!$V$11,"0")</f>
        <v>0</v>
      </c>
      <c r="AE166" s="2"/>
      <c r="AF166" s="299" t="s">
        <v>79</v>
      </c>
      <c r="AG166" s="165" t="s">
        <v>79</v>
      </c>
      <c r="AH166" s="59" t="str">
        <f>IF(職員設定!$V$8="","",職員設定!$V$8)</f>
        <v>通勤手当</v>
      </c>
      <c r="AI166" s="151" t="str">
        <f>IF(AI123&lt;&gt;"",職員設定!$V$11,"0")</f>
        <v>0</v>
      </c>
      <c r="AJ166" s="2"/>
      <c r="AK166" s="299" t="s">
        <v>79</v>
      </c>
      <c r="AL166" s="165" t="s">
        <v>79</v>
      </c>
      <c r="AM166" s="59" t="str">
        <f>IF(職員設定!$V$8="","",職員設定!$V$8)</f>
        <v>通勤手当</v>
      </c>
      <c r="AN166" s="151" t="str">
        <f>IF(AN123&lt;&gt;"",職員設定!$V$11,"0")</f>
        <v>0</v>
      </c>
      <c r="AO166" s="2"/>
      <c r="AP166" s="299" t="s">
        <v>79</v>
      </c>
      <c r="AQ166" s="165" t="s">
        <v>79</v>
      </c>
      <c r="AR166" s="59" t="str">
        <f>IF(職員設定!$V$8="","",職員設定!$V$8)</f>
        <v>通勤手当</v>
      </c>
      <c r="AS166" s="151" t="str">
        <f>IF(AS123&lt;&gt;"",職員設定!$V$11,"0")</f>
        <v>0</v>
      </c>
      <c r="AT166" s="2"/>
      <c r="AU166" s="299" t="s">
        <v>79</v>
      </c>
      <c r="AV166" s="165" t="s">
        <v>79</v>
      </c>
      <c r="AW166" s="59" t="str">
        <f>IF(職員設定!$V$8="","",職員設定!$V$8)</f>
        <v>通勤手当</v>
      </c>
      <c r="AX166" s="151" t="str">
        <f>IF(AX123&lt;&gt;"",職員設定!$V$11,"0")</f>
        <v>0</v>
      </c>
      <c r="AY166" s="2"/>
      <c r="AZ166" s="299" t="s">
        <v>79</v>
      </c>
      <c r="BA166" s="165" t="s">
        <v>79</v>
      </c>
      <c r="BB166" s="59" t="str">
        <f>IF(職員設定!$V$8="","",職員設定!$V$8)</f>
        <v>通勤手当</v>
      </c>
      <c r="BC166" s="151" t="str">
        <f>IF(BC123&lt;&gt;"",職員設定!$V$11,"0")</f>
        <v>0</v>
      </c>
      <c r="BD166" s="2"/>
      <c r="BE166" s="299" t="s">
        <v>79</v>
      </c>
      <c r="BF166" s="165" t="s">
        <v>79</v>
      </c>
      <c r="BG166" s="59" t="str">
        <f>IF(職員設定!$V$8="","",職員設定!$V$8)</f>
        <v>通勤手当</v>
      </c>
      <c r="BH166" s="151" t="str">
        <f>IF(BH123&lt;&gt;"",職員設定!$V$11,"0")</f>
        <v>0</v>
      </c>
      <c r="BI166" s="2"/>
      <c r="BJ166" s="299" t="s">
        <v>79</v>
      </c>
      <c r="BK166" s="165" t="s">
        <v>79</v>
      </c>
      <c r="BL166" s="95"/>
      <c r="BM166" s="96"/>
      <c r="BN166" s="2"/>
      <c r="BO166" s="29" t="s">
        <v>79</v>
      </c>
      <c r="BP166" s="165" t="s">
        <v>116</v>
      </c>
      <c r="BQ166" s="95"/>
      <c r="BR166" s="96"/>
      <c r="BS166" s="2"/>
      <c r="BT166" s="29" t="s">
        <v>79</v>
      </c>
      <c r="BU166" s="165" t="s">
        <v>116</v>
      </c>
      <c r="BV166" s="95"/>
      <c r="BW166" s="96"/>
      <c r="BX166" s="2"/>
      <c r="BY166" s="29" t="s">
        <v>79</v>
      </c>
      <c r="BZ166" s="165" t="s">
        <v>116</v>
      </c>
      <c r="CA166" s="290" t="s">
        <v>14</v>
      </c>
      <c r="CB166" s="290" t="s">
        <v>14</v>
      </c>
      <c r="CC166" s="603" t="s">
        <v>121</v>
      </c>
    </row>
    <row r="167" spans="1:81" ht="18" customHeight="1">
      <c r="A167" s="1180"/>
      <c r="B167" s="1134"/>
      <c r="C167" s="1135"/>
      <c r="D167" s="61" t="str">
        <f>IF(職員設定!$W$8="","",職員設定!$W$8)</f>
        <v>課税通勤手当</v>
      </c>
      <c r="E167" s="155">
        <f>IF(E123&lt;&gt;"",職員設定!$W$11,"0")</f>
        <v>0</v>
      </c>
      <c r="F167" s="2"/>
      <c r="G167" s="999">
        <f>SUM(G123:G161)-G162</f>
        <v>38000</v>
      </c>
      <c r="H167" s="1102">
        <f>SUM(H123:H161)-H162</f>
        <v>4000</v>
      </c>
      <c r="I167" s="61" t="str">
        <f>IF(職員設定!$W$8="","",職員設定!$W$8)</f>
        <v>課税通勤手当</v>
      </c>
      <c r="J167" s="155">
        <v>2280</v>
      </c>
      <c r="K167" s="2"/>
      <c r="L167" s="1093">
        <f>SUM(L123:L161)-L162</f>
        <v>38000</v>
      </c>
      <c r="M167" s="1102">
        <f>SUM(M123:M161)-M162</f>
        <v>4000</v>
      </c>
      <c r="N167" s="61" t="str">
        <f>IF(職員設定!$W$8="","",職員設定!$W$8)</f>
        <v>課税通勤手当</v>
      </c>
      <c r="O167" s="151">
        <v>800</v>
      </c>
      <c r="P167" s="2"/>
      <c r="Q167" s="999">
        <f>SUM(Q123:Q161)-Q162</f>
        <v>38000</v>
      </c>
      <c r="R167" s="992">
        <f>SUM(R123:R161)-R162</f>
        <v>4000</v>
      </c>
      <c r="S167" s="61" t="str">
        <f>IF(職員設定!$W$8="","",職員設定!$W$8)</f>
        <v>課税通勤手当</v>
      </c>
      <c r="T167" s="151">
        <v>1590</v>
      </c>
      <c r="U167" s="2"/>
      <c r="V167" s="999">
        <f>SUM(V123:V161)-V162</f>
        <v>38000</v>
      </c>
      <c r="W167" s="992">
        <f>SUM(W123:W161)-W162</f>
        <v>4000</v>
      </c>
      <c r="X167" s="61" t="str">
        <f>IF(職員設定!$W$8="","",職員設定!$W$8)</f>
        <v>課税通勤手当</v>
      </c>
      <c r="Y167" s="151">
        <v>1590</v>
      </c>
      <c r="Z167" s="2"/>
      <c r="AA167" s="999">
        <f>SUM(AA123:AA161)-AA162</f>
        <v>38000</v>
      </c>
      <c r="AB167" s="992">
        <f>SUM(AB123:AB161)-AB162</f>
        <v>4000</v>
      </c>
      <c r="AC167" s="61" t="str">
        <f>IF(職員設定!$W$8="","",職員設定!$W$8)</f>
        <v>課税通勤手当</v>
      </c>
      <c r="AD167" s="151" t="str">
        <f>IF(AD123&lt;&gt;"",職員設定!$W$11,"0")</f>
        <v>0</v>
      </c>
      <c r="AE167" s="2"/>
      <c r="AF167" s="999">
        <f>SUM(AF123:AF161)-AF162</f>
        <v>0</v>
      </c>
      <c r="AG167" s="992">
        <f>SUM(AG123:AG161)-AG162</f>
        <v>0</v>
      </c>
      <c r="AH167" s="61" t="str">
        <f>IF(職員設定!$W$8="","",職員設定!$W$8)</f>
        <v>課税通勤手当</v>
      </c>
      <c r="AI167" s="151" t="str">
        <f>IF(AI123&lt;&gt;"",職員設定!$W$11,"0")</f>
        <v>0</v>
      </c>
      <c r="AJ167" s="2"/>
      <c r="AK167" s="999">
        <f>SUM(AK123:AK161)-AK162</f>
        <v>0</v>
      </c>
      <c r="AL167" s="992">
        <f>SUM(AL123:AL161)-AL162</f>
        <v>0</v>
      </c>
      <c r="AM167" s="61" t="str">
        <f>IF(職員設定!$W$8="","",職員設定!$W$8)</f>
        <v>課税通勤手当</v>
      </c>
      <c r="AN167" s="151" t="str">
        <f>IF(AN123&lt;&gt;"",職員設定!$W$11,"0")</f>
        <v>0</v>
      </c>
      <c r="AO167" s="2"/>
      <c r="AP167" s="999">
        <f>SUM(AP123:AP161)-AP162</f>
        <v>0</v>
      </c>
      <c r="AQ167" s="992">
        <f>SUM(AQ123:AQ161)-AQ162</f>
        <v>0</v>
      </c>
      <c r="AR167" s="61" t="str">
        <f>IF(職員設定!$W$8="","",職員設定!$W$8)</f>
        <v>課税通勤手当</v>
      </c>
      <c r="AS167" s="151" t="str">
        <f>IF(AS123&lt;&gt;"",職員設定!$W$11,"0")</f>
        <v>0</v>
      </c>
      <c r="AT167" s="2"/>
      <c r="AU167" s="999">
        <f>SUM(AU123:AU161)-AU162</f>
        <v>0</v>
      </c>
      <c r="AV167" s="992">
        <f>SUM(AV123:AV161)-AV162</f>
        <v>0</v>
      </c>
      <c r="AW167" s="61" t="str">
        <f>IF(職員設定!$W$8="","",職員設定!$W$8)</f>
        <v>課税通勤手当</v>
      </c>
      <c r="AX167" s="151" t="str">
        <f>IF(AX123&lt;&gt;"",職員設定!$W$11,"0")</f>
        <v>0</v>
      </c>
      <c r="AY167" s="2"/>
      <c r="AZ167" s="999">
        <f>SUM(AZ123:AZ161)-AZ162</f>
        <v>0</v>
      </c>
      <c r="BA167" s="992">
        <f>SUM(BA123:BA161)-BA162</f>
        <v>0</v>
      </c>
      <c r="BB167" s="61" t="str">
        <f>IF(職員設定!$W$8="","",職員設定!$W$8)</f>
        <v>課税通勤手当</v>
      </c>
      <c r="BC167" s="151" t="str">
        <f>IF(BC123&lt;&gt;"",職員設定!$W$11,"0")</f>
        <v>0</v>
      </c>
      <c r="BD167" s="2"/>
      <c r="BE167" s="999">
        <f>SUM(BE123:BE161)-BE162</f>
        <v>0</v>
      </c>
      <c r="BF167" s="992">
        <f>SUM(BF123:BF161)-BF162</f>
        <v>0</v>
      </c>
      <c r="BG167" s="61" t="str">
        <f>IF(職員設定!$W$8="","",職員設定!$W$8)</f>
        <v>課税通勤手当</v>
      </c>
      <c r="BH167" s="151" t="str">
        <f>IF(BH123&lt;&gt;"",職員設定!$W$11,"0")</f>
        <v>0</v>
      </c>
      <c r="BI167" s="2"/>
      <c r="BJ167" s="999">
        <f>SUM(BJ123:BJ161)-BJ162</f>
        <v>0</v>
      </c>
      <c r="BK167" s="992">
        <f>SUM(BK123:BK161)-BK162</f>
        <v>0</v>
      </c>
      <c r="BL167" s="97"/>
      <c r="BM167" s="98"/>
      <c r="BN167" s="2"/>
      <c r="BO167" s="999">
        <f>SUM(BO123:BO161)-BO162</f>
        <v>0</v>
      </c>
      <c r="BP167" s="957">
        <f>SUM(BP123:BP161)-BP162</f>
        <v>0</v>
      </c>
      <c r="BQ167" s="97"/>
      <c r="BR167" s="98"/>
      <c r="BS167" s="2"/>
      <c r="BT167" s="999">
        <f>SUM(BT123:BT161)-BT162</f>
        <v>0</v>
      </c>
      <c r="BU167" s="957">
        <f>SUM(BU123:BU161)-BU162</f>
        <v>0</v>
      </c>
      <c r="BV167" s="97"/>
      <c r="BW167" s="98"/>
      <c r="BX167" s="2"/>
      <c r="BY167" s="999">
        <f>SUM(BY123:BY161)-BY162</f>
        <v>0</v>
      </c>
      <c r="BZ167" s="957">
        <f>SUM(BZ123:BZ161)-BZ162</f>
        <v>0</v>
      </c>
      <c r="CA167" s="1089">
        <f>SUM(CA123:CA161)-CA162</f>
        <v>210000</v>
      </c>
      <c r="CB167" s="1088">
        <f>SUM(CB123:CB161)-CB162</f>
        <v>8000</v>
      </c>
      <c r="CC167" s="1015" t="str">
        <f>IF(BZ167+BU167+BP167+BK167+BF167+BA167+AV167+AQ167+AL167+AG167+AB167+W167+R167+CB178+CC178-CC179-CB179=0,"〇",BZ167+BU167+BP167+BK167+BF167+BA167+AV167+AQ167+AL167+AG167+AB167+W167+R167+CB178+CC178-CC179-CB179)</f>
        <v>〇</v>
      </c>
    </row>
    <row r="168" spans="1:81" s="5" customFormat="1" ht="18" customHeight="1">
      <c r="A168" s="1180"/>
      <c r="B168" s="1134"/>
      <c r="C168" s="1135"/>
      <c r="D168" s="62" t="str">
        <f>IF(職員設定!$X$8="","",職員設定!$X$8)</f>
        <v>名称</v>
      </c>
      <c r="E168" s="187">
        <f>IF(E123&lt;&gt;"",職員設定!$X$11,"0")</f>
        <v>0</v>
      </c>
      <c r="F168" s="2"/>
      <c r="G168" s="974"/>
      <c r="H168" s="1096"/>
      <c r="I168" s="62" t="str">
        <f>IF(職員設定!$X$8="","",職員設定!$X$8)</f>
        <v>名称</v>
      </c>
      <c r="J168" s="187">
        <f>IF(J123&lt;&gt;"",職員設定!$X$11,"0")</f>
        <v>0</v>
      </c>
      <c r="K168" s="2"/>
      <c r="L168" s="1046"/>
      <c r="M168" s="1096"/>
      <c r="N168" s="62" t="str">
        <f>IF(職員設定!$X$8="","",職員設定!$X$8)</f>
        <v>名称</v>
      </c>
      <c r="O168" s="152">
        <f>IF(O123&lt;&gt;"",職員設定!$X$11,"0")</f>
        <v>0</v>
      </c>
      <c r="P168" s="2"/>
      <c r="Q168" s="974"/>
      <c r="R168" s="993"/>
      <c r="S168" s="62" t="str">
        <f>IF(職員設定!$X$8="","",職員設定!$X$8)</f>
        <v>名称</v>
      </c>
      <c r="T168" s="152">
        <f>IF(T123&lt;&gt;"",職員設定!$X$11,"0")</f>
        <v>0</v>
      </c>
      <c r="U168" s="2"/>
      <c r="V168" s="974"/>
      <c r="W168" s="993"/>
      <c r="X168" s="62" t="str">
        <f>IF(職員設定!$X$8="","",職員設定!$X$8)</f>
        <v>名称</v>
      </c>
      <c r="Y168" s="152">
        <f>IF(Y123&lt;&gt;"",職員設定!$X$11,"0")</f>
        <v>0</v>
      </c>
      <c r="Z168" s="2"/>
      <c r="AA168" s="974"/>
      <c r="AB168" s="993"/>
      <c r="AC168" s="62" t="str">
        <f>IF(職員設定!$X$8="","",職員設定!$X$8)</f>
        <v>名称</v>
      </c>
      <c r="AD168" s="152" t="str">
        <f>IF(AD123&lt;&gt;"",職員設定!$X$11,"0")</f>
        <v>0</v>
      </c>
      <c r="AE168" s="2"/>
      <c r="AF168" s="974"/>
      <c r="AG168" s="993"/>
      <c r="AH168" s="62" t="str">
        <f>IF(職員設定!$X$8="","",職員設定!$X$8)</f>
        <v>名称</v>
      </c>
      <c r="AI168" s="152" t="str">
        <f>IF(AI123&lt;&gt;"",職員設定!$X$11,"0")</f>
        <v>0</v>
      </c>
      <c r="AJ168" s="2"/>
      <c r="AK168" s="974"/>
      <c r="AL168" s="993"/>
      <c r="AM168" s="62" t="str">
        <f>IF(職員設定!$X$8="","",職員設定!$X$8)</f>
        <v>名称</v>
      </c>
      <c r="AN168" s="152" t="str">
        <f>IF(AN123&lt;&gt;"",職員設定!$X$11,"0")</f>
        <v>0</v>
      </c>
      <c r="AO168" s="2"/>
      <c r="AP168" s="974"/>
      <c r="AQ168" s="993"/>
      <c r="AR168" s="62" t="str">
        <f>IF(職員設定!$X$8="","",職員設定!$X$8)</f>
        <v>名称</v>
      </c>
      <c r="AS168" s="152" t="str">
        <f>IF(AS123&lt;&gt;"",職員設定!$X$11,"0")</f>
        <v>0</v>
      </c>
      <c r="AT168" s="2"/>
      <c r="AU168" s="974"/>
      <c r="AV168" s="993"/>
      <c r="AW168" s="62" t="str">
        <f>IF(職員設定!$X$8="","",職員設定!$X$8)</f>
        <v>名称</v>
      </c>
      <c r="AX168" s="152" t="str">
        <f>IF(AX123&lt;&gt;"",職員設定!$X$11,"0")</f>
        <v>0</v>
      </c>
      <c r="AY168" s="2"/>
      <c r="AZ168" s="974"/>
      <c r="BA168" s="993"/>
      <c r="BB168" s="62" t="str">
        <f>IF(職員設定!$X$8="","",職員設定!$X$8)</f>
        <v>名称</v>
      </c>
      <c r="BC168" s="152" t="str">
        <f>IF(BC123&lt;&gt;"",職員設定!$X$11,"0")</f>
        <v>0</v>
      </c>
      <c r="BD168" s="2"/>
      <c r="BE168" s="974"/>
      <c r="BF168" s="993"/>
      <c r="BG168" s="62" t="str">
        <f>IF(職員設定!$X$8="","",職員設定!$X$8)</f>
        <v>名称</v>
      </c>
      <c r="BH168" s="152" t="str">
        <f>IF(BH123&lt;&gt;"",職員設定!$X$11,"0")</f>
        <v>0</v>
      </c>
      <c r="BI168" s="2"/>
      <c r="BJ168" s="974"/>
      <c r="BK168" s="993"/>
      <c r="BL168" s="99"/>
      <c r="BM168" s="100"/>
      <c r="BN168" s="2"/>
      <c r="BO168" s="974"/>
      <c r="BP168" s="958"/>
      <c r="BQ168" s="99"/>
      <c r="BR168" s="100"/>
      <c r="BS168" s="2"/>
      <c r="BT168" s="974"/>
      <c r="BU168" s="958"/>
      <c r="BV168" s="99"/>
      <c r="BW168" s="100"/>
      <c r="BX168" s="2"/>
      <c r="BY168" s="974"/>
      <c r="BZ168" s="958"/>
      <c r="CA168" s="1004"/>
      <c r="CB168" s="1020"/>
      <c r="CC168" s="1016"/>
    </row>
    <row r="169" spans="1:81" ht="18" customHeight="1" thickBot="1">
      <c r="A169" s="1180"/>
      <c r="B169" s="1136"/>
      <c r="C169" s="1137"/>
      <c r="D169" s="63" t="str">
        <f>IF(職員設定!$Y$8="","",職員設定!$Y$8)</f>
        <v>名称</v>
      </c>
      <c r="E169" s="188">
        <f>IF(E123&lt;&gt;"",職員設定!$Y$11,"0")</f>
        <v>0</v>
      </c>
      <c r="F169" s="2"/>
      <c r="G169" s="1127"/>
      <c r="H169" s="1097"/>
      <c r="I169" s="63" t="str">
        <f>IF(職員設定!$Y$8="","",職員設定!$Y$8)</f>
        <v>名称</v>
      </c>
      <c r="J169" s="188">
        <f>IF(J123&lt;&gt;"",職員設定!$Y$11,"0")</f>
        <v>0</v>
      </c>
      <c r="K169" s="2"/>
      <c r="L169" s="1094"/>
      <c r="M169" s="1097"/>
      <c r="N169" s="63" t="str">
        <f>IF(職員設定!$Y$8="","",職員設定!$Y$8)</f>
        <v>名称</v>
      </c>
      <c r="O169" s="153">
        <f>IF(O123&lt;&gt;"",職員設定!$Y$11,"0")</f>
        <v>0</v>
      </c>
      <c r="P169" s="24"/>
      <c r="Q169" s="975"/>
      <c r="R169" s="994"/>
      <c r="S169" s="63" t="str">
        <f>IF(職員設定!$Y$8="","",職員設定!$Y$8)</f>
        <v>名称</v>
      </c>
      <c r="T169" s="153">
        <f>IF(T123&lt;&gt;"",職員設定!$Y$11,"0")</f>
        <v>0</v>
      </c>
      <c r="U169" s="24"/>
      <c r="V169" s="975"/>
      <c r="W169" s="994"/>
      <c r="X169" s="63" t="str">
        <f>IF(職員設定!$Y$8="","",職員設定!$Y$8)</f>
        <v>名称</v>
      </c>
      <c r="Y169" s="153">
        <f>IF(Y123&lt;&gt;"",職員設定!$Y$11,"0")</f>
        <v>0</v>
      </c>
      <c r="Z169" s="24"/>
      <c r="AA169" s="975"/>
      <c r="AB169" s="994"/>
      <c r="AC169" s="63" t="str">
        <f>IF(職員設定!$Y$8="","",職員設定!$Y$8)</f>
        <v>名称</v>
      </c>
      <c r="AD169" s="153" t="str">
        <f>IF(AD123&lt;&gt;"",職員設定!$Y$11,"0")</f>
        <v>0</v>
      </c>
      <c r="AE169" s="24"/>
      <c r="AF169" s="975"/>
      <c r="AG169" s="994"/>
      <c r="AH169" s="63" t="str">
        <f>IF(職員設定!$Y$8="","",職員設定!$Y$8)</f>
        <v>名称</v>
      </c>
      <c r="AI169" s="153" t="str">
        <f>IF(AI123&lt;&gt;"",職員設定!$Y$11,"0")</f>
        <v>0</v>
      </c>
      <c r="AJ169" s="24"/>
      <c r="AK169" s="975"/>
      <c r="AL169" s="994"/>
      <c r="AM169" s="63" t="str">
        <f>IF(職員設定!$Y$8="","",職員設定!$Y$8)</f>
        <v>名称</v>
      </c>
      <c r="AN169" s="153" t="str">
        <f>IF(AN123&lt;&gt;"",職員設定!$Y$11,"0")</f>
        <v>0</v>
      </c>
      <c r="AO169" s="24"/>
      <c r="AP169" s="975"/>
      <c r="AQ169" s="994"/>
      <c r="AR169" s="63" t="str">
        <f>IF(職員設定!$Y$8="","",職員設定!$Y$8)</f>
        <v>名称</v>
      </c>
      <c r="AS169" s="153" t="str">
        <f>IF(AS123&lt;&gt;"",職員設定!$Y$11,"0")</f>
        <v>0</v>
      </c>
      <c r="AT169" s="24"/>
      <c r="AU169" s="975"/>
      <c r="AV169" s="994"/>
      <c r="AW169" s="63" t="str">
        <f>IF(職員設定!$Y$8="","",職員設定!$Y$8)</f>
        <v>名称</v>
      </c>
      <c r="AX169" s="153" t="str">
        <f>IF(AX123&lt;&gt;"",職員設定!$Y$11,"0")</f>
        <v>0</v>
      </c>
      <c r="AY169" s="24"/>
      <c r="AZ169" s="975"/>
      <c r="BA169" s="994"/>
      <c r="BB169" s="63" t="str">
        <f>IF(職員設定!$Y$8="","",職員設定!$Y$8)</f>
        <v>名称</v>
      </c>
      <c r="BC169" s="153" t="str">
        <f>IF(BC123&lt;&gt;"",職員設定!$Y$11,"0")</f>
        <v>0</v>
      </c>
      <c r="BD169" s="24"/>
      <c r="BE169" s="975"/>
      <c r="BF169" s="994"/>
      <c r="BG169" s="63" t="str">
        <f>IF(職員設定!$Y$8="","",職員設定!$Y$8)</f>
        <v>名称</v>
      </c>
      <c r="BH169" s="153" t="str">
        <f>IF(BH123&lt;&gt;"",職員設定!$Y$11,"0")</f>
        <v>0</v>
      </c>
      <c r="BI169" s="24"/>
      <c r="BJ169" s="975"/>
      <c r="BK169" s="994"/>
      <c r="BL169" s="101"/>
      <c r="BM169" s="102"/>
      <c r="BN169" s="2"/>
      <c r="BO169" s="975"/>
      <c r="BP169" s="959"/>
      <c r="BQ169" s="101"/>
      <c r="BR169" s="102"/>
      <c r="BS169" s="2"/>
      <c r="BT169" s="975"/>
      <c r="BU169" s="959"/>
      <c r="BV169" s="101"/>
      <c r="BW169" s="102"/>
      <c r="BX169" s="2"/>
      <c r="BY169" s="975"/>
      <c r="BZ169" s="959"/>
      <c r="CA169" s="1005"/>
      <c r="CB169" s="1021"/>
      <c r="CC169" s="1017"/>
    </row>
    <row r="170" spans="1:81" ht="18" customHeight="1">
      <c r="A170" s="1180"/>
      <c r="B170" s="1138"/>
      <c r="C170" s="1139"/>
      <c r="D170" s="64" t="s">
        <v>15</v>
      </c>
      <c r="E170" s="8">
        <f>E169+E168+E167+E166+E160+E156+E152+E148+E144+E140+E136+E133+E130+E127+E124-E164</f>
        <v>181730</v>
      </c>
      <c r="F170" s="963" t="str">
        <f>IF(E171=F171,"〇","×")</f>
        <v>〇</v>
      </c>
      <c r="G170" s="964"/>
      <c r="H170" s="965"/>
      <c r="I170" s="64" t="s">
        <v>15</v>
      </c>
      <c r="J170" s="8">
        <f>J169+J168+J167+J166+J160+J156+J152+J148+J144+J140+J136+J133+J130+J127+J124-J164</f>
        <v>185180</v>
      </c>
      <c r="K170" s="963" t="str">
        <f>IF(J171=K171,"〇","×")</f>
        <v>〇</v>
      </c>
      <c r="L170" s="964"/>
      <c r="M170" s="1098"/>
      <c r="N170" s="64" t="s">
        <v>15</v>
      </c>
      <c r="O170" s="8">
        <f>O169+O168+O167+O166+O160+O156+O152+O148+O144+O140+O136+O133+O130+O127+O124-O164</f>
        <v>183700</v>
      </c>
      <c r="P170" s="963" t="str">
        <f>IF(O171=P171,"〇","×")</f>
        <v>〇</v>
      </c>
      <c r="Q170" s="964"/>
      <c r="R170" s="965"/>
      <c r="S170" s="64" t="s">
        <v>15</v>
      </c>
      <c r="T170" s="8">
        <f>T169+T168+T167+T166+T160+T156+T152+T148+T144+T140+T136+T133+T130+T127+T124-T164</f>
        <v>184490</v>
      </c>
      <c r="U170" s="963" t="str">
        <f>IF(T171=U171,"〇","×")</f>
        <v>〇</v>
      </c>
      <c r="V170" s="964"/>
      <c r="W170" s="965"/>
      <c r="X170" s="64" t="s">
        <v>15</v>
      </c>
      <c r="Y170" s="8">
        <f>Y169+Y168+Y167+Y166+Y160+Y156+Y152+Y148+Y144+Y140+Y136+Y133+Y130+Y127+Y124-Y164</f>
        <v>184490</v>
      </c>
      <c r="Z170" s="963" t="str">
        <f>IF(Y171=Z171,"〇","×")</f>
        <v>〇</v>
      </c>
      <c r="AA170" s="964"/>
      <c r="AB170" s="965"/>
      <c r="AC170" s="64" t="s">
        <v>15</v>
      </c>
      <c r="AD170" s="8">
        <f>AD169+AD168+AD167+AD166+AD160+AD156+AD152+AD148+AD144+AD140+AD136+AD133+AD130+AD127+AD124-AD164</f>
        <v>0</v>
      </c>
      <c r="AE170" s="963" t="str">
        <f>IF(AD171=AE171,"〇","×")</f>
        <v>〇</v>
      </c>
      <c r="AF170" s="964"/>
      <c r="AG170" s="965"/>
      <c r="AH170" s="64" t="s">
        <v>15</v>
      </c>
      <c r="AI170" s="8">
        <f>AI169+AI168+AI167+AI166+AI160+AI156+AI152+AI148+AI144+AI140+AI136+AI133+AI130+AI127+AI124-AI164</f>
        <v>0</v>
      </c>
      <c r="AJ170" s="963" t="str">
        <f>IF(AI171=AJ171,"〇","×")</f>
        <v>〇</v>
      </c>
      <c r="AK170" s="964"/>
      <c r="AL170" s="965"/>
      <c r="AM170" s="64" t="s">
        <v>15</v>
      </c>
      <c r="AN170" s="8">
        <f>AN169+AN168+AN167+AN166+AN160+AN156+AN152+AN148+AN144+AN140+AN136+AN133+AN130+AN127+AN124-AN164</f>
        <v>0</v>
      </c>
      <c r="AO170" s="963" t="str">
        <f>IF(AN171=AO171,"〇","×")</f>
        <v>〇</v>
      </c>
      <c r="AP170" s="964"/>
      <c r="AQ170" s="965"/>
      <c r="AR170" s="64" t="s">
        <v>15</v>
      </c>
      <c r="AS170" s="8">
        <f>AS169+AS168+AS167+AS166+AS160+AS156+AS152+AS148+AS144+AS140+AS136+AS133+AS130+AS127+AS124-AS164</f>
        <v>0</v>
      </c>
      <c r="AT170" s="963" t="str">
        <f>IF(AS171=AT171,"〇","×")</f>
        <v>〇</v>
      </c>
      <c r="AU170" s="964"/>
      <c r="AV170" s="965"/>
      <c r="AW170" s="64" t="s">
        <v>15</v>
      </c>
      <c r="AX170" s="8">
        <f>AX169+AX168+AX167+AX166+AX160+AX156+AX152+AX148+AX144+AX140+AX136+AX133+AX130+AX127+AX124-AX164</f>
        <v>0</v>
      </c>
      <c r="AY170" s="963" t="str">
        <f>IF(AX171=AY171,"〇","×")</f>
        <v>〇</v>
      </c>
      <c r="AZ170" s="964"/>
      <c r="BA170" s="965"/>
      <c r="BB170" s="64" t="s">
        <v>15</v>
      </c>
      <c r="BC170" s="8">
        <f>BC169+BC168+BC167+BC166+BC160+BC156+BC152+BC148+BC144+BC140+BC136+BC133+BC130+BC127+BC124-BC164</f>
        <v>0</v>
      </c>
      <c r="BD170" s="963" t="str">
        <f>IF(BC171=BD171,"〇","×")</f>
        <v>〇</v>
      </c>
      <c r="BE170" s="964"/>
      <c r="BF170" s="965"/>
      <c r="BG170" s="64" t="s">
        <v>15</v>
      </c>
      <c r="BH170" s="8">
        <f>BH169+BH168+BH167+BH166+BH160+BH156+BH152+BH148+BH144+BH140+BH136+BH133+BH130+BH127+BH124-BH164</f>
        <v>0</v>
      </c>
      <c r="BI170" s="963" t="str">
        <f>IF(BH171=BI171,"〇","×")</f>
        <v>〇</v>
      </c>
      <c r="BJ170" s="964"/>
      <c r="BK170" s="965"/>
      <c r="BL170" s="64" t="s">
        <v>15</v>
      </c>
      <c r="BM170" s="8">
        <f>BM140</f>
        <v>0</v>
      </c>
      <c r="BN170" s="963" t="str">
        <f>IF(BM171=BN171,"〇","×")</f>
        <v>〇</v>
      </c>
      <c r="BO170" s="964"/>
      <c r="BP170" s="965"/>
      <c r="BQ170" s="64" t="s">
        <v>15</v>
      </c>
      <c r="BR170" s="8">
        <f>BR140</f>
        <v>0</v>
      </c>
      <c r="BS170" s="963" t="str">
        <f>IF(BR171=BS171,"〇","×")</f>
        <v>〇</v>
      </c>
      <c r="BT170" s="964"/>
      <c r="BU170" s="965"/>
      <c r="BV170" s="64" t="s">
        <v>15</v>
      </c>
      <c r="BW170" s="8">
        <f>BW140</f>
        <v>0</v>
      </c>
      <c r="BX170" s="963" t="str">
        <f>IF(BW171=BX171,"〇","×")</f>
        <v>〇</v>
      </c>
      <c r="BY170" s="964"/>
      <c r="BZ170" s="965"/>
      <c r="CA170" s="551">
        <f>BW170+BR170+BM170+BH170+BC170+AX170+AS170+AN170+AI170+AD170+Y170+T170+O170+J170+E170</f>
        <v>919590</v>
      </c>
      <c r="CB170" s="292"/>
      <c r="CC170" s="697"/>
    </row>
    <row r="171" spans="1:81" s="5" customFormat="1" ht="18" customHeight="1" thickBot="1">
      <c r="A171" s="1180"/>
      <c r="B171" s="1149"/>
      <c r="C171" s="1150"/>
      <c r="D171" s="65" t="s">
        <v>100</v>
      </c>
      <c r="E171" s="27">
        <f>E169+E168+E167+E166+E159+E155+E151+E147+E143+E139+E135+E132+E129+E126+E123-E163</f>
        <v>223730</v>
      </c>
      <c r="F171" s="981">
        <f>E170+G167/F123+H167/F123</f>
        <v>223730</v>
      </c>
      <c r="G171" s="982"/>
      <c r="H171" s="359"/>
      <c r="I171" s="65" t="s">
        <v>100</v>
      </c>
      <c r="J171" s="27">
        <f>J169+J168+J167+J166+J159+J155+J151+J147+J143+J139+J135+J132+J129+J126+J123-J163</f>
        <v>227180</v>
      </c>
      <c r="K171" s="981">
        <f>J170+L167/K123+M167/K123</f>
        <v>227180</v>
      </c>
      <c r="L171" s="982"/>
      <c r="M171" s="365"/>
      <c r="N171" s="65" t="s">
        <v>100</v>
      </c>
      <c r="O171" s="27">
        <f>O169+O168+O167+O166+O159+O155+O151+O147+O143+O139+O135+O132+O129+O126+O123-O163</f>
        <v>225700</v>
      </c>
      <c r="P171" s="981">
        <f>O170+Q167/P123+R167/P123</f>
        <v>225700</v>
      </c>
      <c r="Q171" s="982"/>
      <c r="R171" s="359"/>
      <c r="S171" s="65" t="s">
        <v>100</v>
      </c>
      <c r="T171" s="27">
        <f>T169+T168+T167+T166+T159+T155+T151+T147+T143+T139+T135+T132+T129+T126+T123-T163</f>
        <v>226490</v>
      </c>
      <c r="U171" s="981">
        <f>T170+V167/U123+W167/U123</f>
        <v>226490</v>
      </c>
      <c r="V171" s="982"/>
      <c r="W171" s="359"/>
      <c r="X171" s="65" t="s">
        <v>100</v>
      </c>
      <c r="Y171" s="27">
        <f>Y169+Y168+Y167+Y166+Y159+Y155+Y151+Y147+Y143+Y139+Y135+Y132+Y129+Y126+Y123-Y163</f>
        <v>226490</v>
      </c>
      <c r="Z171" s="981">
        <f>Y170+AA167/Z123+AB167/Z123</f>
        <v>226490</v>
      </c>
      <c r="AA171" s="982"/>
      <c r="AB171" s="359"/>
      <c r="AC171" s="65" t="s">
        <v>100</v>
      </c>
      <c r="AD171" s="27">
        <f>AD169+AD168+AD167+AD166+AD159+AD155+AD151+AD147+AD143+AD139+AD135+AD132+AD129+AD126+AD123-AD163</f>
        <v>0</v>
      </c>
      <c r="AE171" s="981">
        <f>AD170+AF167/AE123+AG167/AE123</f>
        <v>0</v>
      </c>
      <c r="AF171" s="982"/>
      <c r="AG171" s="359"/>
      <c r="AH171" s="65" t="s">
        <v>100</v>
      </c>
      <c r="AI171" s="27">
        <f>AI169+AI168+AI167+AI166+AI159+AI155+AI151+AI147+AI143+AI139+AI135+AI132+AI129+AI126+AI123-AI163</f>
        <v>0</v>
      </c>
      <c r="AJ171" s="981">
        <f>AI170+AK167/AJ123+AL167/AJ123</f>
        <v>0</v>
      </c>
      <c r="AK171" s="982"/>
      <c r="AL171" s="359"/>
      <c r="AM171" s="65" t="s">
        <v>100</v>
      </c>
      <c r="AN171" s="27">
        <f>AN169+AN168+AN167+AN166+AN159+AN155+AN151+AN147+AN143+AN139+AN135+AN132+AN129+AN126+AN123-AN163</f>
        <v>0</v>
      </c>
      <c r="AO171" s="981">
        <f>AN170+AP167/AO123+AQ167/AO123</f>
        <v>0</v>
      </c>
      <c r="AP171" s="982"/>
      <c r="AQ171" s="359"/>
      <c r="AR171" s="65" t="s">
        <v>100</v>
      </c>
      <c r="AS171" s="27">
        <f>AS169+AS168+AS167+AS166+AS159+AS155+AS151+AS147+AS143+AS139+AS135+AS132+AS129+AS126+AS123-AS163</f>
        <v>0</v>
      </c>
      <c r="AT171" s="981">
        <f>AS170+AU167/AT123+AV167/AT123</f>
        <v>0</v>
      </c>
      <c r="AU171" s="982"/>
      <c r="AV171" s="359"/>
      <c r="AW171" s="65" t="s">
        <v>100</v>
      </c>
      <c r="AX171" s="27">
        <f>AX169+AX168+AX167+AX166+AX159+AX155+AX151+AX147+AX143+AX139+AX135+AX132+AX129+AX126+AX123-AX163</f>
        <v>0</v>
      </c>
      <c r="AY171" s="981">
        <f>AX170+AZ167/AY123+BA167/AY123</f>
        <v>0</v>
      </c>
      <c r="AZ171" s="982"/>
      <c r="BA171" s="359"/>
      <c r="BB171" s="65" t="s">
        <v>100</v>
      </c>
      <c r="BC171" s="27">
        <f>BC169+BC168+BC167+BC166+BC159+BC155+BC151+BC147+BC143+BC139+BC135+BC132+BC129+BC126+BC123-BC163</f>
        <v>0</v>
      </c>
      <c r="BD171" s="981">
        <f>BC170+BE167/BD123+BF167/BD123</f>
        <v>0</v>
      </c>
      <c r="BE171" s="982"/>
      <c r="BF171" s="359"/>
      <c r="BG171" s="65" t="s">
        <v>100</v>
      </c>
      <c r="BH171" s="27">
        <f>BH169+BH168+BH167+BH166+BH159+BH155+BH151+BH147+BH143+BH139+BH135+BH132+BH129+BH126+BH123-BH163</f>
        <v>0</v>
      </c>
      <c r="BI171" s="981">
        <f>BH170+BJ167/BI123+BK167/BI123</f>
        <v>0</v>
      </c>
      <c r="BJ171" s="982"/>
      <c r="BK171" s="365"/>
      <c r="BL171" s="65" t="s">
        <v>100</v>
      </c>
      <c r="BM171" s="27">
        <f>BM139</f>
        <v>0</v>
      </c>
      <c r="BN171" s="981">
        <f>BM170+BO167/BN123+BP167/BN123</f>
        <v>0</v>
      </c>
      <c r="BO171" s="982"/>
      <c r="BP171" s="359"/>
      <c r="BQ171" s="65" t="s">
        <v>100</v>
      </c>
      <c r="BR171" s="27">
        <f>BR139</f>
        <v>0</v>
      </c>
      <c r="BS171" s="981">
        <f>BR170+BT167/BS123+BU167/BS123</f>
        <v>0</v>
      </c>
      <c r="BT171" s="982"/>
      <c r="BU171" s="359"/>
      <c r="BV171" s="65" t="s">
        <v>100</v>
      </c>
      <c r="BW171" s="27">
        <f>BW139</f>
        <v>0</v>
      </c>
      <c r="BX171" s="981">
        <f>BW170+BY167/BX123+BZ167/BX123</f>
        <v>0</v>
      </c>
      <c r="BY171" s="982"/>
      <c r="BZ171" s="359"/>
      <c r="CA171" s="552">
        <f>BW171+BR171+BM171+BH171+BC171+AX171+AS171+AN171+AI171+AD171+Y171+T171+O171+J171+E171</f>
        <v>1129590</v>
      </c>
      <c r="CB171" s="293"/>
      <c r="CC171" s="698"/>
    </row>
    <row r="172" spans="1:81" ht="18" customHeight="1" thickTop="1">
      <c r="A172" s="1180"/>
      <c r="B172" s="1128" t="s">
        <v>227</v>
      </c>
      <c r="C172" s="1129"/>
      <c r="D172" s="66" t="s">
        <v>17</v>
      </c>
      <c r="E172" s="74">
        <f>IF(E123="","",職員設定!$L$11)</f>
        <v>170000</v>
      </c>
      <c r="F172" s="114"/>
      <c r="G172" s="291"/>
      <c r="H172" s="67"/>
      <c r="I172" s="66" t="s">
        <v>17</v>
      </c>
      <c r="J172" s="74">
        <f>IF(J123="","",職員設定!$L$11)</f>
        <v>170000</v>
      </c>
      <c r="K172" s="114"/>
      <c r="L172" s="291"/>
      <c r="M172" s="291"/>
      <c r="N172" s="66" t="s">
        <v>17</v>
      </c>
      <c r="O172" s="74">
        <f>IF(O123="","",職員設定!$L$11)</f>
        <v>170000</v>
      </c>
      <c r="P172" s="950" t="s">
        <v>222</v>
      </c>
      <c r="Q172" s="951"/>
      <c r="R172" s="952"/>
      <c r="S172" s="66" t="s">
        <v>17</v>
      </c>
      <c r="T172" s="74">
        <f>IF(T123="","",職員設定!$L$11)</f>
        <v>170000</v>
      </c>
      <c r="U172" s="950" t="s">
        <v>222</v>
      </c>
      <c r="V172" s="951"/>
      <c r="W172" s="952"/>
      <c r="X172" s="66" t="s">
        <v>17</v>
      </c>
      <c r="Y172" s="74">
        <f>IF(Y123="","",職員設定!$L$11)</f>
        <v>170000</v>
      </c>
      <c r="Z172" s="950" t="s">
        <v>222</v>
      </c>
      <c r="AA172" s="951"/>
      <c r="AB172" s="952"/>
      <c r="AC172" s="66" t="s">
        <v>17</v>
      </c>
      <c r="AD172" s="74" t="str">
        <f>IF(AD123="","",職員設定!$L$11)</f>
        <v/>
      </c>
      <c r="AE172" s="950" t="s">
        <v>222</v>
      </c>
      <c r="AF172" s="951"/>
      <c r="AG172" s="952"/>
      <c r="AH172" s="66" t="s">
        <v>17</v>
      </c>
      <c r="AI172" s="74" t="str">
        <f>IF(AI123="","",職員設定!$L$11)</f>
        <v/>
      </c>
      <c r="AJ172" s="950" t="s">
        <v>222</v>
      </c>
      <c r="AK172" s="951"/>
      <c r="AL172" s="952"/>
      <c r="AM172" s="66" t="s">
        <v>17</v>
      </c>
      <c r="AN172" s="74" t="str">
        <f>IF(AN123="","",職員設定!$L$11)</f>
        <v/>
      </c>
      <c r="AO172" s="950" t="s">
        <v>222</v>
      </c>
      <c r="AP172" s="951"/>
      <c r="AQ172" s="952"/>
      <c r="AR172" s="66" t="s">
        <v>17</v>
      </c>
      <c r="AS172" s="74" t="str">
        <f>IF(AS123="","",職員設定!$L$11)</f>
        <v/>
      </c>
      <c r="AT172" s="950" t="s">
        <v>222</v>
      </c>
      <c r="AU172" s="951"/>
      <c r="AV172" s="952"/>
      <c r="AW172" s="66" t="s">
        <v>17</v>
      </c>
      <c r="AX172" s="74" t="str">
        <f>IF(AX123="","",職員設定!$L$11)</f>
        <v/>
      </c>
      <c r="AY172" s="950" t="s">
        <v>222</v>
      </c>
      <c r="AZ172" s="951"/>
      <c r="BA172" s="952"/>
      <c r="BB172" s="66" t="s">
        <v>17</v>
      </c>
      <c r="BC172" s="74" t="str">
        <f>IF(BC123="","",職員設定!$L$11)</f>
        <v/>
      </c>
      <c r="BD172" s="950" t="s">
        <v>222</v>
      </c>
      <c r="BE172" s="951"/>
      <c r="BF172" s="952"/>
      <c r="BG172" s="66" t="s">
        <v>17</v>
      </c>
      <c r="BH172" s="74" t="str">
        <f>IF(BH123="","",職員設定!$L$11)</f>
        <v/>
      </c>
      <c r="BI172" s="950" t="s">
        <v>222</v>
      </c>
      <c r="BJ172" s="951"/>
      <c r="BK172" s="952"/>
      <c r="BL172" s="66"/>
      <c r="BM172" s="74"/>
      <c r="BN172" s="950" t="s">
        <v>222</v>
      </c>
      <c r="BO172" s="951"/>
      <c r="BP172" s="952"/>
      <c r="BQ172" s="66"/>
      <c r="BR172" s="74"/>
      <c r="BS172" s="950" t="s">
        <v>222</v>
      </c>
      <c r="BT172" s="951"/>
      <c r="BU172" s="952"/>
      <c r="BV172" s="66"/>
      <c r="BW172" s="74"/>
      <c r="BX172" s="950" t="s">
        <v>222</v>
      </c>
      <c r="BY172" s="951"/>
      <c r="BZ172" s="952"/>
      <c r="CA172" s="294"/>
      <c r="CB172" s="1008" t="s">
        <v>223</v>
      </c>
      <c r="CC172" s="1010" t="s">
        <v>224</v>
      </c>
    </row>
    <row r="173" spans="1:81" ht="18" customHeight="1">
      <c r="A173" s="1180"/>
      <c r="B173" s="1130"/>
      <c r="C173" s="1131"/>
      <c r="D173" s="68" t="s">
        <v>63</v>
      </c>
      <c r="E173" s="34">
        <v>200000</v>
      </c>
      <c r="F173" s="1120" t="s">
        <v>104</v>
      </c>
      <c r="G173" s="1121"/>
      <c r="H173" s="1148"/>
      <c r="I173" s="68" t="s">
        <v>63</v>
      </c>
      <c r="J173" s="34">
        <f>IF(J123="","",E173)</f>
        <v>200000</v>
      </c>
      <c r="K173" s="1120" t="s">
        <v>104</v>
      </c>
      <c r="L173" s="1121"/>
      <c r="M173" s="759"/>
      <c r="N173" s="68" t="s">
        <v>63</v>
      </c>
      <c r="O173" s="34">
        <f>IF(O123="","",J173)</f>
        <v>200000</v>
      </c>
      <c r="P173" s="1006" t="s">
        <v>221</v>
      </c>
      <c r="Q173" s="1007"/>
      <c r="R173" s="537"/>
      <c r="S173" s="68" t="s">
        <v>63</v>
      </c>
      <c r="T173" s="34">
        <f>IF(T123="","",O173)</f>
        <v>200000</v>
      </c>
      <c r="U173" s="1006" t="s">
        <v>221</v>
      </c>
      <c r="V173" s="1007"/>
      <c r="W173" s="537">
        <v>20000</v>
      </c>
      <c r="X173" s="68" t="s">
        <v>63</v>
      </c>
      <c r="Y173" s="34">
        <f>IF(Y123="","",T173)</f>
        <v>200000</v>
      </c>
      <c r="Z173" s="1006" t="s">
        <v>221</v>
      </c>
      <c r="AA173" s="1007"/>
      <c r="AB173" s="537">
        <v>20000</v>
      </c>
      <c r="AC173" s="68" t="s">
        <v>63</v>
      </c>
      <c r="AD173" s="34" t="str">
        <f>IF(AD123="","",Y173)</f>
        <v/>
      </c>
      <c r="AE173" s="1006" t="s">
        <v>221</v>
      </c>
      <c r="AF173" s="1007"/>
      <c r="AG173" s="537"/>
      <c r="AH173" s="68" t="s">
        <v>63</v>
      </c>
      <c r="AI173" s="34" t="str">
        <f>IF(AI123="","",AD173)</f>
        <v/>
      </c>
      <c r="AJ173" s="1006" t="s">
        <v>221</v>
      </c>
      <c r="AK173" s="1007"/>
      <c r="AL173" s="537"/>
      <c r="AM173" s="68" t="s">
        <v>63</v>
      </c>
      <c r="AN173" s="34" t="str">
        <f>IF(AN123="","",AI173)</f>
        <v/>
      </c>
      <c r="AO173" s="1006" t="s">
        <v>221</v>
      </c>
      <c r="AP173" s="1007"/>
      <c r="AQ173" s="537"/>
      <c r="AR173" s="68" t="s">
        <v>63</v>
      </c>
      <c r="AS173" s="34" t="str">
        <f>IF(AS123="","",AN173)</f>
        <v/>
      </c>
      <c r="AT173" s="1006" t="s">
        <v>221</v>
      </c>
      <c r="AU173" s="1007"/>
      <c r="AV173" s="537"/>
      <c r="AW173" s="68" t="s">
        <v>63</v>
      </c>
      <c r="AX173" s="34" t="str">
        <f>IF(AX123="","",AS173)</f>
        <v/>
      </c>
      <c r="AY173" s="1006" t="s">
        <v>221</v>
      </c>
      <c r="AZ173" s="1007"/>
      <c r="BA173" s="537"/>
      <c r="BB173" s="68" t="s">
        <v>63</v>
      </c>
      <c r="BC173" s="34" t="str">
        <f>IF(BC123="","",AX173)</f>
        <v/>
      </c>
      <c r="BD173" s="1006" t="s">
        <v>221</v>
      </c>
      <c r="BE173" s="1007"/>
      <c r="BF173" s="537"/>
      <c r="BG173" s="68" t="s">
        <v>63</v>
      </c>
      <c r="BH173" s="34" t="str">
        <f>IF(BH123="","",BC173)</f>
        <v/>
      </c>
      <c r="BI173" s="1006" t="s">
        <v>221</v>
      </c>
      <c r="BJ173" s="1007"/>
      <c r="BK173" s="537"/>
      <c r="BL173" s="68"/>
      <c r="BM173" s="28"/>
      <c r="BN173" s="529"/>
      <c r="BO173" s="527"/>
      <c r="BP173" s="408"/>
      <c r="BQ173" s="68"/>
      <c r="BR173" s="28"/>
      <c r="BS173" s="529"/>
      <c r="BT173" s="527"/>
      <c r="BU173" s="408"/>
      <c r="BV173" s="68"/>
      <c r="BW173" s="28"/>
      <c r="BX173" s="529"/>
      <c r="BY173" s="527"/>
      <c r="BZ173" s="408"/>
      <c r="CA173" s="295"/>
      <c r="CB173" s="1009"/>
      <c r="CC173" s="1011"/>
    </row>
    <row r="174" spans="1:81" s="5" customFormat="1" ht="18" customHeight="1">
      <c r="A174" s="1180"/>
      <c r="B174" s="1130"/>
      <c r="C174" s="1131"/>
      <c r="D174" s="68" t="s">
        <v>18</v>
      </c>
      <c r="E174" s="10">
        <f>IF(E172="","",(E173-E172)*F123)</f>
        <v>30000</v>
      </c>
      <c r="F174" s="360"/>
      <c r="G174" s="547">
        <f>ROUND(IF(E174="",0,E174*E4*F123+E174*G4*F123),0)</f>
        <v>4286</v>
      </c>
      <c r="H174" s="450"/>
      <c r="I174" s="68" t="s">
        <v>18</v>
      </c>
      <c r="J174" s="10">
        <f>IF(J172="","",(J173-J172)*K123)</f>
        <v>30000</v>
      </c>
      <c r="K174" s="360"/>
      <c r="L174" s="547">
        <f>ROUND(IF(J174="",0,J174*J4*K123+J174*L4*K123),0)</f>
        <v>4286</v>
      </c>
      <c r="M174" s="450"/>
      <c r="N174" s="68" t="s">
        <v>18</v>
      </c>
      <c r="O174" s="10">
        <f>IF(O172="","",(O173-O172)*P123)</f>
        <v>30000</v>
      </c>
      <c r="P174" s="107"/>
      <c r="Q174" s="522">
        <f>ROUND(IF(O174="",0,O174*O4*P123+O174*Q4*P123),0)</f>
        <v>4286</v>
      </c>
      <c r="R174" s="520">
        <f>ROUND(IF(R173="",0,R173*O4*P123+R173*Q4*P123),0)</f>
        <v>0</v>
      </c>
      <c r="S174" s="68" t="s">
        <v>18</v>
      </c>
      <c r="T174" s="10">
        <f>IF(T172="","",(T173-T172)*U123)</f>
        <v>30000</v>
      </c>
      <c r="U174" s="107"/>
      <c r="V174" s="522">
        <f>ROUND(IF(T174="",0,T174*T4*U123+T174*V4*U123),0)</f>
        <v>4286</v>
      </c>
      <c r="W174" s="520">
        <f>ROUND(IF(W173="",0,W173*T4*U123+W173*V4*U123),0)</f>
        <v>2857</v>
      </c>
      <c r="X174" s="68" t="s">
        <v>18</v>
      </c>
      <c r="Y174" s="10">
        <f>IF(Y172="","",(Y173-Y172)*Z123)</f>
        <v>30000</v>
      </c>
      <c r="Z174" s="107"/>
      <c r="AA174" s="522">
        <f>ROUND(IF(Y174="",0,Y174*Y4*Z123+Y174*AA4*Z123),0)</f>
        <v>4286</v>
      </c>
      <c r="AB174" s="520">
        <f>ROUND(IF(AB173="",0,AB173*Y4*Z123+AB173*AA4*Z123),0)</f>
        <v>2857</v>
      </c>
      <c r="AC174" s="68" t="s">
        <v>18</v>
      </c>
      <c r="AD174" s="10" t="str">
        <f>IF(AD172="","",(AD173-AD172)*AE123)</f>
        <v/>
      </c>
      <c r="AE174" s="107"/>
      <c r="AF174" s="522">
        <f>ROUND(IF(AD174="",0,AD174*AD4*AE123+AD174*AF4*AE123),0)</f>
        <v>0</v>
      </c>
      <c r="AG174" s="520">
        <f>ROUND(IF(AG173="",0,AG173*AD4*AE123+AG173*AF4*AE123),0)</f>
        <v>0</v>
      </c>
      <c r="AH174" s="68" t="s">
        <v>18</v>
      </c>
      <c r="AI174" s="10" t="str">
        <f>IF(AI172="","",(AI173-AI172)*AJ123)</f>
        <v/>
      </c>
      <c r="AJ174" s="107"/>
      <c r="AK174" s="522">
        <f>ROUND(IF(AI174="",0,AI174*AI4*AJ123+AI174*AK4*AJ123),0)</f>
        <v>0</v>
      </c>
      <c r="AL174" s="520">
        <f>ROUND(IF(AL173="",0,AL173*AI4*AJ123+AL173*AK4*AJ123),0)</f>
        <v>0</v>
      </c>
      <c r="AM174" s="68" t="s">
        <v>18</v>
      </c>
      <c r="AN174" s="10" t="str">
        <f>IF(AN172="","",(AN173-AN172)*AO123)</f>
        <v/>
      </c>
      <c r="AO174" s="107"/>
      <c r="AP174" s="522">
        <f>ROUND(IF(AN174="",0,AN174*AN4*AO123+AN174*AP4*AO123),0)</f>
        <v>0</v>
      </c>
      <c r="AQ174" s="520">
        <f>ROUND(IF(AQ173="",0,AQ173*AN4*AO123+AQ173*AP4*AO123),0)</f>
        <v>0</v>
      </c>
      <c r="AR174" s="68" t="s">
        <v>18</v>
      </c>
      <c r="AS174" s="10" t="str">
        <f>IF(AS172="","",(AS173-AS172)*AT123)</f>
        <v/>
      </c>
      <c r="AT174" s="107"/>
      <c r="AU174" s="522">
        <f>ROUND(IF(AS174="",0,AS174*AS4*AT123+AS174*AU4*AT123),0)</f>
        <v>0</v>
      </c>
      <c r="AV174" s="520">
        <f>ROUND(IF(AV173="",0,AV173*AS4*AT123+AV173*AU4*AT123),0)</f>
        <v>0</v>
      </c>
      <c r="AW174" s="68" t="s">
        <v>18</v>
      </c>
      <c r="AX174" s="10" t="str">
        <f>IF(AX172="","",(AX173-AX172)*AY123)</f>
        <v/>
      </c>
      <c r="AY174" s="107"/>
      <c r="AZ174" s="522">
        <f>ROUND(IF(AX174="",0,AX174*AX4*AY123+AX174*AZ4*AY123),0)</f>
        <v>0</v>
      </c>
      <c r="BA174" s="520">
        <f>ROUND(IF(BA173="",0,BA173*AX4*AY123+BA173*AZ4*AY123),0)</f>
        <v>0</v>
      </c>
      <c r="BB174" s="68" t="s">
        <v>18</v>
      </c>
      <c r="BC174" s="10" t="str">
        <f>IF(BC172="","",(BC173-BC172)*BD123)</f>
        <v/>
      </c>
      <c r="BD174" s="107"/>
      <c r="BE174" s="522">
        <f>ROUND(IF(BC174="",0,BC174*BC4*BD123+BC174*BE4*BD123),0)</f>
        <v>0</v>
      </c>
      <c r="BF174" s="520">
        <f>ROUND(IF(BF173="",0,BF173*BC4*BD123+BF173*BE4*BD123),0)</f>
        <v>0</v>
      </c>
      <c r="BG174" s="68" t="s">
        <v>18</v>
      </c>
      <c r="BH174" s="10" t="str">
        <f>IF(BH172="","",(BH173-BH172)*BI123)</f>
        <v/>
      </c>
      <c r="BI174" s="107"/>
      <c r="BJ174" s="522">
        <f>ROUND(IF(BH174="",0,BH174*BH4*BI123+BH174*BJ4*BI123),0)</f>
        <v>0</v>
      </c>
      <c r="BK174" s="520">
        <f>ROUND(IF(BK173="",0,BK173*BH4*BI123+BK173*BJ4*BI123),0)</f>
        <v>0</v>
      </c>
      <c r="BL174" s="1200" t="s">
        <v>18</v>
      </c>
      <c r="BM174" s="760"/>
      <c r="BN174" s="144"/>
      <c r="BO174" s="522">
        <f>ROUND((BO167*$BM$4+BO167*$BO$4),0)</f>
        <v>0</v>
      </c>
      <c r="BP174" s="530">
        <f>ROUND((BP167*BM4+BP167*BO4),0)</f>
        <v>0</v>
      </c>
      <c r="BQ174" s="1200" t="s">
        <v>18</v>
      </c>
      <c r="BR174" s="760"/>
      <c r="BS174" s="144"/>
      <c r="BT174" s="522">
        <f>ROUND((BT167*$BR$4+BT167*$BT$4),0)</f>
        <v>0</v>
      </c>
      <c r="BU174" s="530">
        <f>ROUND((BU167*BR4+BU167*BT4),0)</f>
        <v>0</v>
      </c>
      <c r="BV174" s="1200" t="s">
        <v>18</v>
      </c>
      <c r="BW174" s="760"/>
      <c r="BX174" s="144"/>
      <c r="BY174" s="522">
        <f>ROUND((BY167*$BW$4+BY167*$BY$4),0)</f>
        <v>0</v>
      </c>
      <c r="BZ174" s="530">
        <f>ROUND((BZ167*BW4+BZ167*BY4),0)</f>
        <v>0</v>
      </c>
      <c r="CA174" s="296"/>
      <c r="CB174" s="414">
        <f>BZ174+BU174+BP174</f>
        <v>0</v>
      </c>
      <c r="CC174" s="699">
        <f>BK174+BF174+BA174+AV174+AQ174+AL174+AG174+AB174+W174+R174</f>
        <v>5714</v>
      </c>
    </row>
    <row r="175" spans="1:81" ht="18" customHeight="1">
      <c r="A175" s="1180"/>
      <c r="B175" s="1130"/>
      <c r="C175" s="1131"/>
      <c r="D175" s="68" t="s">
        <v>103</v>
      </c>
      <c r="E175" s="510" t="s">
        <v>115</v>
      </c>
      <c r="F175" s="21"/>
      <c r="G175" s="547">
        <f>ROUND(IF(E175="対象外",0,E174*E5*F123),0)</f>
        <v>0</v>
      </c>
      <c r="H175" s="450"/>
      <c r="I175" s="68" t="s">
        <v>103</v>
      </c>
      <c r="J175" s="510" t="s">
        <v>115</v>
      </c>
      <c r="K175" s="21"/>
      <c r="L175" s="547">
        <f>ROUND(IF(J175="対象外",0,J174*J5*K123),0)</f>
        <v>0</v>
      </c>
      <c r="M175" s="450"/>
      <c r="N175" s="68" t="s">
        <v>103</v>
      </c>
      <c r="O175" s="510" t="s">
        <v>115</v>
      </c>
      <c r="P175" s="21"/>
      <c r="Q175" s="522">
        <f>ROUND(IF(O175="対象外",0,O174*O5*P123),0)</f>
        <v>0</v>
      </c>
      <c r="R175" s="520">
        <f>ROUND(IF(OR(O175="対象外",R173=""),0,R173*P123*O5),0)</f>
        <v>0</v>
      </c>
      <c r="S175" s="68" t="s">
        <v>103</v>
      </c>
      <c r="T175" s="510" t="s">
        <v>115</v>
      </c>
      <c r="U175" s="21"/>
      <c r="V175" s="522">
        <f>ROUND(IF(T175="対象外",0,T174*T5*U123),0)</f>
        <v>0</v>
      </c>
      <c r="W175" s="520">
        <f>ROUND(IF(OR(T175="対象外",W173=""),0,W173*U123*T5),0)</f>
        <v>0</v>
      </c>
      <c r="X175" s="68" t="s">
        <v>103</v>
      </c>
      <c r="Y175" s="510" t="s">
        <v>115</v>
      </c>
      <c r="Z175" s="21"/>
      <c r="AA175" s="522">
        <f>ROUND(IF(Y175="対象外",0,Y174*Y5*Z123),0)</f>
        <v>0</v>
      </c>
      <c r="AB175" s="520">
        <f>ROUND(IF(OR(Y175="対象外",AB173=""),0,AB173*Z123*Y5),0)</f>
        <v>0</v>
      </c>
      <c r="AC175" s="68" t="s">
        <v>103</v>
      </c>
      <c r="AD175" s="510" t="s">
        <v>115</v>
      </c>
      <c r="AE175" s="21"/>
      <c r="AF175" s="522">
        <f>ROUND(IF(AD175="対象外",0,AD174*AD5*AE123),0)</f>
        <v>0</v>
      </c>
      <c r="AG175" s="520">
        <f>ROUND(IF(OR(AD175="対象外",AG173=""),0,AG173*AE123*AD5),0)</f>
        <v>0</v>
      </c>
      <c r="AH175" s="68" t="s">
        <v>103</v>
      </c>
      <c r="AI175" s="510" t="s">
        <v>115</v>
      </c>
      <c r="AJ175" s="21"/>
      <c r="AK175" s="522">
        <f>ROUND(IF(AI175="対象外",0,AI174*AI5*AJ123),0)</f>
        <v>0</v>
      </c>
      <c r="AL175" s="520">
        <f>ROUND(IF(OR(AI175="対象外",AL173=""),0,AL173*AJ123*AI5),0)</f>
        <v>0</v>
      </c>
      <c r="AM175" s="68" t="s">
        <v>103</v>
      </c>
      <c r="AN175" s="510" t="s">
        <v>115</v>
      </c>
      <c r="AO175" s="21"/>
      <c r="AP175" s="522">
        <f>ROUND(IF(AN175="対象外",0,AN174*AN5*AO123),0)</f>
        <v>0</v>
      </c>
      <c r="AQ175" s="520">
        <f>ROUND(IF(OR(AN175="対象外",AQ173=""),0,AQ173*AO123*AN5),0)</f>
        <v>0</v>
      </c>
      <c r="AR175" s="68" t="s">
        <v>103</v>
      </c>
      <c r="AS175" s="510" t="s">
        <v>115</v>
      </c>
      <c r="AT175" s="21"/>
      <c r="AU175" s="522">
        <f>ROUND(IF(AS175="対象外",0,AS174*AS5*AT123),0)</f>
        <v>0</v>
      </c>
      <c r="AV175" s="520">
        <f>ROUND(IF(OR(AS175="対象外",AV173=""),0,AV173*AT123*AS5),0)</f>
        <v>0</v>
      </c>
      <c r="AW175" s="68" t="s">
        <v>103</v>
      </c>
      <c r="AX175" s="510" t="s">
        <v>115</v>
      </c>
      <c r="AY175" s="21"/>
      <c r="AZ175" s="522">
        <f>ROUND(IF(AX175="対象外",0,AX174*AX5*AY123),0)</f>
        <v>0</v>
      </c>
      <c r="BA175" s="520">
        <f>ROUND(IF(OR(AX175="対象外",BA173=""),0,BA173*AY123*AX5),0)</f>
        <v>0</v>
      </c>
      <c r="BB175" s="68" t="s">
        <v>103</v>
      </c>
      <c r="BC175" s="510" t="s">
        <v>115</v>
      </c>
      <c r="BD175" s="21"/>
      <c r="BE175" s="522">
        <f>ROUND(IF(BC175="対象外",0,BC174*BC5*BD123),0)</f>
        <v>0</v>
      </c>
      <c r="BF175" s="520">
        <f>ROUND(IF(OR(BC175="対象外",BF173=""),0,BF173*BD123*BC5),0)</f>
        <v>0</v>
      </c>
      <c r="BG175" s="68" t="s">
        <v>103</v>
      </c>
      <c r="BH175" s="510" t="s">
        <v>115</v>
      </c>
      <c r="BI175" s="21"/>
      <c r="BJ175" s="522">
        <f>ROUND(IF(BH175="対象外",0,BH174*BH5*BI123),0)</f>
        <v>0</v>
      </c>
      <c r="BK175" s="520">
        <f>ROUND(IF(OR(BH175="対象外",BK173=""),0,BK173*BI123*BH5),0)</f>
        <v>0</v>
      </c>
      <c r="BL175" s="68" t="s">
        <v>103</v>
      </c>
      <c r="BM175" s="510" t="s">
        <v>115</v>
      </c>
      <c r="BN175" s="21"/>
      <c r="BO175" s="522">
        <f>ROUND(IF(BM175="対象",BO167*$BM$5,0),0)</f>
        <v>0</v>
      </c>
      <c r="BP175" s="530">
        <f>ROUND(IF(BM175="対象外",0,BP167*BM5),0)</f>
        <v>0</v>
      </c>
      <c r="BQ175" s="68" t="s">
        <v>103</v>
      </c>
      <c r="BR175" s="510" t="s">
        <v>115</v>
      </c>
      <c r="BS175" s="21"/>
      <c r="BT175" s="522">
        <f>ROUND(IF(BR175="対象",BT167*$BR$5,0),0)</f>
        <v>0</v>
      </c>
      <c r="BU175" s="530">
        <f>ROUND(IF(BR175="対象外",0,BU167*BR5),0)</f>
        <v>0</v>
      </c>
      <c r="BV175" s="68" t="s">
        <v>103</v>
      </c>
      <c r="BW175" s="510" t="s">
        <v>115</v>
      </c>
      <c r="BX175" s="21"/>
      <c r="BY175" s="522">
        <f>ROUND(IF(BW175="対象",BY167*$BW$5,0),0)</f>
        <v>0</v>
      </c>
      <c r="BZ175" s="530">
        <f>ROUND(IF(BW175="対象外",0,BZ167*BW5),0)</f>
        <v>0</v>
      </c>
      <c r="CA175" s="296"/>
      <c r="CB175" s="414">
        <f>BZ175+BU175+BP175</f>
        <v>0</v>
      </c>
      <c r="CC175" s="700">
        <f>BK175+BF175+BA175+AV175+AQ175+AL175+AG175+AB175+W175+R175</f>
        <v>0</v>
      </c>
    </row>
    <row r="176" spans="1:81" ht="18" customHeight="1">
      <c r="A176" s="1180"/>
      <c r="B176" s="1130"/>
      <c r="C176" s="1131"/>
      <c r="D176" s="69" t="s">
        <v>102</v>
      </c>
      <c r="E176" s="30"/>
      <c r="F176" s="21"/>
      <c r="G176" s="522">
        <f>ROUND(G167*E3,0)</f>
        <v>115</v>
      </c>
      <c r="H176" s="450"/>
      <c r="I176" s="69" t="s">
        <v>102</v>
      </c>
      <c r="J176" s="30"/>
      <c r="K176" s="21"/>
      <c r="L176" s="547">
        <f>ROUND(L167*J3,0)</f>
        <v>115</v>
      </c>
      <c r="M176" s="450"/>
      <c r="N176" s="69" t="s">
        <v>102</v>
      </c>
      <c r="O176" s="30"/>
      <c r="P176" s="21"/>
      <c r="Q176" s="522">
        <f>ROUND(Q167*O3,0)</f>
        <v>115</v>
      </c>
      <c r="R176" s="520">
        <f>ROUND(R167*O3,0)</f>
        <v>12</v>
      </c>
      <c r="S176" s="69" t="s">
        <v>102</v>
      </c>
      <c r="T176" s="30"/>
      <c r="U176" s="21"/>
      <c r="V176" s="522">
        <f>ROUND(V167*T3,0)</f>
        <v>115</v>
      </c>
      <c r="W176" s="520">
        <f>ROUND(W167*T3,0)</f>
        <v>12</v>
      </c>
      <c r="X176" s="69" t="s">
        <v>102</v>
      </c>
      <c r="Y176" s="30"/>
      <c r="Z176" s="21"/>
      <c r="AA176" s="522">
        <f>ROUND(AA167*Y3,0)</f>
        <v>115</v>
      </c>
      <c r="AB176" s="520">
        <f>ROUND(AB167*Y3,0)</f>
        <v>12</v>
      </c>
      <c r="AC176" s="69" t="s">
        <v>102</v>
      </c>
      <c r="AD176" s="30"/>
      <c r="AE176" s="21"/>
      <c r="AF176" s="522">
        <f>ROUND(AF167*AD3,0)</f>
        <v>0</v>
      </c>
      <c r="AG176" s="520">
        <f>ROUND(AG167*AD3,0)</f>
        <v>0</v>
      </c>
      <c r="AH176" s="69" t="s">
        <v>102</v>
      </c>
      <c r="AI176" s="30"/>
      <c r="AJ176" s="21"/>
      <c r="AK176" s="522">
        <f>ROUND(AK167*AI3,0)</f>
        <v>0</v>
      </c>
      <c r="AL176" s="520">
        <f>ROUND(AL167*AI3,0)</f>
        <v>0</v>
      </c>
      <c r="AM176" s="69" t="s">
        <v>102</v>
      </c>
      <c r="AN176" s="30"/>
      <c r="AO176" s="21"/>
      <c r="AP176" s="522">
        <f>ROUND(AP167*AN3,0)</f>
        <v>0</v>
      </c>
      <c r="AQ176" s="520">
        <f>ROUND(AQ167*AN3,0)</f>
        <v>0</v>
      </c>
      <c r="AR176" s="69" t="s">
        <v>102</v>
      </c>
      <c r="AS176" s="30"/>
      <c r="AT176" s="21"/>
      <c r="AU176" s="522">
        <f>ROUND(AU167*AS3,0)</f>
        <v>0</v>
      </c>
      <c r="AV176" s="520">
        <f>ROUND(AV167*AS3,0)</f>
        <v>0</v>
      </c>
      <c r="AW176" s="69" t="s">
        <v>102</v>
      </c>
      <c r="AX176" s="30"/>
      <c r="AY176" s="21"/>
      <c r="AZ176" s="522">
        <f>ROUND(AZ167*AX3,0)</f>
        <v>0</v>
      </c>
      <c r="BA176" s="520">
        <f>ROUND(BA167*AX3,0)</f>
        <v>0</v>
      </c>
      <c r="BB176" s="69" t="s">
        <v>102</v>
      </c>
      <c r="BC176" s="30"/>
      <c r="BD176" s="21"/>
      <c r="BE176" s="522">
        <f>ROUNDDOWN(BE167*BC3,0)</f>
        <v>0</v>
      </c>
      <c r="BF176" s="520">
        <f>ROUND(BF167*BC3,0)</f>
        <v>0</v>
      </c>
      <c r="BG176" s="69" t="s">
        <v>102</v>
      </c>
      <c r="BH176" s="30"/>
      <c r="BI176" s="21"/>
      <c r="BJ176" s="522">
        <f>ROUNDDOWN(BJ167*BH3,0)</f>
        <v>0</v>
      </c>
      <c r="BK176" s="555">
        <f>ROUND(BK167*BH3,0)</f>
        <v>0</v>
      </c>
      <c r="BL176" s="69" t="s">
        <v>102</v>
      </c>
      <c r="BM176" s="30"/>
      <c r="BN176" s="21"/>
      <c r="BO176" s="522">
        <f>ROUND(BO167*$BM$3,0)</f>
        <v>0</v>
      </c>
      <c r="BP176" s="530">
        <f>ROUND(BP167*BM3,0)</f>
        <v>0</v>
      </c>
      <c r="BQ176" s="69" t="s">
        <v>102</v>
      </c>
      <c r="BR176" s="30"/>
      <c r="BS176" s="21"/>
      <c r="BT176" s="522">
        <f>ROUND(BT167*$BR$3,0)</f>
        <v>0</v>
      </c>
      <c r="BU176" s="530">
        <f>ROUND(BU167*BR3,0)</f>
        <v>0</v>
      </c>
      <c r="BV176" s="69" t="s">
        <v>102</v>
      </c>
      <c r="BW176" s="30"/>
      <c r="BX176" s="21"/>
      <c r="BY176" s="522">
        <f>ROUND(BY167*$BW$3,0)</f>
        <v>0</v>
      </c>
      <c r="BZ176" s="530">
        <f>ROUND(BZ167*BW3,0)</f>
        <v>0</v>
      </c>
      <c r="CA176" s="297"/>
      <c r="CB176" s="414">
        <f>BZ176+BU176+BP176</f>
        <v>0</v>
      </c>
      <c r="CC176" s="699">
        <f>BK176+BF176+BA176+AV176+AQ176+AL176+AG176+AB176+W176+R176</f>
        <v>36</v>
      </c>
    </row>
    <row r="177" spans="1:81" s="5" customFormat="1" ht="18" customHeight="1" thickBot="1">
      <c r="A177" s="1180"/>
      <c r="B177" s="1132"/>
      <c r="C177" s="1133"/>
      <c r="D177" s="70" t="s">
        <v>101</v>
      </c>
      <c r="E177" s="511" t="s">
        <v>23</v>
      </c>
      <c r="F177" s="22"/>
      <c r="G177" s="523">
        <f>ROUND(IF(E177="対象外",0,G167*G3),0)</f>
        <v>361</v>
      </c>
      <c r="H177" s="451"/>
      <c r="I177" s="70" t="s">
        <v>101</v>
      </c>
      <c r="J177" s="511" t="s">
        <v>23</v>
      </c>
      <c r="K177" s="22"/>
      <c r="L177" s="553">
        <f>ROUND(IF(J177="対象外",0,L167*L3),0)</f>
        <v>361</v>
      </c>
      <c r="M177" s="451"/>
      <c r="N177" s="70" t="s">
        <v>101</v>
      </c>
      <c r="O177" s="511" t="s">
        <v>23</v>
      </c>
      <c r="P177" s="22"/>
      <c r="Q177" s="523">
        <f>ROUND(IF(O177="対象外",0,Q167*Q3),0)</f>
        <v>361</v>
      </c>
      <c r="R177" s="521">
        <f>ROUND(IF(O177="対象外",0,R167*Q3),0)</f>
        <v>38</v>
      </c>
      <c r="S177" s="70" t="s">
        <v>101</v>
      </c>
      <c r="T177" s="511" t="s">
        <v>23</v>
      </c>
      <c r="U177" s="22"/>
      <c r="V177" s="523">
        <f>ROUND(IF(T177="対象外",0,V167*V3),0)</f>
        <v>361</v>
      </c>
      <c r="W177" s="521">
        <f>ROUND(IF(T177="対象外",0,W167*V3),0)</f>
        <v>38</v>
      </c>
      <c r="X177" s="70" t="s">
        <v>101</v>
      </c>
      <c r="Y177" s="511" t="s">
        <v>23</v>
      </c>
      <c r="Z177" s="22"/>
      <c r="AA177" s="523">
        <f>ROUND(IF(Y177="対象外",0,AA167*AA3),0)</f>
        <v>361</v>
      </c>
      <c r="AB177" s="521">
        <f>ROUND(IF(Y177="対象外",0,AB167*AA3),0)</f>
        <v>38</v>
      </c>
      <c r="AC177" s="70" t="s">
        <v>101</v>
      </c>
      <c r="AD177" s="511" t="s">
        <v>115</v>
      </c>
      <c r="AE177" s="22"/>
      <c r="AF177" s="523">
        <f>ROUND(IF(AD177="対象外",0,AF167*AF3),0)</f>
        <v>0</v>
      </c>
      <c r="AG177" s="521">
        <f>ROUND(IF(AD177="対象外",0,AG167*AF3),0)</f>
        <v>0</v>
      </c>
      <c r="AH177" s="70" t="s">
        <v>101</v>
      </c>
      <c r="AI177" s="511" t="s">
        <v>115</v>
      </c>
      <c r="AJ177" s="22"/>
      <c r="AK177" s="523">
        <f>ROUND(IF(AI177="対象外",0,AK167*AK3),0)</f>
        <v>0</v>
      </c>
      <c r="AL177" s="521">
        <f>ROUND(IF(AI177="対象外",0,AL167*AK3),0)</f>
        <v>0</v>
      </c>
      <c r="AM177" s="70" t="s">
        <v>101</v>
      </c>
      <c r="AN177" s="511" t="s">
        <v>115</v>
      </c>
      <c r="AO177" s="22"/>
      <c r="AP177" s="523">
        <f>ROUND(IF(AN177="対象外",0,AP167*AP3),0)</f>
        <v>0</v>
      </c>
      <c r="AQ177" s="521">
        <f>ROUND(IF(AN177="対象外",0,AQ167*AP3),0)</f>
        <v>0</v>
      </c>
      <c r="AR177" s="70" t="s">
        <v>101</v>
      </c>
      <c r="AS177" s="511" t="s">
        <v>115</v>
      </c>
      <c r="AT177" s="22"/>
      <c r="AU177" s="523">
        <f>ROUND(IF(AS177="対象外",0,AU167*AU3),0)</f>
        <v>0</v>
      </c>
      <c r="AV177" s="521">
        <f>ROUND(IF(AS177="対象外",0,AV167*AU3),0)</f>
        <v>0</v>
      </c>
      <c r="AW177" s="70" t="s">
        <v>101</v>
      </c>
      <c r="AX177" s="511" t="s">
        <v>115</v>
      </c>
      <c r="AY177" s="22"/>
      <c r="AZ177" s="523">
        <f>ROUND(IF(AX177="対象外",0,AZ167*AZ3),0)</f>
        <v>0</v>
      </c>
      <c r="BA177" s="521">
        <f>ROUND(IF(AX177="対象外",0,BA167*AZ3),0)</f>
        <v>0</v>
      </c>
      <c r="BB177" s="70" t="s">
        <v>101</v>
      </c>
      <c r="BC177" s="511" t="s">
        <v>115</v>
      </c>
      <c r="BD177" s="22"/>
      <c r="BE177" s="523">
        <f>ROUNDDOWN(IF(BC177="対象外",0,BE167*BE3),0)</f>
        <v>0</v>
      </c>
      <c r="BF177" s="521">
        <f>ROUND(IF(BC177="対象外",0,BF167*BE3),0)</f>
        <v>0</v>
      </c>
      <c r="BG177" s="70" t="s">
        <v>101</v>
      </c>
      <c r="BH177" s="511" t="s">
        <v>115</v>
      </c>
      <c r="BI177" s="22"/>
      <c r="BJ177" s="523">
        <f>ROUNDDOWN(IF(BH177="対象外",0,BJ167*BJ3),0)</f>
        <v>0</v>
      </c>
      <c r="BK177" s="556">
        <f>ROUND(IF(BH177="対象外",0,BK167*BJ3),0)</f>
        <v>0</v>
      </c>
      <c r="BL177" s="70" t="s">
        <v>101</v>
      </c>
      <c r="BM177" s="511" t="s">
        <v>115</v>
      </c>
      <c r="BN177" s="22"/>
      <c r="BO177" s="523">
        <f>ROUND(IF(BM177="対象",BO167*$BO$3,0),0)</f>
        <v>0</v>
      </c>
      <c r="BP177" s="531">
        <f>ROUND(IF(BM177="対象外",0,BP167*BO3),0)</f>
        <v>0</v>
      </c>
      <c r="BQ177" s="70" t="s">
        <v>101</v>
      </c>
      <c r="BR177" s="511" t="s">
        <v>115</v>
      </c>
      <c r="BS177" s="22"/>
      <c r="BT177" s="523">
        <f>ROUND(IF(BR177="対象",BT167*$BT$3,0),0)</f>
        <v>0</v>
      </c>
      <c r="BU177" s="531">
        <f>ROUND(IF(BR177="対象外",0,BU167*BT3),0)</f>
        <v>0</v>
      </c>
      <c r="BV177" s="70" t="s">
        <v>101</v>
      </c>
      <c r="BW177" s="511" t="s">
        <v>115</v>
      </c>
      <c r="BX177" s="22"/>
      <c r="BY177" s="523">
        <f>ROUND(IF(BW177="対象",BY167*$BY$3,0),0)</f>
        <v>0</v>
      </c>
      <c r="BZ177" s="531">
        <f>ROUND(IF(BW177="対象外",0,BZ167*BY3),0)</f>
        <v>0</v>
      </c>
      <c r="CA177" s="298"/>
      <c r="CB177" s="414">
        <f>BZ177+BU177+BP177</f>
        <v>0</v>
      </c>
      <c r="CC177" s="701">
        <f>BK177+BF177+BA177+AV177+AQ177+AL177+AG177+AB177+W177+R177</f>
        <v>114</v>
      </c>
    </row>
    <row r="178" spans="1:81" ht="18" customHeight="1" thickBot="1">
      <c r="A178" s="1180"/>
      <c r="B178" s="1151" t="s">
        <v>65</v>
      </c>
      <c r="C178" s="1152"/>
      <c r="D178" s="71" t="s">
        <v>229</v>
      </c>
      <c r="E178" s="11"/>
      <c r="F178" s="599">
        <f>G178</f>
        <v>4762</v>
      </c>
      <c r="G178" s="524">
        <f>SUM(G174:G177)</f>
        <v>4762</v>
      </c>
      <c r="H178" s="452"/>
      <c r="I178" s="71" t="s">
        <v>229</v>
      </c>
      <c r="J178" s="11"/>
      <c r="K178" s="599">
        <f>L178</f>
        <v>4762</v>
      </c>
      <c r="L178" s="554">
        <f>SUM(L174:L177)</f>
        <v>4762</v>
      </c>
      <c r="M178" s="452"/>
      <c r="N178" s="71" t="s">
        <v>229</v>
      </c>
      <c r="O178" s="462"/>
      <c r="P178" s="675">
        <f>R178+Q178</f>
        <v>4812</v>
      </c>
      <c r="Q178" s="549">
        <f>SUM(Q174:Q177)</f>
        <v>4762</v>
      </c>
      <c r="R178" s="548">
        <f>SUM(R174:R177)</f>
        <v>50</v>
      </c>
      <c r="S178" s="71" t="s">
        <v>229</v>
      </c>
      <c r="T178" s="462"/>
      <c r="U178" s="675">
        <f>W178+V178</f>
        <v>7669</v>
      </c>
      <c r="V178" s="549">
        <f>SUM(V174:V177)</f>
        <v>4762</v>
      </c>
      <c r="W178" s="548">
        <f>SUM(W174:W177)</f>
        <v>2907</v>
      </c>
      <c r="X178" s="71" t="s">
        <v>229</v>
      </c>
      <c r="Y178" s="462"/>
      <c r="Z178" s="675">
        <f>AB178+AA178</f>
        <v>7669</v>
      </c>
      <c r="AA178" s="549">
        <f>SUM(AA174:AA177)</f>
        <v>4762</v>
      </c>
      <c r="AB178" s="548">
        <f>SUM(AB174:AB177)</f>
        <v>2907</v>
      </c>
      <c r="AC178" s="71" t="s">
        <v>229</v>
      </c>
      <c r="AD178" s="462"/>
      <c r="AE178" s="675">
        <f>AG178+AF178</f>
        <v>0</v>
      </c>
      <c r="AF178" s="549">
        <f>SUM(AF174:AF177)</f>
        <v>0</v>
      </c>
      <c r="AG178" s="548">
        <f>SUM(AG174:AG177)</f>
        <v>0</v>
      </c>
      <c r="AH178" s="71" t="s">
        <v>229</v>
      </c>
      <c r="AI178" s="462"/>
      <c r="AJ178" s="675">
        <f>AL178+AK178</f>
        <v>0</v>
      </c>
      <c r="AK178" s="549">
        <f>SUM(AK174:AK177)</f>
        <v>0</v>
      </c>
      <c r="AL178" s="548">
        <f>SUM(AL174:AL177)</f>
        <v>0</v>
      </c>
      <c r="AM178" s="71" t="s">
        <v>229</v>
      </c>
      <c r="AN178" s="462"/>
      <c r="AO178" s="675">
        <f>AQ178+AP178</f>
        <v>0</v>
      </c>
      <c r="AP178" s="549">
        <f>SUM(AP174:AP177)</f>
        <v>0</v>
      </c>
      <c r="AQ178" s="548">
        <f>SUM(AQ174:AQ177)</f>
        <v>0</v>
      </c>
      <c r="AR178" s="71" t="s">
        <v>229</v>
      </c>
      <c r="AS178" s="462"/>
      <c r="AT178" s="675">
        <f>AV178+AU178</f>
        <v>0</v>
      </c>
      <c r="AU178" s="549">
        <f>SUM(AU174:AU177)</f>
        <v>0</v>
      </c>
      <c r="AV178" s="548">
        <f>SUM(AV174:AV177)</f>
        <v>0</v>
      </c>
      <c r="AW178" s="71" t="s">
        <v>229</v>
      </c>
      <c r="AX178" s="462"/>
      <c r="AY178" s="675">
        <f>BA178+AZ178</f>
        <v>0</v>
      </c>
      <c r="AZ178" s="549">
        <f>SUM(AZ174:AZ177)</f>
        <v>0</v>
      </c>
      <c r="BA178" s="548">
        <f>SUM(BA174:BA177)</f>
        <v>0</v>
      </c>
      <c r="BB178" s="71" t="s">
        <v>229</v>
      </c>
      <c r="BC178" s="462"/>
      <c r="BD178" s="675">
        <f>BF178+BE178</f>
        <v>0</v>
      </c>
      <c r="BE178" s="549">
        <f>SUM(BE174:BE177)</f>
        <v>0</v>
      </c>
      <c r="BF178" s="548">
        <f>SUM(BF174:BF177)</f>
        <v>0</v>
      </c>
      <c r="BG178" s="71" t="s">
        <v>229</v>
      </c>
      <c r="BH178" s="462"/>
      <c r="BI178" s="675">
        <f>BK178+BJ178</f>
        <v>0</v>
      </c>
      <c r="BJ178" s="549">
        <f>SUM(BJ174:BJ177)</f>
        <v>0</v>
      </c>
      <c r="BK178" s="557">
        <f>SUM(BK174:BK177)</f>
        <v>0</v>
      </c>
      <c r="BL178" s="461" t="s">
        <v>50</v>
      </c>
      <c r="BM178" s="462"/>
      <c r="BN178" s="676">
        <f>BP178+BO178</f>
        <v>0</v>
      </c>
      <c r="BO178" s="524">
        <f>SUM(BO174:BO177)</f>
        <v>0</v>
      </c>
      <c r="BP178" s="532">
        <f>SUM(BP174:BP177)</f>
        <v>0</v>
      </c>
      <c r="BQ178" s="461" t="s">
        <v>50</v>
      </c>
      <c r="BR178" s="462"/>
      <c r="BS178" s="676">
        <f>BU178+BT178</f>
        <v>0</v>
      </c>
      <c r="BT178" s="524">
        <f>SUM(BT174:BT177)</f>
        <v>0</v>
      </c>
      <c r="BU178" s="532">
        <f>SUM(BU174:BU177)</f>
        <v>0</v>
      </c>
      <c r="BV178" s="461" t="s">
        <v>50</v>
      </c>
      <c r="BW178" s="462"/>
      <c r="BX178" s="676">
        <f>BZ178+BY178</f>
        <v>0</v>
      </c>
      <c r="BY178" s="554">
        <f>SUM(BY174:BY177)</f>
        <v>0</v>
      </c>
      <c r="BZ178" s="532">
        <f>SUM(BZ174:BZ177)</f>
        <v>0</v>
      </c>
      <c r="CA178" s="467">
        <f>BX178+BS178+BN178+BI178+BD178+AY178+AT178+AO178+AJ178+AE178+Z178+U178+P178+K178+F178</f>
        <v>29674</v>
      </c>
      <c r="CB178" s="415">
        <f>SUM(CB174:CB177)</f>
        <v>0</v>
      </c>
      <c r="CC178" s="702">
        <f>SUM(CC174:CC177)</f>
        <v>5864</v>
      </c>
    </row>
    <row r="179" spans="1:81" ht="18" customHeight="1" thickBot="1">
      <c r="A179" s="1184"/>
      <c r="B179" s="1153" t="s">
        <v>66</v>
      </c>
      <c r="C179" s="1154"/>
      <c r="D179" s="474" t="s">
        <v>230</v>
      </c>
      <c r="E179" s="475"/>
      <c r="F179" s="675">
        <f>G179</f>
        <v>42762</v>
      </c>
      <c r="G179" s="534">
        <f>G178+G167</f>
        <v>42762</v>
      </c>
      <c r="H179" s="690"/>
      <c r="I179" s="474" t="s">
        <v>230</v>
      </c>
      <c r="J179" s="475"/>
      <c r="K179" s="675">
        <f>L179</f>
        <v>42762</v>
      </c>
      <c r="L179" s="558">
        <f>L178+L167</f>
        <v>42762</v>
      </c>
      <c r="M179" s="690"/>
      <c r="N179" s="474" t="s">
        <v>230</v>
      </c>
      <c r="O179" s="462"/>
      <c r="P179" s="675">
        <f>R179+Q179</f>
        <v>46812</v>
      </c>
      <c r="Q179" s="691">
        <f>Q178+Q167</f>
        <v>42762</v>
      </c>
      <c r="R179" s="550">
        <f>R178+R167</f>
        <v>4050</v>
      </c>
      <c r="S179" s="474" t="s">
        <v>230</v>
      </c>
      <c r="T179" s="462"/>
      <c r="U179" s="675">
        <f>W179+V179</f>
        <v>49669</v>
      </c>
      <c r="V179" s="691">
        <f>V178+V167</f>
        <v>42762</v>
      </c>
      <c r="W179" s="550">
        <f>W178+W167</f>
        <v>6907</v>
      </c>
      <c r="X179" s="474" t="s">
        <v>230</v>
      </c>
      <c r="Y179" s="462"/>
      <c r="Z179" s="675">
        <f>AB179+AA179</f>
        <v>49669</v>
      </c>
      <c r="AA179" s="691">
        <f>AA178+AA167</f>
        <v>42762</v>
      </c>
      <c r="AB179" s="550">
        <f>AB178+AB167</f>
        <v>6907</v>
      </c>
      <c r="AC179" s="474" t="s">
        <v>230</v>
      </c>
      <c r="AD179" s="462"/>
      <c r="AE179" s="675">
        <f>AG179+AF179</f>
        <v>0</v>
      </c>
      <c r="AF179" s="691">
        <f>AF178+AF167</f>
        <v>0</v>
      </c>
      <c r="AG179" s="550">
        <f>AG178+AG167</f>
        <v>0</v>
      </c>
      <c r="AH179" s="474" t="s">
        <v>230</v>
      </c>
      <c r="AI179" s="462"/>
      <c r="AJ179" s="675">
        <f>AL179+AK179</f>
        <v>0</v>
      </c>
      <c r="AK179" s="691">
        <f>AK178+AK167</f>
        <v>0</v>
      </c>
      <c r="AL179" s="550">
        <f>AL178+AL167</f>
        <v>0</v>
      </c>
      <c r="AM179" s="474" t="s">
        <v>230</v>
      </c>
      <c r="AN179" s="462"/>
      <c r="AO179" s="675">
        <f>AQ179+AP179</f>
        <v>0</v>
      </c>
      <c r="AP179" s="691">
        <f>AP178+AP167</f>
        <v>0</v>
      </c>
      <c r="AQ179" s="550">
        <f>AQ178+AQ167</f>
        <v>0</v>
      </c>
      <c r="AR179" s="474" t="s">
        <v>230</v>
      </c>
      <c r="AS179" s="462"/>
      <c r="AT179" s="675">
        <f>AV179+AU179</f>
        <v>0</v>
      </c>
      <c r="AU179" s="691">
        <f>AU178+AU167</f>
        <v>0</v>
      </c>
      <c r="AV179" s="550">
        <f>AV178+AV167</f>
        <v>0</v>
      </c>
      <c r="AW179" s="474" t="s">
        <v>230</v>
      </c>
      <c r="AX179" s="462"/>
      <c r="AY179" s="675">
        <f>BA179+AZ179</f>
        <v>0</v>
      </c>
      <c r="AZ179" s="691">
        <f>AZ178+AZ167</f>
        <v>0</v>
      </c>
      <c r="BA179" s="550">
        <f>BA178+BA167</f>
        <v>0</v>
      </c>
      <c r="BB179" s="474" t="s">
        <v>230</v>
      </c>
      <c r="BC179" s="462"/>
      <c r="BD179" s="675">
        <f>BF179+BE179</f>
        <v>0</v>
      </c>
      <c r="BE179" s="691">
        <f>BE178+BE167</f>
        <v>0</v>
      </c>
      <c r="BF179" s="550">
        <f>BF178+BF167</f>
        <v>0</v>
      </c>
      <c r="BG179" s="474" t="s">
        <v>230</v>
      </c>
      <c r="BH179" s="462"/>
      <c r="BI179" s="675">
        <f>BK179+BJ179</f>
        <v>0</v>
      </c>
      <c r="BJ179" s="691">
        <f>BJ178+BJ167</f>
        <v>0</v>
      </c>
      <c r="BK179" s="693">
        <f>BK178+BK167</f>
        <v>0</v>
      </c>
      <c r="BL179" s="474" t="s">
        <v>22</v>
      </c>
      <c r="BM179" s="462"/>
      <c r="BN179" s="676">
        <f>BP179+BO179</f>
        <v>0</v>
      </c>
      <c r="BO179" s="534">
        <f>BO178+BO167</f>
        <v>0</v>
      </c>
      <c r="BP179" s="533">
        <f>BP178+BP167</f>
        <v>0</v>
      </c>
      <c r="BQ179" s="474" t="s">
        <v>22</v>
      </c>
      <c r="BR179" s="462"/>
      <c r="BS179" s="676">
        <f>BU179+BT179</f>
        <v>0</v>
      </c>
      <c r="BT179" s="534">
        <f>BT178+BT167</f>
        <v>0</v>
      </c>
      <c r="BU179" s="533">
        <f>BU178+BU167</f>
        <v>0</v>
      </c>
      <c r="BV179" s="474" t="s">
        <v>22</v>
      </c>
      <c r="BW179" s="462"/>
      <c r="BX179" s="676">
        <f>BZ179+BY179</f>
        <v>0</v>
      </c>
      <c r="BY179" s="558">
        <f>BY178+BY167</f>
        <v>0</v>
      </c>
      <c r="BZ179" s="533">
        <f>BZ178+BZ167</f>
        <v>0</v>
      </c>
      <c r="CA179" s="467">
        <f>BX179+BS179+BN179+BI179+BD179+AY179+AT179+AO179+AJ179+AE179+Z179+U179+P179+K179+F179</f>
        <v>231674</v>
      </c>
      <c r="CB179" s="416">
        <f>CB178+SUM(CC138:CC161)</f>
        <v>0</v>
      </c>
      <c r="CC179" s="703">
        <f>CC178+SUM(CC123:CC137)-CC162</f>
        <v>17864</v>
      </c>
    </row>
    <row r="180" spans="1:81" s="5" customFormat="1" ht="35.4" customHeight="1" thickBot="1">
      <c r="A180" s="493" t="s">
        <v>80</v>
      </c>
      <c r="B180" s="1155">
        <f>職員設定!B12</f>
        <v>4</v>
      </c>
      <c r="C180" s="1156"/>
      <c r="D180" s="43"/>
      <c r="E180" s="24" t="s">
        <v>4</v>
      </c>
      <c r="F180" s="24" t="s">
        <v>33</v>
      </c>
      <c r="G180" s="364" t="s">
        <v>51</v>
      </c>
      <c r="H180" s="375" t="s">
        <v>165</v>
      </c>
      <c r="I180" s="43"/>
      <c r="J180" s="24" t="s">
        <v>4</v>
      </c>
      <c r="K180" s="24" t="s">
        <v>33</v>
      </c>
      <c r="L180" s="143" t="s">
        <v>51</v>
      </c>
      <c r="M180" s="375" t="s">
        <v>165</v>
      </c>
      <c r="N180" s="43"/>
      <c r="O180" s="24" t="s">
        <v>4</v>
      </c>
      <c r="P180" s="24" t="s">
        <v>78</v>
      </c>
      <c r="Q180" s="364" t="s">
        <v>51</v>
      </c>
      <c r="R180" s="410" t="s">
        <v>225</v>
      </c>
      <c r="S180" s="43"/>
      <c r="T180" s="24" t="s">
        <v>4</v>
      </c>
      <c r="U180" s="24" t="s">
        <v>78</v>
      </c>
      <c r="V180" s="364" t="s">
        <v>51</v>
      </c>
      <c r="W180" s="410" t="s">
        <v>225</v>
      </c>
      <c r="X180" s="43"/>
      <c r="Y180" s="24" t="s">
        <v>4</v>
      </c>
      <c r="Z180" s="24" t="s">
        <v>78</v>
      </c>
      <c r="AA180" s="364" t="s">
        <v>51</v>
      </c>
      <c r="AB180" s="410" t="s">
        <v>225</v>
      </c>
      <c r="AC180" s="43"/>
      <c r="AD180" s="24" t="s">
        <v>4</v>
      </c>
      <c r="AE180" s="24" t="s">
        <v>78</v>
      </c>
      <c r="AF180" s="364" t="s">
        <v>51</v>
      </c>
      <c r="AG180" s="410" t="s">
        <v>225</v>
      </c>
      <c r="AH180" s="43"/>
      <c r="AI180" s="24" t="s">
        <v>4</v>
      </c>
      <c r="AJ180" s="24" t="s">
        <v>78</v>
      </c>
      <c r="AK180" s="364" t="s">
        <v>51</v>
      </c>
      <c r="AL180" s="410" t="s">
        <v>225</v>
      </c>
      <c r="AM180" s="43"/>
      <c r="AN180" s="24" t="s">
        <v>4</v>
      </c>
      <c r="AO180" s="24" t="s">
        <v>78</v>
      </c>
      <c r="AP180" s="364" t="s">
        <v>51</v>
      </c>
      <c r="AQ180" s="410" t="s">
        <v>225</v>
      </c>
      <c r="AR180" s="43"/>
      <c r="AS180" s="24" t="s">
        <v>4</v>
      </c>
      <c r="AT180" s="24" t="s">
        <v>78</v>
      </c>
      <c r="AU180" s="364" t="s">
        <v>51</v>
      </c>
      <c r="AV180" s="410" t="s">
        <v>225</v>
      </c>
      <c r="AW180" s="43"/>
      <c r="AX180" s="24" t="s">
        <v>4</v>
      </c>
      <c r="AY180" s="24" t="s">
        <v>78</v>
      </c>
      <c r="AZ180" s="364" t="s">
        <v>51</v>
      </c>
      <c r="BA180" s="410" t="s">
        <v>225</v>
      </c>
      <c r="BB180" s="43"/>
      <c r="BC180" s="24" t="s">
        <v>4</v>
      </c>
      <c r="BD180" s="24" t="s">
        <v>78</v>
      </c>
      <c r="BE180" s="364" t="s">
        <v>51</v>
      </c>
      <c r="BF180" s="410" t="s">
        <v>225</v>
      </c>
      <c r="BG180" s="43"/>
      <c r="BH180" s="24" t="s">
        <v>4</v>
      </c>
      <c r="BI180" s="24" t="s">
        <v>78</v>
      </c>
      <c r="BJ180" s="364" t="s">
        <v>51</v>
      </c>
      <c r="BK180" s="410" t="s">
        <v>225</v>
      </c>
      <c r="BL180" s="43"/>
      <c r="BM180" s="24" t="s">
        <v>4</v>
      </c>
      <c r="BN180" s="24" t="s">
        <v>33</v>
      </c>
      <c r="BO180" s="364" t="s">
        <v>51</v>
      </c>
      <c r="BP180" s="410" t="s">
        <v>225</v>
      </c>
      <c r="BQ180" s="43"/>
      <c r="BR180" s="24" t="s">
        <v>4</v>
      </c>
      <c r="BS180" s="24" t="s">
        <v>33</v>
      </c>
      <c r="BT180" s="364" t="s">
        <v>51</v>
      </c>
      <c r="BU180" s="410" t="s">
        <v>225</v>
      </c>
      <c r="BV180" s="43"/>
      <c r="BW180" s="24" t="s">
        <v>4</v>
      </c>
      <c r="BX180" s="24" t="s">
        <v>33</v>
      </c>
      <c r="BY180" s="364" t="s">
        <v>51</v>
      </c>
      <c r="BZ180" s="410" t="s">
        <v>225</v>
      </c>
      <c r="CA180" s="411" t="s">
        <v>0</v>
      </c>
      <c r="CB180" s="412" t="s">
        <v>157</v>
      </c>
      <c r="CC180" s="696" t="s">
        <v>225</v>
      </c>
    </row>
    <row r="181" spans="1:81" s="12" customFormat="1" ht="18" customHeight="1">
      <c r="A181" s="1187" t="str">
        <f>職員設定!C12</f>
        <v>D</v>
      </c>
      <c r="B181" s="1159" t="s">
        <v>39</v>
      </c>
      <c r="C181" s="1164" t="s">
        <v>2</v>
      </c>
      <c r="D181" s="109" t="s">
        <v>37</v>
      </c>
      <c r="E181" s="32">
        <v>183500</v>
      </c>
      <c r="F181" s="1000">
        <f>職員設定!$D$12</f>
        <v>1</v>
      </c>
      <c r="G181" s="1045">
        <f>E183*F181-H181</f>
        <v>20000</v>
      </c>
      <c r="H181" s="1095">
        <v>3500</v>
      </c>
      <c r="I181" s="109" t="s">
        <v>37</v>
      </c>
      <c r="J181" s="32">
        <v>183500</v>
      </c>
      <c r="K181" s="1000">
        <f>職員設定!$D$12</f>
        <v>1</v>
      </c>
      <c r="L181" s="1045">
        <f>J183*K181-M181</f>
        <v>20000</v>
      </c>
      <c r="M181" s="1095">
        <v>3500</v>
      </c>
      <c r="N181" s="109" t="s">
        <v>37</v>
      </c>
      <c r="O181" s="32">
        <v>183500</v>
      </c>
      <c r="P181" s="1000">
        <f>職員設定!$D$12</f>
        <v>1</v>
      </c>
      <c r="Q181" s="973">
        <f>O183*P181-R181</f>
        <v>20000</v>
      </c>
      <c r="R181" s="970">
        <f>IF(O181="",0,$M$181)</f>
        <v>3500</v>
      </c>
      <c r="S181" s="109" t="s">
        <v>37</v>
      </c>
      <c r="T181" s="32">
        <v>183500</v>
      </c>
      <c r="U181" s="1000">
        <f>職員設定!$D$12</f>
        <v>1</v>
      </c>
      <c r="V181" s="973">
        <f>T183*U181-W181</f>
        <v>20000</v>
      </c>
      <c r="W181" s="970">
        <f>IF(T181="",0,$M$181)</f>
        <v>3500</v>
      </c>
      <c r="X181" s="109" t="s">
        <v>37</v>
      </c>
      <c r="Y181" s="32">
        <v>183500</v>
      </c>
      <c r="Z181" s="1000">
        <f>職員設定!$D$12</f>
        <v>1</v>
      </c>
      <c r="AA181" s="973">
        <f>Y183*Z181-AB181</f>
        <v>20000</v>
      </c>
      <c r="AB181" s="970">
        <f>IF(Y181="",0,$M$181)</f>
        <v>3500</v>
      </c>
      <c r="AC181" s="109" t="s">
        <v>37</v>
      </c>
      <c r="AD181" s="32"/>
      <c r="AE181" s="1000">
        <f>職員設定!$D$12</f>
        <v>1</v>
      </c>
      <c r="AF181" s="973">
        <f>AD183*AE181-AG181</f>
        <v>0</v>
      </c>
      <c r="AG181" s="970">
        <f>IF(AD181="",0,$M$181)</f>
        <v>0</v>
      </c>
      <c r="AH181" s="109" t="s">
        <v>37</v>
      </c>
      <c r="AI181" s="32"/>
      <c r="AJ181" s="1000">
        <f>職員設定!$D$12</f>
        <v>1</v>
      </c>
      <c r="AK181" s="973">
        <f>AI183*AJ181-AL181</f>
        <v>0</v>
      </c>
      <c r="AL181" s="970">
        <f>IF(AI181="",0,$M$181)</f>
        <v>0</v>
      </c>
      <c r="AM181" s="109" t="s">
        <v>37</v>
      </c>
      <c r="AN181" s="32"/>
      <c r="AO181" s="1000">
        <f>職員設定!$D$12</f>
        <v>1</v>
      </c>
      <c r="AP181" s="973">
        <f>AN183*AO181-AQ181</f>
        <v>0</v>
      </c>
      <c r="AQ181" s="970">
        <f>IF(AN181="",0,$M$181)</f>
        <v>0</v>
      </c>
      <c r="AR181" s="109" t="s">
        <v>37</v>
      </c>
      <c r="AS181" s="32"/>
      <c r="AT181" s="1000">
        <f>職員設定!$D$12</f>
        <v>1</v>
      </c>
      <c r="AU181" s="973">
        <f>AS183*AT181-AV181</f>
        <v>0</v>
      </c>
      <c r="AV181" s="970">
        <f>IF(AS181="",0,$M$181)</f>
        <v>0</v>
      </c>
      <c r="AW181" s="109" t="s">
        <v>37</v>
      </c>
      <c r="AX181" s="32"/>
      <c r="AY181" s="1000">
        <f>職員設定!$D$12</f>
        <v>1</v>
      </c>
      <c r="AZ181" s="973">
        <f>AX183*AY181-BA181</f>
        <v>0</v>
      </c>
      <c r="BA181" s="970">
        <f>IF(AX181="",0,$M$181)</f>
        <v>0</v>
      </c>
      <c r="BB181" s="109" t="s">
        <v>37</v>
      </c>
      <c r="BC181" s="32"/>
      <c r="BD181" s="1000">
        <f>職員設定!$D$12</f>
        <v>1</v>
      </c>
      <c r="BE181" s="973">
        <f>BC183*BD181-BF181</f>
        <v>0</v>
      </c>
      <c r="BF181" s="970">
        <f>IF(BC181="",0,$M$181)</f>
        <v>0</v>
      </c>
      <c r="BG181" s="109" t="s">
        <v>37</v>
      </c>
      <c r="BH181" s="32"/>
      <c r="BI181" s="1000">
        <f>職員設定!$D$12</f>
        <v>1</v>
      </c>
      <c r="BJ181" s="973">
        <f>BH183*BI181-BK181</f>
        <v>0</v>
      </c>
      <c r="BK181" s="970">
        <f>IF(BH181="",0,$M$181)</f>
        <v>0</v>
      </c>
      <c r="BL181" s="244"/>
      <c r="BM181" s="76"/>
      <c r="BN181" s="1000">
        <f>職員設定!$D$12</f>
        <v>1</v>
      </c>
      <c r="BO181" s="983"/>
      <c r="BP181" s="960"/>
      <c r="BQ181" s="244"/>
      <c r="BR181" s="76"/>
      <c r="BS181" s="1000">
        <f>職員設定!$D$12</f>
        <v>1</v>
      </c>
      <c r="BT181" s="983"/>
      <c r="BU181" s="960"/>
      <c r="BV181" s="244"/>
      <c r="BW181" s="76"/>
      <c r="BX181" s="1000">
        <f>職員設定!$D$12</f>
        <v>1</v>
      </c>
      <c r="BY181" s="983"/>
      <c r="BZ181" s="960"/>
      <c r="CA181" s="1086">
        <f>BJ181+BK181+BE181+BF181+AZ181+BA181+AU181+AV181+AP181+AQ181+AK181+AL181+AF181+AG181+AA181+AB181+V181+W181+Q181+R181+L181+M181+G181+H181</f>
        <v>117500</v>
      </c>
      <c r="CB181" s="1087">
        <f>H181+M181</f>
        <v>7000</v>
      </c>
      <c r="CC181" s="1025">
        <f>BK181+BF181+BA181+AV181+AQ181+AL181+AG181+AB181+W181+R181</f>
        <v>10500</v>
      </c>
    </row>
    <row r="182" spans="1:81" s="421" customFormat="1" ht="18" customHeight="1">
      <c r="A182" s="1180"/>
      <c r="B182" s="1160"/>
      <c r="C182" s="1165"/>
      <c r="D182" s="45" t="s">
        <v>1</v>
      </c>
      <c r="E182" s="149">
        <f>IF(E181&lt;&gt;"",職員設定!$E$12,"0")</f>
        <v>160000</v>
      </c>
      <c r="F182" s="1001"/>
      <c r="G182" s="1046"/>
      <c r="H182" s="1103"/>
      <c r="I182" s="45" t="s">
        <v>1</v>
      </c>
      <c r="J182" s="149">
        <f>IF(J181&lt;&gt;"",職員設定!$E$12,"0")</f>
        <v>160000</v>
      </c>
      <c r="K182" s="1001"/>
      <c r="L182" s="1046"/>
      <c r="M182" s="1103"/>
      <c r="N182" s="45" t="s">
        <v>1</v>
      </c>
      <c r="O182" s="149">
        <f>IF(O181&lt;&gt;"",職員設定!$E$12,"0")</f>
        <v>160000</v>
      </c>
      <c r="P182" s="1001"/>
      <c r="Q182" s="974"/>
      <c r="R182" s="971"/>
      <c r="S182" s="45" t="s">
        <v>1</v>
      </c>
      <c r="T182" s="149">
        <f>IF(T181&lt;&gt;"",職員設定!$E$12,"0")</f>
        <v>160000</v>
      </c>
      <c r="U182" s="1001"/>
      <c r="V182" s="974"/>
      <c r="W182" s="971"/>
      <c r="X182" s="45" t="s">
        <v>1</v>
      </c>
      <c r="Y182" s="149">
        <f>IF(Y181&lt;&gt;"",職員設定!$E$12,"0")</f>
        <v>160000</v>
      </c>
      <c r="Z182" s="1001"/>
      <c r="AA182" s="974"/>
      <c r="AB182" s="971"/>
      <c r="AC182" s="45" t="s">
        <v>1</v>
      </c>
      <c r="AD182" s="149" t="str">
        <f>IF(AD181&lt;&gt;"",職員設定!$E$12,"0")</f>
        <v>0</v>
      </c>
      <c r="AE182" s="1001"/>
      <c r="AF182" s="974"/>
      <c r="AG182" s="971"/>
      <c r="AH182" s="45" t="s">
        <v>1</v>
      </c>
      <c r="AI182" s="149" t="str">
        <f>IF(AI181&lt;&gt;"",職員設定!$E$12,"0")</f>
        <v>0</v>
      </c>
      <c r="AJ182" s="1001"/>
      <c r="AK182" s="974"/>
      <c r="AL182" s="971"/>
      <c r="AM182" s="45" t="s">
        <v>1</v>
      </c>
      <c r="AN182" s="149" t="str">
        <f>IF(AN181&lt;&gt;"",職員設定!$E$12,"0")</f>
        <v>0</v>
      </c>
      <c r="AO182" s="1001"/>
      <c r="AP182" s="974"/>
      <c r="AQ182" s="971"/>
      <c r="AR182" s="45" t="s">
        <v>1</v>
      </c>
      <c r="AS182" s="149" t="str">
        <f>IF(AS181&lt;&gt;"",職員設定!$E$12,"0")</f>
        <v>0</v>
      </c>
      <c r="AT182" s="1001"/>
      <c r="AU182" s="974"/>
      <c r="AV182" s="971"/>
      <c r="AW182" s="45" t="s">
        <v>1</v>
      </c>
      <c r="AX182" s="149" t="str">
        <f>IF(AX181&lt;&gt;"",職員設定!$E$12,"0")</f>
        <v>0</v>
      </c>
      <c r="AY182" s="1001"/>
      <c r="AZ182" s="974"/>
      <c r="BA182" s="971"/>
      <c r="BB182" s="45" t="s">
        <v>1</v>
      </c>
      <c r="BC182" s="149" t="str">
        <f>IF(BC181&lt;&gt;"",職員設定!$E$12,"0")</f>
        <v>0</v>
      </c>
      <c r="BD182" s="1001"/>
      <c r="BE182" s="974"/>
      <c r="BF182" s="971"/>
      <c r="BG182" s="45" t="s">
        <v>1</v>
      </c>
      <c r="BH182" s="149" t="str">
        <f>IF(BH181&lt;&gt;"",職員設定!$E$12,"0")</f>
        <v>0</v>
      </c>
      <c r="BI182" s="1001"/>
      <c r="BJ182" s="974"/>
      <c r="BK182" s="971"/>
      <c r="BL182" s="45"/>
      <c r="BM182" s="16"/>
      <c r="BN182" s="1001"/>
      <c r="BO182" s="984"/>
      <c r="BP182" s="954"/>
      <c r="BQ182" s="45"/>
      <c r="BR182" s="16"/>
      <c r="BS182" s="1001"/>
      <c r="BT182" s="984"/>
      <c r="BU182" s="954"/>
      <c r="BV182" s="45"/>
      <c r="BW182" s="16"/>
      <c r="BX182" s="1001"/>
      <c r="BY182" s="984"/>
      <c r="BZ182" s="954"/>
      <c r="CA182" s="1080"/>
      <c r="CB182" s="1022"/>
      <c r="CC182" s="1026"/>
    </row>
    <row r="183" spans="1:81" s="5" customFormat="1" ht="18" customHeight="1" thickBot="1">
      <c r="A183" s="1180"/>
      <c r="B183" s="1160"/>
      <c r="C183" s="1166"/>
      <c r="D183" s="46" t="s">
        <v>51</v>
      </c>
      <c r="E183" s="18">
        <f>E181-E182</f>
        <v>23500</v>
      </c>
      <c r="F183" s="1001"/>
      <c r="G183" s="1047"/>
      <c r="H183" s="1104"/>
      <c r="I183" s="46" t="s">
        <v>51</v>
      </c>
      <c r="J183" s="18">
        <f>J181-J182</f>
        <v>23500</v>
      </c>
      <c r="K183" s="1001"/>
      <c r="L183" s="1047"/>
      <c r="M183" s="1104"/>
      <c r="N183" s="46" t="s">
        <v>51</v>
      </c>
      <c r="O183" s="18">
        <f>O181-O182</f>
        <v>23500</v>
      </c>
      <c r="P183" s="1001"/>
      <c r="Q183" s="975"/>
      <c r="R183" s="972"/>
      <c r="S183" s="46" t="s">
        <v>51</v>
      </c>
      <c r="T183" s="18">
        <f>T181-T182</f>
        <v>23500</v>
      </c>
      <c r="U183" s="1001"/>
      <c r="V183" s="975"/>
      <c r="W183" s="972"/>
      <c r="X183" s="46" t="s">
        <v>51</v>
      </c>
      <c r="Y183" s="18">
        <f>Y181-Y182</f>
        <v>23500</v>
      </c>
      <c r="Z183" s="1001"/>
      <c r="AA183" s="975"/>
      <c r="AB183" s="972"/>
      <c r="AC183" s="46" t="s">
        <v>51</v>
      </c>
      <c r="AD183" s="18">
        <f>AD181-AD182</f>
        <v>0</v>
      </c>
      <c r="AE183" s="1001"/>
      <c r="AF183" s="975"/>
      <c r="AG183" s="972"/>
      <c r="AH183" s="46" t="s">
        <v>51</v>
      </c>
      <c r="AI183" s="18">
        <f>AI181-AI182</f>
        <v>0</v>
      </c>
      <c r="AJ183" s="1001"/>
      <c r="AK183" s="975"/>
      <c r="AL183" s="972"/>
      <c r="AM183" s="46" t="s">
        <v>51</v>
      </c>
      <c r="AN183" s="18">
        <f>AN181-AN182</f>
        <v>0</v>
      </c>
      <c r="AO183" s="1001"/>
      <c r="AP183" s="975"/>
      <c r="AQ183" s="972"/>
      <c r="AR183" s="46" t="s">
        <v>51</v>
      </c>
      <c r="AS183" s="18">
        <f>AS181-AS182</f>
        <v>0</v>
      </c>
      <c r="AT183" s="1001"/>
      <c r="AU183" s="975"/>
      <c r="AV183" s="972"/>
      <c r="AW183" s="46" t="s">
        <v>51</v>
      </c>
      <c r="AX183" s="18">
        <f>AX181-AX182</f>
        <v>0</v>
      </c>
      <c r="AY183" s="1001"/>
      <c r="AZ183" s="975"/>
      <c r="BA183" s="972"/>
      <c r="BB183" s="46" t="s">
        <v>51</v>
      </c>
      <c r="BC183" s="18">
        <f>BC181-BC182</f>
        <v>0</v>
      </c>
      <c r="BD183" s="1001"/>
      <c r="BE183" s="975"/>
      <c r="BF183" s="972"/>
      <c r="BG183" s="46" t="s">
        <v>51</v>
      </c>
      <c r="BH183" s="18">
        <f>BH181-BH182</f>
        <v>0</v>
      </c>
      <c r="BI183" s="1001"/>
      <c r="BJ183" s="975"/>
      <c r="BK183" s="972"/>
      <c r="BL183" s="77"/>
      <c r="BM183" s="78"/>
      <c r="BN183" s="1001"/>
      <c r="BO183" s="985"/>
      <c r="BP183" s="955"/>
      <c r="BQ183" s="77"/>
      <c r="BR183" s="78"/>
      <c r="BS183" s="1001"/>
      <c r="BT183" s="985"/>
      <c r="BU183" s="955"/>
      <c r="BV183" s="77"/>
      <c r="BW183" s="78"/>
      <c r="BX183" s="1001"/>
      <c r="BY183" s="985"/>
      <c r="BZ183" s="955"/>
      <c r="CA183" s="1081"/>
      <c r="CB183" s="1023"/>
      <c r="CC183" s="1027"/>
    </row>
    <row r="184" spans="1:81" s="5" customFormat="1" ht="18" customHeight="1">
      <c r="A184" s="1180"/>
      <c r="B184" s="1161"/>
      <c r="C184" s="1167" t="str">
        <f>職員設定!$F$7</f>
        <v>資格手当</v>
      </c>
      <c r="D184" s="44" t="s">
        <v>38</v>
      </c>
      <c r="E184" s="32">
        <v>60000</v>
      </c>
      <c r="F184" s="1001"/>
      <c r="G184" s="1045">
        <f>E186*F181-H184</f>
        <v>30000</v>
      </c>
      <c r="H184" s="1095"/>
      <c r="I184" s="44" t="s">
        <v>38</v>
      </c>
      <c r="J184" s="32">
        <v>60000</v>
      </c>
      <c r="K184" s="1001"/>
      <c r="L184" s="1045">
        <f>J186*K181-M184</f>
        <v>30000</v>
      </c>
      <c r="M184" s="1095"/>
      <c r="N184" s="44" t="s">
        <v>38</v>
      </c>
      <c r="O184" s="32">
        <v>60000</v>
      </c>
      <c r="P184" s="1001"/>
      <c r="Q184" s="973">
        <f>O186*P181-R184</f>
        <v>30000</v>
      </c>
      <c r="R184" s="970">
        <f>IF(O181="",0,$M$184)</f>
        <v>0</v>
      </c>
      <c r="S184" s="44" t="s">
        <v>38</v>
      </c>
      <c r="T184" s="32">
        <v>60000</v>
      </c>
      <c r="U184" s="1001"/>
      <c r="V184" s="973">
        <f>T186*U181-W184</f>
        <v>30000</v>
      </c>
      <c r="W184" s="970">
        <f>IF(T181="",0,$M$184)</f>
        <v>0</v>
      </c>
      <c r="X184" s="44" t="s">
        <v>38</v>
      </c>
      <c r="Y184" s="32">
        <v>60000</v>
      </c>
      <c r="Z184" s="1001"/>
      <c r="AA184" s="973">
        <f>Y186*Z181-AB184</f>
        <v>30000</v>
      </c>
      <c r="AB184" s="970">
        <f>IF(Y181="",0,$M$184)</f>
        <v>0</v>
      </c>
      <c r="AC184" s="44" t="s">
        <v>38</v>
      </c>
      <c r="AD184" s="32"/>
      <c r="AE184" s="1001"/>
      <c r="AF184" s="973">
        <f>AD186*AE181-AG184</f>
        <v>0</v>
      </c>
      <c r="AG184" s="970">
        <f>IF(AD181="",0,$M$184)</f>
        <v>0</v>
      </c>
      <c r="AH184" s="44" t="s">
        <v>38</v>
      </c>
      <c r="AI184" s="32"/>
      <c r="AJ184" s="1001"/>
      <c r="AK184" s="973">
        <f>AI186*AJ181-AL184</f>
        <v>0</v>
      </c>
      <c r="AL184" s="970">
        <f>IF(AI181="",0,$M$184)</f>
        <v>0</v>
      </c>
      <c r="AM184" s="44" t="s">
        <v>38</v>
      </c>
      <c r="AN184" s="32"/>
      <c r="AO184" s="1001"/>
      <c r="AP184" s="973">
        <f>AN186*AO181-AQ184</f>
        <v>0</v>
      </c>
      <c r="AQ184" s="970">
        <f>IF(AN181="",0,$M$184)</f>
        <v>0</v>
      </c>
      <c r="AR184" s="44" t="s">
        <v>38</v>
      </c>
      <c r="AS184" s="32"/>
      <c r="AT184" s="1001"/>
      <c r="AU184" s="973">
        <f>AS186*AT181-AV184</f>
        <v>0</v>
      </c>
      <c r="AV184" s="970">
        <f>IF(AS181="",0,$M$184)</f>
        <v>0</v>
      </c>
      <c r="AW184" s="44" t="s">
        <v>38</v>
      </c>
      <c r="AX184" s="32"/>
      <c r="AY184" s="1001"/>
      <c r="AZ184" s="973">
        <f>AX186*AY181-BA184</f>
        <v>0</v>
      </c>
      <c r="BA184" s="970">
        <f>IF(AX181="",0,$M$184)</f>
        <v>0</v>
      </c>
      <c r="BB184" s="44" t="s">
        <v>38</v>
      </c>
      <c r="BC184" s="32"/>
      <c r="BD184" s="1001"/>
      <c r="BE184" s="973">
        <f>BC186*BD181-BF184</f>
        <v>0</v>
      </c>
      <c r="BF184" s="970">
        <f>IF(BC181="",0,$M$184)</f>
        <v>0</v>
      </c>
      <c r="BG184" s="44" t="s">
        <v>38</v>
      </c>
      <c r="BH184" s="32"/>
      <c r="BI184" s="1001"/>
      <c r="BJ184" s="973">
        <f>BH186*BI181-BK184</f>
        <v>0</v>
      </c>
      <c r="BK184" s="970">
        <f>IF(BH181="",0,$M$184)</f>
        <v>0</v>
      </c>
      <c r="BL184" s="75"/>
      <c r="BM184" s="76"/>
      <c r="BN184" s="1001"/>
      <c r="BO184" s="983"/>
      <c r="BP184" s="960"/>
      <c r="BQ184" s="75"/>
      <c r="BR184" s="76"/>
      <c r="BS184" s="1001"/>
      <c r="BT184" s="983"/>
      <c r="BU184" s="960"/>
      <c r="BV184" s="75"/>
      <c r="BW184" s="76"/>
      <c r="BX184" s="1001"/>
      <c r="BY184" s="983"/>
      <c r="BZ184" s="960"/>
      <c r="CA184" s="1003">
        <f t="shared" ref="CA184" si="75">BJ184+BK184+BE184+BF184+AZ184+BA184+AU184+AV184+AP184+AQ184+AK184+AL184+AF184+AG184+AA184+AB184+V184+W184+Q184+R184+L184+M184+G184+H184</f>
        <v>150000</v>
      </c>
      <c r="CB184" s="1019">
        <f t="shared" ref="CB184" si="76">H184+M184</f>
        <v>0</v>
      </c>
      <c r="CC184" s="1012">
        <f t="shared" ref="CC184" si="77">BK184+BF184+BA184+AV184+AQ184+AL184+AG184+AB184+W184+R184</f>
        <v>0</v>
      </c>
    </row>
    <row r="185" spans="1:81" s="421" customFormat="1" ht="18" customHeight="1">
      <c r="A185" s="1180"/>
      <c r="B185" s="1161"/>
      <c r="C185" s="1168"/>
      <c r="D185" s="45" t="s">
        <v>71</v>
      </c>
      <c r="E185" s="149">
        <f>IF(E184&lt;&gt;"",職員設定!$F$12,"0")</f>
        <v>30000</v>
      </c>
      <c r="F185" s="1001"/>
      <c r="G185" s="1046"/>
      <c r="H185" s="1103"/>
      <c r="I185" s="45" t="s">
        <v>71</v>
      </c>
      <c r="J185" s="149">
        <f>IF(J184&lt;&gt;"",職員設定!$F$12,"0")</f>
        <v>30000</v>
      </c>
      <c r="K185" s="1001"/>
      <c r="L185" s="1046"/>
      <c r="M185" s="1103"/>
      <c r="N185" s="45" t="s">
        <v>71</v>
      </c>
      <c r="O185" s="149">
        <f>IF(O184&lt;&gt;"",職員設定!$F$12,"0")</f>
        <v>30000</v>
      </c>
      <c r="P185" s="1001"/>
      <c r="Q185" s="974"/>
      <c r="R185" s="971"/>
      <c r="S185" s="45" t="s">
        <v>71</v>
      </c>
      <c r="T185" s="149">
        <f>IF(T184&lt;&gt;"",職員設定!$F$12,"0")</f>
        <v>30000</v>
      </c>
      <c r="U185" s="1001"/>
      <c r="V185" s="974"/>
      <c r="W185" s="971"/>
      <c r="X185" s="45" t="s">
        <v>71</v>
      </c>
      <c r="Y185" s="149">
        <f>IF(Y184&lt;&gt;"",職員設定!$F$12,"0")</f>
        <v>30000</v>
      </c>
      <c r="Z185" s="1001"/>
      <c r="AA185" s="974"/>
      <c r="AB185" s="971"/>
      <c r="AC185" s="45" t="s">
        <v>71</v>
      </c>
      <c r="AD185" s="149" t="str">
        <f>IF(AD184&lt;&gt;"",職員設定!$F$12,"0")</f>
        <v>0</v>
      </c>
      <c r="AE185" s="1001"/>
      <c r="AF185" s="974"/>
      <c r="AG185" s="971"/>
      <c r="AH185" s="45" t="s">
        <v>71</v>
      </c>
      <c r="AI185" s="149" t="str">
        <f>IF(AI184&lt;&gt;"",職員設定!$F$12,"0")</f>
        <v>0</v>
      </c>
      <c r="AJ185" s="1001"/>
      <c r="AK185" s="974"/>
      <c r="AL185" s="971"/>
      <c r="AM185" s="45" t="s">
        <v>71</v>
      </c>
      <c r="AN185" s="149" t="str">
        <f>IF(AN184&lt;&gt;"",職員設定!$F$12,"0")</f>
        <v>0</v>
      </c>
      <c r="AO185" s="1001"/>
      <c r="AP185" s="974"/>
      <c r="AQ185" s="971"/>
      <c r="AR185" s="45" t="s">
        <v>71</v>
      </c>
      <c r="AS185" s="149" t="str">
        <f>IF(AS184&lt;&gt;"",職員設定!$F$12,"0")</f>
        <v>0</v>
      </c>
      <c r="AT185" s="1001"/>
      <c r="AU185" s="974"/>
      <c r="AV185" s="971"/>
      <c r="AW185" s="45" t="s">
        <v>71</v>
      </c>
      <c r="AX185" s="149" t="str">
        <f>IF(AX184&lt;&gt;"",職員設定!$F$12,"0")</f>
        <v>0</v>
      </c>
      <c r="AY185" s="1001"/>
      <c r="AZ185" s="974"/>
      <c r="BA185" s="971"/>
      <c r="BB185" s="45" t="s">
        <v>71</v>
      </c>
      <c r="BC185" s="149" t="str">
        <f>IF(BC184&lt;&gt;"",職員設定!$F$12,"0")</f>
        <v>0</v>
      </c>
      <c r="BD185" s="1001"/>
      <c r="BE185" s="974"/>
      <c r="BF185" s="971"/>
      <c r="BG185" s="45" t="s">
        <v>71</v>
      </c>
      <c r="BH185" s="149" t="str">
        <f>IF(BH184&lt;&gt;"",職員設定!$F$12,"0")</f>
        <v>0</v>
      </c>
      <c r="BI185" s="1001"/>
      <c r="BJ185" s="974"/>
      <c r="BK185" s="971"/>
      <c r="BL185" s="45"/>
      <c r="BM185" s="16"/>
      <c r="BN185" s="1001"/>
      <c r="BO185" s="984"/>
      <c r="BP185" s="954"/>
      <c r="BQ185" s="45"/>
      <c r="BR185" s="16"/>
      <c r="BS185" s="1001"/>
      <c r="BT185" s="984"/>
      <c r="BU185" s="954"/>
      <c r="BV185" s="45"/>
      <c r="BW185" s="16"/>
      <c r="BX185" s="1001"/>
      <c r="BY185" s="984"/>
      <c r="BZ185" s="954"/>
      <c r="CA185" s="1004"/>
      <c r="CB185" s="1020"/>
      <c r="CC185" s="1013"/>
    </row>
    <row r="186" spans="1:81" s="5" customFormat="1" ht="18" customHeight="1" thickBot="1">
      <c r="A186" s="1180"/>
      <c r="B186" s="1161"/>
      <c r="C186" s="1169"/>
      <c r="D186" s="46" t="s">
        <v>51</v>
      </c>
      <c r="E186" s="18">
        <f>E184-E185</f>
        <v>30000</v>
      </c>
      <c r="F186" s="1001"/>
      <c r="G186" s="1047"/>
      <c r="H186" s="1104"/>
      <c r="I186" s="46" t="s">
        <v>51</v>
      </c>
      <c r="J186" s="18">
        <f>J184-J185</f>
        <v>30000</v>
      </c>
      <c r="K186" s="1001"/>
      <c r="L186" s="1047"/>
      <c r="M186" s="1104"/>
      <c r="N186" s="46" t="s">
        <v>51</v>
      </c>
      <c r="O186" s="18">
        <f>O184-O185</f>
        <v>30000</v>
      </c>
      <c r="P186" s="1001"/>
      <c r="Q186" s="975"/>
      <c r="R186" s="972"/>
      <c r="S186" s="46" t="s">
        <v>51</v>
      </c>
      <c r="T186" s="18">
        <f>T184-T185</f>
        <v>30000</v>
      </c>
      <c r="U186" s="1001"/>
      <c r="V186" s="975"/>
      <c r="W186" s="972"/>
      <c r="X186" s="46" t="s">
        <v>51</v>
      </c>
      <c r="Y186" s="18">
        <f>Y184-Y185</f>
        <v>30000</v>
      </c>
      <c r="Z186" s="1001"/>
      <c r="AA186" s="975"/>
      <c r="AB186" s="972"/>
      <c r="AC186" s="46" t="s">
        <v>51</v>
      </c>
      <c r="AD186" s="18">
        <f>AD184-AD185</f>
        <v>0</v>
      </c>
      <c r="AE186" s="1001"/>
      <c r="AF186" s="975"/>
      <c r="AG186" s="972"/>
      <c r="AH186" s="46" t="s">
        <v>51</v>
      </c>
      <c r="AI186" s="18">
        <f>AI184-AI185</f>
        <v>0</v>
      </c>
      <c r="AJ186" s="1001"/>
      <c r="AK186" s="975"/>
      <c r="AL186" s="972"/>
      <c r="AM186" s="46" t="s">
        <v>51</v>
      </c>
      <c r="AN186" s="18">
        <f>AN184-AN185</f>
        <v>0</v>
      </c>
      <c r="AO186" s="1001"/>
      <c r="AP186" s="975"/>
      <c r="AQ186" s="972"/>
      <c r="AR186" s="46" t="s">
        <v>51</v>
      </c>
      <c r="AS186" s="18">
        <f>AS184-AS185</f>
        <v>0</v>
      </c>
      <c r="AT186" s="1001"/>
      <c r="AU186" s="975"/>
      <c r="AV186" s="972"/>
      <c r="AW186" s="46" t="s">
        <v>51</v>
      </c>
      <c r="AX186" s="18">
        <f>AX184-AX185</f>
        <v>0</v>
      </c>
      <c r="AY186" s="1001"/>
      <c r="AZ186" s="975"/>
      <c r="BA186" s="972"/>
      <c r="BB186" s="46" t="s">
        <v>51</v>
      </c>
      <c r="BC186" s="18">
        <f>BC184-BC185</f>
        <v>0</v>
      </c>
      <c r="BD186" s="1001"/>
      <c r="BE186" s="975"/>
      <c r="BF186" s="972"/>
      <c r="BG186" s="46" t="s">
        <v>51</v>
      </c>
      <c r="BH186" s="18">
        <f>BH184-BH185</f>
        <v>0</v>
      </c>
      <c r="BI186" s="1001"/>
      <c r="BJ186" s="975"/>
      <c r="BK186" s="972"/>
      <c r="BL186" s="77"/>
      <c r="BM186" s="78"/>
      <c r="BN186" s="1001"/>
      <c r="BO186" s="985"/>
      <c r="BP186" s="955"/>
      <c r="BQ186" s="77"/>
      <c r="BR186" s="78"/>
      <c r="BS186" s="1001"/>
      <c r="BT186" s="985"/>
      <c r="BU186" s="955"/>
      <c r="BV186" s="77"/>
      <c r="BW186" s="78"/>
      <c r="BX186" s="1001"/>
      <c r="BY186" s="985"/>
      <c r="BZ186" s="955"/>
      <c r="CA186" s="1005"/>
      <c r="CB186" s="1021"/>
      <c r="CC186" s="1014"/>
    </row>
    <row r="187" spans="1:81" s="5" customFormat="1" ht="18" customHeight="1">
      <c r="A187" s="1180"/>
      <c r="B187" s="1161"/>
      <c r="C187" s="1170" t="str">
        <f>職員設定!$G$7</f>
        <v>役職手当</v>
      </c>
      <c r="D187" s="44" t="s">
        <v>38</v>
      </c>
      <c r="E187" s="32"/>
      <c r="F187" s="1001"/>
      <c r="G187" s="1045">
        <f>E189*F181-H187</f>
        <v>0</v>
      </c>
      <c r="H187" s="1095"/>
      <c r="I187" s="44" t="s">
        <v>38</v>
      </c>
      <c r="J187" s="32"/>
      <c r="K187" s="1001"/>
      <c r="L187" s="1045">
        <f>J189*K181-M187</f>
        <v>0</v>
      </c>
      <c r="M187" s="1095"/>
      <c r="N187" s="44" t="s">
        <v>38</v>
      </c>
      <c r="O187" s="32"/>
      <c r="P187" s="1001"/>
      <c r="Q187" s="973">
        <f>O189*P181-R187</f>
        <v>0</v>
      </c>
      <c r="R187" s="970">
        <f>IF(O181="",0,$M$187)</f>
        <v>0</v>
      </c>
      <c r="S187" s="44" t="s">
        <v>38</v>
      </c>
      <c r="T187" s="32"/>
      <c r="U187" s="1001"/>
      <c r="V187" s="973">
        <f>T189*U181-W187</f>
        <v>0</v>
      </c>
      <c r="W187" s="970">
        <f>IF(T181="",0,$M$187)</f>
        <v>0</v>
      </c>
      <c r="X187" s="44" t="s">
        <v>38</v>
      </c>
      <c r="Y187" s="32"/>
      <c r="Z187" s="1001"/>
      <c r="AA187" s="973">
        <f>Y189*Z181-AB187</f>
        <v>0</v>
      </c>
      <c r="AB187" s="970">
        <f>IF(Y181="",0,$M$187)</f>
        <v>0</v>
      </c>
      <c r="AC187" s="44" t="s">
        <v>38</v>
      </c>
      <c r="AD187" s="32"/>
      <c r="AE187" s="1001"/>
      <c r="AF187" s="973">
        <f>AD189*AE181-AG187</f>
        <v>0</v>
      </c>
      <c r="AG187" s="970">
        <f>IF(AD181="",0,$M$187)</f>
        <v>0</v>
      </c>
      <c r="AH187" s="44" t="s">
        <v>38</v>
      </c>
      <c r="AI187" s="32"/>
      <c r="AJ187" s="1001"/>
      <c r="AK187" s="973">
        <f>AI189*AJ181-AL187</f>
        <v>0</v>
      </c>
      <c r="AL187" s="970">
        <f>IF(AI181="",0,$M$187)</f>
        <v>0</v>
      </c>
      <c r="AM187" s="44" t="s">
        <v>38</v>
      </c>
      <c r="AN187" s="32"/>
      <c r="AO187" s="1001"/>
      <c r="AP187" s="973">
        <f>AN189*AO181-AQ187</f>
        <v>0</v>
      </c>
      <c r="AQ187" s="970">
        <f>IF(AN181="",0,$M$187)</f>
        <v>0</v>
      </c>
      <c r="AR187" s="44" t="s">
        <v>38</v>
      </c>
      <c r="AS187" s="32"/>
      <c r="AT187" s="1001"/>
      <c r="AU187" s="973">
        <f>AS189*AT181-AV187</f>
        <v>0</v>
      </c>
      <c r="AV187" s="970">
        <f>IF(AS181="",0,$M$187)</f>
        <v>0</v>
      </c>
      <c r="AW187" s="44" t="s">
        <v>38</v>
      </c>
      <c r="AX187" s="32"/>
      <c r="AY187" s="1001"/>
      <c r="AZ187" s="973">
        <f>AX189*AY181-BA187</f>
        <v>0</v>
      </c>
      <c r="BA187" s="970">
        <f>IF(AX181="",0,$M$187)</f>
        <v>0</v>
      </c>
      <c r="BB187" s="44" t="s">
        <v>38</v>
      </c>
      <c r="BC187" s="32"/>
      <c r="BD187" s="1001"/>
      <c r="BE187" s="973">
        <f>BC189*BD181-BF187</f>
        <v>0</v>
      </c>
      <c r="BF187" s="970">
        <f>IF(BC181="",0,$M$187)</f>
        <v>0</v>
      </c>
      <c r="BG187" s="44" t="s">
        <v>38</v>
      </c>
      <c r="BH187" s="32"/>
      <c r="BI187" s="1001"/>
      <c r="BJ187" s="973">
        <f>BH189*BI181-BK187</f>
        <v>0</v>
      </c>
      <c r="BK187" s="970">
        <f>IF(BH181="",0,$M$187)</f>
        <v>0</v>
      </c>
      <c r="BL187" s="75"/>
      <c r="BM187" s="76"/>
      <c r="BN187" s="1001"/>
      <c r="BO187" s="983"/>
      <c r="BP187" s="960"/>
      <c r="BQ187" s="75"/>
      <c r="BR187" s="76"/>
      <c r="BS187" s="1001"/>
      <c r="BT187" s="983"/>
      <c r="BU187" s="960"/>
      <c r="BV187" s="75"/>
      <c r="BW187" s="76"/>
      <c r="BX187" s="1001"/>
      <c r="BY187" s="983"/>
      <c r="BZ187" s="960"/>
      <c r="CA187" s="1003">
        <f t="shared" ref="CA187" si="78">BJ187+BK187+BE187+BF187+AZ187+BA187+AU187+AV187+AP187+AQ187+AK187+AL187+AF187+AG187+AA187+AB187+V187+W187+Q187+R187+L187+M187+G187+H187</f>
        <v>0</v>
      </c>
      <c r="CB187" s="1019">
        <f t="shared" ref="CB187" si="79">H187+M187</f>
        <v>0</v>
      </c>
      <c r="CC187" s="1018">
        <f t="shared" ref="CC187" si="80">BK187+BF187+BA187+AV187+AQ187+AL187+AG187+AB187+W187+R187</f>
        <v>0</v>
      </c>
    </row>
    <row r="188" spans="1:81" s="421" customFormat="1" ht="18.600000000000001" customHeight="1">
      <c r="A188" s="1180"/>
      <c r="B188" s="1161"/>
      <c r="C188" s="1140"/>
      <c r="D188" s="45" t="s">
        <v>71</v>
      </c>
      <c r="E188" s="149" t="str">
        <f>IF(E187&lt;&gt;"",職員設定!$G$12,"0")</f>
        <v>0</v>
      </c>
      <c r="F188" s="1001"/>
      <c r="G188" s="1046"/>
      <c r="H188" s="1103"/>
      <c r="I188" s="45" t="s">
        <v>71</v>
      </c>
      <c r="J188" s="149" t="str">
        <f>IF(J187&lt;&gt;"",職員設定!$G$12,"0")</f>
        <v>0</v>
      </c>
      <c r="K188" s="1001"/>
      <c r="L188" s="1046"/>
      <c r="M188" s="1103"/>
      <c r="N188" s="45" t="s">
        <v>71</v>
      </c>
      <c r="O188" s="149" t="str">
        <f>IF(O187&lt;&gt;"",職員設定!$G$12,"0")</f>
        <v>0</v>
      </c>
      <c r="P188" s="1001"/>
      <c r="Q188" s="974"/>
      <c r="R188" s="971"/>
      <c r="S188" s="45" t="s">
        <v>71</v>
      </c>
      <c r="T188" s="149" t="str">
        <f>IF(T187&lt;&gt;"",職員設定!$G$12,"0")</f>
        <v>0</v>
      </c>
      <c r="U188" s="1001"/>
      <c r="V188" s="974"/>
      <c r="W188" s="971"/>
      <c r="X188" s="45" t="s">
        <v>71</v>
      </c>
      <c r="Y188" s="149" t="str">
        <f>IF(Y187&lt;&gt;"",職員設定!$G$12,"0")</f>
        <v>0</v>
      </c>
      <c r="Z188" s="1001"/>
      <c r="AA188" s="974"/>
      <c r="AB188" s="971"/>
      <c r="AC188" s="45" t="s">
        <v>71</v>
      </c>
      <c r="AD188" s="149" t="str">
        <f>IF(AD187&lt;&gt;"",職員設定!$G$12,"0")</f>
        <v>0</v>
      </c>
      <c r="AE188" s="1001"/>
      <c r="AF188" s="974"/>
      <c r="AG188" s="971"/>
      <c r="AH188" s="45" t="s">
        <v>71</v>
      </c>
      <c r="AI188" s="149" t="str">
        <f>IF(AI187&lt;&gt;"",職員設定!$G$12,"0")</f>
        <v>0</v>
      </c>
      <c r="AJ188" s="1001"/>
      <c r="AK188" s="974"/>
      <c r="AL188" s="971"/>
      <c r="AM188" s="45" t="s">
        <v>71</v>
      </c>
      <c r="AN188" s="149" t="str">
        <f>IF(AN187&lt;&gt;"",職員設定!$G$12,"0")</f>
        <v>0</v>
      </c>
      <c r="AO188" s="1001"/>
      <c r="AP188" s="974"/>
      <c r="AQ188" s="971"/>
      <c r="AR188" s="45" t="s">
        <v>71</v>
      </c>
      <c r="AS188" s="149" t="str">
        <f>IF(AS187&lt;&gt;"",職員設定!$G$12,"0")</f>
        <v>0</v>
      </c>
      <c r="AT188" s="1001"/>
      <c r="AU188" s="974"/>
      <c r="AV188" s="971"/>
      <c r="AW188" s="45" t="s">
        <v>71</v>
      </c>
      <c r="AX188" s="149" t="str">
        <f>IF(AX187&lt;&gt;"",職員設定!$G$12,"0")</f>
        <v>0</v>
      </c>
      <c r="AY188" s="1001"/>
      <c r="AZ188" s="974"/>
      <c r="BA188" s="971"/>
      <c r="BB188" s="45" t="s">
        <v>71</v>
      </c>
      <c r="BC188" s="149" t="str">
        <f>IF(BC187&lt;&gt;"",職員設定!$G$12,"0")</f>
        <v>0</v>
      </c>
      <c r="BD188" s="1001"/>
      <c r="BE188" s="974"/>
      <c r="BF188" s="971"/>
      <c r="BG188" s="45" t="s">
        <v>71</v>
      </c>
      <c r="BH188" s="149" t="str">
        <f>IF(BH187&lt;&gt;"",職員設定!$G$12,"0")</f>
        <v>0</v>
      </c>
      <c r="BI188" s="1001"/>
      <c r="BJ188" s="974"/>
      <c r="BK188" s="971"/>
      <c r="BL188" s="45"/>
      <c r="BM188" s="16"/>
      <c r="BN188" s="1001"/>
      <c r="BO188" s="984"/>
      <c r="BP188" s="954"/>
      <c r="BQ188" s="45"/>
      <c r="BR188" s="16"/>
      <c r="BS188" s="1001"/>
      <c r="BT188" s="984"/>
      <c r="BU188" s="954"/>
      <c r="BV188" s="45"/>
      <c r="BW188" s="16"/>
      <c r="BX188" s="1001"/>
      <c r="BY188" s="984"/>
      <c r="BZ188" s="954"/>
      <c r="CA188" s="1004"/>
      <c r="CB188" s="1020"/>
      <c r="CC188" s="1013"/>
    </row>
    <row r="189" spans="1:81" ht="18" customHeight="1" thickBot="1">
      <c r="A189" s="1180"/>
      <c r="B189" s="1161"/>
      <c r="C189" s="1141"/>
      <c r="D189" s="46" t="s">
        <v>51</v>
      </c>
      <c r="E189" s="18">
        <f>E187-E188</f>
        <v>0</v>
      </c>
      <c r="F189" s="1001"/>
      <c r="G189" s="1047"/>
      <c r="H189" s="1104"/>
      <c r="I189" s="46" t="s">
        <v>51</v>
      </c>
      <c r="J189" s="18">
        <f>J187-J188</f>
        <v>0</v>
      </c>
      <c r="K189" s="1001"/>
      <c r="L189" s="1047"/>
      <c r="M189" s="1104"/>
      <c r="N189" s="46" t="s">
        <v>51</v>
      </c>
      <c r="O189" s="18">
        <f>O187-O188</f>
        <v>0</v>
      </c>
      <c r="P189" s="1001"/>
      <c r="Q189" s="975"/>
      <c r="R189" s="972"/>
      <c r="S189" s="46" t="s">
        <v>51</v>
      </c>
      <c r="T189" s="18">
        <f>T187-T188</f>
        <v>0</v>
      </c>
      <c r="U189" s="1001"/>
      <c r="V189" s="975"/>
      <c r="W189" s="972"/>
      <c r="X189" s="46" t="s">
        <v>51</v>
      </c>
      <c r="Y189" s="18">
        <f>Y187-Y188</f>
        <v>0</v>
      </c>
      <c r="Z189" s="1001"/>
      <c r="AA189" s="975"/>
      <c r="AB189" s="972"/>
      <c r="AC189" s="46" t="s">
        <v>51</v>
      </c>
      <c r="AD189" s="18">
        <f>AD187-AD188</f>
        <v>0</v>
      </c>
      <c r="AE189" s="1001"/>
      <c r="AF189" s="975"/>
      <c r="AG189" s="972"/>
      <c r="AH189" s="46" t="s">
        <v>51</v>
      </c>
      <c r="AI189" s="18">
        <f>AI187-AI188</f>
        <v>0</v>
      </c>
      <c r="AJ189" s="1001"/>
      <c r="AK189" s="975"/>
      <c r="AL189" s="972"/>
      <c r="AM189" s="46" t="s">
        <v>51</v>
      </c>
      <c r="AN189" s="18">
        <f>AN187-AN188</f>
        <v>0</v>
      </c>
      <c r="AO189" s="1001"/>
      <c r="AP189" s="975"/>
      <c r="AQ189" s="972"/>
      <c r="AR189" s="46" t="s">
        <v>51</v>
      </c>
      <c r="AS189" s="18">
        <f>AS187-AS188</f>
        <v>0</v>
      </c>
      <c r="AT189" s="1001"/>
      <c r="AU189" s="975"/>
      <c r="AV189" s="972"/>
      <c r="AW189" s="46" t="s">
        <v>51</v>
      </c>
      <c r="AX189" s="18">
        <f>AX187-AX188</f>
        <v>0</v>
      </c>
      <c r="AY189" s="1001"/>
      <c r="AZ189" s="975"/>
      <c r="BA189" s="972"/>
      <c r="BB189" s="46" t="s">
        <v>51</v>
      </c>
      <c r="BC189" s="18">
        <f>BC187-BC188</f>
        <v>0</v>
      </c>
      <c r="BD189" s="1001"/>
      <c r="BE189" s="975"/>
      <c r="BF189" s="972"/>
      <c r="BG189" s="46" t="s">
        <v>51</v>
      </c>
      <c r="BH189" s="18">
        <f>BH187-BH188</f>
        <v>0</v>
      </c>
      <c r="BI189" s="1001"/>
      <c r="BJ189" s="975"/>
      <c r="BK189" s="972"/>
      <c r="BL189" s="77"/>
      <c r="BM189" s="78"/>
      <c r="BN189" s="1001"/>
      <c r="BO189" s="985"/>
      <c r="BP189" s="955"/>
      <c r="BQ189" s="77"/>
      <c r="BR189" s="78"/>
      <c r="BS189" s="1001"/>
      <c r="BT189" s="985"/>
      <c r="BU189" s="955"/>
      <c r="BV189" s="77"/>
      <c r="BW189" s="78"/>
      <c r="BX189" s="1001"/>
      <c r="BY189" s="985"/>
      <c r="BZ189" s="955"/>
      <c r="CA189" s="1005"/>
      <c r="CB189" s="1021"/>
      <c r="CC189" s="1014"/>
    </row>
    <row r="190" spans="1:81" ht="18" customHeight="1">
      <c r="A190" s="1180"/>
      <c r="B190" s="1161"/>
      <c r="C190" s="1170" t="str">
        <f>職員設定!$H$7</f>
        <v>調整手当</v>
      </c>
      <c r="D190" s="44" t="s">
        <v>38</v>
      </c>
      <c r="E190" s="32"/>
      <c r="F190" s="1001"/>
      <c r="G190" s="1045">
        <f>E192*F181-H190</f>
        <v>0</v>
      </c>
      <c r="H190" s="1095"/>
      <c r="I190" s="44" t="s">
        <v>38</v>
      </c>
      <c r="J190" s="32"/>
      <c r="K190" s="1001"/>
      <c r="L190" s="1045">
        <f>J192*K181-M190</f>
        <v>0</v>
      </c>
      <c r="M190" s="1095"/>
      <c r="N190" s="44" t="s">
        <v>38</v>
      </c>
      <c r="O190" s="32"/>
      <c r="P190" s="1001"/>
      <c r="Q190" s="973">
        <f>O192*P181-R190</f>
        <v>0</v>
      </c>
      <c r="R190" s="970">
        <f>IF(O181="",0,$M$190)</f>
        <v>0</v>
      </c>
      <c r="S190" s="44" t="s">
        <v>38</v>
      </c>
      <c r="T190" s="32"/>
      <c r="U190" s="1001"/>
      <c r="V190" s="973">
        <f>T192*U181-W190</f>
        <v>0</v>
      </c>
      <c r="W190" s="970">
        <f>IF(T181="",0,$M$190)</f>
        <v>0</v>
      </c>
      <c r="X190" s="44" t="s">
        <v>38</v>
      </c>
      <c r="Y190" s="32"/>
      <c r="Z190" s="1001"/>
      <c r="AA190" s="973">
        <f>Y192*Z181-AB190</f>
        <v>0</v>
      </c>
      <c r="AB190" s="970">
        <f>IF(Y181="",0,$M$190)</f>
        <v>0</v>
      </c>
      <c r="AC190" s="44" t="s">
        <v>38</v>
      </c>
      <c r="AD190" s="32"/>
      <c r="AE190" s="1001"/>
      <c r="AF190" s="973">
        <f>AD192*AE181-AG190</f>
        <v>0</v>
      </c>
      <c r="AG190" s="970">
        <f>IF(AD181="",0,$M$190)</f>
        <v>0</v>
      </c>
      <c r="AH190" s="44" t="s">
        <v>38</v>
      </c>
      <c r="AI190" s="32"/>
      <c r="AJ190" s="1001"/>
      <c r="AK190" s="973">
        <f>AI192*AJ181-AL190</f>
        <v>0</v>
      </c>
      <c r="AL190" s="970">
        <f>IF(AI181="",0,$M$190)</f>
        <v>0</v>
      </c>
      <c r="AM190" s="44" t="s">
        <v>38</v>
      </c>
      <c r="AN190" s="32"/>
      <c r="AO190" s="1001"/>
      <c r="AP190" s="973">
        <f>AN192*AO181-AQ190</f>
        <v>0</v>
      </c>
      <c r="AQ190" s="970">
        <f>IF(AN181="",0,$M$190)</f>
        <v>0</v>
      </c>
      <c r="AR190" s="44" t="s">
        <v>38</v>
      </c>
      <c r="AS190" s="32"/>
      <c r="AT190" s="1001"/>
      <c r="AU190" s="973">
        <f>AS192*AT181-AV190</f>
        <v>0</v>
      </c>
      <c r="AV190" s="970">
        <f>IF(AS181="",0,$M$190)</f>
        <v>0</v>
      </c>
      <c r="AW190" s="44" t="s">
        <v>38</v>
      </c>
      <c r="AX190" s="32"/>
      <c r="AY190" s="1001"/>
      <c r="AZ190" s="973">
        <f>AX192*AY181-BA190</f>
        <v>0</v>
      </c>
      <c r="BA190" s="970">
        <f>IF(AX181="",0,$M$190)</f>
        <v>0</v>
      </c>
      <c r="BB190" s="44" t="s">
        <v>38</v>
      </c>
      <c r="BC190" s="32"/>
      <c r="BD190" s="1001"/>
      <c r="BE190" s="973">
        <f>BC192*BD181-BF190</f>
        <v>0</v>
      </c>
      <c r="BF190" s="970">
        <f>IF(BC181="",0,$M$190)</f>
        <v>0</v>
      </c>
      <c r="BG190" s="44" t="s">
        <v>38</v>
      </c>
      <c r="BH190" s="32"/>
      <c r="BI190" s="1001"/>
      <c r="BJ190" s="973">
        <f>BH192*BI181-BK190</f>
        <v>0</v>
      </c>
      <c r="BK190" s="970">
        <f>IF(BH181="",0,$M$190)</f>
        <v>0</v>
      </c>
      <c r="BL190" s="75"/>
      <c r="BM190" s="76"/>
      <c r="BN190" s="1001"/>
      <c r="BO190" s="983"/>
      <c r="BP190" s="960"/>
      <c r="BQ190" s="75"/>
      <c r="BR190" s="76"/>
      <c r="BS190" s="1001"/>
      <c r="BT190" s="983"/>
      <c r="BU190" s="960"/>
      <c r="BV190" s="75"/>
      <c r="BW190" s="76"/>
      <c r="BX190" s="1001"/>
      <c r="BY190" s="983"/>
      <c r="BZ190" s="960"/>
      <c r="CA190" s="1003">
        <f t="shared" ref="CA190" si="81">BJ190+BK190+BE190+BF190+AZ190+BA190+AU190+AV190+AP190+AQ190+AK190+AL190+AF190+AG190+AA190+AB190+V190+W190+Q190+R190+L190+M190+G190+H190</f>
        <v>0</v>
      </c>
      <c r="CB190" s="1019">
        <f t="shared" ref="CB190" si="82">H190+M190</f>
        <v>0</v>
      </c>
      <c r="CC190" s="1018">
        <f t="shared" ref="CC190" si="83">BK190+BF190+BA190+AV190+AQ190+AL190+AG190+AB190+W190+R190</f>
        <v>0</v>
      </c>
    </row>
    <row r="191" spans="1:81" s="230" customFormat="1" ht="18" customHeight="1">
      <c r="A191" s="1180"/>
      <c r="B191" s="1162"/>
      <c r="C191" s="1140"/>
      <c r="D191" s="45" t="s">
        <v>71</v>
      </c>
      <c r="E191" s="149" t="str">
        <f>IF(E190&lt;&gt;"",職員設定!$H$12,"0")</f>
        <v>0</v>
      </c>
      <c r="F191" s="1001"/>
      <c r="G191" s="1046"/>
      <c r="H191" s="1103"/>
      <c r="I191" s="45" t="s">
        <v>71</v>
      </c>
      <c r="J191" s="149" t="str">
        <f>IF(J190&lt;&gt;"",職員設定!$H$12,"0")</f>
        <v>0</v>
      </c>
      <c r="K191" s="1001"/>
      <c r="L191" s="1046"/>
      <c r="M191" s="1103"/>
      <c r="N191" s="45" t="s">
        <v>71</v>
      </c>
      <c r="O191" s="149" t="str">
        <f>IF(O190&lt;&gt;"",職員設定!$H$12,"0")</f>
        <v>0</v>
      </c>
      <c r="P191" s="1001"/>
      <c r="Q191" s="974"/>
      <c r="R191" s="971"/>
      <c r="S191" s="45" t="s">
        <v>71</v>
      </c>
      <c r="T191" s="149" t="str">
        <f>IF(T190&lt;&gt;"",職員設定!$H$12,"0")</f>
        <v>0</v>
      </c>
      <c r="U191" s="1001"/>
      <c r="V191" s="974"/>
      <c r="W191" s="971"/>
      <c r="X191" s="45" t="s">
        <v>71</v>
      </c>
      <c r="Y191" s="149" t="str">
        <f>IF(Y190&lt;&gt;"",職員設定!$H$12,"0")</f>
        <v>0</v>
      </c>
      <c r="Z191" s="1001"/>
      <c r="AA191" s="974"/>
      <c r="AB191" s="971"/>
      <c r="AC191" s="45" t="s">
        <v>71</v>
      </c>
      <c r="AD191" s="149" t="str">
        <f>IF(AD190&lt;&gt;"",職員設定!$H$12,"0")</f>
        <v>0</v>
      </c>
      <c r="AE191" s="1001"/>
      <c r="AF191" s="974"/>
      <c r="AG191" s="971"/>
      <c r="AH191" s="45" t="s">
        <v>71</v>
      </c>
      <c r="AI191" s="149" t="str">
        <f>IF(AI190&lt;&gt;"",職員設定!$H$12,"0")</f>
        <v>0</v>
      </c>
      <c r="AJ191" s="1001"/>
      <c r="AK191" s="974"/>
      <c r="AL191" s="971"/>
      <c r="AM191" s="45" t="s">
        <v>71</v>
      </c>
      <c r="AN191" s="149" t="str">
        <f>IF(AN190&lt;&gt;"",職員設定!$H$12,"0")</f>
        <v>0</v>
      </c>
      <c r="AO191" s="1001"/>
      <c r="AP191" s="974"/>
      <c r="AQ191" s="971"/>
      <c r="AR191" s="45" t="s">
        <v>71</v>
      </c>
      <c r="AS191" s="149" t="str">
        <f>IF(AS190&lt;&gt;"",職員設定!$H$12,"0")</f>
        <v>0</v>
      </c>
      <c r="AT191" s="1001"/>
      <c r="AU191" s="974"/>
      <c r="AV191" s="971"/>
      <c r="AW191" s="45" t="s">
        <v>71</v>
      </c>
      <c r="AX191" s="149" t="str">
        <f>IF(AX190&lt;&gt;"",職員設定!$H$12,"0")</f>
        <v>0</v>
      </c>
      <c r="AY191" s="1001"/>
      <c r="AZ191" s="974"/>
      <c r="BA191" s="971"/>
      <c r="BB191" s="45" t="s">
        <v>71</v>
      </c>
      <c r="BC191" s="149" t="str">
        <f>IF(BC190&lt;&gt;"",職員設定!$H$12,"0")</f>
        <v>0</v>
      </c>
      <c r="BD191" s="1001"/>
      <c r="BE191" s="974"/>
      <c r="BF191" s="971"/>
      <c r="BG191" s="45" t="s">
        <v>71</v>
      </c>
      <c r="BH191" s="149" t="str">
        <f>IF(BH190&lt;&gt;"",職員設定!$H$12,"0")</f>
        <v>0</v>
      </c>
      <c r="BI191" s="1001"/>
      <c r="BJ191" s="974"/>
      <c r="BK191" s="971"/>
      <c r="BL191" s="45"/>
      <c r="BM191" s="16"/>
      <c r="BN191" s="1001"/>
      <c r="BO191" s="984"/>
      <c r="BP191" s="954"/>
      <c r="BQ191" s="45"/>
      <c r="BR191" s="16"/>
      <c r="BS191" s="1001"/>
      <c r="BT191" s="984"/>
      <c r="BU191" s="954"/>
      <c r="BV191" s="45"/>
      <c r="BW191" s="16"/>
      <c r="BX191" s="1001"/>
      <c r="BY191" s="984"/>
      <c r="BZ191" s="954"/>
      <c r="CA191" s="1004"/>
      <c r="CB191" s="1020"/>
      <c r="CC191" s="1013"/>
    </row>
    <row r="192" spans="1:81" ht="18" customHeight="1" thickBot="1">
      <c r="A192" s="1180"/>
      <c r="B192" s="1162"/>
      <c r="C192" s="1141"/>
      <c r="D192" s="46" t="s">
        <v>51</v>
      </c>
      <c r="E192" s="18">
        <f>E190-E191</f>
        <v>0</v>
      </c>
      <c r="F192" s="1001"/>
      <c r="G192" s="1047"/>
      <c r="H192" s="1104"/>
      <c r="I192" s="46" t="s">
        <v>51</v>
      </c>
      <c r="J192" s="18">
        <f>J190-J191</f>
        <v>0</v>
      </c>
      <c r="K192" s="1001"/>
      <c r="L192" s="1047"/>
      <c r="M192" s="1104"/>
      <c r="N192" s="46" t="s">
        <v>51</v>
      </c>
      <c r="O192" s="18">
        <f>O190-O191</f>
        <v>0</v>
      </c>
      <c r="P192" s="1001"/>
      <c r="Q192" s="975"/>
      <c r="R192" s="972"/>
      <c r="S192" s="46" t="s">
        <v>51</v>
      </c>
      <c r="T192" s="18">
        <f>T190-T191</f>
        <v>0</v>
      </c>
      <c r="U192" s="1001"/>
      <c r="V192" s="975"/>
      <c r="W192" s="972"/>
      <c r="X192" s="46" t="s">
        <v>51</v>
      </c>
      <c r="Y192" s="18">
        <f>Y190-Y191</f>
        <v>0</v>
      </c>
      <c r="Z192" s="1001"/>
      <c r="AA192" s="975"/>
      <c r="AB192" s="972"/>
      <c r="AC192" s="46" t="s">
        <v>51</v>
      </c>
      <c r="AD192" s="18">
        <f>AD190-AD191</f>
        <v>0</v>
      </c>
      <c r="AE192" s="1001"/>
      <c r="AF192" s="975"/>
      <c r="AG192" s="972"/>
      <c r="AH192" s="46" t="s">
        <v>51</v>
      </c>
      <c r="AI192" s="18">
        <f>AI190-AI191</f>
        <v>0</v>
      </c>
      <c r="AJ192" s="1001"/>
      <c r="AK192" s="975"/>
      <c r="AL192" s="972"/>
      <c r="AM192" s="46" t="s">
        <v>51</v>
      </c>
      <c r="AN192" s="18">
        <f>AN190-AN191</f>
        <v>0</v>
      </c>
      <c r="AO192" s="1001"/>
      <c r="AP192" s="975"/>
      <c r="AQ192" s="972"/>
      <c r="AR192" s="46" t="s">
        <v>51</v>
      </c>
      <c r="AS192" s="18">
        <f>AS190-AS191</f>
        <v>0</v>
      </c>
      <c r="AT192" s="1001"/>
      <c r="AU192" s="975"/>
      <c r="AV192" s="972"/>
      <c r="AW192" s="46" t="s">
        <v>51</v>
      </c>
      <c r="AX192" s="18">
        <f>AX190-AX191</f>
        <v>0</v>
      </c>
      <c r="AY192" s="1001"/>
      <c r="AZ192" s="975"/>
      <c r="BA192" s="972"/>
      <c r="BB192" s="46" t="s">
        <v>51</v>
      </c>
      <c r="BC192" s="18">
        <f>BC190-BC191</f>
        <v>0</v>
      </c>
      <c r="BD192" s="1001"/>
      <c r="BE192" s="975"/>
      <c r="BF192" s="972"/>
      <c r="BG192" s="46" t="s">
        <v>51</v>
      </c>
      <c r="BH192" s="18">
        <f>BH190-BH191</f>
        <v>0</v>
      </c>
      <c r="BI192" s="1001"/>
      <c r="BJ192" s="975"/>
      <c r="BK192" s="972"/>
      <c r="BL192" s="77"/>
      <c r="BM192" s="78"/>
      <c r="BN192" s="1001"/>
      <c r="BO192" s="985"/>
      <c r="BP192" s="955"/>
      <c r="BQ192" s="77"/>
      <c r="BR192" s="78"/>
      <c r="BS192" s="1001"/>
      <c r="BT192" s="985"/>
      <c r="BU192" s="955"/>
      <c r="BV192" s="77"/>
      <c r="BW192" s="78"/>
      <c r="BX192" s="1001"/>
      <c r="BY192" s="985"/>
      <c r="BZ192" s="955"/>
      <c r="CA192" s="1005"/>
      <c r="CB192" s="1021"/>
      <c r="CC192" s="1014"/>
    </row>
    <row r="193" spans="1:81" ht="18" customHeight="1">
      <c r="A193" s="1180"/>
      <c r="B193" s="1162"/>
      <c r="C193" s="1140" t="str">
        <f>職員設定!$I$7</f>
        <v>名称</v>
      </c>
      <c r="D193" s="44" t="s">
        <v>38</v>
      </c>
      <c r="E193" s="32"/>
      <c r="F193" s="1001"/>
      <c r="G193" s="1046">
        <f>E195*F181-H193</f>
        <v>0</v>
      </c>
      <c r="H193" s="1095"/>
      <c r="I193" s="44" t="s">
        <v>38</v>
      </c>
      <c r="J193" s="32"/>
      <c r="K193" s="1001"/>
      <c r="L193" s="1046">
        <f>J195*K181-M193</f>
        <v>0</v>
      </c>
      <c r="M193" s="1095"/>
      <c r="N193" s="48" t="s">
        <v>38</v>
      </c>
      <c r="O193" s="33"/>
      <c r="P193" s="1001"/>
      <c r="Q193" s="974">
        <f>O195*P181-R193</f>
        <v>0</v>
      </c>
      <c r="R193" s="970">
        <f>IF(O181="",0,$M$193)</f>
        <v>0</v>
      </c>
      <c r="S193" s="48" t="s">
        <v>38</v>
      </c>
      <c r="T193" s="33"/>
      <c r="U193" s="1001"/>
      <c r="V193" s="974">
        <f>T195*U181-W193</f>
        <v>0</v>
      </c>
      <c r="W193" s="970">
        <f>IF(T181="",0,$M$193)</f>
        <v>0</v>
      </c>
      <c r="X193" s="48" t="s">
        <v>38</v>
      </c>
      <c r="Y193" s="33"/>
      <c r="Z193" s="1001"/>
      <c r="AA193" s="974">
        <f>Y195*Z181-AB193</f>
        <v>0</v>
      </c>
      <c r="AB193" s="970">
        <f>IF(Y181="",0,$M$193)</f>
        <v>0</v>
      </c>
      <c r="AC193" s="48" t="s">
        <v>38</v>
      </c>
      <c r="AD193" s="33"/>
      <c r="AE193" s="1001"/>
      <c r="AF193" s="974">
        <f>AD195*AE181-AG193</f>
        <v>0</v>
      </c>
      <c r="AG193" s="970">
        <f>IF(AD181="",0,$M$193)</f>
        <v>0</v>
      </c>
      <c r="AH193" s="48" t="s">
        <v>38</v>
      </c>
      <c r="AI193" s="33"/>
      <c r="AJ193" s="1001"/>
      <c r="AK193" s="974">
        <f>AI195*AJ181-AL193</f>
        <v>0</v>
      </c>
      <c r="AL193" s="970">
        <f>IF(AI181="",0,$M$193)</f>
        <v>0</v>
      </c>
      <c r="AM193" s="48" t="s">
        <v>38</v>
      </c>
      <c r="AN193" s="33"/>
      <c r="AO193" s="1001"/>
      <c r="AP193" s="974">
        <f>AN195*AO181-AQ193</f>
        <v>0</v>
      </c>
      <c r="AQ193" s="970">
        <f>IF(AN181="",0,$M$193)</f>
        <v>0</v>
      </c>
      <c r="AR193" s="48" t="s">
        <v>38</v>
      </c>
      <c r="AS193" s="33"/>
      <c r="AT193" s="1001"/>
      <c r="AU193" s="974">
        <f>AS195*AT181-AV193</f>
        <v>0</v>
      </c>
      <c r="AV193" s="970">
        <f>IF(AS181="",0,$M$193)</f>
        <v>0</v>
      </c>
      <c r="AW193" s="48" t="s">
        <v>38</v>
      </c>
      <c r="AX193" s="33"/>
      <c r="AY193" s="1001"/>
      <c r="AZ193" s="974">
        <f>AX195*AY181-BA193</f>
        <v>0</v>
      </c>
      <c r="BA193" s="970">
        <f>IF(AX181="",0,$M$193)</f>
        <v>0</v>
      </c>
      <c r="BB193" s="48" t="s">
        <v>38</v>
      </c>
      <c r="BC193" s="33"/>
      <c r="BD193" s="1001"/>
      <c r="BE193" s="974">
        <f>BC195*BD181-BF193</f>
        <v>0</v>
      </c>
      <c r="BF193" s="970">
        <f>IF(BC181="",0,$M$193)</f>
        <v>0</v>
      </c>
      <c r="BG193" s="48" t="s">
        <v>38</v>
      </c>
      <c r="BH193" s="33"/>
      <c r="BI193" s="1001"/>
      <c r="BJ193" s="974">
        <f>BH195*BI181-BK193</f>
        <v>0</v>
      </c>
      <c r="BK193" s="970">
        <f>IF(BH181="",0,$M$193)</f>
        <v>0</v>
      </c>
      <c r="BL193" s="75"/>
      <c r="BM193" s="76"/>
      <c r="BN193" s="1001"/>
      <c r="BO193" s="984"/>
      <c r="BP193" s="960"/>
      <c r="BQ193" s="75"/>
      <c r="BR193" s="76"/>
      <c r="BS193" s="1001"/>
      <c r="BT193" s="984"/>
      <c r="BU193" s="960"/>
      <c r="BV193" s="75"/>
      <c r="BW193" s="76"/>
      <c r="BX193" s="1001"/>
      <c r="BY193" s="984"/>
      <c r="BZ193" s="960"/>
      <c r="CA193" s="1003">
        <f t="shared" ref="CA193" si="84">BJ193+BK193+BE193+BF193+AZ193+BA193+AU193+AV193+AP193+AQ193+AK193+AL193+AF193+AG193+AA193+AB193+V193+W193+Q193+R193+L193+M193+G193+H193</f>
        <v>0</v>
      </c>
      <c r="CB193" s="1019">
        <f t="shared" ref="CB193" si="85">H193+M193</f>
        <v>0</v>
      </c>
      <c r="CC193" s="1018">
        <f>BK193+BF193+BA193+AV193+AQ193+AL193+AG193+AB193+W193+R193</f>
        <v>0</v>
      </c>
    </row>
    <row r="194" spans="1:81" s="230" customFormat="1" ht="18" customHeight="1">
      <c r="A194" s="1180"/>
      <c r="B194" s="1162"/>
      <c r="C194" s="1140"/>
      <c r="D194" s="45" t="s">
        <v>1</v>
      </c>
      <c r="E194" s="149" t="str">
        <f>IF(E193&lt;&gt;"",職員設定!$I$12,"0")</f>
        <v>0</v>
      </c>
      <c r="F194" s="1001"/>
      <c r="G194" s="1046"/>
      <c r="H194" s="1103"/>
      <c r="I194" s="45" t="s">
        <v>1</v>
      </c>
      <c r="J194" s="149" t="str">
        <f>IF(J193&lt;&gt;"",職員設定!$I$12,"0")</f>
        <v>0</v>
      </c>
      <c r="K194" s="1001"/>
      <c r="L194" s="1046"/>
      <c r="M194" s="1103"/>
      <c r="N194" s="45" t="s">
        <v>71</v>
      </c>
      <c r="O194" s="149" t="str">
        <f>IF(O193&lt;&gt;"",職員設定!$I$12,"0")</f>
        <v>0</v>
      </c>
      <c r="P194" s="1001"/>
      <c r="Q194" s="974"/>
      <c r="R194" s="971"/>
      <c r="S194" s="45" t="s">
        <v>71</v>
      </c>
      <c r="T194" s="149" t="str">
        <f>IF(T193&lt;&gt;"",職員設定!$I$12,"0")</f>
        <v>0</v>
      </c>
      <c r="U194" s="1001"/>
      <c r="V194" s="974"/>
      <c r="W194" s="971"/>
      <c r="X194" s="45" t="s">
        <v>71</v>
      </c>
      <c r="Y194" s="149" t="str">
        <f>IF(Y193&lt;&gt;"",職員設定!$I$12,"0")</f>
        <v>0</v>
      </c>
      <c r="Z194" s="1001"/>
      <c r="AA194" s="974"/>
      <c r="AB194" s="971"/>
      <c r="AC194" s="45" t="s">
        <v>71</v>
      </c>
      <c r="AD194" s="149" t="str">
        <f>IF(AD193&lt;&gt;"",職員設定!$I$12,"0")</f>
        <v>0</v>
      </c>
      <c r="AE194" s="1001"/>
      <c r="AF194" s="974"/>
      <c r="AG194" s="971"/>
      <c r="AH194" s="45" t="s">
        <v>71</v>
      </c>
      <c r="AI194" s="149" t="str">
        <f>IF(AI193&lt;&gt;"",職員設定!$I$12,"0")</f>
        <v>0</v>
      </c>
      <c r="AJ194" s="1001"/>
      <c r="AK194" s="974"/>
      <c r="AL194" s="971"/>
      <c r="AM194" s="45" t="s">
        <v>71</v>
      </c>
      <c r="AN194" s="149" t="str">
        <f>IF(AN193&lt;&gt;"",職員設定!$I$12,"0")</f>
        <v>0</v>
      </c>
      <c r="AO194" s="1001"/>
      <c r="AP194" s="974"/>
      <c r="AQ194" s="971"/>
      <c r="AR194" s="45" t="s">
        <v>71</v>
      </c>
      <c r="AS194" s="149" t="str">
        <f>IF(AS193&lt;&gt;"",職員設定!$I$12,"0")</f>
        <v>0</v>
      </c>
      <c r="AT194" s="1001"/>
      <c r="AU194" s="974"/>
      <c r="AV194" s="971"/>
      <c r="AW194" s="45" t="s">
        <v>71</v>
      </c>
      <c r="AX194" s="149" t="str">
        <f>IF(AX193&lt;&gt;"",職員設定!$I$12,"0")</f>
        <v>0</v>
      </c>
      <c r="AY194" s="1001"/>
      <c r="AZ194" s="974"/>
      <c r="BA194" s="971"/>
      <c r="BB194" s="45" t="s">
        <v>71</v>
      </c>
      <c r="BC194" s="149" t="str">
        <f>IF(BC193&lt;&gt;"",職員設定!$I$12,"0")</f>
        <v>0</v>
      </c>
      <c r="BD194" s="1001"/>
      <c r="BE194" s="974"/>
      <c r="BF194" s="971"/>
      <c r="BG194" s="45" t="s">
        <v>71</v>
      </c>
      <c r="BH194" s="149" t="str">
        <f>IF(BH193&lt;&gt;"",職員設定!$I$12,"0")</f>
        <v>0</v>
      </c>
      <c r="BI194" s="1001"/>
      <c r="BJ194" s="974"/>
      <c r="BK194" s="971"/>
      <c r="BL194" s="45"/>
      <c r="BM194" s="16"/>
      <c r="BN194" s="1001"/>
      <c r="BO194" s="984"/>
      <c r="BP194" s="954"/>
      <c r="BQ194" s="45"/>
      <c r="BR194" s="16"/>
      <c r="BS194" s="1001"/>
      <c r="BT194" s="984"/>
      <c r="BU194" s="954"/>
      <c r="BV194" s="45"/>
      <c r="BW194" s="16"/>
      <c r="BX194" s="1001"/>
      <c r="BY194" s="984"/>
      <c r="BZ194" s="954"/>
      <c r="CA194" s="1004"/>
      <c r="CB194" s="1020"/>
      <c r="CC194" s="1013"/>
    </row>
    <row r="195" spans="1:81" ht="18" customHeight="1" thickBot="1">
      <c r="A195" s="1180"/>
      <c r="B195" s="1163"/>
      <c r="C195" s="1141"/>
      <c r="D195" s="46" t="s">
        <v>51</v>
      </c>
      <c r="E195" s="18">
        <f>E193-E194</f>
        <v>0</v>
      </c>
      <c r="F195" s="1001"/>
      <c r="G195" s="1047"/>
      <c r="H195" s="1104"/>
      <c r="I195" s="46" t="s">
        <v>51</v>
      </c>
      <c r="J195" s="18">
        <f>J193-J194</f>
        <v>0</v>
      </c>
      <c r="K195" s="1001"/>
      <c r="L195" s="1047"/>
      <c r="M195" s="1104"/>
      <c r="N195" s="46" t="s">
        <v>51</v>
      </c>
      <c r="O195" s="18">
        <f>O193-O194</f>
        <v>0</v>
      </c>
      <c r="P195" s="1001"/>
      <c r="Q195" s="975"/>
      <c r="R195" s="972"/>
      <c r="S195" s="46" t="s">
        <v>51</v>
      </c>
      <c r="T195" s="18">
        <f>T193-T194</f>
        <v>0</v>
      </c>
      <c r="U195" s="1001"/>
      <c r="V195" s="975"/>
      <c r="W195" s="972"/>
      <c r="X195" s="46" t="s">
        <v>51</v>
      </c>
      <c r="Y195" s="18">
        <f>Y193-Y194</f>
        <v>0</v>
      </c>
      <c r="Z195" s="1001"/>
      <c r="AA195" s="975"/>
      <c r="AB195" s="972"/>
      <c r="AC195" s="46" t="s">
        <v>51</v>
      </c>
      <c r="AD195" s="18">
        <f>AD193-AD194</f>
        <v>0</v>
      </c>
      <c r="AE195" s="1001"/>
      <c r="AF195" s="975"/>
      <c r="AG195" s="972"/>
      <c r="AH195" s="46" t="s">
        <v>51</v>
      </c>
      <c r="AI195" s="18">
        <f>AI193-AI194</f>
        <v>0</v>
      </c>
      <c r="AJ195" s="1001"/>
      <c r="AK195" s="975"/>
      <c r="AL195" s="972"/>
      <c r="AM195" s="46" t="s">
        <v>51</v>
      </c>
      <c r="AN195" s="18">
        <f>AN193-AN194</f>
        <v>0</v>
      </c>
      <c r="AO195" s="1001"/>
      <c r="AP195" s="975"/>
      <c r="AQ195" s="972"/>
      <c r="AR195" s="46" t="s">
        <v>51</v>
      </c>
      <c r="AS195" s="18">
        <f>AS193-AS194</f>
        <v>0</v>
      </c>
      <c r="AT195" s="1001"/>
      <c r="AU195" s="975"/>
      <c r="AV195" s="972"/>
      <c r="AW195" s="46" t="s">
        <v>51</v>
      </c>
      <c r="AX195" s="18">
        <f>AX193-AX194</f>
        <v>0</v>
      </c>
      <c r="AY195" s="1001"/>
      <c r="AZ195" s="975"/>
      <c r="BA195" s="972"/>
      <c r="BB195" s="46" t="s">
        <v>51</v>
      </c>
      <c r="BC195" s="18">
        <f>BC193-BC194</f>
        <v>0</v>
      </c>
      <c r="BD195" s="1001"/>
      <c r="BE195" s="975"/>
      <c r="BF195" s="972"/>
      <c r="BG195" s="46" t="s">
        <v>51</v>
      </c>
      <c r="BH195" s="18">
        <f>BH193-BH194</f>
        <v>0</v>
      </c>
      <c r="BI195" s="1001"/>
      <c r="BJ195" s="975"/>
      <c r="BK195" s="972"/>
      <c r="BL195" s="77"/>
      <c r="BM195" s="78"/>
      <c r="BN195" s="1001"/>
      <c r="BO195" s="985"/>
      <c r="BP195" s="955"/>
      <c r="BQ195" s="77"/>
      <c r="BR195" s="78"/>
      <c r="BS195" s="1001"/>
      <c r="BT195" s="985"/>
      <c r="BU195" s="955"/>
      <c r="BV195" s="77"/>
      <c r="BW195" s="78"/>
      <c r="BX195" s="1001"/>
      <c r="BY195" s="985"/>
      <c r="BZ195" s="955"/>
      <c r="CA195" s="1005"/>
      <c r="CB195" s="1021"/>
      <c r="CC195" s="1014"/>
    </row>
    <row r="196" spans="1:81" ht="18" customHeight="1">
      <c r="A196" s="1180"/>
      <c r="B196" s="1142" t="s">
        <v>53</v>
      </c>
      <c r="C196" s="1177" t="str">
        <f>職員設定!$J$7</f>
        <v>名称</v>
      </c>
      <c r="D196" s="44" t="s">
        <v>48</v>
      </c>
      <c r="E196" s="32"/>
      <c r="F196" s="1001"/>
      <c r="G196" s="1045">
        <f>E199*F181-H196</f>
        <v>0</v>
      </c>
      <c r="H196" s="1095"/>
      <c r="I196" s="44" t="s">
        <v>48</v>
      </c>
      <c r="J196" s="32"/>
      <c r="K196" s="1001"/>
      <c r="L196" s="1045">
        <f>J199*K181-M196</f>
        <v>0</v>
      </c>
      <c r="M196" s="1095"/>
      <c r="N196" s="44" t="s">
        <v>48</v>
      </c>
      <c r="O196" s="32"/>
      <c r="P196" s="1001"/>
      <c r="Q196" s="973">
        <f>O199*P181-R196</f>
        <v>0</v>
      </c>
      <c r="R196" s="986"/>
      <c r="S196" s="44" t="s">
        <v>48</v>
      </c>
      <c r="T196" s="32"/>
      <c r="U196" s="1001"/>
      <c r="V196" s="973">
        <f>T199*U181-W196</f>
        <v>0</v>
      </c>
      <c r="W196" s="986"/>
      <c r="X196" s="44" t="s">
        <v>48</v>
      </c>
      <c r="Y196" s="32"/>
      <c r="Z196" s="1001"/>
      <c r="AA196" s="973">
        <f>Y199*Z181-AB196</f>
        <v>0</v>
      </c>
      <c r="AB196" s="986"/>
      <c r="AC196" s="44" t="s">
        <v>48</v>
      </c>
      <c r="AD196" s="32"/>
      <c r="AE196" s="1001"/>
      <c r="AF196" s="973">
        <f>AD199*AE181-AG196</f>
        <v>0</v>
      </c>
      <c r="AG196" s="986"/>
      <c r="AH196" s="44" t="s">
        <v>48</v>
      </c>
      <c r="AI196" s="32"/>
      <c r="AJ196" s="1001"/>
      <c r="AK196" s="973">
        <f>AI199*AJ181-AL196</f>
        <v>0</v>
      </c>
      <c r="AL196" s="986"/>
      <c r="AM196" s="44" t="s">
        <v>48</v>
      </c>
      <c r="AN196" s="32"/>
      <c r="AO196" s="1001"/>
      <c r="AP196" s="973">
        <f>AN199*AO181-AQ196</f>
        <v>0</v>
      </c>
      <c r="AQ196" s="986"/>
      <c r="AR196" s="44" t="s">
        <v>48</v>
      </c>
      <c r="AS196" s="32"/>
      <c r="AT196" s="1001"/>
      <c r="AU196" s="973">
        <f>AS199*AT181-AV196</f>
        <v>0</v>
      </c>
      <c r="AV196" s="986"/>
      <c r="AW196" s="44" t="s">
        <v>48</v>
      </c>
      <c r="AX196" s="32"/>
      <c r="AY196" s="1001"/>
      <c r="AZ196" s="973">
        <f>AX199*AY181-BA196</f>
        <v>0</v>
      </c>
      <c r="BA196" s="986"/>
      <c r="BB196" s="44" t="s">
        <v>48</v>
      </c>
      <c r="BC196" s="32"/>
      <c r="BD196" s="1001"/>
      <c r="BE196" s="973">
        <f>BC199*BD181-BF196</f>
        <v>0</v>
      </c>
      <c r="BF196" s="986"/>
      <c r="BG196" s="44" t="s">
        <v>48</v>
      </c>
      <c r="BH196" s="32"/>
      <c r="BI196" s="1001"/>
      <c r="BJ196" s="973">
        <f>BH199*BI181-BK196</f>
        <v>0</v>
      </c>
      <c r="BK196" s="986"/>
      <c r="BL196" s="409" t="s">
        <v>206</v>
      </c>
      <c r="BM196" s="32"/>
      <c r="BN196" s="1001"/>
      <c r="BO196" s="973">
        <f>BM199*BN181-BP196</f>
        <v>0</v>
      </c>
      <c r="BP196" s="961">
        <f>IF(BM197&gt;BM196,(BM197-BM196)*BN181,0)</f>
        <v>0</v>
      </c>
      <c r="BQ196" s="409" t="s">
        <v>206</v>
      </c>
      <c r="BR196" s="32"/>
      <c r="BS196" s="1001"/>
      <c r="BT196" s="973">
        <f>BR199*BS181-BU196</f>
        <v>0</v>
      </c>
      <c r="BU196" s="961">
        <f>IF(BR197&gt;BR196,(BR197-BR196)*BS181,0)</f>
        <v>0</v>
      </c>
      <c r="BV196" s="409" t="s">
        <v>206</v>
      </c>
      <c r="BW196" s="32"/>
      <c r="BX196" s="1001"/>
      <c r="BY196" s="973">
        <f>BW199*BX181-BZ196</f>
        <v>0</v>
      </c>
      <c r="BZ196" s="961">
        <f>IF(BW197&gt;BW196,(BW197-BW196)*BX181,0)</f>
        <v>0</v>
      </c>
      <c r="CA196" s="1003">
        <f>BJ196+BK196+BE196+BF196+AZ196+BA196+AU196+AV196+AP196+AQ196+AK196+AL196+AF196+AG196+AA196+AB196+V196+W196+Q196+R196+L196+M196+G196+H196+BO196+BP196+BT196+BU196+BY196+BZ196</f>
        <v>0</v>
      </c>
      <c r="CB196" s="1019">
        <f>H196+M196</f>
        <v>0</v>
      </c>
      <c r="CC196" s="944">
        <f>BK196+BF196+BA196+AV196+AQ196+AL196+AG196+AB196+W196+R196+BP196+BU196+BZ196</f>
        <v>0</v>
      </c>
    </row>
    <row r="197" spans="1:81" ht="18" customHeight="1">
      <c r="A197" s="1180"/>
      <c r="B197" s="1143"/>
      <c r="C197" s="1178"/>
      <c r="D197" s="48" t="s">
        <v>38</v>
      </c>
      <c r="E197" s="33"/>
      <c r="F197" s="1001"/>
      <c r="G197" s="1046"/>
      <c r="H197" s="1096"/>
      <c r="I197" s="48" t="s">
        <v>38</v>
      </c>
      <c r="J197" s="33"/>
      <c r="K197" s="1001"/>
      <c r="L197" s="1046"/>
      <c r="M197" s="1096"/>
      <c r="N197" s="48" t="s">
        <v>38</v>
      </c>
      <c r="O197" s="33"/>
      <c r="P197" s="1001"/>
      <c r="Q197" s="974"/>
      <c r="R197" s="987"/>
      <c r="S197" s="48" t="s">
        <v>38</v>
      </c>
      <c r="T197" s="33"/>
      <c r="U197" s="1001"/>
      <c r="V197" s="974"/>
      <c r="W197" s="987"/>
      <c r="X197" s="48" t="s">
        <v>38</v>
      </c>
      <c r="Y197" s="33"/>
      <c r="Z197" s="1001"/>
      <c r="AA197" s="974"/>
      <c r="AB197" s="987"/>
      <c r="AC197" s="48" t="s">
        <v>38</v>
      </c>
      <c r="AD197" s="33"/>
      <c r="AE197" s="1001"/>
      <c r="AF197" s="974"/>
      <c r="AG197" s="987"/>
      <c r="AH197" s="48" t="s">
        <v>38</v>
      </c>
      <c r="AI197" s="33"/>
      <c r="AJ197" s="1001"/>
      <c r="AK197" s="974"/>
      <c r="AL197" s="987"/>
      <c r="AM197" s="48" t="s">
        <v>38</v>
      </c>
      <c r="AN197" s="33"/>
      <c r="AO197" s="1001"/>
      <c r="AP197" s="974"/>
      <c r="AQ197" s="987"/>
      <c r="AR197" s="48" t="s">
        <v>38</v>
      </c>
      <c r="AS197" s="33"/>
      <c r="AT197" s="1001"/>
      <c r="AU197" s="974"/>
      <c r="AV197" s="987"/>
      <c r="AW197" s="48" t="s">
        <v>38</v>
      </c>
      <c r="AX197" s="33"/>
      <c r="AY197" s="1001"/>
      <c r="AZ197" s="974"/>
      <c r="BA197" s="987"/>
      <c r="BB197" s="48" t="s">
        <v>38</v>
      </c>
      <c r="BC197" s="33"/>
      <c r="BD197" s="1001"/>
      <c r="BE197" s="974"/>
      <c r="BF197" s="987"/>
      <c r="BG197" s="48" t="s">
        <v>38</v>
      </c>
      <c r="BH197" s="33"/>
      <c r="BI197" s="1001"/>
      <c r="BJ197" s="974"/>
      <c r="BK197" s="987"/>
      <c r="BL197" s="48" t="s">
        <v>205</v>
      </c>
      <c r="BM197" s="33"/>
      <c r="BN197" s="1001"/>
      <c r="BO197" s="974"/>
      <c r="BP197" s="958"/>
      <c r="BQ197" s="48" t="s">
        <v>205</v>
      </c>
      <c r="BR197" s="33"/>
      <c r="BS197" s="1001"/>
      <c r="BT197" s="974"/>
      <c r="BU197" s="958"/>
      <c r="BV197" s="48" t="s">
        <v>205</v>
      </c>
      <c r="BW197" s="33"/>
      <c r="BX197" s="1001"/>
      <c r="BY197" s="974"/>
      <c r="BZ197" s="958"/>
      <c r="CA197" s="1080"/>
      <c r="CB197" s="1022"/>
      <c r="CC197" s="1028"/>
    </row>
    <row r="198" spans="1:81" s="3" customFormat="1" ht="18" customHeight="1">
      <c r="A198" s="1180"/>
      <c r="B198" s="1143"/>
      <c r="C198" s="1178"/>
      <c r="D198" s="49" t="s">
        <v>44</v>
      </c>
      <c r="E198" s="34"/>
      <c r="F198" s="1001"/>
      <c r="G198" s="1046"/>
      <c r="H198" s="1096"/>
      <c r="I198" s="49" t="s">
        <v>44</v>
      </c>
      <c r="J198" s="34"/>
      <c r="K198" s="1001"/>
      <c r="L198" s="1046"/>
      <c r="M198" s="1096"/>
      <c r="N198" s="49" t="s">
        <v>44</v>
      </c>
      <c r="O198" s="34"/>
      <c r="P198" s="1001"/>
      <c r="Q198" s="974"/>
      <c r="R198" s="987"/>
      <c r="S198" s="49" t="s">
        <v>44</v>
      </c>
      <c r="T198" s="34"/>
      <c r="U198" s="1001"/>
      <c r="V198" s="974"/>
      <c r="W198" s="987"/>
      <c r="X198" s="49" t="s">
        <v>44</v>
      </c>
      <c r="Y198" s="34"/>
      <c r="Z198" s="1001"/>
      <c r="AA198" s="974"/>
      <c r="AB198" s="987"/>
      <c r="AC198" s="49" t="s">
        <v>44</v>
      </c>
      <c r="AD198" s="34"/>
      <c r="AE198" s="1001"/>
      <c r="AF198" s="974"/>
      <c r="AG198" s="987"/>
      <c r="AH198" s="49" t="s">
        <v>44</v>
      </c>
      <c r="AI198" s="34"/>
      <c r="AJ198" s="1001"/>
      <c r="AK198" s="974"/>
      <c r="AL198" s="987"/>
      <c r="AM198" s="49" t="s">
        <v>44</v>
      </c>
      <c r="AN198" s="34"/>
      <c r="AO198" s="1001"/>
      <c r="AP198" s="974"/>
      <c r="AQ198" s="987"/>
      <c r="AR198" s="49" t="s">
        <v>44</v>
      </c>
      <c r="AS198" s="34"/>
      <c r="AT198" s="1001"/>
      <c r="AU198" s="974"/>
      <c r="AV198" s="987"/>
      <c r="AW198" s="49" t="s">
        <v>44</v>
      </c>
      <c r="AX198" s="34"/>
      <c r="AY198" s="1001"/>
      <c r="AZ198" s="974"/>
      <c r="BA198" s="987"/>
      <c r="BB198" s="49" t="s">
        <v>44</v>
      </c>
      <c r="BC198" s="34"/>
      <c r="BD198" s="1001"/>
      <c r="BE198" s="974"/>
      <c r="BF198" s="987"/>
      <c r="BG198" s="49" t="s">
        <v>44</v>
      </c>
      <c r="BH198" s="34"/>
      <c r="BI198" s="1001"/>
      <c r="BJ198" s="974"/>
      <c r="BK198" s="987"/>
      <c r="BL198" s="517" t="s">
        <v>52</v>
      </c>
      <c r="BM198" s="28">
        <f>IF(BM197="",0,職員設定!M12)</f>
        <v>0</v>
      </c>
      <c r="BN198" s="1001"/>
      <c r="BO198" s="974"/>
      <c r="BP198" s="958"/>
      <c r="BQ198" s="517" t="s">
        <v>52</v>
      </c>
      <c r="BR198" s="28">
        <f>IF(BR197="",0,職員設定!N12)</f>
        <v>0</v>
      </c>
      <c r="BS198" s="1001"/>
      <c r="BT198" s="974"/>
      <c r="BU198" s="958"/>
      <c r="BV198" s="250" t="s">
        <v>52</v>
      </c>
      <c r="BW198" s="34"/>
      <c r="BX198" s="1001"/>
      <c r="BY198" s="974"/>
      <c r="BZ198" s="958"/>
      <c r="CA198" s="1080"/>
      <c r="CB198" s="1022"/>
      <c r="CC198" s="1028"/>
    </row>
    <row r="199" spans="1:81" ht="18.600000000000001" customHeight="1" thickBot="1">
      <c r="A199" s="1180"/>
      <c r="B199" s="1143"/>
      <c r="C199" s="1179"/>
      <c r="D199" s="50" t="s">
        <v>88</v>
      </c>
      <c r="E199" s="18">
        <f>E197-E198</f>
        <v>0</v>
      </c>
      <c r="F199" s="1001"/>
      <c r="G199" s="1047"/>
      <c r="H199" s="1097"/>
      <c r="I199" s="50" t="s">
        <v>88</v>
      </c>
      <c r="J199" s="18">
        <f>J197-J198</f>
        <v>0</v>
      </c>
      <c r="K199" s="1001"/>
      <c r="L199" s="1047"/>
      <c r="M199" s="1097"/>
      <c r="N199" s="50" t="s">
        <v>88</v>
      </c>
      <c r="O199" s="18">
        <f>O197-O198</f>
        <v>0</v>
      </c>
      <c r="P199" s="1001"/>
      <c r="Q199" s="975"/>
      <c r="R199" s="988"/>
      <c r="S199" s="50" t="s">
        <v>88</v>
      </c>
      <c r="T199" s="18">
        <f>T197-T198</f>
        <v>0</v>
      </c>
      <c r="U199" s="1001"/>
      <c r="V199" s="975"/>
      <c r="W199" s="988"/>
      <c r="X199" s="50" t="s">
        <v>88</v>
      </c>
      <c r="Y199" s="18">
        <f>Y197-Y198</f>
        <v>0</v>
      </c>
      <c r="Z199" s="1001"/>
      <c r="AA199" s="975"/>
      <c r="AB199" s="988"/>
      <c r="AC199" s="50" t="s">
        <v>88</v>
      </c>
      <c r="AD199" s="18">
        <f>AD197-AD198</f>
        <v>0</v>
      </c>
      <c r="AE199" s="1001"/>
      <c r="AF199" s="975"/>
      <c r="AG199" s="988"/>
      <c r="AH199" s="50" t="s">
        <v>88</v>
      </c>
      <c r="AI199" s="18">
        <f>AI197-AI198</f>
        <v>0</v>
      </c>
      <c r="AJ199" s="1001"/>
      <c r="AK199" s="975"/>
      <c r="AL199" s="988"/>
      <c r="AM199" s="50" t="s">
        <v>88</v>
      </c>
      <c r="AN199" s="18">
        <f>AN197-AN198</f>
        <v>0</v>
      </c>
      <c r="AO199" s="1001"/>
      <c r="AP199" s="975"/>
      <c r="AQ199" s="988"/>
      <c r="AR199" s="50" t="s">
        <v>88</v>
      </c>
      <c r="AS199" s="18">
        <f>AS197-AS198</f>
        <v>0</v>
      </c>
      <c r="AT199" s="1001"/>
      <c r="AU199" s="975"/>
      <c r="AV199" s="988"/>
      <c r="AW199" s="50" t="s">
        <v>88</v>
      </c>
      <c r="AX199" s="18">
        <f>AX197-AX198</f>
        <v>0</v>
      </c>
      <c r="AY199" s="1001"/>
      <c r="AZ199" s="975"/>
      <c r="BA199" s="988"/>
      <c r="BB199" s="50" t="s">
        <v>88</v>
      </c>
      <c r="BC199" s="18">
        <f>BC197-BC198</f>
        <v>0</v>
      </c>
      <c r="BD199" s="1001"/>
      <c r="BE199" s="975"/>
      <c r="BF199" s="988"/>
      <c r="BG199" s="50" t="s">
        <v>88</v>
      </c>
      <c r="BH199" s="18">
        <f>BH197-BH198</f>
        <v>0</v>
      </c>
      <c r="BI199" s="1001"/>
      <c r="BJ199" s="975"/>
      <c r="BK199" s="988"/>
      <c r="BL199" s="52" t="s">
        <v>204</v>
      </c>
      <c r="BM199" s="19">
        <f>BM197-BM198</f>
        <v>0</v>
      </c>
      <c r="BN199" s="1001"/>
      <c r="BO199" s="975"/>
      <c r="BP199" s="959"/>
      <c r="BQ199" s="52" t="s">
        <v>204</v>
      </c>
      <c r="BR199" s="19">
        <f>BR197-BR198</f>
        <v>0</v>
      </c>
      <c r="BS199" s="1001"/>
      <c r="BT199" s="975"/>
      <c r="BU199" s="959"/>
      <c r="BV199" s="52" t="s">
        <v>204</v>
      </c>
      <c r="BW199" s="19">
        <f>BW197-BW198</f>
        <v>0</v>
      </c>
      <c r="BX199" s="1001"/>
      <c r="BY199" s="975"/>
      <c r="BZ199" s="959"/>
      <c r="CA199" s="1081"/>
      <c r="CB199" s="1023"/>
      <c r="CC199" s="1029">
        <f t="shared" ref="CC199" si="86">BK199+BF199+BA199+AV199+AQ199+AL199+AG199+AB199+W199+R199</f>
        <v>0</v>
      </c>
    </row>
    <row r="200" spans="1:81" ht="18" customHeight="1">
      <c r="A200" s="1180"/>
      <c r="B200" s="1143"/>
      <c r="C200" s="1177" t="str">
        <f>職員設定!$K$7</f>
        <v>名称</v>
      </c>
      <c r="D200" s="44" t="s">
        <v>48</v>
      </c>
      <c r="E200" s="32"/>
      <c r="F200" s="1001"/>
      <c r="G200" s="1045">
        <f>E203*F181-H200</f>
        <v>0</v>
      </c>
      <c r="H200" s="1095"/>
      <c r="I200" s="44" t="s">
        <v>48</v>
      </c>
      <c r="J200" s="32"/>
      <c r="K200" s="1001"/>
      <c r="L200" s="1045">
        <f>J203*K181-M200</f>
        <v>0</v>
      </c>
      <c r="M200" s="1095"/>
      <c r="N200" s="44" t="s">
        <v>48</v>
      </c>
      <c r="O200" s="32"/>
      <c r="P200" s="1001"/>
      <c r="Q200" s="973">
        <f>O203*P181-R200</f>
        <v>0</v>
      </c>
      <c r="R200" s="986"/>
      <c r="S200" s="44" t="s">
        <v>48</v>
      </c>
      <c r="T200" s="32"/>
      <c r="U200" s="1001"/>
      <c r="V200" s="973">
        <f>T203*U181-W200</f>
        <v>0</v>
      </c>
      <c r="W200" s="986"/>
      <c r="X200" s="44" t="s">
        <v>48</v>
      </c>
      <c r="Y200" s="32"/>
      <c r="Z200" s="1001"/>
      <c r="AA200" s="973">
        <f>Y203*Z181-AB200</f>
        <v>0</v>
      </c>
      <c r="AB200" s="986"/>
      <c r="AC200" s="44" t="s">
        <v>48</v>
      </c>
      <c r="AD200" s="32"/>
      <c r="AE200" s="1001"/>
      <c r="AF200" s="973">
        <f>AD203*AE181-AG200</f>
        <v>0</v>
      </c>
      <c r="AG200" s="986"/>
      <c r="AH200" s="44" t="s">
        <v>48</v>
      </c>
      <c r="AI200" s="32"/>
      <c r="AJ200" s="1001"/>
      <c r="AK200" s="973">
        <f>AI203*AJ181-AL200</f>
        <v>0</v>
      </c>
      <c r="AL200" s="986"/>
      <c r="AM200" s="44" t="s">
        <v>48</v>
      </c>
      <c r="AN200" s="32"/>
      <c r="AO200" s="1001"/>
      <c r="AP200" s="973">
        <f>AN203*AO181-AQ200</f>
        <v>0</v>
      </c>
      <c r="AQ200" s="986"/>
      <c r="AR200" s="44" t="s">
        <v>48</v>
      </c>
      <c r="AS200" s="32"/>
      <c r="AT200" s="1001"/>
      <c r="AU200" s="973">
        <f>AS203*AT181-AV200</f>
        <v>0</v>
      </c>
      <c r="AV200" s="986"/>
      <c r="AW200" s="44" t="s">
        <v>48</v>
      </c>
      <c r="AX200" s="32"/>
      <c r="AY200" s="1001"/>
      <c r="AZ200" s="973">
        <f>AX203*AY181-BA200</f>
        <v>0</v>
      </c>
      <c r="BA200" s="986"/>
      <c r="BB200" s="44" t="s">
        <v>48</v>
      </c>
      <c r="BC200" s="32"/>
      <c r="BD200" s="1001"/>
      <c r="BE200" s="973">
        <f>BC203*BD181-BF200</f>
        <v>0</v>
      </c>
      <c r="BF200" s="986"/>
      <c r="BG200" s="44" t="s">
        <v>48</v>
      </c>
      <c r="BH200" s="32"/>
      <c r="BI200" s="1001"/>
      <c r="BJ200" s="973">
        <f>BH203*BI181-BK200</f>
        <v>0</v>
      </c>
      <c r="BK200" s="986"/>
      <c r="BL200" s="75"/>
      <c r="BM200" s="76"/>
      <c r="BN200" s="1001"/>
      <c r="BO200" s="976"/>
      <c r="BP200" s="962"/>
      <c r="BQ200" s="75"/>
      <c r="BR200" s="76"/>
      <c r="BS200" s="1001"/>
      <c r="BT200" s="976"/>
      <c r="BU200" s="962"/>
      <c r="BV200" s="75"/>
      <c r="BW200" s="76"/>
      <c r="BX200" s="1001"/>
      <c r="BY200" s="976"/>
      <c r="BZ200" s="962"/>
      <c r="CA200" s="1082">
        <f>BJ200+BK200+BE200+BF200+AZ200+BA200+AU200+AV200+AP200+AQ200+AK200+AL200+AF200+AG200+AA200+AB200+V200+W200+Q200+R200+L200+M200+G200+H200</f>
        <v>0</v>
      </c>
      <c r="CB200" s="1024">
        <f t="shared" ref="CB200" si="87">H200+M200</f>
        <v>0</v>
      </c>
      <c r="CC200" s="944">
        <f>BK200+BF200+BA200+AV200+AQ200+AL200+AG200+AB200+W200+R200</f>
        <v>0</v>
      </c>
    </row>
    <row r="201" spans="1:81" ht="18" customHeight="1">
      <c r="A201" s="1180"/>
      <c r="B201" s="1143"/>
      <c r="C201" s="1178"/>
      <c r="D201" s="48" t="s">
        <v>38</v>
      </c>
      <c r="E201" s="33"/>
      <c r="F201" s="1001"/>
      <c r="G201" s="1048"/>
      <c r="H201" s="1096"/>
      <c r="I201" s="48" t="s">
        <v>38</v>
      </c>
      <c r="J201" s="33"/>
      <c r="K201" s="1001"/>
      <c r="L201" s="1048"/>
      <c r="M201" s="1096"/>
      <c r="N201" s="48" t="s">
        <v>38</v>
      </c>
      <c r="O201" s="33"/>
      <c r="P201" s="1001"/>
      <c r="Q201" s="1066"/>
      <c r="R201" s="987"/>
      <c r="S201" s="48" t="s">
        <v>38</v>
      </c>
      <c r="T201" s="33"/>
      <c r="U201" s="1001"/>
      <c r="V201" s="1066"/>
      <c r="W201" s="987"/>
      <c r="X201" s="48" t="s">
        <v>38</v>
      </c>
      <c r="Y201" s="33"/>
      <c r="Z201" s="1001"/>
      <c r="AA201" s="1066"/>
      <c r="AB201" s="987"/>
      <c r="AC201" s="48" t="s">
        <v>38</v>
      </c>
      <c r="AD201" s="33"/>
      <c r="AE201" s="1001"/>
      <c r="AF201" s="1066"/>
      <c r="AG201" s="987"/>
      <c r="AH201" s="48" t="s">
        <v>38</v>
      </c>
      <c r="AI201" s="33"/>
      <c r="AJ201" s="1001"/>
      <c r="AK201" s="1066"/>
      <c r="AL201" s="987"/>
      <c r="AM201" s="48" t="s">
        <v>38</v>
      </c>
      <c r="AN201" s="33"/>
      <c r="AO201" s="1001"/>
      <c r="AP201" s="1066"/>
      <c r="AQ201" s="987"/>
      <c r="AR201" s="48" t="s">
        <v>38</v>
      </c>
      <c r="AS201" s="33"/>
      <c r="AT201" s="1001"/>
      <c r="AU201" s="1066"/>
      <c r="AV201" s="987"/>
      <c r="AW201" s="48" t="s">
        <v>38</v>
      </c>
      <c r="AX201" s="33"/>
      <c r="AY201" s="1001"/>
      <c r="AZ201" s="1066"/>
      <c r="BA201" s="987"/>
      <c r="BB201" s="48" t="s">
        <v>38</v>
      </c>
      <c r="BC201" s="33"/>
      <c r="BD201" s="1001"/>
      <c r="BE201" s="1066"/>
      <c r="BF201" s="987"/>
      <c r="BG201" s="48" t="s">
        <v>38</v>
      </c>
      <c r="BH201" s="33"/>
      <c r="BI201" s="1001"/>
      <c r="BJ201" s="1066"/>
      <c r="BK201" s="987"/>
      <c r="BL201" s="79"/>
      <c r="BM201" s="80"/>
      <c r="BN201" s="1001"/>
      <c r="BO201" s="977"/>
      <c r="BP201" s="954"/>
      <c r="BQ201" s="79"/>
      <c r="BR201" s="80"/>
      <c r="BS201" s="1001"/>
      <c r="BT201" s="977"/>
      <c r="BU201" s="954"/>
      <c r="BV201" s="79"/>
      <c r="BW201" s="80"/>
      <c r="BX201" s="1001"/>
      <c r="BY201" s="977"/>
      <c r="BZ201" s="954"/>
      <c r="CA201" s="1080"/>
      <c r="CB201" s="1020"/>
      <c r="CC201" s="945"/>
    </row>
    <row r="202" spans="1:81" ht="18" customHeight="1">
      <c r="A202" s="1180"/>
      <c r="B202" s="1143"/>
      <c r="C202" s="1178"/>
      <c r="D202" s="49" t="s">
        <v>44</v>
      </c>
      <c r="E202" s="34"/>
      <c r="F202" s="1001"/>
      <c r="G202" s="1048"/>
      <c r="H202" s="1096"/>
      <c r="I202" s="49" t="s">
        <v>44</v>
      </c>
      <c r="J202" s="34"/>
      <c r="K202" s="1001"/>
      <c r="L202" s="1048"/>
      <c r="M202" s="1096"/>
      <c r="N202" s="49" t="s">
        <v>44</v>
      </c>
      <c r="O202" s="34"/>
      <c r="P202" s="1001"/>
      <c r="Q202" s="1066"/>
      <c r="R202" s="987"/>
      <c r="S202" s="49" t="s">
        <v>44</v>
      </c>
      <c r="T202" s="34"/>
      <c r="U202" s="1001"/>
      <c r="V202" s="1066"/>
      <c r="W202" s="987"/>
      <c r="X202" s="49" t="s">
        <v>44</v>
      </c>
      <c r="Y202" s="34"/>
      <c r="Z202" s="1001"/>
      <c r="AA202" s="1066"/>
      <c r="AB202" s="987"/>
      <c r="AC202" s="49" t="s">
        <v>44</v>
      </c>
      <c r="AD202" s="34"/>
      <c r="AE202" s="1001"/>
      <c r="AF202" s="1066"/>
      <c r="AG202" s="987"/>
      <c r="AH202" s="49" t="s">
        <v>44</v>
      </c>
      <c r="AI202" s="34"/>
      <c r="AJ202" s="1001"/>
      <c r="AK202" s="1066"/>
      <c r="AL202" s="987"/>
      <c r="AM202" s="49" t="s">
        <v>44</v>
      </c>
      <c r="AN202" s="34"/>
      <c r="AO202" s="1001"/>
      <c r="AP202" s="1066"/>
      <c r="AQ202" s="987"/>
      <c r="AR202" s="49" t="s">
        <v>44</v>
      </c>
      <c r="AS202" s="34"/>
      <c r="AT202" s="1001"/>
      <c r="AU202" s="1066"/>
      <c r="AV202" s="987"/>
      <c r="AW202" s="49" t="s">
        <v>44</v>
      </c>
      <c r="AX202" s="34"/>
      <c r="AY202" s="1001"/>
      <c r="AZ202" s="1066"/>
      <c r="BA202" s="987"/>
      <c r="BB202" s="49" t="s">
        <v>44</v>
      </c>
      <c r="BC202" s="34"/>
      <c r="BD202" s="1001"/>
      <c r="BE202" s="1066"/>
      <c r="BF202" s="987"/>
      <c r="BG202" s="49" t="s">
        <v>44</v>
      </c>
      <c r="BH202" s="34"/>
      <c r="BI202" s="1001"/>
      <c r="BJ202" s="1066"/>
      <c r="BK202" s="987"/>
      <c r="BL202" s="72"/>
      <c r="BM202" s="28"/>
      <c r="BN202" s="1001"/>
      <c r="BO202" s="977"/>
      <c r="BP202" s="954"/>
      <c r="BQ202" s="72"/>
      <c r="BR202" s="28"/>
      <c r="BS202" s="1001"/>
      <c r="BT202" s="977"/>
      <c r="BU202" s="954"/>
      <c r="BV202" s="72"/>
      <c r="BW202" s="28"/>
      <c r="BX202" s="1001"/>
      <c r="BY202" s="977"/>
      <c r="BZ202" s="954"/>
      <c r="CA202" s="1080"/>
      <c r="CB202" s="1020"/>
      <c r="CC202" s="945"/>
    </row>
    <row r="203" spans="1:81" ht="18" customHeight="1" thickBot="1">
      <c r="A203" s="1180"/>
      <c r="B203" s="1143"/>
      <c r="C203" s="1179"/>
      <c r="D203" s="50" t="s">
        <v>88</v>
      </c>
      <c r="E203" s="18">
        <f>E201-E202</f>
        <v>0</v>
      </c>
      <c r="F203" s="1001"/>
      <c r="G203" s="1049"/>
      <c r="H203" s="1097"/>
      <c r="I203" s="50" t="s">
        <v>88</v>
      </c>
      <c r="J203" s="18">
        <f>J201-J202</f>
        <v>0</v>
      </c>
      <c r="K203" s="1001"/>
      <c r="L203" s="1049"/>
      <c r="M203" s="1097"/>
      <c r="N203" s="50" t="s">
        <v>88</v>
      </c>
      <c r="O203" s="18">
        <f>O201-O202</f>
        <v>0</v>
      </c>
      <c r="P203" s="1001"/>
      <c r="Q203" s="1067"/>
      <c r="R203" s="988"/>
      <c r="S203" s="50" t="s">
        <v>88</v>
      </c>
      <c r="T203" s="18">
        <f>T201-T202</f>
        <v>0</v>
      </c>
      <c r="U203" s="1001"/>
      <c r="V203" s="1067"/>
      <c r="W203" s="988"/>
      <c r="X203" s="50" t="s">
        <v>88</v>
      </c>
      <c r="Y203" s="18">
        <f>Y201-Y202</f>
        <v>0</v>
      </c>
      <c r="Z203" s="1001"/>
      <c r="AA203" s="1067"/>
      <c r="AB203" s="988"/>
      <c r="AC203" s="50" t="s">
        <v>88</v>
      </c>
      <c r="AD203" s="18">
        <f>AD201-AD202</f>
        <v>0</v>
      </c>
      <c r="AE203" s="1001"/>
      <c r="AF203" s="1067"/>
      <c r="AG203" s="988"/>
      <c r="AH203" s="50" t="s">
        <v>88</v>
      </c>
      <c r="AI203" s="18">
        <f>AI201-AI202</f>
        <v>0</v>
      </c>
      <c r="AJ203" s="1001"/>
      <c r="AK203" s="1067"/>
      <c r="AL203" s="988"/>
      <c r="AM203" s="50" t="s">
        <v>88</v>
      </c>
      <c r="AN203" s="18">
        <f>AN201-AN202</f>
        <v>0</v>
      </c>
      <c r="AO203" s="1001"/>
      <c r="AP203" s="1067"/>
      <c r="AQ203" s="988"/>
      <c r="AR203" s="50" t="s">
        <v>88</v>
      </c>
      <c r="AS203" s="18">
        <f>AS201-AS202</f>
        <v>0</v>
      </c>
      <c r="AT203" s="1001"/>
      <c r="AU203" s="1067"/>
      <c r="AV203" s="988"/>
      <c r="AW203" s="50" t="s">
        <v>88</v>
      </c>
      <c r="AX203" s="18">
        <f>AX201-AX202</f>
        <v>0</v>
      </c>
      <c r="AY203" s="1001"/>
      <c r="AZ203" s="1067"/>
      <c r="BA203" s="988"/>
      <c r="BB203" s="50" t="s">
        <v>88</v>
      </c>
      <c r="BC203" s="18">
        <f>BC201-BC202</f>
        <v>0</v>
      </c>
      <c r="BD203" s="1001"/>
      <c r="BE203" s="1067"/>
      <c r="BF203" s="988"/>
      <c r="BG203" s="50" t="s">
        <v>88</v>
      </c>
      <c r="BH203" s="18">
        <f>BH201-BH202</f>
        <v>0</v>
      </c>
      <c r="BI203" s="1001"/>
      <c r="BJ203" s="1067"/>
      <c r="BK203" s="988"/>
      <c r="BL203" s="81"/>
      <c r="BM203" s="78"/>
      <c r="BN203" s="1001"/>
      <c r="BO203" s="978"/>
      <c r="BP203" s="955"/>
      <c r="BQ203" s="81"/>
      <c r="BR203" s="78"/>
      <c r="BS203" s="1001"/>
      <c r="BT203" s="978"/>
      <c r="BU203" s="955"/>
      <c r="BV203" s="81"/>
      <c r="BW203" s="78"/>
      <c r="BX203" s="1001"/>
      <c r="BY203" s="978"/>
      <c r="BZ203" s="955"/>
      <c r="CA203" s="1081"/>
      <c r="CB203" s="1021"/>
      <c r="CC203" s="945">
        <f t="shared" ref="CC203:CC223" si="88">BK203+BF203+BA203+AV203+AQ203+AL203+AG203+AB203+W203+R203</f>
        <v>0</v>
      </c>
    </row>
    <row r="204" spans="1:81" s="5" customFormat="1" ht="18" customHeight="1" thickBot="1">
      <c r="A204" s="1180"/>
      <c r="B204" s="1143"/>
      <c r="C204" s="1145" t="s">
        <v>41</v>
      </c>
      <c r="D204" s="44" t="s">
        <v>119</v>
      </c>
      <c r="E204" s="35"/>
      <c r="F204" s="1001"/>
      <c r="G204" s="1045">
        <f>E207*F181-H204</f>
        <v>0</v>
      </c>
      <c r="H204" s="1095"/>
      <c r="I204" s="44" t="s">
        <v>119</v>
      </c>
      <c r="J204" s="35"/>
      <c r="K204" s="1001"/>
      <c r="L204" s="1045">
        <f>J207*K181-M204</f>
        <v>0</v>
      </c>
      <c r="M204" s="1095"/>
      <c r="N204" s="44" t="s">
        <v>119</v>
      </c>
      <c r="O204" s="35">
        <v>4.75</v>
      </c>
      <c r="P204" s="1001"/>
      <c r="Q204" s="973">
        <f>O207*P181-R204</f>
        <v>1406</v>
      </c>
      <c r="R204" s="961">
        <f>IF(O204="",0,ROUND(SUM(R181:R195)*O204*P181/職員設定!$C$7,0))</f>
        <v>99</v>
      </c>
      <c r="S204" s="44" t="s">
        <v>119</v>
      </c>
      <c r="T204" s="35"/>
      <c r="U204" s="1001"/>
      <c r="V204" s="973">
        <f>T207*U181-W204</f>
        <v>0</v>
      </c>
      <c r="W204" s="961">
        <f>IF(T204="",0,ROUND(SUM(W181:W195)*T204*U181/職員設定!$C$7,0))</f>
        <v>0</v>
      </c>
      <c r="X204" s="44" t="s">
        <v>119</v>
      </c>
      <c r="Y204" s="35">
        <v>5.9829999999999997</v>
      </c>
      <c r="Z204" s="1001"/>
      <c r="AA204" s="973">
        <f>Y207*Z181-AB204</f>
        <v>1773</v>
      </c>
      <c r="AB204" s="961">
        <f>IF(Y204="",0,ROUND(SUM(AB181:AB195)*Y204*Z181/職員設定!$C$7,0))</f>
        <v>124</v>
      </c>
      <c r="AC204" s="44" t="s">
        <v>119</v>
      </c>
      <c r="AD204" s="35"/>
      <c r="AE204" s="1001"/>
      <c r="AF204" s="973">
        <f>AD207*AE181-AG204</f>
        <v>0</v>
      </c>
      <c r="AG204" s="961">
        <f>IF(AD204="",0,ROUND(SUM(AG181:AG195)*AD204*AE181/職員設定!$C$7,0))</f>
        <v>0</v>
      </c>
      <c r="AH204" s="44" t="s">
        <v>119</v>
      </c>
      <c r="AI204" s="35"/>
      <c r="AJ204" s="1001"/>
      <c r="AK204" s="973">
        <f>AI207*AJ181-AL204</f>
        <v>0</v>
      </c>
      <c r="AL204" s="961">
        <f>IF(AI204="",0,ROUND(SUM(AL181:AL195)*AI204*AJ181/職員設定!$C$7,0))</f>
        <v>0</v>
      </c>
      <c r="AM204" s="44" t="s">
        <v>119</v>
      </c>
      <c r="AN204" s="35"/>
      <c r="AO204" s="1001"/>
      <c r="AP204" s="973">
        <f>AN207*AO181-AQ204</f>
        <v>0</v>
      </c>
      <c r="AQ204" s="961">
        <f>IF(AN204="",0,ROUND(SUM(AQ181:AQ195)*AN204*AO181/職員設定!$C$7,0))</f>
        <v>0</v>
      </c>
      <c r="AR204" s="44" t="s">
        <v>119</v>
      </c>
      <c r="AS204" s="35"/>
      <c r="AT204" s="1001"/>
      <c r="AU204" s="973">
        <f>AS207*AT181-AV204</f>
        <v>0</v>
      </c>
      <c r="AV204" s="961">
        <f>IF(AS204="",0,ROUND(SUM(AV181:AV195)*AS204*AT181/職員設定!$C$7,0))</f>
        <v>0</v>
      </c>
      <c r="AW204" s="44" t="s">
        <v>119</v>
      </c>
      <c r="AX204" s="35"/>
      <c r="AY204" s="1001"/>
      <c r="AZ204" s="973">
        <f>AX207*AY181-BA204</f>
        <v>0</v>
      </c>
      <c r="BA204" s="961">
        <f>IF(AX204="",0,ROUND(SUM(BA181:BA195)*AX204*AY181/職員設定!$C$7,0))</f>
        <v>0</v>
      </c>
      <c r="BB204" s="44" t="s">
        <v>119</v>
      </c>
      <c r="BC204" s="35"/>
      <c r="BD204" s="1001"/>
      <c r="BE204" s="973">
        <f>BC207*BD181-BF204</f>
        <v>0</v>
      </c>
      <c r="BF204" s="961">
        <f>IF(BC204="",0,ROUND(SUM(BF181:BF195)*BC204*BD181/職員設定!$C$7,0))</f>
        <v>0</v>
      </c>
      <c r="BG204" s="44" t="s">
        <v>119</v>
      </c>
      <c r="BH204" s="35"/>
      <c r="BI204" s="1001"/>
      <c r="BJ204" s="973">
        <f>BH207*BI181-BK204</f>
        <v>0</v>
      </c>
      <c r="BK204" s="961">
        <f>IF(BH204="",0,ROUND(SUM(BK181:BK195)*BH204*BI181/職員設定!$C$7,0))</f>
        <v>0</v>
      </c>
      <c r="BL204" s="75"/>
      <c r="BM204" s="82"/>
      <c r="BN204" s="1001"/>
      <c r="BO204" s="966"/>
      <c r="BP204" s="953"/>
      <c r="BQ204" s="75"/>
      <c r="BR204" s="82"/>
      <c r="BS204" s="1001"/>
      <c r="BT204" s="966"/>
      <c r="BU204" s="953"/>
      <c r="BV204" s="75"/>
      <c r="BW204" s="82"/>
      <c r="BX204" s="1001"/>
      <c r="BY204" s="966"/>
      <c r="BZ204" s="953"/>
      <c r="CA204" s="1082">
        <f t="shared" ref="CA204" si="89">BJ204+BK204+BE204+BF204+AZ204+BA204+AU204+AV204+AP204+AQ204+AK204+AL204+AF204+AG204+AA204+AB204+V204+W204+Q204+R204+L204+M204+G204+H204</f>
        <v>3402</v>
      </c>
      <c r="CB204" s="1024">
        <f t="shared" ref="CB204" si="90">H204+M204</f>
        <v>0</v>
      </c>
      <c r="CC204" s="946">
        <f>BK204+BF204+BA204+AV204+AQ204+AL204+AG204+AB204+W204+R204</f>
        <v>223</v>
      </c>
    </row>
    <row r="205" spans="1:81" ht="18" customHeight="1" thickBot="1">
      <c r="A205" s="1180"/>
      <c r="B205" s="1143"/>
      <c r="C205" s="1146"/>
      <c r="D205" s="48" t="s">
        <v>38</v>
      </c>
      <c r="E205" s="33"/>
      <c r="F205" s="1001"/>
      <c r="G205" s="1046"/>
      <c r="H205" s="1096"/>
      <c r="I205" s="48" t="s">
        <v>38</v>
      </c>
      <c r="J205" s="33"/>
      <c r="K205" s="1001"/>
      <c r="L205" s="1046"/>
      <c r="M205" s="1096"/>
      <c r="N205" s="48" t="s">
        <v>38</v>
      </c>
      <c r="O205" s="33">
        <v>6858</v>
      </c>
      <c r="P205" s="1001"/>
      <c r="Q205" s="974"/>
      <c r="R205" s="979"/>
      <c r="S205" s="48" t="s">
        <v>38</v>
      </c>
      <c r="T205" s="33"/>
      <c r="U205" s="1001"/>
      <c r="V205" s="974"/>
      <c r="W205" s="979"/>
      <c r="X205" s="48" t="s">
        <v>38</v>
      </c>
      <c r="Y205" s="33">
        <v>8640</v>
      </c>
      <c r="Z205" s="1001"/>
      <c r="AA205" s="974"/>
      <c r="AB205" s="979"/>
      <c r="AC205" s="48" t="s">
        <v>38</v>
      </c>
      <c r="AD205" s="33"/>
      <c r="AE205" s="1001"/>
      <c r="AF205" s="974"/>
      <c r="AG205" s="979"/>
      <c r="AH205" s="48" t="s">
        <v>38</v>
      </c>
      <c r="AI205" s="33"/>
      <c r="AJ205" s="1001"/>
      <c r="AK205" s="974"/>
      <c r="AL205" s="979"/>
      <c r="AM205" s="48" t="s">
        <v>38</v>
      </c>
      <c r="AN205" s="33"/>
      <c r="AO205" s="1001"/>
      <c r="AP205" s="974"/>
      <c r="AQ205" s="979"/>
      <c r="AR205" s="48" t="s">
        <v>38</v>
      </c>
      <c r="AS205" s="33"/>
      <c r="AT205" s="1001"/>
      <c r="AU205" s="974"/>
      <c r="AV205" s="979"/>
      <c r="AW205" s="48" t="s">
        <v>38</v>
      </c>
      <c r="AX205" s="33"/>
      <c r="AY205" s="1001"/>
      <c r="AZ205" s="974"/>
      <c r="BA205" s="979"/>
      <c r="BB205" s="48" t="s">
        <v>38</v>
      </c>
      <c r="BC205" s="33"/>
      <c r="BD205" s="1001"/>
      <c r="BE205" s="974"/>
      <c r="BF205" s="979"/>
      <c r="BG205" s="48" t="s">
        <v>38</v>
      </c>
      <c r="BH205" s="33"/>
      <c r="BI205" s="1001"/>
      <c r="BJ205" s="974"/>
      <c r="BK205" s="979"/>
      <c r="BL205" s="79"/>
      <c r="BM205" s="80"/>
      <c r="BN205" s="1001"/>
      <c r="BO205" s="967"/>
      <c r="BP205" s="954"/>
      <c r="BQ205" s="79"/>
      <c r="BR205" s="80"/>
      <c r="BS205" s="1001"/>
      <c r="BT205" s="967"/>
      <c r="BU205" s="954"/>
      <c r="BV205" s="79"/>
      <c r="BW205" s="80"/>
      <c r="BX205" s="1001"/>
      <c r="BY205" s="967"/>
      <c r="BZ205" s="954"/>
      <c r="CA205" s="1004"/>
      <c r="CB205" s="1020"/>
      <c r="CC205" s="946"/>
    </row>
    <row r="206" spans="1:81" s="421" customFormat="1" ht="18" customHeight="1" thickBot="1">
      <c r="A206" s="1180"/>
      <c r="B206" s="1143"/>
      <c r="C206" s="1146"/>
      <c r="D206" s="468" t="s">
        <v>46</v>
      </c>
      <c r="E206" s="6">
        <f>ROUNDUP(E204*職員設定!$O$12,0)</f>
        <v>0</v>
      </c>
      <c r="F206" s="1001"/>
      <c r="G206" s="1046"/>
      <c r="H206" s="1096"/>
      <c r="I206" s="468" t="s">
        <v>46</v>
      </c>
      <c r="J206" s="6">
        <f>ROUNDUP(J204*職員設定!$O$12,0)</f>
        <v>0</v>
      </c>
      <c r="K206" s="1001"/>
      <c r="L206" s="1046"/>
      <c r="M206" s="1096"/>
      <c r="N206" s="468" t="s">
        <v>46</v>
      </c>
      <c r="O206" s="6">
        <f>ROUND(O204*職員設定!$O$12,0)</f>
        <v>5353</v>
      </c>
      <c r="P206" s="1001"/>
      <c r="Q206" s="974"/>
      <c r="R206" s="979"/>
      <c r="S206" s="468" t="s">
        <v>46</v>
      </c>
      <c r="T206" s="6">
        <f>ROUND(T204*職員設定!$O$12,0)</f>
        <v>0</v>
      </c>
      <c r="U206" s="1001"/>
      <c r="V206" s="974"/>
      <c r="W206" s="979"/>
      <c r="X206" s="468" t="s">
        <v>46</v>
      </c>
      <c r="Y206" s="6">
        <f>ROUND(Y204*職員設定!$O$12,0)</f>
        <v>6743</v>
      </c>
      <c r="Z206" s="1001"/>
      <c r="AA206" s="974"/>
      <c r="AB206" s="979"/>
      <c r="AC206" s="468" t="s">
        <v>46</v>
      </c>
      <c r="AD206" s="6">
        <f>ROUND(AD204*職員設定!$O$12,0)</f>
        <v>0</v>
      </c>
      <c r="AE206" s="1001"/>
      <c r="AF206" s="974"/>
      <c r="AG206" s="979"/>
      <c r="AH206" s="468" t="s">
        <v>46</v>
      </c>
      <c r="AI206" s="6">
        <f>ROUND(AI204*職員設定!$O$12,0)</f>
        <v>0</v>
      </c>
      <c r="AJ206" s="1001"/>
      <c r="AK206" s="974"/>
      <c r="AL206" s="979"/>
      <c r="AM206" s="468" t="s">
        <v>46</v>
      </c>
      <c r="AN206" s="6">
        <f>ROUND(AN204*職員設定!$O$12,0)</f>
        <v>0</v>
      </c>
      <c r="AO206" s="1001"/>
      <c r="AP206" s="974"/>
      <c r="AQ206" s="979"/>
      <c r="AR206" s="468" t="s">
        <v>46</v>
      </c>
      <c r="AS206" s="6">
        <f>ROUND(AS204*職員設定!$O$12,0)</f>
        <v>0</v>
      </c>
      <c r="AT206" s="1001"/>
      <c r="AU206" s="974"/>
      <c r="AV206" s="979"/>
      <c r="AW206" s="468" t="s">
        <v>46</v>
      </c>
      <c r="AX206" s="6">
        <f>ROUND(AX204*職員設定!$O$12,0)</f>
        <v>0</v>
      </c>
      <c r="AY206" s="1001"/>
      <c r="AZ206" s="974"/>
      <c r="BA206" s="979"/>
      <c r="BB206" s="468" t="s">
        <v>46</v>
      </c>
      <c r="BC206" s="6">
        <f>ROUND(BC204*職員設定!$O$12,0)</f>
        <v>0</v>
      </c>
      <c r="BD206" s="1001"/>
      <c r="BE206" s="974"/>
      <c r="BF206" s="979"/>
      <c r="BG206" s="468" t="s">
        <v>46</v>
      </c>
      <c r="BH206" s="6">
        <f>ROUND(BH204*職員設定!$O$12,0)</f>
        <v>0</v>
      </c>
      <c r="BI206" s="1001"/>
      <c r="BJ206" s="974"/>
      <c r="BK206" s="979"/>
      <c r="BL206" s="434"/>
      <c r="BM206" s="28"/>
      <c r="BN206" s="1001"/>
      <c r="BO206" s="967"/>
      <c r="BP206" s="954"/>
      <c r="BQ206" s="434"/>
      <c r="BR206" s="28"/>
      <c r="BS206" s="1001"/>
      <c r="BT206" s="967"/>
      <c r="BU206" s="954"/>
      <c r="BV206" s="434"/>
      <c r="BW206" s="28"/>
      <c r="BX206" s="1001"/>
      <c r="BY206" s="967"/>
      <c r="BZ206" s="954"/>
      <c r="CA206" s="1004"/>
      <c r="CB206" s="1020"/>
      <c r="CC206" s="946"/>
    </row>
    <row r="207" spans="1:81" ht="18" customHeight="1" thickBot="1">
      <c r="A207" s="1180"/>
      <c r="B207" s="1143"/>
      <c r="C207" s="1147"/>
      <c r="D207" s="52" t="s">
        <v>89</v>
      </c>
      <c r="E207" s="19">
        <f>E205-E206</f>
        <v>0</v>
      </c>
      <c r="F207" s="1001"/>
      <c r="G207" s="1047"/>
      <c r="H207" s="1097"/>
      <c r="I207" s="52" t="s">
        <v>89</v>
      </c>
      <c r="J207" s="19">
        <f>J205-J206</f>
        <v>0</v>
      </c>
      <c r="K207" s="1001"/>
      <c r="L207" s="1047"/>
      <c r="M207" s="1097"/>
      <c r="N207" s="52" t="s">
        <v>89</v>
      </c>
      <c r="O207" s="19">
        <f>O205-O206</f>
        <v>1505</v>
      </c>
      <c r="P207" s="1001"/>
      <c r="Q207" s="975"/>
      <c r="R207" s="980"/>
      <c r="S207" s="52" t="s">
        <v>89</v>
      </c>
      <c r="T207" s="19">
        <f>T205-T206</f>
        <v>0</v>
      </c>
      <c r="U207" s="1001"/>
      <c r="V207" s="975"/>
      <c r="W207" s="980"/>
      <c r="X207" s="52" t="s">
        <v>89</v>
      </c>
      <c r="Y207" s="19">
        <f>Y205-Y206</f>
        <v>1897</v>
      </c>
      <c r="Z207" s="1001"/>
      <c r="AA207" s="975"/>
      <c r="AB207" s="980"/>
      <c r="AC207" s="52" t="s">
        <v>89</v>
      </c>
      <c r="AD207" s="19">
        <f>AD205-AD206</f>
        <v>0</v>
      </c>
      <c r="AE207" s="1001"/>
      <c r="AF207" s="975"/>
      <c r="AG207" s="980"/>
      <c r="AH207" s="52" t="s">
        <v>89</v>
      </c>
      <c r="AI207" s="19">
        <f>AI205-AI206</f>
        <v>0</v>
      </c>
      <c r="AJ207" s="1001"/>
      <c r="AK207" s="975"/>
      <c r="AL207" s="980"/>
      <c r="AM207" s="52" t="s">
        <v>89</v>
      </c>
      <c r="AN207" s="19">
        <f>AN205-AN206</f>
        <v>0</v>
      </c>
      <c r="AO207" s="1001"/>
      <c r="AP207" s="975"/>
      <c r="AQ207" s="980"/>
      <c r="AR207" s="52" t="s">
        <v>89</v>
      </c>
      <c r="AS207" s="19">
        <f>AS205-AS206</f>
        <v>0</v>
      </c>
      <c r="AT207" s="1001"/>
      <c r="AU207" s="975"/>
      <c r="AV207" s="980"/>
      <c r="AW207" s="52" t="s">
        <v>89</v>
      </c>
      <c r="AX207" s="19">
        <f>AX205-AX206</f>
        <v>0</v>
      </c>
      <c r="AY207" s="1001"/>
      <c r="AZ207" s="975"/>
      <c r="BA207" s="980"/>
      <c r="BB207" s="52" t="s">
        <v>89</v>
      </c>
      <c r="BC207" s="19">
        <f>BC205-BC206</f>
        <v>0</v>
      </c>
      <c r="BD207" s="1001"/>
      <c r="BE207" s="975"/>
      <c r="BF207" s="980"/>
      <c r="BG207" s="52" t="s">
        <v>89</v>
      </c>
      <c r="BH207" s="19">
        <f>BH205-BH206</f>
        <v>0</v>
      </c>
      <c r="BI207" s="1001"/>
      <c r="BJ207" s="975"/>
      <c r="BK207" s="980"/>
      <c r="BL207" s="83"/>
      <c r="BM207" s="84"/>
      <c r="BN207" s="1001"/>
      <c r="BO207" s="968"/>
      <c r="BP207" s="955"/>
      <c r="BQ207" s="83"/>
      <c r="BR207" s="84"/>
      <c r="BS207" s="1001"/>
      <c r="BT207" s="968"/>
      <c r="BU207" s="955"/>
      <c r="BV207" s="83"/>
      <c r="BW207" s="84"/>
      <c r="BX207" s="1001"/>
      <c r="BY207" s="968"/>
      <c r="BZ207" s="955"/>
      <c r="CA207" s="1005"/>
      <c r="CB207" s="1021"/>
      <c r="CC207" s="946">
        <f t="shared" si="88"/>
        <v>0</v>
      </c>
    </row>
    <row r="208" spans="1:81" s="5" customFormat="1" ht="18" customHeight="1" thickBot="1">
      <c r="A208" s="1180"/>
      <c r="B208" s="1143"/>
      <c r="C208" s="1145" t="s">
        <v>42</v>
      </c>
      <c r="D208" s="44" t="s">
        <v>5</v>
      </c>
      <c r="E208" s="35"/>
      <c r="F208" s="1001"/>
      <c r="G208" s="1045">
        <f>E211*F181-H208</f>
        <v>0</v>
      </c>
      <c r="H208" s="1095"/>
      <c r="I208" s="44" t="s">
        <v>5</v>
      </c>
      <c r="J208" s="35"/>
      <c r="K208" s="1001"/>
      <c r="L208" s="1045">
        <f>J211*K181-M208</f>
        <v>0</v>
      </c>
      <c r="M208" s="1095"/>
      <c r="N208" s="44" t="s">
        <v>5</v>
      </c>
      <c r="O208" s="35"/>
      <c r="P208" s="1001"/>
      <c r="Q208" s="973">
        <f>O211*P181-R208</f>
        <v>0</v>
      </c>
      <c r="R208" s="961">
        <f>IF(O208="",0,ROUND(SUM(R181:R195)*O208*P181*1.25/職員設定!$C$7,0))</f>
        <v>0</v>
      </c>
      <c r="S208" s="44" t="s">
        <v>5</v>
      </c>
      <c r="T208" s="35"/>
      <c r="U208" s="1001"/>
      <c r="V208" s="973">
        <f>T211*U181-W208</f>
        <v>0</v>
      </c>
      <c r="W208" s="961">
        <f>IF(T208="",0,ROUND(SUM(W181:W195)*T208*U181*1.25/職員設定!$C$7,0))</f>
        <v>0</v>
      </c>
      <c r="X208" s="44" t="s">
        <v>5</v>
      </c>
      <c r="Y208" s="35">
        <v>2.0830000000000002</v>
      </c>
      <c r="Z208" s="1001"/>
      <c r="AA208" s="973">
        <f>Y211*Z181-AB208</f>
        <v>774</v>
      </c>
      <c r="AB208" s="961">
        <f>IF(Y208="",0,ROUND(SUM(AB181:AB195)*Y208*Z181*1.25/職員設定!$C$7,0))</f>
        <v>54</v>
      </c>
      <c r="AC208" s="44" t="s">
        <v>5</v>
      </c>
      <c r="AD208" s="35"/>
      <c r="AE208" s="1001"/>
      <c r="AF208" s="973">
        <f>AD211*AE181-AG208</f>
        <v>0</v>
      </c>
      <c r="AG208" s="961">
        <f>IF(AD208="",0,ROUND(SUM(AG181:AG195)*AD208*AE181*1.25/職員設定!$C$7,0))</f>
        <v>0</v>
      </c>
      <c r="AH208" s="44" t="s">
        <v>5</v>
      </c>
      <c r="AI208" s="35"/>
      <c r="AJ208" s="1001"/>
      <c r="AK208" s="973">
        <f>AI211*AJ181-AL208</f>
        <v>0</v>
      </c>
      <c r="AL208" s="961">
        <f>IF(AI208="",0,ROUND(SUM(AL181:AL195)*AI208*AJ181*1.25/職員設定!$C$7,0))</f>
        <v>0</v>
      </c>
      <c r="AM208" s="44" t="s">
        <v>5</v>
      </c>
      <c r="AN208" s="35"/>
      <c r="AO208" s="1001"/>
      <c r="AP208" s="973">
        <f>AN211*AO181-AQ208</f>
        <v>0</v>
      </c>
      <c r="AQ208" s="961">
        <f>IF(AN208="",0,ROUND(SUM(AQ181:AQ195)*AN208*AO181*1.25/職員設定!$C$7,0))</f>
        <v>0</v>
      </c>
      <c r="AR208" s="44" t="s">
        <v>5</v>
      </c>
      <c r="AS208" s="35"/>
      <c r="AT208" s="1001"/>
      <c r="AU208" s="973">
        <f>AS211*AT181-AV208</f>
        <v>0</v>
      </c>
      <c r="AV208" s="961">
        <f>IF(AS208="",0,ROUND(SUM(AV181:AV195)*AS208*AT181*1.25/職員設定!$C$7,0))</f>
        <v>0</v>
      </c>
      <c r="AW208" s="44" t="s">
        <v>5</v>
      </c>
      <c r="AX208" s="35"/>
      <c r="AY208" s="1001"/>
      <c r="AZ208" s="973">
        <f>AX211*AY181-BA208</f>
        <v>0</v>
      </c>
      <c r="BA208" s="961">
        <f>IF(AX208="",0,ROUND(SUM(BA181:BA195)*AX208*AY181*1.25/職員設定!$C$7,0))</f>
        <v>0</v>
      </c>
      <c r="BB208" s="44" t="s">
        <v>5</v>
      </c>
      <c r="BC208" s="35"/>
      <c r="BD208" s="1001"/>
      <c r="BE208" s="973">
        <f>BC211*BD181-BF208</f>
        <v>0</v>
      </c>
      <c r="BF208" s="961">
        <f>IF(BC208="",0,ROUND(SUM(BF181:BF195)*BC208*BD181*1.25/職員設定!$C$7,0))</f>
        <v>0</v>
      </c>
      <c r="BG208" s="44" t="s">
        <v>5</v>
      </c>
      <c r="BH208" s="35"/>
      <c r="BI208" s="1001"/>
      <c r="BJ208" s="973">
        <f>BH211*BI181-BK208</f>
        <v>0</v>
      </c>
      <c r="BK208" s="961">
        <f>IF(BH208="",0,ROUND(SUM(BK181:BK195)*BH208*BI181*1.25/職員設定!$C$7,0))</f>
        <v>0</v>
      </c>
      <c r="BL208" s="75"/>
      <c r="BM208" s="82"/>
      <c r="BN208" s="1001"/>
      <c r="BO208" s="966"/>
      <c r="BP208" s="953"/>
      <c r="BQ208" s="75"/>
      <c r="BR208" s="82"/>
      <c r="BS208" s="1001"/>
      <c r="BT208" s="966"/>
      <c r="BU208" s="953"/>
      <c r="BV208" s="75"/>
      <c r="BW208" s="82"/>
      <c r="BX208" s="1001"/>
      <c r="BY208" s="966"/>
      <c r="BZ208" s="953"/>
      <c r="CA208" s="1082">
        <f t="shared" ref="CA208" si="91">BJ208+BK208+BE208+BF208+AZ208+BA208+AU208+AV208+AP208+AQ208+AK208+AL208+AF208+AG208+AA208+AB208+V208+W208+Q208+R208+L208+M208+G208+H208</f>
        <v>828</v>
      </c>
      <c r="CB208" s="1024">
        <f t="shared" ref="CB208" si="92">H208+M208</f>
        <v>0</v>
      </c>
      <c r="CC208" s="946">
        <f>BK208+BF208+BA208+AV208+AQ208+AL208+AG208+AB208+W208+R208</f>
        <v>54</v>
      </c>
    </row>
    <row r="209" spans="1:81" ht="18" customHeight="1" thickBot="1">
      <c r="A209" s="1180"/>
      <c r="B209" s="1143"/>
      <c r="C209" s="1146"/>
      <c r="D209" s="48" t="s">
        <v>38</v>
      </c>
      <c r="E209" s="33"/>
      <c r="F209" s="1001"/>
      <c r="G209" s="1046"/>
      <c r="H209" s="1096"/>
      <c r="I209" s="48" t="s">
        <v>38</v>
      </c>
      <c r="J209" s="33"/>
      <c r="K209" s="1001"/>
      <c r="L209" s="1046"/>
      <c r="M209" s="1096"/>
      <c r="N209" s="48" t="s">
        <v>38</v>
      </c>
      <c r="O209" s="33"/>
      <c r="P209" s="1001"/>
      <c r="Q209" s="974"/>
      <c r="R209" s="979"/>
      <c r="S209" s="48" t="s">
        <v>38</v>
      </c>
      <c r="T209" s="33"/>
      <c r="U209" s="1001"/>
      <c r="V209" s="974"/>
      <c r="W209" s="979"/>
      <c r="X209" s="48" t="s">
        <v>38</v>
      </c>
      <c r="Y209" s="33">
        <v>3761</v>
      </c>
      <c r="Z209" s="1001"/>
      <c r="AA209" s="974"/>
      <c r="AB209" s="979"/>
      <c r="AC209" s="48" t="s">
        <v>38</v>
      </c>
      <c r="AD209" s="33"/>
      <c r="AE209" s="1001"/>
      <c r="AF209" s="974"/>
      <c r="AG209" s="979"/>
      <c r="AH209" s="48" t="s">
        <v>38</v>
      </c>
      <c r="AI209" s="33"/>
      <c r="AJ209" s="1001"/>
      <c r="AK209" s="974"/>
      <c r="AL209" s="979"/>
      <c r="AM209" s="48" t="s">
        <v>38</v>
      </c>
      <c r="AN209" s="33"/>
      <c r="AO209" s="1001"/>
      <c r="AP209" s="974"/>
      <c r="AQ209" s="979"/>
      <c r="AR209" s="48" t="s">
        <v>38</v>
      </c>
      <c r="AS209" s="33"/>
      <c r="AT209" s="1001"/>
      <c r="AU209" s="974"/>
      <c r="AV209" s="979"/>
      <c r="AW209" s="48" t="s">
        <v>38</v>
      </c>
      <c r="AX209" s="33"/>
      <c r="AY209" s="1001"/>
      <c r="AZ209" s="974"/>
      <c r="BA209" s="979"/>
      <c r="BB209" s="48" t="s">
        <v>38</v>
      </c>
      <c r="BC209" s="33"/>
      <c r="BD209" s="1001"/>
      <c r="BE209" s="974"/>
      <c r="BF209" s="979"/>
      <c r="BG209" s="48" t="s">
        <v>38</v>
      </c>
      <c r="BH209" s="33"/>
      <c r="BI209" s="1001"/>
      <c r="BJ209" s="974"/>
      <c r="BK209" s="979"/>
      <c r="BL209" s="79"/>
      <c r="BM209" s="80"/>
      <c r="BN209" s="1001"/>
      <c r="BO209" s="967"/>
      <c r="BP209" s="954"/>
      <c r="BQ209" s="79"/>
      <c r="BR209" s="80"/>
      <c r="BS209" s="1001"/>
      <c r="BT209" s="967"/>
      <c r="BU209" s="954"/>
      <c r="BV209" s="79"/>
      <c r="BW209" s="80"/>
      <c r="BX209" s="1001"/>
      <c r="BY209" s="967"/>
      <c r="BZ209" s="954"/>
      <c r="CA209" s="1004"/>
      <c r="CB209" s="1020"/>
      <c r="CC209" s="946"/>
    </row>
    <row r="210" spans="1:81" s="421" customFormat="1" ht="18" customHeight="1" thickBot="1">
      <c r="A210" s="1180"/>
      <c r="B210" s="1143"/>
      <c r="C210" s="1146"/>
      <c r="D210" s="468" t="s">
        <v>6</v>
      </c>
      <c r="E210" s="6">
        <f>ROUNDUP(E208*職員設定!$P$12,0)</f>
        <v>0</v>
      </c>
      <c r="F210" s="1001"/>
      <c r="G210" s="1046"/>
      <c r="H210" s="1096"/>
      <c r="I210" s="468" t="s">
        <v>6</v>
      </c>
      <c r="J210" s="6">
        <f>ROUNDUP(J208*職員設定!$P$12,0)</f>
        <v>0</v>
      </c>
      <c r="K210" s="1001"/>
      <c r="L210" s="1046"/>
      <c r="M210" s="1096"/>
      <c r="N210" s="468" t="s">
        <v>6</v>
      </c>
      <c r="O210" s="6">
        <f>ROUND(O208*職員設定!$P$12,0)</f>
        <v>0</v>
      </c>
      <c r="P210" s="1001"/>
      <c r="Q210" s="974"/>
      <c r="R210" s="979"/>
      <c r="S210" s="468" t="s">
        <v>6</v>
      </c>
      <c r="T210" s="6">
        <f>ROUND(T208*職員設定!$P$12,0)</f>
        <v>0</v>
      </c>
      <c r="U210" s="1001"/>
      <c r="V210" s="974"/>
      <c r="W210" s="979"/>
      <c r="X210" s="468" t="s">
        <v>6</v>
      </c>
      <c r="Y210" s="6">
        <f>ROUND(Y208*職員設定!$P$12,0)</f>
        <v>2933</v>
      </c>
      <c r="Z210" s="1001"/>
      <c r="AA210" s="974"/>
      <c r="AB210" s="979"/>
      <c r="AC210" s="468" t="s">
        <v>6</v>
      </c>
      <c r="AD210" s="6">
        <f>ROUND(AD208*職員設定!$P$12,0)</f>
        <v>0</v>
      </c>
      <c r="AE210" s="1001"/>
      <c r="AF210" s="974"/>
      <c r="AG210" s="979"/>
      <c r="AH210" s="468" t="s">
        <v>6</v>
      </c>
      <c r="AI210" s="6">
        <f>ROUND(AI208*職員設定!$P$12,0)</f>
        <v>0</v>
      </c>
      <c r="AJ210" s="1001"/>
      <c r="AK210" s="974"/>
      <c r="AL210" s="979"/>
      <c r="AM210" s="468" t="s">
        <v>6</v>
      </c>
      <c r="AN210" s="6">
        <f>ROUND(AN208*職員設定!$P$12,0)</f>
        <v>0</v>
      </c>
      <c r="AO210" s="1001"/>
      <c r="AP210" s="974"/>
      <c r="AQ210" s="979"/>
      <c r="AR210" s="468" t="s">
        <v>6</v>
      </c>
      <c r="AS210" s="6">
        <f>ROUND(AS208*職員設定!$P$12,0)</f>
        <v>0</v>
      </c>
      <c r="AT210" s="1001"/>
      <c r="AU210" s="974"/>
      <c r="AV210" s="979"/>
      <c r="AW210" s="468" t="s">
        <v>6</v>
      </c>
      <c r="AX210" s="6">
        <f>ROUND(AX208*職員設定!$P$12,0)</f>
        <v>0</v>
      </c>
      <c r="AY210" s="1001"/>
      <c r="AZ210" s="974"/>
      <c r="BA210" s="979"/>
      <c r="BB210" s="468" t="s">
        <v>6</v>
      </c>
      <c r="BC210" s="6">
        <f>ROUND(BC208*職員設定!$P$12,0)</f>
        <v>0</v>
      </c>
      <c r="BD210" s="1001"/>
      <c r="BE210" s="974"/>
      <c r="BF210" s="979"/>
      <c r="BG210" s="468" t="s">
        <v>6</v>
      </c>
      <c r="BH210" s="6">
        <f>ROUND(BH208*職員設定!$P$12,0)</f>
        <v>0</v>
      </c>
      <c r="BI210" s="1001"/>
      <c r="BJ210" s="974"/>
      <c r="BK210" s="979"/>
      <c r="BL210" s="434"/>
      <c r="BM210" s="28"/>
      <c r="BN210" s="1001"/>
      <c r="BO210" s="967"/>
      <c r="BP210" s="954"/>
      <c r="BQ210" s="434"/>
      <c r="BR210" s="28"/>
      <c r="BS210" s="1001"/>
      <c r="BT210" s="967"/>
      <c r="BU210" s="954"/>
      <c r="BV210" s="434"/>
      <c r="BW210" s="28"/>
      <c r="BX210" s="1001"/>
      <c r="BY210" s="967"/>
      <c r="BZ210" s="954"/>
      <c r="CA210" s="1004"/>
      <c r="CB210" s="1020"/>
      <c r="CC210" s="946"/>
    </row>
    <row r="211" spans="1:81" ht="18" customHeight="1" thickBot="1">
      <c r="A211" s="1180"/>
      <c r="B211" s="1143"/>
      <c r="C211" s="1147"/>
      <c r="D211" s="53" t="s">
        <v>7</v>
      </c>
      <c r="E211" s="19">
        <f>E209-E210</f>
        <v>0</v>
      </c>
      <c r="F211" s="1001"/>
      <c r="G211" s="1047"/>
      <c r="H211" s="1097"/>
      <c r="I211" s="53" t="s">
        <v>7</v>
      </c>
      <c r="J211" s="19">
        <f>J209-J210</f>
        <v>0</v>
      </c>
      <c r="K211" s="1001"/>
      <c r="L211" s="1047"/>
      <c r="M211" s="1097"/>
      <c r="N211" s="53" t="s">
        <v>7</v>
      </c>
      <c r="O211" s="19">
        <f>O209-O210</f>
        <v>0</v>
      </c>
      <c r="P211" s="1001"/>
      <c r="Q211" s="975"/>
      <c r="R211" s="980"/>
      <c r="S211" s="53" t="s">
        <v>7</v>
      </c>
      <c r="T211" s="19">
        <f>T209-T210</f>
        <v>0</v>
      </c>
      <c r="U211" s="1001"/>
      <c r="V211" s="975"/>
      <c r="W211" s="980"/>
      <c r="X211" s="53" t="s">
        <v>7</v>
      </c>
      <c r="Y211" s="19">
        <f>Y209-Y210</f>
        <v>828</v>
      </c>
      <c r="Z211" s="1001"/>
      <c r="AA211" s="975"/>
      <c r="AB211" s="980"/>
      <c r="AC211" s="53" t="s">
        <v>7</v>
      </c>
      <c r="AD211" s="19">
        <f>AD209-AD210</f>
        <v>0</v>
      </c>
      <c r="AE211" s="1001"/>
      <c r="AF211" s="975"/>
      <c r="AG211" s="980"/>
      <c r="AH211" s="53" t="s">
        <v>7</v>
      </c>
      <c r="AI211" s="19">
        <f>AI209-AI210</f>
        <v>0</v>
      </c>
      <c r="AJ211" s="1001"/>
      <c r="AK211" s="975"/>
      <c r="AL211" s="980"/>
      <c r="AM211" s="53" t="s">
        <v>7</v>
      </c>
      <c r="AN211" s="19">
        <f>AN209-AN210</f>
        <v>0</v>
      </c>
      <c r="AO211" s="1001"/>
      <c r="AP211" s="975"/>
      <c r="AQ211" s="980"/>
      <c r="AR211" s="53" t="s">
        <v>7</v>
      </c>
      <c r="AS211" s="19">
        <f>AS209-AS210</f>
        <v>0</v>
      </c>
      <c r="AT211" s="1001"/>
      <c r="AU211" s="975"/>
      <c r="AV211" s="980"/>
      <c r="AW211" s="53" t="s">
        <v>7</v>
      </c>
      <c r="AX211" s="19">
        <f>AX209-AX210</f>
        <v>0</v>
      </c>
      <c r="AY211" s="1001"/>
      <c r="AZ211" s="975"/>
      <c r="BA211" s="980"/>
      <c r="BB211" s="53" t="s">
        <v>7</v>
      </c>
      <c r="BC211" s="19">
        <f>BC209-BC210</f>
        <v>0</v>
      </c>
      <c r="BD211" s="1001"/>
      <c r="BE211" s="975"/>
      <c r="BF211" s="980"/>
      <c r="BG211" s="53" t="s">
        <v>7</v>
      </c>
      <c r="BH211" s="19">
        <f>BH209-BH210</f>
        <v>0</v>
      </c>
      <c r="BI211" s="1001"/>
      <c r="BJ211" s="975"/>
      <c r="BK211" s="980"/>
      <c r="BL211" s="85"/>
      <c r="BM211" s="84"/>
      <c r="BN211" s="1001"/>
      <c r="BO211" s="968"/>
      <c r="BP211" s="955"/>
      <c r="BQ211" s="85"/>
      <c r="BR211" s="84"/>
      <c r="BS211" s="1001"/>
      <c r="BT211" s="968"/>
      <c r="BU211" s="955"/>
      <c r="BV211" s="85"/>
      <c r="BW211" s="84"/>
      <c r="BX211" s="1001"/>
      <c r="BY211" s="968"/>
      <c r="BZ211" s="955"/>
      <c r="CA211" s="1005"/>
      <c r="CB211" s="1021"/>
      <c r="CC211" s="946">
        <f t="shared" si="88"/>
        <v>0</v>
      </c>
    </row>
    <row r="212" spans="1:81" ht="18" customHeight="1" thickBot="1">
      <c r="A212" s="1180"/>
      <c r="B212" s="1143"/>
      <c r="C212" s="1145" t="s">
        <v>40</v>
      </c>
      <c r="D212" s="44" t="s">
        <v>8</v>
      </c>
      <c r="E212" s="35"/>
      <c r="F212" s="1001"/>
      <c r="G212" s="1045">
        <f>E215*F181-H212</f>
        <v>0</v>
      </c>
      <c r="H212" s="1095"/>
      <c r="I212" s="44" t="s">
        <v>8</v>
      </c>
      <c r="J212" s="35"/>
      <c r="K212" s="1001"/>
      <c r="L212" s="1045">
        <f>J215*K181-M212</f>
        <v>0</v>
      </c>
      <c r="M212" s="1095"/>
      <c r="N212" s="44" t="s">
        <v>8</v>
      </c>
      <c r="O212" s="35"/>
      <c r="P212" s="1001"/>
      <c r="Q212" s="973">
        <f>O215*P181-R212</f>
        <v>0</v>
      </c>
      <c r="R212" s="961">
        <f>IF(O212="",0,ROUND(SUM(R181:R195)*O212*P181*1.35/職員設定!$C$7,0))</f>
        <v>0</v>
      </c>
      <c r="S212" s="44" t="s">
        <v>8</v>
      </c>
      <c r="T212" s="35"/>
      <c r="U212" s="1001"/>
      <c r="V212" s="973">
        <f>T215*U181-W212</f>
        <v>0</v>
      </c>
      <c r="W212" s="961">
        <f>IF(T212="",0,ROUND(SUM(W181:W195)*T212*U181*1.35/職員設定!$C$7,0))</f>
        <v>0</v>
      </c>
      <c r="X212" s="44" t="s">
        <v>8</v>
      </c>
      <c r="Y212" s="35"/>
      <c r="Z212" s="1001"/>
      <c r="AA212" s="973">
        <f>Y215*Z181-AB212</f>
        <v>0</v>
      </c>
      <c r="AB212" s="961">
        <f>IF(Y212="",0,ROUND(SUM(AB181:AB195)*Y212*Z181*1.35/職員設定!$C$7,0))</f>
        <v>0</v>
      </c>
      <c r="AC212" s="44" t="s">
        <v>8</v>
      </c>
      <c r="AD212" s="35"/>
      <c r="AE212" s="1001"/>
      <c r="AF212" s="973">
        <f>AD215*AE181-AG212</f>
        <v>0</v>
      </c>
      <c r="AG212" s="961">
        <f>IF(AD212="",0,ROUND(SUM(AG181:AG195)*AD212*AE181*1.35/職員設定!$C$7,0))</f>
        <v>0</v>
      </c>
      <c r="AH212" s="44" t="s">
        <v>8</v>
      </c>
      <c r="AI212" s="35"/>
      <c r="AJ212" s="1001"/>
      <c r="AK212" s="973">
        <f>AI215*AJ181-AL212</f>
        <v>0</v>
      </c>
      <c r="AL212" s="961">
        <f>IF(AI212="",0,ROUND(SUM(AL181:AL195)*AI212*AJ181*1.35/職員設定!$C$7,0))</f>
        <v>0</v>
      </c>
      <c r="AM212" s="44" t="s">
        <v>8</v>
      </c>
      <c r="AN212" s="35"/>
      <c r="AO212" s="1001"/>
      <c r="AP212" s="973">
        <f>AN215*AO181-AQ212</f>
        <v>0</v>
      </c>
      <c r="AQ212" s="961">
        <f>IF(AN212="",0,ROUND(SUM(AQ181:AQ195)*AN212*AO181*1.35/職員設定!$C$7,0))</f>
        <v>0</v>
      </c>
      <c r="AR212" s="44" t="s">
        <v>8</v>
      </c>
      <c r="AS212" s="35"/>
      <c r="AT212" s="1001"/>
      <c r="AU212" s="973">
        <f>AS215*AT181-AV212</f>
        <v>0</v>
      </c>
      <c r="AV212" s="961">
        <f>IF(AS212="",0,ROUND(SUM(AV181:AV195)*AS212*AT181*1.35/職員設定!$C$7,0))</f>
        <v>0</v>
      </c>
      <c r="AW212" s="44" t="s">
        <v>8</v>
      </c>
      <c r="AX212" s="35"/>
      <c r="AY212" s="1001"/>
      <c r="AZ212" s="973">
        <f>AX215*AY181-BA212</f>
        <v>0</v>
      </c>
      <c r="BA212" s="961">
        <f>IF(AX212="",0,ROUND(SUM(BA181:BA195)*AX212*AY181*1.35/職員設定!$C$7,0))</f>
        <v>0</v>
      </c>
      <c r="BB212" s="44" t="s">
        <v>8</v>
      </c>
      <c r="BC212" s="35"/>
      <c r="BD212" s="1001"/>
      <c r="BE212" s="973">
        <f>BC215*BD181-BF212</f>
        <v>0</v>
      </c>
      <c r="BF212" s="961">
        <f>IF(BC212="",0,ROUND(SUM(BF181:BF195)*BC212*BD181*1.35/職員設定!$C$7,0))</f>
        <v>0</v>
      </c>
      <c r="BG212" s="44" t="s">
        <v>8</v>
      </c>
      <c r="BH212" s="35"/>
      <c r="BI212" s="1001"/>
      <c r="BJ212" s="973">
        <f>BH215*BI181-BK212</f>
        <v>0</v>
      </c>
      <c r="BK212" s="961">
        <f>IF(BH212="",0,ROUND(SUM(BK181:BK195)*BH212*BI181*1.35/職員設定!$C$7,0))</f>
        <v>0</v>
      </c>
      <c r="BL212" s="75"/>
      <c r="BM212" s="82"/>
      <c r="BN212" s="1001"/>
      <c r="BO212" s="966"/>
      <c r="BP212" s="953"/>
      <c r="BQ212" s="75"/>
      <c r="BR212" s="82"/>
      <c r="BS212" s="1001"/>
      <c r="BT212" s="966"/>
      <c r="BU212" s="953"/>
      <c r="BV212" s="75"/>
      <c r="BW212" s="82"/>
      <c r="BX212" s="1001"/>
      <c r="BY212" s="966"/>
      <c r="BZ212" s="953"/>
      <c r="CA212" s="1082">
        <f t="shared" ref="CA212" si="93">BJ212+BK212+BE212+BF212+AZ212+BA212+AU212+AV212+AP212+AQ212+AK212+AL212+AF212+AG212+AA212+AB212+V212+W212+Q212+R212+L212+M212+G212+H212</f>
        <v>0</v>
      </c>
      <c r="CB212" s="1024">
        <f t="shared" ref="CB212" si="94">H212+M212</f>
        <v>0</v>
      </c>
      <c r="CC212" s="946">
        <f t="shared" si="88"/>
        <v>0</v>
      </c>
    </row>
    <row r="213" spans="1:81" s="5" customFormat="1" ht="18" customHeight="1" thickBot="1">
      <c r="A213" s="1180"/>
      <c r="B213" s="1143"/>
      <c r="C213" s="1146"/>
      <c r="D213" s="48" t="s">
        <v>38</v>
      </c>
      <c r="E213" s="33"/>
      <c r="F213" s="1001"/>
      <c r="G213" s="1046"/>
      <c r="H213" s="1096"/>
      <c r="I213" s="48" t="s">
        <v>38</v>
      </c>
      <c r="J213" s="33"/>
      <c r="K213" s="1001"/>
      <c r="L213" s="1046"/>
      <c r="M213" s="1096"/>
      <c r="N213" s="48" t="s">
        <v>38</v>
      </c>
      <c r="O213" s="33"/>
      <c r="P213" s="1001"/>
      <c r="Q213" s="974"/>
      <c r="R213" s="979"/>
      <c r="S213" s="48" t="s">
        <v>38</v>
      </c>
      <c r="T213" s="33"/>
      <c r="U213" s="1001"/>
      <c r="V213" s="974"/>
      <c r="W213" s="979"/>
      <c r="X213" s="48" t="s">
        <v>38</v>
      </c>
      <c r="Y213" s="33"/>
      <c r="Z213" s="1001"/>
      <c r="AA213" s="974"/>
      <c r="AB213" s="979"/>
      <c r="AC213" s="48" t="s">
        <v>38</v>
      </c>
      <c r="AD213" s="33"/>
      <c r="AE213" s="1001"/>
      <c r="AF213" s="974"/>
      <c r="AG213" s="979"/>
      <c r="AH213" s="48" t="s">
        <v>38</v>
      </c>
      <c r="AI213" s="33"/>
      <c r="AJ213" s="1001"/>
      <c r="AK213" s="974"/>
      <c r="AL213" s="979"/>
      <c r="AM213" s="48" t="s">
        <v>38</v>
      </c>
      <c r="AN213" s="33"/>
      <c r="AO213" s="1001"/>
      <c r="AP213" s="974"/>
      <c r="AQ213" s="979"/>
      <c r="AR213" s="48" t="s">
        <v>38</v>
      </c>
      <c r="AS213" s="33"/>
      <c r="AT213" s="1001"/>
      <c r="AU213" s="974"/>
      <c r="AV213" s="979"/>
      <c r="AW213" s="48" t="s">
        <v>38</v>
      </c>
      <c r="AX213" s="33"/>
      <c r="AY213" s="1001"/>
      <c r="AZ213" s="974"/>
      <c r="BA213" s="979"/>
      <c r="BB213" s="48" t="s">
        <v>38</v>
      </c>
      <c r="BC213" s="33"/>
      <c r="BD213" s="1001"/>
      <c r="BE213" s="974"/>
      <c r="BF213" s="979"/>
      <c r="BG213" s="48" t="s">
        <v>38</v>
      </c>
      <c r="BH213" s="33"/>
      <c r="BI213" s="1001"/>
      <c r="BJ213" s="974"/>
      <c r="BK213" s="979"/>
      <c r="BL213" s="79"/>
      <c r="BM213" s="80"/>
      <c r="BN213" s="1001"/>
      <c r="BO213" s="967"/>
      <c r="BP213" s="954"/>
      <c r="BQ213" s="79"/>
      <c r="BR213" s="80"/>
      <c r="BS213" s="1001"/>
      <c r="BT213" s="967"/>
      <c r="BU213" s="954"/>
      <c r="BV213" s="79"/>
      <c r="BW213" s="80"/>
      <c r="BX213" s="1001"/>
      <c r="BY213" s="967"/>
      <c r="BZ213" s="954"/>
      <c r="CA213" s="1004"/>
      <c r="CB213" s="1020"/>
      <c r="CC213" s="946"/>
    </row>
    <row r="214" spans="1:81" s="230" customFormat="1" ht="18" customHeight="1" thickBot="1">
      <c r="A214" s="1180"/>
      <c r="B214" s="1143"/>
      <c r="C214" s="1146"/>
      <c r="D214" s="468" t="s">
        <v>9</v>
      </c>
      <c r="E214" s="6">
        <f>ROUNDUP(E212*職員設定!$Q$12,0)</f>
        <v>0</v>
      </c>
      <c r="F214" s="1001"/>
      <c r="G214" s="1046"/>
      <c r="H214" s="1096"/>
      <c r="I214" s="468" t="s">
        <v>9</v>
      </c>
      <c r="J214" s="6">
        <f>ROUNDUP(J212*職員設定!$Q$12,0)</f>
        <v>0</v>
      </c>
      <c r="K214" s="1001"/>
      <c r="L214" s="1046"/>
      <c r="M214" s="1096"/>
      <c r="N214" s="468" t="s">
        <v>9</v>
      </c>
      <c r="O214" s="6">
        <f>ROUND(O212*職員設定!$Q$12,0)</f>
        <v>0</v>
      </c>
      <c r="P214" s="1001"/>
      <c r="Q214" s="974"/>
      <c r="R214" s="979"/>
      <c r="S214" s="468" t="s">
        <v>9</v>
      </c>
      <c r="T214" s="6">
        <f>ROUND(T212*職員設定!$Q$12,0)</f>
        <v>0</v>
      </c>
      <c r="U214" s="1001"/>
      <c r="V214" s="974"/>
      <c r="W214" s="979"/>
      <c r="X214" s="468" t="s">
        <v>9</v>
      </c>
      <c r="Y214" s="6">
        <f>ROUND(Y212*職員設定!$Q$12,0)</f>
        <v>0</v>
      </c>
      <c r="Z214" s="1001"/>
      <c r="AA214" s="974"/>
      <c r="AB214" s="979"/>
      <c r="AC214" s="468" t="s">
        <v>9</v>
      </c>
      <c r="AD214" s="6">
        <f>ROUND(AD212*職員設定!$Q$12,0)</f>
        <v>0</v>
      </c>
      <c r="AE214" s="1001"/>
      <c r="AF214" s="974"/>
      <c r="AG214" s="979"/>
      <c r="AH214" s="468" t="s">
        <v>9</v>
      </c>
      <c r="AI214" s="6">
        <f>ROUND(AI212*職員設定!$Q$12,0)</f>
        <v>0</v>
      </c>
      <c r="AJ214" s="1001"/>
      <c r="AK214" s="974"/>
      <c r="AL214" s="979"/>
      <c r="AM214" s="468" t="s">
        <v>9</v>
      </c>
      <c r="AN214" s="6">
        <f>ROUND(AN212*職員設定!$Q$12,0)</f>
        <v>0</v>
      </c>
      <c r="AO214" s="1001"/>
      <c r="AP214" s="974"/>
      <c r="AQ214" s="979"/>
      <c r="AR214" s="468" t="s">
        <v>9</v>
      </c>
      <c r="AS214" s="6">
        <f>ROUND(AS212*職員設定!$Q$12,0)</f>
        <v>0</v>
      </c>
      <c r="AT214" s="1001"/>
      <c r="AU214" s="974"/>
      <c r="AV214" s="979"/>
      <c r="AW214" s="468" t="s">
        <v>9</v>
      </c>
      <c r="AX214" s="6">
        <f>ROUND(AX212*職員設定!$Q$12,0)</f>
        <v>0</v>
      </c>
      <c r="AY214" s="1001"/>
      <c r="AZ214" s="974"/>
      <c r="BA214" s="979"/>
      <c r="BB214" s="468" t="s">
        <v>9</v>
      </c>
      <c r="BC214" s="6">
        <f>ROUND(BC212*職員設定!$Q$12,0)</f>
        <v>0</v>
      </c>
      <c r="BD214" s="1001"/>
      <c r="BE214" s="974"/>
      <c r="BF214" s="979"/>
      <c r="BG214" s="468" t="s">
        <v>9</v>
      </c>
      <c r="BH214" s="6">
        <f>ROUND(BH212*職員設定!$Q$12,0)</f>
        <v>0</v>
      </c>
      <c r="BI214" s="1001"/>
      <c r="BJ214" s="974"/>
      <c r="BK214" s="979"/>
      <c r="BL214" s="434"/>
      <c r="BM214" s="28"/>
      <c r="BN214" s="1001"/>
      <c r="BO214" s="967"/>
      <c r="BP214" s="954"/>
      <c r="BQ214" s="434"/>
      <c r="BR214" s="28"/>
      <c r="BS214" s="1001"/>
      <c r="BT214" s="967"/>
      <c r="BU214" s="954"/>
      <c r="BV214" s="434"/>
      <c r="BW214" s="28"/>
      <c r="BX214" s="1001"/>
      <c r="BY214" s="967"/>
      <c r="BZ214" s="954"/>
      <c r="CA214" s="1004"/>
      <c r="CB214" s="1020"/>
      <c r="CC214" s="946"/>
    </row>
    <row r="215" spans="1:81" ht="18" customHeight="1" thickBot="1">
      <c r="A215" s="1180"/>
      <c r="B215" s="1143"/>
      <c r="C215" s="1147"/>
      <c r="D215" s="53" t="s">
        <v>10</v>
      </c>
      <c r="E215" s="19">
        <f>E213-E214</f>
        <v>0</v>
      </c>
      <c r="F215" s="1001"/>
      <c r="G215" s="1047"/>
      <c r="H215" s="1097"/>
      <c r="I215" s="53" t="s">
        <v>10</v>
      </c>
      <c r="J215" s="19">
        <f>J213-J214</f>
        <v>0</v>
      </c>
      <c r="K215" s="1001"/>
      <c r="L215" s="1047"/>
      <c r="M215" s="1097"/>
      <c r="N215" s="53" t="s">
        <v>10</v>
      </c>
      <c r="O215" s="19">
        <f>O213-O214</f>
        <v>0</v>
      </c>
      <c r="P215" s="1001"/>
      <c r="Q215" s="975"/>
      <c r="R215" s="980"/>
      <c r="S215" s="53" t="s">
        <v>10</v>
      </c>
      <c r="T215" s="19">
        <f>T213-T214</f>
        <v>0</v>
      </c>
      <c r="U215" s="1001"/>
      <c r="V215" s="975"/>
      <c r="W215" s="980"/>
      <c r="X215" s="53" t="s">
        <v>10</v>
      </c>
      <c r="Y215" s="19">
        <f>Y213-Y214</f>
        <v>0</v>
      </c>
      <c r="Z215" s="1001"/>
      <c r="AA215" s="975"/>
      <c r="AB215" s="980"/>
      <c r="AC215" s="53" t="s">
        <v>10</v>
      </c>
      <c r="AD215" s="19">
        <f>AD213-AD214</f>
        <v>0</v>
      </c>
      <c r="AE215" s="1001"/>
      <c r="AF215" s="975"/>
      <c r="AG215" s="980"/>
      <c r="AH215" s="53" t="s">
        <v>10</v>
      </c>
      <c r="AI215" s="19">
        <f>AI213-AI214</f>
        <v>0</v>
      </c>
      <c r="AJ215" s="1001"/>
      <c r="AK215" s="975"/>
      <c r="AL215" s="980"/>
      <c r="AM215" s="53" t="s">
        <v>10</v>
      </c>
      <c r="AN215" s="19">
        <f>AN213-AN214</f>
        <v>0</v>
      </c>
      <c r="AO215" s="1001"/>
      <c r="AP215" s="975"/>
      <c r="AQ215" s="980"/>
      <c r="AR215" s="53" t="s">
        <v>10</v>
      </c>
      <c r="AS215" s="19">
        <f>AS213-AS214</f>
        <v>0</v>
      </c>
      <c r="AT215" s="1001"/>
      <c r="AU215" s="975"/>
      <c r="AV215" s="980"/>
      <c r="AW215" s="53" t="s">
        <v>10</v>
      </c>
      <c r="AX215" s="19">
        <f>AX213-AX214</f>
        <v>0</v>
      </c>
      <c r="AY215" s="1001"/>
      <c r="AZ215" s="975"/>
      <c r="BA215" s="980"/>
      <c r="BB215" s="53" t="s">
        <v>10</v>
      </c>
      <c r="BC215" s="19">
        <f>BC213-BC214</f>
        <v>0</v>
      </c>
      <c r="BD215" s="1001"/>
      <c r="BE215" s="975"/>
      <c r="BF215" s="980"/>
      <c r="BG215" s="53" t="s">
        <v>10</v>
      </c>
      <c r="BH215" s="19">
        <f>BH213-BH214</f>
        <v>0</v>
      </c>
      <c r="BI215" s="1001"/>
      <c r="BJ215" s="975"/>
      <c r="BK215" s="980"/>
      <c r="BL215" s="85"/>
      <c r="BM215" s="84"/>
      <c r="BN215" s="1001"/>
      <c r="BO215" s="968"/>
      <c r="BP215" s="955"/>
      <c r="BQ215" s="85"/>
      <c r="BR215" s="84"/>
      <c r="BS215" s="1001"/>
      <c r="BT215" s="968"/>
      <c r="BU215" s="955"/>
      <c r="BV215" s="85"/>
      <c r="BW215" s="84"/>
      <c r="BX215" s="1001"/>
      <c r="BY215" s="968"/>
      <c r="BZ215" s="955"/>
      <c r="CA215" s="1005"/>
      <c r="CB215" s="1021"/>
      <c r="CC215" s="946">
        <f t="shared" ref="CC215" si="95">BK215+BF215+BA215+AV215+AQ215+AL215+AG215+AB215+W215+R215</f>
        <v>0</v>
      </c>
    </row>
    <row r="216" spans="1:81" s="5" customFormat="1" ht="18" customHeight="1" thickBot="1">
      <c r="A216" s="1180"/>
      <c r="B216" s="1143"/>
      <c r="C216" s="1146" t="s">
        <v>43</v>
      </c>
      <c r="D216" s="48" t="s">
        <v>11</v>
      </c>
      <c r="E216" s="36"/>
      <c r="F216" s="1001"/>
      <c r="G216" s="1046">
        <f>E219*F181-H216</f>
        <v>0</v>
      </c>
      <c r="H216" s="1095"/>
      <c r="I216" s="48" t="s">
        <v>11</v>
      </c>
      <c r="J216" s="36"/>
      <c r="K216" s="1001"/>
      <c r="L216" s="1046">
        <f>J219*K181-M216</f>
        <v>0</v>
      </c>
      <c r="M216" s="1095"/>
      <c r="N216" s="48" t="s">
        <v>11</v>
      </c>
      <c r="O216" s="36"/>
      <c r="P216" s="1001"/>
      <c r="Q216" s="974">
        <f>O219*P181-R216</f>
        <v>0</v>
      </c>
      <c r="R216" s="961">
        <f>IF(O216="",0,ROUND(SUM(R181:R195)*O216*P181*0.25/職員設定!$C$7,0))</f>
        <v>0</v>
      </c>
      <c r="S216" s="48" t="s">
        <v>11</v>
      </c>
      <c r="T216" s="36"/>
      <c r="U216" s="1001"/>
      <c r="V216" s="974">
        <f>T219*U181-W216</f>
        <v>0</v>
      </c>
      <c r="W216" s="961">
        <f>IF(T216="",0,ROUND(SUM(W181:W195)*T216*U181*0.25/職員設定!$C$7,0))</f>
        <v>0</v>
      </c>
      <c r="X216" s="48" t="s">
        <v>11</v>
      </c>
      <c r="Y216" s="36"/>
      <c r="Z216" s="1001"/>
      <c r="AA216" s="974">
        <f>Y219*Z181-AB216</f>
        <v>0</v>
      </c>
      <c r="AB216" s="961">
        <f>IF(Y216="",0,ROUND(SUM(AB181:AB195)*Y216*Z181*0.25/職員設定!$C$7,0))</f>
        <v>0</v>
      </c>
      <c r="AC216" s="48" t="s">
        <v>11</v>
      </c>
      <c r="AD216" s="36"/>
      <c r="AE216" s="1001"/>
      <c r="AF216" s="974">
        <f>AD219*AE181-AG216</f>
        <v>0</v>
      </c>
      <c r="AG216" s="961">
        <f>IF(AD216="",0,ROUND(SUM(AG181:AG195)*AD216*AE181*0.25/職員設定!$C$7,0))</f>
        <v>0</v>
      </c>
      <c r="AH216" s="48" t="s">
        <v>11</v>
      </c>
      <c r="AI216" s="36"/>
      <c r="AJ216" s="1001"/>
      <c r="AK216" s="974">
        <f>AI219*AJ181-AL216</f>
        <v>0</v>
      </c>
      <c r="AL216" s="961">
        <f>IF(AI216="",0,ROUND(SUM(AL181:AL195)*AI216*AJ181*0.25/職員設定!$C$7,0))</f>
        <v>0</v>
      </c>
      <c r="AM216" s="48" t="s">
        <v>11</v>
      </c>
      <c r="AN216" s="36"/>
      <c r="AO216" s="1001"/>
      <c r="AP216" s="974">
        <f>AN219*AO181-AQ216</f>
        <v>0</v>
      </c>
      <c r="AQ216" s="961">
        <f>IF(AN216="",0,ROUND(SUM(AQ181:AQ195)*AN216*AO181*0.25/職員設定!$C$7,0))</f>
        <v>0</v>
      </c>
      <c r="AR216" s="48" t="s">
        <v>11</v>
      </c>
      <c r="AS216" s="36"/>
      <c r="AT216" s="1001"/>
      <c r="AU216" s="974">
        <f>AS219*AT181-AV216</f>
        <v>0</v>
      </c>
      <c r="AV216" s="961">
        <f>IF(AS216="",0,ROUND(SUM(AV181:AV195)*AS216*AT181*0.25/職員設定!$C$7,0))</f>
        <v>0</v>
      </c>
      <c r="AW216" s="48" t="s">
        <v>11</v>
      </c>
      <c r="AX216" s="36"/>
      <c r="AY216" s="1001"/>
      <c r="AZ216" s="974">
        <f>AX219*AY181-BA216</f>
        <v>0</v>
      </c>
      <c r="BA216" s="961">
        <f>IF(AX216="",0,ROUND(SUM(BA181:BA195)*AX216*AY181*0.25/職員設定!$C$7,0))</f>
        <v>0</v>
      </c>
      <c r="BB216" s="48" t="s">
        <v>11</v>
      </c>
      <c r="BC216" s="36"/>
      <c r="BD216" s="1001"/>
      <c r="BE216" s="974">
        <f>BC219*BD181-BF216</f>
        <v>0</v>
      </c>
      <c r="BF216" s="961">
        <f>IF(BC216="",0,ROUND(SUM(BF181:BF195)*BC216*BD181*0.25/職員設定!$C$7,0))</f>
        <v>0</v>
      </c>
      <c r="BG216" s="48" t="s">
        <v>11</v>
      </c>
      <c r="BH216" s="36"/>
      <c r="BI216" s="1001"/>
      <c r="BJ216" s="974">
        <f>BH219*BI181-BK216</f>
        <v>0</v>
      </c>
      <c r="BK216" s="961">
        <f>IF(BH216="",0,ROUND(SUM(BK181:BK195)*BH216*BI181*0.25/職員設定!$C$7,0))</f>
        <v>0</v>
      </c>
      <c r="BL216" s="79"/>
      <c r="BM216" s="86"/>
      <c r="BN216" s="1001"/>
      <c r="BO216" s="969"/>
      <c r="BP216" s="953"/>
      <c r="BQ216" s="79"/>
      <c r="BR216" s="86"/>
      <c r="BS216" s="1001"/>
      <c r="BT216" s="969"/>
      <c r="BU216" s="953"/>
      <c r="BV216" s="79"/>
      <c r="BW216" s="86"/>
      <c r="BX216" s="1001"/>
      <c r="BY216" s="969"/>
      <c r="BZ216" s="953"/>
      <c r="CA216" s="1082">
        <f t="shared" ref="CA216" si="96">BJ216+BK216+BE216+BF216+AZ216+BA216+AU216+AV216+AP216+AQ216+AK216+AL216+AF216+AG216+AA216+AB216+V216+W216+Q216+R216+L216+M216+G216+H216</f>
        <v>0</v>
      </c>
      <c r="CB216" s="1024">
        <f t="shared" ref="CB216" si="97">H216+M216</f>
        <v>0</v>
      </c>
      <c r="CC216" s="946">
        <f>BK216+BF216+BA216+AV216+AQ216+AL216+AG216+AB216+W216+R216</f>
        <v>0</v>
      </c>
    </row>
    <row r="217" spans="1:81" ht="18" customHeight="1" thickBot="1">
      <c r="A217" s="1180"/>
      <c r="B217" s="1143"/>
      <c r="C217" s="1146"/>
      <c r="D217" s="48" t="s">
        <v>38</v>
      </c>
      <c r="E217" s="33"/>
      <c r="F217" s="1001"/>
      <c r="G217" s="1046"/>
      <c r="H217" s="1096"/>
      <c r="I217" s="48" t="s">
        <v>38</v>
      </c>
      <c r="J217" s="33"/>
      <c r="K217" s="1001"/>
      <c r="L217" s="1046"/>
      <c r="M217" s="1096"/>
      <c r="N217" s="48" t="s">
        <v>38</v>
      </c>
      <c r="O217" s="33">
        <v>0</v>
      </c>
      <c r="P217" s="1001"/>
      <c r="Q217" s="974"/>
      <c r="R217" s="979"/>
      <c r="S217" s="48" t="s">
        <v>38</v>
      </c>
      <c r="T217" s="33">
        <v>0</v>
      </c>
      <c r="U217" s="1001"/>
      <c r="V217" s="974"/>
      <c r="W217" s="979"/>
      <c r="X217" s="48" t="s">
        <v>38</v>
      </c>
      <c r="Y217" s="33">
        <v>0</v>
      </c>
      <c r="Z217" s="1001"/>
      <c r="AA217" s="974"/>
      <c r="AB217" s="979"/>
      <c r="AC217" s="48" t="s">
        <v>38</v>
      </c>
      <c r="AD217" s="33">
        <v>0</v>
      </c>
      <c r="AE217" s="1001"/>
      <c r="AF217" s="974"/>
      <c r="AG217" s="979"/>
      <c r="AH217" s="48" t="s">
        <v>38</v>
      </c>
      <c r="AI217" s="33">
        <v>0</v>
      </c>
      <c r="AJ217" s="1001"/>
      <c r="AK217" s="974"/>
      <c r="AL217" s="979"/>
      <c r="AM217" s="48" t="s">
        <v>38</v>
      </c>
      <c r="AN217" s="33">
        <v>0</v>
      </c>
      <c r="AO217" s="1001"/>
      <c r="AP217" s="974"/>
      <c r="AQ217" s="979"/>
      <c r="AR217" s="48" t="s">
        <v>38</v>
      </c>
      <c r="AS217" s="33">
        <v>0</v>
      </c>
      <c r="AT217" s="1001"/>
      <c r="AU217" s="974"/>
      <c r="AV217" s="979"/>
      <c r="AW217" s="48" t="s">
        <v>38</v>
      </c>
      <c r="AX217" s="33">
        <v>0</v>
      </c>
      <c r="AY217" s="1001"/>
      <c r="AZ217" s="974"/>
      <c r="BA217" s="979"/>
      <c r="BB217" s="48" t="s">
        <v>38</v>
      </c>
      <c r="BC217" s="33">
        <v>0</v>
      </c>
      <c r="BD217" s="1001"/>
      <c r="BE217" s="974"/>
      <c r="BF217" s="979"/>
      <c r="BG217" s="48" t="s">
        <v>38</v>
      </c>
      <c r="BH217" s="33">
        <v>0</v>
      </c>
      <c r="BI217" s="1001"/>
      <c r="BJ217" s="974"/>
      <c r="BK217" s="979"/>
      <c r="BL217" s="79"/>
      <c r="BM217" s="80"/>
      <c r="BN217" s="1001"/>
      <c r="BO217" s="967"/>
      <c r="BP217" s="954"/>
      <c r="BQ217" s="79"/>
      <c r="BR217" s="80"/>
      <c r="BS217" s="1001"/>
      <c r="BT217" s="967"/>
      <c r="BU217" s="954"/>
      <c r="BV217" s="79"/>
      <c r="BW217" s="80"/>
      <c r="BX217" s="1001"/>
      <c r="BY217" s="967"/>
      <c r="BZ217" s="954"/>
      <c r="CA217" s="1004"/>
      <c r="CB217" s="1020"/>
      <c r="CC217" s="946"/>
    </row>
    <row r="218" spans="1:81" s="230" customFormat="1" ht="18" customHeight="1" thickBot="1">
      <c r="A218" s="1180"/>
      <c r="B218" s="1143"/>
      <c r="C218" s="1146"/>
      <c r="D218" s="468" t="s">
        <v>12</v>
      </c>
      <c r="E218" s="6">
        <f>ROUNDUP(E216*職員設定!$R$12,0)</f>
        <v>0</v>
      </c>
      <c r="F218" s="1001"/>
      <c r="G218" s="1046"/>
      <c r="H218" s="1096"/>
      <c r="I218" s="468" t="s">
        <v>12</v>
      </c>
      <c r="J218" s="6">
        <f>ROUNDUP(J216*職員設定!$R$12,0)</f>
        <v>0</v>
      </c>
      <c r="K218" s="1001"/>
      <c r="L218" s="1046"/>
      <c r="M218" s="1096"/>
      <c r="N218" s="468" t="s">
        <v>12</v>
      </c>
      <c r="O218" s="6">
        <f>ROUND(O216*職員設定!$R$12,0)</f>
        <v>0</v>
      </c>
      <c r="P218" s="1001"/>
      <c r="Q218" s="974"/>
      <c r="R218" s="979"/>
      <c r="S218" s="468" t="s">
        <v>12</v>
      </c>
      <c r="T218" s="6">
        <f>ROUND(T216*職員設定!$R$12,0)</f>
        <v>0</v>
      </c>
      <c r="U218" s="1001"/>
      <c r="V218" s="974"/>
      <c r="W218" s="979"/>
      <c r="X218" s="468" t="s">
        <v>12</v>
      </c>
      <c r="Y218" s="6">
        <f>ROUND(Y216*職員設定!$R$12,0)</f>
        <v>0</v>
      </c>
      <c r="Z218" s="1001"/>
      <c r="AA218" s="974"/>
      <c r="AB218" s="979"/>
      <c r="AC218" s="468" t="s">
        <v>12</v>
      </c>
      <c r="AD218" s="6">
        <f>ROUND(AD216*職員設定!$R$12,0)</f>
        <v>0</v>
      </c>
      <c r="AE218" s="1001"/>
      <c r="AF218" s="974"/>
      <c r="AG218" s="979"/>
      <c r="AH218" s="468" t="s">
        <v>12</v>
      </c>
      <c r="AI218" s="6">
        <f>ROUND(AI216*職員設定!$R$12,0)</f>
        <v>0</v>
      </c>
      <c r="AJ218" s="1001"/>
      <c r="AK218" s="974"/>
      <c r="AL218" s="979"/>
      <c r="AM218" s="468" t="s">
        <v>12</v>
      </c>
      <c r="AN218" s="6">
        <f>ROUND(AN216*職員設定!$R$12,0)</f>
        <v>0</v>
      </c>
      <c r="AO218" s="1001"/>
      <c r="AP218" s="974"/>
      <c r="AQ218" s="979"/>
      <c r="AR218" s="468" t="s">
        <v>12</v>
      </c>
      <c r="AS218" s="6">
        <f>ROUND(AS216*職員設定!$R$12,0)</f>
        <v>0</v>
      </c>
      <c r="AT218" s="1001"/>
      <c r="AU218" s="974"/>
      <c r="AV218" s="979"/>
      <c r="AW218" s="468" t="s">
        <v>12</v>
      </c>
      <c r="AX218" s="6">
        <f>ROUND(AX216*職員設定!$R$12,0)</f>
        <v>0</v>
      </c>
      <c r="AY218" s="1001"/>
      <c r="AZ218" s="974"/>
      <c r="BA218" s="979"/>
      <c r="BB218" s="468" t="s">
        <v>12</v>
      </c>
      <c r="BC218" s="6">
        <f>ROUND(BC216*職員設定!$R$12,0)</f>
        <v>0</v>
      </c>
      <c r="BD218" s="1001"/>
      <c r="BE218" s="974"/>
      <c r="BF218" s="979"/>
      <c r="BG218" s="468" t="s">
        <v>12</v>
      </c>
      <c r="BH218" s="6">
        <f>ROUND(BH216*職員設定!$R$12,0)</f>
        <v>0</v>
      </c>
      <c r="BI218" s="1001"/>
      <c r="BJ218" s="974"/>
      <c r="BK218" s="979"/>
      <c r="BL218" s="434"/>
      <c r="BM218" s="28"/>
      <c r="BN218" s="1001"/>
      <c r="BO218" s="967"/>
      <c r="BP218" s="954"/>
      <c r="BQ218" s="434"/>
      <c r="BR218" s="28"/>
      <c r="BS218" s="1001"/>
      <c r="BT218" s="967"/>
      <c r="BU218" s="954"/>
      <c r="BV218" s="434"/>
      <c r="BW218" s="28"/>
      <c r="BX218" s="1001"/>
      <c r="BY218" s="967"/>
      <c r="BZ218" s="954"/>
      <c r="CA218" s="1004"/>
      <c r="CB218" s="1020"/>
      <c r="CC218" s="946"/>
    </row>
    <row r="219" spans="1:81" s="5" customFormat="1" ht="18" customHeight="1" thickBot="1">
      <c r="A219" s="1180"/>
      <c r="B219" s="1144"/>
      <c r="C219" s="1147"/>
      <c r="D219" s="54" t="s">
        <v>13</v>
      </c>
      <c r="E219" s="20">
        <f>E217-E218</f>
        <v>0</v>
      </c>
      <c r="F219" s="1001"/>
      <c r="G219" s="1047"/>
      <c r="H219" s="1097"/>
      <c r="I219" s="54" t="s">
        <v>13</v>
      </c>
      <c r="J219" s="20">
        <f>J217-J218</f>
        <v>0</v>
      </c>
      <c r="K219" s="1001"/>
      <c r="L219" s="1047"/>
      <c r="M219" s="1097"/>
      <c r="N219" s="54" t="s">
        <v>13</v>
      </c>
      <c r="O219" s="20">
        <f>O217-O218</f>
        <v>0</v>
      </c>
      <c r="P219" s="1001"/>
      <c r="Q219" s="975"/>
      <c r="R219" s="980"/>
      <c r="S219" s="54" t="s">
        <v>13</v>
      </c>
      <c r="T219" s="20">
        <f>T217-T218</f>
        <v>0</v>
      </c>
      <c r="U219" s="1001"/>
      <c r="V219" s="975"/>
      <c r="W219" s="980"/>
      <c r="X219" s="54" t="s">
        <v>13</v>
      </c>
      <c r="Y219" s="20">
        <f>Y217-Y218</f>
        <v>0</v>
      </c>
      <c r="Z219" s="1001"/>
      <c r="AA219" s="975"/>
      <c r="AB219" s="980"/>
      <c r="AC219" s="54" t="s">
        <v>13</v>
      </c>
      <c r="AD219" s="20">
        <f>AD217-AD218</f>
        <v>0</v>
      </c>
      <c r="AE219" s="1001"/>
      <c r="AF219" s="975"/>
      <c r="AG219" s="980"/>
      <c r="AH219" s="54" t="s">
        <v>13</v>
      </c>
      <c r="AI219" s="20">
        <f>AI217-AI218</f>
        <v>0</v>
      </c>
      <c r="AJ219" s="1001"/>
      <c r="AK219" s="975"/>
      <c r="AL219" s="980"/>
      <c r="AM219" s="54" t="s">
        <v>13</v>
      </c>
      <c r="AN219" s="20">
        <f>AN217-AN218</f>
        <v>0</v>
      </c>
      <c r="AO219" s="1001"/>
      <c r="AP219" s="975"/>
      <c r="AQ219" s="980"/>
      <c r="AR219" s="54" t="s">
        <v>13</v>
      </c>
      <c r="AS219" s="20">
        <f>AS217-AS218</f>
        <v>0</v>
      </c>
      <c r="AT219" s="1001"/>
      <c r="AU219" s="975"/>
      <c r="AV219" s="980"/>
      <c r="AW219" s="54" t="s">
        <v>13</v>
      </c>
      <c r="AX219" s="20">
        <f>AX217-AX218</f>
        <v>0</v>
      </c>
      <c r="AY219" s="1001"/>
      <c r="AZ219" s="975"/>
      <c r="BA219" s="980"/>
      <c r="BB219" s="54" t="s">
        <v>13</v>
      </c>
      <c r="BC219" s="20">
        <f>BC217-BC218</f>
        <v>0</v>
      </c>
      <c r="BD219" s="1001"/>
      <c r="BE219" s="975"/>
      <c r="BF219" s="980"/>
      <c r="BG219" s="54" t="s">
        <v>13</v>
      </c>
      <c r="BH219" s="20">
        <f>BH217-BH218</f>
        <v>0</v>
      </c>
      <c r="BI219" s="1001"/>
      <c r="BJ219" s="975"/>
      <c r="BK219" s="980"/>
      <c r="BL219" s="87"/>
      <c r="BM219" s="88"/>
      <c r="BN219" s="1001"/>
      <c r="BO219" s="968"/>
      <c r="BP219" s="955"/>
      <c r="BQ219" s="87"/>
      <c r="BR219" s="88"/>
      <c r="BS219" s="1001"/>
      <c r="BT219" s="968"/>
      <c r="BU219" s="955"/>
      <c r="BV219" s="87"/>
      <c r="BW219" s="88"/>
      <c r="BX219" s="1001"/>
      <c r="BY219" s="968"/>
      <c r="BZ219" s="955"/>
      <c r="CA219" s="1005"/>
      <c r="CB219" s="1021"/>
      <c r="CC219" s="946">
        <f t="shared" si="88"/>
        <v>0</v>
      </c>
    </row>
    <row r="220" spans="1:81" ht="18" customHeight="1">
      <c r="A220" s="1180"/>
      <c r="B220" s="1171" t="s">
        <v>87</v>
      </c>
      <c r="C220" s="1172"/>
      <c r="D220" s="55" t="s">
        <v>84</v>
      </c>
      <c r="E220" s="189"/>
      <c r="F220" s="1001"/>
      <c r="G220" s="1090">
        <f>E223*F181-H220</f>
        <v>0</v>
      </c>
      <c r="H220" s="1099"/>
      <c r="I220" s="55" t="s">
        <v>84</v>
      </c>
      <c r="J220" s="189"/>
      <c r="K220" s="1001"/>
      <c r="L220" s="1090">
        <f>J223*K181-M220</f>
        <v>0</v>
      </c>
      <c r="M220" s="1099"/>
      <c r="N220" s="55" t="s">
        <v>84</v>
      </c>
      <c r="O220" s="189"/>
      <c r="P220" s="1001"/>
      <c r="Q220" s="1042">
        <f>O223*P181-R220</f>
        <v>0</v>
      </c>
      <c r="R220" s="989">
        <f>ROUND(IF(O220="",0,O223*P181*SUM(R181:R195)/SUM(Q181:Q195,R181:R195)),0)</f>
        <v>0</v>
      </c>
      <c r="S220" s="55" t="s">
        <v>84</v>
      </c>
      <c r="T220" s="189"/>
      <c r="U220" s="1001"/>
      <c r="V220" s="1042">
        <f>T223*U181-W220</f>
        <v>0</v>
      </c>
      <c r="W220" s="989">
        <f>ROUND(IF(T220="",0,T223*U181*SUM(W181:W195)/SUM(V181:V195,W181:W195)),0)</f>
        <v>0</v>
      </c>
      <c r="X220" s="55" t="s">
        <v>84</v>
      </c>
      <c r="Y220" s="189">
        <v>57.582999999999998</v>
      </c>
      <c r="Z220" s="1001"/>
      <c r="AA220" s="1042">
        <f>Y223*Z181-AB220</f>
        <v>17054</v>
      </c>
      <c r="AB220" s="989">
        <f>ROUND(IF(Y220="",0,Y223*Z181*SUM(AB181:AB195)/SUM(AA181:AA195,AB181:AB195)),0)</f>
        <v>1194</v>
      </c>
      <c r="AC220" s="55" t="s">
        <v>84</v>
      </c>
      <c r="AD220" s="189"/>
      <c r="AE220" s="1001"/>
      <c r="AF220" s="1042">
        <f>AD223*AE181-AG220</f>
        <v>0</v>
      </c>
      <c r="AG220" s="989">
        <f>ROUND(IF(AD220="",0,AD223*AE181*SUM(AG181:AG195)/SUM(AF181:AF195,AG181:AG195)),0)</f>
        <v>0</v>
      </c>
      <c r="AH220" s="55" t="s">
        <v>84</v>
      </c>
      <c r="AI220" s="189"/>
      <c r="AJ220" s="1001"/>
      <c r="AK220" s="1042">
        <f>AI223*AJ181-AL220</f>
        <v>0</v>
      </c>
      <c r="AL220" s="989">
        <f>ROUND(IF(AI220="",0,AI223*AJ181*SUM(AL181:AL195)/SUM(AK181:AK195,AL181:AL195)),0)</f>
        <v>0</v>
      </c>
      <c r="AM220" s="55" t="s">
        <v>84</v>
      </c>
      <c r="AN220" s="189"/>
      <c r="AO220" s="1001"/>
      <c r="AP220" s="1042">
        <f>AN223*AO181-AQ220</f>
        <v>0</v>
      </c>
      <c r="AQ220" s="989">
        <f>ROUND(IF(AN220="",0,AN223*AO181*SUM(AQ181:AQ195)/SUM(AP181:AP195,AQ181:AQ195)),0)</f>
        <v>0</v>
      </c>
      <c r="AR220" s="55" t="s">
        <v>84</v>
      </c>
      <c r="AS220" s="189"/>
      <c r="AT220" s="1001"/>
      <c r="AU220" s="1042">
        <f>AS223*AT181-AV220</f>
        <v>0</v>
      </c>
      <c r="AV220" s="989">
        <f>ROUND(IF(AS220="",0,AS223*AT181*SUM(AV181:AV195)/SUM(AU181:AU195,AV181:AV195)),0)</f>
        <v>0</v>
      </c>
      <c r="AW220" s="55" t="s">
        <v>84</v>
      </c>
      <c r="AX220" s="189"/>
      <c r="AY220" s="1001"/>
      <c r="AZ220" s="1042">
        <f>AX223*AY181-BA220</f>
        <v>0</v>
      </c>
      <c r="BA220" s="989">
        <f>ROUND(IF(AX220="",0,AX223*AY181*SUM(BA181:BA195)/SUM(AZ181:AZ195,BA181:BA195)),0)</f>
        <v>0</v>
      </c>
      <c r="BB220" s="55" t="s">
        <v>84</v>
      </c>
      <c r="BC220" s="189"/>
      <c r="BD220" s="1001"/>
      <c r="BE220" s="1042">
        <f>BC223*BD181-BF220</f>
        <v>0</v>
      </c>
      <c r="BF220" s="989">
        <f>ROUND(IF(BC220="",0,BC223*BD181*SUM(BF181:BF195)/SUM(BE181:BE195,BF181:BF195)),0)</f>
        <v>0</v>
      </c>
      <c r="BG220" s="55" t="s">
        <v>84</v>
      </c>
      <c r="BH220" s="189"/>
      <c r="BI220" s="1001"/>
      <c r="BJ220" s="1042">
        <f>BH223*BI181-BK220</f>
        <v>0</v>
      </c>
      <c r="BK220" s="989">
        <f>ROUND(IF(BH220="",0,BH223*BI181*SUM(BK181:BK195)/SUM(BJ181:BJ195,BK181:BK195)),0)</f>
        <v>0</v>
      </c>
      <c r="BL220" s="89"/>
      <c r="BM220" s="90"/>
      <c r="BN220" s="1001"/>
      <c r="BO220" s="995"/>
      <c r="BP220" s="956"/>
      <c r="BQ220" s="89"/>
      <c r="BR220" s="90"/>
      <c r="BS220" s="1001"/>
      <c r="BT220" s="995"/>
      <c r="BU220" s="956"/>
      <c r="BV220" s="89"/>
      <c r="BW220" s="90"/>
      <c r="BX220" s="1001"/>
      <c r="BY220" s="995"/>
      <c r="BZ220" s="956"/>
      <c r="CA220" s="1083">
        <f t="shared" ref="CA220" si="98">BJ220+BK220+BE220+BF220+AZ220+BA220+AU220+AV220+AP220+AQ220+AK220+AL220+AF220+AG220+AA220+AB220+V220+W220+Q220+R220+L220+M220+G220+H220</f>
        <v>18248</v>
      </c>
      <c r="CB220" s="1077">
        <f t="shared" ref="CB220" si="99">H220+M220</f>
        <v>0</v>
      </c>
      <c r="CC220" s="947">
        <f>BK220+BF220+BA220+AV220+AQ220+AL220+AG220+AB220+W220+R220</f>
        <v>1194</v>
      </c>
    </row>
    <row r="221" spans="1:81" ht="18" customHeight="1">
      <c r="A221" s="1180"/>
      <c r="B221" s="1173"/>
      <c r="C221" s="1174"/>
      <c r="D221" s="56" t="s">
        <v>49</v>
      </c>
      <c r="E221" s="37"/>
      <c r="F221" s="1001"/>
      <c r="G221" s="1091"/>
      <c r="H221" s="1100"/>
      <c r="I221" s="56" t="s">
        <v>49</v>
      </c>
      <c r="J221" s="37"/>
      <c r="K221" s="1001"/>
      <c r="L221" s="1091"/>
      <c r="M221" s="1100"/>
      <c r="N221" s="56" t="s">
        <v>49</v>
      </c>
      <c r="O221" s="37"/>
      <c r="P221" s="1001"/>
      <c r="Q221" s="1043"/>
      <c r="R221" s="990"/>
      <c r="S221" s="56" t="s">
        <v>49</v>
      </c>
      <c r="T221" s="37"/>
      <c r="U221" s="1001"/>
      <c r="V221" s="1043"/>
      <c r="W221" s="990"/>
      <c r="X221" s="56" t="s">
        <v>49</v>
      </c>
      <c r="Y221" s="37">
        <v>83144</v>
      </c>
      <c r="Z221" s="1001"/>
      <c r="AA221" s="1043"/>
      <c r="AB221" s="990"/>
      <c r="AC221" s="56" t="s">
        <v>49</v>
      </c>
      <c r="AD221" s="37"/>
      <c r="AE221" s="1001"/>
      <c r="AF221" s="1043"/>
      <c r="AG221" s="990"/>
      <c r="AH221" s="56" t="s">
        <v>49</v>
      </c>
      <c r="AI221" s="37"/>
      <c r="AJ221" s="1001"/>
      <c r="AK221" s="1043"/>
      <c r="AL221" s="990"/>
      <c r="AM221" s="56" t="s">
        <v>49</v>
      </c>
      <c r="AN221" s="37"/>
      <c r="AO221" s="1001"/>
      <c r="AP221" s="1043"/>
      <c r="AQ221" s="990"/>
      <c r="AR221" s="56" t="s">
        <v>49</v>
      </c>
      <c r="AS221" s="37"/>
      <c r="AT221" s="1001"/>
      <c r="AU221" s="1043"/>
      <c r="AV221" s="990"/>
      <c r="AW221" s="56" t="s">
        <v>49</v>
      </c>
      <c r="AX221" s="37"/>
      <c r="AY221" s="1001"/>
      <c r="AZ221" s="1043"/>
      <c r="BA221" s="990"/>
      <c r="BB221" s="56" t="s">
        <v>49</v>
      </c>
      <c r="BC221" s="37"/>
      <c r="BD221" s="1001"/>
      <c r="BE221" s="1043"/>
      <c r="BF221" s="990"/>
      <c r="BG221" s="56" t="s">
        <v>49</v>
      </c>
      <c r="BH221" s="37"/>
      <c r="BI221" s="1001"/>
      <c r="BJ221" s="1043"/>
      <c r="BK221" s="990"/>
      <c r="BL221" s="91"/>
      <c r="BM221" s="92"/>
      <c r="BN221" s="1001"/>
      <c r="BO221" s="996"/>
      <c r="BP221" s="954"/>
      <c r="BQ221" s="91"/>
      <c r="BR221" s="92"/>
      <c r="BS221" s="1001"/>
      <c r="BT221" s="996"/>
      <c r="BU221" s="954"/>
      <c r="BV221" s="91"/>
      <c r="BW221" s="92"/>
      <c r="BX221" s="1001"/>
      <c r="BY221" s="996"/>
      <c r="BZ221" s="954"/>
      <c r="CA221" s="1084"/>
      <c r="CB221" s="1078"/>
      <c r="CC221" s="948"/>
    </row>
    <row r="222" spans="1:81" s="421" customFormat="1" ht="18" customHeight="1">
      <c r="A222" s="1180"/>
      <c r="B222" s="1173"/>
      <c r="C222" s="1174"/>
      <c r="D222" s="469" t="s">
        <v>85</v>
      </c>
      <c r="E222" s="26">
        <f>ROUNDDOWN(E220*職員設定!$S$12,0)</f>
        <v>0</v>
      </c>
      <c r="F222" s="1001"/>
      <c r="G222" s="1091"/>
      <c r="H222" s="1100"/>
      <c r="I222" s="469" t="s">
        <v>85</v>
      </c>
      <c r="J222" s="26">
        <f>ROUNDDOWN(J220*職員設定!$S$12,0)</f>
        <v>0</v>
      </c>
      <c r="K222" s="1001"/>
      <c r="L222" s="1091"/>
      <c r="M222" s="1100"/>
      <c r="N222" s="469" t="s">
        <v>85</v>
      </c>
      <c r="O222" s="26">
        <f>ROUND(O220*職員設定!$S$12,0)</f>
        <v>0</v>
      </c>
      <c r="P222" s="1001"/>
      <c r="Q222" s="1043"/>
      <c r="R222" s="990"/>
      <c r="S222" s="469" t="s">
        <v>85</v>
      </c>
      <c r="T222" s="26">
        <f>ROUND(T220*職員設定!$S$12,0)</f>
        <v>0</v>
      </c>
      <c r="U222" s="1001"/>
      <c r="V222" s="1043"/>
      <c r="W222" s="990"/>
      <c r="X222" s="469" t="s">
        <v>85</v>
      </c>
      <c r="Y222" s="26">
        <f>ROUND(Y220*職員設定!$S$12,0)</f>
        <v>64896</v>
      </c>
      <c r="Z222" s="1001"/>
      <c r="AA222" s="1043"/>
      <c r="AB222" s="990"/>
      <c r="AC222" s="469" t="s">
        <v>85</v>
      </c>
      <c r="AD222" s="26">
        <f>ROUND(AD220*職員設定!$S$12,0)</f>
        <v>0</v>
      </c>
      <c r="AE222" s="1001"/>
      <c r="AF222" s="1043"/>
      <c r="AG222" s="990"/>
      <c r="AH222" s="469" t="s">
        <v>85</v>
      </c>
      <c r="AI222" s="26">
        <f>ROUND(AI220*職員設定!$S$12,0)</f>
        <v>0</v>
      </c>
      <c r="AJ222" s="1001"/>
      <c r="AK222" s="1043"/>
      <c r="AL222" s="990"/>
      <c r="AM222" s="469" t="s">
        <v>85</v>
      </c>
      <c r="AN222" s="26">
        <f>ROUND(AN220*職員設定!$S$12,0)</f>
        <v>0</v>
      </c>
      <c r="AO222" s="1001"/>
      <c r="AP222" s="1043"/>
      <c r="AQ222" s="990"/>
      <c r="AR222" s="469" t="s">
        <v>85</v>
      </c>
      <c r="AS222" s="26">
        <f>ROUND(AS220*職員設定!$S$12,0)</f>
        <v>0</v>
      </c>
      <c r="AT222" s="1001"/>
      <c r="AU222" s="1043"/>
      <c r="AV222" s="990"/>
      <c r="AW222" s="469" t="s">
        <v>85</v>
      </c>
      <c r="AX222" s="26">
        <f>ROUND(AX220*職員設定!$S$12,0)</f>
        <v>0</v>
      </c>
      <c r="AY222" s="1001"/>
      <c r="AZ222" s="1043"/>
      <c r="BA222" s="990"/>
      <c r="BB222" s="469" t="s">
        <v>85</v>
      </c>
      <c r="BC222" s="26">
        <f>ROUND(BC220*職員設定!$S$12,0)</f>
        <v>0</v>
      </c>
      <c r="BD222" s="1001"/>
      <c r="BE222" s="1043"/>
      <c r="BF222" s="990"/>
      <c r="BG222" s="469" t="s">
        <v>85</v>
      </c>
      <c r="BH222" s="26">
        <f>ROUND(BH220*職員設定!$S$12,0)</f>
        <v>0</v>
      </c>
      <c r="BI222" s="1001"/>
      <c r="BJ222" s="1043"/>
      <c r="BK222" s="990"/>
      <c r="BL222" s="470"/>
      <c r="BM222" s="26"/>
      <c r="BN222" s="1001"/>
      <c r="BO222" s="997"/>
      <c r="BP222" s="954"/>
      <c r="BQ222" s="470"/>
      <c r="BR222" s="26"/>
      <c r="BS222" s="1001"/>
      <c r="BT222" s="997"/>
      <c r="BU222" s="954"/>
      <c r="BV222" s="470"/>
      <c r="BW222" s="26"/>
      <c r="BX222" s="1001"/>
      <c r="BY222" s="997"/>
      <c r="BZ222" s="954"/>
      <c r="CA222" s="1084"/>
      <c r="CB222" s="1078"/>
      <c r="CC222" s="948"/>
    </row>
    <row r="223" spans="1:81" s="12" customFormat="1" ht="18" customHeight="1" thickBot="1">
      <c r="A223" s="1180"/>
      <c r="B223" s="1175"/>
      <c r="C223" s="1176"/>
      <c r="D223" s="58" t="s">
        <v>86</v>
      </c>
      <c r="E223" s="19">
        <f>E221-E222</f>
        <v>0</v>
      </c>
      <c r="F223" s="1002"/>
      <c r="G223" s="1092"/>
      <c r="H223" s="1101"/>
      <c r="I223" s="58" t="s">
        <v>86</v>
      </c>
      <c r="J223" s="19">
        <f>J221-J222</f>
        <v>0</v>
      </c>
      <c r="K223" s="1002"/>
      <c r="L223" s="1092"/>
      <c r="M223" s="1101"/>
      <c r="N223" s="58" t="s">
        <v>86</v>
      </c>
      <c r="O223" s="19">
        <f>O221-O222</f>
        <v>0</v>
      </c>
      <c r="P223" s="1002"/>
      <c r="Q223" s="1044"/>
      <c r="R223" s="991"/>
      <c r="S223" s="58" t="s">
        <v>86</v>
      </c>
      <c r="T223" s="19">
        <f>T221-T222</f>
        <v>0</v>
      </c>
      <c r="U223" s="1002"/>
      <c r="V223" s="1044"/>
      <c r="W223" s="991"/>
      <c r="X223" s="58" t="s">
        <v>86</v>
      </c>
      <c r="Y223" s="19">
        <f>Y221-Y222</f>
        <v>18248</v>
      </c>
      <c r="Z223" s="1002"/>
      <c r="AA223" s="1044"/>
      <c r="AB223" s="991"/>
      <c r="AC223" s="58" t="s">
        <v>86</v>
      </c>
      <c r="AD223" s="19">
        <f>AD221-AD222</f>
        <v>0</v>
      </c>
      <c r="AE223" s="1002"/>
      <c r="AF223" s="1044"/>
      <c r="AG223" s="991"/>
      <c r="AH223" s="58" t="s">
        <v>86</v>
      </c>
      <c r="AI223" s="19">
        <f>AI221-AI222</f>
        <v>0</v>
      </c>
      <c r="AJ223" s="1002"/>
      <c r="AK223" s="1044"/>
      <c r="AL223" s="991"/>
      <c r="AM223" s="58" t="s">
        <v>86</v>
      </c>
      <c r="AN223" s="19">
        <f>AN221-AN222</f>
        <v>0</v>
      </c>
      <c r="AO223" s="1002"/>
      <c r="AP223" s="1044"/>
      <c r="AQ223" s="991"/>
      <c r="AR223" s="58" t="s">
        <v>86</v>
      </c>
      <c r="AS223" s="19">
        <f>AS221-AS222</f>
        <v>0</v>
      </c>
      <c r="AT223" s="1002"/>
      <c r="AU223" s="1044"/>
      <c r="AV223" s="991"/>
      <c r="AW223" s="58" t="s">
        <v>86</v>
      </c>
      <c r="AX223" s="19">
        <f>AX221-AX222</f>
        <v>0</v>
      </c>
      <c r="AY223" s="1002"/>
      <c r="AZ223" s="1044"/>
      <c r="BA223" s="991"/>
      <c r="BB223" s="58" t="s">
        <v>86</v>
      </c>
      <c r="BC223" s="19">
        <f>BC221-BC222</f>
        <v>0</v>
      </c>
      <c r="BD223" s="1002"/>
      <c r="BE223" s="1044"/>
      <c r="BF223" s="991"/>
      <c r="BG223" s="58" t="s">
        <v>86</v>
      </c>
      <c r="BH223" s="19">
        <f>BH221-BH222</f>
        <v>0</v>
      </c>
      <c r="BI223" s="1002"/>
      <c r="BJ223" s="1044"/>
      <c r="BK223" s="991"/>
      <c r="BL223" s="94"/>
      <c r="BM223" s="84"/>
      <c r="BN223" s="1002"/>
      <c r="BO223" s="998"/>
      <c r="BP223" s="955"/>
      <c r="BQ223" s="94"/>
      <c r="BR223" s="84"/>
      <c r="BS223" s="1002"/>
      <c r="BT223" s="998"/>
      <c r="BU223" s="955"/>
      <c r="BV223" s="94"/>
      <c r="BW223" s="84"/>
      <c r="BX223" s="1002"/>
      <c r="BY223" s="998"/>
      <c r="BZ223" s="955"/>
      <c r="CA223" s="1085"/>
      <c r="CB223" s="1079"/>
      <c r="CC223" s="949">
        <f t="shared" si="88"/>
        <v>0</v>
      </c>
    </row>
    <row r="224" spans="1:81" s="5" customFormat="1" ht="18" customHeight="1">
      <c r="A224" s="1180"/>
      <c r="B224" s="1134" t="s">
        <v>228</v>
      </c>
      <c r="C224" s="1135"/>
      <c r="D224" s="59" t="str">
        <f>IF(職員設定!$V$8="","",職員設定!$V$8)</f>
        <v>通勤手当</v>
      </c>
      <c r="E224" s="151">
        <v>6630</v>
      </c>
      <c r="F224" s="2"/>
      <c r="G224" s="29" t="s">
        <v>90</v>
      </c>
      <c r="H224" s="165" t="s">
        <v>79</v>
      </c>
      <c r="I224" s="59" t="str">
        <f>IF(職員設定!$V$8="","",職員設定!$V$8)</f>
        <v>通勤手当</v>
      </c>
      <c r="J224" s="151">
        <f>IF(J181&lt;&gt;"",職員設定!$V$12,"0")</f>
        <v>7100</v>
      </c>
      <c r="K224" s="2"/>
      <c r="L224" s="29" t="s">
        <v>90</v>
      </c>
      <c r="M224" s="165" t="s">
        <v>79</v>
      </c>
      <c r="N224" s="59" t="str">
        <f>IF(職員設定!$V$8="","",職員設定!$V$8)</f>
        <v>通勤手当</v>
      </c>
      <c r="O224" s="151">
        <f>IF(O181&lt;&gt;"",職員設定!$V$12,"0")</f>
        <v>7100</v>
      </c>
      <c r="P224" s="2"/>
      <c r="Q224" s="299" t="s">
        <v>79</v>
      </c>
      <c r="R224" s="165" t="s">
        <v>79</v>
      </c>
      <c r="S224" s="59" t="str">
        <f>IF(職員設定!$V$8="","",職員設定!$V$8)</f>
        <v>通勤手当</v>
      </c>
      <c r="T224" s="151">
        <f>IF(T181&lt;&gt;"",職員設定!$V$12,"0")</f>
        <v>7100</v>
      </c>
      <c r="U224" s="2"/>
      <c r="V224" s="299" t="s">
        <v>79</v>
      </c>
      <c r="W224" s="165" t="s">
        <v>79</v>
      </c>
      <c r="X224" s="59" t="str">
        <f>IF(職員設定!$V$8="","",職員設定!$V$8)</f>
        <v>通勤手当</v>
      </c>
      <c r="Y224" s="151">
        <v>3060</v>
      </c>
      <c r="Z224" s="2"/>
      <c r="AA224" s="299" t="s">
        <v>79</v>
      </c>
      <c r="AB224" s="165" t="s">
        <v>79</v>
      </c>
      <c r="AC224" s="59" t="str">
        <f>IF(職員設定!$V$8="","",職員設定!$V$8)</f>
        <v>通勤手当</v>
      </c>
      <c r="AD224" s="151" t="str">
        <f>IF(AD181&lt;&gt;"",職員設定!$V$12,"0")</f>
        <v>0</v>
      </c>
      <c r="AE224" s="2"/>
      <c r="AF224" s="299" t="s">
        <v>79</v>
      </c>
      <c r="AG224" s="165" t="s">
        <v>79</v>
      </c>
      <c r="AH224" s="59" t="str">
        <f>IF(職員設定!$V$8="","",職員設定!$V$8)</f>
        <v>通勤手当</v>
      </c>
      <c r="AI224" s="151" t="str">
        <f>IF(AI181&lt;&gt;"",職員設定!$V$12,"0")</f>
        <v>0</v>
      </c>
      <c r="AJ224" s="2"/>
      <c r="AK224" s="299" t="s">
        <v>79</v>
      </c>
      <c r="AL224" s="165" t="s">
        <v>79</v>
      </c>
      <c r="AM224" s="59" t="str">
        <f>IF(職員設定!$V$8="","",職員設定!$V$8)</f>
        <v>通勤手当</v>
      </c>
      <c r="AN224" s="151" t="str">
        <f>IF(AN181&lt;&gt;"",職員設定!$V$12,"0")</f>
        <v>0</v>
      </c>
      <c r="AO224" s="2"/>
      <c r="AP224" s="299" t="s">
        <v>79</v>
      </c>
      <c r="AQ224" s="165" t="s">
        <v>79</v>
      </c>
      <c r="AR224" s="59" t="str">
        <f>IF(職員設定!$V$8="","",職員設定!$V$8)</f>
        <v>通勤手当</v>
      </c>
      <c r="AS224" s="151" t="str">
        <f>IF(AS181&lt;&gt;"",職員設定!$V$12,"0")</f>
        <v>0</v>
      </c>
      <c r="AT224" s="2"/>
      <c r="AU224" s="299" t="s">
        <v>79</v>
      </c>
      <c r="AV224" s="165" t="s">
        <v>79</v>
      </c>
      <c r="AW224" s="59" t="str">
        <f>IF(職員設定!$V$8="","",職員設定!$V$8)</f>
        <v>通勤手当</v>
      </c>
      <c r="AX224" s="151" t="str">
        <f>IF(AX181&lt;&gt;"",職員設定!$V$12,"0")</f>
        <v>0</v>
      </c>
      <c r="AY224" s="2"/>
      <c r="AZ224" s="299" t="s">
        <v>79</v>
      </c>
      <c r="BA224" s="165" t="s">
        <v>79</v>
      </c>
      <c r="BB224" s="59" t="str">
        <f>IF(職員設定!$V$8="","",職員設定!$V$8)</f>
        <v>通勤手当</v>
      </c>
      <c r="BC224" s="151" t="str">
        <f>IF(BC181&lt;&gt;"",職員設定!$V$12,"0")</f>
        <v>0</v>
      </c>
      <c r="BD224" s="2"/>
      <c r="BE224" s="299" t="s">
        <v>79</v>
      </c>
      <c r="BF224" s="165" t="s">
        <v>79</v>
      </c>
      <c r="BG224" s="59" t="str">
        <f>IF(職員設定!$V$8="","",職員設定!$V$8)</f>
        <v>通勤手当</v>
      </c>
      <c r="BH224" s="151" t="str">
        <f>IF(BH181&lt;&gt;"",職員設定!$V$12,"0")</f>
        <v>0</v>
      </c>
      <c r="BI224" s="2"/>
      <c r="BJ224" s="299" t="s">
        <v>79</v>
      </c>
      <c r="BK224" s="165" t="s">
        <v>79</v>
      </c>
      <c r="BL224" s="95"/>
      <c r="BM224" s="96"/>
      <c r="BN224" s="2"/>
      <c r="BO224" s="29" t="s">
        <v>79</v>
      </c>
      <c r="BP224" s="165" t="s">
        <v>116</v>
      </c>
      <c r="BQ224" s="95"/>
      <c r="BR224" s="96"/>
      <c r="BS224" s="2"/>
      <c r="BT224" s="29" t="s">
        <v>79</v>
      </c>
      <c r="BU224" s="165" t="s">
        <v>116</v>
      </c>
      <c r="BV224" s="95"/>
      <c r="BW224" s="96"/>
      <c r="BX224" s="2"/>
      <c r="BY224" s="29" t="s">
        <v>79</v>
      </c>
      <c r="BZ224" s="165" t="s">
        <v>116</v>
      </c>
      <c r="CA224" s="290" t="s">
        <v>14</v>
      </c>
      <c r="CB224" s="290" t="s">
        <v>14</v>
      </c>
      <c r="CC224" s="603" t="s">
        <v>121</v>
      </c>
    </row>
    <row r="225" spans="1:81" s="5" customFormat="1" ht="18" customHeight="1">
      <c r="A225" s="1180"/>
      <c r="B225" s="1134"/>
      <c r="C225" s="1135"/>
      <c r="D225" s="61" t="str">
        <f>IF(職員設定!$W$8="","",職員設定!$W$8)</f>
        <v>課税通勤手当</v>
      </c>
      <c r="E225" s="151">
        <f>IF(E181&lt;&gt;"",職員設定!$W$12,"0")</f>
        <v>0</v>
      </c>
      <c r="F225" s="2"/>
      <c r="G225" s="1093">
        <f>SUM(G181:G219)-G220</f>
        <v>50000</v>
      </c>
      <c r="H225" s="1102">
        <f>SUM(H181:H219)-H220</f>
        <v>3500</v>
      </c>
      <c r="I225" s="61" t="str">
        <f>IF(職員設定!$W$8="","",職員設定!$W$8)</f>
        <v>課税通勤手当</v>
      </c>
      <c r="J225" s="151">
        <v>1090</v>
      </c>
      <c r="K225" s="2"/>
      <c r="L225" s="1093">
        <f>SUM(L181:L219)-L220</f>
        <v>50000</v>
      </c>
      <c r="M225" s="1102">
        <f>SUM(M181:M219)-M220</f>
        <v>3500</v>
      </c>
      <c r="N225" s="61" t="str">
        <f>IF(職員設定!$W$8="","",職員設定!$W$8)</f>
        <v>課税通勤手当</v>
      </c>
      <c r="O225" s="151">
        <v>310</v>
      </c>
      <c r="P225" s="2"/>
      <c r="Q225" s="999">
        <f>SUM(Q181:Q219)-Q220</f>
        <v>51406</v>
      </c>
      <c r="R225" s="992">
        <f>SUM(R181:R219)-R220</f>
        <v>3599</v>
      </c>
      <c r="S225" s="61" t="str">
        <f>IF(職員設定!$W$8="","",職員設定!$W$8)</f>
        <v>課税通勤手当</v>
      </c>
      <c r="T225" s="151">
        <v>310</v>
      </c>
      <c r="U225" s="2"/>
      <c r="V225" s="999">
        <f>SUM(V181:V219)-V220</f>
        <v>50000</v>
      </c>
      <c r="W225" s="992">
        <f>SUM(W181:W219)-W220</f>
        <v>3500</v>
      </c>
      <c r="X225" s="61" t="str">
        <f>IF(職員設定!$W$8="","",職員設定!$W$8)</f>
        <v>課税通勤手当</v>
      </c>
      <c r="Y225" s="151">
        <f>IF(Y181&lt;&gt;"",職員設定!$W$12,"0")</f>
        <v>0</v>
      </c>
      <c r="Z225" s="2"/>
      <c r="AA225" s="999">
        <f>SUM(AA181:AA219)-AA220</f>
        <v>35493</v>
      </c>
      <c r="AB225" s="992">
        <f>SUM(AB181:AB219)-AB220</f>
        <v>2484</v>
      </c>
      <c r="AC225" s="61" t="str">
        <f>IF(職員設定!$W$8="","",職員設定!$W$8)</f>
        <v>課税通勤手当</v>
      </c>
      <c r="AD225" s="151" t="str">
        <f>IF(AD181&lt;&gt;"",職員設定!$W$12,"0")</f>
        <v>0</v>
      </c>
      <c r="AE225" s="2"/>
      <c r="AF225" s="999">
        <f>SUM(AF181:AF219)-AF220</f>
        <v>0</v>
      </c>
      <c r="AG225" s="992">
        <f>SUM(AG181:AG219)-AG220</f>
        <v>0</v>
      </c>
      <c r="AH225" s="61" t="str">
        <f>IF(職員設定!$W$8="","",職員設定!$W$8)</f>
        <v>課税通勤手当</v>
      </c>
      <c r="AI225" s="151" t="str">
        <f>IF(AI181&lt;&gt;"",職員設定!$W$12,"0")</f>
        <v>0</v>
      </c>
      <c r="AJ225" s="2"/>
      <c r="AK225" s="999">
        <f>SUM(AK181:AK219)-AK220</f>
        <v>0</v>
      </c>
      <c r="AL225" s="992">
        <f>SUM(AL181:AL219)-AL220</f>
        <v>0</v>
      </c>
      <c r="AM225" s="61" t="str">
        <f>IF(職員設定!$W$8="","",職員設定!$W$8)</f>
        <v>課税通勤手当</v>
      </c>
      <c r="AN225" s="151" t="str">
        <f>IF(AN181&lt;&gt;"",職員設定!$W$12,"0")</f>
        <v>0</v>
      </c>
      <c r="AO225" s="2"/>
      <c r="AP225" s="999">
        <f>SUM(AP181:AP219)-AP220</f>
        <v>0</v>
      </c>
      <c r="AQ225" s="992">
        <f>SUM(AQ181:AQ219)-AQ220</f>
        <v>0</v>
      </c>
      <c r="AR225" s="61" t="str">
        <f>IF(職員設定!$W$8="","",職員設定!$W$8)</f>
        <v>課税通勤手当</v>
      </c>
      <c r="AS225" s="151" t="str">
        <f>IF(AS181&lt;&gt;"",職員設定!$W$12,"0")</f>
        <v>0</v>
      </c>
      <c r="AT225" s="2"/>
      <c r="AU225" s="999">
        <f>SUM(AU181:AU219)-AU220</f>
        <v>0</v>
      </c>
      <c r="AV225" s="992">
        <f>SUM(AV181:AV219)-AV220</f>
        <v>0</v>
      </c>
      <c r="AW225" s="61" t="str">
        <f>IF(職員設定!$W$8="","",職員設定!$W$8)</f>
        <v>課税通勤手当</v>
      </c>
      <c r="AX225" s="151" t="str">
        <f>IF(AX181&lt;&gt;"",職員設定!$W$12,"0")</f>
        <v>0</v>
      </c>
      <c r="AY225" s="2"/>
      <c r="AZ225" s="999">
        <f>SUM(AZ181:AZ219)-AZ220</f>
        <v>0</v>
      </c>
      <c r="BA225" s="992">
        <f>SUM(BA181:BA219)-BA220</f>
        <v>0</v>
      </c>
      <c r="BB225" s="61" t="str">
        <f>IF(職員設定!$W$8="","",職員設定!$W$8)</f>
        <v>課税通勤手当</v>
      </c>
      <c r="BC225" s="151" t="str">
        <f>IF(BC181&lt;&gt;"",職員設定!$W$12,"0")</f>
        <v>0</v>
      </c>
      <c r="BD225" s="2"/>
      <c r="BE225" s="999">
        <f>SUM(BE181:BE219)-BE220</f>
        <v>0</v>
      </c>
      <c r="BF225" s="992">
        <f>SUM(BF181:BF219)-BF220</f>
        <v>0</v>
      </c>
      <c r="BG225" s="61" t="str">
        <f>IF(職員設定!$W$8="","",職員設定!$W$8)</f>
        <v>課税通勤手当</v>
      </c>
      <c r="BH225" s="151" t="str">
        <f>IF(BH181&lt;&gt;"",職員設定!$W$12,"0")</f>
        <v>0</v>
      </c>
      <c r="BI225" s="2"/>
      <c r="BJ225" s="999">
        <f>SUM(BJ181:BJ219)-BJ220</f>
        <v>0</v>
      </c>
      <c r="BK225" s="992">
        <f>SUM(BK181:BK219)-BK220</f>
        <v>0</v>
      </c>
      <c r="BL225" s="97"/>
      <c r="BM225" s="98"/>
      <c r="BN225" s="2"/>
      <c r="BO225" s="999">
        <f>SUM(BO181:BO219)-BO220</f>
        <v>0</v>
      </c>
      <c r="BP225" s="957">
        <f>SUM(BP181:BP219)-BP220</f>
        <v>0</v>
      </c>
      <c r="BQ225" s="97"/>
      <c r="BR225" s="98"/>
      <c r="BS225" s="2"/>
      <c r="BT225" s="999">
        <f>SUM(BT181:BT219)-BT220</f>
        <v>0</v>
      </c>
      <c r="BU225" s="957">
        <f>SUM(BU181:BU219)-BU220</f>
        <v>0</v>
      </c>
      <c r="BV225" s="97"/>
      <c r="BW225" s="98"/>
      <c r="BX225" s="2"/>
      <c r="BY225" s="999">
        <f>SUM(BY181:BY219)-BY220</f>
        <v>0</v>
      </c>
      <c r="BZ225" s="957">
        <f>SUM(BZ181:BZ219)-BZ220</f>
        <v>0</v>
      </c>
      <c r="CA225" s="1089">
        <f>SUM(CA181:CA219)-CA220</f>
        <v>253482</v>
      </c>
      <c r="CB225" s="1088">
        <f>SUM(CB181:CB219)-CB220</f>
        <v>7000</v>
      </c>
      <c r="CC225" s="1015" t="str">
        <f>IF(BZ225+BU225+BP225+BK225+BF225+BA225+AV225+AQ225+AL225+AG225+AB225+W225+R225+CB236+CC236-CC237-CB237=0,"〇",BZ225+BU225+BP225+BK225+BF225+BA225+AV225+AQ225+AL225+AG225+AB225+W225+R225+CB236+CC236-CC237-CB237)</f>
        <v>〇</v>
      </c>
    </row>
    <row r="226" spans="1:81" s="5" customFormat="1" ht="18" customHeight="1">
      <c r="A226" s="1180"/>
      <c r="B226" s="1134"/>
      <c r="C226" s="1135"/>
      <c r="D226" s="62" t="str">
        <f>IF(職員設定!$X$8="","",職員設定!$X$8)</f>
        <v>名称</v>
      </c>
      <c r="E226" s="152">
        <f>IF(E181&lt;&gt;"",職員設定!$X$12,"0")</f>
        <v>0</v>
      </c>
      <c r="F226" s="2"/>
      <c r="G226" s="1046"/>
      <c r="H226" s="1096"/>
      <c r="I226" s="62" t="str">
        <f>IF(職員設定!$X$8="","",職員設定!$X$8)</f>
        <v>名称</v>
      </c>
      <c r="J226" s="152">
        <f>IF(J181&lt;&gt;"",職員設定!$X$12,"0")</f>
        <v>0</v>
      </c>
      <c r="K226" s="2"/>
      <c r="L226" s="1046"/>
      <c r="M226" s="1096"/>
      <c r="N226" s="62" t="str">
        <f>IF(職員設定!$X$8="","",職員設定!$X$8)</f>
        <v>名称</v>
      </c>
      <c r="O226" s="152">
        <f>IF(O181&lt;&gt;"",職員設定!$X$12,"0")</f>
        <v>0</v>
      </c>
      <c r="P226" s="2"/>
      <c r="Q226" s="974"/>
      <c r="R226" s="993"/>
      <c r="S226" s="62" t="str">
        <f>IF(職員設定!$X$8="","",職員設定!$X$8)</f>
        <v>名称</v>
      </c>
      <c r="T226" s="152">
        <f>IF(T181&lt;&gt;"",職員設定!$X$12,"0")</f>
        <v>0</v>
      </c>
      <c r="U226" s="2"/>
      <c r="V226" s="974"/>
      <c r="W226" s="993"/>
      <c r="X226" s="62" t="str">
        <f>IF(職員設定!$X$8="","",職員設定!$X$8)</f>
        <v>名称</v>
      </c>
      <c r="Y226" s="152">
        <f>IF(Y181&lt;&gt;"",職員設定!$X$12,"0")</f>
        <v>0</v>
      </c>
      <c r="Z226" s="2"/>
      <c r="AA226" s="974"/>
      <c r="AB226" s="993"/>
      <c r="AC226" s="62" t="str">
        <f>IF(職員設定!$X$8="","",職員設定!$X$8)</f>
        <v>名称</v>
      </c>
      <c r="AD226" s="152" t="str">
        <f>IF(AD181&lt;&gt;"",職員設定!$X$12,"0")</f>
        <v>0</v>
      </c>
      <c r="AE226" s="2"/>
      <c r="AF226" s="974"/>
      <c r="AG226" s="993"/>
      <c r="AH226" s="62" t="str">
        <f>IF(職員設定!$X$8="","",職員設定!$X$8)</f>
        <v>名称</v>
      </c>
      <c r="AI226" s="152" t="str">
        <f>IF(AI181&lt;&gt;"",職員設定!$X$12,"0")</f>
        <v>0</v>
      </c>
      <c r="AJ226" s="2"/>
      <c r="AK226" s="974"/>
      <c r="AL226" s="993"/>
      <c r="AM226" s="62" t="str">
        <f>IF(職員設定!$X$8="","",職員設定!$X$8)</f>
        <v>名称</v>
      </c>
      <c r="AN226" s="152" t="str">
        <f>IF(AN181&lt;&gt;"",職員設定!$X$12,"0")</f>
        <v>0</v>
      </c>
      <c r="AO226" s="2"/>
      <c r="AP226" s="974"/>
      <c r="AQ226" s="993"/>
      <c r="AR226" s="62" t="str">
        <f>IF(職員設定!$X$8="","",職員設定!$X$8)</f>
        <v>名称</v>
      </c>
      <c r="AS226" s="152" t="str">
        <f>IF(AS181&lt;&gt;"",職員設定!$X$12,"0")</f>
        <v>0</v>
      </c>
      <c r="AT226" s="2"/>
      <c r="AU226" s="974"/>
      <c r="AV226" s="993"/>
      <c r="AW226" s="62" t="str">
        <f>IF(職員設定!$X$8="","",職員設定!$X$8)</f>
        <v>名称</v>
      </c>
      <c r="AX226" s="152" t="str">
        <f>IF(AX181&lt;&gt;"",職員設定!$X$12,"0")</f>
        <v>0</v>
      </c>
      <c r="AY226" s="2"/>
      <c r="AZ226" s="974"/>
      <c r="BA226" s="993"/>
      <c r="BB226" s="62" t="str">
        <f>IF(職員設定!$X$8="","",職員設定!$X$8)</f>
        <v>名称</v>
      </c>
      <c r="BC226" s="152" t="str">
        <f>IF(BC181&lt;&gt;"",職員設定!$X$12,"0")</f>
        <v>0</v>
      </c>
      <c r="BD226" s="2"/>
      <c r="BE226" s="974"/>
      <c r="BF226" s="993"/>
      <c r="BG226" s="62" t="str">
        <f>IF(職員設定!$X$8="","",職員設定!$X$8)</f>
        <v>名称</v>
      </c>
      <c r="BH226" s="152" t="str">
        <f>IF(BH181&lt;&gt;"",職員設定!$X$12,"0")</f>
        <v>0</v>
      </c>
      <c r="BI226" s="2"/>
      <c r="BJ226" s="974"/>
      <c r="BK226" s="993"/>
      <c r="BL226" s="99"/>
      <c r="BM226" s="100"/>
      <c r="BN226" s="2"/>
      <c r="BO226" s="974"/>
      <c r="BP226" s="958"/>
      <c r="BQ226" s="99"/>
      <c r="BR226" s="100"/>
      <c r="BS226" s="2"/>
      <c r="BT226" s="974"/>
      <c r="BU226" s="958"/>
      <c r="BV226" s="99"/>
      <c r="BW226" s="100"/>
      <c r="BX226" s="2"/>
      <c r="BY226" s="974"/>
      <c r="BZ226" s="958"/>
      <c r="CA226" s="1004"/>
      <c r="CB226" s="1020"/>
      <c r="CC226" s="1016"/>
    </row>
    <row r="227" spans="1:81" s="5" customFormat="1" ht="18" customHeight="1" thickBot="1">
      <c r="A227" s="1180"/>
      <c r="B227" s="1136"/>
      <c r="C227" s="1137"/>
      <c r="D227" s="63" t="str">
        <f>IF(職員設定!$Y$8="","",職員設定!$Y$8)</f>
        <v>名称</v>
      </c>
      <c r="E227" s="153">
        <f>IF(E181&lt;&gt;"",職員設定!$Y$12,"0")</f>
        <v>0</v>
      </c>
      <c r="F227" s="2"/>
      <c r="G227" s="1094"/>
      <c r="H227" s="1097"/>
      <c r="I227" s="63" t="str">
        <f>IF(職員設定!$Y$8="","",職員設定!$Y$8)</f>
        <v>名称</v>
      </c>
      <c r="J227" s="153">
        <f>IF(J181&lt;&gt;"",職員設定!$Y$12,"0")</f>
        <v>0</v>
      </c>
      <c r="K227" s="2"/>
      <c r="L227" s="1094"/>
      <c r="M227" s="1097"/>
      <c r="N227" s="63" t="str">
        <f>IF(職員設定!$Y$8="","",職員設定!$Y$8)</f>
        <v>名称</v>
      </c>
      <c r="O227" s="153">
        <f>IF(O181&lt;&gt;"",職員設定!$Y$12,"0")</f>
        <v>0</v>
      </c>
      <c r="P227" s="24"/>
      <c r="Q227" s="975"/>
      <c r="R227" s="994"/>
      <c r="S227" s="63" t="str">
        <f>IF(職員設定!$Y$8="","",職員設定!$Y$8)</f>
        <v>名称</v>
      </c>
      <c r="T227" s="153">
        <f>IF(T181&lt;&gt;"",職員設定!$Y$12,"0")</f>
        <v>0</v>
      </c>
      <c r="U227" s="24"/>
      <c r="V227" s="975"/>
      <c r="W227" s="994"/>
      <c r="X227" s="63" t="str">
        <f>IF(職員設定!$Y$8="","",職員設定!$Y$8)</f>
        <v>名称</v>
      </c>
      <c r="Y227" s="153">
        <f>IF(Y181&lt;&gt;"",職員設定!$Y$12,"0")</f>
        <v>0</v>
      </c>
      <c r="Z227" s="24"/>
      <c r="AA227" s="975"/>
      <c r="AB227" s="994"/>
      <c r="AC227" s="63" t="str">
        <f>IF(職員設定!$Y$8="","",職員設定!$Y$8)</f>
        <v>名称</v>
      </c>
      <c r="AD227" s="153" t="str">
        <f>IF(AD181&lt;&gt;"",職員設定!$Y$12,"0")</f>
        <v>0</v>
      </c>
      <c r="AE227" s="24"/>
      <c r="AF227" s="975"/>
      <c r="AG227" s="994"/>
      <c r="AH227" s="63" t="str">
        <f>IF(職員設定!$Y$8="","",職員設定!$Y$8)</f>
        <v>名称</v>
      </c>
      <c r="AI227" s="153" t="str">
        <f>IF(AI181&lt;&gt;"",職員設定!$Y$12,"0")</f>
        <v>0</v>
      </c>
      <c r="AJ227" s="24"/>
      <c r="AK227" s="975"/>
      <c r="AL227" s="994"/>
      <c r="AM227" s="63" t="str">
        <f>IF(職員設定!$Y$8="","",職員設定!$Y$8)</f>
        <v>名称</v>
      </c>
      <c r="AN227" s="153" t="str">
        <f>IF(AN181&lt;&gt;"",職員設定!$Y$12,"0")</f>
        <v>0</v>
      </c>
      <c r="AO227" s="24"/>
      <c r="AP227" s="975"/>
      <c r="AQ227" s="994"/>
      <c r="AR227" s="63" t="str">
        <f>IF(職員設定!$Y$8="","",職員設定!$Y$8)</f>
        <v>名称</v>
      </c>
      <c r="AS227" s="153" t="str">
        <f>IF(AS181&lt;&gt;"",職員設定!$Y$12,"0")</f>
        <v>0</v>
      </c>
      <c r="AT227" s="24"/>
      <c r="AU227" s="975"/>
      <c r="AV227" s="994"/>
      <c r="AW227" s="63" t="str">
        <f>IF(職員設定!$Y$8="","",職員設定!$Y$8)</f>
        <v>名称</v>
      </c>
      <c r="AX227" s="153" t="str">
        <f>IF(AX181&lt;&gt;"",職員設定!$Y$12,"0")</f>
        <v>0</v>
      </c>
      <c r="AY227" s="24"/>
      <c r="AZ227" s="975"/>
      <c r="BA227" s="994"/>
      <c r="BB227" s="63" t="str">
        <f>IF(職員設定!$Y$8="","",職員設定!$Y$8)</f>
        <v>名称</v>
      </c>
      <c r="BC227" s="153" t="str">
        <f>IF(BC181&lt;&gt;"",職員設定!$Y$12,"0")</f>
        <v>0</v>
      </c>
      <c r="BD227" s="24"/>
      <c r="BE227" s="975"/>
      <c r="BF227" s="994"/>
      <c r="BG227" s="63" t="str">
        <f>IF(職員設定!$Y$8="","",職員設定!$Y$8)</f>
        <v>名称</v>
      </c>
      <c r="BH227" s="153" t="str">
        <f>IF(BH181&lt;&gt;"",職員設定!$Y$12,"0")</f>
        <v>0</v>
      </c>
      <c r="BI227" s="24"/>
      <c r="BJ227" s="975"/>
      <c r="BK227" s="994"/>
      <c r="BL227" s="101"/>
      <c r="BM227" s="102"/>
      <c r="BN227" s="2"/>
      <c r="BO227" s="975"/>
      <c r="BP227" s="959"/>
      <c r="BQ227" s="101"/>
      <c r="BR227" s="102"/>
      <c r="BS227" s="2"/>
      <c r="BT227" s="975"/>
      <c r="BU227" s="959"/>
      <c r="BV227" s="101"/>
      <c r="BW227" s="102"/>
      <c r="BX227" s="2"/>
      <c r="BY227" s="975"/>
      <c r="BZ227" s="959"/>
      <c r="CA227" s="1005"/>
      <c r="CB227" s="1021"/>
      <c r="CC227" s="1017"/>
    </row>
    <row r="228" spans="1:81" s="5" customFormat="1" ht="18" customHeight="1">
      <c r="A228" s="1180"/>
      <c r="B228" s="1138"/>
      <c r="C228" s="1139"/>
      <c r="D228" s="64" t="s">
        <v>15</v>
      </c>
      <c r="E228" s="8">
        <f>E227+E226+E225+E224+E218+E214+E210+E206+E202+E198+E194+E191+E188+E185+E182-E222</f>
        <v>196630</v>
      </c>
      <c r="F228" s="963" t="str">
        <f>IF(E229=F229,"〇","×")</f>
        <v>〇</v>
      </c>
      <c r="G228" s="964"/>
      <c r="H228" s="965"/>
      <c r="I228" s="64" t="s">
        <v>15</v>
      </c>
      <c r="J228" s="8">
        <f>J227+J226+J225+J224+J218+J214+J210+J206+J202+J198+J194+J191+J188+J185+J182-J222</f>
        <v>198190</v>
      </c>
      <c r="K228" s="963" t="str">
        <f>IF(J229=K229,"〇","×")</f>
        <v>〇</v>
      </c>
      <c r="L228" s="964"/>
      <c r="M228" s="1098"/>
      <c r="N228" s="64" t="s">
        <v>15</v>
      </c>
      <c r="O228" s="8">
        <f>O227+O226+O225+O224+O218+O214+O210+O206+O202+O198+O194+O191+O188+O185+O182-O222</f>
        <v>202763</v>
      </c>
      <c r="P228" s="963" t="str">
        <f>IF(O229=P229,"〇","×")</f>
        <v>〇</v>
      </c>
      <c r="Q228" s="964"/>
      <c r="R228" s="965"/>
      <c r="S228" s="64" t="s">
        <v>15</v>
      </c>
      <c r="T228" s="8">
        <f>T227+T226+T225+T224+T218+T214+T210+T206+T202+T198+T194+T191+T188+T185+T182-T222</f>
        <v>197410</v>
      </c>
      <c r="U228" s="963" t="str">
        <f>IF(T229=U229,"〇","×")</f>
        <v>〇</v>
      </c>
      <c r="V228" s="964"/>
      <c r="W228" s="965"/>
      <c r="X228" s="64" t="s">
        <v>15</v>
      </c>
      <c r="Y228" s="8">
        <f>Y227+Y226+Y225+Y224+Y218+Y214+Y210+Y206+Y202+Y198+Y194+Y191+Y188+Y185+Y182-Y222</f>
        <v>137840</v>
      </c>
      <c r="Z228" s="963" t="str">
        <f>IF(Y229=Z229,"〇","×")</f>
        <v>〇</v>
      </c>
      <c r="AA228" s="964"/>
      <c r="AB228" s="965"/>
      <c r="AC228" s="64" t="s">
        <v>15</v>
      </c>
      <c r="AD228" s="8">
        <f>AD227+AD226+AD225+AD224+AD218+AD214+AD210+AD206+AD202+AD198+AD194+AD191+AD188+AD185+AD182-AD222</f>
        <v>0</v>
      </c>
      <c r="AE228" s="963" t="str">
        <f>IF(AD229=AE229,"〇","×")</f>
        <v>〇</v>
      </c>
      <c r="AF228" s="964"/>
      <c r="AG228" s="965"/>
      <c r="AH228" s="64" t="s">
        <v>15</v>
      </c>
      <c r="AI228" s="8">
        <f>AI227+AI226+AI225+AI224+AI218+AI214+AI210+AI206+AI202+AI198+AI194+AI191+AI188+AI185+AI182-AI222</f>
        <v>0</v>
      </c>
      <c r="AJ228" s="963" t="str">
        <f>IF(AI229=AJ229,"〇","×")</f>
        <v>〇</v>
      </c>
      <c r="AK228" s="964"/>
      <c r="AL228" s="965"/>
      <c r="AM228" s="64" t="s">
        <v>15</v>
      </c>
      <c r="AN228" s="8">
        <f>AN227+AN226+AN225+AN224+AN218+AN214+AN210+AN206+AN202+AN198+AN194+AN191+AN188+AN185+AN182-AN222</f>
        <v>0</v>
      </c>
      <c r="AO228" s="963" t="str">
        <f>IF(AN229=AO229,"〇","×")</f>
        <v>〇</v>
      </c>
      <c r="AP228" s="964"/>
      <c r="AQ228" s="965"/>
      <c r="AR228" s="64" t="s">
        <v>15</v>
      </c>
      <c r="AS228" s="8">
        <f>AS227+AS226+AS225+AS224+AS218+AS214+AS210+AS206+AS202+AS198+AS194+AS191+AS188+AS185+AS182-AS222</f>
        <v>0</v>
      </c>
      <c r="AT228" s="963" t="str">
        <f>IF(AS229=AT229,"〇","×")</f>
        <v>〇</v>
      </c>
      <c r="AU228" s="964"/>
      <c r="AV228" s="965"/>
      <c r="AW228" s="64" t="s">
        <v>15</v>
      </c>
      <c r="AX228" s="8">
        <f>AX227+AX226+AX225+AX224+AX218+AX214+AX210+AX206+AX202+AX198+AX194+AX191+AX188+AX185+AX182-AX222</f>
        <v>0</v>
      </c>
      <c r="AY228" s="963" t="str">
        <f>IF(AX229=AY229,"〇","×")</f>
        <v>〇</v>
      </c>
      <c r="AZ228" s="964"/>
      <c r="BA228" s="965"/>
      <c r="BB228" s="64" t="s">
        <v>15</v>
      </c>
      <c r="BC228" s="8">
        <f>BC227+BC226+BC225+BC224+BC218+BC214+BC210+BC206+BC202+BC198+BC194+BC191+BC188+BC185+BC182-BC222</f>
        <v>0</v>
      </c>
      <c r="BD228" s="963" t="str">
        <f>IF(BC229=BD229,"〇","×")</f>
        <v>〇</v>
      </c>
      <c r="BE228" s="964"/>
      <c r="BF228" s="965"/>
      <c r="BG228" s="64" t="s">
        <v>15</v>
      </c>
      <c r="BH228" s="8">
        <f>BH227+BH226+BH225+BH224+BH218+BH214+BH210+BH206+BH202+BH198+BH194+BH191+BH188+BH185+BH182-BH222</f>
        <v>0</v>
      </c>
      <c r="BI228" s="963" t="str">
        <f>IF(BH229=BI229,"〇","×")</f>
        <v>〇</v>
      </c>
      <c r="BJ228" s="964"/>
      <c r="BK228" s="965"/>
      <c r="BL228" s="64" t="s">
        <v>15</v>
      </c>
      <c r="BM228" s="8">
        <f>BM198</f>
        <v>0</v>
      </c>
      <c r="BN228" s="963" t="str">
        <f>IF(BM229=BN229,"〇","×")</f>
        <v>〇</v>
      </c>
      <c r="BO228" s="964"/>
      <c r="BP228" s="965"/>
      <c r="BQ228" s="64" t="s">
        <v>15</v>
      </c>
      <c r="BR228" s="8">
        <f>BR198</f>
        <v>0</v>
      </c>
      <c r="BS228" s="963" t="str">
        <f>IF(BR229=BS229,"〇","×")</f>
        <v>〇</v>
      </c>
      <c r="BT228" s="964"/>
      <c r="BU228" s="965"/>
      <c r="BV228" s="64" t="s">
        <v>15</v>
      </c>
      <c r="BW228" s="8">
        <f>BW198</f>
        <v>0</v>
      </c>
      <c r="BX228" s="963" t="str">
        <f>IF(BW229=BX229,"〇","×")</f>
        <v>〇</v>
      </c>
      <c r="BY228" s="964"/>
      <c r="BZ228" s="965"/>
      <c r="CA228" s="551">
        <f>BW228+BR228+BM228+BH228+BC228+AX228+AS228+AN228+AI228+AD228+Y228+T228+O228+J228+E228</f>
        <v>932833</v>
      </c>
      <c r="CB228" s="292"/>
      <c r="CC228" s="697"/>
    </row>
    <row r="229" spans="1:81" s="5" customFormat="1" ht="18" customHeight="1" thickBot="1">
      <c r="A229" s="1180"/>
      <c r="B229" s="1149"/>
      <c r="C229" s="1150"/>
      <c r="D229" s="65" t="s">
        <v>100</v>
      </c>
      <c r="E229" s="27">
        <f>E227+E226+E225+E224+E217+E213+E209+E205+E201+E197+E193+E190+E187+E184+E181-E221</f>
        <v>250130</v>
      </c>
      <c r="F229" s="981">
        <f>E228+G225/F181+H225/F181</f>
        <v>250130</v>
      </c>
      <c r="G229" s="982"/>
      <c r="H229" s="359"/>
      <c r="I229" s="65" t="s">
        <v>100</v>
      </c>
      <c r="J229" s="27">
        <f>J227+J226+J225+J224+J217+J213+J209+J205+J201+J197+J193+J190+J187+J184+J181-J221</f>
        <v>251690</v>
      </c>
      <c r="K229" s="981">
        <f>J228+L225/K181+M225/K181</f>
        <v>251690</v>
      </c>
      <c r="L229" s="982"/>
      <c r="M229" s="365"/>
      <c r="N229" s="65" t="s">
        <v>100</v>
      </c>
      <c r="O229" s="27">
        <f>O227+O226+O225+O224+O217+O213+O209+O205+O201+O197+O193+O190+O187+O184+O181-O221</f>
        <v>257768</v>
      </c>
      <c r="P229" s="981">
        <f>O228+Q225/P181+R225/P181</f>
        <v>257768</v>
      </c>
      <c r="Q229" s="982"/>
      <c r="R229" s="359"/>
      <c r="S229" s="65" t="s">
        <v>100</v>
      </c>
      <c r="T229" s="27">
        <f>T227+T226+T225+T224+T217+T213+T209+T205+T201+T197+T193+T190+T187+T184+T181-T221</f>
        <v>250910</v>
      </c>
      <c r="U229" s="981">
        <f>T228+V225/U181+W225/U181</f>
        <v>250910</v>
      </c>
      <c r="V229" s="982"/>
      <c r="W229" s="359"/>
      <c r="X229" s="65" t="s">
        <v>100</v>
      </c>
      <c r="Y229" s="27">
        <f>Y227+Y226+Y225+Y224+Y217+Y213+Y209+Y205+Y201+Y197+Y193+Y190+Y187+Y184+Y181-Y221</f>
        <v>175817</v>
      </c>
      <c r="Z229" s="981">
        <f>Y228+AA225/Z181+AB225/Z181</f>
        <v>175817</v>
      </c>
      <c r="AA229" s="982"/>
      <c r="AB229" s="359"/>
      <c r="AC229" s="65" t="s">
        <v>100</v>
      </c>
      <c r="AD229" s="27">
        <f>AD227+AD226+AD225+AD224+AD217+AD213+AD209+AD205+AD201+AD197+AD193+AD190+AD187+AD184+AD181-AD221</f>
        <v>0</v>
      </c>
      <c r="AE229" s="981">
        <f>AD228+AF225/AE181+AG225/AE181</f>
        <v>0</v>
      </c>
      <c r="AF229" s="982"/>
      <c r="AG229" s="359"/>
      <c r="AH229" s="65" t="s">
        <v>100</v>
      </c>
      <c r="AI229" s="27">
        <f>AI227+AI226+AI225+AI224+AI217+AI213+AI209+AI205+AI201+AI197+AI193+AI190+AI187+AI184+AI181-AI221</f>
        <v>0</v>
      </c>
      <c r="AJ229" s="981">
        <f>AI228+AK225/AJ181+AL225/AJ181</f>
        <v>0</v>
      </c>
      <c r="AK229" s="982"/>
      <c r="AL229" s="359"/>
      <c r="AM229" s="65" t="s">
        <v>100</v>
      </c>
      <c r="AN229" s="27">
        <f>AN227+AN226+AN225+AN224+AN217+AN213+AN209+AN205+AN201+AN197+AN193+AN190+AN187+AN184+AN181-AN221</f>
        <v>0</v>
      </c>
      <c r="AO229" s="981">
        <f>AN228+AP225/AO181+AQ225/AO181</f>
        <v>0</v>
      </c>
      <c r="AP229" s="982"/>
      <c r="AQ229" s="359"/>
      <c r="AR229" s="65" t="s">
        <v>100</v>
      </c>
      <c r="AS229" s="27">
        <f>AS227+AS226+AS225+AS224+AS217+AS213+AS209+AS205+AS201+AS197+AS193+AS190+AS187+AS184+AS181-AS221</f>
        <v>0</v>
      </c>
      <c r="AT229" s="981">
        <f>AS228+AU225/AT181+AV225/AT181</f>
        <v>0</v>
      </c>
      <c r="AU229" s="982"/>
      <c r="AV229" s="359"/>
      <c r="AW229" s="65" t="s">
        <v>100</v>
      </c>
      <c r="AX229" s="27">
        <f>AX227+AX226+AX225+AX224+AX217+AX213+AX209+AX205+AX201+AX197+AX193+AX190+AX187+AX184+AX181-AX221</f>
        <v>0</v>
      </c>
      <c r="AY229" s="981">
        <f>AX228+AZ225/AY181+BA225/AY181</f>
        <v>0</v>
      </c>
      <c r="AZ229" s="982"/>
      <c r="BA229" s="359"/>
      <c r="BB229" s="65" t="s">
        <v>100</v>
      </c>
      <c r="BC229" s="27">
        <f>BC227+BC226+BC225+BC224+BC217+BC213+BC209+BC205+BC201+BC197+BC193+BC190+BC187+BC184+BC181-BC221</f>
        <v>0</v>
      </c>
      <c r="BD229" s="981">
        <f>BC228+BE225/BD181+BF225/BD181</f>
        <v>0</v>
      </c>
      <c r="BE229" s="982"/>
      <c r="BF229" s="359"/>
      <c r="BG229" s="65" t="s">
        <v>100</v>
      </c>
      <c r="BH229" s="27">
        <f>BH227+BH226+BH225+BH224+BH217+BH213+BH209+BH205+BH201+BH197+BH193+BH190+BH187+BH184+BH181-BH221</f>
        <v>0</v>
      </c>
      <c r="BI229" s="981">
        <f>BH228+BJ225/BI181+BK225/BI181</f>
        <v>0</v>
      </c>
      <c r="BJ229" s="982"/>
      <c r="BK229" s="365"/>
      <c r="BL229" s="65" t="s">
        <v>100</v>
      </c>
      <c r="BM229" s="27">
        <f>BM197</f>
        <v>0</v>
      </c>
      <c r="BN229" s="981">
        <f>BM228+BO225/BN181+BP225/BN181</f>
        <v>0</v>
      </c>
      <c r="BO229" s="982"/>
      <c r="BP229" s="359"/>
      <c r="BQ229" s="65" t="s">
        <v>100</v>
      </c>
      <c r="BR229" s="27">
        <f>BR197</f>
        <v>0</v>
      </c>
      <c r="BS229" s="981">
        <f>BR228+BT225/BS181+BU225/BS181</f>
        <v>0</v>
      </c>
      <c r="BT229" s="982"/>
      <c r="BU229" s="359"/>
      <c r="BV229" s="65" t="s">
        <v>100</v>
      </c>
      <c r="BW229" s="27">
        <f>BW197</f>
        <v>0</v>
      </c>
      <c r="BX229" s="981">
        <f>BW228+BY225/BX181+BZ225/BX181</f>
        <v>0</v>
      </c>
      <c r="BY229" s="982"/>
      <c r="BZ229" s="359"/>
      <c r="CA229" s="552">
        <f>BW229+BR229+BM229+BH229+BC229+AX229+AS229+AN229+AI229+AD229+Y229+T229+O229+J229+E229</f>
        <v>1186315</v>
      </c>
      <c r="CB229" s="293"/>
      <c r="CC229" s="698"/>
    </row>
    <row r="230" spans="1:81" s="5" customFormat="1" ht="18.600000000000001" customHeight="1" thickTop="1">
      <c r="A230" s="1180"/>
      <c r="B230" s="1128" t="s">
        <v>227</v>
      </c>
      <c r="C230" s="1129"/>
      <c r="D230" s="66" t="s">
        <v>17</v>
      </c>
      <c r="E230" s="74">
        <f>IF(E181="","",職員設定!$L$12)</f>
        <v>200000</v>
      </c>
      <c r="F230" s="114"/>
      <c r="G230" s="291"/>
      <c r="H230" s="67"/>
      <c r="I230" s="66" t="s">
        <v>17</v>
      </c>
      <c r="J230" s="74">
        <f>IF(J181="","",職員設定!$L$12)</f>
        <v>200000</v>
      </c>
      <c r="K230" s="114"/>
      <c r="L230" s="291"/>
      <c r="M230" s="291"/>
      <c r="N230" s="66" t="s">
        <v>17</v>
      </c>
      <c r="O230" s="74">
        <f>IF(O181="","",職員設定!$L$12)</f>
        <v>200000</v>
      </c>
      <c r="P230" s="950" t="s">
        <v>222</v>
      </c>
      <c r="Q230" s="951"/>
      <c r="R230" s="952"/>
      <c r="S230" s="66" t="s">
        <v>17</v>
      </c>
      <c r="T230" s="74">
        <f>IF(T181="","",職員設定!$L$12)</f>
        <v>200000</v>
      </c>
      <c r="U230" s="950" t="s">
        <v>222</v>
      </c>
      <c r="V230" s="951"/>
      <c r="W230" s="952"/>
      <c r="X230" s="66" t="s">
        <v>17</v>
      </c>
      <c r="Y230" s="74">
        <f>IF(Y181="","",職員設定!$L$12)</f>
        <v>200000</v>
      </c>
      <c r="Z230" s="950" t="s">
        <v>222</v>
      </c>
      <c r="AA230" s="951"/>
      <c r="AB230" s="952"/>
      <c r="AC230" s="66" t="s">
        <v>17</v>
      </c>
      <c r="AD230" s="74" t="str">
        <f>IF(AD181="","",職員設定!$L$12)</f>
        <v/>
      </c>
      <c r="AE230" s="950" t="s">
        <v>222</v>
      </c>
      <c r="AF230" s="951"/>
      <c r="AG230" s="952"/>
      <c r="AH230" s="66" t="s">
        <v>17</v>
      </c>
      <c r="AI230" s="74" t="str">
        <f>IF(AI181="","",職員設定!$L$12)</f>
        <v/>
      </c>
      <c r="AJ230" s="950" t="s">
        <v>222</v>
      </c>
      <c r="AK230" s="951"/>
      <c r="AL230" s="952"/>
      <c r="AM230" s="66" t="s">
        <v>17</v>
      </c>
      <c r="AN230" s="74" t="str">
        <f>IF(AN181="","",職員設定!$L$12)</f>
        <v/>
      </c>
      <c r="AO230" s="950" t="s">
        <v>222</v>
      </c>
      <c r="AP230" s="951"/>
      <c r="AQ230" s="952"/>
      <c r="AR230" s="66" t="s">
        <v>17</v>
      </c>
      <c r="AS230" s="74" t="str">
        <f>IF(AS181="","",職員設定!$L$12)</f>
        <v/>
      </c>
      <c r="AT230" s="950" t="s">
        <v>222</v>
      </c>
      <c r="AU230" s="951"/>
      <c r="AV230" s="952"/>
      <c r="AW230" s="66" t="s">
        <v>17</v>
      </c>
      <c r="AX230" s="74" t="str">
        <f>IF(AX181="","",職員設定!$L$12)</f>
        <v/>
      </c>
      <c r="AY230" s="950" t="s">
        <v>222</v>
      </c>
      <c r="AZ230" s="951"/>
      <c r="BA230" s="952"/>
      <c r="BB230" s="66" t="s">
        <v>17</v>
      </c>
      <c r="BC230" s="74" t="str">
        <f>IF(BC181="","",職員設定!$L$12)</f>
        <v/>
      </c>
      <c r="BD230" s="950" t="s">
        <v>222</v>
      </c>
      <c r="BE230" s="951"/>
      <c r="BF230" s="952"/>
      <c r="BG230" s="66" t="s">
        <v>17</v>
      </c>
      <c r="BH230" s="74" t="str">
        <f>IF(BH181="","",職員設定!$L$12)</f>
        <v/>
      </c>
      <c r="BI230" s="950" t="s">
        <v>222</v>
      </c>
      <c r="BJ230" s="951"/>
      <c r="BK230" s="952"/>
      <c r="BL230" s="66"/>
      <c r="BM230" s="74"/>
      <c r="BN230" s="950" t="s">
        <v>222</v>
      </c>
      <c r="BO230" s="951"/>
      <c r="BP230" s="952"/>
      <c r="BQ230" s="66"/>
      <c r="BR230" s="74"/>
      <c r="BS230" s="950" t="s">
        <v>222</v>
      </c>
      <c r="BT230" s="951"/>
      <c r="BU230" s="952"/>
      <c r="BV230" s="66"/>
      <c r="BW230" s="74"/>
      <c r="BX230" s="950" t="s">
        <v>222</v>
      </c>
      <c r="BY230" s="951"/>
      <c r="BZ230" s="952"/>
      <c r="CA230" s="294"/>
      <c r="CB230" s="1008" t="s">
        <v>223</v>
      </c>
      <c r="CC230" s="1010" t="s">
        <v>224</v>
      </c>
    </row>
    <row r="231" spans="1:81" ht="18" customHeight="1">
      <c r="A231" s="1180"/>
      <c r="B231" s="1130"/>
      <c r="C231" s="1131"/>
      <c r="D231" s="68" t="s">
        <v>63</v>
      </c>
      <c r="E231" s="34">
        <v>260000</v>
      </c>
      <c r="F231" s="1120" t="s">
        <v>104</v>
      </c>
      <c r="G231" s="1121"/>
      <c r="H231" s="1148"/>
      <c r="I231" s="68" t="s">
        <v>63</v>
      </c>
      <c r="J231" s="34">
        <f>IF(J181="","",E231)</f>
        <v>260000</v>
      </c>
      <c r="K231" s="1120" t="s">
        <v>104</v>
      </c>
      <c r="L231" s="1121"/>
      <c r="M231" s="759"/>
      <c r="N231" s="68" t="s">
        <v>63</v>
      </c>
      <c r="O231" s="34">
        <f>IF(O181="","",J231)</f>
        <v>260000</v>
      </c>
      <c r="P231" s="1006" t="s">
        <v>221</v>
      </c>
      <c r="Q231" s="1007"/>
      <c r="R231" s="537"/>
      <c r="S231" s="68" t="s">
        <v>63</v>
      </c>
      <c r="T231" s="34">
        <v>240000</v>
      </c>
      <c r="U231" s="1006" t="s">
        <v>221</v>
      </c>
      <c r="V231" s="1007"/>
      <c r="W231" s="537"/>
      <c r="X231" s="68" t="s">
        <v>63</v>
      </c>
      <c r="Y231" s="34">
        <v>240000</v>
      </c>
      <c r="Z231" s="1006" t="s">
        <v>221</v>
      </c>
      <c r="AA231" s="1007"/>
      <c r="AB231" s="537"/>
      <c r="AC231" s="68" t="s">
        <v>63</v>
      </c>
      <c r="AD231" s="34" t="str">
        <f>IF(AD181="","",Y231)</f>
        <v/>
      </c>
      <c r="AE231" s="1006" t="s">
        <v>221</v>
      </c>
      <c r="AF231" s="1007"/>
      <c r="AG231" s="537"/>
      <c r="AH231" s="68" t="s">
        <v>63</v>
      </c>
      <c r="AI231" s="34" t="str">
        <f>IF(AI181="","",AD231)</f>
        <v/>
      </c>
      <c r="AJ231" s="1006" t="s">
        <v>221</v>
      </c>
      <c r="AK231" s="1007"/>
      <c r="AL231" s="537"/>
      <c r="AM231" s="68" t="s">
        <v>63</v>
      </c>
      <c r="AN231" s="34" t="str">
        <f>IF(AN181="","",AI231)</f>
        <v/>
      </c>
      <c r="AO231" s="1006" t="s">
        <v>221</v>
      </c>
      <c r="AP231" s="1007"/>
      <c r="AQ231" s="537"/>
      <c r="AR231" s="68" t="s">
        <v>63</v>
      </c>
      <c r="AS231" s="34" t="str">
        <f>IF(AS181="","",AN231)</f>
        <v/>
      </c>
      <c r="AT231" s="1006" t="s">
        <v>221</v>
      </c>
      <c r="AU231" s="1007"/>
      <c r="AV231" s="537"/>
      <c r="AW231" s="68" t="s">
        <v>63</v>
      </c>
      <c r="AX231" s="34" t="str">
        <f>IF(AX181="","",AS231)</f>
        <v/>
      </c>
      <c r="AY231" s="1006" t="s">
        <v>221</v>
      </c>
      <c r="AZ231" s="1007"/>
      <c r="BA231" s="537"/>
      <c r="BB231" s="68" t="s">
        <v>63</v>
      </c>
      <c r="BC231" s="34" t="str">
        <f>IF(BC181="","",AX231)</f>
        <v/>
      </c>
      <c r="BD231" s="1006" t="s">
        <v>221</v>
      </c>
      <c r="BE231" s="1007"/>
      <c r="BF231" s="537"/>
      <c r="BG231" s="68" t="s">
        <v>63</v>
      </c>
      <c r="BH231" s="34" t="str">
        <f>IF(BH181="","",BC231)</f>
        <v/>
      </c>
      <c r="BI231" s="1006" t="s">
        <v>221</v>
      </c>
      <c r="BJ231" s="1007"/>
      <c r="BK231" s="537"/>
      <c r="BL231" s="68"/>
      <c r="BM231" s="28"/>
      <c r="BN231" s="529"/>
      <c r="BO231" s="527"/>
      <c r="BP231" s="408"/>
      <c r="BQ231" s="68"/>
      <c r="BR231" s="28"/>
      <c r="BS231" s="529"/>
      <c r="BT231" s="527"/>
      <c r="BU231" s="408"/>
      <c r="BV231" s="68"/>
      <c r="BW231" s="28"/>
      <c r="BX231" s="529"/>
      <c r="BY231" s="527"/>
      <c r="BZ231" s="408"/>
      <c r="CA231" s="295"/>
      <c r="CB231" s="1009"/>
      <c r="CC231" s="1011"/>
    </row>
    <row r="232" spans="1:81" ht="18" customHeight="1">
      <c r="A232" s="1180"/>
      <c r="B232" s="1130"/>
      <c r="C232" s="1131"/>
      <c r="D232" s="68" t="s">
        <v>18</v>
      </c>
      <c r="E232" s="10">
        <f>IF(E230="","",(E231-E230)*F181)</f>
        <v>60000</v>
      </c>
      <c r="F232" s="360"/>
      <c r="G232" s="547">
        <f>ROUND(IF(E232="",0,E232*E4*F181+E232*G4*F181),0)</f>
        <v>8571</v>
      </c>
      <c r="H232" s="450"/>
      <c r="I232" s="68" t="s">
        <v>18</v>
      </c>
      <c r="J232" s="10">
        <f>IF(J230="","",(J231-J230)*K181)</f>
        <v>60000</v>
      </c>
      <c r="K232" s="360"/>
      <c r="L232" s="547">
        <f>ROUND(IF(J232="",0,J232*J4*K181+J232*L4*K181),0)</f>
        <v>8571</v>
      </c>
      <c r="M232" s="450"/>
      <c r="N232" s="68" t="s">
        <v>18</v>
      </c>
      <c r="O232" s="10">
        <f>IF(O230="","",(O231-O230)*P181)</f>
        <v>60000</v>
      </c>
      <c r="P232" s="107"/>
      <c r="Q232" s="522">
        <f>ROUND(IF(O232="",0,O232*O4*P181+O232*Q4*P181),0)</f>
        <v>8571</v>
      </c>
      <c r="R232" s="520">
        <f>ROUND(IF(R231="",0,R231*O4*P181+R231*Q4*P181),0)</f>
        <v>0</v>
      </c>
      <c r="S232" s="68" t="s">
        <v>18</v>
      </c>
      <c r="T232" s="10">
        <f>IF(T230="","",(T231-T230)*U181)</f>
        <v>40000</v>
      </c>
      <c r="U232" s="107"/>
      <c r="V232" s="522">
        <f>ROUND(IF(T232="",0,T232*T4*U181+T232*V4*U181),0)</f>
        <v>5714</v>
      </c>
      <c r="W232" s="520">
        <f>ROUND(IF(W231="",0,W231*T4*U181+W231*V4*U181),0)</f>
        <v>0</v>
      </c>
      <c r="X232" s="68" t="s">
        <v>18</v>
      </c>
      <c r="Y232" s="10">
        <f>IF(Y230="","",(Y231-Y230)*Z181)</f>
        <v>40000</v>
      </c>
      <c r="Z232" s="107"/>
      <c r="AA232" s="522">
        <f>ROUND(IF(Y232="",0,Y232*Y4*Z181+Y232*AA4*Z181),0)</f>
        <v>5714</v>
      </c>
      <c r="AB232" s="520">
        <f>ROUND(IF(AB231="",0,AB231*Y4*Z181+AB231*AA4*Z181),0)</f>
        <v>0</v>
      </c>
      <c r="AC232" s="68" t="s">
        <v>18</v>
      </c>
      <c r="AD232" s="10" t="str">
        <f>IF(AD230="","",(AD231-AD230)*AE181)</f>
        <v/>
      </c>
      <c r="AE232" s="107"/>
      <c r="AF232" s="522">
        <f>ROUND(IF(AD232="",0,AD232*AD4*AE181+AD232*AF4*AE181),0)</f>
        <v>0</v>
      </c>
      <c r="AG232" s="520">
        <f>ROUND(IF(AG231="",0,AG231*AD4*AE181+AG231*AF4*AE181),0)</f>
        <v>0</v>
      </c>
      <c r="AH232" s="68" t="s">
        <v>18</v>
      </c>
      <c r="AI232" s="10" t="str">
        <f>IF(AI230="","",(AI231-AI230)*AJ181)</f>
        <v/>
      </c>
      <c r="AJ232" s="107"/>
      <c r="AK232" s="522">
        <f>ROUND(IF(AI232="",0,AI232*AI4*AJ181+AI232*AK4*AJ181),0)</f>
        <v>0</v>
      </c>
      <c r="AL232" s="520">
        <f>ROUND(IF(AL231="",0,AL231*AI4*AJ181+AL231*AK4*AJ181),0)</f>
        <v>0</v>
      </c>
      <c r="AM232" s="68" t="s">
        <v>18</v>
      </c>
      <c r="AN232" s="10" t="str">
        <f>IF(AN230="","",(AN231-AN230)*AO181)</f>
        <v/>
      </c>
      <c r="AO232" s="107"/>
      <c r="AP232" s="522">
        <f>ROUND(IF(AN232="",0,AN232*AN4*AO181+AN232*AP4*AO181),0)</f>
        <v>0</v>
      </c>
      <c r="AQ232" s="520">
        <f>ROUND(IF(AQ231="",0,AQ231*AN4*AO181+AQ231*AP4*AO181),0)</f>
        <v>0</v>
      </c>
      <c r="AR232" s="68" t="s">
        <v>18</v>
      </c>
      <c r="AS232" s="10" t="str">
        <f>IF(AS230="","",(AS231-AS230)*AT181)</f>
        <v/>
      </c>
      <c r="AT232" s="107"/>
      <c r="AU232" s="522">
        <f>ROUND(IF(AS232="",0,AS232*AS4*AT181+AS232*AU4*AT181),0)</f>
        <v>0</v>
      </c>
      <c r="AV232" s="520">
        <f>ROUND(IF(AV231="",0,AV231*AS4*AT181+AV231*AU4*AT181),0)</f>
        <v>0</v>
      </c>
      <c r="AW232" s="68" t="s">
        <v>18</v>
      </c>
      <c r="AX232" s="10" t="str">
        <f>IF(AX230="","",(AX231-AX230)*AY181)</f>
        <v/>
      </c>
      <c r="AY232" s="107"/>
      <c r="AZ232" s="522">
        <f>ROUND(IF(AX232="",0,AX232*AX4*AY181+AX232*AZ4*AY181),0)</f>
        <v>0</v>
      </c>
      <c r="BA232" s="520">
        <f>ROUND(IF(BA231="",0,BA231*AX4*AY181+BA231*AZ4*AY181),0)</f>
        <v>0</v>
      </c>
      <c r="BB232" s="68" t="s">
        <v>18</v>
      </c>
      <c r="BC232" s="10" t="str">
        <f>IF(BC230="","",(BC231-BC230)*BD181)</f>
        <v/>
      </c>
      <c r="BD232" s="107"/>
      <c r="BE232" s="522">
        <f>ROUND(IF(BC232="",0,BC232*BC4*BD181+BC232*BE4*BD181),0)</f>
        <v>0</v>
      </c>
      <c r="BF232" s="520">
        <f>ROUND(IF(BF231="",0,BF231*BC4*BD181+BF231*BE4*BD181),0)</f>
        <v>0</v>
      </c>
      <c r="BG232" s="68" t="s">
        <v>18</v>
      </c>
      <c r="BH232" s="10" t="str">
        <f>IF(BH230="","",(BH231-BH230)*BI181)</f>
        <v/>
      </c>
      <c r="BI232" s="107"/>
      <c r="BJ232" s="522">
        <f>ROUND(IF(BH232="",0,BH232*BH4*BI181+BH232*BJ4*BI181),0)</f>
        <v>0</v>
      </c>
      <c r="BK232" s="520">
        <f>ROUND(IF(BK231="",0,BK231*BH4*BI181+BK231*BJ4*BI181),0)</f>
        <v>0</v>
      </c>
      <c r="BL232" s="1200" t="s">
        <v>18</v>
      </c>
      <c r="BM232" s="760"/>
      <c r="BN232" s="144"/>
      <c r="BO232" s="522">
        <f>ROUND((BO225*$BM$4+BO225*$BO$4),0)</f>
        <v>0</v>
      </c>
      <c r="BP232" s="530">
        <f>ROUND((BP225*BM4+BP225*BO4),0)</f>
        <v>0</v>
      </c>
      <c r="BQ232" s="1200" t="s">
        <v>18</v>
      </c>
      <c r="BR232" s="760"/>
      <c r="BS232" s="144"/>
      <c r="BT232" s="522">
        <f>ROUND((BT225*$BR$4+BT225*$BT$4),0)</f>
        <v>0</v>
      </c>
      <c r="BU232" s="530">
        <f>ROUND((BU225*BR4+BU225*BT4),0)</f>
        <v>0</v>
      </c>
      <c r="BV232" s="1200" t="s">
        <v>18</v>
      </c>
      <c r="BW232" s="760"/>
      <c r="BX232" s="144"/>
      <c r="BY232" s="522">
        <f>ROUND((BY225*$BW$4+BY225*$BY$4),0)</f>
        <v>0</v>
      </c>
      <c r="BZ232" s="530">
        <f>ROUND((BZ225*BW4+BZ225*BY4),0)</f>
        <v>0</v>
      </c>
      <c r="CA232" s="296"/>
      <c r="CB232" s="414">
        <f>BZ232+BU232+BP232</f>
        <v>0</v>
      </c>
      <c r="CC232" s="699">
        <f>BK232+BF232+BA232+AV232+AQ232+AL232+AG232+AB232+W232+R232</f>
        <v>0</v>
      </c>
    </row>
    <row r="233" spans="1:81" ht="18" customHeight="1">
      <c r="A233" s="1180"/>
      <c r="B233" s="1130"/>
      <c r="C233" s="1131"/>
      <c r="D233" s="68" t="s">
        <v>103</v>
      </c>
      <c r="E233" s="510" t="s">
        <v>23</v>
      </c>
      <c r="F233" s="21"/>
      <c r="G233" s="547">
        <f>ROUND(IF(E233="対象外",0,E232*E5*F181),0)</f>
        <v>480</v>
      </c>
      <c r="H233" s="450"/>
      <c r="I233" s="68" t="s">
        <v>103</v>
      </c>
      <c r="J233" s="510" t="s">
        <v>23</v>
      </c>
      <c r="K233" s="21"/>
      <c r="L233" s="547">
        <f>ROUND(IF(J233="対象外",0,J232*J5*K181),0)</f>
        <v>480</v>
      </c>
      <c r="M233" s="450"/>
      <c r="N233" s="68" t="s">
        <v>103</v>
      </c>
      <c r="O233" s="510" t="s">
        <v>23</v>
      </c>
      <c r="P233" s="21"/>
      <c r="Q233" s="522">
        <f>ROUND(IF(O233="対象外",0,O232*O5*P181),0)</f>
        <v>480</v>
      </c>
      <c r="R233" s="520">
        <f>ROUND(IF(OR(O233="対象外",R231=""),0,R231*P181*O5),0)</f>
        <v>0</v>
      </c>
      <c r="S233" s="68" t="s">
        <v>103</v>
      </c>
      <c r="T233" s="510" t="s">
        <v>23</v>
      </c>
      <c r="U233" s="21"/>
      <c r="V233" s="522">
        <f>ROUND(IF(T233="対象外",0,T232*T5*U181),0)</f>
        <v>320</v>
      </c>
      <c r="W233" s="520">
        <f>ROUND(IF(OR(T233="対象外",W231=""),0,W231*U181*T5),0)</f>
        <v>0</v>
      </c>
      <c r="X233" s="68" t="s">
        <v>103</v>
      </c>
      <c r="Y233" s="510" t="s">
        <v>23</v>
      </c>
      <c r="Z233" s="21"/>
      <c r="AA233" s="522">
        <f>ROUND(IF(Y233="対象外",0,Y232*Y5*Z181),0)</f>
        <v>320</v>
      </c>
      <c r="AB233" s="520">
        <f>ROUND(IF(OR(Y233="対象外",AB231=""),0,AB231*Z181*Y5),0)</f>
        <v>0</v>
      </c>
      <c r="AC233" s="68" t="s">
        <v>103</v>
      </c>
      <c r="AD233" s="510" t="s">
        <v>115</v>
      </c>
      <c r="AE233" s="21"/>
      <c r="AF233" s="522">
        <f>ROUND(IF(AD233="対象外",0,AD232*AD5*AE181),0)</f>
        <v>0</v>
      </c>
      <c r="AG233" s="520">
        <f>ROUND(IF(OR(AD233="対象外",AG231=""),0,AG231*AE181*AD5),0)</f>
        <v>0</v>
      </c>
      <c r="AH233" s="68" t="s">
        <v>103</v>
      </c>
      <c r="AI233" s="510" t="s">
        <v>115</v>
      </c>
      <c r="AJ233" s="21"/>
      <c r="AK233" s="522">
        <f>ROUND(IF(AI233="対象外",0,AI232*AI5*AJ181),0)</f>
        <v>0</v>
      </c>
      <c r="AL233" s="520">
        <f>ROUND(IF(OR(AI233="対象外",AL231=""),0,AL231*AJ181*AI5),0)</f>
        <v>0</v>
      </c>
      <c r="AM233" s="68" t="s">
        <v>103</v>
      </c>
      <c r="AN233" s="510" t="s">
        <v>115</v>
      </c>
      <c r="AO233" s="21"/>
      <c r="AP233" s="522">
        <f>ROUND(IF(AN233="対象外",0,AN232*AN5*AO181),0)</f>
        <v>0</v>
      </c>
      <c r="AQ233" s="520">
        <f>ROUND(IF(OR(AN233="対象外",AQ231=""),0,AQ231*AO181*AN5),0)</f>
        <v>0</v>
      </c>
      <c r="AR233" s="68" t="s">
        <v>103</v>
      </c>
      <c r="AS233" s="510" t="s">
        <v>115</v>
      </c>
      <c r="AT233" s="21"/>
      <c r="AU233" s="522">
        <f>ROUND(IF(AS233="対象外",0,AS232*AS5*AT181),0)</f>
        <v>0</v>
      </c>
      <c r="AV233" s="520">
        <f>ROUND(IF(OR(AS233="対象外",AV231=""),0,AV231*AT181*AS5),0)</f>
        <v>0</v>
      </c>
      <c r="AW233" s="68" t="s">
        <v>103</v>
      </c>
      <c r="AX233" s="510" t="s">
        <v>115</v>
      </c>
      <c r="AY233" s="21"/>
      <c r="AZ233" s="522">
        <f>ROUND(IF(AX233="対象外",0,AX232*AX5*AY181),0)</f>
        <v>0</v>
      </c>
      <c r="BA233" s="520">
        <f>ROUND(IF(OR(AX233="対象外",BA231=""),0,BA231*AY181*AX5),0)</f>
        <v>0</v>
      </c>
      <c r="BB233" s="68" t="s">
        <v>103</v>
      </c>
      <c r="BC233" s="510" t="s">
        <v>115</v>
      </c>
      <c r="BD233" s="21"/>
      <c r="BE233" s="522">
        <f>ROUND(IF(BC233="対象外",0,BC232*BC5*BD181),0)</f>
        <v>0</v>
      </c>
      <c r="BF233" s="520">
        <f>ROUND(IF(OR(BC233="対象外",BF231=""),0,BF231*BD181*BC5),0)</f>
        <v>0</v>
      </c>
      <c r="BG233" s="68" t="s">
        <v>103</v>
      </c>
      <c r="BH233" s="510" t="s">
        <v>115</v>
      </c>
      <c r="BI233" s="21"/>
      <c r="BJ233" s="522">
        <f>ROUND(IF(BH233="対象外",0,BH232*BH5*BI181),0)</f>
        <v>0</v>
      </c>
      <c r="BK233" s="520">
        <f>ROUND(IF(OR(BH233="対象外",BK231=""),0,BK231*BI181*BH5),0)</f>
        <v>0</v>
      </c>
      <c r="BL233" s="68" t="s">
        <v>103</v>
      </c>
      <c r="BM233" s="510" t="s">
        <v>115</v>
      </c>
      <c r="BN233" s="21"/>
      <c r="BO233" s="522">
        <f>ROUND(IF(BM233="対象",BO225*$BM$5,0),0)</f>
        <v>0</v>
      </c>
      <c r="BP233" s="530">
        <f>ROUND(IF(BM233="対象外",0,BP225*BM5),0)</f>
        <v>0</v>
      </c>
      <c r="BQ233" s="68" t="s">
        <v>103</v>
      </c>
      <c r="BR233" s="510" t="s">
        <v>115</v>
      </c>
      <c r="BS233" s="21"/>
      <c r="BT233" s="522">
        <f>ROUND(IF(BR233="対象",BT225*$BR$5,0),0)</f>
        <v>0</v>
      </c>
      <c r="BU233" s="530">
        <f>ROUND(IF(BR233="対象外",0,BU225*BR5),0)</f>
        <v>0</v>
      </c>
      <c r="BV233" s="68" t="s">
        <v>103</v>
      </c>
      <c r="BW233" s="510" t="s">
        <v>115</v>
      </c>
      <c r="BX233" s="21"/>
      <c r="BY233" s="522">
        <f>ROUND(IF(BW233="対象",BY225*$BW$5,0),0)</f>
        <v>0</v>
      </c>
      <c r="BZ233" s="530">
        <f>ROUND(IF(BW233="対象外",0,BZ225*BW5),0)</f>
        <v>0</v>
      </c>
      <c r="CA233" s="296"/>
      <c r="CB233" s="414">
        <f>BZ233+BU233+BP233</f>
        <v>0</v>
      </c>
      <c r="CC233" s="700">
        <f>BK233+BF233+BA233+AV233+AQ233+AL233+AG233+AB233+W233+R233</f>
        <v>0</v>
      </c>
    </row>
    <row r="234" spans="1:81" ht="18" customHeight="1">
      <c r="A234" s="1180"/>
      <c r="B234" s="1130"/>
      <c r="C234" s="1131"/>
      <c r="D234" s="69" t="s">
        <v>102</v>
      </c>
      <c r="E234" s="30"/>
      <c r="F234" s="21"/>
      <c r="G234" s="547">
        <f>ROUND(G225*E3,0)</f>
        <v>151</v>
      </c>
      <c r="H234" s="450"/>
      <c r="I234" s="69" t="s">
        <v>102</v>
      </c>
      <c r="J234" s="30"/>
      <c r="K234" s="21"/>
      <c r="L234" s="547">
        <f>ROUND(L225*J3,0)</f>
        <v>151</v>
      </c>
      <c r="M234" s="450"/>
      <c r="N234" s="69" t="s">
        <v>102</v>
      </c>
      <c r="O234" s="30"/>
      <c r="P234" s="21"/>
      <c r="Q234" s="522">
        <f>ROUND(Q225*O3,0)</f>
        <v>155</v>
      </c>
      <c r="R234" s="520">
        <f>ROUND(R225*O3,0)</f>
        <v>11</v>
      </c>
      <c r="S234" s="69" t="s">
        <v>102</v>
      </c>
      <c r="T234" s="30"/>
      <c r="U234" s="21"/>
      <c r="V234" s="522">
        <f>ROUND(V225*T3,0)</f>
        <v>151</v>
      </c>
      <c r="W234" s="520">
        <f>ROUND(W225*T3,0)</f>
        <v>11</v>
      </c>
      <c r="X234" s="69" t="s">
        <v>102</v>
      </c>
      <c r="Y234" s="30"/>
      <c r="Z234" s="21"/>
      <c r="AA234" s="522">
        <f>ROUND(AA225*Y3,0)</f>
        <v>107</v>
      </c>
      <c r="AB234" s="520">
        <f>ROUND(AB225*Y3,0)</f>
        <v>8</v>
      </c>
      <c r="AC234" s="69" t="s">
        <v>102</v>
      </c>
      <c r="AD234" s="30"/>
      <c r="AE234" s="21"/>
      <c r="AF234" s="522">
        <f>ROUND(AF225*AD3,0)</f>
        <v>0</v>
      </c>
      <c r="AG234" s="520">
        <f>ROUND(AG225*AD3,0)</f>
        <v>0</v>
      </c>
      <c r="AH234" s="69" t="s">
        <v>102</v>
      </c>
      <c r="AI234" s="30"/>
      <c r="AJ234" s="21"/>
      <c r="AK234" s="522">
        <f>ROUND(AK225*AI3,0)</f>
        <v>0</v>
      </c>
      <c r="AL234" s="520">
        <f>ROUND(AL225*AI3,0)</f>
        <v>0</v>
      </c>
      <c r="AM234" s="69" t="s">
        <v>102</v>
      </c>
      <c r="AN234" s="30"/>
      <c r="AO234" s="21"/>
      <c r="AP234" s="522">
        <f>ROUND(AP225*AN3,0)</f>
        <v>0</v>
      </c>
      <c r="AQ234" s="520">
        <f>ROUND(AQ225*AN3,0)</f>
        <v>0</v>
      </c>
      <c r="AR234" s="69" t="s">
        <v>102</v>
      </c>
      <c r="AS234" s="30"/>
      <c r="AT234" s="21"/>
      <c r="AU234" s="522">
        <f>ROUND(AU225*AS3,0)</f>
        <v>0</v>
      </c>
      <c r="AV234" s="520">
        <f>ROUND(AV225*AS3,0)</f>
        <v>0</v>
      </c>
      <c r="AW234" s="69" t="s">
        <v>102</v>
      </c>
      <c r="AX234" s="30"/>
      <c r="AY234" s="21"/>
      <c r="AZ234" s="522">
        <f>ROUND(AZ225*AX3,0)</f>
        <v>0</v>
      </c>
      <c r="BA234" s="520">
        <f>ROUND(BA225*AX3,0)</f>
        <v>0</v>
      </c>
      <c r="BB234" s="69" t="s">
        <v>102</v>
      </c>
      <c r="BC234" s="30"/>
      <c r="BD234" s="21"/>
      <c r="BE234" s="522">
        <f>ROUNDDOWN(BE225*BC3,0)</f>
        <v>0</v>
      </c>
      <c r="BF234" s="520">
        <f>ROUND(BF225*BC3,0)</f>
        <v>0</v>
      </c>
      <c r="BG234" s="69" t="s">
        <v>102</v>
      </c>
      <c r="BH234" s="30"/>
      <c r="BI234" s="21"/>
      <c r="BJ234" s="522">
        <f>ROUNDDOWN(BJ225*BH3,0)</f>
        <v>0</v>
      </c>
      <c r="BK234" s="555">
        <f>ROUND(BK225*BH3,0)</f>
        <v>0</v>
      </c>
      <c r="BL234" s="69" t="s">
        <v>102</v>
      </c>
      <c r="BM234" s="30"/>
      <c r="BN234" s="21"/>
      <c r="BO234" s="522">
        <f>ROUND(BO225*$BM$3,0)</f>
        <v>0</v>
      </c>
      <c r="BP234" s="530">
        <f>ROUND(BP225*BM3,0)</f>
        <v>0</v>
      </c>
      <c r="BQ234" s="69" t="s">
        <v>102</v>
      </c>
      <c r="BR234" s="30"/>
      <c r="BS234" s="21"/>
      <c r="BT234" s="522">
        <f>ROUND(BT225*$BR$3,0)</f>
        <v>0</v>
      </c>
      <c r="BU234" s="530">
        <f>ROUND(BU225*BR3,0)</f>
        <v>0</v>
      </c>
      <c r="BV234" s="69" t="s">
        <v>102</v>
      </c>
      <c r="BW234" s="30"/>
      <c r="BX234" s="21"/>
      <c r="BY234" s="522">
        <f>ROUND(BY225*$BW$3,0)</f>
        <v>0</v>
      </c>
      <c r="BZ234" s="530">
        <f>ROUND(BZ225*BW3,0)</f>
        <v>0</v>
      </c>
      <c r="CA234" s="297"/>
      <c r="CB234" s="414">
        <f>BZ234+BU234+BP234</f>
        <v>0</v>
      </c>
      <c r="CC234" s="699">
        <f>BK234+BF234+BA234+AV234+AQ234+AL234+AG234+AB234+W234+R234</f>
        <v>30</v>
      </c>
    </row>
    <row r="235" spans="1:81" ht="18" customHeight="1" thickBot="1">
      <c r="A235" s="1180"/>
      <c r="B235" s="1132"/>
      <c r="C235" s="1133"/>
      <c r="D235" s="70" t="s">
        <v>101</v>
      </c>
      <c r="E235" s="511" t="s">
        <v>23</v>
      </c>
      <c r="F235" s="22"/>
      <c r="G235" s="553">
        <f>ROUND(IF(E235="対象外",0,G225*G3),0)</f>
        <v>475</v>
      </c>
      <c r="H235" s="451"/>
      <c r="I235" s="70" t="s">
        <v>101</v>
      </c>
      <c r="J235" s="511" t="s">
        <v>23</v>
      </c>
      <c r="K235" s="22"/>
      <c r="L235" s="553">
        <f>ROUND(IF(J235="対象外",0,L225*L3),0)</f>
        <v>475</v>
      </c>
      <c r="M235" s="451"/>
      <c r="N235" s="70" t="s">
        <v>101</v>
      </c>
      <c r="O235" s="511" t="s">
        <v>23</v>
      </c>
      <c r="P235" s="22"/>
      <c r="Q235" s="523">
        <f>ROUND(IF(O235="対象外",0,Q225*Q3),0)</f>
        <v>488</v>
      </c>
      <c r="R235" s="521">
        <f>ROUND(IF(O235="対象外",0,R225*Q3),0)</f>
        <v>34</v>
      </c>
      <c r="S235" s="70" t="s">
        <v>101</v>
      </c>
      <c r="T235" s="511" t="s">
        <v>23</v>
      </c>
      <c r="U235" s="22"/>
      <c r="V235" s="523">
        <f>ROUND(IF(T235="対象外",0,V225*V3),0)</f>
        <v>475</v>
      </c>
      <c r="W235" s="521">
        <f>ROUND(IF(T235="対象外",0,W225*V3),0)</f>
        <v>33</v>
      </c>
      <c r="X235" s="70" t="s">
        <v>101</v>
      </c>
      <c r="Y235" s="511" t="s">
        <v>23</v>
      </c>
      <c r="Z235" s="22"/>
      <c r="AA235" s="523">
        <f>ROUND(IF(Y235="対象外",0,AA225*AA3),0)</f>
        <v>337</v>
      </c>
      <c r="AB235" s="521">
        <f>ROUND(IF(Y235="対象外",0,AB225*AA3),0)</f>
        <v>24</v>
      </c>
      <c r="AC235" s="70" t="s">
        <v>101</v>
      </c>
      <c r="AD235" s="511" t="s">
        <v>115</v>
      </c>
      <c r="AE235" s="22"/>
      <c r="AF235" s="523">
        <f>ROUND(IF(AD235="対象外",0,AF225*AF3),0)</f>
        <v>0</v>
      </c>
      <c r="AG235" s="521">
        <f>ROUND(IF(AD235="対象外",0,AG225*AF3),0)</f>
        <v>0</v>
      </c>
      <c r="AH235" s="70" t="s">
        <v>101</v>
      </c>
      <c r="AI235" s="511" t="s">
        <v>115</v>
      </c>
      <c r="AJ235" s="22"/>
      <c r="AK235" s="523">
        <f>ROUND(IF(AI235="対象外",0,AK225*AK3),0)</f>
        <v>0</v>
      </c>
      <c r="AL235" s="521">
        <f>ROUND(IF(AI235="対象外",0,AL225*AK3),0)</f>
        <v>0</v>
      </c>
      <c r="AM235" s="70" t="s">
        <v>101</v>
      </c>
      <c r="AN235" s="511" t="s">
        <v>115</v>
      </c>
      <c r="AO235" s="22"/>
      <c r="AP235" s="523">
        <f>ROUND(IF(AN235="対象外",0,AP225*AP3),0)</f>
        <v>0</v>
      </c>
      <c r="AQ235" s="521">
        <f>ROUND(IF(AN235="対象外",0,AQ225*AP3),0)</f>
        <v>0</v>
      </c>
      <c r="AR235" s="70" t="s">
        <v>101</v>
      </c>
      <c r="AS235" s="511" t="s">
        <v>115</v>
      </c>
      <c r="AT235" s="22"/>
      <c r="AU235" s="523">
        <f>ROUND(IF(AS235="対象外",0,AU225*AU3),0)</f>
        <v>0</v>
      </c>
      <c r="AV235" s="521">
        <f>ROUND(IF(AS235="対象外",0,AV225*AU3),0)</f>
        <v>0</v>
      </c>
      <c r="AW235" s="70" t="s">
        <v>101</v>
      </c>
      <c r="AX235" s="511" t="s">
        <v>115</v>
      </c>
      <c r="AY235" s="22"/>
      <c r="AZ235" s="523">
        <f>ROUND(IF(AX235="対象外",0,AZ225*AZ3),0)</f>
        <v>0</v>
      </c>
      <c r="BA235" s="521">
        <f>ROUND(IF(AX235="対象外",0,BA225*AZ3),0)</f>
        <v>0</v>
      </c>
      <c r="BB235" s="70" t="s">
        <v>101</v>
      </c>
      <c r="BC235" s="511" t="s">
        <v>115</v>
      </c>
      <c r="BD235" s="22"/>
      <c r="BE235" s="523">
        <f>ROUNDDOWN(IF(BC235="対象外",0,BE225*BE3),0)</f>
        <v>0</v>
      </c>
      <c r="BF235" s="521">
        <f>ROUND(IF(BC235="対象外",0,BF225*BE3),0)</f>
        <v>0</v>
      </c>
      <c r="BG235" s="70" t="s">
        <v>101</v>
      </c>
      <c r="BH235" s="511" t="s">
        <v>115</v>
      </c>
      <c r="BI235" s="22"/>
      <c r="BJ235" s="523">
        <f>ROUNDDOWN(IF(BH235="対象外",0,BJ225*BJ3),0)</f>
        <v>0</v>
      </c>
      <c r="BK235" s="556">
        <f>ROUND(IF(BH235="対象外",0,BK225*BJ3),0)</f>
        <v>0</v>
      </c>
      <c r="BL235" s="70" t="s">
        <v>101</v>
      </c>
      <c r="BM235" s="511" t="s">
        <v>115</v>
      </c>
      <c r="BN235" s="22"/>
      <c r="BO235" s="523">
        <f>ROUND(IF(BM235="対象",BO225*$BO$3,0),0)</f>
        <v>0</v>
      </c>
      <c r="BP235" s="531">
        <f>ROUND(IF(BM235="対象外",0,BP225*BO3),0)</f>
        <v>0</v>
      </c>
      <c r="BQ235" s="70" t="s">
        <v>101</v>
      </c>
      <c r="BR235" s="511" t="s">
        <v>115</v>
      </c>
      <c r="BS235" s="22"/>
      <c r="BT235" s="523">
        <f>ROUND(IF(BR235="対象",BT225*$BT$3,0),0)</f>
        <v>0</v>
      </c>
      <c r="BU235" s="531">
        <f>ROUND(IF(BR235="対象外",0,BU225*BT3),0)</f>
        <v>0</v>
      </c>
      <c r="BV235" s="70" t="s">
        <v>101</v>
      </c>
      <c r="BW235" s="511" t="s">
        <v>115</v>
      </c>
      <c r="BX235" s="22"/>
      <c r="BY235" s="523">
        <f>ROUND(IF(BW235="対象",BY225*$BY$3,0),0)</f>
        <v>0</v>
      </c>
      <c r="BZ235" s="531">
        <f>ROUND(IF(BW235="対象外",0,BZ225*BY3),0)</f>
        <v>0</v>
      </c>
      <c r="CA235" s="298"/>
      <c r="CB235" s="414">
        <f>BZ235+BU235+BP235</f>
        <v>0</v>
      </c>
      <c r="CC235" s="701">
        <f>BK235+BF235+BA235+AV235+AQ235+AL235+AG235+AB235+W235+R235</f>
        <v>91</v>
      </c>
    </row>
    <row r="236" spans="1:81" ht="18" customHeight="1" thickBot="1">
      <c r="A236" s="1180"/>
      <c r="B236" s="1151" t="s">
        <v>65</v>
      </c>
      <c r="C236" s="1152"/>
      <c r="D236" s="71" t="s">
        <v>229</v>
      </c>
      <c r="E236" s="11"/>
      <c r="F236" s="599">
        <f>G236</f>
        <v>9677</v>
      </c>
      <c r="G236" s="554">
        <f>SUM(G232:G235)</f>
        <v>9677</v>
      </c>
      <c r="H236" s="452"/>
      <c r="I236" s="71" t="s">
        <v>229</v>
      </c>
      <c r="J236" s="11"/>
      <c r="K236" s="599">
        <f>L236</f>
        <v>9677</v>
      </c>
      <c r="L236" s="554">
        <f>SUM(L232:L235)</f>
        <v>9677</v>
      </c>
      <c r="M236" s="452"/>
      <c r="N236" s="71" t="s">
        <v>229</v>
      </c>
      <c r="O236" s="462"/>
      <c r="P236" s="675">
        <f>R236+Q236</f>
        <v>9739</v>
      </c>
      <c r="Q236" s="549">
        <f>SUM(Q232:Q235)</f>
        <v>9694</v>
      </c>
      <c r="R236" s="548">
        <f>SUM(R232:R235)</f>
        <v>45</v>
      </c>
      <c r="S236" s="71" t="s">
        <v>229</v>
      </c>
      <c r="T236" s="462"/>
      <c r="U236" s="675">
        <f>W236+V236</f>
        <v>6704</v>
      </c>
      <c r="V236" s="549">
        <f>SUM(V232:V235)</f>
        <v>6660</v>
      </c>
      <c r="W236" s="548">
        <f>SUM(W232:W235)</f>
        <v>44</v>
      </c>
      <c r="X236" s="71" t="s">
        <v>229</v>
      </c>
      <c r="Y236" s="462"/>
      <c r="Z236" s="675">
        <f>AB236+AA236</f>
        <v>6510</v>
      </c>
      <c r="AA236" s="549">
        <f>SUM(AA232:AA235)</f>
        <v>6478</v>
      </c>
      <c r="AB236" s="548">
        <f>SUM(AB232:AB235)</f>
        <v>32</v>
      </c>
      <c r="AC236" s="71" t="s">
        <v>229</v>
      </c>
      <c r="AD236" s="462"/>
      <c r="AE236" s="675">
        <f>AG236+AF236</f>
        <v>0</v>
      </c>
      <c r="AF236" s="549">
        <f>SUM(AF232:AF235)</f>
        <v>0</v>
      </c>
      <c r="AG236" s="548">
        <f>SUM(AG232:AG235)</f>
        <v>0</v>
      </c>
      <c r="AH236" s="71" t="s">
        <v>229</v>
      </c>
      <c r="AI236" s="462"/>
      <c r="AJ236" s="675">
        <f>AL236+AK236</f>
        <v>0</v>
      </c>
      <c r="AK236" s="549">
        <f>SUM(AK232:AK235)</f>
        <v>0</v>
      </c>
      <c r="AL236" s="548">
        <f>SUM(AL232:AL235)</f>
        <v>0</v>
      </c>
      <c r="AM236" s="71" t="s">
        <v>229</v>
      </c>
      <c r="AN236" s="462"/>
      <c r="AO236" s="675">
        <f>AQ236+AP236</f>
        <v>0</v>
      </c>
      <c r="AP236" s="549">
        <f>SUM(AP232:AP235)</f>
        <v>0</v>
      </c>
      <c r="AQ236" s="548">
        <f>SUM(AQ232:AQ235)</f>
        <v>0</v>
      </c>
      <c r="AR236" s="71" t="s">
        <v>229</v>
      </c>
      <c r="AS236" s="462"/>
      <c r="AT236" s="675">
        <f>AV236+AU236</f>
        <v>0</v>
      </c>
      <c r="AU236" s="549">
        <f>SUM(AU232:AU235)</f>
        <v>0</v>
      </c>
      <c r="AV236" s="548">
        <f>SUM(AV232:AV235)</f>
        <v>0</v>
      </c>
      <c r="AW236" s="71" t="s">
        <v>229</v>
      </c>
      <c r="AX236" s="462"/>
      <c r="AY236" s="675">
        <f>BA236+AZ236</f>
        <v>0</v>
      </c>
      <c r="AZ236" s="549">
        <f>SUM(AZ232:AZ235)</f>
        <v>0</v>
      </c>
      <c r="BA236" s="548">
        <f>SUM(BA232:BA235)</f>
        <v>0</v>
      </c>
      <c r="BB236" s="71" t="s">
        <v>229</v>
      </c>
      <c r="BC236" s="462"/>
      <c r="BD236" s="675">
        <f>BF236+BE236</f>
        <v>0</v>
      </c>
      <c r="BE236" s="549">
        <f>SUM(BE232:BE235)</f>
        <v>0</v>
      </c>
      <c r="BF236" s="548">
        <f>SUM(BF232:BF235)</f>
        <v>0</v>
      </c>
      <c r="BG236" s="71" t="s">
        <v>229</v>
      </c>
      <c r="BH236" s="462"/>
      <c r="BI236" s="675">
        <f>BK236+BJ236</f>
        <v>0</v>
      </c>
      <c r="BJ236" s="549">
        <f>SUM(BJ232:BJ235)</f>
        <v>0</v>
      </c>
      <c r="BK236" s="557">
        <f>SUM(BK232:BK235)</f>
        <v>0</v>
      </c>
      <c r="BL236" s="71" t="s">
        <v>229</v>
      </c>
      <c r="BM236" s="462"/>
      <c r="BN236" s="676">
        <f>BP236+BO236</f>
        <v>0</v>
      </c>
      <c r="BO236" s="524">
        <f>SUM(BO232:BO235)</f>
        <v>0</v>
      </c>
      <c r="BP236" s="532">
        <f>SUM(BP232:BP235)</f>
        <v>0</v>
      </c>
      <c r="BQ236" s="71" t="s">
        <v>229</v>
      </c>
      <c r="BR236" s="462"/>
      <c r="BS236" s="676">
        <f>BU236+BT236</f>
        <v>0</v>
      </c>
      <c r="BT236" s="524">
        <f>SUM(BT232:BT235)</f>
        <v>0</v>
      </c>
      <c r="BU236" s="532">
        <f>SUM(BU232:BU235)</f>
        <v>0</v>
      </c>
      <c r="BV236" s="71" t="s">
        <v>229</v>
      </c>
      <c r="BW236" s="462"/>
      <c r="BX236" s="676">
        <f>BZ236+BY236</f>
        <v>0</v>
      </c>
      <c r="BY236" s="524">
        <f>SUM(BY232:BY235)</f>
        <v>0</v>
      </c>
      <c r="BZ236" s="532">
        <f>SUM(BZ232:BZ235)</f>
        <v>0</v>
      </c>
      <c r="CA236" s="467">
        <f>BX236+BS236+BN236+BI236+BD236+AY236+AT236+AO236+AJ236+AE236+Z236+U236+P236+K236+F236</f>
        <v>42307</v>
      </c>
      <c r="CB236" s="415">
        <f>SUM(CB232:CB235)</f>
        <v>0</v>
      </c>
      <c r="CC236" s="702">
        <f>SUM(CC232:CC235)</f>
        <v>121</v>
      </c>
    </row>
    <row r="237" spans="1:81" ht="18" customHeight="1" thickBot="1">
      <c r="A237" s="1184"/>
      <c r="B237" s="1153" t="s">
        <v>66</v>
      </c>
      <c r="C237" s="1154"/>
      <c r="D237" s="474" t="s">
        <v>230</v>
      </c>
      <c r="E237" s="475"/>
      <c r="F237" s="675">
        <f>G237</f>
        <v>59677</v>
      </c>
      <c r="G237" s="558">
        <f>G236+G225</f>
        <v>59677</v>
      </c>
      <c r="H237" s="690"/>
      <c r="I237" s="474" t="s">
        <v>230</v>
      </c>
      <c r="J237" s="475"/>
      <c r="K237" s="675">
        <f>L237</f>
        <v>59677</v>
      </c>
      <c r="L237" s="558">
        <f>L236+L225</f>
        <v>59677</v>
      </c>
      <c r="M237" s="690"/>
      <c r="N237" s="474" t="s">
        <v>230</v>
      </c>
      <c r="O237" s="462"/>
      <c r="P237" s="675">
        <f>R237+Q237</f>
        <v>64744</v>
      </c>
      <c r="Q237" s="691">
        <f>Q236+Q225</f>
        <v>61100</v>
      </c>
      <c r="R237" s="550">
        <f>R236+R225</f>
        <v>3644</v>
      </c>
      <c r="S237" s="474" t="s">
        <v>230</v>
      </c>
      <c r="T237" s="462"/>
      <c r="U237" s="675">
        <f>W237+V237</f>
        <v>60204</v>
      </c>
      <c r="V237" s="691">
        <f>V236+V225</f>
        <v>56660</v>
      </c>
      <c r="W237" s="550">
        <f>W236+W225</f>
        <v>3544</v>
      </c>
      <c r="X237" s="474" t="s">
        <v>230</v>
      </c>
      <c r="Y237" s="462"/>
      <c r="Z237" s="675">
        <f>AB237+AA237</f>
        <v>44487</v>
      </c>
      <c r="AA237" s="691">
        <f>AA236+AA225</f>
        <v>41971</v>
      </c>
      <c r="AB237" s="550">
        <f>AB236+AB225</f>
        <v>2516</v>
      </c>
      <c r="AC237" s="474" t="s">
        <v>230</v>
      </c>
      <c r="AD237" s="462"/>
      <c r="AE237" s="675">
        <f>AG237+AF237</f>
        <v>0</v>
      </c>
      <c r="AF237" s="691">
        <f>AF236+AF225</f>
        <v>0</v>
      </c>
      <c r="AG237" s="550">
        <f>AG236+AG225</f>
        <v>0</v>
      </c>
      <c r="AH237" s="474" t="s">
        <v>230</v>
      </c>
      <c r="AI237" s="462"/>
      <c r="AJ237" s="675">
        <f>AL237+AK237</f>
        <v>0</v>
      </c>
      <c r="AK237" s="691">
        <f>AK236+AK225</f>
        <v>0</v>
      </c>
      <c r="AL237" s="550">
        <f>AL236+AL225</f>
        <v>0</v>
      </c>
      <c r="AM237" s="474" t="s">
        <v>230</v>
      </c>
      <c r="AN237" s="462"/>
      <c r="AO237" s="675">
        <f>AQ237+AP237</f>
        <v>0</v>
      </c>
      <c r="AP237" s="691">
        <f>AP236+AP225</f>
        <v>0</v>
      </c>
      <c r="AQ237" s="550">
        <f>AQ236+AQ225</f>
        <v>0</v>
      </c>
      <c r="AR237" s="474" t="s">
        <v>230</v>
      </c>
      <c r="AS237" s="462"/>
      <c r="AT237" s="675">
        <f>AV237+AU237</f>
        <v>0</v>
      </c>
      <c r="AU237" s="691">
        <f>AU236+AU225</f>
        <v>0</v>
      </c>
      <c r="AV237" s="550">
        <f>AV236+AV225</f>
        <v>0</v>
      </c>
      <c r="AW237" s="474" t="s">
        <v>230</v>
      </c>
      <c r="AX237" s="462"/>
      <c r="AY237" s="675">
        <f>BA237+AZ237</f>
        <v>0</v>
      </c>
      <c r="AZ237" s="691">
        <f>AZ236+AZ225</f>
        <v>0</v>
      </c>
      <c r="BA237" s="550">
        <f>BA236+BA225</f>
        <v>0</v>
      </c>
      <c r="BB237" s="474" t="s">
        <v>230</v>
      </c>
      <c r="BC237" s="462"/>
      <c r="BD237" s="675">
        <f>BF237+BE237</f>
        <v>0</v>
      </c>
      <c r="BE237" s="691">
        <f>BE236+BE225</f>
        <v>0</v>
      </c>
      <c r="BF237" s="550">
        <f>BF236+BF225</f>
        <v>0</v>
      </c>
      <c r="BG237" s="474" t="s">
        <v>230</v>
      </c>
      <c r="BH237" s="462"/>
      <c r="BI237" s="675">
        <f>BK237+BJ237</f>
        <v>0</v>
      </c>
      <c r="BJ237" s="691">
        <f>BJ236+BJ225</f>
        <v>0</v>
      </c>
      <c r="BK237" s="693">
        <f>BK236+BK225</f>
        <v>0</v>
      </c>
      <c r="BL237" s="474" t="s">
        <v>230</v>
      </c>
      <c r="BM237" s="462"/>
      <c r="BN237" s="676">
        <f>BP237+BO237</f>
        <v>0</v>
      </c>
      <c r="BO237" s="534">
        <f>BO236+BO225</f>
        <v>0</v>
      </c>
      <c r="BP237" s="533">
        <f>BP236+BP225</f>
        <v>0</v>
      </c>
      <c r="BQ237" s="474" t="s">
        <v>230</v>
      </c>
      <c r="BR237" s="462"/>
      <c r="BS237" s="676">
        <f>BU237+BT237</f>
        <v>0</v>
      </c>
      <c r="BT237" s="534">
        <f>BT236+BT225</f>
        <v>0</v>
      </c>
      <c r="BU237" s="533">
        <f>BU236+BU225</f>
        <v>0</v>
      </c>
      <c r="BV237" s="474" t="s">
        <v>230</v>
      </c>
      <c r="BW237" s="462"/>
      <c r="BX237" s="676">
        <f>BZ237+BY237</f>
        <v>0</v>
      </c>
      <c r="BY237" s="534">
        <f>BY236+BY225</f>
        <v>0</v>
      </c>
      <c r="BZ237" s="533">
        <f>BZ236+BZ225</f>
        <v>0</v>
      </c>
      <c r="CA237" s="467">
        <f>BX237+BS237+BN237+BI237+BD237+AY237+AT237+AO237+AJ237+AE237+Z237+U237+P237+K237+F237</f>
        <v>288789</v>
      </c>
      <c r="CB237" s="416">
        <f>CB236+SUM(CC196:CC219)</f>
        <v>277</v>
      </c>
      <c r="CC237" s="703">
        <f>CC236+SUM(CC181:CC195)-CC220</f>
        <v>9427</v>
      </c>
    </row>
    <row r="238" spans="1:81" ht="35.4" customHeight="1" thickBot="1">
      <c r="A238" s="493" t="s">
        <v>80</v>
      </c>
      <c r="B238" s="1155">
        <f>職員設定!B13</f>
        <v>5</v>
      </c>
      <c r="C238" s="1156"/>
      <c r="D238" s="43"/>
      <c r="E238" s="24" t="s">
        <v>4</v>
      </c>
      <c r="F238" s="24" t="s">
        <v>33</v>
      </c>
      <c r="G238" s="364" t="s">
        <v>51</v>
      </c>
      <c r="H238" s="375" t="s">
        <v>165</v>
      </c>
      <c r="I238" s="43"/>
      <c r="J238" s="24" t="s">
        <v>4</v>
      </c>
      <c r="K238" s="24" t="s">
        <v>33</v>
      </c>
      <c r="L238" s="143" t="s">
        <v>51</v>
      </c>
      <c r="M238" s="375" t="s">
        <v>165</v>
      </c>
      <c r="N238" s="43"/>
      <c r="O238" s="24" t="s">
        <v>4</v>
      </c>
      <c r="P238" s="24" t="s">
        <v>78</v>
      </c>
      <c r="Q238" s="364" t="s">
        <v>51</v>
      </c>
      <c r="R238" s="410" t="s">
        <v>225</v>
      </c>
      <c r="S238" s="43"/>
      <c r="T238" s="24" t="s">
        <v>4</v>
      </c>
      <c r="U238" s="24" t="s">
        <v>78</v>
      </c>
      <c r="V238" s="364" t="s">
        <v>51</v>
      </c>
      <c r="W238" s="410" t="s">
        <v>225</v>
      </c>
      <c r="X238" s="43"/>
      <c r="Y238" s="24" t="s">
        <v>4</v>
      </c>
      <c r="Z238" s="24" t="s">
        <v>78</v>
      </c>
      <c r="AA238" s="364" t="s">
        <v>51</v>
      </c>
      <c r="AB238" s="410" t="s">
        <v>225</v>
      </c>
      <c r="AC238" s="43"/>
      <c r="AD238" s="24" t="s">
        <v>4</v>
      </c>
      <c r="AE238" s="24" t="s">
        <v>78</v>
      </c>
      <c r="AF238" s="364" t="s">
        <v>51</v>
      </c>
      <c r="AG238" s="410" t="s">
        <v>225</v>
      </c>
      <c r="AH238" s="43"/>
      <c r="AI238" s="24" t="s">
        <v>4</v>
      </c>
      <c r="AJ238" s="24" t="s">
        <v>78</v>
      </c>
      <c r="AK238" s="364" t="s">
        <v>51</v>
      </c>
      <c r="AL238" s="410" t="s">
        <v>225</v>
      </c>
      <c r="AM238" s="43"/>
      <c r="AN238" s="24" t="s">
        <v>4</v>
      </c>
      <c r="AO238" s="24" t="s">
        <v>78</v>
      </c>
      <c r="AP238" s="364" t="s">
        <v>51</v>
      </c>
      <c r="AQ238" s="410" t="s">
        <v>225</v>
      </c>
      <c r="AR238" s="43"/>
      <c r="AS238" s="24" t="s">
        <v>4</v>
      </c>
      <c r="AT238" s="24" t="s">
        <v>78</v>
      </c>
      <c r="AU238" s="364" t="s">
        <v>51</v>
      </c>
      <c r="AV238" s="410" t="s">
        <v>225</v>
      </c>
      <c r="AW238" s="43"/>
      <c r="AX238" s="24" t="s">
        <v>4</v>
      </c>
      <c r="AY238" s="24" t="s">
        <v>78</v>
      </c>
      <c r="AZ238" s="364" t="s">
        <v>51</v>
      </c>
      <c r="BA238" s="410" t="s">
        <v>225</v>
      </c>
      <c r="BB238" s="43"/>
      <c r="BC238" s="24" t="s">
        <v>4</v>
      </c>
      <c r="BD238" s="24" t="s">
        <v>78</v>
      </c>
      <c r="BE238" s="364" t="s">
        <v>51</v>
      </c>
      <c r="BF238" s="410" t="s">
        <v>225</v>
      </c>
      <c r="BG238" s="43"/>
      <c r="BH238" s="24" t="s">
        <v>4</v>
      </c>
      <c r="BI238" s="24" t="s">
        <v>78</v>
      </c>
      <c r="BJ238" s="364" t="s">
        <v>51</v>
      </c>
      <c r="BK238" s="410" t="s">
        <v>225</v>
      </c>
      <c r="BL238" s="43"/>
      <c r="BM238" s="24" t="s">
        <v>4</v>
      </c>
      <c r="BN238" s="24" t="s">
        <v>33</v>
      </c>
      <c r="BO238" s="364" t="s">
        <v>51</v>
      </c>
      <c r="BP238" s="410" t="s">
        <v>225</v>
      </c>
      <c r="BQ238" s="43"/>
      <c r="BR238" s="24" t="s">
        <v>4</v>
      </c>
      <c r="BS238" s="24" t="s">
        <v>33</v>
      </c>
      <c r="BT238" s="364" t="s">
        <v>51</v>
      </c>
      <c r="BU238" s="410" t="s">
        <v>225</v>
      </c>
      <c r="BV238" s="43"/>
      <c r="BW238" s="24" t="s">
        <v>4</v>
      </c>
      <c r="BX238" s="24" t="s">
        <v>33</v>
      </c>
      <c r="BY238" s="364" t="s">
        <v>51</v>
      </c>
      <c r="BZ238" s="410" t="s">
        <v>225</v>
      </c>
      <c r="CA238" s="411" t="s">
        <v>0</v>
      </c>
      <c r="CB238" s="412" t="s">
        <v>157</v>
      </c>
      <c r="CC238" s="696" t="s">
        <v>225</v>
      </c>
    </row>
    <row r="239" spans="1:81" ht="18" customHeight="1">
      <c r="A239" s="1187" t="str">
        <f>職員設定!C13</f>
        <v>E</v>
      </c>
      <c r="B239" s="1159" t="s">
        <v>39</v>
      </c>
      <c r="C239" s="1164" t="s">
        <v>2</v>
      </c>
      <c r="D239" s="109" t="s">
        <v>37</v>
      </c>
      <c r="E239" s="32">
        <v>170000</v>
      </c>
      <c r="F239" s="1000">
        <f>職員設定!$D$13</f>
        <v>1</v>
      </c>
      <c r="G239" s="973">
        <f>E241*F239-H239</f>
        <v>6000</v>
      </c>
      <c r="H239" s="1095">
        <v>4000</v>
      </c>
      <c r="I239" s="109" t="s">
        <v>37</v>
      </c>
      <c r="J239" s="32">
        <v>170000</v>
      </c>
      <c r="K239" s="1000">
        <f>職員設定!$D$13</f>
        <v>1</v>
      </c>
      <c r="L239" s="973">
        <f>J241*K239-M239</f>
        <v>6000</v>
      </c>
      <c r="M239" s="1095">
        <v>4000</v>
      </c>
      <c r="N239" s="109" t="s">
        <v>37</v>
      </c>
      <c r="O239" s="32">
        <v>170000</v>
      </c>
      <c r="P239" s="1000">
        <f>職員設定!$D$13</f>
        <v>1</v>
      </c>
      <c r="Q239" s="973">
        <f>O241*P239-R239</f>
        <v>6000</v>
      </c>
      <c r="R239" s="970">
        <f>IF(O239="",0,$M$239)</f>
        <v>4000</v>
      </c>
      <c r="S239" s="109" t="s">
        <v>37</v>
      </c>
      <c r="T239" s="32">
        <v>170000</v>
      </c>
      <c r="U239" s="1000">
        <f>職員設定!$D$13</f>
        <v>1</v>
      </c>
      <c r="V239" s="973">
        <f>T241*U239-W239</f>
        <v>6000</v>
      </c>
      <c r="W239" s="970">
        <f>IF(T239="",0,$M$239)</f>
        <v>4000</v>
      </c>
      <c r="X239" s="109" t="s">
        <v>37</v>
      </c>
      <c r="Y239" s="32">
        <v>170000</v>
      </c>
      <c r="Z239" s="1000">
        <f>職員設定!$D$13</f>
        <v>1</v>
      </c>
      <c r="AA239" s="973">
        <f>Y241*Z239-AB239</f>
        <v>6000</v>
      </c>
      <c r="AB239" s="970">
        <f>IF(Y239="",0,$M$239)</f>
        <v>4000</v>
      </c>
      <c r="AC239" s="109" t="s">
        <v>37</v>
      </c>
      <c r="AD239" s="32"/>
      <c r="AE239" s="1000">
        <f>職員設定!$D$13</f>
        <v>1</v>
      </c>
      <c r="AF239" s="973">
        <f>AD241*AE239-AG239</f>
        <v>0</v>
      </c>
      <c r="AG239" s="970">
        <f>IF(AD239="",0,$M$239)</f>
        <v>0</v>
      </c>
      <c r="AH239" s="109" t="s">
        <v>37</v>
      </c>
      <c r="AI239" s="32"/>
      <c r="AJ239" s="1000">
        <f>職員設定!$D$13</f>
        <v>1</v>
      </c>
      <c r="AK239" s="973">
        <f>AI241*AJ239-AL239</f>
        <v>0</v>
      </c>
      <c r="AL239" s="970">
        <f>IF(AI239="",0,$M$239)</f>
        <v>0</v>
      </c>
      <c r="AM239" s="109" t="s">
        <v>37</v>
      </c>
      <c r="AN239" s="32"/>
      <c r="AO239" s="1000">
        <f>職員設定!$D$13</f>
        <v>1</v>
      </c>
      <c r="AP239" s="973">
        <f>AN241*AO239-AQ239</f>
        <v>0</v>
      </c>
      <c r="AQ239" s="970">
        <f>IF(AN239="",0,$M$239)</f>
        <v>0</v>
      </c>
      <c r="AR239" s="109" t="s">
        <v>37</v>
      </c>
      <c r="AS239" s="32"/>
      <c r="AT239" s="1000">
        <f>職員設定!$D$13</f>
        <v>1</v>
      </c>
      <c r="AU239" s="973">
        <f>AS241*AT239-AV239</f>
        <v>0</v>
      </c>
      <c r="AV239" s="970">
        <f>IF(AS239="",0,$M$239)</f>
        <v>0</v>
      </c>
      <c r="AW239" s="109" t="s">
        <v>37</v>
      </c>
      <c r="AX239" s="32"/>
      <c r="AY239" s="1000">
        <f>職員設定!$D$13</f>
        <v>1</v>
      </c>
      <c r="AZ239" s="973">
        <f>AX241*AY239-BA239</f>
        <v>0</v>
      </c>
      <c r="BA239" s="970">
        <f>IF(AX239="",0,$M$239)</f>
        <v>0</v>
      </c>
      <c r="BB239" s="109" t="s">
        <v>37</v>
      </c>
      <c r="BC239" s="32"/>
      <c r="BD239" s="1000">
        <f>職員設定!$D$13</f>
        <v>1</v>
      </c>
      <c r="BE239" s="973">
        <f>BC241*BD239-BF239</f>
        <v>0</v>
      </c>
      <c r="BF239" s="970">
        <f>IF(BC239="",0,$M$239)</f>
        <v>0</v>
      </c>
      <c r="BG239" s="109" t="s">
        <v>37</v>
      </c>
      <c r="BH239" s="32"/>
      <c r="BI239" s="1000">
        <f>職員設定!$D$13</f>
        <v>1</v>
      </c>
      <c r="BJ239" s="973">
        <f>BH241*BI239-BK239</f>
        <v>0</v>
      </c>
      <c r="BK239" s="970">
        <f>IF(BH239="",0,$M$239)</f>
        <v>0</v>
      </c>
      <c r="BL239" s="244"/>
      <c r="BM239" s="76"/>
      <c r="BN239" s="1000">
        <f>職員設定!$D$13</f>
        <v>1</v>
      </c>
      <c r="BO239" s="983"/>
      <c r="BP239" s="960"/>
      <c r="BQ239" s="244"/>
      <c r="BR239" s="76"/>
      <c r="BS239" s="1000">
        <f>職員設定!$D$13</f>
        <v>1</v>
      </c>
      <c r="BT239" s="983"/>
      <c r="BU239" s="960"/>
      <c r="BV239" s="244"/>
      <c r="BW239" s="76"/>
      <c r="BX239" s="1000">
        <f>職員設定!$D$13</f>
        <v>1</v>
      </c>
      <c r="BY239" s="983"/>
      <c r="BZ239" s="960"/>
      <c r="CA239" s="1086">
        <f>BJ239+BK239+BE239+BF239+AZ239+BA239+AU239+AV239+AP239+AQ239+AK239+AL239+AF239+AG239+AA239+AB239+V239+W239+Q239+R239+L239+M239+G239+H239</f>
        <v>50000</v>
      </c>
      <c r="CB239" s="1087">
        <f>H239+M239</f>
        <v>8000</v>
      </c>
      <c r="CC239" s="1025">
        <f>BK239+BF239+BA239+AV239+AQ239+AL239+AG239+AB239+W239+R239</f>
        <v>12000</v>
      </c>
    </row>
    <row r="240" spans="1:81" s="230" customFormat="1" ht="18" customHeight="1">
      <c r="A240" s="1180"/>
      <c r="B240" s="1160"/>
      <c r="C240" s="1165"/>
      <c r="D240" s="45" t="s">
        <v>1</v>
      </c>
      <c r="E240" s="149">
        <f>IF(E239&lt;&gt;"",職員設定!$E$13,"0")</f>
        <v>160000</v>
      </c>
      <c r="F240" s="1001"/>
      <c r="G240" s="974"/>
      <c r="H240" s="1103"/>
      <c r="I240" s="45" t="s">
        <v>1</v>
      </c>
      <c r="J240" s="149">
        <f>IF(J239&lt;&gt;"",職員設定!$E$13,"0")</f>
        <v>160000</v>
      </c>
      <c r="K240" s="1001"/>
      <c r="L240" s="974"/>
      <c r="M240" s="1103"/>
      <c r="N240" s="45" t="s">
        <v>1</v>
      </c>
      <c r="O240" s="149">
        <f>IF(O239&lt;&gt;"",職員設定!$E$13,"0")</f>
        <v>160000</v>
      </c>
      <c r="P240" s="1001"/>
      <c r="Q240" s="974"/>
      <c r="R240" s="971"/>
      <c r="S240" s="45" t="s">
        <v>1</v>
      </c>
      <c r="T240" s="149">
        <f>IF(T239&lt;&gt;"",職員設定!$E$13,"0")</f>
        <v>160000</v>
      </c>
      <c r="U240" s="1001"/>
      <c r="V240" s="974"/>
      <c r="W240" s="971"/>
      <c r="X240" s="45" t="s">
        <v>1</v>
      </c>
      <c r="Y240" s="149">
        <f>IF(Y239&lt;&gt;"",職員設定!$E$13,"0")</f>
        <v>160000</v>
      </c>
      <c r="Z240" s="1001"/>
      <c r="AA240" s="974"/>
      <c r="AB240" s="971"/>
      <c r="AC240" s="45" t="s">
        <v>1</v>
      </c>
      <c r="AD240" s="149" t="str">
        <f>IF(AD239&lt;&gt;"",職員設定!$E$13,"0")</f>
        <v>0</v>
      </c>
      <c r="AE240" s="1001"/>
      <c r="AF240" s="974"/>
      <c r="AG240" s="971"/>
      <c r="AH240" s="45" t="s">
        <v>1</v>
      </c>
      <c r="AI240" s="149" t="str">
        <f>IF(AI239&lt;&gt;"",職員設定!$E$13,"0")</f>
        <v>0</v>
      </c>
      <c r="AJ240" s="1001"/>
      <c r="AK240" s="974"/>
      <c r="AL240" s="971"/>
      <c r="AM240" s="45" t="s">
        <v>1</v>
      </c>
      <c r="AN240" s="149" t="str">
        <f>IF(AN239&lt;&gt;"",職員設定!$E$13,"0")</f>
        <v>0</v>
      </c>
      <c r="AO240" s="1001"/>
      <c r="AP240" s="974"/>
      <c r="AQ240" s="971"/>
      <c r="AR240" s="45" t="s">
        <v>1</v>
      </c>
      <c r="AS240" s="149" t="str">
        <f>IF(AS239&lt;&gt;"",職員設定!$E$13,"0")</f>
        <v>0</v>
      </c>
      <c r="AT240" s="1001"/>
      <c r="AU240" s="974"/>
      <c r="AV240" s="971"/>
      <c r="AW240" s="45" t="s">
        <v>1</v>
      </c>
      <c r="AX240" s="149" t="str">
        <f>IF(AX239&lt;&gt;"",職員設定!$E$13,"0")</f>
        <v>0</v>
      </c>
      <c r="AY240" s="1001"/>
      <c r="AZ240" s="974"/>
      <c r="BA240" s="971"/>
      <c r="BB240" s="45" t="s">
        <v>1</v>
      </c>
      <c r="BC240" s="149" t="str">
        <f>IF(BC239&lt;&gt;"",職員設定!$E$13,"0")</f>
        <v>0</v>
      </c>
      <c r="BD240" s="1001"/>
      <c r="BE240" s="974"/>
      <c r="BF240" s="971"/>
      <c r="BG240" s="45" t="s">
        <v>1</v>
      </c>
      <c r="BH240" s="149" t="str">
        <f>IF(BH239&lt;&gt;"",職員設定!$E$13,"0")</f>
        <v>0</v>
      </c>
      <c r="BI240" s="1001"/>
      <c r="BJ240" s="974"/>
      <c r="BK240" s="971"/>
      <c r="BL240" s="45"/>
      <c r="BM240" s="16"/>
      <c r="BN240" s="1001"/>
      <c r="BO240" s="984"/>
      <c r="BP240" s="954"/>
      <c r="BQ240" s="45"/>
      <c r="BR240" s="16"/>
      <c r="BS240" s="1001"/>
      <c r="BT240" s="984"/>
      <c r="BU240" s="954"/>
      <c r="BV240" s="45"/>
      <c r="BW240" s="16"/>
      <c r="BX240" s="1001"/>
      <c r="BY240" s="984"/>
      <c r="BZ240" s="954"/>
      <c r="CA240" s="1080"/>
      <c r="CB240" s="1022"/>
      <c r="CC240" s="1026"/>
    </row>
    <row r="241" spans="1:81" ht="18" customHeight="1" thickBot="1">
      <c r="A241" s="1180"/>
      <c r="B241" s="1160"/>
      <c r="C241" s="1166"/>
      <c r="D241" s="46" t="s">
        <v>51</v>
      </c>
      <c r="E241" s="18">
        <f>E239-E240</f>
        <v>10000</v>
      </c>
      <c r="F241" s="1001"/>
      <c r="G241" s="975"/>
      <c r="H241" s="1104"/>
      <c r="I241" s="46" t="s">
        <v>51</v>
      </c>
      <c r="J241" s="18">
        <f>J239-J240</f>
        <v>10000</v>
      </c>
      <c r="K241" s="1001"/>
      <c r="L241" s="975"/>
      <c r="M241" s="1104"/>
      <c r="N241" s="46" t="s">
        <v>51</v>
      </c>
      <c r="O241" s="18">
        <f>O239-O240</f>
        <v>10000</v>
      </c>
      <c r="P241" s="1001"/>
      <c r="Q241" s="975"/>
      <c r="R241" s="972"/>
      <c r="S241" s="46" t="s">
        <v>51</v>
      </c>
      <c r="T241" s="18">
        <f>T239-T240</f>
        <v>10000</v>
      </c>
      <c r="U241" s="1001"/>
      <c r="V241" s="975"/>
      <c r="W241" s="972"/>
      <c r="X241" s="46" t="s">
        <v>51</v>
      </c>
      <c r="Y241" s="18">
        <f>Y239-Y240</f>
        <v>10000</v>
      </c>
      <c r="Z241" s="1001"/>
      <c r="AA241" s="975"/>
      <c r="AB241" s="972"/>
      <c r="AC241" s="46" t="s">
        <v>51</v>
      </c>
      <c r="AD241" s="18">
        <f>AD239-AD240</f>
        <v>0</v>
      </c>
      <c r="AE241" s="1001"/>
      <c r="AF241" s="975"/>
      <c r="AG241" s="972"/>
      <c r="AH241" s="46" t="s">
        <v>51</v>
      </c>
      <c r="AI241" s="18">
        <f>AI239-AI240</f>
        <v>0</v>
      </c>
      <c r="AJ241" s="1001"/>
      <c r="AK241" s="975"/>
      <c r="AL241" s="972"/>
      <c r="AM241" s="46" t="s">
        <v>51</v>
      </c>
      <c r="AN241" s="18">
        <f>AN239-AN240</f>
        <v>0</v>
      </c>
      <c r="AO241" s="1001"/>
      <c r="AP241" s="975"/>
      <c r="AQ241" s="972"/>
      <c r="AR241" s="46" t="s">
        <v>51</v>
      </c>
      <c r="AS241" s="18">
        <f>AS239-AS240</f>
        <v>0</v>
      </c>
      <c r="AT241" s="1001"/>
      <c r="AU241" s="975"/>
      <c r="AV241" s="972"/>
      <c r="AW241" s="46" t="s">
        <v>51</v>
      </c>
      <c r="AX241" s="18">
        <f>AX239-AX240</f>
        <v>0</v>
      </c>
      <c r="AY241" s="1001"/>
      <c r="AZ241" s="975"/>
      <c r="BA241" s="972"/>
      <c r="BB241" s="46" t="s">
        <v>51</v>
      </c>
      <c r="BC241" s="18">
        <f>BC239-BC240</f>
        <v>0</v>
      </c>
      <c r="BD241" s="1001"/>
      <c r="BE241" s="975"/>
      <c r="BF241" s="972"/>
      <c r="BG241" s="46" t="s">
        <v>51</v>
      </c>
      <c r="BH241" s="18">
        <f>BH239-BH240</f>
        <v>0</v>
      </c>
      <c r="BI241" s="1001"/>
      <c r="BJ241" s="975"/>
      <c r="BK241" s="972"/>
      <c r="BL241" s="77"/>
      <c r="BM241" s="78"/>
      <c r="BN241" s="1001"/>
      <c r="BO241" s="985"/>
      <c r="BP241" s="955"/>
      <c r="BQ241" s="77"/>
      <c r="BR241" s="78"/>
      <c r="BS241" s="1001"/>
      <c r="BT241" s="985"/>
      <c r="BU241" s="955"/>
      <c r="BV241" s="77"/>
      <c r="BW241" s="78"/>
      <c r="BX241" s="1001"/>
      <c r="BY241" s="985"/>
      <c r="BZ241" s="955"/>
      <c r="CA241" s="1081"/>
      <c r="CB241" s="1023"/>
      <c r="CC241" s="1027"/>
    </row>
    <row r="242" spans="1:81" ht="18" customHeight="1">
      <c r="A242" s="1180"/>
      <c r="B242" s="1161"/>
      <c r="C242" s="1167" t="str">
        <f>職員設定!$F$7</f>
        <v>資格手当</v>
      </c>
      <c r="D242" s="44" t="s">
        <v>38</v>
      </c>
      <c r="E242" s="32">
        <v>30000</v>
      </c>
      <c r="F242" s="1001"/>
      <c r="G242" s="973">
        <f>E244*F239-H242</f>
        <v>30000</v>
      </c>
      <c r="H242" s="1095"/>
      <c r="I242" s="44" t="s">
        <v>38</v>
      </c>
      <c r="J242" s="32">
        <v>30000</v>
      </c>
      <c r="K242" s="1001"/>
      <c r="L242" s="973">
        <f>J244*K239-M242</f>
        <v>30000</v>
      </c>
      <c r="M242" s="1095"/>
      <c r="N242" s="44" t="s">
        <v>38</v>
      </c>
      <c r="O242" s="32">
        <v>30000</v>
      </c>
      <c r="P242" s="1001"/>
      <c r="Q242" s="973">
        <f>O244*P239-R242</f>
        <v>30000</v>
      </c>
      <c r="R242" s="970">
        <f>IF(O239="",0,$M$242)</f>
        <v>0</v>
      </c>
      <c r="S242" s="44" t="s">
        <v>38</v>
      </c>
      <c r="T242" s="32">
        <v>30000</v>
      </c>
      <c r="U242" s="1001"/>
      <c r="V242" s="973">
        <f>T244*U239-W242</f>
        <v>30000</v>
      </c>
      <c r="W242" s="970">
        <f>IF(T239="",0,$M$242)</f>
        <v>0</v>
      </c>
      <c r="X242" s="44" t="s">
        <v>38</v>
      </c>
      <c r="Y242" s="32">
        <v>30000</v>
      </c>
      <c r="Z242" s="1001"/>
      <c r="AA242" s="973">
        <f>Y244*Z239-AB242</f>
        <v>30000</v>
      </c>
      <c r="AB242" s="970">
        <f>IF(Y239="",0,$M$242)</f>
        <v>0</v>
      </c>
      <c r="AC242" s="44" t="s">
        <v>38</v>
      </c>
      <c r="AD242" s="32"/>
      <c r="AE242" s="1001"/>
      <c r="AF242" s="973">
        <f>AD244*AE239-AG242</f>
        <v>0</v>
      </c>
      <c r="AG242" s="970">
        <f>IF(AD239="",0,$M$242)</f>
        <v>0</v>
      </c>
      <c r="AH242" s="44" t="s">
        <v>38</v>
      </c>
      <c r="AI242" s="32"/>
      <c r="AJ242" s="1001"/>
      <c r="AK242" s="973">
        <f>AI244*AJ239-AL242</f>
        <v>0</v>
      </c>
      <c r="AL242" s="970">
        <f>IF(AI239="",0,$M$242)</f>
        <v>0</v>
      </c>
      <c r="AM242" s="44" t="s">
        <v>38</v>
      </c>
      <c r="AN242" s="32"/>
      <c r="AO242" s="1001"/>
      <c r="AP242" s="973">
        <f>AN244*AO239-AQ242</f>
        <v>0</v>
      </c>
      <c r="AQ242" s="970">
        <f>IF(AN239="",0,$M$242)</f>
        <v>0</v>
      </c>
      <c r="AR242" s="44" t="s">
        <v>38</v>
      </c>
      <c r="AS242" s="32"/>
      <c r="AT242" s="1001"/>
      <c r="AU242" s="973">
        <f>AS244*AT239-AV242</f>
        <v>0</v>
      </c>
      <c r="AV242" s="970">
        <f>IF(AS239="",0,$M$242)</f>
        <v>0</v>
      </c>
      <c r="AW242" s="44" t="s">
        <v>38</v>
      </c>
      <c r="AX242" s="32"/>
      <c r="AY242" s="1001"/>
      <c r="AZ242" s="973">
        <f>AX244*AY239-BA242</f>
        <v>0</v>
      </c>
      <c r="BA242" s="970">
        <f>IF(AX239="",0,$M$242)</f>
        <v>0</v>
      </c>
      <c r="BB242" s="44" t="s">
        <v>38</v>
      </c>
      <c r="BC242" s="32"/>
      <c r="BD242" s="1001"/>
      <c r="BE242" s="973">
        <f>BC244*BD239-BF242</f>
        <v>0</v>
      </c>
      <c r="BF242" s="970">
        <f>IF(BC239="",0,$M$242)</f>
        <v>0</v>
      </c>
      <c r="BG242" s="44" t="s">
        <v>38</v>
      </c>
      <c r="BH242" s="32"/>
      <c r="BI242" s="1001"/>
      <c r="BJ242" s="973">
        <f>BH244*BI239-BK242</f>
        <v>0</v>
      </c>
      <c r="BK242" s="970">
        <f>IF(BH239="",0,$M$242)</f>
        <v>0</v>
      </c>
      <c r="BL242" s="75"/>
      <c r="BM242" s="76"/>
      <c r="BN242" s="1001"/>
      <c r="BO242" s="983"/>
      <c r="BP242" s="960"/>
      <c r="BQ242" s="75"/>
      <c r="BR242" s="76"/>
      <c r="BS242" s="1001"/>
      <c r="BT242" s="983"/>
      <c r="BU242" s="960"/>
      <c r="BV242" s="75"/>
      <c r="BW242" s="76"/>
      <c r="BX242" s="1001"/>
      <c r="BY242" s="983"/>
      <c r="BZ242" s="960"/>
      <c r="CA242" s="1003">
        <f t="shared" ref="CA242" si="100">BJ242+BK242+BE242+BF242+AZ242+BA242+AU242+AV242+AP242+AQ242+AK242+AL242+AF242+AG242+AA242+AB242+V242+W242+Q242+R242+L242+M242+G242+H242</f>
        <v>150000</v>
      </c>
      <c r="CB242" s="1019">
        <f t="shared" ref="CB242" si="101">H242+M242</f>
        <v>0</v>
      </c>
      <c r="CC242" s="1012">
        <f t="shared" ref="CC242" si="102">BK242+BF242+BA242+AV242+AQ242+AL242+AG242+AB242+W242+R242</f>
        <v>0</v>
      </c>
    </row>
    <row r="243" spans="1:81" s="230" customFormat="1" ht="18" customHeight="1">
      <c r="A243" s="1180"/>
      <c r="B243" s="1161"/>
      <c r="C243" s="1168"/>
      <c r="D243" s="45" t="s">
        <v>71</v>
      </c>
      <c r="E243" s="149">
        <f>IF(E242&lt;&gt;"",職員設定!$F$13,"0")</f>
        <v>0</v>
      </c>
      <c r="F243" s="1001"/>
      <c r="G243" s="974"/>
      <c r="H243" s="1103"/>
      <c r="I243" s="45" t="s">
        <v>71</v>
      </c>
      <c r="J243" s="149">
        <f>IF(J242&lt;&gt;"",職員設定!$F$13,"0")</f>
        <v>0</v>
      </c>
      <c r="K243" s="1001"/>
      <c r="L243" s="974"/>
      <c r="M243" s="1103"/>
      <c r="N243" s="45" t="s">
        <v>71</v>
      </c>
      <c r="O243" s="149">
        <f>IF(O242&lt;&gt;"",職員設定!$F$13,"0")</f>
        <v>0</v>
      </c>
      <c r="P243" s="1001"/>
      <c r="Q243" s="974"/>
      <c r="R243" s="971"/>
      <c r="S243" s="45" t="s">
        <v>71</v>
      </c>
      <c r="T243" s="149">
        <f>IF(T242&lt;&gt;"",職員設定!$F$13,"0")</f>
        <v>0</v>
      </c>
      <c r="U243" s="1001"/>
      <c r="V243" s="974"/>
      <c r="W243" s="971"/>
      <c r="X243" s="45" t="s">
        <v>71</v>
      </c>
      <c r="Y243" s="149">
        <f>IF(Y242&lt;&gt;"",職員設定!$F$13,"0")</f>
        <v>0</v>
      </c>
      <c r="Z243" s="1001"/>
      <c r="AA243" s="974"/>
      <c r="AB243" s="971"/>
      <c r="AC243" s="45" t="s">
        <v>71</v>
      </c>
      <c r="AD243" s="149" t="str">
        <f>IF(AD242&lt;&gt;"",職員設定!$F$13,"0")</f>
        <v>0</v>
      </c>
      <c r="AE243" s="1001"/>
      <c r="AF243" s="974"/>
      <c r="AG243" s="971"/>
      <c r="AH243" s="45" t="s">
        <v>71</v>
      </c>
      <c r="AI243" s="149" t="str">
        <f>IF(AI242&lt;&gt;"",職員設定!$F$13,"0")</f>
        <v>0</v>
      </c>
      <c r="AJ243" s="1001"/>
      <c r="AK243" s="974"/>
      <c r="AL243" s="971"/>
      <c r="AM243" s="45" t="s">
        <v>71</v>
      </c>
      <c r="AN243" s="149" t="str">
        <f>IF(AN242&lt;&gt;"",職員設定!$F$13,"0")</f>
        <v>0</v>
      </c>
      <c r="AO243" s="1001"/>
      <c r="AP243" s="974"/>
      <c r="AQ243" s="971"/>
      <c r="AR243" s="45" t="s">
        <v>71</v>
      </c>
      <c r="AS243" s="149" t="str">
        <f>IF(AS242&lt;&gt;"",職員設定!$F$13,"0")</f>
        <v>0</v>
      </c>
      <c r="AT243" s="1001"/>
      <c r="AU243" s="974"/>
      <c r="AV243" s="971"/>
      <c r="AW243" s="45" t="s">
        <v>71</v>
      </c>
      <c r="AX243" s="149" t="str">
        <f>IF(AX242&lt;&gt;"",職員設定!$F$13,"0")</f>
        <v>0</v>
      </c>
      <c r="AY243" s="1001"/>
      <c r="AZ243" s="974"/>
      <c r="BA243" s="971"/>
      <c r="BB243" s="45" t="s">
        <v>71</v>
      </c>
      <c r="BC243" s="149" t="str">
        <f>IF(BC242&lt;&gt;"",職員設定!$F$13,"0")</f>
        <v>0</v>
      </c>
      <c r="BD243" s="1001"/>
      <c r="BE243" s="974"/>
      <c r="BF243" s="971"/>
      <c r="BG243" s="45" t="s">
        <v>71</v>
      </c>
      <c r="BH243" s="149" t="str">
        <f>IF(BH242&lt;&gt;"",職員設定!$F$13,"0")</f>
        <v>0</v>
      </c>
      <c r="BI243" s="1001"/>
      <c r="BJ243" s="974"/>
      <c r="BK243" s="971"/>
      <c r="BL243" s="45"/>
      <c r="BM243" s="16"/>
      <c r="BN243" s="1001"/>
      <c r="BO243" s="984"/>
      <c r="BP243" s="954"/>
      <c r="BQ243" s="45"/>
      <c r="BR243" s="16"/>
      <c r="BS243" s="1001"/>
      <c r="BT243" s="984"/>
      <c r="BU243" s="954"/>
      <c r="BV243" s="45"/>
      <c r="BW243" s="16"/>
      <c r="BX243" s="1001"/>
      <c r="BY243" s="984"/>
      <c r="BZ243" s="954"/>
      <c r="CA243" s="1004"/>
      <c r="CB243" s="1020"/>
      <c r="CC243" s="1013"/>
    </row>
    <row r="244" spans="1:81" ht="18" customHeight="1" thickBot="1">
      <c r="A244" s="1180"/>
      <c r="B244" s="1161"/>
      <c r="C244" s="1169"/>
      <c r="D244" s="46" t="s">
        <v>51</v>
      </c>
      <c r="E244" s="18">
        <f>E242-E243</f>
        <v>30000</v>
      </c>
      <c r="F244" s="1001"/>
      <c r="G244" s="975"/>
      <c r="H244" s="1104"/>
      <c r="I244" s="46" t="s">
        <v>51</v>
      </c>
      <c r="J244" s="18">
        <f>J242-J243</f>
        <v>30000</v>
      </c>
      <c r="K244" s="1001"/>
      <c r="L244" s="975"/>
      <c r="M244" s="1104"/>
      <c r="N244" s="46" t="s">
        <v>51</v>
      </c>
      <c r="O244" s="18">
        <f>O242-O243</f>
        <v>30000</v>
      </c>
      <c r="P244" s="1001"/>
      <c r="Q244" s="975"/>
      <c r="R244" s="972"/>
      <c r="S244" s="46" t="s">
        <v>51</v>
      </c>
      <c r="T244" s="18">
        <f>T242-T243</f>
        <v>30000</v>
      </c>
      <c r="U244" s="1001"/>
      <c r="V244" s="975"/>
      <c r="W244" s="972"/>
      <c r="X244" s="46" t="s">
        <v>51</v>
      </c>
      <c r="Y244" s="18">
        <f>Y242-Y243</f>
        <v>30000</v>
      </c>
      <c r="Z244" s="1001"/>
      <c r="AA244" s="975"/>
      <c r="AB244" s="972"/>
      <c r="AC244" s="46" t="s">
        <v>51</v>
      </c>
      <c r="AD244" s="18">
        <f>AD242-AD243</f>
        <v>0</v>
      </c>
      <c r="AE244" s="1001"/>
      <c r="AF244" s="975"/>
      <c r="AG244" s="972"/>
      <c r="AH244" s="46" t="s">
        <v>51</v>
      </c>
      <c r="AI244" s="18">
        <f>AI242-AI243</f>
        <v>0</v>
      </c>
      <c r="AJ244" s="1001"/>
      <c r="AK244" s="975"/>
      <c r="AL244" s="972"/>
      <c r="AM244" s="46" t="s">
        <v>51</v>
      </c>
      <c r="AN244" s="18">
        <f>AN242-AN243</f>
        <v>0</v>
      </c>
      <c r="AO244" s="1001"/>
      <c r="AP244" s="975"/>
      <c r="AQ244" s="972"/>
      <c r="AR244" s="46" t="s">
        <v>51</v>
      </c>
      <c r="AS244" s="18">
        <f>AS242-AS243</f>
        <v>0</v>
      </c>
      <c r="AT244" s="1001"/>
      <c r="AU244" s="975"/>
      <c r="AV244" s="972"/>
      <c r="AW244" s="46" t="s">
        <v>51</v>
      </c>
      <c r="AX244" s="18">
        <f>AX242-AX243</f>
        <v>0</v>
      </c>
      <c r="AY244" s="1001"/>
      <c r="AZ244" s="975"/>
      <c r="BA244" s="972"/>
      <c r="BB244" s="46" t="s">
        <v>51</v>
      </c>
      <c r="BC244" s="18">
        <f>BC242-BC243</f>
        <v>0</v>
      </c>
      <c r="BD244" s="1001"/>
      <c r="BE244" s="975"/>
      <c r="BF244" s="972"/>
      <c r="BG244" s="46" t="s">
        <v>51</v>
      </c>
      <c r="BH244" s="18">
        <f>BH242-BH243</f>
        <v>0</v>
      </c>
      <c r="BI244" s="1001"/>
      <c r="BJ244" s="975"/>
      <c r="BK244" s="972"/>
      <c r="BL244" s="77"/>
      <c r="BM244" s="78"/>
      <c r="BN244" s="1001"/>
      <c r="BO244" s="985"/>
      <c r="BP244" s="955"/>
      <c r="BQ244" s="77"/>
      <c r="BR244" s="78"/>
      <c r="BS244" s="1001"/>
      <c r="BT244" s="985"/>
      <c r="BU244" s="955"/>
      <c r="BV244" s="77"/>
      <c r="BW244" s="78"/>
      <c r="BX244" s="1001"/>
      <c r="BY244" s="985"/>
      <c r="BZ244" s="955"/>
      <c r="CA244" s="1005"/>
      <c r="CB244" s="1021"/>
      <c r="CC244" s="1014"/>
    </row>
    <row r="245" spans="1:81" ht="18" customHeight="1">
      <c r="A245" s="1180"/>
      <c r="B245" s="1161"/>
      <c r="C245" s="1170" t="str">
        <f>職員設定!$G$7</f>
        <v>役職手当</v>
      </c>
      <c r="D245" s="44" t="s">
        <v>38</v>
      </c>
      <c r="E245" s="32"/>
      <c r="F245" s="1001"/>
      <c r="G245" s="973">
        <f>E247*F239-H245</f>
        <v>0</v>
      </c>
      <c r="H245" s="1095"/>
      <c r="I245" s="44" t="s">
        <v>38</v>
      </c>
      <c r="J245" s="32"/>
      <c r="K245" s="1001"/>
      <c r="L245" s="973">
        <f>J247*K239-M245</f>
        <v>0</v>
      </c>
      <c r="M245" s="1095"/>
      <c r="N245" s="44" t="s">
        <v>38</v>
      </c>
      <c r="O245" s="32"/>
      <c r="P245" s="1001"/>
      <c r="Q245" s="973">
        <f>O247*P239-R245</f>
        <v>0</v>
      </c>
      <c r="R245" s="970">
        <f>IF(O239="",0,$M$245)</f>
        <v>0</v>
      </c>
      <c r="S245" s="44" t="s">
        <v>38</v>
      </c>
      <c r="T245" s="32"/>
      <c r="U245" s="1001"/>
      <c r="V245" s="973">
        <f>T247*U239-W245</f>
        <v>0</v>
      </c>
      <c r="W245" s="970">
        <f>IF(T239="",0,$M$245)</f>
        <v>0</v>
      </c>
      <c r="X245" s="44" t="s">
        <v>38</v>
      </c>
      <c r="Y245" s="32"/>
      <c r="Z245" s="1001"/>
      <c r="AA245" s="973">
        <f>Y247*Z239-AB245</f>
        <v>0</v>
      </c>
      <c r="AB245" s="970">
        <f>IF(Y239="",0,$M$245)</f>
        <v>0</v>
      </c>
      <c r="AC245" s="44" t="s">
        <v>38</v>
      </c>
      <c r="AD245" s="32"/>
      <c r="AE245" s="1001"/>
      <c r="AF245" s="973">
        <f>AD247*AE239-AG245</f>
        <v>0</v>
      </c>
      <c r="AG245" s="970">
        <f>IF(AD239="",0,$M$245)</f>
        <v>0</v>
      </c>
      <c r="AH245" s="44" t="s">
        <v>38</v>
      </c>
      <c r="AI245" s="32"/>
      <c r="AJ245" s="1001"/>
      <c r="AK245" s="973">
        <f>AI247*AJ239-AL245</f>
        <v>0</v>
      </c>
      <c r="AL245" s="970">
        <f>IF(AI239="",0,$M$245)</f>
        <v>0</v>
      </c>
      <c r="AM245" s="44" t="s">
        <v>38</v>
      </c>
      <c r="AN245" s="32"/>
      <c r="AO245" s="1001"/>
      <c r="AP245" s="973">
        <f>AN247*AO239-AQ245</f>
        <v>0</v>
      </c>
      <c r="AQ245" s="970">
        <f>IF(AN239="",0,$M$245)</f>
        <v>0</v>
      </c>
      <c r="AR245" s="44" t="s">
        <v>38</v>
      </c>
      <c r="AS245" s="32"/>
      <c r="AT245" s="1001"/>
      <c r="AU245" s="973">
        <f>AS247*AT239-AV245</f>
        <v>0</v>
      </c>
      <c r="AV245" s="970">
        <f>IF(AS239="",0,$M$245)</f>
        <v>0</v>
      </c>
      <c r="AW245" s="44" t="s">
        <v>38</v>
      </c>
      <c r="AX245" s="32"/>
      <c r="AY245" s="1001"/>
      <c r="AZ245" s="973">
        <f>AX247*AY239-BA245</f>
        <v>0</v>
      </c>
      <c r="BA245" s="970">
        <f>IF(AX239="",0,$M$245)</f>
        <v>0</v>
      </c>
      <c r="BB245" s="44" t="s">
        <v>38</v>
      </c>
      <c r="BC245" s="32"/>
      <c r="BD245" s="1001"/>
      <c r="BE245" s="973">
        <f>BC247*BD239-BF245</f>
        <v>0</v>
      </c>
      <c r="BF245" s="970">
        <f>IF(BC239="",0,$M$245)</f>
        <v>0</v>
      </c>
      <c r="BG245" s="44" t="s">
        <v>38</v>
      </c>
      <c r="BH245" s="32"/>
      <c r="BI245" s="1001"/>
      <c r="BJ245" s="973">
        <f>BH247*BI239-BK245</f>
        <v>0</v>
      </c>
      <c r="BK245" s="970">
        <f>IF(BH239="",0,$M$245)</f>
        <v>0</v>
      </c>
      <c r="BL245" s="75"/>
      <c r="BM245" s="76"/>
      <c r="BN245" s="1001"/>
      <c r="BO245" s="983"/>
      <c r="BP245" s="960"/>
      <c r="BQ245" s="75"/>
      <c r="BR245" s="76"/>
      <c r="BS245" s="1001"/>
      <c r="BT245" s="983"/>
      <c r="BU245" s="960"/>
      <c r="BV245" s="75"/>
      <c r="BW245" s="76"/>
      <c r="BX245" s="1001"/>
      <c r="BY245" s="983"/>
      <c r="BZ245" s="960"/>
      <c r="CA245" s="1003">
        <f t="shared" ref="CA245" si="103">BJ245+BK245+BE245+BF245+AZ245+BA245+AU245+AV245+AP245+AQ245+AK245+AL245+AF245+AG245+AA245+AB245+V245+W245+Q245+R245+L245+M245+G245+H245</f>
        <v>0</v>
      </c>
      <c r="CB245" s="1019">
        <f t="shared" ref="CB245" si="104">H245+M245</f>
        <v>0</v>
      </c>
      <c r="CC245" s="1018">
        <f t="shared" ref="CC245" si="105">BK245+BF245+BA245+AV245+AQ245+AL245+AG245+AB245+W245+R245</f>
        <v>0</v>
      </c>
    </row>
    <row r="246" spans="1:81" s="421" customFormat="1" ht="18" customHeight="1">
      <c r="A246" s="1180"/>
      <c r="B246" s="1161"/>
      <c r="C246" s="1140"/>
      <c r="D246" s="45" t="s">
        <v>71</v>
      </c>
      <c r="E246" s="149" t="str">
        <f>IF(E245&lt;&gt;"",職員設定!$G$13,"0")</f>
        <v>0</v>
      </c>
      <c r="F246" s="1001"/>
      <c r="G246" s="974"/>
      <c r="H246" s="1103"/>
      <c r="I246" s="45" t="s">
        <v>71</v>
      </c>
      <c r="J246" s="149" t="str">
        <f>IF(J245&lt;&gt;"",職員設定!$G$13,"0")</f>
        <v>0</v>
      </c>
      <c r="K246" s="1001"/>
      <c r="L246" s="974"/>
      <c r="M246" s="1103"/>
      <c r="N246" s="45" t="s">
        <v>71</v>
      </c>
      <c r="O246" s="149" t="str">
        <f>IF(O245&lt;&gt;"",職員設定!$G$13,"0")</f>
        <v>0</v>
      </c>
      <c r="P246" s="1001"/>
      <c r="Q246" s="974"/>
      <c r="R246" s="971"/>
      <c r="S246" s="45" t="s">
        <v>71</v>
      </c>
      <c r="T246" s="149" t="str">
        <f>IF(T245&lt;&gt;"",職員設定!$G$13,"0")</f>
        <v>0</v>
      </c>
      <c r="U246" s="1001"/>
      <c r="V246" s="974"/>
      <c r="W246" s="971"/>
      <c r="X246" s="45" t="s">
        <v>71</v>
      </c>
      <c r="Y246" s="149" t="str">
        <f>IF(Y245&lt;&gt;"",職員設定!$G$13,"0")</f>
        <v>0</v>
      </c>
      <c r="Z246" s="1001"/>
      <c r="AA246" s="974"/>
      <c r="AB246" s="971"/>
      <c r="AC246" s="45" t="s">
        <v>71</v>
      </c>
      <c r="AD246" s="149" t="str">
        <f>IF(AD245&lt;&gt;"",職員設定!$G$13,"0")</f>
        <v>0</v>
      </c>
      <c r="AE246" s="1001"/>
      <c r="AF246" s="974"/>
      <c r="AG246" s="971"/>
      <c r="AH246" s="45" t="s">
        <v>71</v>
      </c>
      <c r="AI246" s="149" t="str">
        <f>IF(AI245&lt;&gt;"",職員設定!$G$13,"0")</f>
        <v>0</v>
      </c>
      <c r="AJ246" s="1001"/>
      <c r="AK246" s="974"/>
      <c r="AL246" s="971"/>
      <c r="AM246" s="45" t="s">
        <v>71</v>
      </c>
      <c r="AN246" s="149" t="str">
        <f>IF(AN245&lt;&gt;"",職員設定!$G$13,"0")</f>
        <v>0</v>
      </c>
      <c r="AO246" s="1001"/>
      <c r="AP246" s="974"/>
      <c r="AQ246" s="971"/>
      <c r="AR246" s="45" t="s">
        <v>71</v>
      </c>
      <c r="AS246" s="149" t="str">
        <f>IF(AS245&lt;&gt;"",職員設定!$G$13,"0")</f>
        <v>0</v>
      </c>
      <c r="AT246" s="1001"/>
      <c r="AU246" s="974"/>
      <c r="AV246" s="971"/>
      <c r="AW246" s="45" t="s">
        <v>71</v>
      </c>
      <c r="AX246" s="149" t="str">
        <f>IF(AX245&lt;&gt;"",職員設定!$G$13,"0")</f>
        <v>0</v>
      </c>
      <c r="AY246" s="1001"/>
      <c r="AZ246" s="974"/>
      <c r="BA246" s="971"/>
      <c r="BB246" s="45" t="s">
        <v>71</v>
      </c>
      <c r="BC246" s="149" t="str">
        <f>IF(BC245&lt;&gt;"",職員設定!$G$13,"0")</f>
        <v>0</v>
      </c>
      <c r="BD246" s="1001"/>
      <c r="BE246" s="974"/>
      <c r="BF246" s="971"/>
      <c r="BG246" s="45" t="s">
        <v>71</v>
      </c>
      <c r="BH246" s="149" t="str">
        <f>IF(BH245&lt;&gt;"",職員設定!$G$13,"0")</f>
        <v>0</v>
      </c>
      <c r="BI246" s="1001"/>
      <c r="BJ246" s="974"/>
      <c r="BK246" s="971"/>
      <c r="BL246" s="45"/>
      <c r="BM246" s="16"/>
      <c r="BN246" s="1001"/>
      <c r="BO246" s="984"/>
      <c r="BP246" s="954"/>
      <c r="BQ246" s="45"/>
      <c r="BR246" s="16"/>
      <c r="BS246" s="1001"/>
      <c r="BT246" s="984"/>
      <c r="BU246" s="954"/>
      <c r="BV246" s="45"/>
      <c r="BW246" s="16"/>
      <c r="BX246" s="1001"/>
      <c r="BY246" s="984"/>
      <c r="BZ246" s="954"/>
      <c r="CA246" s="1004"/>
      <c r="CB246" s="1020"/>
      <c r="CC246" s="1013"/>
    </row>
    <row r="247" spans="1:81" ht="18" customHeight="1" thickBot="1">
      <c r="A247" s="1180"/>
      <c r="B247" s="1161"/>
      <c r="C247" s="1141"/>
      <c r="D247" s="46" t="s">
        <v>51</v>
      </c>
      <c r="E247" s="18">
        <f>E245-E246</f>
        <v>0</v>
      </c>
      <c r="F247" s="1001"/>
      <c r="G247" s="975"/>
      <c r="H247" s="1104"/>
      <c r="I247" s="46" t="s">
        <v>51</v>
      </c>
      <c r="J247" s="18">
        <f>J245-J246</f>
        <v>0</v>
      </c>
      <c r="K247" s="1001"/>
      <c r="L247" s="975"/>
      <c r="M247" s="1104"/>
      <c r="N247" s="46" t="s">
        <v>51</v>
      </c>
      <c r="O247" s="18">
        <f>O245-O246</f>
        <v>0</v>
      </c>
      <c r="P247" s="1001"/>
      <c r="Q247" s="975"/>
      <c r="R247" s="972"/>
      <c r="S247" s="46" t="s">
        <v>51</v>
      </c>
      <c r="T247" s="18">
        <f>T245-T246</f>
        <v>0</v>
      </c>
      <c r="U247" s="1001"/>
      <c r="V247" s="975"/>
      <c r="W247" s="972"/>
      <c r="X247" s="46" t="s">
        <v>51</v>
      </c>
      <c r="Y247" s="18">
        <f>Y245-Y246</f>
        <v>0</v>
      </c>
      <c r="Z247" s="1001"/>
      <c r="AA247" s="975"/>
      <c r="AB247" s="972"/>
      <c r="AC247" s="46" t="s">
        <v>51</v>
      </c>
      <c r="AD247" s="18">
        <f>AD245-AD246</f>
        <v>0</v>
      </c>
      <c r="AE247" s="1001"/>
      <c r="AF247" s="975"/>
      <c r="AG247" s="972"/>
      <c r="AH247" s="46" t="s">
        <v>51</v>
      </c>
      <c r="AI247" s="18">
        <f>AI245-AI246</f>
        <v>0</v>
      </c>
      <c r="AJ247" s="1001"/>
      <c r="AK247" s="975"/>
      <c r="AL247" s="972"/>
      <c r="AM247" s="46" t="s">
        <v>51</v>
      </c>
      <c r="AN247" s="18">
        <f>AN245-AN246</f>
        <v>0</v>
      </c>
      <c r="AO247" s="1001"/>
      <c r="AP247" s="975"/>
      <c r="AQ247" s="972"/>
      <c r="AR247" s="46" t="s">
        <v>51</v>
      </c>
      <c r="AS247" s="18">
        <f>AS245-AS246</f>
        <v>0</v>
      </c>
      <c r="AT247" s="1001"/>
      <c r="AU247" s="975"/>
      <c r="AV247" s="972"/>
      <c r="AW247" s="46" t="s">
        <v>51</v>
      </c>
      <c r="AX247" s="18">
        <f>AX245-AX246</f>
        <v>0</v>
      </c>
      <c r="AY247" s="1001"/>
      <c r="AZ247" s="975"/>
      <c r="BA247" s="972"/>
      <c r="BB247" s="46" t="s">
        <v>51</v>
      </c>
      <c r="BC247" s="18">
        <f>BC245-BC246</f>
        <v>0</v>
      </c>
      <c r="BD247" s="1001"/>
      <c r="BE247" s="975"/>
      <c r="BF247" s="972"/>
      <c r="BG247" s="46" t="s">
        <v>51</v>
      </c>
      <c r="BH247" s="18">
        <f>BH245-BH246</f>
        <v>0</v>
      </c>
      <c r="BI247" s="1001"/>
      <c r="BJ247" s="975"/>
      <c r="BK247" s="972"/>
      <c r="BL247" s="77"/>
      <c r="BM247" s="78"/>
      <c r="BN247" s="1001"/>
      <c r="BO247" s="985"/>
      <c r="BP247" s="955"/>
      <c r="BQ247" s="77"/>
      <c r="BR247" s="78"/>
      <c r="BS247" s="1001"/>
      <c r="BT247" s="985"/>
      <c r="BU247" s="955"/>
      <c r="BV247" s="77"/>
      <c r="BW247" s="78"/>
      <c r="BX247" s="1001"/>
      <c r="BY247" s="985"/>
      <c r="BZ247" s="955"/>
      <c r="CA247" s="1005"/>
      <c r="CB247" s="1021"/>
      <c r="CC247" s="1014"/>
    </row>
    <row r="248" spans="1:81" s="5" customFormat="1" ht="18" customHeight="1">
      <c r="A248" s="1180"/>
      <c r="B248" s="1161"/>
      <c r="C248" s="1170" t="str">
        <f>職員設定!$H$7</f>
        <v>調整手当</v>
      </c>
      <c r="D248" s="44" t="s">
        <v>38</v>
      </c>
      <c r="E248" s="32"/>
      <c r="F248" s="1001"/>
      <c r="G248" s="973">
        <f>E250*F239-H248</f>
        <v>0</v>
      </c>
      <c r="H248" s="1095"/>
      <c r="I248" s="44" t="s">
        <v>38</v>
      </c>
      <c r="J248" s="32"/>
      <c r="K248" s="1001"/>
      <c r="L248" s="973">
        <f>J250*K239-M248</f>
        <v>0</v>
      </c>
      <c r="M248" s="1095"/>
      <c r="N248" s="44" t="s">
        <v>38</v>
      </c>
      <c r="O248" s="32"/>
      <c r="P248" s="1001"/>
      <c r="Q248" s="973">
        <f>O250*P239-R248</f>
        <v>0</v>
      </c>
      <c r="R248" s="970">
        <f>IF(O239="",0,$M$248)</f>
        <v>0</v>
      </c>
      <c r="S248" s="44" t="s">
        <v>38</v>
      </c>
      <c r="T248" s="32"/>
      <c r="U248" s="1001"/>
      <c r="V248" s="973">
        <f>T250*U239-W248</f>
        <v>0</v>
      </c>
      <c r="W248" s="970">
        <f>IF(T239="",0,$M$248)</f>
        <v>0</v>
      </c>
      <c r="X248" s="44" t="s">
        <v>38</v>
      </c>
      <c r="Y248" s="32"/>
      <c r="Z248" s="1001"/>
      <c r="AA248" s="973">
        <f>Y250*Z239-AB248</f>
        <v>0</v>
      </c>
      <c r="AB248" s="970">
        <f>IF(Y239="",0,$M$248)</f>
        <v>0</v>
      </c>
      <c r="AC248" s="44" t="s">
        <v>38</v>
      </c>
      <c r="AD248" s="32"/>
      <c r="AE248" s="1001"/>
      <c r="AF248" s="973">
        <f>AD250*AE239-AG248</f>
        <v>0</v>
      </c>
      <c r="AG248" s="970">
        <f>IF(AD239="",0,$M$248)</f>
        <v>0</v>
      </c>
      <c r="AH248" s="44" t="s">
        <v>38</v>
      </c>
      <c r="AI248" s="32"/>
      <c r="AJ248" s="1001"/>
      <c r="AK248" s="973">
        <f>AI250*AJ239-AL248</f>
        <v>0</v>
      </c>
      <c r="AL248" s="970">
        <f>IF(AI239="",0,$M$248)</f>
        <v>0</v>
      </c>
      <c r="AM248" s="44" t="s">
        <v>38</v>
      </c>
      <c r="AN248" s="32"/>
      <c r="AO248" s="1001"/>
      <c r="AP248" s="973">
        <f>AN250*AO239-AQ248</f>
        <v>0</v>
      </c>
      <c r="AQ248" s="970">
        <f>IF(AN239="",0,$M$248)</f>
        <v>0</v>
      </c>
      <c r="AR248" s="44" t="s">
        <v>38</v>
      </c>
      <c r="AS248" s="32"/>
      <c r="AT248" s="1001"/>
      <c r="AU248" s="973">
        <f>AS250*AT239-AV248</f>
        <v>0</v>
      </c>
      <c r="AV248" s="970">
        <f>IF(AS239="",0,$M$248)</f>
        <v>0</v>
      </c>
      <c r="AW248" s="44" t="s">
        <v>38</v>
      </c>
      <c r="AX248" s="32"/>
      <c r="AY248" s="1001"/>
      <c r="AZ248" s="973">
        <f>AX250*AY239-BA248</f>
        <v>0</v>
      </c>
      <c r="BA248" s="970">
        <f>IF(AX239="",0,$M$248)</f>
        <v>0</v>
      </c>
      <c r="BB248" s="44" t="s">
        <v>38</v>
      </c>
      <c r="BC248" s="32"/>
      <c r="BD248" s="1001"/>
      <c r="BE248" s="973">
        <f>BC250*BD239-BF248</f>
        <v>0</v>
      </c>
      <c r="BF248" s="970">
        <f>IF(BC239="",0,$M$248)</f>
        <v>0</v>
      </c>
      <c r="BG248" s="44" t="s">
        <v>38</v>
      </c>
      <c r="BH248" s="32"/>
      <c r="BI248" s="1001"/>
      <c r="BJ248" s="973">
        <f>BH250*BI239-BK248</f>
        <v>0</v>
      </c>
      <c r="BK248" s="970">
        <f>IF(BH239="",0,$M$248)</f>
        <v>0</v>
      </c>
      <c r="BL248" s="75"/>
      <c r="BM248" s="76"/>
      <c r="BN248" s="1001"/>
      <c r="BO248" s="983"/>
      <c r="BP248" s="960"/>
      <c r="BQ248" s="75"/>
      <c r="BR248" s="76"/>
      <c r="BS248" s="1001"/>
      <c r="BT248" s="983"/>
      <c r="BU248" s="960"/>
      <c r="BV248" s="75"/>
      <c r="BW248" s="76"/>
      <c r="BX248" s="1001"/>
      <c r="BY248" s="983"/>
      <c r="BZ248" s="960"/>
      <c r="CA248" s="1003">
        <f t="shared" ref="CA248" si="106">BJ248+BK248+BE248+BF248+AZ248+BA248+AU248+AV248+AP248+AQ248+AK248+AL248+AF248+AG248+AA248+AB248+V248+W248+Q248+R248+L248+M248+G248+H248</f>
        <v>0</v>
      </c>
      <c r="CB248" s="1019">
        <f t="shared" ref="CB248" si="107">H248+M248</f>
        <v>0</v>
      </c>
      <c r="CC248" s="1018">
        <f t="shared" ref="CC248" si="108">BK248+BF248+BA248+AV248+AQ248+AL248+AG248+AB248+W248+R248</f>
        <v>0</v>
      </c>
    </row>
    <row r="249" spans="1:81" s="230" customFormat="1" ht="18" customHeight="1">
      <c r="A249" s="1180"/>
      <c r="B249" s="1162"/>
      <c r="C249" s="1140"/>
      <c r="D249" s="45" t="s">
        <v>71</v>
      </c>
      <c r="E249" s="149" t="str">
        <f>IF(E248&lt;&gt;"",職員設定!$H$13,"0")</f>
        <v>0</v>
      </c>
      <c r="F249" s="1001"/>
      <c r="G249" s="974"/>
      <c r="H249" s="1103"/>
      <c r="I249" s="45" t="s">
        <v>71</v>
      </c>
      <c r="J249" s="149" t="str">
        <f>IF(J248&lt;&gt;"",職員設定!$H$13,"0")</f>
        <v>0</v>
      </c>
      <c r="K249" s="1001"/>
      <c r="L249" s="974"/>
      <c r="M249" s="1103"/>
      <c r="N249" s="45" t="s">
        <v>71</v>
      </c>
      <c r="O249" s="149" t="str">
        <f>IF(O248&lt;&gt;"",職員設定!$H$13,"0")</f>
        <v>0</v>
      </c>
      <c r="P249" s="1001"/>
      <c r="Q249" s="974"/>
      <c r="R249" s="971"/>
      <c r="S249" s="45" t="s">
        <v>71</v>
      </c>
      <c r="T249" s="149" t="str">
        <f>IF(T248&lt;&gt;"",職員設定!$H$13,"0")</f>
        <v>0</v>
      </c>
      <c r="U249" s="1001"/>
      <c r="V249" s="974"/>
      <c r="W249" s="971"/>
      <c r="X249" s="45" t="s">
        <v>71</v>
      </c>
      <c r="Y249" s="149" t="str">
        <f>IF(Y248&lt;&gt;"",職員設定!$H$13,"0")</f>
        <v>0</v>
      </c>
      <c r="Z249" s="1001"/>
      <c r="AA249" s="974"/>
      <c r="AB249" s="971"/>
      <c r="AC249" s="45" t="s">
        <v>71</v>
      </c>
      <c r="AD249" s="149" t="str">
        <f>IF(AD248&lt;&gt;"",職員設定!$H$13,"0")</f>
        <v>0</v>
      </c>
      <c r="AE249" s="1001"/>
      <c r="AF249" s="974"/>
      <c r="AG249" s="971"/>
      <c r="AH249" s="45" t="s">
        <v>71</v>
      </c>
      <c r="AI249" s="149" t="str">
        <f>IF(AI248&lt;&gt;"",職員設定!$H$13,"0")</f>
        <v>0</v>
      </c>
      <c r="AJ249" s="1001"/>
      <c r="AK249" s="974"/>
      <c r="AL249" s="971"/>
      <c r="AM249" s="45" t="s">
        <v>71</v>
      </c>
      <c r="AN249" s="149" t="str">
        <f>IF(AN248&lt;&gt;"",職員設定!$H$13,"0")</f>
        <v>0</v>
      </c>
      <c r="AO249" s="1001"/>
      <c r="AP249" s="974"/>
      <c r="AQ249" s="971"/>
      <c r="AR249" s="45" t="s">
        <v>71</v>
      </c>
      <c r="AS249" s="149" t="str">
        <f>IF(AS248&lt;&gt;"",職員設定!$H$13,"0")</f>
        <v>0</v>
      </c>
      <c r="AT249" s="1001"/>
      <c r="AU249" s="974"/>
      <c r="AV249" s="971"/>
      <c r="AW249" s="45" t="s">
        <v>71</v>
      </c>
      <c r="AX249" s="149" t="str">
        <f>IF(AX248&lt;&gt;"",職員設定!$H$13,"0")</f>
        <v>0</v>
      </c>
      <c r="AY249" s="1001"/>
      <c r="AZ249" s="974"/>
      <c r="BA249" s="971"/>
      <c r="BB249" s="45" t="s">
        <v>71</v>
      </c>
      <c r="BC249" s="149" t="str">
        <f>IF(BC248&lt;&gt;"",職員設定!$H$13,"0")</f>
        <v>0</v>
      </c>
      <c r="BD249" s="1001"/>
      <c r="BE249" s="974"/>
      <c r="BF249" s="971"/>
      <c r="BG249" s="45" t="s">
        <v>71</v>
      </c>
      <c r="BH249" s="149" t="str">
        <f>IF(BH248&lt;&gt;"",職員設定!$H$13,"0")</f>
        <v>0</v>
      </c>
      <c r="BI249" s="1001"/>
      <c r="BJ249" s="974"/>
      <c r="BK249" s="971"/>
      <c r="BL249" s="45"/>
      <c r="BM249" s="16"/>
      <c r="BN249" s="1001"/>
      <c r="BO249" s="984"/>
      <c r="BP249" s="954"/>
      <c r="BQ249" s="45"/>
      <c r="BR249" s="16"/>
      <c r="BS249" s="1001"/>
      <c r="BT249" s="984"/>
      <c r="BU249" s="954"/>
      <c r="BV249" s="45"/>
      <c r="BW249" s="16"/>
      <c r="BX249" s="1001"/>
      <c r="BY249" s="984"/>
      <c r="BZ249" s="954"/>
      <c r="CA249" s="1004"/>
      <c r="CB249" s="1020"/>
      <c r="CC249" s="1013"/>
    </row>
    <row r="250" spans="1:81" s="5" customFormat="1" ht="18" customHeight="1" thickBot="1">
      <c r="A250" s="1180"/>
      <c r="B250" s="1162"/>
      <c r="C250" s="1141"/>
      <c r="D250" s="46" t="s">
        <v>51</v>
      </c>
      <c r="E250" s="18">
        <f>E248-E249</f>
        <v>0</v>
      </c>
      <c r="F250" s="1001"/>
      <c r="G250" s="975"/>
      <c r="H250" s="1104"/>
      <c r="I250" s="46" t="s">
        <v>51</v>
      </c>
      <c r="J250" s="18">
        <f>J248-J249</f>
        <v>0</v>
      </c>
      <c r="K250" s="1001"/>
      <c r="L250" s="975"/>
      <c r="M250" s="1104"/>
      <c r="N250" s="46" t="s">
        <v>51</v>
      </c>
      <c r="O250" s="18">
        <f>O248-O249</f>
        <v>0</v>
      </c>
      <c r="P250" s="1001"/>
      <c r="Q250" s="975"/>
      <c r="R250" s="972"/>
      <c r="S250" s="46" t="s">
        <v>51</v>
      </c>
      <c r="T250" s="18">
        <f>T248-T249</f>
        <v>0</v>
      </c>
      <c r="U250" s="1001"/>
      <c r="V250" s="975"/>
      <c r="W250" s="972"/>
      <c r="X250" s="46" t="s">
        <v>51</v>
      </c>
      <c r="Y250" s="18">
        <f>Y248-Y249</f>
        <v>0</v>
      </c>
      <c r="Z250" s="1001"/>
      <c r="AA250" s="975"/>
      <c r="AB250" s="972"/>
      <c r="AC250" s="46" t="s">
        <v>51</v>
      </c>
      <c r="AD250" s="18">
        <f>AD248-AD249</f>
        <v>0</v>
      </c>
      <c r="AE250" s="1001"/>
      <c r="AF250" s="975"/>
      <c r="AG250" s="972"/>
      <c r="AH250" s="46" t="s">
        <v>51</v>
      </c>
      <c r="AI250" s="18">
        <f>AI248-AI249</f>
        <v>0</v>
      </c>
      <c r="AJ250" s="1001"/>
      <c r="AK250" s="975"/>
      <c r="AL250" s="972"/>
      <c r="AM250" s="46" t="s">
        <v>51</v>
      </c>
      <c r="AN250" s="18">
        <f>AN248-AN249</f>
        <v>0</v>
      </c>
      <c r="AO250" s="1001"/>
      <c r="AP250" s="975"/>
      <c r="AQ250" s="972"/>
      <c r="AR250" s="46" t="s">
        <v>51</v>
      </c>
      <c r="AS250" s="18">
        <f>AS248-AS249</f>
        <v>0</v>
      </c>
      <c r="AT250" s="1001"/>
      <c r="AU250" s="975"/>
      <c r="AV250" s="972"/>
      <c r="AW250" s="46" t="s">
        <v>51</v>
      </c>
      <c r="AX250" s="18">
        <f>AX248-AX249</f>
        <v>0</v>
      </c>
      <c r="AY250" s="1001"/>
      <c r="AZ250" s="975"/>
      <c r="BA250" s="972"/>
      <c r="BB250" s="46" t="s">
        <v>51</v>
      </c>
      <c r="BC250" s="18">
        <f>BC248-BC249</f>
        <v>0</v>
      </c>
      <c r="BD250" s="1001"/>
      <c r="BE250" s="975"/>
      <c r="BF250" s="972"/>
      <c r="BG250" s="46" t="s">
        <v>51</v>
      </c>
      <c r="BH250" s="18">
        <f>BH248-BH249</f>
        <v>0</v>
      </c>
      <c r="BI250" s="1001"/>
      <c r="BJ250" s="975"/>
      <c r="BK250" s="972"/>
      <c r="BL250" s="77"/>
      <c r="BM250" s="78"/>
      <c r="BN250" s="1001"/>
      <c r="BO250" s="985"/>
      <c r="BP250" s="955"/>
      <c r="BQ250" s="77"/>
      <c r="BR250" s="78"/>
      <c r="BS250" s="1001"/>
      <c r="BT250" s="985"/>
      <c r="BU250" s="955"/>
      <c r="BV250" s="77"/>
      <c r="BW250" s="78"/>
      <c r="BX250" s="1001"/>
      <c r="BY250" s="985"/>
      <c r="BZ250" s="955"/>
      <c r="CA250" s="1005"/>
      <c r="CB250" s="1021"/>
      <c r="CC250" s="1014"/>
    </row>
    <row r="251" spans="1:81" ht="18" customHeight="1">
      <c r="A251" s="1180"/>
      <c r="B251" s="1162"/>
      <c r="C251" s="1140" t="str">
        <f>職員設定!$I$7</f>
        <v>名称</v>
      </c>
      <c r="D251" s="44" t="s">
        <v>38</v>
      </c>
      <c r="E251" s="32"/>
      <c r="F251" s="1001"/>
      <c r="G251" s="974">
        <f>E253*F239-H251</f>
        <v>0</v>
      </c>
      <c r="H251" s="1095"/>
      <c r="I251" s="44" t="s">
        <v>38</v>
      </c>
      <c r="J251" s="32"/>
      <c r="K251" s="1001"/>
      <c r="L251" s="974">
        <f>J253*K239-M251</f>
        <v>0</v>
      </c>
      <c r="M251" s="1095"/>
      <c r="N251" s="48" t="s">
        <v>38</v>
      </c>
      <c r="O251" s="33"/>
      <c r="P251" s="1001"/>
      <c r="Q251" s="974">
        <f>O253*P239-R251</f>
        <v>0</v>
      </c>
      <c r="R251" s="970">
        <f>IF(O239="",0,$M$251)</f>
        <v>0</v>
      </c>
      <c r="S251" s="48" t="s">
        <v>38</v>
      </c>
      <c r="T251" s="33"/>
      <c r="U251" s="1001"/>
      <c r="V251" s="974">
        <f>T253*U239-W251</f>
        <v>0</v>
      </c>
      <c r="W251" s="970">
        <f>IF(T239="",0,$M$251)</f>
        <v>0</v>
      </c>
      <c r="X251" s="48" t="s">
        <v>38</v>
      </c>
      <c r="Y251" s="33"/>
      <c r="Z251" s="1001"/>
      <c r="AA251" s="974">
        <f>Y253*Z239-AB251</f>
        <v>0</v>
      </c>
      <c r="AB251" s="970">
        <f>IF(Y239="",0,$M$251)</f>
        <v>0</v>
      </c>
      <c r="AC251" s="48" t="s">
        <v>38</v>
      </c>
      <c r="AD251" s="33"/>
      <c r="AE251" s="1001"/>
      <c r="AF251" s="974">
        <f>AD253*AE239-AG251</f>
        <v>0</v>
      </c>
      <c r="AG251" s="970">
        <f>IF(AD239="",0,$M$251)</f>
        <v>0</v>
      </c>
      <c r="AH251" s="48" t="s">
        <v>38</v>
      </c>
      <c r="AI251" s="33"/>
      <c r="AJ251" s="1001"/>
      <c r="AK251" s="974">
        <f>AI253*AJ239-AL251</f>
        <v>0</v>
      </c>
      <c r="AL251" s="970">
        <f>IF(AI239="",0,$M$251)</f>
        <v>0</v>
      </c>
      <c r="AM251" s="48" t="s">
        <v>38</v>
      </c>
      <c r="AN251" s="33"/>
      <c r="AO251" s="1001"/>
      <c r="AP251" s="974">
        <f>AN253*AO239-AQ251</f>
        <v>0</v>
      </c>
      <c r="AQ251" s="970">
        <f>IF(AN239="",0,$M$251)</f>
        <v>0</v>
      </c>
      <c r="AR251" s="48" t="s">
        <v>38</v>
      </c>
      <c r="AS251" s="33"/>
      <c r="AT251" s="1001"/>
      <c r="AU251" s="974">
        <f>AS253*AT239-AV251</f>
        <v>0</v>
      </c>
      <c r="AV251" s="970">
        <f>IF(AS239="",0,$M$251)</f>
        <v>0</v>
      </c>
      <c r="AW251" s="48" t="s">
        <v>38</v>
      </c>
      <c r="AX251" s="33"/>
      <c r="AY251" s="1001"/>
      <c r="AZ251" s="974">
        <f>AX253*AY239-BA251</f>
        <v>0</v>
      </c>
      <c r="BA251" s="970">
        <f>IF(AX239="",0,$M$251)</f>
        <v>0</v>
      </c>
      <c r="BB251" s="48" t="s">
        <v>38</v>
      </c>
      <c r="BC251" s="33"/>
      <c r="BD251" s="1001"/>
      <c r="BE251" s="974">
        <f>BC253*BD239-BF251</f>
        <v>0</v>
      </c>
      <c r="BF251" s="970">
        <f>IF(BC239="",0,$M$251)</f>
        <v>0</v>
      </c>
      <c r="BG251" s="48" t="s">
        <v>38</v>
      </c>
      <c r="BH251" s="33"/>
      <c r="BI251" s="1001"/>
      <c r="BJ251" s="974">
        <f>BH253*BI239-BK251</f>
        <v>0</v>
      </c>
      <c r="BK251" s="970">
        <f>IF(BH239="",0,$M$251)</f>
        <v>0</v>
      </c>
      <c r="BL251" s="75"/>
      <c r="BM251" s="76"/>
      <c r="BN251" s="1001"/>
      <c r="BO251" s="984"/>
      <c r="BP251" s="960"/>
      <c r="BQ251" s="75"/>
      <c r="BR251" s="76"/>
      <c r="BS251" s="1001"/>
      <c r="BT251" s="984"/>
      <c r="BU251" s="960"/>
      <c r="BV251" s="75"/>
      <c r="BW251" s="76"/>
      <c r="BX251" s="1001"/>
      <c r="BY251" s="984"/>
      <c r="BZ251" s="960"/>
      <c r="CA251" s="1003">
        <f t="shared" ref="CA251" si="109">BJ251+BK251+BE251+BF251+AZ251+BA251+AU251+AV251+AP251+AQ251+AK251+AL251+AF251+AG251+AA251+AB251+V251+W251+Q251+R251+L251+M251+G251+H251</f>
        <v>0</v>
      </c>
      <c r="CB251" s="1019">
        <f t="shared" ref="CB251" si="110">H251+M251</f>
        <v>0</v>
      </c>
      <c r="CC251" s="1018">
        <f>BK251+BF251+BA251+AV251+AQ251+AL251+AG251+AB251+W251+R251</f>
        <v>0</v>
      </c>
    </row>
    <row r="252" spans="1:81" s="421" customFormat="1" ht="18" customHeight="1">
      <c r="A252" s="1180"/>
      <c r="B252" s="1162"/>
      <c r="C252" s="1140"/>
      <c r="D252" s="45" t="s">
        <v>71</v>
      </c>
      <c r="E252" s="149" t="str">
        <f>IF(E251&lt;&gt;"",職員設定!$I$13,"0")</f>
        <v>0</v>
      </c>
      <c r="F252" s="1001"/>
      <c r="G252" s="974"/>
      <c r="H252" s="1103"/>
      <c r="I252" s="45" t="s">
        <v>71</v>
      </c>
      <c r="J252" s="149" t="str">
        <f>IF(J251&lt;&gt;"",職員設定!$I$13,"0")</f>
        <v>0</v>
      </c>
      <c r="K252" s="1001"/>
      <c r="L252" s="974"/>
      <c r="M252" s="1103"/>
      <c r="N252" s="45" t="s">
        <v>71</v>
      </c>
      <c r="O252" s="149" t="str">
        <f>IF(O251&lt;&gt;"",職員設定!$I$13,"0")</f>
        <v>0</v>
      </c>
      <c r="P252" s="1001"/>
      <c r="Q252" s="974"/>
      <c r="R252" s="971"/>
      <c r="S252" s="45" t="s">
        <v>71</v>
      </c>
      <c r="T252" s="149" t="str">
        <f>IF(T251&lt;&gt;"",職員設定!$I$13,"0")</f>
        <v>0</v>
      </c>
      <c r="U252" s="1001"/>
      <c r="V252" s="974"/>
      <c r="W252" s="971"/>
      <c r="X252" s="45" t="s">
        <v>71</v>
      </c>
      <c r="Y252" s="149" t="str">
        <f>IF(Y251&lt;&gt;"",職員設定!$I$13,"0")</f>
        <v>0</v>
      </c>
      <c r="Z252" s="1001"/>
      <c r="AA252" s="974"/>
      <c r="AB252" s="971"/>
      <c r="AC252" s="45" t="s">
        <v>71</v>
      </c>
      <c r="AD252" s="149" t="str">
        <f>IF(AD251&lt;&gt;"",職員設定!$I$13,"0")</f>
        <v>0</v>
      </c>
      <c r="AE252" s="1001"/>
      <c r="AF252" s="974"/>
      <c r="AG252" s="971"/>
      <c r="AH252" s="45" t="s">
        <v>71</v>
      </c>
      <c r="AI252" s="149" t="str">
        <f>IF(AI251&lt;&gt;"",職員設定!$I$13,"0")</f>
        <v>0</v>
      </c>
      <c r="AJ252" s="1001"/>
      <c r="AK252" s="974"/>
      <c r="AL252" s="971"/>
      <c r="AM252" s="45" t="s">
        <v>71</v>
      </c>
      <c r="AN252" s="149" t="str">
        <f>IF(AN251&lt;&gt;"",職員設定!$I$13,"0")</f>
        <v>0</v>
      </c>
      <c r="AO252" s="1001"/>
      <c r="AP252" s="974"/>
      <c r="AQ252" s="971"/>
      <c r="AR252" s="45" t="s">
        <v>71</v>
      </c>
      <c r="AS252" s="149" t="str">
        <f>IF(AS251&lt;&gt;"",職員設定!$I$13,"0")</f>
        <v>0</v>
      </c>
      <c r="AT252" s="1001"/>
      <c r="AU252" s="974"/>
      <c r="AV252" s="971"/>
      <c r="AW252" s="45" t="s">
        <v>71</v>
      </c>
      <c r="AX252" s="149" t="str">
        <f>IF(AX251&lt;&gt;"",職員設定!$I$13,"0")</f>
        <v>0</v>
      </c>
      <c r="AY252" s="1001"/>
      <c r="AZ252" s="974"/>
      <c r="BA252" s="971"/>
      <c r="BB252" s="45" t="s">
        <v>71</v>
      </c>
      <c r="BC252" s="149" t="str">
        <f>IF(BC251&lt;&gt;"",職員設定!$I$13,"0")</f>
        <v>0</v>
      </c>
      <c r="BD252" s="1001"/>
      <c r="BE252" s="974"/>
      <c r="BF252" s="971"/>
      <c r="BG252" s="45" t="s">
        <v>71</v>
      </c>
      <c r="BH252" s="149" t="str">
        <f>IF(BH251&lt;&gt;"",職員設定!$I$13,"0")</f>
        <v>0</v>
      </c>
      <c r="BI252" s="1001"/>
      <c r="BJ252" s="974"/>
      <c r="BK252" s="971"/>
      <c r="BL252" s="45"/>
      <c r="BM252" s="16"/>
      <c r="BN252" s="1001"/>
      <c r="BO252" s="984"/>
      <c r="BP252" s="954"/>
      <c r="BQ252" s="45"/>
      <c r="BR252" s="16"/>
      <c r="BS252" s="1001"/>
      <c r="BT252" s="984"/>
      <c r="BU252" s="954"/>
      <c r="BV252" s="45"/>
      <c r="BW252" s="16"/>
      <c r="BX252" s="1001"/>
      <c r="BY252" s="984"/>
      <c r="BZ252" s="954"/>
      <c r="CA252" s="1004"/>
      <c r="CB252" s="1020"/>
      <c r="CC252" s="1013"/>
    </row>
    <row r="253" spans="1:81" ht="18" customHeight="1" thickBot="1">
      <c r="A253" s="1180"/>
      <c r="B253" s="1163"/>
      <c r="C253" s="1141"/>
      <c r="D253" s="46" t="s">
        <v>51</v>
      </c>
      <c r="E253" s="18">
        <f>E251-E252</f>
        <v>0</v>
      </c>
      <c r="F253" s="1001"/>
      <c r="G253" s="975"/>
      <c r="H253" s="1104"/>
      <c r="I253" s="46" t="s">
        <v>51</v>
      </c>
      <c r="J253" s="18">
        <f>J251-J252</f>
        <v>0</v>
      </c>
      <c r="K253" s="1001"/>
      <c r="L253" s="975"/>
      <c r="M253" s="1104"/>
      <c r="N253" s="46" t="s">
        <v>51</v>
      </c>
      <c r="O253" s="18">
        <f>O251-O252</f>
        <v>0</v>
      </c>
      <c r="P253" s="1001"/>
      <c r="Q253" s="975"/>
      <c r="R253" s="972"/>
      <c r="S253" s="46" t="s">
        <v>51</v>
      </c>
      <c r="T253" s="18">
        <f>T251-T252</f>
        <v>0</v>
      </c>
      <c r="U253" s="1001"/>
      <c r="V253" s="975"/>
      <c r="W253" s="972"/>
      <c r="X253" s="46" t="s">
        <v>51</v>
      </c>
      <c r="Y253" s="18">
        <f>Y251-Y252</f>
        <v>0</v>
      </c>
      <c r="Z253" s="1001"/>
      <c r="AA253" s="975"/>
      <c r="AB253" s="972"/>
      <c r="AC253" s="46" t="s">
        <v>51</v>
      </c>
      <c r="AD253" s="18">
        <f>AD251-AD252</f>
        <v>0</v>
      </c>
      <c r="AE253" s="1001"/>
      <c r="AF253" s="975"/>
      <c r="AG253" s="972"/>
      <c r="AH253" s="46" t="s">
        <v>51</v>
      </c>
      <c r="AI253" s="18">
        <f>AI251-AI252</f>
        <v>0</v>
      </c>
      <c r="AJ253" s="1001"/>
      <c r="AK253" s="975"/>
      <c r="AL253" s="972"/>
      <c r="AM253" s="46" t="s">
        <v>51</v>
      </c>
      <c r="AN253" s="18">
        <f>AN251-AN252</f>
        <v>0</v>
      </c>
      <c r="AO253" s="1001"/>
      <c r="AP253" s="975"/>
      <c r="AQ253" s="972"/>
      <c r="AR253" s="46" t="s">
        <v>51</v>
      </c>
      <c r="AS253" s="18">
        <f>AS251-AS252</f>
        <v>0</v>
      </c>
      <c r="AT253" s="1001"/>
      <c r="AU253" s="975"/>
      <c r="AV253" s="972"/>
      <c r="AW253" s="46" t="s">
        <v>51</v>
      </c>
      <c r="AX253" s="18">
        <f>AX251-AX252</f>
        <v>0</v>
      </c>
      <c r="AY253" s="1001"/>
      <c r="AZ253" s="975"/>
      <c r="BA253" s="972"/>
      <c r="BB253" s="46" t="s">
        <v>51</v>
      </c>
      <c r="BC253" s="18">
        <f>BC251-BC252</f>
        <v>0</v>
      </c>
      <c r="BD253" s="1001"/>
      <c r="BE253" s="975"/>
      <c r="BF253" s="972"/>
      <c r="BG253" s="46" t="s">
        <v>51</v>
      </c>
      <c r="BH253" s="18">
        <f>BH251-BH252</f>
        <v>0</v>
      </c>
      <c r="BI253" s="1001"/>
      <c r="BJ253" s="975"/>
      <c r="BK253" s="972"/>
      <c r="BL253" s="77"/>
      <c r="BM253" s="78"/>
      <c r="BN253" s="1001"/>
      <c r="BO253" s="985"/>
      <c r="BP253" s="955"/>
      <c r="BQ253" s="77"/>
      <c r="BR253" s="78"/>
      <c r="BS253" s="1001"/>
      <c r="BT253" s="985"/>
      <c r="BU253" s="955"/>
      <c r="BV253" s="77"/>
      <c r="BW253" s="78"/>
      <c r="BX253" s="1001"/>
      <c r="BY253" s="985"/>
      <c r="BZ253" s="955"/>
      <c r="CA253" s="1005"/>
      <c r="CB253" s="1021"/>
      <c r="CC253" s="1014"/>
    </row>
    <row r="254" spans="1:81" ht="18" customHeight="1">
      <c r="A254" s="1180"/>
      <c r="B254" s="1142" t="s">
        <v>53</v>
      </c>
      <c r="C254" s="1177" t="str">
        <f>職員設定!$J$7</f>
        <v>名称</v>
      </c>
      <c r="D254" s="44" t="s">
        <v>48</v>
      </c>
      <c r="E254" s="32"/>
      <c r="F254" s="1001"/>
      <c r="G254" s="973">
        <f>E257*F239-H254</f>
        <v>0</v>
      </c>
      <c r="H254" s="1095"/>
      <c r="I254" s="44" t="s">
        <v>48</v>
      </c>
      <c r="J254" s="32"/>
      <c r="K254" s="1001"/>
      <c r="L254" s="973">
        <f>J257*K239-M254</f>
        <v>0</v>
      </c>
      <c r="M254" s="1095"/>
      <c r="N254" s="44" t="s">
        <v>48</v>
      </c>
      <c r="O254" s="32"/>
      <c r="P254" s="1001"/>
      <c r="Q254" s="973">
        <f>O257*P239-R254</f>
        <v>0</v>
      </c>
      <c r="R254" s="986"/>
      <c r="S254" s="44" t="s">
        <v>48</v>
      </c>
      <c r="T254" s="32"/>
      <c r="U254" s="1001"/>
      <c r="V254" s="973">
        <f>T257*U239-W254</f>
        <v>0</v>
      </c>
      <c r="W254" s="986"/>
      <c r="X254" s="44" t="s">
        <v>48</v>
      </c>
      <c r="Y254" s="32"/>
      <c r="Z254" s="1001"/>
      <c r="AA254" s="973">
        <f>Y257*Z239-AB254</f>
        <v>0</v>
      </c>
      <c r="AB254" s="986"/>
      <c r="AC254" s="44" t="s">
        <v>48</v>
      </c>
      <c r="AD254" s="32"/>
      <c r="AE254" s="1001"/>
      <c r="AF254" s="973">
        <f>AD257*AE239-AG254</f>
        <v>0</v>
      </c>
      <c r="AG254" s="986"/>
      <c r="AH254" s="44" t="s">
        <v>48</v>
      </c>
      <c r="AI254" s="32"/>
      <c r="AJ254" s="1001"/>
      <c r="AK254" s="973">
        <f>AI257*AJ239-AL254</f>
        <v>0</v>
      </c>
      <c r="AL254" s="986"/>
      <c r="AM254" s="44" t="s">
        <v>48</v>
      </c>
      <c r="AN254" s="32"/>
      <c r="AO254" s="1001"/>
      <c r="AP254" s="973">
        <f>AN257*AO239-AQ254</f>
        <v>0</v>
      </c>
      <c r="AQ254" s="986"/>
      <c r="AR254" s="44" t="s">
        <v>48</v>
      </c>
      <c r="AS254" s="32"/>
      <c r="AT254" s="1001"/>
      <c r="AU254" s="973">
        <f>AS257*AT239-AV254</f>
        <v>0</v>
      </c>
      <c r="AV254" s="986"/>
      <c r="AW254" s="44" t="s">
        <v>48</v>
      </c>
      <c r="AX254" s="32"/>
      <c r="AY254" s="1001"/>
      <c r="AZ254" s="973">
        <f>AX257*AY239-BA254</f>
        <v>0</v>
      </c>
      <c r="BA254" s="986"/>
      <c r="BB254" s="44" t="s">
        <v>48</v>
      </c>
      <c r="BC254" s="32"/>
      <c r="BD254" s="1001"/>
      <c r="BE254" s="973">
        <f>BC257*BD239-BF254</f>
        <v>0</v>
      </c>
      <c r="BF254" s="986"/>
      <c r="BG254" s="44" t="s">
        <v>48</v>
      </c>
      <c r="BH254" s="32"/>
      <c r="BI254" s="1001"/>
      <c r="BJ254" s="973">
        <f>BH257*BI239-BK254</f>
        <v>0</v>
      </c>
      <c r="BK254" s="986"/>
      <c r="BL254" s="409" t="s">
        <v>206</v>
      </c>
      <c r="BM254" s="32"/>
      <c r="BN254" s="1001"/>
      <c r="BO254" s="973">
        <f>BM257*BN239-BP254</f>
        <v>0</v>
      </c>
      <c r="BP254" s="961">
        <f>IF(BM255&gt;BM254,(BM255-BM254)*BN239,0)</f>
        <v>0</v>
      </c>
      <c r="BQ254" s="409" t="s">
        <v>206</v>
      </c>
      <c r="BR254" s="32"/>
      <c r="BS254" s="1001"/>
      <c r="BT254" s="973">
        <f>BR257*BS239-BU254</f>
        <v>0</v>
      </c>
      <c r="BU254" s="961">
        <f>IF(BR255&gt;BR254,(BR255-BR254)*BS239,0)</f>
        <v>0</v>
      </c>
      <c r="BV254" s="409" t="s">
        <v>206</v>
      </c>
      <c r="BW254" s="32"/>
      <c r="BX254" s="1001"/>
      <c r="BY254" s="973">
        <f>BW257*BX239-BZ254</f>
        <v>0</v>
      </c>
      <c r="BZ254" s="961">
        <f>IF(BW255&gt;BW254,(BW255-BW254)*BX239,0)</f>
        <v>0</v>
      </c>
      <c r="CA254" s="1003">
        <f>BJ254+BK254+BE254+BF254+AZ254+BA254+AU254+AV254+AP254+AQ254+AK254+AL254+AF254+AG254+AA254+AB254+V254+W254+Q254+R254+L254+M254+G254+H254+BO254+BP254+BT254+BU254+BY254+BZ254</f>
        <v>0</v>
      </c>
      <c r="CB254" s="1019">
        <f>H254+M254</f>
        <v>0</v>
      </c>
      <c r="CC254" s="944">
        <f>BK254+BF254+BA254+AV254+AQ254+AL254+AG254+AB254+W254+R254+BP254+BU254+BZ254</f>
        <v>0</v>
      </c>
    </row>
    <row r="255" spans="1:81" s="5" customFormat="1" ht="18" customHeight="1">
      <c r="A255" s="1180"/>
      <c r="B255" s="1143"/>
      <c r="C255" s="1178"/>
      <c r="D255" s="48" t="s">
        <v>38</v>
      </c>
      <c r="E255" s="33"/>
      <c r="F255" s="1001"/>
      <c r="G255" s="974"/>
      <c r="H255" s="1096"/>
      <c r="I255" s="48" t="s">
        <v>38</v>
      </c>
      <c r="J255" s="33"/>
      <c r="K255" s="1001"/>
      <c r="L255" s="974"/>
      <c r="M255" s="1096"/>
      <c r="N255" s="48" t="s">
        <v>38</v>
      </c>
      <c r="O255" s="33"/>
      <c r="P255" s="1001"/>
      <c r="Q255" s="974"/>
      <c r="R255" s="987"/>
      <c r="S255" s="48" t="s">
        <v>38</v>
      </c>
      <c r="T255" s="33"/>
      <c r="U255" s="1001"/>
      <c r="V255" s="974"/>
      <c r="W255" s="987"/>
      <c r="X255" s="48" t="s">
        <v>38</v>
      </c>
      <c r="Y255" s="33"/>
      <c r="Z255" s="1001"/>
      <c r="AA255" s="974"/>
      <c r="AB255" s="987"/>
      <c r="AC255" s="48" t="s">
        <v>38</v>
      </c>
      <c r="AD255" s="33"/>
      <c r="AE255" s="1001"/>
      <c r="AF255" s="974"/>
      <c r="AG255" s="987"/>
      <c r="AH255" s="48" t="s">
        <v>38</v>
      </c>
      <c r="AI255" s="33"/>
      <c r="AJ255" s="1001"/>
      <c r="AK255" s="974"/>
      <c r="AL255" s="987"/>
      <c r="AM255" s="48" t="s">
        <v>38</v>
      </c>
      <c r="AN255" s="33"/>
      <c r="AO255" s="1001"/>
      <c r="AP255" s="974"/>
      <c r="AQ255" s="987"/>
      <c r="AR255" s="48" t="s">
        <v>38</v>
      </c>
      <c r="AS255" s="33"/>
      <c r="AT255" s="1001"/>
      <c r="AU255" s="974"/>
      <c r="AV255" s="987"/>
      <c r="AW255" s="48" t="s">
        <v>38</v>
      </c>
      <c r="AX255" s="33"/>
      <c r="AY255" s="1001"/>
      <c r="AZ255" s="974"/>
      <c r="BA255" s="987"/>
      <c r="BB255" s="48" t="s">
        <v>38</v>
      </c>
      <c r="BC255" s="33"/>
      <c r="BD255" s="1001"/>
      <c r="BE255" s="974"/>
      <c r="BF255" s="987"/>
      <c r="BG255" s="48" t="s">
        <v>38</v>
      </c>
      <c r="BH255" s="33"/>
      <c r="BI255" s="1001"/>
      <c r="BJ255" s="974"/>
      <c r="BK255" s="987"/>
      <c r="BL255" s="48" t="s">
        <v>205</v>
      </c>
      <c r="BM255" s="33"/>
      <c r="BN255" s="1001"/>
      <c r="BO255" s="974"/>
      <c r="BP255" s="958"/>
      <c r="BQ255" s="48" t="s">
        <v>205</v>
      </c>
      <c r="BR255" s="33"/>
      <c r="BS255" s="1001"/>
      <c r="BT255" s="974"/>
      <c r="BU255" s="958"/>
      <c r="BV255" s="48" t="s">
        <v>205</v>
      </c>
      <c r="BW255" s="33"/>
      <c r="BX255" s="1001"/>
      <c r="BY255" s="974"/>
      <c r="BZ255" s="958"/>
      <c r="CA255" s="1080"/>
      <c r="CB255" s="1022"/>
      <c r="CC255" s="1028"/>
    </row>
    <row r="256" spans="1:81" ht="18" customHeight="1">
      <c r="A256" s="1180"/>
      <c r="B256" s="1143"/>
      <c r="C256" s="1178"/>
      <c r="D256" s="49" t="s">
        <v>44</v>
      </c>
      <c r="E256" s="34"/>
      <c r="F256" s="1001"/>
      <c r="G256" s="974"/>
      <c r="H256" s="1096"/>
      <c r="I256" s="49" t="s">
        <v>44</v>
      </c>
      <c r="J256" s="34"/>
      <c r="K256" s="1001"/>
      <c r="L256" s="974"/>
      <c r="M256" s="1096"/>
      <c r="N256" s="49" t="s">
        <v>44</v>
      </c>
      <c r="O256" s="34"/>
      <c r="P256" s="1001"/>
      <c r="Q256" s="974"/>
      <c r="R256" s="987"/>
      <c r="S256" s="49" t="s">
        <v>44</v>
      </c>
      <c r="T256" s="34"/>
      <c r="U256" s="1001"/>
      <c r="V256" s="974"/>
      <c r="W256" s="987"/>
      <c r="X256" s="49" t="s">
        <v>44</v>
      </c>
      <c r="Y256" s="34"/>
      <c r="Z256" s="1001"/>
      <c r="AA256" s="974"/>
      <c r="AB256" s="987"/>
      <c r="AC256" s="49" t="s">
        <v>44</v>
      </c>
      <c r="AD256" s="34"/>
      <c r="AE256" s="1001"/>
      <c r="AF256" s="974"/>
      <c r="AG256" s="987"/>
      <c r="AH256" s="49" t="s">
        <v>44</v>
      </c>
      <c r="AI256" s="34"/>
      <c r="AJ256" s="1001"/>
      <c r="AK256" s="974"/>
      <c r="AL256" s="987"/>
      <c r="AM256" s="49" t="s">
        <v>44</v>
      </c>
      <c r="AN256" s="34"/>
      <c r="AO256" s="1001"/>
      <c r="AP256" s="974"/>
      <c r="AQ256" s="987"/>
      <c r="AR256" s="49" t="s">
        <v>44</v>
      </c>
      <c r="AS256" s="34"/>
      <c r="AT256" s="1001"/>
      <c r="AU256" s="974"/>
      <c r="AV256" s="987"/>
      <c r="AW256" s="49" t="s">
        <v>44</v>
      </c>
      <c r="AX256" s="34"/>
      <c r="AY256" s="1001"/>
      <c r="AZ256" s="974"/>
      <c r="BA256" s="987"/>
      <c r="BB256" s="49" t="s">
        <v>44</v>
      </c>
      <c r="BC256" s="34"/>
      <c r="BD256" s="1001"/>
      <c r="BE256" s="974"/>
      <c r="BF256" s="987"/>
      <c r="BG256" s="49" t="s">
        <v>44</v>
      </c>
      <c r="BH256" s="34"/>
      <c r="BI256" s="1001"/>
      <c r="BJ256" s="974"/>
      <c r="BK256" s="987"/>
      <c r="BL256" s="517" t="s">
        <v>52</v>
      </c>
      <c r="BM256" s="28">
        <f>IF(BM255="",0,職員設定!M13)</f>
        <v>0</v>
      </c>
      <c r="BN256" s="1001"/>
      <c r="BO256" s="974"/>
      <c r="BP256" s="958"/>
      <c r="BQ256" s="517" t="s">
        <v>52</v>
      </c>
      <c r="BR256" s="28">
        <f>IF(BR255="",0,職員設定!N13)</f>
        <v>0</v>
      </c>
      <c r="BS256" s="1001"/>
      <c r="BT256" s="974"/>
      <c r="BU256" s="958"/>
      <c r="BV256" s="250" t="s">
        <v>52</v>
      </c>
      <c r="BW256" s="34"/>
      <c r="BX256" s="1001"/>
      <c r="BY256" s="974"/>
      <c r="BZ256" s="958"/>
      <c r="CA256" s="1080"/>
      <c r="CB256" s="1022"/>
      <c r="CC256" s="1028"/>
    </row>
    <row r="257" spans="1:81" ht="18" customHeight="1" thickBot="1">
      <c r="A257" s="1180"/>
      <c r="B257" s="1143"/>
      <c r="C257" s="1179"/>
      <c r="D257" s="50" t="s">
        <v>88</v>
      </c>
      <c r="E257" s="18">
        <f>E255-E256</f>
        <v>0</v>
      </c>
      <c r="F257" s="1001"/>
      <c r="G257" s="975"/>
      <c r="H257" s="1097"/>
      <c r="I257" s="50" t="s">
        <v>88</v>
      </c>
      <c r="J257" s="18">
        <f>J255-J256</f>
        <v>0</v>
      </c>
      <c r="K257" s="1001"/>
      <c r="L257" s="975"/>
      <c r="M257" s="1097"/>
      <c r="N257" s="50" t="s">
        <v>88</v>
      </c>
      <c r="O257" s="18">
        <f>O255-O256</f>
        <v>0</v>
      </c>
      <c r="P257" s="1001"/>
      <c r="Q257" s="975"/>
      <c r="R257" s="988"/>
      <c r="S257" s="50" t="s">
        <v>88</v>
      </c>
      <c r="T257" s="18">
        <f>T255-T256</f>
        <v>0</v>
      </c>
      <c r="U257" s="1001"/>
      <c r="V257" s="975"/>
      <c r="W257" s="988"/>
      <c r="X257" s="50" t="s">
        <v>88</v>
      </c>
      <c r="Y257" s="18">
        <f>Y255-Y256</f>
        <v>0</v>
      </c>
      <c r="Z257" s="1001"/>
      <c r="AA257" s="975"/>
      <c r="AB257" s="988"/>
      <c r="AC257" s="50" t="s">
        <v>88</v>
      </c>
      <c r="AD257" s="18">
        <f>AD255-AD256</f>
        <v>0</v>
      </c>
      <c r="AE257" s="1001"/>
      <c r="AF257" s="975"/>
      <c r="AG257" s="988"/>
      <c r="AH257" s="50" t="s">
        <v>88</v>
      </c>
      <c r="AI257" s="18">
        <f>AI255-AI256</f>
        <v>0</v>
      </c>
      <c r="AJ257" s="1001"/>
      <c r="AK257" s="975"/>
      <c r="AL257" s="988"/>
      <c r="AM257" s="50" t="s">
        <v>88</v>
      </c>
      <c r="AN257" s="18">
        <f>AN255-AN256</f>
        <v>0</v>
      </c>
      <c r="AO257" s="1001"/>
      <c r="AP257" s="975"/>
      <c r="AQ257" s="988"/>
      <c r="AR257" s="50" t="s">
        <v>88</v>
      </c>
      <c r="AS257" s="18">
        <f>AS255-AS256</f>
        <v>0</v>
      </c>
      <c r="AT257" s="1001"/>
      <c r="AU257" s="975"/>
      <c r="AV257" s="988"/>
      <c r="AW257" s="50" t="s">
        <v>88</v>
      </c>
      <c r="AX257" s="18">
        <f>AX255-AX256</f>
        <v>0</v>
      </c>
      <c r="AY257" s="1001"/>
      <c r="AZ257" s="975"/>
      <c r="BA257" s="988"/>
      <c r="BB257" s="50" t="s">
        <v>88</v>
      </c>
      <c r="BC257" s="18">
        <f>BC255-BC256</f>
        <v>0</v>
      </c>
      <c r="BD257" s="1001"/>
      <c r="BE257" s="975"/>
      <c r="BF257" s="988"/>
      <c r="BG257" s="50" t="s">
        <v>88</v>
      </c>
      <c r="BH257" s="18">
        <f>BH255-BH256</f>
        <v>0</v>
      </c>
      <c r="BI257" s="1001"/>
      <c r="BJ257" s="975"/>
      <c r="BK257" s="988"/>
      <c r="BL257" s="52" t="s">
        <v>204</v>
      </c>
      <c r="BM257" s="19">
        <f>BM255-BM256</f>
        <v>0</v>
      </c>
      <c r="BN257" s="1001"/>
      <c r="BO257" s="975"/>
      <c r="BP257" s="959"/>
      <c r="BQ257" s="52" t="s">
        <v>204</v>
      </c>
      <c r="BR257" s="19">
        <f>BR255-BR256</f>
        <v>0</v>
      </c>
      <c r="BS257" s="1001"/>
      <c r="BT257" s="975"/>
      <c r="BU257" s="959"/>
      <c r="BV257" s="52" t="s">
        <v>204</v>
      </c>
      <c r="BW257" s="19">
        <f>BW255-BW256</f>
        <v>0</v>
      </c>
      <c r="BX257" s="1001"/>
      <c r="BY257" s="975"/>
      <c r="BZ257" s="959"/>
      <c r="CA257" s="1081"/>
      <c r="CB257" s="1023"/>
      <c r="CC257" s="1029">
        <f t="shared" ref="CC257" si="111">BK257+BF257+BA257+AV257+AQ257+AL257+AG257+AB257+W257+R257</f>
        <v>0</v>
      </c>
    </row>
    <row r="258" spans="1:81" s="5" customFormat="1" ht="18" customHeight="1">
      <c r="A258" s="1180"/>
      <c r="B258" s="1143"/>
      <c r="C258" s="1177" t="str">
        <f>職員設定!$K$7</f>
        <v>名称</v>
      </c>
      <c r="D258" s="44" t="s">
        <v>48</v>
      </c>
      <c r="E258" s="32"/>
      <c r="F258" s="1001"/>
      <c r="G258" s="973">
        <f>E261*F239-H258</f>
        <v>0</v>
      </c>
      <c r="H258" s="1095"/>
      <c r="I258" s="44" t="s">
        <v>48</v>
      </c>
      <c r="J258" s="32"/>
      <c r="K258" s="1001"/>
      <c r="L258" s="973">
        <f>J261*K239-M258</f>
        <v>0</v>
      </c>
      <c r="M258" s="1095"/>
      <c r="N258" s="44" t="s">
        <v>48</v>
      </c>
      <c r="O258" s="32"/>
      <c r="P258" s="1001"/>
      <c r="Q258" s="973">
        <f>O261*P239-R258</f>
        <v>0</v>
      </c>
      <c r="R258" s="986"/>
      <c r="S258" s="44" t="s">
        <v>48</v>
      </c>
      <c r="T258" s="32"/>
      <c r="U258" s="1001"/>
      <c r="V258" s="973">
        <f>T261*U239-W258</f>
        <v>0</v>
      </c>
      <c r="W258" s="986"/>
      <c r="X258" s="44" t="s">
        <v>48</v>
      </c>
      <c r="Y258" s="32"/>
      <c r="Z258" s="1001"/>
      <c r="AA258" s="973">
        <f>Y261*Z239-AB258</f>
        <v>0</v>
      </c>
      <c r="AB258" s="986"/>
      <c r="AC258" s="44" t="s">
        <v>48</v>
      </c>
      <c r="AD258" s="32"/>
      <c r="AE258" s="1001"/>
      <c r="AF258" s="973">
        <f>AD261*AE239-AG258</f>
        <v>0</v>
      </c>
      <c r="AG258" s="986"/>
      <c r="AH258" s="44" t="s">
        <v>48</v>
      </c>
      <c r="AI258" s="32"/>
      <c r="AJ258" s="1001"/>
      <c r="AK258" s="973">
        <f>AI261*AJ239-AL258</f>
        <v>0</v>
      </c>
      <c r="AL258" s="986"/>
      <c r="AM258" s="44" t="s">
        <v>48</v>
      </c>
      <c r="AN258" s="32"/>
      <c r="AO258" s="1001"/>
      <c r="AP258" s="973">
        <f>AN261*AO239-AQ258</f>
        <v>0</v>
      </c>
      <c r="AQ258" s="986"/>
      <c r="AR258" s="44" t="s">
        <v>48</v>
      </c>
      <c r="AS258" s="32"/>
      <c r="AT258" s="1001"/>
      <c r="AU258" s="973">
        <f>AS261*AT239-AV258</f>
        <v>0</v>
      </c>
      <c r="AV258" s="986"/>
      <c r="AW258" s="44" t="s">
        <v>48</v>
      </c>
      <c r="AX258" s="32"/>
      <c r="AY258" s="1001"/>
      <c r="AZ258" s="973">
        <f>AX261*AY239-BA258</f>
        <v>0</v>
      </c>
      <c r="BA258" s="986"/>
      <c r="BB258" s="44" t="s">
        <v>48</v>
      </c>
      <c r="BC258" s="32"/>
      <c r="BD258" s="1001"/>
      <c r="BE258" s="973">
        <f>BC261*BD239-BF258</f>
        <v>0</v>
      </c>
      <c r="BF258" s="986"/>
      <c r="BG258" s="44" t="s">
        <v>48</v>
      </c>
      <c r="BH258" s="32"/>
      <c r="BI258" s="1001"/>
      <c r="BJ258" s="973">
        <f>BH261*BI239-BK258</f>
        <v>0</v>
      </c>
      <c r="BK258" s="986"/>
      <c r="BL258" s="75"/>
      <c r="BM258" s="76"/>
      <c r="BN258" s="1001"/>
      <c r="BO258" s="976"/>
      <c r="BP258" s="962"/>
      <c r="BQ258" s="75"/>
      <c r="BR258" s="76"/>
      <c r="BS258" s="1001"/>
      <c r="BT258" s="976"/>
      <c r="BU258" s="962"/>
      <c r="BV258" s="75"/>
      <c r="BW258" s="76"/>
      <c r="BX258" s="1001"/>
      <c r="BY258" s="976"/>
      <c r="BZ258" s="962"/>
      <c r="CA258" s="1082">
        <f>BJ258+BK258+BE258+BF258+AZ258+BA258+AU258+AV258+AP258+AQ258+AK258+AL258+AF258+AG258+AA258+AB258+V258+W258+Q258+R258+L258+M258+G258+H258</f>
        <v>0</v>
      </c>
      <c r="CB258" s="1024">
        <f t="shared" ref="CB258" si="112">H258+M258</f>
        <v>0</v>
      </c>
      <c r="CC258" s="944">
        <f>BK258+BF258+BA258+AV258+AQ258+AL258+AG258+AB258+W258+R258</f>
        <v>0</v>
      </c>
    </row>
    <row r="259" spans="1:81" ht="18" customHeight="1">
      <c r="A259" s="1180"/>
      <c r="B259" s="1143"/>
      <c r="C259" s="1178"/>
      <c r="D259" s="48" t="s">
        <v>38</v>
      </c>
      <c r="E259" s="33"/>
      <c r="F259" s="1001"/>
      <c r="G259" s="1066"/>
      <c r="H259" s="1096"/>
      <c r="I259" s="48" t="s">
        <v>38</v>
      </c>
      <c r="J259" s="33"/>
      <c r="K259" s="1001"/>
      <c r="L259" s="1066"/>
      <c r="M259" s="1096"/>
      <c r="N259" s="48" t="s">
        <v>38</v>
      </c>
      <c r="O259" s="33"/>
      <c r="P259" s="1001"/>
      <c r="Q259" s="1066"/>
      <c r="R259" s="987"/>
      <c r="S259" s="48" t="s">
        <v>38</v>
      </c>
      <c r="T259" s="33"/>
      <c r="U259" s="1001"/>
      <c r="V259" s="1066"/>
      <c r="W259" s="987"/>
      <c r="X259" s="48" t="s">
        <v>38</v>
      </c>
      <c r="Y259" s="33"/>
      <c r="Z259" s="1001"/>
      <c r="AA259" s="1066"/>
      <c r="AB259" s="987"/>
      <c r="AC259" s="48" t="s">
        <v>38</v>
      </c>
      <c r="AD259" s="33"/>
      <c r="AE259" s="1001"/>
      <c r="AF259" s="1066"/>
      <c r="AG259" s="987"/>
      <c r="AH259" s="48" t="s">
        <v>38</v>
      </c>
      <c r="AI259" s="33"/>
      <c r="AJ259" s="1001"/>
      <c r="AK259" s="1066"/>
      <c r="AL259" s="987"/>
      <c r="AM259" s="48" t="s">
        <v>38</v>
      </c>
      <c r="AN259" s="33"/>
      <c r="AO259" s="1001"/>
      <c r="AP259" s="1066"/>
      <c r="AQ259" s="987"/>
      <c r="AR259" s="48" t="s">
        <v>38</v>
      </c>
      <c r="AS259" s="33"/>
      <c r="AT259" s="1001"/>
      <c r="AU259" s="1066"/>
      <c r="AV259" s="987"/>
      <c r="AW259" s="48" t="s">
        <v>38</v>
      </c>
      <c r="AX259" s="33"/>
      <c r="AY259" s="1001"/>
      <c r="AZ259" s="1066"/>
      <c r="BA259" s="987"/>
      <c r="BB259" s="48" t="s">
        <v>38</v>
      </c>
      <c r="BC259" s="33"/>
      <c r="BD259" s="1001"/>
      <c r="BE259" s="1066"/>
      <c r="BF259" s="987"/>
      <c r="BG259" s="48" t="s">
        <v>38</v>
      </c>
      <c r="BH259" s="33"/>
      <c r="BI259" s="1001"/>
      <c r="BJ259" s="1066"/>
      <c r="BK259" s="987"/>
      <c r="BL259" s="79"/>
      <c r="BM259" s="80"/>
      <c r="BN259" s="1001"/>
      <c r="BO259" s="977"/>
      <c r="BP259" s="954"/>
      <c r="BQ259" s="79"/>
      <c r="BR259" s="80"/>
      <c r="BS259" s="1001"/>
      <c r="BT259" s="977"/>
      <c r="BU259" s="954"/>
      <c r="BV259" s="79"/>
      <c r="BW259" s="80"/>
      <c r="BX259" s="1001"/>
      <c r="BY259" s="977"/>
      <c r="BZ259" s="954"/>
      <c r="CA259" s="1080"/>
      <c r="CB259" s="1020"/>
      <c r="CC259" s="945"/>
    </row>
    <row r="260" spans="1:81" ht="18" customHeight="1">
      <c r="A260" s="1180"/>
      <c r="B260" s="1143"/>
      <c r="C260" s="1178"/>
      <c r="D260" s="49" t="s">
        <v>44</v>
      </c>
      <c r="E260" s="34"/>
      <c r="F260" s="1001"/>
      <c r="G260" s="1066"/>
      <c r="H260" s="1096"/>
      <c r="I260" s="49" t="s">
        <v>44</v>
      </c>
      <c r="J260" s="34"/>
      <c r="K260" s="1001"/>
      <c r="L260" s="1066"/>
      <c r="M260" s="1096"/>
      <c r="N260" s="49" t="s">
        <v>44</v>
      </c>
      <c r="O260" s="34"/>
      <c r="P260" s="1001"/>
      <c r="Q260" s="1066"/>
      <c r="R260" s="987"/>
      <c r="S260" s="49" t="s">
        <v>44</v>
      </c>
      <c r="T260" s="34"/>
      <c r="U260" s="1001"/>
      <c r="V260" s="1066"/>
      <c r="W260" s="987"/>
      <c r="X260" s="49" t="s">
        <v>44</v>
      </c>
      <c r="Y260" s="34"/>
      <c r="Z260" s="1001"/>
      <c r="AA260" s="1066"/>
      <c r="AB260" s="987"/>
      <c r="AC260" s="49" t="s">
        <v>44</v>
      </c>
      <c r="AD260" s="34"/>
      <c r="AE260" s="1001"/>
      <c r="AF260" s="1066"/>
      <c r="AG260" s="987"/>
      <c r="AH260" s="49" t="s">
        <v>44</v>
      </c>
      <c r="AI260" s="34"/>
      <c r="AJ260" s="1001"/>
      <c r="AK260" s="1066"/>
      <c r="AL260" s="987"/>
      <c r="AM260" s="49" t="s">
        <v>44</v>
      </c>
      <c r="AN260" s="34"/>
      <c r="AO260" s="1001"/>
      <c r="AP260" s="1066"/>
      <c r="AQ260" s="987"/>
      <c r="AR260" s="49" t="s">
        <v>44</v>
      </c>
      <c r="AS260" s="34"/>
      <c r="AT260" s="1001"/>
      <c r="AU260" s="1066"/>
      <c r="AV260" s="987"/>
      <c r="AW260" s="49" t="s">
        <v>44</v>
      </c>
      <c r="AX260" s="34"/>
      <c r="AY260" s="1001"/>
      <c r="AZ260" s="1066"/>
      <c r="BA260" s="987"/>
      <c r="BB260" s="49" t="s">
        <v>44</v>
      </c>
      <c r="BC260" s="34"/>
      <c r="BD260" s="1001"/>
      <c r="BE260" s="1066"/>
      <c r="BF260" s="987"/>
      <c r="BG260" s="49" t="s">
        <v>44</v>
      </c>
      <c r="BH260" s="34"/>
      <c r="BI260" s="1001"/>
      <c r="BJ260" s="1066"/>
      <c r="BK260" s="987"/>
      <c r="BL260" s="72"/>
      <c r="BM260" s="28"/>
      <c r="BN260" s="1001"/>
      <c r="BO260" s="977"/>
      <c r="BP260" s="954"/>
      <c r="BQ260" s="72"/>
      <c r="BR260" s="28"/>
      <c r="BS260" s="1001"/>
      <c r="BT260" s="977"/>
      <c r="BU260" s="954"/>
      <c r="BV260" s="72"/>
      <c r="BW260" s="28"/>
      <c r="BX260" s="1001"/>
      <c r="BY260" s="977"/>
      <c r="BZ260" s="954"/>
      <c r="CA260" s="1080"/>
      <c r="CB260" s="1020"/>
      <c r="CC260" s="945"/>
    </row>
    <row r="261" spans="1:81" s="5" customFormat="1" ht="18" customHeight="1" thickBot="1">
      <c r="A261" s="1180"/>
      <c r="B261" s="1143"/>
      <c r="C261" s="1179"/>
      <c r="D261" s="50" t="s">
        <v>88</v>
      </c>
      <c r="E261" s="18">
        <f>E259-E260</f>
        <v>0</v>
      </c>
      <c r="F261" s="1001"/>
      <c r="G261" s="1067"/>
      <c r="H261" s="1097"/>
      <c r="I261" s="50" t="s">
        <v>88</v>
      </c>
      <c r="J261" s="18">
        <f>J259-J260</f>
        <v>0</v>
      </c>
      <c r="K261" s="1001"/>
      <c r="L261" s="1067"/>
      <c r="M261" s="1097"/>
      <c r="N261" s="50" t="s">
        <v>88</v>
      </c>
      <c r="O261" s="18">
        <f>O259-O260</f>
        <v>0</v>
      </c>
      <c r="P261" s="1001"/>
      <c r="Q261" s="1067"/>
      <c r="R261" s="988"/>
      <c r="S261" s="50" t="s">
        <v>88</v>
      </c>
      <c r="T261" s="18">
        <f>T259-T260</f>
        <v>0</v>
      </c>
      <c r="U261" s="1001"/>
      <c r="V261" s="1067"/>
      <c r="W261" s="988"/>
      <c r="X261" s="50" t="s">
        <v>88</v>
      </c>
      <c r="Y261" s="18">
        <f>Y259-Y260</f>
        <v>0</v>
      </c>
      <c r="Z261" s="1001"/>
      <c r="AA261" s="1067"/>
      <c r="AB261" s="988"/>
      <c r="AC261" s="50" t="s">
        <v>88</v>
      </c>
      <c r="AD261" s="18">
        <f>AD259-AD260</f>
        <v>0</v>
      </c>
      <c r="AE261" s="1001"/>
      <c r="AF261" s="1067"/>
      <c r="AG261" s="988"/>
      <c r="AH261" s="50" t="s">
        <v>88</v>
      </c>
      <c r="AI261" s="18">
        <f>AI259-AI260</f>
        <v>0</v>
      </c>
      <c r="AJ261" s="1001"/>
      <c r="AK261" s="1067"/>
      <c r="AL261" s="988"/>
      <c r="AM261" s="50" t="s">
        <v>88</v>
      </c>
      <c r="AN261" s="18">
        <f>AN259-AN260</f>
        <v>0</v>
      </c>
      <c r="AO261" s="1001"/>
      <c r="AP261" s="1067"/>
      <c r="AQ261" s="988"/>
      <c r="AR261" s="50" t="s">
        <v>88</v>
      </c>
      <c r="AS261" s="18">
        <f>AS259-AS260</f>
        <v>0</v>
      </c>
      <c r="AT261" s="1001"/>
      <c r="AU261" s="1067"/>
      <c r="AV261" s="988"/>
      <c r="AW261" s="50" t="s">
        <v>88</v>
      </c>
      <c r="AX261" s="18">
        <f>AX259-AX260</f>
        <v>0</v>
      </c>
      <c r="AY261" s="1001"/>
      <c r="AZ261" s="1067"/>
      <c r="BA261" s="988"/>
      <c r="BB261" s="50" t="s">
        <v>88</v>
      </c>
      <c r="BC261" s="18">
        <f>BC259-BC260</f>
        <v>0</v>
      </c>
      <c r="BD261" s="1001"/>
      <c r="BE261" s="1067"/>
      <c r="BF261" s="988"/>
      <c r="BG261" s="50" t="s">
        <v>88</v>
      </c>
      <c r="BH261" s="18">
        <f>BH259-BH260</f>
        <v>0</v>
      </c>
      <c r="BI261" s="1001"/>
      <c r="BJ261" s="1067"/>
      <c r="BK261" s="988"/>
      <c r="BL261" s="81"/>
      <c r="BM261" s="78"/>
      <c r="BN261" s="1001"/>
      <c r="BO261" s="978"/>
      <c r="BP261" s="955"/>
      <c r="BQ261" s="81"/>
      <c r="BR261" s="78"/>
      <c r="BS261" s="1001"/>
      <c r="BT261" s="978"/>
      <c r="BU261" s="955"/>
      <c r="BV261" s="81"/>
      <c r="BW261" s="78"/>
      <c r="BX261" s="1001"/>
      <c r="BY261" s="978"/>
      <c r="BZ261" s="955"/>
      <c r="CA261" s="1081"/>
      <c r="CB261" s="1021"/>
      <c r="CC261" s="945">
        <f t="shared" ref="CC261:CC281" si="113">BK261+BF261+BA261+AV261+AQ261+AL261+AG261+AB261+W261+R261</f>
        <v>0</v>
      </c>
    </row>
    <row r="262" spans="1:81" ht="18" customHeight="1" thickBot="1">
      <c r="A262" s="1180"/>
      <c r="B262" s="1143"/>
      <c r="C262" s="1145" t="s">
        <v>41</v>
      </c>
      <c r="D262" s="44" t="s">
        <v>119</v>
      </c>
      <c r="E262" s="35"/>
      <c r="F262" s="1001"/>
      <c r="G262" s="973">
        <f>E265*F239-H262</f>
        <v>0</v>
      </c>
      <c r="H262" s="1095"/>
      <c r="I262" s="44" t="s">
        <v>119</v>
      </c>
      <c r="J262" s="35"/>
      <c r="K262" s="1001"/>
      <c r="L262" s="973">
        <f>J265*K239-M262</f>
        <v>0</v>
      </c>
      <c r="M262" s="1095"/>
      <c r="N262" s="44" t="s">
        <v>119</v>
      </c>
      <c r="O262" s="35"/>
      <c r="P262" s="1001"/>
      <c r="Q262" s="973">
        <f>O265*P239-R262</f>
        <v>0</v>
      </c>
      <c r="R262" s="961">
        <f>IF(O262="",0,ROUND(SUM(R239:R253)*O262*P239/職員設定!$C$7,0))</f>
        <v>0</v>
      </c>
      <c r="S262" s="44" t="s">
        <v>119</v>
      </c>
      <c r="T262" s="35"/>
      <c r="U262" s="1001"/>
      <c r="V262" s="973">
        <f>T265*U239-W262</f>
        <v>0</v>
      </c>
      <c r="W262" s="961">
        <f>IF(T262="",0,ROUND(SUM(W239:W253)*T262*U239/職員設定!$C$7,0))</f>
        <v>0</v>
      </c>
      <c r="X262" s="44" t="s">
        <v>119</v>
      </c>
      <c r="Y262" s="35">
        <v>8</v>
      </c>
      <c r="Z262" s="1001"/>
      <c r="AA262" s="973">
        <f>Y265*Z239-AB262</f>
        <v>1706</v>
      </c>
      <c r="AB262" s="961">
        <f>IF(Y262="",0,ROUND(SUM(AB239:AB253)*Y262*Z239/職員設定!$C$7,0))</f>
        <v>190</v>
      </c>
      <c r="AC262" s="44" t="s">
        <v>119</v>
      </c>
      <c r="AD262" s="35"/>
      <c r="AE262" s="1001"/>
      <c r="AF262" s="973">
        <f>AD265*AE239-AG262</f>
        <v>0</v>
      </c>
      <c r="AG262" s="961">
        <f>IF(AD262="",0,ROUND(SUM(AG239:AG253)*AD262*AE239/職員設定!$C$7,0))</f>
        <v>0</v>
      </c>
      <c r="AH262" s="44" t="s">
        <v>119</v>
      </c>
      <c r="AI262" s="35"/>
      <c r="AJ262" s="1001"/>
      <c r="AK262" s="973">
        <f>AI265*AJ239-AL262</f>
        <v>0</v>
      </c>
      <c r="AL262" s="961">
        <f>IF(AI262="",0,ROUND(SUM(AL239:AL253)*AI262*AJ239/職員設定!$C$7,0))</f>
        <v>0</v>
      </c>
      <c r="AM262" s="44" t="s">
        <v>119</v>
      </c>
      <c r="AN262" s="35"/>
      <c r="AO262" s="1001"/>
      <c r="AP262" s="973">
        <f>AN265*AO239-AQ262</f>
        <v>0</v>
      </c>
      <c r="AQ262" s="961">
        <f>IF(AN262="",0,ROUND(SUM(AQ239:AQ253)*AN262*AO239/職員設定!$C$7,0))</f>
        <v>0</v>
      </c>
      <c r="AR262" s="44" t="s">
        <v>119</v>
      </c>
      <c r="AS262" s="35"/>
      <c r="AT262" s="1001"/>
      <c r="AU262" s="973">
        <f>AS265*AT239-AV262</f>
        <v>0</v>
      </c>
      <c r="AV262" s="961">
        <f>IF(AS262="",0,ROUND(SUM(AV239:AV253)*AS262*AT239/職員設定!$C$7,0))</f>
        <v>0</v>
      </c>
      <c r="AW262" s="44" t="s">
        <v>119</v>
      </c>
      <c r="AX262" s="35"/>
      <c r="AY262" s="1001"/>
      <c r="AZ262" s="973">
        <f>AX265*AY239-BA262</f>
        <v>0</v>
      </c>
      <c r="BA262" s="961">
        <f>IF(AX262="",0,ROUND(SUM(BA239:BA253)*AX262*AY239/職員設定!$C$7,0))</f>
        <v>0</v>
      </c>
      <c r="BB262" s="44" t="s">
        <v>119</v>
      </c>
      <c r="BC262" s="35"/>
      <c r="BD262" s="1001"/>
      <c r="BE262" s="973">
        <f>BC265*BD239-BF262</f>
        <v>0</v>
      </c>
      <c r="BF262" s="961">
        <f>IF(BC262="",0,ROUND(SUM(BF239:BF253)*BC262*BD239/職員設定!$C$7,0))</f>
        <v>0</v>
      </c>
      <c r="BG262" s="44" t="s">
        <v>119</v>
      </c>
      <c r="BH262" s="35"/>
      <c r="BI262" s="1001"/>
      <c r="BJ262" s="973">
        <f>BH265*BI239-BK262</f>
        <v>0</v>
      </c>
      <c r="BK262" s="961">
        <f>IF(BH262="",0,ROUND(SUM(BK239:BK253)*BH262*BI239/職員設定!$C$7,0))</f>
        <v>0</v>
      </c>
      <c r="BL262" s="75"/>
      <c r="BM262" s="82"/>
      <c r="BN262" s="1001"/>
      <c r="BO262" s="966"/>
      <c r="BP262" s="953"/>
      <c r="BQ262" s="75"/>
      <c r="BR262" s="82"/>
      <c r="BS262" s="1001"/>
      <c r="BT262" s="966"/>
      <c r="BU262" s="953"/>
      <c r="BV262" s="75"/>
      <c r="BW262" s="82"/>
      <c r="BX262" s="1001"/>
      <c r="BY262" s="966"/>
      <c r="BZ262" s="953"/>
      <c r="CA262" s="1082">
        <f t="shared" ref="CA262" si="114">BJ262+BK262+BE262+BF262+AZ262+BA262+AU262+AV262+AP262+AQ262+AK262+AL262+AF262+AG262+AA262+AB262+V262+W262+Q262+R262+L262+M262+G262+H262</f>
        <v>1896</v>
      </c>
      <c r="CB262" s="1024">
        <f t="shared" ref="CB262" si="115">H262+M262</f>
        <v>0</v>
      </c>
      <c r="CC262" s="946">
        <f>BK262+BF262+BA262+AV262+AQ262+AL262+AG262+AB262+W262+R262</f>
        <v>190</v>
      </c>
    </row>
    <row r="263" spans="1:81" ht="18" customHeight="1" thickBot="1">
      <c r="A263" s="1180"/>
      <c r="B263" s="1143"/>
      <c r="C263" s="1146"/>
      <c r="D263" s="48" t="s">
        <v>38</v>
      </c>
      <c r="E263" s="33"/>
      <c r="F263" s="1001"/>
      <c r="G263" s="974"/>
      <c r="H263" s="1096"/>
      <c r="I263" s="48" t="s">
        <v>38</v>
      </c>
      <c r="J263" s="33"/>
      <c r="K263" s="1001"/>
      <c r="L263" s="974"/>
      <c r="M263" s="1096"/>
      <c r="N263" s="48" t="s">
        <v>38</v>
      </c>
      <c r="O263" s="33"/>
      <c r="P263" s="1001"/>
      <c r="Q263" s="974"/>
      <c r="R263" s="979"/>
      <c r="S263" s="48" t="s">
        <v>38</v>
      </c>
      <c r="T263" s="33"/>
      <c r="U263" s="1001"/>
      <c r="V263" s="974"/>
      <c r="W263" s="979"/>
      <c r="X263" s="48" t="s">
        <v>38</v>
      </c>
      <c r="Y263" s="33">
        <v>9488</v>
      </c>
      <c r="Z263" s="1001"/>
      <c r="AA263" s="974"/>
      <c r="AB263" s="979"/>
      <c r="AC263" s="48" t="s">
        <v>38</v>
      </c>
      <c r="AD263" s="33"/>
      <c r="AE263" s="1001"/>
      <c r="AF263" s="974"/>
      <c r="AG263" s="979"/>
      <c r="AH263" s="48" t="s">
        <v>38</v>
      </c>
      <c r="AI263" s="33"/>
      <c r="AJ263" s="1001"/>
      <c r="AK263" s="974"/>
      <c r="AL263" s="979"/>
      <c r="AM263" s="48" t="s">
        <v>38</v>
      </c>
      <c r="AN263" s="33"/>
      <c r="AO263" s="1001"/>
      <c r="AP263" s="974"/>
      <c r="AQ263" s="979"/>
      <c r="AR263" s="48" t="s">
        <v>38</v>
      </c>
      <c r="AS263" s="33"/>
      <c r="AT263" s="1001"/>
      <c r="AU263" s="974"/>
      <c r="AV263" s="979"/>
      <c r="AW263" s="48" t="s">
        <v>38</v>
      </c>
      <c r="AX263" s="33"/>
      <c r="AY263" s="1001"/>
      <c r="AZ263" s="974"/>
      <c r="BA263" s="979"/>
      <c r="BB263" s="48" t="s">
        <v>38</v>
      </c>
      <c r="BC263" s="33"/>
      <c r="BD263" s="1001"/>
      <c r="BE263" s="974"/>
      <c r="BF263" s="979"/>
      <c r="BG263" s="48" t="s">
        <v>38</v>
      </c>
      <c r="BH263" s="33"/>
      <c r="BI263" s="1001"/>
      <c r="BJ263" s="974"/>
      <c r="BK263" s="979"/>
      <c r="BL263" s="79"/>
      <c r="BM263" s="80"/>
      <c r="BN263" s="1001"/>
      <c r="BO263" s="967"/>
      <c r="BP263" s="954"/>
      <c r="BQ263" s="79"/>
      <c r="BR263" s="80"/>
      <c r="BS263" s="1001"/>
      <c r="BT263" s="967"/>
      <c r="BU263" s="954"/>
      <c r="BV263" s="79"/>
      <c r="BW263" s="80"/>
      <c r="BX263" s="1001"/>
      <c r="BY263" s="967"/>
      <c r="BZ263" s="954"/>
      <c r="CA263" s="1004"/>
      <c r="CB263" s="1020"/>
      <c r="CC263" s="946"/>
    </row>
    <row r="264" spans="1:81" s="421" customFormat="1" ht="18" customHeight="1" thickBot="1">
      <c r="A264" s="1180"/>
      <c r="B264" s="1143"/>
      <c r="C264" s="1146"/>
      <c r="D264" s="468" t="s">
        <v>46</v>
      </c>
      <c r="E264" s="6">
        <f>ROUNDUP(E262*職員設定!$O$13,0)</f>
        <v>0</v>
      </c>
      <c r="F264" s="1001"/>
      <c r="G264" s="974"/>
      <c r="H264" s="1096"/>
      <c r="I264" s="468" t="s">
        <v>46</v>
      </c>
      <c r="J264" s="6">
        <f>ROUNDUP(J262*職員設定!$O$13,0)</f>
        <v>0</v>
      </c>
      <c r="K264" s="1001"/>
      <c r="L264" s="974"/>
      <c r="M264" s="1096"/>
      <c r="N264" s="468" t="s">
        <v>46</v>
      </c>
      <c r="O264" s="6">
        <f>ROUND(O262*職員設定!$O$13,0)</f>
        <v>0</v>
      </c>
      <c r="P264" s="1001"/>
      <c r="Q264" s="974"/>
      <c r="R264" s="979"/>
      <c r="S264" s="468" t="s">
        <v>46</v>
      </c>
      <c r="T264" s="6">
        <f>ROUND(T262*職員設定!$O$13,0)</f>
        <v>0</v>
      </c>
      <c r="U264" s="1001"/>
      <c r="V264" s="974"/>
      <c r="W264" s="979"/>
      <c r="X264" s="468" t="s">
        <v>46</v>
      </c>
      <c r="Y264" s="6">
        <f>ROUND(Y262*職員設定!$O$13,0)</f>
        <v>7592</v>
      </c>
      <c r="Z264" s="1001"/>
      <c r="AA264" s="974"/>
      <c r="AB264" s="979"/>
      <c r="AC264" s="468" t="s">
        <v>46</v>
      </c>
      <c r="AD264" s="6">
        <f>ROUND(AD262*職員設定!$O$13,0)</f>
        <v>0</v>
      </c>
      <c r="AE264" s="1001"/>
      <c r="AF264" s="974"/>
      <c r="AG264" s="979"/>
      <c r="AH264" s="468" t="s">
        <v>46</v>
      </c>
      <c r="AI264" s="6">
        <f>ROUND(AI262*職員設定!$O$13,0)</f>
        <v>0</v>
      </c>
      <c r="AJ264" s="1001"/>
      <c r="AK264" s="974"/>
      <c r="AL264" s="979"/>
      <c r="AM264" s="468" t="s">
        <v>46</v>
      </c>
      <c r="AN264" s="6">
        <f>ROUND(AN262*職員設定!$O$13,0)</f>
        <v>0</v>
      </c>
      <c r="AO264" s="1001"/>
      <c r="AP264" s="974"/>
      <c r="AQ264" s="979"/>
      <c r="AR264" s="468" t="s">
        <v>46</v>
      </c>
      <c r="AS264" s="6">
        <f>ROUND(AS262*職員設定!$O$13,0)</f>
        <v>0</v>
      </c>
      <c r="AT264" s="1001"/>
      <c r="AU264" s="974"/>
      <c r="AV264" s="979"/>
      <c r="AW264" s="468" t="s">
        <v>46</v>
      </c>
      <c r="AX264" s="6">
        <f>ROUND(AX262*職員設定!$O$13,0)</f>
        <v>0</v>
      </c>
      <c r="AY264" s="1001"/>
      <c r="AZ264" s="974"/>
      <c r="BA264" s="979"/>
      <c r="BB264" s="468" t="s">
        <v>46</v>
      </c>
      <c r="BC264" s="6">
        <f>ROUND(BC262*職員設定!$O$13,0)</f>
        <v>0</v>
      </c>
      <c r="BD264" s="1001"/>
      <c r="BE264" s="974"/>
      <c r="BF264" s="979"/>
      <c r="BG264" s="468" t="s">
        <v>46</v>
      </c>
      <c r="BH264" s="6">
        <f>ROUND(BH262*職員設定!$O$13,0)</f>
        <v>0</v>
      </c>
      <c r="BI264" s="1001"/>
      <c r="BJ264" s="974"/>
      <c r="BK264" s="979"/>
      <c r="BL264" s="434"/>
      <c r="BM264" s="28"/>
      <c r="BN264" s="1001"/>
      <c r="BO264" s="967"/>
      <c r="BP264" s="954"/>
      <c r="BQ264" s="434"/>
      <c r="BR264" s="28"/>
      <c r="BS264" s="1001"/>
      <c r="BT264" s="967"/>
      <c r="BU264" s="954"/>
      <c r="BV264" s="434"/>
      <c r="BW264" s="28"/>
      <c r="BX264" s="1001"/>
      <c r="BY264" s="967"/>
      <c r="BZ264" s="954"/>
      <c r="CA264" s="1004"/>
      <c r="CB264" s="1020"/>
      <c r="CC264" s="946"/>
    </row>
    <row r="265" spans="1:81" s="12" customFormat="1" ht="18" customHeight="1" thickBot="1">
      <c r="A265" s="1180"/>
      <c r="B265" s="1143"/>
      <c r="C265" s="1147"/>
      <c r="D265" s="52" t="s">
        <v>89</v>
      </c>
      <c r="E265" s="19">
        <f>E263-E264</f>
        <v>0</v>
      </c>
      <c r="F265" s="1001"/>
      <c r="G265" s="975"/>
      <c r="H265" s="1097"/>
      <c r="I265" s="52" t="s">
        <v>89</v>
      </c>
      <c r="J265" s="19">
        <f>J263-J264</f>
        <v>0</v>
      </c>
      <c r="K265" s="1001"/>
      <c r="L265" s="975"/>
      <c r="M265" s="1097"/>
      <c r="N265" s="52" t="s">
        <v>89</v>
      </c>
      <c r="O265" s="19">
        <f>O263-O264</f>
        <v>0</v>
      </c>
      <c r="P265" s="1001"/>
      <c r="Q265" s="975"/>
      <c r="R265" s="980"/>
      <c r="S265" s="52" t="s">
        <v>89</v>
      </c>
      <c r="T265" s="19">
        <f>T263-T264</f>
        <v>0</v>
      </c>
      <c r="U265" s="1001"/>
      <c r="V265" s="975"/>
      <c r="W265" s="980"/>
      <c r="X265" s="52" t="s">
        <v>89</v>
      </c>
      <c r="Y265" s="19">
        <f>Y263-Y264</f>
        <v>1896</v>
      </c>
      <c r="Z265" s="1001"/>
      <c r="AA265" s="975"/>
      <c r="AB265" s="980"/>
      <c r="AC265" s="52" t="s">
        <v>89</v>
      </c>
      <c r="AD265" s="19">
        <f>AD263-AD264</f>
        <v>0</v>
      </c>
      <c r="AE265" s="1001"/>
      <c r="AF265" s="975"/>
      <c r="AG265" s="980"/>
      <c r="AH265" s="52" t="s">
        <v>89</v>
      </c>
      <c r="AI265" s="19">
        <f>AI263-AI264</f>
        <v>0</v>
      </c>
      <c r="AJ265" s="1001"/>
      <c r="AK265" s="975"/>
      <c r="AL265" s="980"/>
      <c r="AM265" s="52" t="s">
        <v>89</v>
      </c>
      <c r="AN265" s="19">
        <f>AN263-AN264</f>
        <v>0</v>
      </c>
      <c r="AO265" s="1001"/>
      <c r="AP265" s="975"/>
      <c r="AQ265" s="980"/>
      <c r="AR265" s="52" t="s">
        <v>89</v>
      </c>
      <c r="AS265" s="19">
        <f>AS263-AS264</f>
        <v>0</v>
      </c>
      <c r="AT265" s="1001"/>
      <c r="AU265" s="975"/>
      <c r="AV265" s="980"/>
      <c r="AW265" s="52" t="s">
        <v>89</v>
      </c>
      <c r="AX265" s="19">
        <f>AX263-AX264</f>
        <v>0</v>
      </c>
      <c r="AY265" s="1001"/>
      <c r="AZ265" s="975"/>
      <c r="BA265" s="980"/>
      <c r="BB265" s="52" t="s">
        <v>89</v>
      </c>
      <c r="BC265" s="19">
        <f>BC263-BC264</f>
        <v>0</v>
      </c>
      <c r="BD265" s="1001"/>
      <c r="BE265" s="975"/>
      <c r="BF265" s="980"/>
      <c r="BG265" s="52" t="s">
        <v>89</v>
      </c>
      <c r="BH265" s="19">
        <f>BH263-BH264</f>
        <v>0</v>
      </c>
      <c r="BI265" s="1001"/>
      <c r="BJ265" s="975"/>
      <c r="BK265" s="980"/>
      <c r="BL265" s="83"/>
      <c r="BM265" s="84"/>
      <c r="BN265" s="1001"/>
      <c r="BO265" s="968"/>
      <c r="BP265" s="955"/>
      <c r="BQ265" s="83"/>
      <c r="BR265" s="84"/>
      <c r="BS265" s="1001"/>
      <c r="BT265" s="968"/>
      <c r="BU265" s="955"/>
      <c r="BV265" s="83"/>
      <c r="BW265" s="84"/>
      <c r="BX265" s="1001"/>
      <c r="BY265" s="968"/>
      <c r="BZ265" s="955"/>
      <c r="CA265" s="1005"/>
      <c r="CB265" s="1021"/>
      <c r="CC265" s="946">
        <f t="shared" si="113"/>
        <v>0</v>
      </c>
    </row>
    <row r="266" spans="1:81" s="5" customFormat="1" ht="18" customHeight="1" thickBot="1">
      <c r="A266" s="1180"/>
      <c r="B266" s="1143"/>
      <c r="C266" s="1145" t="s">
        <v>42</v>
      </c>
      <c r="D266" s="44" t="s">
        <v>5</v>
      </c>
      <c r="E266" s="35">
        <v>0.16600000000000001</v>
      </c>
      <c r="F266" s="1001"/>
      <c r="G266" s="973">
        <f>E269*F239-H266</f>
        <v>51</v>
      </c>
      <c r="H266" s="1095"/>
      <c r="I266" s="44" t="s">
        <v>5</v>
      </c>
      <c r="J266" s="35">
        <v>1.83</v>
      </c>
      <c r="K266" s="1001"/>
      <c r="L266" s="973">
        <f>J269*K239-M266</f>
        <v>547</v>
      </c>
      <c r="M266" s="1095"/>
      <c r="N266" s="44" t="s">
        <v>5</v>
      </c>
      <c r="O266" s="35">
        <v>0.41599999999999998</v>
      </c>
      <c r="P266" s="1001"/>
      <c r="Q266" s="973">
        <f>O269*P239-R266</f>
        <v>113</v>
      </c>
      <c r="R266" s="961">
        <f>IF(O266="",0,ROUND(SUM(R239:R253)*O266*P239*1.25/職員設定!$C$7,0))</f>
        <v>12</v>
      </c>
      <c r="S266" s="44" t="s">
        <v>5</v>
      </c>
      <c r="T266" s="35">
        <v>8.3299999999999999E-2</v>
      </c>
      <c r="U266" s="1001"/>
      <c r="V266" s="973">
        <f>T269*U239-W266</f>
        <v>23</v>
      </c>
      <c r="W266" s="961">
        <f>IF(T266="",0,ROUND(SUM(W239:W253)*T266*U239*1.25/職員設定!$C$7,0))</f>
        <v>2</v>
      </c>
      <c r="X266" s="44" t="s">
        <v>5</v>
      </c>
      <c r="Y266" s="35">
        <v>0.58299999999999996</v>
      </c>
      <c r="Z266" s="1001"/>
      <c r="AA266" s="973">
        <f>Y269*Z239-AB266</f>
        <v>157</v>
      </c>
      <c r="AB266" s="961">
        <f>IF(Y266="",0,ROUND(SUM(AB239:AB253)*Y266*Z239*1.25/職員設定!$C$7,0))</f>
        <v>17</v>
      </c>
      <c r="AC266" s="44" t="s">
        <v>5</v>
      </c>
      <c r="AD266" s="35"/>
      <c r="AE266" s="1001"/>
      <c r="AF266" s="973">
        <f>AD269*AE239-AG266</f>
        <v>0</v>
      </c>
      <c r="AG266" s="961">
        <f>IF(AD266="",0,ROUND(SUM(AG239:AG253)*AD266*AE239*1.25/職員設定!$C$7,0))</f>
        <v>0</v>
      </c>
      <c r="AH266" s="44" t="s">
        <v>5</v>
      </c>
      <c r="AI266" s="35"/>
      <c r="AJ266" s="1001"/>
      <c r="AK266" s="973">
        <f>AI269*AJ239-AL266</f>
        <v>0</v>
      </c>
      <c r="AL266" s="961">
        <f>IF(AI266="",0,ROUND(SUM(AL239:AL253)*AI266*AJ239*1.25/職員設定!$C$7,0))</f>
        <v>0</v>
      </c>
      <c r="AM266" s="44" t="s">
        <v>5</v>
      </c>
      <c r="AN266" s="35"/>
      <c r="AO266" s="1001"/>
      <c r="AP266" s="973">
        <f>AN269*AO239-AQ266</f>
        <v>0</v>
      </c>
      <c r="AQ266" s="961">
        <f>IF(AN266="",0,ROUND(SUM(AQ239:AQ253)*AN266*AO239*1.25/職員設定!$C$7,0))</f>
        <v>0</v>
      </c>
      <c r="AR266" s="44" t="s">
        <v>5</v>
      </c>
      <c r="AS266" s="35"/>
      <c r="AT266" s="1001"/>
      <c r="AU266" s="973">
        <f>AS269*AT239-AV266</f>
        <v>0</v>
      </c>
      <c r="AV266" s="961">
        <f>IF(AS266="",0,ROUND(SUM(AV239:AV253)*AS266*AT239*1.25/職員設定!$C$7,0))</f>
        <v>0</v>
      </c>
      <c r="AW266" s="44" t="s">
        <v>5</v>
      </c>
      <c r="AX266" s="35"/>
      <c r="AY266" s="1001"/>
      <c r="AZ266" s="973">
        <f>AX269*AY239-BA266</f>
        <v>0</v>
      </c>
      <c r="BA266" s="961">
        <f>IF(AX266="",0,ROUND(SUM(BA239:BA253)*AX266*AY239*1.25/職員設定!$C$7,0))</f>
        <v>0</v>
      </c>
      <c r="BB266" s="44" t="s">
        <v>5</v>
      </c>
      <c r="BC266" s="35"/>
      <c r="BD266" s="1001"/>
      <c r="BE266" s="973">
        <f>BC269*BD239-BF266</f>
        <v>0</v>
      </c>
      <c r="BF266" s="961">
        <f>IF(BC266="",0,ROUND(SUM(BF239:BF253)*BC266*BD239*1.25/職員設定!$C$7,0))</f>
        <v>0</v>
      </c>
      <c r="BG266" s="44" t="s">
        <v>5</v>
      </c>
      <c r="BH266" s="35"/>
      <c r="BI266" s="1001"/>
      <c r="BJ266" s="973">
        <f>BH269*BI239-BK266</f>
        <v>0</v>
      </c>
      <c r="BK266" s="961">
        <f>IF(BH266="",0,ROUND(SUM(BK239:BK253)*BH266*BI239*1.25/職員設定!$C$7,0))</f>
        <v>0</v>
      </c>
      <c r="BL266" s="75"/>
      <c r="BM266" s="82"/>
      <c r="BN266" s="1001"/>
      <c r="BO266" s="966"/>
      <c r="BP266" s="953"/>
      <c r="BQ266" s="75"/>
      <c r="BR266" s="82"/>
      <c r="BS266" s="1001"/>
      <c r="BT266" s="966"/>
      <c r="BU266" s="953"/>
      <c r="BV266" s="75"/>
      <c r="BW266" s="82"/>
      <c r="BX266" s="1001"/>
      <c r="BY266" s="966"/>
      <c r="BZ266" s="953"/>
      <c r="CA266" s="1082">
        <f t="shared" ref="CA266" si="116">BJ266+BK266+BE266+BF266+AZ266+BA266+AU266+AV266+AP266+AQ266+AK266+AL266+AF266+AG266+AA266+AB266+V266+W266+Q266+R266+L266+M266+G266+H266</f>
        <v>922</v>
      </c>
      <c r="CB266" s="1024">
        <f t="shared" ref="CB266" si="117">H266+M266</f>
        <v>0</v>
      </c>
      <c r="CC266" s="946">
        <f>BK266+BF266+BA266+AV266+AQ266+AL266+AG266+AB266+W266+R266</f>
        <v>31</v>
      </c>
    </row>
    <row r="267" spans="1:81" s="5" customFormat="1" ht="18" customHeight="1" thickBot="1">
      <c r="A267" s="1180"/>
      <c r="B267" s="1143"/>
      <c r="C267" s="1146"/>
      <c r="D267" s="48" t="s">
        <v>38</v>
      </c>
      <c r="E267" s="33">
        <v>248</v>
      </c>
      <c r="F267" s="1001"/>
      <c r="G267" s="974"/>
      <c r="H267" s="1096"/>
      <c r="I267" s="48" t="s">
        <v>38</v>
      </c>
      <c r="J267" s="33">
        <v>2718</v>
      </c>
      <c r="K267" s="1001"/>
      <c r="L267" s="974"/>
      <c r="M267" s="1096"/>
      <c r="N267" s="48" t="s">
        <v>38</v>
      </c>
      <c r="O267" s="33">
        <v>618</v>
      </c>
      <c r="P267" s="1001"/>
      <c r="Q267" s="974"/>
      <c r="R267" s="979"/>
      <c r="S267" s="48" t="s">
        <v>38</v>
      </c>
      <c r="T267" s="33">
        <v>124</v>
      </c>
      <c r="U267" s="1001"/>
      <c r="V267" s="974"/>
      <c r="W267" s="979"/>
      <c r="X267" s="48" t="s">
        <v>38</v>
      </c>
      <c r="Y267" s="33">
        <v>865</v>
      </c>
      <c r="Z267" s="1001"/>
      <c r="AA267" s="974"/>
      <c r="AB267" s="979"/>
      <c r="AC267" s="48" t="s">
        <v>38</v>
      </c>
      <c r="AD267" s="33"/>
      <c r="AE267" s="1001"/>
      <c r="AF267" s="974"/>
      <c r="AG267" s="979"/>
      <c r="AH267" s="48" t="s">
        <v>38</v>
      </c>
      <c r="AI267" s="33"/>
      <c r="AJ267" s="1001"/>
      <c r="AK267" s="974"/>
      <c r="AL267" s="979"/>
      <c r="AM267" s="48" t="s">
        <v>38</v>
      </c>
      <c r="AN267" s="33"/>
      <c r="AO267" s="1001"/>
      <c r="AP267" s="974"/>
      <c r="AQ267" s="979"/>
      <c r="AR267" s="48" t="s">
        <v>38</v>
      </c>
      <c r="AS267" s="33"/>
      <c r="AT267" s="1001"/>
      <c r="AU267" s="974"/>
      <c r="AV267" s="979"/>
      <c r="AW267" s="48" t="s">
        <v>38</v>
      </c>
      <c r="AX267" s="33"/>
      <c r="AY267" s="1001"/>
      <c r="AZ267" s="974"/>
      <c r="BA267" s="979"/>
      <c r="BB267" s="48" t="s">
        <v>38</v>
      </c>
      <c r="BC267" s="33"/>
      <c r="BD267" s="1001"/>
      <c r="BE267" s="974"/>
      <c r="BF267" s="979"/>
      <c r="BG267" s="48" t="s">
        <v>38</v>
      </c>
      <c r="BH267" s="33"/>
      <c r="BI267" s="1001"/>
      <c r="BJ267" s="974"/>
      <c r="BK267" s="979"/>
      <c r="BL267" s="79"/>
      <c r="BM267" s="80"/>
      <c r="BN267" s="1001"/>
      <c r="BO267" s="967"/>
      <c r="BP267" s="954"/>
      <c r="BQ267" s="79"/>
      <c r="BR267" s="80"/>
      <c r="BS267" s="1001"/>
      <c r="BT267" s="967"/>
      <c r="BU267" s="954"/>
      <c r="BV267" s="79"/>
      <c r="BW267" s="80"/>
      <c r="BX267" s="1001"/>
      <c r="BY267" s="967"/>
      <c r="BZ267" s="954"/>
      <c r="CA267" s="1004"/>
      <c r="CB267" s="1020"/>
      <c r="CC267" s="946"/>
    </row>
    <row r="268" spans="1:81" s="421" customFormat="1" ht="18" customHeight="1" thickBot="1">
      <c r="A268" s="1180"/>
      <c r="B268" s="1143"/>
      <c r="C268" s="1146"/>
      <c r="D268" s="468" t="s">
        <v>6</v>
      </c>
      <c r="E268" s="6">
        <f>ROUNDUP(E266*職員設定!$P$13,0)</f>
        <v>197</v>
      </c>
      <c r="F268" s="1001"/>
      <c r="G268" s="974"/>
      <c r="H268" s="1096"/>
      <c r="I268" s="468" t="s">
        <v>6</v>
      </c>
      <c r="J268" s="6">
        <f>ROUNDUP(J266*職員設定!$P$13,0)</f>
        <v>2171</v>
      </c>
      <c r="K268" s="1001"/>
      <c r="L268" s="974"/>
      <c r="M268" s="1096"/>
      <c r="N268" s="468" t="s">
        <v>6</v>
      </c>
      <c r="O268" s="6">
        <f>ROUND(O266*職員設定!$P$13,0)</f>
        <v>493</v>
      </c>
      <c r="P268" s="1001"/>
      <c r="Q268" s="974"/>
      <c r="R268" s="979"/>
      <c r="S268" s="468" t="s">
        <v>6</v>
      </c>
      <c r="T268" s="6">
        <f>ROUND(T266*職員設定!$P$13,0)</f>
        <v>99</v>
      </c>
      <c r="U268" s="1001"/>
      <c r="V268" s="974"/>
      <c r="W268" s="979"/>
      <c r="X268" s="468" t="s">
        <v>6</v>
      </c>
      <c r="Y268" s="6">
        <f>ROUND(Y266*職員設定!$P$13,0)</f>
        <v>691</v>
      </c>
      <c r="Z268" s="1001"/>
      <c r="AA268" s="974"/>
      <c r="AB268" s="979"/>
      <c r="AC268" s="468" t="s">
        <v>6</v>
      </c>
      <c r="AD268" s="6">
        <f>ROUND(AD266*職員設定!$P$13,0)</f>
        <v>0</v>
      </c>
      <c r="AE268" s="1001"/>
      <c r="AF268" s="974"/>
      <c r="AG268" s="979"/>
      <c r="AH268" s="468" t="s">
        <v>6</v>
      </c>
      <c r="AI268" s="6">
        <f>ROUND(AI266*職員設定!$P$13,0)</f>
        <v>0</v>
      </c>
      <c r="AJ268" s="1001"/>
      <c r="AK268" s="974"/>
      <c r="AL268" s="979"/>
      <c r="AM268" s="468" t="s">
        <v>6</v>
      </c>
      <c r="AN268" s="6">
        <f>ROUND(AN266*職員設定!$P$13,0)</f>
        <v>0</v>
      </c>
      <c r="AO268" s="1001"/>
      <c r="AP268" s="974"/>
      <c r="AQ268" s="979"/>
      <c r="AR268" s="468" t="s">
        <v>6</v>
      </c>
      <c r="AS268" s="6">
        <f>ROUND(AS266*職員設定!$P$13,0)</f>
        <v>0</v>
      </c>
      <c r="AT268" s="1001"/>
      <c r="AU268" s="974"/>
      <c r="AV268" s="979"/>
      <c r="AW268" s="468" t="s">
        <v>6</v>
      </c>
      <c r="AX268" s="6">
        <f>ROUND(AX266*職員設定!$P$13,0)</f>
        <v>0</v>
      </c>
      <c r="AY268" s="1001"/>
      <c r="AZ268" s="974"/>
      <c r="BA268" s="979"/>
      <c r="BB268" s="468" t="s">
        <v>6</v>
      </c>
      <c r="BC268" s="6">
        <f>ROUND(BC266*職員設定!$P$13,0)</f>
        <v>0</v>
      </c>
      <c r="BD268" s="1001"/>
      <c r="BE268" s="974"/>
      <c r="BF268" s="979"/>
      <c r="BG268" s="468" t="s">
        <v>6</v>
      </c>
      <c r="BH268" s="6">
        <f>ROUND(BH266*職員設定!$P$13,0)</f>
        <v>0</v>
      </c>
      <c r="BI268" s="1001"/>
      <c r="BJ268" s="974"/>
      <c r="BK268" s="979"/>
      <c r="BL268" s="434"/>
      <c r="BM268" s="28"/>
      <c r="BN268" s="1001"/>
      <c r="BO268" s="967"/>
      <c r="BP268" s="954"/>
      <c r="BQ268" s="434"/>
      <c r="BR268" s="28"/>
      <c r="BS268" s="1001"/>
      <c r="BT268" s="967"/>
      <c r="BU268" s="954"/>
      <c r="BV268" s="434"/>
      <c r="BW268" s="28"/>
      <c r="BX268" s="1001"/>
      <c r="BY268" s="967"/>
      <c r="BZ268" s="954"/>
      <c r="CA268" s="1004"/>
      <c r="CB268" s="1020"/>
      <c r="CC268" s="946"/>
    </row>
    <row r="269" spans="1:81" s="5" customFormat="1" ht="18" customHeight="1" thickBot="1">
      <c r="A269" s="1180"/>
      <c r="B269" s="1143"/>
      <c r="C269" s="1147"/>
      <c r="D269" s="53" t="s">
        <v>7</v>
      </c>
      <c r="E269" s="19">
        <f>E267-E268</f>
        <v>51</v>
      </c>
      <c r="F269" s="1001"/>
      <c r="G269" s="975"/>
      <c r="H269" s="1097"/>
      <c r="I269" s="53" t="s">
        <v>7</v>
      </c>
      <c r="J269" s="19">
        <f>J267-J268</f>
        <v>547</v>
      </c>
      <c r="K269" s="1001"/>
      <c r="L269" s="975"/>
      <c r="M269" s="1097"/>
      <c r="N269" s="53" t="s">
        <v>7</v>
      </c>
      <c r="O269" s="19">
        <f>O267-O268</f>
        <v>125</v>
      </c>
      <c r="P269" s="1001"/>
      <c r="Q269" s="975"/>
      <c r="R269" s="980"/>
      <c r="S269" s="53" t="s">
        <v>7</v>
      </c>
      <c r="T269" s="19">
        <f>T267-T268</f>
        <v>25</v>
      </c>
      <c r="U269" s="1001"/>
      <c r="V269" s="975"/>
      <c r="W269" s="980"/>
      <c r="X269" s="53" t="s">
        <v>7</v>
      </c>
      <c r="Y269" s="19">
        <f>Y267-Y268</f>
        <v>174</v>
      </c>
      <c r="Z269" s="1001"/>
      <c r="AA269" s="975"/>
      <c r="AB269" s="980"/>
      <c r="AC269" s="53" t="s">
        <v>7</v>
      </c>
      <c r="AD269" s="19">
        <f>AD267-AD268</f>
        <v>0</v>
      </c>
      <c r="AE269" s="1001"/>
      <c r="AF269" s="975"/>
      <c r="AG269" s="980"/>
      <c r="AH269" s="53" t="s">
        <v>7</v>
      </c>
      <c r="AI269" s="19">
        <f>AI267-AI268</f>
        <v>0</v>
      </c>
      <c r="AJ269" s="1001"/>
      <c r="AK269" s="975"/>
      <c r="AL269" s="980"/>
      <c r="AM269" s="53" t="s">
        <v>7</v>
      </c>
      <c r="AN269" s="19">
        <f>AN267-AN268</f>
        <v>0</v>
      </c>
      <c r="AO269" s="1001"/>
      <c r="AP269" s="975"/>
      <c r="AQ269" s="980"/>
      <c r="AR269" s="53" t="s">
        <v>7</v>
      </c>
      <c r="AS269" s="19">
        <f>AS267-AS268</f>
        <v>0</v>
      </c>
      <c r="AT269" s="1001"/>
      <c r="AU269" s="975"/>
      <c r="AV269" s="980"/>
      <c r="AW269" s="53" t="s">
        <v>7</v>
      </c>
      <c r="AX269" s="19">
        <f>AX267-AX268</f>
        <v>0</v>
      </c>
      <c r="AY269" s="1001"/>
      <c r="AZ269" s="975"/>
      <c r="BA269" s="980"/>
      <c r="BB269" s="53" t="s">
        <v>7</v>
      </c>
      <c r="BC269" s="19">
        <f>BC267-BC268</f>
        <v>0</v>
      </c>
      <c r="BD269" s="1001"/>
      <c r="BE269" s="975"/>
      <c r="BF269" s="980"/>
      <c r="BG269" s="53" t="s">
        <v>7</v>
      </c>
      <c r="BH269" s="19">
        <f>BH267-BH268</f>
        <v>0</v>
      </c>
      <c r="BI269" s="1001"/>
      <c r="BJ269" s="975"/>
      <c r="BK269" s="980"/>
      <c r="BL269" s="85"/>
      <c r="BM269" s="84"/>
      <c r="BN269" s="1001"/>
      <c r="BO269" s="968"/>
      <c r="BP269" s="955"/>
      <c r="BQ269" s="85"/>
      <c r="BR269" s="84"/>
      <c r="BS269" s="1001"/>
      <c r="BT269" s="968"/>
      <c r="BU269" s="955"/>
      <c r="BV269" s="85"/>
      <c r="BW269" s="84"/>
      <c r="BX269" s="1001"/>
      <c r="BY269" s="968"/>
      <c r="BZ269" s="955"/>
      <c r="CA269" s="1005"/>
      <c r="CB269" s="1021"/>
      <c r="CC269" s="946">
        <f t="shared" si="113"/>
        <v>0</v>
      </c>
    </row>
    <row r="270" spans="1:81" s="5" customFormat="1" ht="18" customHeight="1" thickBot="1">
      <c r="A270" s="1180"/>
      <c r="B270" s="1143"/>
      <c r="C270" s="1145" t="s">
        <v>40</v>
      </c>
      <c r="D270" s="44" t="s">
        <v>8</v>
      </c>
      <c r="E270" s="35"/>
      <c r="F270" s="1001"/>
      <c r="G270" s="973">
        <f>E273*F239-H270</f>
        <v>0</v>
      </c>
      <c r="H270" s="1095"/>
      <c r="I270" s="44" t="s">
        <v>8</v>
      </c>
      <c r="J270" s="35"/>
      <c r="K270" s="1001"/>
      <c r="L270" s="973">
        <f>J273*K239-M270</f>
        <v>0</v>
      </c>
      <c r="M270" s="1095"/>
      <c r="N270" s="44" t="s">
        <v>8</v>
      </c>
      <c r="O270" s="35"/>
      <c r="P270" s="1001"/>
      <c r="Q270" s="973">
        <f>O273*P239-R270</f>
        <v>0</v>
      </c>
      <c r="R270" s="961">
        <f>IF(O270="",0,ROUND(SUM(R239:R253)*O270*P239*1.35/職員設定!$C$7,0))</f>
        <v>0</v>
      </c>
      <c r="S270" s="44" t="s">
        <v>8</v>
      </c>
      <c r="T270" s="35"/>
      <c r="U270" s="1001"/>
      <c r="V270" s="973">
        <f>T273*U239-W270</f>
        <v>0</v>
      </c>
      <c r="W270" s="961">
        <f>IF(T270="",0,ROUND(SUM(W239:W253)*T270*U239*1.35/職員設定!$C$7,0))</f>
        <v>0</v>
      </c>
      <c r="X270" s="44" t="s">
        <v>8</v>
      </c>
      <c r="Y270" s="35"/>
      <c r="Z270" s="1001"/>
      <c r="AA270" s="973">
        <f>Y273*Z239-AB270</f>
        <v>0</v>
      </c>
      <c r="AB270" s="961">
        <f>IF(Y270="",0,ROUND(SUM(AB239:AB253)*Y270*Z239*1.35/職員設定!$C$7,0))</f>
        <v>0</v>
      </c>
      <c r="AC270" s="44" t="s">
        <v>8</v>
      </c>
      <c r="AD270" s="35"/>
      <c r="AE270" s="1001"/>
      <c r="AF270" s="973">
        <f>AD273*AE239-AG270</f>
        <v>0</v>
      </c>
      <c r="AG270" s="961">
        <f>IF(AD270="",0,ROUND(SUM(AG239:AG253)*AD270*AE239*1.35/職員設定!$C$7,0))</f>
        <v>0</v>
      </c>
      <c r="AH270" s="44" t="s">
        <v>8</v>
      </c>
      <c r="AI270" s="35"/>
      <c r="AJ270" s="1001"/>
      <c r="AK270" s="973">
        <f>AI273*AJ239-AL270</f>
        <v>0</v>
      </c>
      <c r="AL270" s="961">
        <f>IF(AI270="",0,ROUND(SUM(AL239:AL253)*AI270*AJ239*1.35/職員設定!$C$7,0))</f>
        <v>0</v>
      </c>
      <c r="AM270" s="44" t="s">
        <v>8</v>
      </c>
      <c r="AN270" s="35"/>
      <c r="AO270" s="1001"/>
      <c r="AP270" s="973">
        <f>AN273*AO239-AQ270</f>
        <v>0</v>
      </c>
      <c r="AQ270" s="961">
        <f>IF(AN270="",0,ROUND(SUM(AQ239:AQ253)*AN270*AO239*1.35/職員設定!$C$7,0))</f>
        <v>0</v>
      </c>
      <c r="AR270" s="44" t="s">
        <v>8</v>
      </c>
      <c r="AS270" s="35"/>
      <c r="AT270" s="1001"/>
      <c r="AU270" s="973">
        <f>AS273*AT239-AV270</f>
        <v>0</v>
      </c>
      <c r="AV270" s="961">
        <f>IF(AS270="",0,ROUND(SUM(AV239:AV253)*AS270*AT239*1.35/職員設定!$C$7,0))</f>
        <v>0</v>
      </c>
      <c r="AW270" s="44" t="s">
        <v>8</v>
      </c>
      <c r="AX270" s="35"/>
      <c r="AY270" s="1001"/>
      <c r="AZ270" s="973">
        <f>AX273*AY239-BA270</f>
        <v>0</v>
      </c>
      <c r="BA270" s="961">
        <f>IF(AX270="",0,ROUND(SUM(BA239:BA253)*AX270*AY239*1.35/職員設定!$C$7,0))</f>
        <v>0</v>
      </c>
      <c r="BB270" s="44" t="s">
        <v>8</v>
      </c>
      <c r="BC270" s="35"/>
      <c r="BD270" s="1001"/>
      <c r="BE270" s="973">
        <f>BC273*BD239-BF270</f>
        <v>0</v>
      </c>
      <c r="BF270" s="961">
        <f>IF(BC270="",0,ROUND(SUM(BF239:BF253)*BC270*BD239*1.35/職員設定!$C$7,0))</f>
        <v>0</v>
      </c>
      <c r="BG270" s="44" t="s">
        <v>8</v>
      </c>
      <c r="BH270" s="35"/>
      <c r="BI270" s="1001"/>
      <c r="BJ270" s="973">
        <f>BH273*BI239-BK270</f>
        <v>0</v>
      </c>
      <c r="BK270" s="961">
        <f>IF(BH270="",0,ROUND(SUM(BK239:BK253)*BH270*BI239*1.35/職員設定!$C$7,0))</f>
        <v>0</v>
      </c>
      <c r="BL270" s="75"/>
      <c r="BM270" s="82"/>
      <c r="BN270" s="1001"/>
      <c r="BO270" s="966"/>
      <c r="BP270" s="953"/>
      <c r="BQ270" s="75"/>
      <c r="BR270" s="82"/>
      <c r="BS270" s="1001"/>
      <c r="BT270" s="966"/>
      <c r="BU270" s="953"/>
      <c r="BV270" s="75"/>
      <c r="BW270" s="82"/>
      <c r="BX270" s="1001"/>
      <c r="BY270" s="966"/>
      <c r="BZ270" s="953"/>
      <c r="CA270" s="1082">
        <f t="shared" ref="CA270" si="118">BJ270+BK270+BE270+BF270+AZ270+BA270+AU270+AV270+AP270+AQ270+AK270+AL270+AF270+AG270+AA270+AB270+V270+W270+Q270+R270+L270+M270+G270+H270</f>
        <v>0</v>
      </c>
      <c r="CB270" s="1024">
        <f t="shared" ref="CB270" si="119">H270+M270</f>
        <v>0</v>
      </c>
      <c r="CC270" s="946">
        <f t="shared" si="113"/>
        <v>0</v>
      </c>
    </row>
    <row r="271" spans="1:81" s="5" customFormat="1" ht="18" customHeight="1" thickBot="1">
      <c r="A271" s="1180"/>
      <c r="B271" s="1143"/>
      <c r="C271" s="1146"/>
      <c r="D271" s="48" t="s">
        <v>38</v>
      </c>
      <c r="E271" s="33"/>
      <c r="F271" s="1001"/>
      <c r="G271" s="974"/>
      <c r="H271" s="1096"/>
      <c r="I271" s="48" t="s">
        <v>38</v>
      </c>
      <c r="J271" s="33"/>
      <c r="K271" s="1001"/>
      <c r="L271" s="974"/>
      <c r="M271" s="1096"/>
      <c r="N271" s="48" t="s">
        <v>38</v>
      </c>
      <c r="O271" s="33"/>
      <c r="P271" s="1001"/>
      <c r="Q271" s="974"/>
      <c r="R271" s="979"/>
      <c r="S271" s="48" t="s">
        <v>38</v>
      </c>
      <c r="T271" s="33"/>
      <c r="U271" s="1001"/>
      <c r="V271" s="974"/>
      <c r="W271" s="979"/>
      <c r="X271" s="48" t="s">
        <v>38</v>
      </c>
      <c r="Y271" s="33"/>
      <c r="Z271" s="1001"/>
      <c r="AA271" s="974"/>
      <c r="AB271" s="979"/>
      <c r="AC271" s="48" t="s">
        <v>38</v>
      </c>
      <c r="AD271" s="33"/>
      <c r="AE271" s="1001"/>
      <c r="AF271" s="974"/>
      <c r="AG271" s="979"/>
      <c r="AH271" s="48" t="s">
        <v>38</v>
      </c>
      <c r="AI271" s="33"/>
      <c r="AJ271" s="1001"/>
      <c r="AK271" s="974"/>
      <c r="AL271" s="979"/>
      <c r="AM271" s="48" t="s">
        <v>38</v>
      </c>
      <c r="AN271" s="33"/>
      <c r="AO271" s="1001"/>
      <c r="AP271" s="974"/>
      <c r="AQ271" s="979"/>
      <c r="AR271" s="48" t="s">
        <v>38</v>
      </c>
      <c r="AS271" s="33"/>
      <c r="AT271" s="1001"/>
      <c r="AU271" s="974"/>
      <c r="AV271" s="979"/>
      <c r="AW271" s="48" t="s">
        <v>38</v>
      </c>
      <c r="AX271" s="33"/>
      <c r="AY271" s="1001"/>
      <c r="AZ271" s="974"/>
      <c r="BA271" s="979"/>
      <c r="BB271" s="48" t="s">
        <v>38</v>
      </c>
      <c r="BC271" s="33"/>
      <c r="BD271" s="1001"/>
      <c r="BE271" s="974"/>
      <c r="BF271" s="979"/>
      <c r="BG271" s="48" t="s">
        <v>38</v>
      </c>
      <c r="BH271" s="33"/>
      <c r="BI271" s="1001"/>
      <c r="BJ271" s="974"/>
      <c r="BK271" s="979"/>
      <c r="BL271" s="79"/>
      <c r="BM271" s="80"/>
      <c r="BN271" s="1001"/>
      <c r="BO271" s="967"/>
      <c r="BP271" s="954"/>
      <c r="BQ271" s="79"/>
      <c r="BR271" s="80"/>
      <c r="BS271" s="1001"/>
      <c r="BT271" s="967"/>
      <c r="BU271" s="954"/>
      <c r="BV271" s="79"/>
      <c r="BW271" s="80"/>
      <c r="BX271" s="1001"/>
      <c r="BY271" s="967"/>
      <c r="BZ271" s="954"/>
      <c r="CA271" s="1004"/>
      <c r="CB271" s="1020"/>
      <c r="CC271" s="946"/>
    </row>
    <row r="272" spans="1:81" s="421" customFormat="1" ht="18" customHeight="1" thickBot="1">
      <c r="A272" s="1180"/>
      <c r="B272" s="1143"/>
      <c r="C272" s="1146"/>
      <c r="D272" s="468" t="s">
        <v>9</v>
      </c>
      <c r="E272" s="6">
        <f>ROUNDUP(E270*職員設定!$Q$13,0)</f>
        <v>0</v>
      </c>
      <c r="F272" s="1001"/>
      <c r="G272" s="974"/>
      <c r="H272" s="1096"/>
      <c r="I272" s="468" t="s">
        <v>9</v>
      </c>
      <c r="J272" s="6">
        <f>ROUNDUP(J270*職員設定!$Q$13,0)</f>
        <v>0</v>
      </c>
      <c r="K272" s="1001"/>
      <c r="L272" s="974"/>
      <c r="M272" s="1096"/>
      <c r="N272" s="468" t="s">
        <v>9</v>
      </c>
      <c r="O272" s="6">
        <f>ROUND(O270*職員設定!$Q$13,0)</f>
        <v>0</v>
      </c>
      <c r="P272" s="1001"/>
      <c r="Q272" s="974"/>
      <c r="R272" s="979"/>
      <c r="S272" s="468" t="s">
        <v>9</v>
      </c>
      <c r="T272" s="6">
        <f>ROUND(T270*職員設定!$Q$13,0)</f>
        <v>0</v>
      </c>
      <c r="U272" s="1001"/>
      <c r="V272" s="974"/>
      <c r="W272" s="979"/>
      <c r="X272" s="468" t="s">
        <v>9</v>
      </c>
      <c r="Y272" s="6">
        <f>ROUND(Y270*職員設定!$Q$13,0)</f>
        <v>0</v>
      </c>
      <c r="Z272" s="1001"/>
      <c r="AA272" s="974"/>
      <c r="AB272" s="979"/>
      <c r="AC272" s="468" t="s">
        <v>9</v>
      </c>
      <c r="AD272" s="6">
        <f>ROUND(AD270*職員設定!$Q$13,0)</f>
        <v>0</v>
      </c>
      <c r="AE272" s="1001"/>
      <c r="AF272" s="974"/>
      <c r="AG272" s="979"/>
      <c r="AH272" s="468" t="s">
        <v>9</v>
      </c>
      <c r="AI272" s="6">
        <f>ROUND(AI270*職員設定!$Q$13,0)</f>
        <v>0</v>
      </c>
      <c r="AJ272" s="1001"/>
      <c r="AK272" s="974"/>
      <c r="AL272" s="979"/>
      <c r="AM272" s="468" t="s">
        <v>9</v>
      </c>
      <c r="AN272" s="6">
        <f>ROUND(AN270*職員設定!$Q$13,0)</f>
        <v>0</v>
      </c>
      <c r="AO272" s="1001"/>
      <c r="AP272" s="974"/>
      <c r="AQ272" s="979"/>
      <c r="AR272" s="468" t="s">
        <v>9</v>
      </c>
      <c r="AS272" s="6">
        <f>ROUND(AS270*職員設定!$Q$13,0)</f>
        <v>0</v>
      </c>
      <c r="AT272" s="1001"/>
      <c r="AU272" s="974"/>
      <c r="AV272" s="979"/>
      <c r="AW272" s="468" t="s">
        <v>9</v>
      </c>
      <c r="AX272" s="6">
        <f>ROUND(AX270*職員設定!$Q$13,0)</f>
        <v>0</v>
      </c>
      <c r="AY272" s="1001"/>
      <c r="AZ272" s="974"/>
      <c r="BA272" s="979"/>
      <c r="BB272" s="468" t="s">
        <v>9</v>
      </c>
      <c r="BC272" s="6">
        <f>ROUND(BC270*職員設定!$Q$13,0)</f>
        <v>0</v>
      </c>
      <c r="BD272" s="1001"/>
      <c r="BE272" s="974"/>
      <c r="BF272" s="979"/>
      <c r="BG272" s="468" t="s">
        <v>9</v>
      </c>
      <c r="BH272" s="6">
        <f>ROUND(BH270*職員設定!$Q$13,0)</f>
        <v>0</v>
      </c>
      <c r="BI272" s="1001"/>
      <c r="BJ272" s="974"/>
      <c r="BK272" s="979"/>
      <c r="BL272" s="434"/>
      <c r="BM272" s="28"/>
      <c r="BN272" s="1001"/>
      <c r="BO272" s="967"/>
      <c r="BP272" s="954"/>
      <c r="BQ272" s="434"/>
      <c r="BR272" s="28"/>
      <c r="BS272" s="1001"/>
      <c r="BT272" s="967"/>
      <c r="BU272" s="954"/>
      <c r="BV272" s="434"/>
      <c r="BW272" s="28"/>
      <c r="BX272" s="1001"/>
      <c r="BY272" s="967"/>
      <c r="BZ272" s="954"/>
      <c r="CA272" s="1004"/>
      <c r="CB272" s="1020"/>
      <c r="CC272" s="946"/>
    </row>
    <row r="273" spans="1:81" ht="18" customHeight="1" thickBot="1">
      <c r="A273" s="1180"/>
      <c r="B273" s="1143"/>
      <c r="C273" s="1147"/>
      <c r="D273" s="53" t="s">
        <v>10</v>
      </c>
      <c r="E273" s="19">
        <f>E271-E272</f>
        <v>0</v>
      </c>
      <c r="F273" s="1001"/>
      <c r="G273" s="975"/>
      <c r="H273" s="1097"/>
      <c r="I273" s="53" t="s">
        <v>10</v>
      </c>
      <c r="J273" s="19">
        <f>J271-J272</f>
        <v>0</v>
      </c>
      <c r="K273" s="1001"/>
      <c r="L273" s="975"/>
      <c r="M273" s="1097"/>
      <c r="N273" s="53" t="s">
        <v>10</v>
      </c>
      <c r="O273" s="19">
        <f>O271-O272</f>
        <v>0</v>
      </c>
      <c r="P273" s="1001"/>
      <c r="Q273" s="975"/>
      <c r="R273" s="980"/>
      <c r="S273" s="53" t="s">
        <v>10</v>
      </c>
      <c r="T273" s="19">
        <f>T271-T272</f>
        <v>0</v>
      </c>
      <c r="U273" s="1001"/>
      <c r="V273" s="975"/>
      <c r="W273" s="980"/>
      <c r="X273" s="53" t="s">
        <v>10</v>
      </c>
      <c r="Y273" s="19">
        <f>Y271-Y272</f>
        <v>0</v>
      </c>
      <c r="Z273" s="1001"/>
      <c r="AA273" s="975"/>
      <c r="AB273" s="980"/>
      <c r="AC273" s="53" t="s">
        <v>10</v>
      </c>
      <c r="AD273" s="19">
        <f>AD271-AD272</f>
        <v>0</v>
      </c>
      <c r="AE273" s="1001"/>
      <c r="AF273" s="975"/>
      <c r="AG273" s="980"/>
      <c r="AH273" s="53" t="s">
        <v>10</v>
      </c>
      <c r="AI273" s="19">
        <f>AI271-AI272</f>
        <v>0</v>
      </c>
      <c r="AJ273" s="1001"/>
      <c r="AK273" s="975"/>
      <c r="AL273" s="980"/>
      <c r="AM273" s="53" t="s">
        <v>10</v>
      </c>
      <c r="AN273" s="19">
        <f>AN271-AN272</f>
        <v>0</v>
      </c>
      <c r="AO273" s="1001"/>
      <c r="AP273" s="975"/>
      <c r="AQ273" s="980"/>
      <c r="AR273" s="53" t="s">
        <v>10</v>
      </c>
      <c r="AS273" s="19">
        <f>AS271-AS272</f>
        <v>0</v>
      </c>
      <c r="AT273" s="1001"/>
      <c r="AU273" s="975"/>
      <c r="AV273" s="980"/>
      <c r="AW273" s="53" t="s">
        <v>10</v>
      </c>
      <c r="AX273" s="19">
        <f>AX271-AX272</f>
        <v>0</v>
      </c>
      <c r="AY273" s="1001"/>
      <c r="AZ273" s="975"/>
      <c r="BA273" s="980"/>
      <c r="BB273" s="53" t="s">
        <v>10</v>
      </c>
      <c r="BC273" s="19">
        <f>BC271-BC272</f>
        <v>0</v>
      </c>
      <c r="BD273" s="1001"/>
      <c r="BE273" s="975"/>
      <c r="BF273" s="980"/>
      <c r="BG273" s="53" t="s">
        <v>10</v>
      </c>
      <c r="BH273" s="19">
        <f>BH271-BH272</f>
        <v>0</v>
      </c>
      <c r="BI273" s="1001"/>
      <c r="BJ273" s="975"/>
      <c r="BK273" s="980"/>
      <c r="BL273" s="85"/>
      <c r="BM273" s="84"/>
      <c r="BN273" s="1001"/>
      <c r="BO273" s="968"/>
      <c r="BP273" s="955"/>
      <c r="BQ273" s="85"/>
      <c r="BR273" s="84"/>
      <c r="BS273" s="1001"/>
      <c r="BT273" s="968"/>
      <c r="BU273" s="955"/>
      <c r="BV273" s="85"/>
      <c r="BW273" s="84"/>
      <c r="BX273" s="1001"/>
      <c r="BY273" s="968"/>
      <c r="BZ273" s="955"/>
      <c r="CA273" s="1005"/>
      <c r="CB273" s="1021"/>
      <c r="CC273" s="946">
        <f t="shared" ref="CC273" si="120">BK273+BF273+BA273+AV273+AQ273+AL273+AG273+AB273+W273+R273</f>
        <v>0</v>
      </c>
    </row>
    <row r="274" spans="1:81" ht="18" customHeight="1" thickBot="1">
      <c r="A274" s="1180"/>
      <c r="B274" s="1143"/>
      <c r="C274" s="1146" t="s">
        <v>43</v>
      </c>
      <c r="D274" s="48" t="s">
        <v>11</v>
      </c>
      <c r="E274" s="36"/>
      <c r="F274" s="1001"/>
      <c r="G274" s="974">
        <f>E277*F239-H274</f>
        <v>0</v>
      </c>
      <c r="H274" s="1095"/>
      <c r="I274" s="48" t="s">
        <v>11</v>
      </c>
      <c r="J274" s="36"/>
      <c r="K274" s="1001"/>
      <c r="L274" s="974">
        <f>J277*K239-M274</f>
        <v>0</v>
      </c>
      <c r="M274" s="1095"/>
      <c r="N274" s="48" t="s">
        <v>11</v>
      </c>
      <c r="O274" s="36"/>
      <c r="P274" s="1001"/>
      <c r="Q274" s="974">
        <f>O277*P239-R274</f>
        <v>0</v>
      </c>
      <c r="R274" s="961">
        <f>IF(O274="",0,ROUND(SUM(R239:R253)*O274*P239*0.25/職員設定!$C$7,0))</f>
        <v>0</v>
      </c>
      <c r="S274" s="48" t="s">
        <v>11</v>
      </c>
      <c r="T274" s="36"/>
      <c r="U274" s="1001"/>
      <c r="V274" s="974">
        <f>T277*U239-W274</f>
        <v>0</v>
      </c>
      <c r="W274" s="961">
        <f>IF(T274="",0,ROUND(SUM(W239:W253)*T274*U239*0.25/職員設定!$C$7,0))</f>
        <v>0</v>
      </c>
      <c r="X274" s="48" t="s">
        <v>11</v>
      </c>
      <c r="Y274" s="36"/>
      <c r="Z274" s="1001"/>
      <c r="AA274" s="974">
        <f>Y277*Z239-AB274</f>
        <v>0</v>
      </c>
      <c r="AB274" s="961">
        <f>IF(Y274="",0,ROUND(SUM(AB239:AB253)*Y274*Z239*0.25/職員設定!$C$7,0))</f>
        <v>0</v>
      </c>
      <c r="AC274" s="48" t="s">
        <v>11</v>
      </c>
      <c r="AD274" s="36"/>
      <c r="AE274" s="1001"/>
      <c r="AF274" s="974">
        <f>AD277*AE239-AG274</f>
        <v>0</v>
      </c>
      <c r="AG274" s="961">
        <f>IF(AD274="",0,ROUND(SUM(AG239:AG253)*AD274*AE239*0.25/職員設定!$C$7,0))</f>
        <v>0</v>
      </c>
      <c r="AH274" s="48" t="s">
        <v>11</v>
      </c>
      <c r="AI274" s="36"/>
      <c r="AJ274" s="1001"/>
      <c r="AK274" s="974">
        <f>AI277*AJ239-AL274</f>
        <v>0</v>
      </c>
      <c r="AL274" s="961">
        <f>IF(AI274="",0,ROUND(SUM(AL239:AL253)*AI274*AJ239*0.25/職員設定!$C$7,0))</f>
        <v>0</v>
      </c>
      <c r="AM274" s="48" t="s">
        <v>11</v>
      </c>
      <c r="AN274" s="36"/>
      <c r="AO274" s="1001"/>
      <c r="AP274" s="974">
        <f>AN277*AO239-AQ274</f>
        <v>0</v>
      </c>
      <c r="AQ274" s="961">
        <f>IF(AN274="",0,ROUND(SUM(AQ239:AQ253)*AN274*AO239*0.25/職員設定!$C$7,0))</f>
        <v>0</v>
      </c>
      <c r="AR274" s="48" t="s">
        <v>11</v>
      </c>
      <c r="AS274" s="36"/>
      <c r="AT274" s="1001"/>
      <c r="AU274" s="974">
        <f>AS277*AT239-AV274</f>
        <v>0</v>
      </c>
      <c r="AV274" s="961">
        <f>IF(AS274="",0,ROUND(SUM(AV239:AV253)*AS274*AT239*0.25/職員設定!$C$7,0))</f>
        <v>0</v>
      </c>
      <c r="AW274" s="48" t="s">
        <v>11</v>
      </c>
      <c r="AX274" s="36"/>
      <c r="AY274" s="1001"/>
      <c r="AZ274" s="974">
        <f>AX277*AY239-BA274</f>
        <v>0</v>
      </c>
      <c r="BA274" s="961">
        <f>IF(AX274="",0,ROUND(SUM(BA239:BA253)*AX274*AY239*0.25/職員設定!$C$7,0))</f>
        <v>0</v>
      </c>
      <c r="BB274" s="48" t="s">
        <v>11</v>
      </c>
      <c r="BC274" s="36"/>
      <c r="BD274" s="1001"/>
      <c r="BE274" s="974">
        <f>BC277*BD239-BF274</f>
        <v>0</v>
      </c>
      <c r="BF274" s="961">
        <f>IF(BC274="",0,ROUND(SUM(BF239:BF253)*BC274*BD239*0.25/職員設定!$C$7,0))</f>
        <v>0</v>
      </c>
      <c r="BG274" s="48" t="s">
        <v>11</v>
      </c>
      <c r="BH274" s="36"/>
      <c r="BI274" s="1001"/>
      <c r="BJ274" s="974">
        <f>BH277*BI239-BK274</f>
        <v>0</v>
      </c>
      <c r="BK274" s="961">
        <f>IF(BH274="",0,ROUND(SUM(BK239:BK253)*BH274*BI239*0.25/職員設定!$C$7,0))</f>
        <v>0</v>
      </c>
      <c r="BL274" s="79"/>
      <c r="BM274" s="86"/>
      <c r="BN274" s="1001"/>
      <c r="BO274" s="969"/>
      <c r="BP274" s="953"/>
      <c r="BQ274" s="79"/>
      <c r="BR274" s="86"/>
      <c r="BS274" s="1001"/>
      <c r="BT274" s="969"/>
      <c r="BU274" s="953"/>
      <c r="BV274" s="79"/>
      <c r="BW274" s="86"/>
      <c r="BX274" s="1001"/>
      <c r="BY274" s="969"/>
      <c r="BZ274" s="953"/>
      <c r="CA274" s="1082">
        <f t="shared" ref="CA274" si="121">BJ274+BK274+BE274+BF274+AZ274+BA274+AU274+AV274+AP274+AQ274+AK274+AL274+AF274+AG274+AA274+AB274+V274+W274+Q274+R274+L274+M274+G274+H274</f>
        <v>0</v>
      </c>
      <c r="CB274" s="1024">
        <f t="shared" ref="CB274" si="122">H274+M274</f>
        <v>0</v>
      </c>
      <c r="CC274" s="946">
        <f>BK274+BF274+BA274+AV274+AQ274+AL274+AG274+AB274+W274+R274</f>
        <v>0</v>
      </c>
    </row>
    <row r="275" spans="1:81" ht="18" customHeight="1" thickBot="1">
      <c r="A275" s="1180"/>
      <c r="B275" s="1143"/>
      <c r="C275" s="1146"/>
      <c r="D275" s="48" t="s">
        <v>38</v>
      </c>
      <c r="E275" s="33"/>
      <c r="F275" s="1001"/>
      <c r="G275" s="974"/>
      <c r="H275" s="1096"/>
      <c r="I275" s="48" t="s">
        <v>38</v>
      </c>
      <c r="J275" s="33"/>
      <c r="K275" s="1001"/>
      <c r="L275" s="974"/>
      <c r="M275" s="1096"/>
      <c r="N275" s="48" t="s">
        <v>38</v>
      </c>
      <c r="O275" s="33">
        <v>0</v>
      </c>
      <c r="P275" s="1001"/>
      <c r="Q275" s="974"/>
      <c r="R275" s="979"/>
      <c r="S275" s="48" t="s">
        <v>38</v>
      </c>
      <c r="T275" s="33">
        <v>0</v>
      </c>
      <c r="U275" s="1001"/>
      <c r="V275" s="974"/>
      <c r="W275" s="979"/>
      <c r="X275" s="48" t="s">
        <v>38</v>
      </c>
      <c r="Y275" s="33">
        <v>0</v>
      </c>
      <c r="Z275" s="1001"/>
      <c r="AA275" s="974"/>
      <c r="AB275" s="979"/>
      <c r="AC275" s="48" t="s">
        <v>38</v>
      </c>
      <c r="AD275" s="33">
        <v>0</v>
      </c>
      <c r="AE275" s="1001"/>
      <c r="AF275" s="974"/>
      <c r="AG275" s="979"/>
      <c r="AH275" s="48" t="s">
        <v>38</v>
      </c>
      <c r="AI275" s="33">
        <v>0</v>
      </c>
      <c r="AJ275" s="1001"/>
      <c r="AK275" s="974"/>
      <c r="AL275" s="979"/>
      <c r="AM275" s="48" t="s">
        <v>38</v>
      </c>
      <c r="AN275" s="33">
        <v>0</v>
      </c>
      <c r="AO275" s="1001"/>
      <c r="AP275" s="974"/>
      <c r="AQ275" s="979"/>
      <c r="AR275" s="48" t="s">
        <v>38</v>
      </c>
      <c r="AS275" s="33">
        <v>0</v>
      </c>
      <c r="AT275" s="1001"/>
      <c r="AU275" s="974"/>
      <c r="AV275" s="979"/>
      <c r="AW275" s="48" t="s">
        <v>38</v>
      </c>
      <c r="AX275" s="33">
        <v>0</v>
      </c>
      <c r="AY275" s="1001"/>
      <c r="AZ275" s="974"/>
      <c r="BA275" s="979"/>
      <c r="BB275" s="48" t="s">
        <v>38</v>
      </c>
      <c r="BC275" s="33">
        <v>0</v>
      </c>
      <c r="BD275" s="1001"/>
      <c r="BE275" s="974"/>
      <c r="BF275" s="979"/>
      <c r="BG275" s="48" t="s">
        <v>38</v>
      </c>
      <c r="BH275" s="33">
        <v>0</v>
      </c>
      <c r="BI275" s="1001"/>
      <c r="BJ275" s="974"/>
      <c r="BK275" s="979"/>
      <c r="BL275" s="79"/>
      <c r="BM275" s="80"/>
      <c r="BN275" s="1001"/>
      <c r="BO275" s="967"/>
      <c r="BP275" s="954"/>
      <c r="BQ275" s="79"/>
      <c r="BR275" s="80"/>
      <c r="BS275" s="1001"/>
      <c r="BT275" s="967"/>
      <c r="BU275" s="954"/>
      <c r="BV275" s="79"/>
      <c r="BW275" s="80"/>
      <c r="BX275" s="1001"/>
      <c r="BY275" s="967"/>
      <c r="BZ275" s="954"/>
      <c r="CA275" s="1004"/>
      <c r="CB275" s="1020"/>
      <c r="CC275" s="946"/>
    </row>
    <row r="276" spans="1:81" s="230" customFormat="1" ht="18" customHeight="1" thickBot="1">
      <c r="A276" s="1180"/>
      <c r="B276" s="1143"/>
      <c r="C276" s="1146"/>
      <c r="D276" s="468" t="s">
        <v>12</v>
      </c>
      <c r="E276" s="6">
        <f>ROUNDUP(E274*職員設定!$R$13,0)</f>
        <v>0</v>
      </c>
      <c r="F276" s="1001"/>
      <c r="G276" s="974"/>
      <c r="H276" s="1096"/>
      <c r="I276" s="468" t="s">
        <v>12</v>
      </c>
      <c r="J276" s="6">
        <f>ROUNDUP(J274*職員設定!$R$13,0)</f>
        <v>0</v>
      </c>
      <c r="K276" s="1001"/>
      <c r="L276" s="974"/>
      <c r="M276" s="1096"/>
      <c r="N276" s="468" t="s">
        <v>12</v>
      </c>
      <c r="O276" s="6">
        <f>ROUND(O274*職員設定!$R$13,0)</f>
        <v>0</v>
      </c>
      <c r="P276" s="1001"/>
      <c r="Q276" s="974"/>
      <c r="R276" s="979"/>
      <c r="S276" s="468" t="s">
        <v>12</v>
      </c>
      <c r="T276" s="6">
        <f>ROUND(T274*職員設定!$R$13,0)</f>
        <v>0</v>
      </c>
      <c r="U276" s="1001"/>
      <c r="V276" s="974"/>
      <c r="W276" s="979"/>
      <c r="X276" s="468" t="s">
        <v>12</v>
      </c>
      <c r="Y276" s="6">
        <f>ROUND(Y274*職員設定!$R$13,0)</f>
        <v>0</v>
      </c>
      <c r="Z276" s="1001"/>
      <c r="AA276" s="974"/>
      <c r="AB276" s="979"/>
      <c r="AC276" s="468" t="s">
        <v>12</v>
      </c>
      <c r="AD276" s="6">
        <f>ROUND(AD274*職員設定!$R$13,0)</f>
        <v>0</v>
      </c>
      <c r="AE276" s="1001"/>
      <c r="AF276" s="974"/>
      <c r="AG276" s="979"/>
      <c r="AH276" s="468" t="s">
        <v>12</v>
      </c>
      <c r="AI276" s="6">
        <f>ROUND(AI274*職員設定!$R$13,0)</f>
        <v>0</v>
      </c>
      <c r="AJ276" s="1001"/>
      <c r="AK276" s="974"/>
      <c r="AL276" s="979"/>
      <c r="AM276" s="468" t="s">
        <v>12</v>
      </c>
      <c r="AN276" s="6">
        <f>ROUND(AN274*職員設定!$R$13,0)</f>
        <v>0</v>
      </c>
      <c r="AO276" s="1001"/>
      <c r="AP276" s="974"/>
      <c r="AQ276" s="979"/>
      <c r="AR276" s="468" t="s">
        <v>12</v>
      </c>
      <c r="AS276" s="6">
        <f>ROUND(AS274*職員設定!$R$13,0)</f>
        <v>0</v>
      </c>
      <c r="AT276" s="1001"/>
      <c r="AU276" s="974"/>
      <c r="AV276" s="979"/>
      <c r="AW276" s="468" t="s">
        <v>12</v>
      </c>
      <c r="AX276" s="6">
        <f>ROUND(AX274*職員設定!$R$13,0)</f>
        <v>0</v>
      </c>
      <c r="AY276" s="1001"/>
      <c r="AZ276" s="974"/>
      <c r="BA276" s="979"/>
      <c r="BB276" s="468" t="s">
        <v>12</v>
      </c>
      <c r="BC276" s="6">
        <f>ROUND(BC274*職員設定!$R$13,0)</f>
        <v>0</v>
      </c>
      <c r="BD276" s="1001"/>
      <c r="BE276" s="974"/>
      <c r="BF276" s="979"/>
      <c r="BG276" s="468" t="s">
        <v>12</v>
      </c>
      <c r="BH276" s="6">
        <f>ROUND(BH274*職員設定!$R$13,0)</f>
        <v>0</v>
      </c>
      <c r="BI276" s="1001"/>
      <c r="BJ276" s="974"/>
      <c r="BK276" s="979"/>
      <c r="BL276" s="434"/>
      <c r="BM276" s="28"/>
      <c r="BN276" s="1001"/>
      <c r="BO276" s="967"/>
      <c r="BP276" s="954"/>
      <c r="BQ276" s="434"/>
      <c r="BR276" s="28"/>
      <c r="BS276" s="1001"/>
      <c r="BT276" s="967"/>
      <c r="BU276" s="954"/>
      <c r="BV276" s="434"/>
      <c r="BW276" s="28"/>
      <c r="BX276" s="1001"/>
      <c r="BY276" s="967"/>
      <c r="BZ276" s="954"/>
      <c r="CA276" s="1004"/>
      <c r="CB276" s="1020"/>
      <c r="CC276" s="946"/>
    </row>
    <row r="277" spans="1:81" ht="18" customHeight="1" thickBot="1">
      <c r="A277" s="1180"/>
      <c r="B277" s="1144"/>
      <c r="C277" s="1147"/>
      <c r="D277" s="54" t="s">
        <v>13</v>
      </c>
      <c r="E277" s="20">
        <f>E275-E276</f>
        <v>0</v>
      </c>
      <c r="F277" s="1001"/>
      <c r="G277" s="975"/>
      <c r="H277" s="1097"/>
      <c r="I277" s="54" t="s">
        <v>13</v>
      </c>
      <c r="J277" s="20">
        <f>J275-J276</f>
        <v>0</v>
      </c>
      <c r="K277" s="1001"/>
      <c r="L277" s="975"/>
      <c r="M277" s="1097"/>
      <c r="N277" s="54" t="s">
        <v>13</v>
      </c>
      <c r="O277" s="20">
        <f>O275-O276</f>
        <v>0</v>
      </c>
      <c r="P277" s="1001"/>
      <c r="Q277" s="975"/>
      <c r="R277" s="980"/>
      <c r="S277" s="54" t="s">
        <v>13</v>
      </c>
      <c r="T277" s="20">
        <f>T275-T276</f>
        <v>0</v>
      </c>
      <c r="U277" s="1001"/>
      <c r="V277" s="975"/>
      <c r="W277" s="980"/>
      <c r="X277" s="54" t="s">
        <v>13</v>
      </c>
      <c r="Y277" s="20">
        <f>Y275-Y276</f>
        <v>0</v>
      </c>
      <c r="Z277" s="1001"/>
      <c r="AA277" s="975"/>
      <c r="AB277" s="980"/>
      <c r="AC277" s="54" t="s">
        <v>13</v>
      </c>
      <c r="AD277" s="20">
        <f>AD275-AD276</f>
        <v>0</v>
      </c>
      <c r="AE277" s="1001"/>
      <c r="AF277" s="975"/>
      <c r="AG277" s="980"/>
      <c r="AH277" s="54" t="s">
        <v>13</v>
      </c>
      <c r="AI277" s="20">
        <f>AI275-AI276</f>
        <v>0</v>
      </c>
      <c r="AJ277" s="1001"/>
      <c r="AK277" s="975"/>
      <c r="AL277" s="980"/>
      <c r="AM277" s="54" t="s">
        <v>13</v>
      </c>
      <c r="AN277" s="20">
        <f>AN275-AN276</f>
        <v>0</v>
      </c>
      <c r="AO277" s="1001"/>
      <c r="AP277" s="975"/>
      <c r="AQ277" s="980"/>
      <c r="AR277" s="54" t="s">
        <v>13</v>
      </c>
      <c r="AS277" s="20">
        <f>AS275-AS276</f>
        <v>0</v>
      </c>
      <c r="AT277" s="1001"/>
      <c r="AU277" s="975"/>
      <c r="AV277" s="980"/>
      <c r="AW277" s="54" t="s">
        <v>13</v>
      </c>
      <c r="AX277" s="20">
        <f>AX275-AX276</f>
        <v>0</v>
      </c>
      <c r="AY277" s="1001"/>
      <c r="AZ277" s="975"/>
      <c r="BA277" s="980"/>
      <c r="BB277" s="54" t="s">
        <v>13</v>
      </c>
      <c r="BC277" s="20">
        <f>BC275-BC276</f>
        <v>0</v>
      </c>
      <c r="BD277" s="1001"/>
      <c r="BE277" s="975"/>
      <c r="BF277" s="980"/>
      <c r="BG277" s="54" t="s">
        <v>13</v>
      </c>
      <c r="BH277" s="20">
        <f>BH275-BH276</f>
        <v>0</v>
      </c>
      <c r="BI277" s="1001"/>
      <c r="BJ277" s="975"/>
      <c r="BK277" s="980"/>
      <c r="BL277" s="87"/>
      <c r="BM277" s="88"/>
      <c r="BN277" s="1001"/>
      <c r="BO277" s="968"/>
      <c r="BP277" s="955"/>
      <c r="BQ277" s="87"/>
      <c r="BR277" s="88"/>
      <c r="BS277" s="1001"/>
      <c r="BT277" s="968"/>
      <c r="BU277" s="955"/>
      <c r="BV277" s="87"/>
      <c r="BW277" s="88"/>
      <c r="BX277" s="1001"/>
      <c r="BY277" s="968"/>
      <c r="BZ277" s="955"/>
      <c r="CA277" s="1005"/>
      <c r="CB277" s="1021"/>
      <c r="CC277" s="946">
        <f t="shared" si="113"/>
        <v>0</v>
      </c>
    </row>
    <row r="278" spans="1:81" ht="18" customHeight="1">
      <c r="A278" s="1180"/>
      <c r="B278" s="1171" t="s">
        <v>87</v>
      </c>
      <c r="C278" s="1172"/>
      <c r="D278" s="55" t="s">
        <v>84</v>
      </c>
      <c r="E278" s="189">
        <v>2.75</v>
      </c>
      <c r="F278" s="1001"/>
      <c r="G278" s="1042">
        <f>E281*F239-H278</f>
        <v>652</v>
      </c>
      <c r="H278" s="1099"/>
      <c r="I278" s="55" t="s">
        <v>84</v>
      </c>
      <c r="J278" s="189">
        <v>0.25</v>
      </c>
      <c r="K278" s="1001"/>
      <c r="L278" s="1042">
        <f>J281*K239-M278</f>
        <v>59</v>
      </c>
      <c r="M278" s="1099"/>
      <c r="N278" s="55" t="s">
        <v>84</v>
      </c>
      <c r="O278" s="189"/>
      <c r="P278" s="1001"/>
      <c r="Q278" s="1042">
        <f>O281*P239-R278</f>
        <v>0</v>
      </c>
      <c r="R278" s="989">
        <f>ROUND(IF(O278="",0,O281*P239*SUM(R239:R253)/SUM(Q239:Q253,R239:R253)),0)</f>
        <v>0</v>
      </c>
      <c r="S278" s="55" t="s">
        <v>84</v>
      </c>
      <c r="T278" s="189">
        <v>57.25</v>
      </c>
      <c r="U278" s="1001"/>
      <c r="V278" s="1042">
        <f>T281*U239-W278</f>
        <v>12209</v>
      </c>
      <c r="W278" s="989">
        <f>ROUND(IF(T278="",0,T281*U239*SUM(W239:W253)/SUM(V239:V253,W239:W253)),0)</f>
        <v>1357</v>
      </c>
      <c r="X278" s="55" t="s">
        <v>84</v>
      </c>
      <c r="Y278" s="189">
        <v>93.25</v>
      </c>
      <c r="Z278" s="1001"/>
      <c r="AA278" s="1042">
        <f>Y281*Z239-AB278</f>
        <v>3492</v>
      </c>
      <c r="AB278" s="989">
        <f>ROUND(IF(Y278="",0,Y281*Z239*SUM(AB239:AB253)/SUM(AA239:AA253,AB239:AB253)),0)</f>
        <v>388</v>
      </c>
      <c r="AC278" s="55" t="s">
        <v>84</v>
      </c>
      <c r="AD278" s="189"/>
      <c r="AE278" s="1001"/>
      <c r="AF278" s="1042">
        <f>AD281*AE239-AG278</f>
        <v>0</v>
      </c>
      <c r="AG278" s="989">
        <f>ROUND(IF(AD278="",0,AD281*AE239*SUM(AG239:AG253)/SUM(AF239:AF253,AG239:AG253)),0)</f>
        <v>0</v>
      </c>
      <c r="AH278" s="55" t="s">
        <v>84</v>
      </c>
      <c r="AI278" s="189"/>
      <c r="AJ278" s="1001"/>
      <c r="AK278" s="1042">
        <f>AI281*AJ239-AL278</f>
        <v>0</v>
      </c>
      <c r="AL278" s="989">
        <f>ROUND(IF(AI278="",0,AI281*AJ239*SUM(AL239:AL253)/SUM(AK239:AK253,AL239:AL253)),0)</f>
        <v>0</v>
      </c>
      <c r="AM278" s="55" t="s">
        <v>84</v>
      </c>
      <c r="AN278" s="189"/>
      <c r="AO278" s="1001"/>
      <c r="AP278" s="1042">
        <f>AN281*AO239-AQ278</f>
        <v>0</v>
      </c>
      <c r="AQ278" s="989">
        <f>ROUND(IF(AN278="",0,AN281*AO239*SUM(AQ239:AQ253)/SUM(AP239:AP253,AQ239:AQ253)),0)</f>
        <v>0</v>
      </c>
      <c r="AR278" s="55" t="s">
        <v>84</v>
      </c>
      <c r="AS278" s="189"/>
      <c r="AT278" s="1001"/>
      <c r="AU278" s="1042">
        <f>AS281*AT239-AV278</f>
        <v>0</v>
      </c>
      <c r="AV278" s="989">
        <f>ROUND(IF(AS278="",0,AS281*AT239*SUM(AV239:AV253)/SUM(AU239:AU253,AV239:AV253)),0)</f>
        <v>0</v>
      </c>
      <c r="AW278" s="55" t="s">
        <v>84</v>
      </c>
      <c r="AX278" s="189"/>
      <c r="AY278" s="1001"/>
      <c r="AZ278" s="1042">
        <f>AX281*AY239-BA278</f>
        <v>0</v>
      </c>
      <c r="BA278" s="989">
        <f>ROUND(IF(AX278="",0,AX281*AY239*SUM(BA239:BA253)/SUM(AZ239:AZ253,BA239:BA253)),0)</f>
        <v>0</v>
      </c>
      <c r="BB278" s="55" t="s">
        <v>84</v>
      </c>
      <c r="BC278" s="189"/>
      <c r="BD278" s="1001"/>
      <c r="BE278" s="1042">
        <f>BC281*BD239-BF278</f>
        <v>0</v>
      </c>
      <c r="BF278" s="989">
        <f>ROUND(IF(BC278="",0,BC281*BD239*SUM(BF239:BF253)/SUM(BE239:BE253,BF239:BF253)),0)</f>
        <v>0</v>
      </c>
      <c r="BG278" s="55" t="s">
        <v>84</v>
      </c>
      <c r="BH278" s="189"/>
      <c r="BI278" s="1001"/>
      <c r="BJ278" s="1042">
        <f>BH281*BI239-BK278</f>
        <v>0</v>
      </c>
      <c r="BK278" s="989">
        <f>ROUND(IF(BH278="",0,BH281*BI239*SUM(BK239:BK253)/SUM(BJ239:BJ253,BK239:BK253)),0)</f>
        <v>0</v>
      </c>
      <c r="BL278" s="89"/>
      <c r="BM278" s="90"/>
      <c r="BN278" s="1001"/>
      <c r="BO278" s="995"/>
      <c r="BP278" s="956"/>
      <c r="BQ278" s="89"/>
      <c r="BR278" s="90"/>
      <c r="BS278" s="1001"/>
      <c r="BT278" s="995"/>
      <c r="BU278" s="956"/>
      <c r="BV278" s="89"/>
      <c r="BW278" s="90"/>
      <c r="BX278" s="1001"/>
      <c r="BY278" s="995"/>
      <c r="BZ278" s="956"/>
      <c r="CA278" s="1083">
        <f t="shared" ref="CA278" si="123">BJ278+BK278+BE278+BF278+AZ278+BA278+AU278+AV278+AP278+AQ278+AK278+AL278+AF278+AG278+AA278+AB278+V278+W278+Q278+R278+L278+M278+G278+H278</f>
        <v>18157</v>
      </c>
      <c r="CB278" s="1077">
        <f t="shared" ref="CB278" si="124">H278+M278</f>
        <v>0</v>
      </c>
      <c r="CC278" s="947">
        <f>BK278+BF278+BA278+AV278+AQ278+AL278+AG278+AB278+W278+R278</f>
        <v>1745</v>
      </c>
    </row>
    <row r="279" spans="1:81" ht="18" customHeight="1">
      <c r="A279" s="1180"/>
      <c r="B279" s="1173"/>
      <c r="C279" s="1174"/>
      <c r="D279" s="56" t="s">
        <v>49</v>
      </c>
      <c r="E279" s="37">
        <v>3261</v>
      </c>
      <c r="F279" s="1001"/>
      <c r="G279" s="1043"/>
      <c r="H279" s="1100"/>
      <c r="I279" s="56" t="s">
        <v>49</v>
      </c>
      <c r="J279" s="37">
        <v>296</v>
      </c>
      <c r="K279" s="1001"/>
      <c r="L279" s="1043"/>
      <c r="M279" s="1100"/>
      <c r="N279" s="56" t="s">
        <v>49</v>
      </c>
      <c r="O279" s="37"/>
      <c r="P279" s="1001"/>
      <c r="Q279" s="1043"/>
      <c r="R279" s="990"/>
      <c r="S279" s="56" t="s">
        <v>49</v>
      </c>
      <c r="T279" s="37">
        <v>67896</v>
      </c>
      <c r="U279" s="1001"/>
      <c r="V279" s="1043"/>
      <c r="W279" s="990"/>
      <c r="X279" s="56" t="s">
        <v>49</v>
      </c>
      <c r="Y279" s="37">
        <v>92374</v>
      </c>
      <c r="Z279" s="1001"/>
      <c r="AA279" s="1043"/>
      <c r="AB279" s="990"/>
      <c r="AC279" s="56" t="s">
        <v>49</v>
      </c>
      <c r="AD279" s="37"/>
      <c r="AE279" s="1001"/>
      <c r="AF279" s="1043"/>
      <c r="AG279" s="990"/>
      <c r="AH279" s="56" t="s">
        <v>49</v>
      </c>
      <c r="AI279" s="37"/>
      <c r="AJ279" s="1001"/>
      <c r="AK279" s="1043"/>
      <c r="AL279" s="990"/>
      <c r="AM279" s="56" t="s">
        <v>49</v>
      </c>
      <c r="AN279" s="37"/>
      <c r="AO279" s="1001"/>
      <c r="AP279" s="1043"/>
      <c r="AQ279" s="990"/>
      <c r="AR279" s="56" t="s">
        <v>49</v>
      </c>
      <c r="AS279" s="37"/>
      <c r="AT279" s="1001"/>
      <c r="AU279" s="1043"/>
      <c r="AV279" s="990"/>
      <c r="AW279" s="56" t="s">
        <v>49</v>
      </c>
      <c r="AX279" s="37"/>
      <c r="AY279" s="1001"/>
      <c r="AZ279" s="1043"/>
      <c r="BA279" s="990"/>
      <c r="BB279" s="56" t="s">
        <v>49</v>
      </c>
      <c r="BC279" s="37"/>
      <c r="BD279" s="1001"/>
      <c r="BE279" s="1043"/>
      <c r="BF279" s="990"/>
      <c r="BG279" s="56" t="s">
        <v>49</v>
      </c>
      <c r="BH279" s="37"/>
      <c r="BI279" s="1001"/>
      <c r="BJ279" s="1043"/>
      <c r="BK279" s="990"/>
      <c r="BL279" s="91"/>
      <c r="BM279" s="92"/>
      <c r="BN279" s="1001"/>
      <c r="BO279" s="996"/>
      <c r="BP279" s="954"/>
      <c r="BQ279" s="91"/>
      <c r="BR279" s="92"/>
      <c r="BS279" s="1001"/>
      <c r="BT279" s="996"/>
      <c r="BU279" s="954"/>
      <c r="BV279" s="91"/>
      <c r="BW279" s="92"/>
      <c r="BX279" s="1001"/>
      <c r="BY279" s="996"/>
      <c r="BZ279" s="954"/>
      <c r="CA279" s="1084"/>
      <c r="CB279" s="1078"/>
      <c r="CC279" s="948"/>
    </row>
    <row r="280" spans="1:81" s="230" customFormat="1" ht="18" customHeight="1">
      <c r="A280" s="1180"/>
      <c r="B280" s="1173"/>
      <c r="C280" s="1174"/>
      <c r="D280" s="469" t="s">
        <v>85</v>
      </c>
      <c r="E280" s="26">
        <f>ROUNDDOWN(E278*職員設定!$S$13,0)</f>
        <v>2609</v>
      </c>
      <c r="F280" s="1001"/>
      <c r="G280" s="1043"/>
      <c r="H280" s="1100"/>
      <c r="I280" s="469" t="s">
        <v>85</v>
      </c>
      <c r="J280" s="26">
        <f>ROUNDDOWN(J278*職員設定!$S$13,0)</f>
        <v>237</v>
      </c>
      <c r="K280" s="1001"/>
      <c r="L280" s="1043"/>
      <c r="M280" s="1100"/>
      <c r="N280" s="469" t="s">
        <v>85</v>
      </c>
      <c r="O280" s="26">
        <f>ROUND(O278*職員設定!$S$13,0)</f>
        <v>0</v>
      </c>
      <c r="P280" s="1001"/>
      <c r="Q280" s="1043"/>
      <c r="R280" s="990"/>
      <c r="S280" s="469" t="s">
        <v>85</v>
      </c>
      <c r="T280" s="26">
        <f>ROUND(T278*職員設定!$S$13,0)</f>
        <v>54330</v>
      </c>
      <c r="U280" s="1001"/>
      <c r="V280" s="1043"/>
      <c r="W280" s="990"/>
      <c r="X280" s="469" t="s">
        <v>85</v>
      </c>
      <c r="Y280" s="26">
        <f>ROUND(Y278*職員設定!$S$13,0)</f>
        <v>88494</v>
      </c>
      <c r="Z280" s="1001"/>
      <c r="AA280" s="1043"/>
      <c r="AB280" s="990"/>
      <c r="AC280" s="469" t="s">
        <v>85</v>
      </c>
      <c r="AD280" s="26">
        <f>ROUND(AD278*職員設定!$S$13,0)</f>
        <v>0</v>
      </c>
      <c r="AE280" s="1001"/>
      <c r="AF280" s="1043"/>
      <c r="AG280" s="990"/>
      <c r="AH280" s="469" t="s">
        <v>85</v>
      </c>
      <c r="AI280" s="26">
        <f>ROUND(AI278*職員設定!$S$13,0)</f>
        <v>0</v>
      </c>
      <c r="AJ280" s="1001"/>
      <c r="AK280" s="1043"/>
      <c r="AL280" s="990"/>
      <c r="AM280" s="469" t="s">
        <v>85</v>
      </c>
      <c r="AN280" s="26">
        <f>ROUND(AN278*職員設定!$S$13,0)</f>
        <v>0</v>
      </c>
      <c r="AO280" s="1001"/>
      <c r="AP280" s="1043"/>
      <c r="AQ280" s="990"/>
      <c r="AR280" s="469" t="s">
        <v>85</v>
      </c>
      <c r="AS280" s="26">
        <f>ROUND(AS278*職員設定!$S$13,0)</f>
        <v>0</v>
      </c>
      <c r="AT280" s="1001"/>
      <c r="AU280" s="1043"/>
      <c r="AV280" s="990"/>
      <c r="AW280" s="469" t="s">
        <v>85</v>
      </c>
      <c r="AX280" s="26">
        <f>ROUND(AX278*職員設定!$S$13,0)</f>
        <v>0</v>
      </c>
      <c r="AY280" s="1001"/>
      <c r="AZ280" s="1043"/>
      <c r="BA280" s="990"/>
      <c r="BB280" s="469" t="s">
        <v>85</v>
      </c>
      <c r="BC280" s="26">
        <f>ROUND(BC278*職員設定!$S$13,0)</f>
        <v>0</v>
      </c>
      <c r="BD280" s="1001"/>
      <c r="BE280" s="1043"/>
      <c r="BF280" s="990"/>
      <c r="BG280" s="469" t="s">
        <v>85</v>
      </c>
      <c r="BH280" s="26">
        <f>ROUND(BH278*職員設定!$S$13,0)</f>
        <v>0</v>
      </c>
      <c r="BI280" s="1001"/>
      <c r="BJ280" s="1043"/>
      <c r="BK280" s="990"/>
      <c r="BL280" s="470"/>
      <c r="BM280" s="26"/>
      <c r="BN280" s="1001"/>
      <c r="BO280" s="997"/>
      <c r="BP280" s="954"/>
      <c r="BQ280" s="470"/>
      <c r="BR280" s="26"/>
      <c r="BS280" s="1001"/>
      <c r="BT280" s="997"/>
      <c r="BU280" s="954"/>
      <c r="BV280" s="470"/>
      <c r="BW280" s="26"/>
      <c r="BX280" s="1001"/>
      <c r="BY280" s="997"/>
      <c r="BZ280" s="954"/>
      <c r="CA280" s="1084"/>
      <c r="CB280" s="1078"/>
      <c r="CC280" s="948"/>
    </row>
    <row r="281" spans="1:81" ht="18" customHeight="1" thickBot="1">
      <c r="A281" s="1180"/>
      <c r="B281" s="1175"/>
      <c r="C281" s="1176"/>
      <c r="D281" s="58" t="s">
        <v>86</v>
      </c>
      <c r="E281" s="19">
        <f>E279-E280</f>
        <v>652</v>
      </c>
      <c r="F281" s="1002"/>
      <c r="G281" s="1044"/>
      <c r="H281" s="1101"/>
      <c r="I281" s="58" t="s">
        <v>86</v>
      </c>
      <c r="J281" s="19">
        <f>J279-J280</f>
        <v>59</v>
      </c>
      <c r="K281" s="1002"/>
      <c r="L281" s="1044"/>
      <c r="M281" s="1101"/>
      <c r="N281" s="58" t="s">
        <v>86</v>
      </c>
      <c r="O281" s="19">
        <f>O279-O280</f>
        <v>0</v>
      </c>
      <c r="P281" s="1002"/>
      <c r="Q281" s="1044"/>
      <c r="R281" s="991"/>
      <c r="S281" s="58" t="s">
        <v>86</v>
      </c>
      <c r="T281" s="19">
        <f>T279-T280</f>
        <v>13566</v>
      </c>
      <c r="U281" s="1002"/>
      <c r="V281" s="1044"/>
      <c r="W281" s="991"/>
      <c r="X281" s="58" t="s">
        <v>86</v>
      </c>
      <c r="Y281" s="19">
        <f>Y279-Y280</f>
        <v>3880</v>
      </c>
      <c r="Z281" s="1002"/>
      <c r="AA281" s="1044"/>
      <c r="AB281" s="991"/>
      <c r="AC281" s="58" t="s">
        <v>86</v>
      </c>
      <c r="AD281" s="19">
        <f>AD279-AD280</f>
        <v>0</v>
      </c>
      <c r="AE281" s="1002"/>
      <c r="AF281" s="1044"/>
      <c r="AG281" s="991"/>
      <c r="AH281" s="58" t="s">
        <v>86</v>
      </c>
      <c r="AI281" s="19">
        <f>AI279-AI280</f>
        <v>0</v>
      </c>
      <c r="AJ281" s="1002"/>
      <c r="AK281" s="1044"/>
      <c r="AL281" s="991"/>
      <c r="AM281" s="58" t="s">
        <v>86</v>
      </c>
      <c r="AN281" s="19">
        <f>AN279-AN280</f>
        <v>0</v>
      </c>
      <c r="AO281" s="1002"/>
      <c r="AP281" s="1044"/>
      <c r="AQ281" s="991"/>
      <c r="AR281" s="58" t="s">
        <v>86</v>
      </c>
      <c r="AS281" s="19">
        <f>AS279-AS280</f>
        <v>0</v>
      </c>
      <c r="AT281" s="1002"/>
      <c r="AU281" s="1044"/>
      <c r="AV281" s="991"/>
      <c r="AW281" s="58" t="s">
        <v>86</v>
      </c>
      <c r="AX281" s="19">
        <f>AX279-AX280</f>
        <v>0</v>
      </c>
      <c r="AY281" s="1002"/>
      <c r="AZ281" s="1044"/>
      <c r="BA281" s="991"/>
      <c r="BB281" s="58" t="s">
        <v>86</v>
      </c>
      <c r="BC281" s="19">
        <f>BC279-BC280</f>
        <v>0</v>
      </c>
      <c r="BD281" s="1002"/>
      <c r="BE281" s="1044"/>
      <c r="BF281" s="991"/>
      <c r="BG281" s="58" t="s">
        <v>86</v>
      </c>
      <c r="BH281" s="19">
        <f>BH279-BH280</f>
        <v>0</v>
      </c>
      <c r="BI281" s="1002"/>
      <c r="BJ281" s="1044"/>
      <c r="BK281" s="991"/>
      <c r="BL281" s="94"/>
      <c r="BM281" s="84"/>
      <c r="BN281" s="1002"/>
      <c r="BO281" s="998"/>
      <c r="BP281" s="955"/>
      <c r="BQ281" s="94"/>
      <c r="BR281" s="84"/>
      <c r="BS281" s="1002"/>
      <c r="BT281" s="998"/>
      <c r="BU281" s="955"/>
      <c r="BV281" s="94"/>
      <c r="BW281" s="84"/>
      <c r="BX281" s="1002"/>
      <c r="BY281" s="998"/>
      <c r="BZ281" s="955"/>
      <c r="CA281" s="1085"/>
      <c r="CB281" s="1079"/>
      <c r="CC281" s="949">
        <f t="shared" si="113"/>
        <v>0</v>
      </c>
    </row>
    <row r="282" spans="1:81" s="3" customFormat="1" ht="18" customHeight="1">
      <c r="A282" s="1180"/>
      <c r="B282" s="1134" t="s">
        <v>228</v>
      </c>
      <c r="C282" s="1135"/>
      <c r="D282" s="59" t="str">
        <f>IF(職員設定!$V$8="","",職員設定!$V$8)</f>
        <v>通勤手当</v>
      </c>
      <c r="E282" s="151">
        <f>IF(E239&lt;&gt;"",職員設定!$V$13,"0")</f>
        <v>10000</v>
      </c>
      <c r="F282" s="2"/>
      <c r="G282" s="29" t="s">
        <v>90</v>
      </c>
      <c r="H282" s="165" t="s">
        <v>79</v>
      </c>
      <c r="I282" s="59" t="str">
        <f>IF(職員設定!$V$8="","",職員設定!$V$8)</f>
        <v>通勤手当</v>
      </c>
      <c r="J282" s="151">
        <f>IF(J239&lt;&gt;"",職員設定!$V$13,"0")</f>
        <v>10000</v>
      </c>
      <c r="K282" s="2"/>
      <c r="L282" s="29" t="s">
        <v>90</v>
      </c>
      <c r="M282" s="165" t="s">
        <v>79</v>
      </c>
      <c r="N282" s="59" t="str">
        <f>IF(職員設定!$V$8="","",職員設定!$V$8)</f>
        <v>通勤手当</v>
      </c>
      <c r="O282" s="151">
        <f>IF(O239&lt;&gt;"",職員設定!$V$13,"0")</f>
        <v>10000</v>
      </c>
      <c r="P282" s="2"/>
      <c r="Q282" s="299" t="s">
        <v>79</v>
      </c>
      <c r="R282" s="165" t="s">
        <v>79</v>
      </c>
      <c r="S282" s="59" t="str">
        <f>IF(職員設定!$V$8="","",職員設定!$V$8)</f>
        <v>通勤手当</v>
      </c>
      <c r="T282" s="151">
        <f>IF(T239&lt;&gt;"",職員設定!$V$13,"0")</f>
        <v>10000</v>
      </c>
      <c r="U282" s="2"/>
      <c r="V282" s="299" t="s">
        <v>79</v>
      </c>
      <c r="W282" s="165" t="s">
        <v>79</v>
      </c>
      <c r="X282" s="59" t="str">
        <f>IF(職員設定!$V$8="","",職員設定!$V$8)</f>
        <v>通勤手当</v>
      </c>
      <c r="Y282" s="151">
        <v>8970</v>
      </c>
      <c r="Z282" s="2"/>
      <c r="AA282" s="299" t="s">
        <v>79</v>
      </c>
      <c r="AB282" s="165" t="s">
        <v>79</v>
      </c>
      <c r="AC282" s="59" t="str">
        <f>IF(職員設定!$V$8="","",職員設定!$V$8)</f>
        <v>通勤手当</v>
      </c>
      <c r="AD282" s="151" t="str">
        <f>IF(AD239&lt;&gt;"",職員設定!$V$13,"0")</f>
        <v>0</v>
      </c>
      <c r="AE282" s="2"/>
      <c r="AF282" s="299" t="s">
        <v>79</v>
      </c>
      <c r="AG282" s="165" t="s">
        <v>79</v>
      </c>
      <c r="AH282" s="59" t="str">
        <f>IF(職員設定!$V$8="","",職員設定!$V$8)</f>
        <v>通勤手当</v>
      </c>
      <c r="AI282" s="151" t="str">
        <f>IF(AI239&lt;&gt;"",職員設定!$V$13,"0")</f>
        <v>0</v>
      </c>
      <c r="AJ282" s="2"/>
      <c r="AK282" s="299" t="s">
        <v>79</v>
      </c>
      <c r="AL282" s="165" t="s">
        <v>79</v>
      </c>
      <c r="AM282" s="59" t="str">
        <f>IF(職員設定!$V$8="","",職員設定!$V$8)</f>
        <v>通勤手当</v>
      </c>
      <c r="AN282" s="151" t="str">
        <f>IF(AN239&lt;&gt;"",職員設定!$V$13,"0")</f>
        <v>0</v>
      </c>
      <c r="AO282" s="2"/>
      <c r="AP282" s="299" t="s">
        <v>79</v>
      </c>
      <c r="AQ282" s="165" t="s">
        <v>79</v>
      </c>
      <c r="AR282" s="59" t="str">
        <f>IF(職員設定!$V$8="","",職員設定!$V$8)</f>
        <v>通勤手当</v>
      </c>
      <c r="AS282" s="151" t="str">
        <f>IF(AS239&lt;&gt;"",職員設定!$V$13,"0")</f>
        <v>0</v>
      </c>
      <c r="AT282" s="2"/>
      <c r="AU282" s="299" t="s">
        <v>79</v>
      </c>
      <c r="AV282" s="165" t="s">
        <v>79</v>
      </c>
      <c r="AW282" s="59" t="str">
        <f>IF(職員設定!$V$8="","",職員設定!$V$8)</f>
        <v>通勤手当</v>
      </c>
      <c r="AX282" s="151" t="str">
        <f>IF(AX239&lt;&gt;"",職員設定!$V$13,"0")</f>
        <v>0</v>
      </c>
      <c r="AY282" s="2"/>
      <c r="AZ282" s="299" t="s">
        <v>79</v>
      </c>
      <c r="BA282" s="165" t="s">
        <v>79</v>
      </c>
      <c r="BB282" s="59" t="str">
        <f>IF(職員設定!$V$8="","",職員設定!$V$8)</f>
        <v>通勤手当</v>
      </c>
      <c r="BC282" s="151" t="str">
        <f>IF(BC239&lt;&gt;"",職員設定!$V$13,"0")</f>
        <v>0</v>
      </c>
      <c r="BD282" s="2"/>
      <c r="BE282" s="299" t="s">
        <v>79</v>
      </c>
      <c r="BF282" s="165" t="s">
        <v>79</v>
      </c>
      <c r="BG282" s="59" t="str">
        <f>IF(職員設定!$V$8="","",職員設定!$V$8)</f>
        <v>通勤手当</v>
      </c>
      <c r="BH282" s="151" t="str">
        <f>IF(BH239&lt;&gt;"",職員設定!$V$13,"0")</f>
        <v>0</v>
      </c>
      <c r="BI282" s="2"/>
      <c r="BJ282" s="299" t="s">
        <v>79</v>
      </c>
      <c r="BK282" s="165" t="s">
        <v>79</v>
      </c>
      <c r="BL282" s="95"/>
      <c r="BM282" s="96"/>
      <c r="BN282" s="2"/>
      <c r="BO282" s="29" t="s">
        <v>79</v>
      </c>
      <c r="BP282" s="165" t="s">
        <v>116</v>
      </c>
      <c r="BQ282" s="95"/>
      <c r="BR282" s="96"/>
      <c r="BS282" s="2"/>
      <c r="BT282" s="29" t="s">
        <v>79</v>
      </c>
      <c r="BU282" s="165" t="s">
        <v>116</v>
      </c>
      <c r="BV282" s="95"/>
      <c r="BW282" s="96"/>
      <c r="BX282" s="2"/>
      <c r="BY282" s="29" t="s">
        <v>79</v>
      </c>
      <c r="BZ282" s="165" t="s">
        <v>116</v>
      </c>
      <c r="CA282" s="290" t="s">
        <v>14</v>
      </c>
      <c r="CB282" s="290" t="s">
        <v>14</v>
      </c>
      <c r="CC282" s="603" t="s">
        <v>121</v>
      </c>
    </row>
    <row r="283" spans="1:81" ht="18" customHeight="1">
      <c r="A283" s="1180"/>
      <c r="B283" s="1134"/>
      <c r="C283" s="1135"/>
      <c r="D283" s="61" t="str">
        <f>IF(職員設定!$W$8="","",職員設定!$W$8)</f>
        <v>課税通勤手当</v>
      </c>
      <c r="E283" s="151">
        <f>IF(E239&lt;&gt;"",職員設定!$W$13,"0")</f>
        <v>0</v>
      </c>
      <c r="F283" s="2"/>
      <c r="G283" s="999">
        <f>SUM(G239:G277)-G278</f>
        <v>35399</v>
      </c>
      <c r="H283" s="1102">
        <f>SUM(H239:H277)-H278</f>
        <v>4000</v>
      </c>
      <c r="I283" s="61" t="str">
        <f>IF(職員設定!$W$8="","",職員設定!$W$8)</f>
        <v>課税通勤手当</v>
      </c>
      <c r="J283" s="151">
        <f>IF(J239&lt;&gt;"",職員設定!$W$13,"0")</f>
        <v>0</v>
      </c>
      <c r="K283" s="2"/>
      <c r="L283" s="999">
        <f>SUM(L239:L277)-L278</f>
        <v>36488</v>
      </c>
      <c r="M283" s="1102">
        <f>SUM(M239:M277)-M278</f>
        <v>4000</v>
      </c>
      <c r="N283" s="61" t="str">
        <f>IF(職員設定!$W$8="","",職員設定!$W$8)</f>
        <v>課税通勤手当</v>
      </c>
      <c r="O283" s="151">
        <f>IF(O239&lt;&gt;"",職員設定!$W$13,"0")</f>
        <v>0</v>
      </c>
      <c r="P283" s="2"/>
      <c r="Q283" s="999">
        <f>SUM(Q239:Q277)-Q278</f>
        <v>36113</v>
      </c>
      <c r="R283" s="992">
        <f>SUM(R239:R277)-R278</f>
        <v>4012</v>
      </c>
      <c r="S283" s="61" t="str">
        <f>IF(職員設定!$W$8="","",職員設定!$W$8)</f>
        <v>課税通勤手当</v>
      </c>
      <c r="T283" s="151">
        <f>IF(T239&lt;&gt;"",職員設定!$W$13,"0")</f>
        <v>0</v>
      </c>
      <c r="U283" s="2"/>
      <c r="V283" s="999">
        <f>SUM(V239:V277)-V278</f>
        <v>23814</v>
      </c>
      <c r="W283" s="992">
        <f>SUM(W239:W277)-W278</f>
        <v>2645</v>
      </c>
      <c r="X283" s="61" t="str">
        <f>IF(職員設定!$W$8="","",職員設定!$W$8)</f>
        <v>課税通勤手当</v>
      </c>
      <c r="Y283" s="151">
        <f>IF(Y239&lt;&gt;"",職員設定!$W$13,"0")</f>
        <v>0</v>
      </c>
      <c r="Z283" s="2"/>
      <c r="AA283" s="999">
        <f>SUM(AA239:AA277)-AA278</f>
        <v>34371</v>
      </c>
      <c r="AB283" s="992">
        <f>SUM(AB239:AB277)-AB278</f>
        <v>3819</v>
      </c>
      <c r="AC283" s="61" t="str">
        <f>IF(職員設定!$W$8="","",職員設定!$W$8)</f>
        <v>課税通勤手当</v>
      </c>
      <c r="AD283" s="151" t="str">
        <f>IF(AD239&lt;&gt;"",職員設定!$W$13,"0")</f>
        <v>0</v>
      </c>
      <c r="AE283" s="2"/>
      <c r="AF283" s="999">
        <f>SUM(AF239:AF277)-AF278</f>
        <v>0</v>
      </c>
      <c r="AG283" s="992">
        <f>SUM(AG239:AG277)-AG278</f>
        <v>0</v>
      </c>
      <c r="AH283" s="61" t="str">
        <f>IF(職員設定!$W$8="","",職員設定!$W$8)</f>
        <v>課税通勤手当</v>
      </c>
      <c r="AI283" s="151" t="str">
        <f>IF(AI239&lt;&gt;"",職員設定!$W$13,"0")</f>
        <v>0</v>
      </c>
      <c r="AJ283" s="2"/>
      <c r="AK283" s="999">
        <f>SUM(AK239:AK277)-AK278</f>
        <v>0</v>
      </c>
      <c r="AL283" s="992">
        <f>SUM(AL239:AL277)-AL278</f>
        <v>0</v>
      </c>
      <c r="AM283" s="61" t="str">
        <f>IF(職員設定!$W$8="","",職員設定!$W$8)</f>
        <v>課税通勤手当</v>
      </c>
      <c r="AN283" s="151" t="str">
        <f>IF(AN239&lt;&gt;"",職員設定!$W$13,"0")</f>
        <v>0</v>
      </c>
      <c r="AO283" s="2"/>
      <c r="AP283" s="999">
        <f>SUM(AP239:AP277)-AP278</f>
        <v>0</v>
      </c>
      <c r="AQ283" s="992">
        <f>SUM(AQ239:AQ277)-AQ278</f>
        <v>0</v>
      </c>
      <c r="AR283" s="61" t="str">
        <f>IF(職員設定!$W$8="","",職員設定!$W$8)</f>
        <v>課税通勤手当</v>
      </c>
      <c r="AS283" s="151" t="str">
        <f>IF(AS239&lt;&gt;"",職員設定!$W$13,"0")</f>
        <v>0</v>
      </c>
      <c r="AT283" s="2"/>
      <c r="AU283" s="999">
        <f>SUM(AU239:AU277)-AU278</f>
        <v>0</v>
      </c>
      <c r="AV283" s="992">
        <f>SUM(AV239:AV277)-AV278</f>
        <v>0</v>
      </c>
      <c r="AW283" s="61" t="str">
        <f>IF(職員設定!$W$8="","",職員設定!$W$8)</f>
        <v>課税通勤手当</v>
      </c>
      <c r="AX283" s="151" t="str">
        <f>IF(AX239&lt;&gt;"",職員設定!$W$13,"0")</f>
        <v>0</v>
      </c>
      <c r="AY283" s="2"/>
      <c r="AZ283" s="999">
        <f>SUM(AZ239:AZ277)-AZ278</f>
        <v>0</v>
      </c>
      <c r="BA283" s="992">
        <f>SUM(BA239:BA277)-BA278</f>
        <v>0</v>
      </c>
      <c r="BB283" s="61" t="str">
        <f>IF(職員設定!$W$8="","",職員設定!$W$8)</f>
        <v>課税通勤手当</v>
      </c>
      <c r="BC283" s="151" t="str">
        <f>IF(BC239&lt;&gt;"",職員設定!$W$13,"0")</f>
        <v>0</v>
      </c>
      <c r="BD283" s="2"/>
      <c r="BE283" s="999">
        <f>SUM(BE239:BE277)-BE278</f>
        <v>0</v>
      </c>
      <c r="BF283" s="992">
        <f>SUM(BF239:BF277)-BF278</f>
        <v>0</v>
      </c>
      <c r="BG283" s="61" t="str">
        <f>IF(職員設定!$W$8="","",職員設定!$W$8)</f>
        <v>課税通勤手当</v>
      </c>
      <c r="BH283" s="151" t="str">
        <f>IF(BH239&lt;&gt;"",職員設定!$W$13,"0")</f>
        <v>0</v>
      </c>
      <c r="BI283" s="2"/>
      <c r="BJ283" s="999">
        <f>SUM(BJ239:BJ277)-BJ278</f>
        <v>0</v>
      </c>
      <c r="BK283" s="992">
        <f>SUM(BK239:BK277)-BK278</f>
        <v>0</v>
      </c>
      <c r="BL283" s="97"/>
      <c r="BM283" s="98"/>
      <c r="BN283" s="2"/>
      <c r="BO283" s="999">
        <f>SUM(BO239:BO277)-BO278</f>
        <v>0</v>
      </c>
      <c r="BP283" s="957">
        <f>SUM(BP239:BP277)-BP278</f>
        <v>0</v>
      </c>
      <c r="BQ283" s="97"/>
      <c r="BR283" s="98"/>
      <c r="BS283" s="2"/>
      <c r="BT283" s="999">
        <f>SUM(BT239:BT277)-BT278</f>
        <v>0</v>
      </c>
      <c r="BU283" s="957">
        <f>SUM(BU239:BU277)-BU278</f>
        <v>0</v>
      </c>
      <c r="BV283" s="97"/>
      <c r="BW283" s="98"/>
      <c r="BX283" s="2"/>
      <c r="BY283" s="999">
        <f>SUM(BY239:BY277)-BY278</f>
        <v>0</v>
      </c>
      <c r="BZ283" s="957">
        <f>SUM(BZ239:BZ277)-BZ278</f>
        <v>0</v>
      </c>
      <c r="CA283" s="1089">
        <f>SUM(CA239:CA277)-CA278</f>
        <v>184661</v>
      </c>
      <c r="CB283" s="1088">
        <f>SUM(CB239:CB277)-CB278</f>
        <v>8000</v>
      </c>
      <c r="CC283" s="1015" t="str">
        <f>IF(BZ283+BU283+BP283+BK283+BF283+BA283+AV283+AQ283+AL283+AG283+AB283+W283+R283+CB294+CC294-CC295-CB295=0,"〇",BZ283+BU283+BP283+BK283+BF283+BA283+AV283+AQ283+AL283+AG283+AB283+W283+R283+CB294+CC294-CC295-CB295)</f>
        <v>〇</v>
      </c>
    </row>
    <row r="284" spans="1:81" ht="18" customHeight="1">
      <c r="A284" s="1180"/>
      <c r="B284" s="1134"/>
      <c r="C284" s="1135"/>
      <c r="D284" s="62" t="str">
        <f>IF(職員設定!$X$8="","",職員設定!$X$8)</f>
        <v>名称</v>
      </c>
      <c r="E284" s="152">
        <f>IF(E239&lt;&gt;"",職員設定!$X$13,"0")</f>
        <v>0</v>
      </c>
      <c r="F284" s="2"/>
      <c r="G284" s="974"/>
      <c r="H284" s="1096"/>
      <c r="I284" s="62" t="str">
        <f>IF(職員設定!$X$8="","",職員設定!$X$8)</f>
        <v>名称</v>
      </c>
      <c r="J284" s="152">
        <f>IF(J239&lt;&gt;"",職員設定!$X$13,"0")</f>
        <v>0</v>
      </c>
      <c r="K284" s="2"/>
      <c r="L284" s="974"/>
      <c r="M284" s="1096"/>
      <c r="N284" s="62" t="str">
        <f>IF(職員設定!$X$8="","",職員設定!$X$8)</f>
        <v>名称</v>
      </c>
      <c r="O284" s="152">
        <f>IF(O239&lt;&gt;"",職員設定!$X$13,"0")</f>
        <v>0</v>
      </c>
      <c r="P284" s="2"/>
      <c r="Q284" s="974"/>
      <c r="R284" s="993"/>
      <c r="S284" s="62" t="str">
        <f>IF(職員設定!$X$8="","",職員設定!$X$8)</f>
        <v>名称</v>
      </c>
      <c r="T284" s="152">
        <f>IF(T239&lt;&gt;"",職員設定!$X$13,"0")</f>
        <v>0</v>
      </c>
      <c r="U284" s="2"/>
      <c r="V284" s="974"/>
      <c r="W284" s="993"/>
      <c r="X284" s="62" t="str">
        <f>IF(職員設定!$X$8="","",職員設定!$X$8)</f>
        <v>名称</v>
      </c>
      <c r="Y284" s="152">
        <f>IF(Y239&lt;&gt;"",職員設定!$X$13,"0")</f>
        <v>0</v>
      </c>
      <c r="Z284" s="2"/>
      <c r="AA284" s="974"/>
      <c r="AB284" s="993"/>
      <c r="AC284" s="62" t="str">
        <f>IF(職員設定!$X$8="","",職員設定!$X$8)</f>
        <v>名称</v>
      </c>
      <c r="AD284" s="152" t="str">
        <f>IF(AD239&lt;&gt;"",職員設定!$X$13,"0")</f>
        <v>0</v>
      </c>
      <c r="AE284" s="2"/>
      <c r="AF284" s="974"/>
      <c r="AG284" s="993"/>
      <c r="AH284" s="62" t="str">
        <f>IF(職員設定!$X$8="","",職員設定!$X$8)</f>
        <v>名称</v>
      </c>
      <c r="AI284" s="152" t="str">
        <f>IF(AI239&lt;&gt;"",職員設定!$X$13,"0")</f>
        <v>0</v>
      </c>
      <c r="AJ284" s="2"/>
      <c r="AK284" s="974"/>
      <c r="AL284" s="993"/>
      <c r="AM284" s="62" t="str">
        <f>IF(職員設定!$X$8="","",職員設定!$X$8)</f>
        <v>名称</v>
      </c>
      <c r="AN284" s="152" t="str">
        <f>IF(AN239&lt;&gt;"",職員設定!$X$13,"0")</f>
        <v>0</v>
      </c>
      <c r="AO284" s="2"/>
      <c r="AP284" s="974"/>
      <c r="AQ284" s="993"/>
      <c r="AR284" s="62" t="str">
        <f>IF(職員設定!$X$8="","",職員設定!$X$8)</f>
        <v>名称</v>
      </c>
      <c r="AS284" s="152" t="str">
        <f>IF(AS239&lt;&gt;"",職員設定!$X$13,"0")</f>
        <v>0</v>
      </c>
      <c r="AT284" s="2"/>
      <c r="AU284" s="974"/>
      <c r="AV284" s="993"/>
      <c r="AW284" s="62" t="str">
        <f>IF(職員設定!$X$8="","",職員設定!$X$8)</f>
        <v>名称</v>
      </c>
      <c r="AX284" s="152" t="str">
        <f>IF(AX239&lt;&gt;"",職員設定!$X$13,"0")</f>
        <v>0</v>
      </c>
      <c r="AY284" s="2"/>
      <c r="AZ284" s="974"/>
      <c r="BA284" s="993"/>
      <c r="BB284" s="62" t="str">
        <f>IF(職員設定!$X$8="","",職員設定!$X$8)</f>
        <v>名称</v>
      </c>
      <c r="BC284" s="152" t="str">
        <f>IF(BC239&lt;&gt;"",職員設定!$X$13,"0")</f>
        <v>0</v>
      </c>
      <c r="BD284" s="2"/>
      <c r="BE284" s="974"/>
      <c r="BF284" s="993"/>
      <c r="BG284" s="62" t="str">
        <f>IF(職員設定!$X$8="","",職員設定!$X$8)</f>
        <v>名称</v>
      </c>
      <c r="BH284" s="152" t="str">
        <f>IF(BH239&lt;&gt;"",職員設定!$X$13,"0")</f>
        <v>0</v>
      </c>
      <c r="BI284" s="2"/>
      <c r="BJ284" s="974"/>
      <c r="BK284" s="993"/>
      <c r="BL284" s="99"/>
      <c r="BM284" s="100"/>
      <c r="BN284" s="2"/>
      <c r="BO284" s="974"/>
      <c r="BP284" s="958"/>
      <c r="BQ284" s="99"/>
      <c r="BR284" s="100"/>
      <c r="BS284" s="2"/>
      <c r="BT284" s="974"/>
      <c r="BU284" s="958"/>
      <c r="BV284" s="99"/>
      <c r="BW284" s="100"/>
      <c r="BX284" s="2"/>
      <c r="BY284" s="974"/>
      <c r="BZ284" s="958"/>
      <c r="CA284" s="1004"/>
      <c r="CB284" s="1020"/>
      <c r="CC284" s="1016"/>
    </row>
    <row r="285" spans="1:81" ht="18" customHeight="1" thickBot="1">
      <c r="A285" s="1180"/>
      <c r="B285" s="1136"/>
      <c r="C285" s="1137"/>
      <c r="D285" s="63" t="str">
        <f>IF(職員設定!$Y$8="","",職員設定!$Y$8)</f>
        <v>名称</v>
      </c>
      <c r="E285" s="153">
        <f>IF(E239&lt;&gt;"",職員設定!$Y$13,"0")</f>
        <v>0</v>
      </c>
      <c r="F285" s="2"/>
      <c r="G285" s="1127"/>
      <c r="H285" s="1097"/>
      <c r="I285" s="63" t="str">
        <f>IF(職員設定!$Y$8="","",職員設定!$Y$8)</f>
        <v>名称</v>
      </c>
      <c r="J285" s="153">
        <f>IF(J239&lt;&gt;"",職員設定!$Y$13,"0")</f>
        <v>0</v>
      </c>
      <c r="K285" s="2"/>
      <c r="L285" s="1127"/>
      <c r="M285" s="1097"/>
      <c r="N285" s="63" t="str">
        <f>IF(職員設定!$Y$8="","",職員設定!$Y$8)</f>
        <v>名称</v>
      </c>
      <c r="O285" s="153">
        <f>IF(O239&lt;&gt;"",職員設定!$Y$13,"0")</f>
        <v>0</v>
      </c>
      <c r="P285" s="24"/>
      <c r="Q285" s="975"/>
      <c r="R285" s="994"/>
      <c r="S285" s="63" t="str">
        <f>IF(職員設定!$Y$8="","",職員設定!$Y$8)</f>
        <v>名称</v>
      </c>
      <c r="T285" s="153">
        <f>IF(T239&lt;&gt;"",職員設定!$Y$13,"0")</f>
        <v>0</v>
      </c>
      <c r="U285" s="24"/>
      <c r="V285" s="975"/>
      <c r="W285" s="994"/>
      <c r="X285" s="63" t="str">
        <f>IF(職員設定!$Y$8="","",職員設定!$Y$8)</f>
        <v>名称</v>
      </c>
      <c r="Y285" s="153">
        <f>IF(Y239&lt;&gt;"",職員設定!$Y$13,"0")</f>
        <v>0</v>
      </c>
      <c r="Z285" s="24"/>
      <c r="AA285" s="975"/>
      <c r="AB285" s="994"/>
      <c r="AC285" s="63" t="str">
        <f>IF(職員設定!$Y$8="","",職員設定!$Y$8)</f>
        <v>名称</v>
      </c>
      <c r="AD285" s="153" t="str">
        <f>IF(AD239&lt;&gt;"",職員設定!$Y$13,"0")</f>
        <v>0</v>
      </c>
      <c r="AE285" s="24"/>
      <c r="AF285" s="975"/>
      <c r="AG285" s="994"/>
      <c r="AH285" s="63" t="str">
        <f>IF(職員設定!$Y$8="","",職員設定!$Y$8)</f>
        <v>名称</v>
      </c>
      <c r="AI285" s="153" t="str">
        <f>IF(AI239&lt;&gt;"",職員設定!$Y$13,"0")</f>
        <v>0</v>
      </c>
      <c r="AJ285" s="24"/>
      <c r="AK285" s="975"/>
      <c r="AL285" s="994"/>
      <c r="AM285" s="63" t="str">
        <f>IF(職員設定!$Y$8="","",職員設定!$Y$8)</f>
        <v>名称</v>
      </c>
      <c r="AN285" s="153" t="str">
        <f>IF(AN239&lt;&gt;"",職員設定!$Y$13,"0")</f>
        <v>0</v>
      </c>
      <c r="AO285" s="24"/>
      <c r="AP285" s="975"/>
      <c r="AQ285" s="994"/>
      <c r="AR285" s="63" t="str">
        <f>IF(職員設定!$Y$8="","",職員設定!$Y$8)</f>
        <v>名称</v>
      </c>
      <c r="AS285" s="153" t="str">
        <f>IF(AS239&lt;&gt;"",職員設定!$Y$13,"0")</f>
        <v>0</v>
      </c>
      <c r="AT285" s="24"/>
      <c r="AU285" s="975"/>
      <c r="AV285" s="994"/>
      <c r="AW285" s="63" t="str">
        <f>IF(職員設定!$Y$8="","",職員設定!$Y$8)</f>
        <v>名称</v>
      </c>
      <c r="AX285" s="153" t="str">
        <f>IF(AX239&lt;&gt;"",職員設定!$Y$13,"0")</f>
        <v>0</v>
      </c>
      <c r="AY285" s="24"/>
      <c r="AZ285" s="975"/>
      <c r="BA285" s="994"/>
      <c r="BB285" s="63" t="str">
        <f>IF(職員設定!$Y$8="","",職員設定!$Y$8)</f>
        <v>名称</v>
      </c>
      <c r="BC285" s="153" t="str">
        <f>IF(BC239&lt;&gt;"",職員設定!$Y$13,"0")</f>
        <v>0</v>
      </c>
      <c r="BD285" s="24"/>
      <c r="BE285" s="975"/>
      <c r="BF285" s="994"/>
      <c r="BG285" s="63" t="str">
        <f>IF(職員設定!$Y$8="","",職員設定!$Y$8)</f>
        <v>名称</v>
      </c>
      <c r="BH285" s="153" t="str">
        <f>IF(BH239&lt;&gt;"",職員設定!$Y$13,"0")</f>
        <v>0</v>
      </c>
      <c r="BI285" s="24"/>
      <c r="BJ285" s="975"/>
      <c r="BK285" s="994"/>
      <c r="BL285" s="101"/>
      <c r="BM285" s="102"/>
      <c r="BN285" s="2"/>
      <c r="BO285" s="975"/>
      <c r="BP285" s="959"/>
      <c r="BQ285" s="101"/>
      <c r="BR285" s="102"/>
      <c r="BS285" s="2"/>
      <c r="BT285" s="975"/>
      <c r="BU285" s="959"/>
      <c r="BV285" s="101"/>
      <c r="BW285" s="102"/>
      <c r="BX285" s="2"/>
      <c r="BY285" s="975"/>
      <c r="BZ285" s="959"/>
      <c r="CA285" s="1005"/>
      <c r="CB285" s="1021"/>
      <c r="CC285" s="1017"/>
    </row>
    <row r="286" spans="1:81" ht="18" customHeight="1">
      <c r="A286" s="1180"/>
      <c r="B286" s="1138"/>
      <c r="C286" s="1139"/>
      <c r="D286" s="64" t="s">
        <v>15</v>
      </c>
      <c r="E286" s="8">
        <f>E285+E284+E283+E282+E276+E272+E268+E264+E260+E256+E252+E249+E246+E243+E240-E280</f>
        <v>167588</v>
      </c>
      <c r="F286" s="963" t="str">
        <f>IF(E287=F287,"〇","×")</f>
        <v>〇</v>
      </c>
      <c r="G286" s="964"/>
      <c r="H286" s="965"/>
      <c r="I286" s="64" t="s">
        <v>15</v>
      </c>
      <c r="J286" s="8">
        <f>J285+J284+J283+J282+J276+J272+J268+J264+J260+J256+J252+J249+J246+J243+J240-J280</f>
        <v>171934</v>
      </c>
      <c r="K286" s="963" t="str">
        <f>IF(J287=K287,"〇","×")</f>
        <v>〇</v>
      </c>
      <c r="L286" s="964"/>
      <c r="M286" s="1098"/>
      <c r="N286" s="64" t="s">
        <v>15</v>
      </c>
      <c r="O286" s="8">
        <f>O285+O284+O283+O282+O276+O272+O268+O264+O260+O256+O252+O249+O246+O243+O240-O280</f>
        <v>170493</v>
      </c>
      <c r="P286" s="963" t="str">
        <f>IF(O287=P287,"〇","×")</f>
        <v>〇</v>
      </c>
      <c r="Q286" s="964"/>
      <c r="R286" s="965"/>
      <c r="S286" s="64" t="s">
        <v>15</v>
      </c>
      <c r="T286" s="8">
        <f>T285+T284+T283+T282+T276+T272+T268+T264+T260+T256+T252+T249+T246+T243+T240-T280</f>
        <v>115769</v>
      </c>
      <c r="U286" s="963" t="str">
        <f>IF(T287=U287,"〇","×")</f>
        <v>〇</v>
      </c>
      <c r="V286" s="964"/>
      <c r="W286" s="965"/>
      <c r="X286" s="64" t="s">
        <v>15</v>
      </c>
      <c r="Y286" s="8">
        <f>Y285+Y284+Y283+Y282+Y276+Y272+Y268+Y264+Y260+Y256+Y252+Y249+Y246+Y243+Y240-Y280</f>
        <v>88759</v>
      </c>
      <c r="Z286" s="963" t="str">
        <f>IF(Y287=Z287,"〇","×")</f>
        <v>〇</v>
      </c>
      <c r="AA286" s="964"/>
      <c r="AB286" s="965"/>
      <c r="AC286" s="64" t="s">
        <v>15</v>
      </c>
      <c r="AD286" s="8">
        <f>AD285+AD284+AD283+AD282+AD276+AD272+AD268+AD264+AD260+AD256+AD252+AD249+AD246+AD243+AD240-AD280</f>
        <v>0</v>
      </c>
      <c r="AE286" s="963" t="str">
        <f>IF(AD287=AE287,"〇","×")</f>
        <v>〇</v>
      </c>
      <c r="AF286" s="964"/>
      <c r="AG286" s="965"/>
      <c r="AH286" s="64" t="s">
        <v>15</v>
      </c>
      <c r="AI286" s="8">
        <f>AI285+AI284+AI283+AI282+AI276+AI272+AI268+AI264+AI260+AI256+AI252+AI249+AI246+AI243+AI240-AI280</f>
        <v>0</v>
      </c>
      <c r="AJ286" s="963" t="str">
        <f>IF(AI287=AJ287,"〇","×")</f>
        <v>〇</v>
      </c>
      <c r="AK286" s="964"/>
      <c r="AL286" s="965"/>
      <c r="AM286" s="64" t="s">
        <v>15</v>
      </c>
      <c r="AN286" s="8">
        <f>AN285+AN284+AN283+AN282+AN276+AN272+AN268+AN264+AN260+AN256+AN252+AN249+AN246+AN243+AN240-AN280</f>
        <v>0</v>
      </c>
      <c r="AO286" s="963" t="str">
        <f>IF(AN287=AO287,"〇","×")</f>
        <v>〇</v>
      </c>
      <c r="AP286" s="964"/>
      <c r="AQ286" s="965"/>
      <c r="AR286" s="64" t="s">
        <v>15</v>
      </c>
      <c r="AS286" s="8">
        <f>AS285+AS284+AS283+AS282+AS276+AS272+AS268+AS264+AS260+AS256+AS252+AS249+AS246+AS243+AS240-AS280</f>
        <v>0</v>
      </c>
      <c r="AT286" s="963" t="str">
        <f>IF(AS287=AT287,"〇","×")</f>
        <v>〇</v>
      </c>
      <c r="AU286" s="964"/>
      <c r="AV286" s="965"/>
      <c r="AW286" s="64" t="s">
        <v>15</v>
      </c>
      <c r="AX286" s="8">
        <f>AX285+AX284+AX283+AX282+AX276+AX272+AX268+AX264+AX260+AX256+AX252+AX249+AX246+AX243+AX240-AX280</f>
        <v>0</v>
      </c>
      <c r="AY286" s="963" t="str">
        <f>IF(AX287=AY287,"〇","×")</f>
        <v>〇</v>
      </c>
      <c r="AZ286" s="964"/>
      <c r="BA286" s="965"/>
      <c r="BB286" s="64" t="s">
        <v>15</v>
      </c>
      <c r="BC286" s="8">
        <f>BC285+BC284+BC283+BC282+BC276+BC272+BC268+BC264+BC260+BC256+BC252+BC249+BC246+BC243+BC240-BC280</f>
        <v>0</v>
      </c>
      <c r="BD286" s="963" t="str">
        <f>IF(BC287=BD287,"〇","×")</f>
        <v>〇</v>
      </c>
      <c r="BE286" s="964"/>
      <c r="BF286" s="965"/>
      <c r="BG286" s="64" t="s">
        <v>15</v>
      </c>
      <c r="BH286" s="8">
        <f>BH285+BH284+BH283+BH282+BH276+BH272+BH268+BH264+BH260+BH256+BH252+BH249+BH246+BH243+BH240-BH280</f>
        <v>0</v>
      </c>
      <c r="BI286" s="963" t="str">
        <f>IF(BH287=BI287,"〇","×")</f>
        <v>〇</v>
      </c>
      <c r="BJ286" s="964"/>
      <c r="BK286" s="965"/>
      <c r="BL286" s="64" t="s">
        <v>15</v>
      </c>
      <c r="BM286" s="8">
        <f>BM256</f>
        <v>0</v>
      </c>
      <c r="BN286" s="963" t="str">
        <f>IF(BM287=BN287,"〇","×")</f>
        <v>〇</v>
      </c>
      <c r="BO286" s="964"/>
      <c r="BP286" s="965"/>
      <c r="BQ286" s="64" t="s">
        <v>15</v>
      </c>
      <c r="BR286" s="8">
        <f>BR256</f>
        <v>0</v>
      </c>
      <c r="BS286" s="963" t="str">
        <f>IF(BR287=BS287,"〇","×")</f>
        <v>〇</v>
      </c>
      <c r="BT286" s="964"/>
      <c r="BU286" s="965"/>
      <c r="BV286" s="64" t="s">
        <v>15</v>
      </c>
      <c r="BW286" s="8">
        <f>BW256</f>
        <v>0</v>
      </c>
      <c r="BX286" s="963" t="str">
        <f>IF(BW287=BX287,"〇","×")</f>
        <v>〇</v>
      </c>
      <c r="BY286" s="964"/>
      <c r="BZ286" s="965"/>
      <c r="CA286" s="551">
        <f>BW286+BR286+BM286+BH286+BC286+AX286+AS286+AN286+AI286+AD286+Y286+T286+O286+J286+E286</f>
        <v>714543</v>
      </c>
      <c r="CB286" s="292"/>
      <c r="CC286" s="697"/>
    </row>
    <row r="287" spans="1:81" ht="18" customHeight="1" thickBot="1">
      <c r="A287" s="1180"/>
      <c r="B287" s="1149"/>
      <c r="C287" s="1150"/>
      <c r="D287" s="65" t="s">
        <v>100</v>
      </c>
      <c r="E287" s="27">
        <f>E285+E284+E283+E282+E275+E271+E267+E263+E259+E255+E251+E248+E245+E242+E239-E279</f>
        <v>206987</v>
      </c>
      <c r="F287" s="981">
        <f>E286+G283/F239+H283/F239</f>
        <v>206987</v>
      </c>
      <c r="G287" s="982"/>
      <c r="H287" s="359"/>
      <c r="I287" s="65" t="s">
        <v>100</v>
      </c>
      <c r="J287" s="27">
        <f>J285+J284+J283+J282+J275+J271+J267+J263+J259+J255+J251+J248+J245+J242+J239-J279</f>
        <v>212422</v>
      </c>
      <c r="K287" s="981">
        <f>J286+L283/K239+M283/K239</f>
        <v>212422</v>
      </c>
      <c r="L287" s="982"/>
      <c r="M287" s="365"/>
      <c r="N287" s="65" t="s">
        <v>100</v>
      </c>
      <c r="O287" s="27">
        <f>O285+O284+O283+O282+O275+O271+O267+O263+O259+O255+O251+O248+O245+O242+O239-O279</f>
        <v>210618</v>
      </c>
      <c r="P287" s="981">
        <f>O286+Q283/P239+R283/P239</f>
        <v>210618</v>
      </c>
      <c r="Q287" s="982"/>
      <c r="R287" s="359"/>
      <c r="S287" s="65" t="s">
        <v>100</v>
      </c>
      <c r="T287" s="27">
        <f>T285+T284+T283+T282+T275+T271+T267+T263+T259+T255+T251+T248+T245+T242+T239-T279</f>
        <v>142228</v>
      </c>
      <c r="U287" s="981">
        <f>T286+V283/U239+W283/U239</f>
        <v>142228</v>
      </c>
      <c r="V287" s="982"/>
      <c r="W287" s="359"/>
      <c r="X287" s="65" t="s">
        <v>100</v>
      </c>
      <c r="Y287" s="27">
        <f>Y285+Y284+Y283+Y282+Y275+Y271+Y267+Y263+Y259+Y255+Y251+Y248+Y245+Y242+Y239-Y279</f>
        <v>126949</v>
      </c>
      <c r="Z287" s="981">
        <f>Y286+AA283/Z239+AB283/Z239</f>
        <v>126949</v>
      </c>
      <c r="AA287" s="982"/>
      <c r="AB287" s="359"/>
      <c r="AC287" s="65" t="s">
        <v>100</v>
      </c>
      <c r="AD287" s="27">
        <f>AD285+AD284+AD283+AD282+AD275+AD271+AD267+AD263+AD259+AD255+AD251+AD248+AD245+AD242+AD239-AD279</f>
        <v>0</v>
      </c>
      <c r="AE287" s="981">
        <f>AD286+AF283/AE239+AG283/AE239</f>
        <v>0</v>
      </c>
      <c r="AF287" s="982"/>
      <c r="AG287" s="359"/>
      <c r="AH287" s="65" t="s">
        <v>100</v>
      </c>
      <c r="AI287" s="27">
        <f>AI285+AI284+AI283+AI282+AI275+AI271+AI267+AI263+AI259+AI255+AI251+AI248+AI245+AI242+AI239-AI279</f>
        <v>0</v>
      </c>
      <c r="AJ287" s="981">
        <f>AI286+AK283/AJ239+AL283/AJ239</f>
        <v>0</v>
      </c>
      <c r="AK287" s="982"/>
      <c r="AL287" s="359"/>
      <c r="AM287" s="65" t="s">
        <v>100</v>
      </c>
      <c r="AN287" s="27">
        <f>AN285+AN284+AN283+AN282+AN275+AN271+AN267+AN263+AN259+AN255+AN251+AN248+AN245+AN242+AN239-AN279</f>
        <v>0</v>
      </c>
      <c r="AO287" s="981">
        <f>AN286+AP283/AO239+AQ283/AO239</f>
        <v>0</v>
      </c>
      <c r="AP287" s="982"/>
      <c r="AQ287" s="359"/>
      <c r="AR287" s="65" t="s">
        <v>100</v>
      </c>
      <c r="AS287" s="27">
        <f>AS285+AS284+AS283+AS282+AS275+AS271+AS267+AS263+AS259+AS255+AS251+AS248+AS245+AS242+AS239-AS279</f>
        <v>0</v>
      </c>
      <c r="AT287" s="981">
        <f>AS286+AU283/AT239+AV283/AT239</f>
        <v>0</v>
      </c>
      <c r="AU287" s="982"/>
      <c r="AV287" s="359"/>
      <c r="AW287" s="65" t="s">
        <v>100</v>
      </c>
      <c r="AX287" s="27">
        <f>AX285+AX284+AX283+AX282+AX275+AX271+AX267+AX263+AX259+AX255+AX251+AX248+AX245+AX242+AX239-AX279</f>
        <v>0</v>
      </c>
      <c r="AY287" s="981">
        <f>AX286+AZ283/AY239+BA283/AY239</f>
        <v>0</v>
      </c>
      <c r="AZ287" s="982"/>
      <c r="BA287" s="359"/>
      <c r="BB287" s="65" t="s">
        <v>100</v>
      </c>
      <c r="BC287" s="27">
        <f>BC285+BC284+BC283+BC282+BC275+BC271+BC267+BC263+BC259+BC255+BC251+BC248+BC245+BC242+BC239-BC279</f>
        <v>0</v>
      </c>
      <c r="BD287" s="981">
        <f>BC286+BE283/BD239+BF283/BD239</f>
        <v>0</v>
      </c>
      <c r="BE287" s="982"/>
      <c r="BF287" s="359"/>
      <c r="BG287" s="65" t="s">
        <v>100</v>
      </c>
      <c r="BH287" s="27">
        <f>BH285+BH284+BH283+BH282+BH275+BH271+BH267+BH263+BH259+BH255+BH251+BH248+BH245+BH242+BH239-BH279</f>
        <v>0</v>
      </c>
      <c r="BI287" s="981">
        <f>BH286+BJ283/BI239+BK283/BI239</f>
        <v>0</v>
      </c>
      <c r="BJ287" s="982"/>
      <c r="BK287" s="365"/>
      <c r="BL287" s="65" t="s">
        <v>100</v>
      </c>
      <c r="BM287" s="27">
        <f>BM255</f>
        <v>0</v>
      </c>
      <c r="BN287" s="981">
        <f>BM286+BO283/BN239+BP283/BN239</f>
        <v>0</v>
      </c>
      <c r="BO287" s="982"/>
      <c r="BP287" s="359"/>
      <c r="BQ287" s="65" t="s">
        <v>100</v>
      </c>
      <c r="BR287" s="27">
        <f>BR255</f>
        <v>0</v>
      </c>
      <c r="BS287" s="981">
        <f>BR286+BT283/BS239+BU283/BS239</f>
        <v>0</v>
      </c>
      <c r="BT287" s="982"/>
      <c r="BU287" s="359"/>
      <c r="BV287" s="65" t="s">
        <v>100</v>
      </c>
      <c r="BW287" s="27">
        <f>BW255</f>
        <v>0</v>
      </c>
      <c r="BX287" s="981">
        <f>BW286+BY283/BX239+BZ283/BX239</f>
        <v>0</v>
      </c>
      <c r="BY287" s="982"/>
      <c r="BZ287" s="359"/>
      <c r="CA287" s="552">
        <f>BW287+BR287+BM287+BH287+BC287+AX287+AS287+AN287+AI287+AD287+Y287+T287+O287+J287+E287</f>
        <v>899204</v>
      </c>
      <c r="CB287" s="293"/>
      <c r="CC287" s="698"/>
    </row>
    <row r="288" spans="1:81" s="5" customFormat="1" ht="18" customHeight="1" thickTop="1">
      <c r="A288" s="1180"/>
      <c r="B288" s="1128" t="s">
        <v>227</v>
      </c>
      <c r="C288" s="1129"/>
      <c r="D288" s="66" t="s">
        <v>17</v>
      </c>
      <c r="E288" s="74">
        <f>IF(E239="","",職員設定!$L$13)</f>
        <v>170000</v>
      </c>
      <c r="F288" s="114"/>
      <c r="G288" s="291"/>
      <c r="H288" s="67"/>
      <c r="I288" s="66" t="s">
        <v>17</v>
      </c>
      <c r="J288" s="74">
        <f>IF(J239="","",職員設定!$L$13)</f>
        <v>170000</v>
      </c>
      <c r="K288" s="114"/>
      <c r="L288" s="291"/>
      <c r="M288" s="291"/>
      <c r="N288" s="66" t="s">
        <v>17</v>
      </c>
      <c r="O288" s="74">
        <f>IF(O239="","",職員設定!$L$13)</f>
        <v>170000</v>
      </c>
      <c r="P288" s="950" t="s">
        <v>222</v>
      </c>
      <c r="Q288" s="951"/>
      <c r="R288" s="952"/>
      <c r="S288" s="66" t="s">
        <v>17</v>
      </c>
      <c r="T288" s="74">
        <f>IF(T239="","",職員設定!$L$13)</f>
        <v>170000</v>
      </c>
      <c r="U288" s="950" t="s">
        <v>222</v>
      </c>
      <c r="V288" s="951"/>
      <c r="W288" s="952"/>
      <c r="X288" s="66" t="s">
        <v>17</v>
      </c>
      <c r="Y288" s="74">
        <f>IF(Y239="","",職員設定!$L$13)</f>
        <v>170000</v>
      </c>
      <c r="Z288" s="950" t="s">
        <v>222</v>
      </c>
      <c r="AA288" s="951"/>
      <c r="AB288" s="952"/>
      <c r="AC288" s="66" t="s">
        <v>17</v>
      </c>
      <c r="AD288" s="74" t="str">
        <f>IF(AD239="","",職員設定!$L$13)</f>
        <v/>
      </c>
      <c r="AE288" s="950" t="s">
        <v>222</v>
      </c>
      <c r="AF288" s="951"/>
      <c r="AG288" s="952"/>
      <c r="AH288" s="66" t="s">
        <v>17</v>
      </c>
      <c r="AI288" s="74" t="str">
        <f>IF(AI239="","",職員設定!$L$13)</f>
        <v/>
      </c>
      <c r="AJ288" s="950" t="s">
        <v>222</v>
      </c>
      <c r="AK288" s="951"/>
      <c r="AL288" s="952"/>
      <c r="AM288" s="66" t="s">
        <v>17</v>
      </c>
      <c r="AN288" s="74" t="str">
        <f>IF(AN239="","",職員設定!$L$13)</f>
        <v/>
      </c>
      <c r="AO288" s="950" t="s">
        <v>222</v>
      </c>
      <c r="AP288" s="951"/>
      <c r="AQ288" s="952"/>
      <c r="AR288" s="66" t="s">
        <v>17</v>
      </c>
      <c r="AS288" s="74" t="str">
        <f>IF(AS239="","",職員設定!$L$13)</f>
        <v/>
      </c>
      <c r="AT288" s="950" t="s">
        <v>222</v>
      </c>
      <c r="AU288" s="951"/>
      <c r="AV288" s="952"/>
      <c r="AW288" s="66" t="s">
        <v>17</v>
      </c>
      <c r="AX288" s="74" t="str">
        <f>IF(AX239="","",職員設定!$L$13)</f>
        <v/>
      </c>
      <c r="AY288" s="950" t="s">
        <v>222</v>
      </c>
      <c r="AZ288" s="951"/>
      <c r="BA288" s="952"/>
      <c r="BB288" s="66" t="s">
        <v>17</v>
      </c>
      <c r="BC288" s="74" t="str">
        <f>IF(BC239="","",職員設定!$L$13)</f>
        <v/>
      </c>
      <c r="BD288" s="950" t="s">
        <v>222</v>
      </c>
      <c r="BE288" s="951"/>
      <c r="BF288" s="952"/>
      <c r="BG288" s="66" t="s">
        <v>17</v>
      </c>
      <c r="BH288" s="74" t="str">
        <f>IF(BH239="","",職員設定!$L$13)</f>
        <v/>
      </c>
      <c r="BI288" s="950" t="s">
        <v>222</v>
      </c>
      <c r="BJ288" s="951"/>
      <c r="BK288" s="952"/>
      <c r="BL288" s="66"/>
      <c r="BM288" s="74"/>
      <c r="BN288" s="950" t="s">
        <v>222</v>
      </c>
      <c r="BO288" s="951"/>
      <c r="BP288" s="952"/>
      <c r="BQ288" s="66"/>
      <c r="BR288" s="74"/>
      <c r="BS288" s="950" t="s">
        <v>222</v>
      </c>
      <c r="BT288" s="951"/>
      <c r="BU288" s="952"/>
      <c r="BV288" s="66"/>
      <c r="BW288" s="74"/>
      <c r="BX288" s="950" t="s">
        <v>222</v>
      </c>
      <c r="BY288" s="951"/>
      <c r="BZ288" s="952"/>
      <c r="CA288" s="294"/>
      <c r="CB288" s="1008" t="s">
        <v>223</v>
      </c>
      <c r="CC288" s="1010" t="s">
        <v>224</v>
      </c>
    </row>
    <row r="289" spans="1:81" ht="18" customHeight="1">
      <c r="A289" s="1180"/>
      <c r="B289" s="1130"/>
      <c r="C289" s="1131"/>
      <c r="D289" s="68" t="s">
        <v>63</v>
      </c>
      <c r="E289" s="34">
        <v>200000</v>
      </c>
      <c r="F289" s="1120" t="s">
        <v>104</v>
      </c>
      <c r="G289" s="1121"/>
      <c r="H289" s="1148"/>
      <c r="I289" s="68" t="s">
        <v>63</v>
      </c>
      <c r="J289" s="34">
        <f>IF(J239="","",E289)</f>
        <v>200000</v>
      </c>
      <c r="K289" s="1120" t="s">
        <v>104</v>
      </c>
      <c r="L289" s="1121"/>
      <c r="M289" s="759"/>
      <c r="N289" s="68" t="s">
        <v>63</v>
      </c>
      <c r="O289" s="34">
        <f>IF(O239="","",J289)</f>
        <v>200000</v>
      </c>
      <c r="P289" s="1006" t="s">
        <v>221</v>
      </c>
      <c r="Q289" s="1007"/>
      <c r="R289" s="537"/>
      <c r="S289" s="68" t="s">
        <v>63</v>
      </c>
      <c r="T289" s="34">
        <f>IF(T239="","",O289)</f>
        <v>200000</v>
      </c>
      <c r="U289" s="1006" t="s">
        <v>221</v>
      </c>
      <c r="V289" s="1007"/>
      <c r="W289" s="537"/>
      <c r="X289" s="68" t="s">
        <v>63</v>
      </c>
      <c r="Y289" s="34">
        <f>IF(Y239="","",T289)</f>
        <v>200000</v>
      </c>
      <c r="Z289" s="1006" t="s">
        <v>221</v>
      </c>
      <c r="AA289" s="1007"/>
      <c r="AB289" s="537"/>
      <c r="AC289" s="68" t="s">
        <v>63</v>
      </c>
      <c r="AD289" s="34" t="str">
        <f>IF(AD239="","",Y289)</f>
        <v/>
      </c>
      <c r="AE289" s="1006" t="s">
        <v>221</v>
      </c>
      <c r="AF289" s="1007"/>
      <c r="AG289" s="537"/>
      <c r="AH289" s="68" t="s">
        <v>63</v>
      </c>
      <c r="AI289" s="34" t="str">
        <f>IF(AI239="","",AD289)</f>
        <v/>
      </c>
      <c r="AJ289" s="1006" t="s">
        <v>221</v>
      </c>
      <c r="AK289" s="1007"/>
      <c r="AL289" s="537"/>
      <c r="AM289" s="68" t="s">
        <v>63</v>
      </c>
      <c r="AN289" s="34" t="str">
        <f>IF(AN239="","",AI289)</f>
        <v/>
      </c>
      <c r="AO289" s="1006" t="s">
        <v>221</v>
      </c>
      <c r="AP289" s="1007"/>
      <c r="AQ289" s="537"/>
      <c r="AR289" s="68" t="s">
        <v>63</v>
      </c>
      <c r="AS289" s="34" t="str">
        <f>IF(AS239="","",AN289)</f>
        <v/>
      </c>
      <c r="AT289" s="1006" t="s">
        <v>221</v>
      </c>
      <c r="AU289" s="1007"/>
      <c r="AV289" s="537"/>
      <c r="AW289" s="68" t="s">
        <v>63</v>
      </c>
      <c r="AX289" s="34" t="str">
        <f>IF(AX239="","",AS289)</f>
        <v/>
      </c>
      <c r="AY289" s="1006" t="s">
        <v>221</v>
      </c>
      <c r="AZ289" s="1007"/>
      <c r="BA289" s="537"/>
      <c r="BB289" s="68" t="s">
        <v>63</v>
      </c>
      <c r="BC289" s="34" t="str">
        <f>IF(BC239="","",AX289)</f>
        <v/>
      </c>
      <c r="BD289" s="1006" t="s">
        <v>221</v>
      </c>
      <c r="BE289" s="1007"/>
      <c r="BF289" s="537"/>
      <c r="BG289" s="68" t="s">
        <v>63</v>
      </c>
      <c r="BH289" s="34" t="str">
        <f>IF(BH239="","",BC289)</f>
        <v/>
      </c>
      <c r="BI289" s="1006" t="s">
        <v>221</v>
      </c>
      <c r="BJ289" s="1007"/>
      <c r="BK289" s="537"/>
      <c r="BL289" s="68"/>
      <c r="BM289" s="28"/>
      <c r="BN289" s="529"/>
      <c r="BO289" s="527"/>
      <c r="BP289" s="408"/>
      <c r="BQ289" s="68"/>
      <c r="BR289" s="28"/>
      <c r="BS289" s="529"/>
      <c r="BT289" s="527"/>
      <c r="BU289" s="408"/>
      <c r="BV289" s="68"/>
      <c r="BW289" s="28"/>
      <c r="BX289" s="529"/>
      <c r="BY289" s="527"/>
      <c r="BZ289" s="408"/>
      <c r="CA289" s="295"/>
      <c r="CB289" s="1009"/>
      <c r="CC289" s="1011"/>
    </row>
    <row r="290" spans="1:81" s="5" customFormat="1" ht="18" customHeight="1">
      <c r="A290" s="1180"/>
      <c r="B290" s="1130"/>
      <c r="C290" s="1131"/>
      <c r="D290" s="68" t="s">
        <v>18</v>
      </c>
      <c r="E290" s="10">
        <f>IF(E288="","",(E289-E288)*F239)</f>
        <v>30000</v>
      </c>
      <c r="F290" s="360"/>
      <c r="G290" s="547">
        <f>ROUND(IF(E290="",0,E290*E4*F239+E290*G4*F239),0)</f>
        <v>4286</v>
      </c>
      <c r="H290" s="450"/>
      <c r="I290" s="68" t="s">
        <v>18</v>
      </c>
      <c r="J290" s="10">
        <f>IF(J288="","",(J289-J288)*K239)</f>
        <v>30000</v>
      </c>
      <c r="K290" s="360"/>
      <c r="L290" s="547">
        <f>ROUND(IF(J290="",0,J290*J4*K239+J290*L4*K239),0)</f>
        <v>4286</v>
      </c>
      <c r="M290" s="450"/>
      <c r="N290" s="68" t="s">
        <v>18</v>
      </c>
      <c r="O290" s="10">
        <f>IF(O288="","",(O289-O288)*P239)</f>
        <v>30000</v>
      </c>
      <c r="P290" s="107"/>
      <c r="Q290" s="522">
        <f>ROUND(IF(O290="",0,O290*O4*P239+O290*Q4*P239),0)</f>
        <v>4286</v>
      </c>
      <c r="R290" s="520">
        <f>ROUND(IF(R289="",0,R289*O4*P239+R289*Q4*P239),0)</f>
        <v>0</v>
      </c>
      <c r="S290" s="68" t="s">
        <v>18</v>
      </c>
      <c r="T290" s="10">
        <f>IF(T288="","",(T289-T288)*U239)</f>
        <v>30000</v>
      </c>
      <c r="U290" s="107"/>
      <c r="V290" s="522">
        <f>ROUND(IF(T290="",0,T290*T4*U239+T290*V4*U239),0)</f>
        <v>4286</v>
      </c>
      <c r="W290" s="520">
        <f>ROUND(IF(W289="",0,W289*T4*U239+W289*V4*U239),0)</f>
        <v>0</v>
      </c>
      <c r="X290" s="68" t="s">
        <v>18</v>
      </c>
      <c r="Y290" s="10">
        <f>IF(Y288="","",(Y289-Y288)*Z239)</f>
        <v>30000</v>
      </c>
      <c r="Z290" s="107"/>
      <c r="AA290" s="522">
        <f>ROUND(IF(Y290="",0,Y290*Y4*Z239+Y290*AA4*Z239),0)</f>
        <v>4286</v>
      </c>
      <c r="AB290" s="520">
        <f>ROUND(IF(AB289="",0,AB289*Y4*Z239+AB289*AA4*Z239),0)</f>
        <v>0</v>
      </c>
      <c r="AC290" s="68" t="s">
        <v>18</v>
      </c>
      <c r="AD290" s="10" t="str">
        <f>IF(AD288="","",(AD289-AD288)*AE239)</f>
        <v/>
      </c>
      <c r="AE290" s="107"/>
      <c r="AF290" s="522">
        <f>ROUND(IF(AD290="",0,AD290*AD4*AE239+AD290*AF4*AE239),0)</f>
        <v>0</v>
      </c>
      <c r="AG290" s="520">
        <f>ROUND(IF(AG289="",0,AG289*AD4*AE239+AG289*AF4*AE239),0)</f>
        <v>0</v>
      </c>
      <c r="AH290" s="68" t="s">
        <v>18</v>
      </c>
      <c r="AI290" s="10" t="str">
        <f>IF(AI288="","",(AI289-AI288)*AJ239)</f>
        <v/>
      </c>
      <c r="AJ290" s="107"/>
      <c r="AK290" s="522">
        <f>ROUND(IF(AI290="",0,AI290*AI4*AJ239+AI290*AK4*AJ239),0)</f>
        <v>0</v>
      </c>
      <c r="AL290" s="520">
        <f>ROUND(IF(AL289="",0,AL289*AI4*AJ239+AL289*AK4*AJ239),0)</f>
        <v>0</v>
      </c>
      <c r="AM290" s="68" t="s">
        <v>18</v>
      </c>
      <c r="AN290" s="10" t="str">
        <f>IF(AN288="","",(AN289-AN288)*AO239)</f>
        <v/>
      </c>
      <c r="AO290" s="107"/>
      <c r="AP290" s="522">
        <f>ROUND(IF(AN290="",0,AN290*AN4*AO239+AN290*AP4*AO239),0)</f>
        <v>0</v>
      </c>
      <c r="AQ290" s="520">
        <f>ROUND(IF(AQ289="",0,AQ289*AN4*AO239+AQ289*AP4*AO239),0)</f>
        <v>0</v>
      </c>
      <c r="AR290" s="68" t="s">
        <v>18</v>
      </c>
      <c r="AS290" s="10" t="str">
        <f>IF(AS288="","",(AS289-AS288)*AT239)</f>
        <v/>
      </c>
      <c r="AT290" s="107"/>
      <c r="AU290" s="522">
        <f>ROUND(IF(AS290="",0,AS290*AS4*AT239+AS290*AU4*AT239),0)</f>
        <v>0</v>
      </c>
      <c r="AV290" s="520">
        <f>ROUND(IF(AV289="",0,AV289*AS4*AT239+AV289*AU4*AT239),0)</f>
        <v>0</v>
      </c>
      <c r="AW290" s="68" t="s">
        <v>18</v>
      </c>
      <c r="AX290" s="10" t="str">
        <f>IF(AX288="","",(AX289-AX288)*AY239)</f>
        <v/>
      </c>
      <c r="AY290" s="107"/>
      <c r="AZ290" s="522">
        <f>ROUND(IF(AX290="",0,AX290*AX4*AY239+AX290*AZ4*AY239),0)</f>
        <v>0</v>
      </c>
      <c r="BA290" s="520">
        <f>ROUND(IF(BA289="",0,BA289*AX4*AY239+BA289*AZ4*AY239),0)</f>
        <v>0</v>
      </c>
      <c r="BB290" s="68" t="s">
        <v>18</v>
      </c>
      <c r="BC290" s="10" t="str">
        <f>IF(BC288="","",(BC289-BC288)*BD239)</f>
        <v/>
      </c>
      <c r="BD290" s="107"/>
      <c r="BE290" s="522">
        <f>ROUND(IF(BC290="",0,BC290*BC4*BD239+BC290*BE4*BD239),0)</f>
        <v>0</v>
      </c>
      <c r="BF290" s="520">
        <f>ROUND(IF(BF289="",0,BF289*BC4*BD239+BF289*BE4*BD239),0)</f>
        <v>0</v>
      </c>
      <c r="BG290" s="68" t="s">
        <v>18</v>
      </c>
      <c r="BH290" s="10" t="str">
        <f>IF(BH288="","",(BH289-BH288)*BI239)</f>
        <v/>
      </c>
      <c r="BI290" s="107"/>
      <c r="BJ290" s="522">
        <f>ROUND(IF(BH290="",0,BH290*BH4*BI239+BH290*BJ4*BI239),0)</f>
        <v>0</v>
      </c>
      <c r="BK290" s="520">
        <f>ROUND(IF(BK289="",0,BK289*BH4*BI239+BK289*BJ4*BI239),0)</f>
        <v>0</v>
      </c>
      <c r="BL290" s="1200" t="s">
        <v>18</v>
      </c>
      <c r="BM290" s="760"/>
      <c r="BN290" s="144"/>
      <c r="BO290" s="522">
        <f>ROUND((BO283*$BM$4+BO283*$BO$4),0)</f>
        <v>0</v>
      </c>
      <c r="BP290" s="530">
        <f>ROUND((BP283*BM4+BP283*BO4),0)</f>
        <v>0</v>
      </c>
      <c r="BQ290" s="1200" t="s">
        <v>18</v>
      </c>
      <c r="BR290" s="760"/>
      <c r="BS290" s="144"/>
      <c r="BT290" s="522">
        <f>ROUND((BT283*$BR$4+BT283*$BT$4),0)</f>
        <v>0</v>
      </c>
      <c r="BU290" s="530">
        <f>ROUND((BU283*BR4+BU283*BT4),0)</f>
        <v>0</v>
      </c>
      <c r="BV290" s="1200" t="s">
        <v>18</v>
      </c>
      <c r="BW290" s="760"/>
      <c r="BX290" s="144"/>
      <c r="BY290" s="522">
        <f>ROUND((BY283*$BW$4+BY283*$BY$4),0)</f>
        <v>0</v>
      </c>
      <c r="BZ290" s="530">
        <f>ROUND((BZ283*BW4+BZ283*BY4),0)</f>
        <v>0</v>
      </c>
      <c r="CA290" s="296"/>
      <c r="CB290" s="414">
        <f>BZ290+BU290+BP290</f>
        <v>0</v>
      </c>
      <c r="CC290" s="699">
        <f>BK290+BF290+BA290+AV290+AQ290+AL290+AG290+AB290+W290+R290</f>
        <v>0</v>
      </c>
    </row>
    <row r="291" spans="1:81" ht="18" customHeight="1">
      <c r="A291" s="1180"/>
      <c r="B291" s="1130"/>
      <c r="C291" s="1131"/>
      <c r="D291" s="68" t="s">
        <v>103</v>
      </c>
      <c r="E291" s="510" t="s">
        <v>115</v>
      </c>
      <c r="F291" s="21"/>
      <c r="G291" s="547">
        <f>ROUND(IF(E291="対象外",0,E290*E5*F239),0)</f>
        <v>0</v>
      </c>
      <c r="H291" s="450"/>
      <c r="I291" s="68" t="s">
        <v>103</v>
      </c>
      <c r="J291" s="510" t="s">
        <v>115</v>
      </c>
      <c r="K291" s="21"/>
      <c r="L291" s="547">
        <f>ROUND(IF(J291="対象外",0,J290*J5*K239),0)</f>
        <v>0</v>
      </c>
      <c r="M291" s="450"/>
      <c r="N291" s="68" t="s">
        <v>103</v>
      </c>
      <c r="O291" s="510" t="s">
        <v>115</v>
      </c>
      <c r="P291" s="21"/>
      <c r="Q291" s="522">
        <f>ROUND(IF(O291="対象外",0,O290*O5*P239),0)</f>
        <v>0</v>
      </c>
      <c r="R291" s="520">
        <f>ROUND(IF(OR(O291="対象外",R289=""),0,R289*P239*O5),0)</f>
        <v>0</v>
      </c>
      <c r="S291" s="68" t="s">
        <v>103</v>
      </c>
      <c r="T291" s="510" t="s">
        <v>115</v>
      </c>
      <c r="U291" s="21"/>
      <c r="V291" s="522">
        <f>ROUND(IF(T291="対象外",0,T290*T5*U239),0)</f>
        <v>0</v>
      </c>
      <c r="W291" s="520">
        <f>ROUND(IF(OR(T291="対象外",W289=""),0,W289*U239*T5),0)</f>
        <v>0</v>
      </c>
      <c r="X291" s="68" t="s">
        <v>103</v>
      </c>
      <c r="Y291" s="510" t="s">
        <v>115</v>
      </c>
      <c r="Z291" s="21"/>
      <c r="AA291" s="522">
        <f>ROUND(IF(Y291="対象外",0,Y290*Y5*Z239),0)</f>
        <v>0</v>
      </c>
      <c r="AB291" s="520">
        <f>ROUND(IF(OR(Y291="対象外",AB289=""),0,AB289*Z239*Y5),0)</f>
        <v>0</v>
      </c>
      <c r="AC291" s="68" t="s">
        <v>103</v>
      </c>
      <c r="AD291" s="510" t="s">
        <v>115</v>
      </c>
      <c r="AE291" s="21"/>
      <c r="AF291" s="522">
        <f>ROUND(IF(AD291="対象外",0,AD290*AD5*AE239),0)</f>
        <v>0</v>
      </c>
      <c r="AG291" s="520">
        <f>ROUND(IF(OR(AD291="対象外",AG289=""),0,AG289*AE239*AD5),0)</f>
        <v>0</v>
      </c>
      <c r="AH291" s="68" t="s">
        <v>103</v>
      </c>
      <c r="AI291" s="510" t="s">
        <v>115</v>
      </c>
      <c r="AJ291" s="21"/>
      <c r="AK291" s="522">
        <f>ROUND(IF(AI291="対象外",0,AI290*AI5*AJ239),0)</f>
        <v>0</v>
      </c>
      <c r="AL291" s="520">
        <f>ROUND(IF(OR(AI291="対象外",AL289=""),0,AL289*AJ239*AI5),0)</f>
        <v>0</v>
      </c>
      <c r="AM291" s="68" t="s">
        <v>103</v>
      </c>
      <c r="AN291" s="510" t="s">
        <v>115</v>
      </c>
      <c r="AO291" s="21"/>
      <c r="AP291" s="522">
        <f>ROUND(IF(AN291="対象外",0,AN290*AN5*AO239),0)</f>
        <v>0</v>
      </c>
      <c r="AQ291" s="520">
        <f>ROUND(IF(OR(AN291="対象外",AQ289=""),0,AQ289*AO239*AN5),0)</f>
        <v>0</v>
      </c>
      <c r="AR291" s="68" t="s">
        <v>103</v>
      </c>
      <c r="AS291" s="510" t="s">
        <v>115</v>
      </c>
      <c r="AT291" s="21"/>
      <c r="AU291" s="522">
        <f>ROUND(IF(AS291="対象外",0,AS290*AS5*AT239),0)</f>
        <v>0</v>
      </c>
      <c r="AV291" s="520">
        <f>ROUND(IF(OR(AS291="対象外",AV289=""),0,AV289*AT239*AS5),0)</f>
        <v>0</v>
      </c>
      <c r="AW291" s="68" t="s">
        <v>103</v>
      </c>
      <c r="AX291" s="510" t="s">
        <v>115</v>
      </c>
      <c r="AY291" s="21"/>
      <c r="AZ291" s="522">
        <f>ROUND(IF(AX291="対象外",0,AX290*AX5*AY239),0)</f>
        <v>0</v>
      </c>
      <c r="BA291" s="520">
        <f>ROUND(IF(OR(AX291="対象外",BA289=""),0,BA289*AY239*AX5),0)</f>
        <v>0</v>
      </c>
      <c r="BB291" s="68" t="s">
        <v>103</v>
      </c>
      <c r="BC291" s="510" t="s">
        <v>115</v>
      </c>
      <c r="BD291" s="21"/>
      <c r="BE291" s="522">
        <f>ROUND(IF(BC291="対象外",0,BC290*BC5*BD239),0)</f>
        <v>0</v>
      </c>
      <c r="BF291" s="520">
        <f>ROUND(IF(OR(BC291="対象外",BF289=""),0,BF289*BD239*BC5),0)</f>
        <v>0</v>
      </c>
      <c r="BG291" s="68" t="s">
        <v>103</v>
      </c>
      <c r="BH291" s="510" t="s">
        <v>115</v>
      </c>
      <c r="BI291" s="21"/>
      <c r="BJ291" s="522">
        <f>ROUND(IF(BH291="対象外",0,BH290*BH5*BI239),0)</f>
        <v>0</v>
      </c>
      <c r="BK291" s="520">
        <f>ROUND(IF(OR(BH291="対象外",BK289=""),0,BK289*BI239*BH5),0)</f>
        <v>0</v>
      </c>
      <c r="BL291" s="68" t="s">
        <v>103</v>
      </c>
      <c r="BM291" s="510" t="s">
        <v>115</v>
      </c>
      <c r="BN291" s="21"/>
      <c r="BO291" s="522">
        <f>ROUND(IF(BM291="対象",BO283*$BM$5,0),0)</f>
        <v>0</v>
      </c>
      <c r="BP291" s="530">
        <f>ROUND(IF(BM291="対象外",0,BP283*BM5),0)</f>
        <v>0</v>
      </c>
      <c r="BQ291" s="68" t="s">
        <v>103</v>
      </c>
      <c r="BR291" s="510" t="s">
        <v>115</v>
      </c>
      <c r="BS291" s="21"/>
      <c r="BT291" s="522">
        <f>ROUND(IF(BR291="対象",BT283*$BR$5,0),0)</f>
        <v>0</v>
      </c>
      <c r="BU291" s="530">
        <f>ROUND(IF(BR291="対象外",0,BU283*BR5),0)</f>
        <v>0</v>
      </c>
      <c r="BV291" s="68" t="s">
        <v>103</v>
      </c>
      <c r="BW291" s="510" t="s">
        <v>115</v>
      </c>
      <c r="BX291" s="21"/>
      <c r="BY291" s="522">
        <f>ROUND(IF(BW291="対象",BY283*$BW$5,0),0)</f>
        <v>0</v>
      </c>
      <c r="BZ291" s="530">
        <f>ROUND(IF(BW291="対象外",0,BZ283*BW5),0)</f>
        <v>0</v>
      </c>
      <c r="CA291" s="296"/>
      <c r="CB291" s="414">
        <f>BZ291+BU291+BP291</f>
        <v>0</v>
      </c>
      <c r="CC291" s="700">
        <f>BK291+BF291+BA291+AV291+AQ291+AL291+AG291+AB291+W291+R291</f>
        <v>0</v>
      </c>
    </row>
    <row r="292" spans="1:81" s="5" customFormat="1" ht="18" customHeight="1">
      <c r="A292" s="1180"/>
      <c r="B292" s="1130"/>
      <c r="C292" s="1131"/>
      <c r="D292" s="69" t="s">
        <v>102</v>
      </c>
      <c r="E292" s="30"/>
      <c r="F292" s="21"/>
      <c r="G292" s="522">
        <f>ROUND(G283*E3,0)</f>
        <v>107</v>
      </c>
      <c r="H292" s="450"/>
      <c r="I292" s="69" t="s">
        <v>102</v>
      </c>
      <c r="J292" s="30"/>
      <c r="K292" s="21"/>
      <c r="L292" s="522">
        <f>ROUND(L283*J3,0)</f>
        <v>110</v>
      </c>
      <c r="M292" s="450"/>
      <c r="N292" s="69" t="s">
        <v>102</v>
      </c>
      <c r="O292" s="30"/>
      <c r="P292" s="21"/>
      <c r="Q292" s="522">
        <f>ROUND(Q283*O3,0)</f>
        <v>109</v>
      </c>
      <c r="R292" s="520">
        <f>ROUND(R283*O3,0)</f>
        <v>12</v>
      </c>
      <c r="S292" s="69" t="s">
        <v>102</v>
      </c>
      <c r="T292" s="30"/>
      <c r="U292" s="21"/>
      <c r="V292" s="522">
        <f>ROUND(V283*T3,0)</f>
        <v>72</v>
      </c>
      <c r="W292" s="520">
        <f>ROUND(W283*T3,0)</f>
        <v>8</v>
      </c>
      <c r="X292" s="69" t="s">
        <v>102</v>
      </c>
      <c r="Y292" s="30"/>
      <c r="Z292" s="21"/>
      <c r="AA292" s="522">
        <f>ROUND(AA283*Y3,0)</f>
        <v>104</v>
      </c>
      <c r="AB292" s="520">
        <f>ROUND(AB283*Y3,0)</f>
        <v>12</v>
      </c>
      <c r="AC292" s="69" t="s">
        <v>102</v>
      </c>
      <c r="AD292" s="30"/>
      <c r="AE292" s="21"/>
      <c r="AF292" s="522">
        <f>ROUND(AF283*AD3,0)</f>
        <v>0</v>
      </c>
      <c r="AG292" s="520">
        <f>ROUND(AG283*AD3,0)</f>
        <v>0</v>
      </c>
      <c r="AH292" s="69" t="s">
        <v>102</v>
      </c>
      <c r="AI292" s="30"/>
      <c r="AJ292" s="21"/>
      <c r="AK292" s="522">
        <f>ROUND(AK283*AI3,0)</f>
        <v>0</v>
      </c>
      <c r="AL292" s="520">
        <f>ROUND(AL283*AI3,0)</f>
        <v>0</v>
      </c>
      <c r="AM292" s="69" t="s">
        <v>102</v>
      </c>
      <c r="AN292" s="30"/>
      <c r="AO292" s="21"/>
      <c r="AP292" s="522">
        <f>ROUND(AP283*AN3,0)</f>
        <v>0</v>
      </c>
      <c r="AQ292" s="520">
        <f>ROUND(AQ283*AN3,0)</f>
        <v>0</v>
      </c>
      <c r="AR292" s="69" t="s">
        <v>102</v>
      </c>
      <c r="AS292" s="30"/>
      <c r="AT292" s="21"/>
      <c r="AU292" s="522">
        <f>ROUND(AU283*AS3,0)</f>
        <v>0</v>
      </c>
      <c r="AV292" s="520">
        <f>ROUND(AV283*AS3,0)</f>
        <v>0</v>
      </c>
      <c r="AW292" s="69" t="s">
        <v>102</v>
      </c>
      <c r="AX292" s="30"/>
      <c r="AY292" s="21"/>
      <c r="AZ292" s="522">
        <f>ROUND(AZ283*AX3,0)</f>
        <v>0</v>
      </c>
      <c r="BA292" s="520">
        <f>ROUND(BA283*AX3,0)</f>
        <v>0</v>
      </c>
      <c r="BB292" s="69" t="s">
        <v>102</v>
      </c>
      <c r="BC292" s="30"/>
      <c r="BD292" s="21"/>
      <c r="BE292" s="522">
        <f>ROUNDDOWN(BE283*BC3,0)</f>
        <v>0</v>
      </c>
      <c r="BF292" s="520">
        <f>ROUND(BF283*BC3,0)</f>
        <v>0</v>
      </c>
      <c r="BG292" s="69" t="s">
        <v>102</v>
      </c>
      <c r="BH292" s="30"/>
      <c r="BI292" s="21"/>
      <c r="BJ292" s="522">
        <f>ROUNDDOWN(BJ283*BH3,0)</f>
        <v>0</v>
      </c>
      <c r="BK292" s="555">
        <f>ROUND(BK283*BH3,0)</f>
        <v>0</v>
      </c>
      <c r="BL292" s="69" t="s">
        <v>102</v>
      </c>
      <c r="BM292" s="30"/>
      <c r="BN292" s="21"/>
      <c r="BO292" s="522">
        <f>ROUND(BO283*$BM$3,0)</f>
        <v>0</v>
      </c>
      <c r="BP292" s="530">
        <f>ROUND(BP283*BM3,0)</f>
        <v>0</v>
      </c>
      <c r="BQ292" s="69" t="s">
        <v>102</v>
      </c>
      <c r="BR292" s="30"/>
      <c r="BS292" s="21"/>
      <c r="BT292" s="522">
        <f>ROUND(BT283*$BR$3,0)</f>
        <v>0</v>
      </c>
      <c r="BU292" s="530">
        <f>ROUND(BU283*BR3,0)</f>
        <v>0</v>
      </c>
      <c r="BV292" s="69" t="s">
        <v>102</v>
      </c>
      <c r="BW292" s="30"/>
      <c r="BX292" s="21"/>
      <c r="BY292" s="522">
        <f>ROUND(BY283*$BW$3,0)</f>
        <v>0</v>
      </c>
      <c r="BZ292" s="530">
        <f>ROUND(BZ283*BW3,0)</f>
        <v>0</v>
      </c>
      <c r="CA292" s="297"/>
      <c r="CB292" s="414">
        <f>BZ292+BU292+BP292</f>
        <v>0</v>
      </c>
      <c r="CC292" s="699">
        <f>BK292+BF292+BA292+AV292+AQ292+AL292+AG292+AB292+W292+R292</f>
        <v>32</v>
      </c>
    </row>
    <row r="293" spans="1:81" ht="18" customHeight="1" thickBot="1">
      <c r="A293" s="1180"/>
      <c r="B293" s="1132"/>
      <c r="C293" s="1133"/>
      <c r="D293" s="70" t="s">
        <v>101</v>
      </c>
      <c r="E293" s="511" t="s">
        <v>23</v>
      </c>
      <c r="F293" s="22"/>
      <c r="G293" s="523">
        <f>ROUND(IF(E293="対象外",0,G283*G3),0)</f>
        <v>336</v>
      </c>
      <c r="H293" s="451"/>
      <c r="I293" s="70" t="s">
        <v>101</v>
      </c>
      <c r="J293" s="511" t="s">
        <v>23</v>
      </c>
      <c r="K293" s="22"/>
      <c r="L293" s="523">
        <f>ROUND(IF(J293="対象外",0,L283*L3),0)</f>
        <v>347</v>
      </c>
      <c r="M293" s="459"/>
      <c r="N293" s="70" t="s">
        <v>101</v>
      </c>
      <c r="O293" s="511" t="s">
        <v>23</v>
      </c>
      <c r="P293" s="22"/>
      <c r="Q293" s="523">
        <f>ROUND(IF(O293="対象外",0,Q283*Q3),0)</f>
        <v>343</v>
      </c>
      <c r="R293" s="521">
        <f>ROUND(IF(O293="対象外",0,R283*Q3),0)</f>
        <v>38</v>
      </c>
      <c r="S293" s="70" t="s">
        <v>101</v>
      </c>
      <c r="T293" s="511" t="s">
        <v>23</v>
      </c>
      <c r="U293" s="22"/>
      <c r="V293" s="523">
        <f>ROUND(IF(T293="対象外",0,V283*V3),0)</f>
        <v>226</v>
      </c>
      <c r="W293" s="521">
        <f>ROUND(IF(T293="対象外",0,W283*V3),0)</f>
        <v>25</v>
      </c>
      <c r="X293" s="70" t="s">
        <v>101</v>
      </c>
      <c r="Y293" s="511" t="s">
        <v>23</v>
      </c>
      <c r="Z293" s="22"/>
      <c r="AA293" s="523">
        <f>ROUND(IF(Y293="対象外",0,AA283*AA3),0)</f>
        <v>327</v>
      </c>
      <c r="AB293" s="521">
        <f>ROUND(IF(Y293="対象外",0,AB283*AA3),0)</f>
        <v>36</v>
      </c>
      <c r="AC293" s="70" t="s">
        <v>101</v>
      </c>
      <c r="AD293" s="511" t="s">
        <v>115</v>
      </c>
      <c r="AE293" s="22"/>
      <c r="AF293" s="523">
        <f>ROUND(IF(AD293="対象外",0,AF283*AF3),0)</f>
        <v>0</v>
      </c>
      <c r="AG293" s="521">
        <f>ROUND(IF(AD293="対象外",0,AG283*AF3),0)</f>
        <v>0</v>
      </c>
      <c r="AH293" s="70" t="s">
        <v>101</v>
      </c>
      <c r="AI293" s="511" t="s">
        <v>115</v>
      </c>
      <c r="AJ293" s="22"/>
      <c r="AK293" s="523">
        <f>ROUND(IF(AI293="対象外",0,AK283*AK3),0)</f>
        <v>0</v>
      </c>
      <c r="AL293" s="521">
        <f>ROUND(IF(AI293="対象外",0,AL283*AK3),0)</f>
        <v>0</v>
      </c>
      <c r="AM293" s="70" t="s">
        <v>101</v>
      </c>
      <c r="AN293" s="511" t="s">
        <v>115</v>
      </c>
      <c r="AO293" s="22"/>
      <c r="AP293" s="523">
        <f>ROUND(IF(AN293="対象外",0,AP283*AP3),0)</f>
        <v>0</v>
      </c>
      <c r="AQ293" s="521">
        <f>ROUND(IF(AN293="対象外",0,AQ283*AP3),0)</f>
        <v>0</v>
      </c>
      <c r="AR293" s="70" t="s">
        <v>101</v>
      </c>
      <c r="AS293" s="511" t="s">
        <v>115</v>
      </c>
      <c r="AT293" s="22"/>
      <c r="AU293" s="523">
        <f>ROUND(IF(AS293="対象外",0,AU283*AU3),0)</f>
        <v>0</v>
      </c>
      <c r="AV293" s="521">
        <f>ROUND(IF(AS293="対象外",0,AV283*AU3),0)</f>
        <v>0</v>
      </c>
      <c r="AW293" s="70" t="s">
        <v>101</v>
      </c>
      <c r="AX293" s="511" t="s">
        <v>115</v>
      </c>
      <c r="AY293" s="22"/>
      <c r="AZ293" s="523">
        <f>ROUND(IF(AX293="対象外",0,AZ283*AZ3),0)</f>
        <v>0</v>
      </c>
      <c r="BA293" s="521">
        <f>ROUND(IF(AX293="対象外",0,BA283*AZ3),0)</f>
        <v>0</v>
      </c>
      <c r="BB293" s="70" t="s">
        <v>101</v>
      </c>
      <c r="BC293" s="511" t="s">
        <v>115</v>
      </c>
      <c r="BD293" s="22"/>
      <c r="BE293" s="523">
        <f>ROUNDDOWN(IF(BC293="対象外",0,BE283*BE3),0)</f>
        <v>0</v>
      </c>
      <c r="BF293" s="521">
        <f>ROUND(IF(BC293="対象外",0,BF283*BE3),0)</f>
        <v>0</v>
      </c>
      <c r="BG293" s="70" t="s">
        <v>101</v>
      </c>
      <c r="BH293" s="511" t="s">
        <v>115</v>
      </c>
      <c r="BI293" s="22"/>
      <c r="BJ293" s="523">
        <f>ROUNDDOWN(IF(BH293="対象外",0,BJ283*BJ3),0)</f>
        <v>0</v>
      </c>
      <c r="BK293" s="556">
        <f>ROUND(IF(BH293="対象外",0,BK283*BJ3),0)</f>
        <v>0</v>
      </c>
      <c r="BL293" s="70" t="s">
        <v>101</v>
      </c>
      <c r="BM293" s="511" t="s">
        <v>115</v>
      </c>
      <c r="BN293" s="22"/>
      <c r="BO293" s="523">
        <f>ROUND(IF(BM293="対象",BO283*$BO$3,0),0)</f>
        <v>0</v>
      </c>
      <c r="BP293" s="531">
        <f>ROUND(IF(BM293="対象外",0,BP283*BO3),0)</f>
        <v>0</v>
      </c>
      <c r="BQ293" s="70" t="s">
        <v>101</v>
      </c>
      <c r="BR293" s="511" t="s">
        <v>115</v>
      </c>
      <c r="BS293" s="22"/>
      <c r="BT293" s="523">
        <f>ROUND(IF(BR293="対象",BT283*$BT$3,0),0)</f>
        <v>0</v>
      </c>
      <c r="BU293" s="531">
        <f>ROUND(IF(BR293="対象外",0,BU283*BT3),0)</f>
        <v>0</v>
      </c>
      <c r="BV293" s="70" t="s">
        <v>101</v>
      </c>
      <c r="BW293" s="511" t="s">
        <v>115</v>
      </c>
      <c r="BX293" s="22"/>
      <c r="BY293" s="523">
        <f>ROUND(IF(BW293="対象",BY283*$BY$3,0),0)</f>
        <v>0</v>
      </c>
      <c r="BZ293" s="531">
        <f>ROUND(IF(BW293="対象外",0,BZ283*BY3),0)</f>
        <v>0</v>
      </c>
      <c r="CA293" s="298"/>
      <c r="CB293" s="414">
        <f>BZ293+BU293+BP293</f>
        <v>0</v>
      </c>
      <c r="CC293" s="701">
        <f>BK293+BF293+BA293+AV293+AQ293+AL293+AG293+AB293+W293+R293</f>
        <v>99</v>
      </c>
    </row>
    <row r="294" spans="1:81" s="5" customFormat="1" ht="18" customHeight="1" thickBot="1">
      <c r="A294" s="1180"/>
      <c r="B294" s="1151" t="s">
        <v>65</v>
      </c>
      <c r="C294" s="1152"/>
      <c r="D294" s="71" t="s">
        <v>229</v>
      </c>
      <c r="E294" s="11"/>
      <c r="F294" s="599">
        <f>G294</f>
        <v>4729</v>
      </c>
      <c r="G294" s="524">
        <f>SUM(G290:G293)</f>
        <v>4729</v>
      </c>
      <c r="H294" s="452"/>
      <c r="I294" s="71" t="s">
        <v>229</v>
      </c>
      <c r="J294" s="11"/>
      <c r="K294" s="599">
        <f>L294</f>
        <v>4743</v>
      </c>
      <c r="L294" s="559">
        <f>SUM(L290:L293)</f>
        <v>4743</v>
      </c>
      <c r="M294" s="460"/>
      <c r="N294" s="71" t="s">
        <v>229</v>
      </c>
      <c r="O294" s="462"/>
      <c r="P294" s="675">
        <f>R294+Q294</f>
        <v>4788</v>
      </c>
      <c r="Q294" s="549">
        <f>SUM(Q290:Q293)</f>
        <v>4738</v>
      </c>
      <c r="R294" s="548">
        <f>SUM(R290:R293)</f>
        <v>50</v>
      </c>
      <c r="S294" s="71" t="s">
        <v>229</v>
      </c>
      <c r="T294" s="462"/>
      <c r="U294" s="675">
        <f>W294+V294</f>
        <v>4617</v>
      </c>
      <c r="V294" s="549">
        <f>SUM(V290:V293)</f>
        <v>4584</v>
      </c>
      <c r="W294" s="548">
        <f>SUM(W290:W293)</f>
        <v>33</v>
      </c>
      <c r="X294" s="71" t="s">
        <v>229</v>
      </c>
      <c r="Y294" s="462"/>
      <c r="Z294" s="675">
        <f>AB294+AA294</f>
        <v>4765</v>
      </c>
      <c r="AA294" s="549">
        <f>SUM(AA290:AA293)</f>
        <v>4717</v>
      </c>
      <c r="AB294" s="548">
        <f>SUM(AB290:AB293)</f>
        <v>48</v>
      </c>
      <c r="AC294" s="71" t="s">
        <v>229</v>
      </c>
      <c r="AD294" s="462"/>
      <c r="AE294" s="675">
        <f>AG294+AF294</f>
        <v>0</v>
      </c>
      <c r="AF294" s="549">
        <f>SUM(AF290:AF293)</f>
        <v>0</v>
      </c>
      <c r="AG294" s="548">
        <f>SUM(AG290:AG293)</f>
        <v>0</v>
      </c>
      <c r="AH294" s="71" t="s">
        <v>229</v>
      </c>
      <c r="AI294" s="462"/>
      <c r="AJ294" s="675">
        <f>AL294+AK294</f>
        <v>0</v>
      </c>
      <c r="AK294" s="549">
        <f>SUM(AK290:AK293)</f>
        <v>0</v>
      </c>
      <c r="AL294" s="548">
        <f>SUM(AL290:AL293)</f>
        <v>0</v>
      </c>
      <c r="AM294" s="71" t="s">
        <v>229</v>
      </c>
      <c r="AN294" s="462"/>
      <c r="AO294" s="675">
        <f>AQ294+AP294</f>
        <v>0</v>
      </c>
      <c r="AP294" s="549">
        <f>SUM(AP290:AP293)</f>
        <v>0</v>
      </c>
      <c r="AQ294" s="548">
        <f>SUM(AQ290:AQ293)</f>
        <v>0</v>
      </c>
      <c r="AR294" s="71" t="s">
        <v>229</v>
      </c>
      <c r="AS294" s="462"/>
      <c r="AT294" s="599">
        <f>AV294+AU294</f>
        <v>0</v>
      </c>
      <c r="AU294" s="549">
        <f>SUM(AU290:AU293)</f>
        <v>0</v>
      </c>
      <c r="AV294" s="548">
        <f>SUM(AV290:AV293)</f>
        <v>0</v>
      </c>
      <c r="AW294" s="71" t="s">
        <v>229</v>
      </c>
      <c r="AX294" s="462"/>
      <c r="AY294" s="599">
        <f>BA294+AZ294</f>
        <v>0</v>
      </c>
      <c r="AZ294" s="549">
        <f>SUM(AZ290:AZ293)</f>
        <v>0</v>
      </c>
      <c r="BA294" s="548">
        <f>SUM(BA290:BA293)</f>
        <v>0</v>
      </c>
      <c r="BB294" s="71" t="s">
        <v>229</v>
      </c>
      <c r="BC294" s="462"/>
      <c r="BD294" s="599">
        <f>BF294+BE294</f>
        <v>0</v>
      </c>
      <c r="BE294" s="549">
        <f>SUM(BE290:BE293)</f>
        <v>0</v>
      </c>
      <c r="BF294" s="548">
        <f>SUM(BF290:BF293)</f>
        <v>0</v>
      </c>
      <c r="BG294" s="71" t="s">
        <v>229</v>
      </c>
      <c r="BH294" s="462"/>
      <c r="BI294" s="599">
        <f>BK294+BJ294</f>
        <v>0</v>
      </c>
      <c r="BJ294" s="549">
        <f>SUM(BJ290:BJ293)</f>
        <v>0</v>
      </c>
      <c r="BK294" s="557">
        <f>SUM(BK290:BK293)</f>
        <v>0</v>
      </c>
      <c r="BL294" s="71" t="s">
        <v>229</v>
      </c>
      <c r="BM294" s="462"/>
      <c r="BN294" s="601">
        <f>BP294+BO294</f>
        <v>0</v>
      </c>
      <c r="BO294" s="524">
        <f>SUM(BO290:BO293)</f>
        <v>0</v>
      </c>
      <c r="BP294" s="532">
        <f>SUM(BP290:BP293)</f>
        <v>0</v>
      </c>
      <c r="BQ294" s="71" t="s">
        <v>229</v>
      </c>
      <c r="BR294" s="462"/>
      <c r="BS294" s="601">
        <f>BU294+BT294</f>
        <v>0</v>
      </c>
      <c r="BT294" s="524">
        <f>SUM(BT290:BT293)</f>
        <v>0</v>
      </c>
      <c r="BU294" s="532">
        <f>SUM(BU290:BU293)</f>
        <v>0</v>
      </c>
      <c r="BV294" s="71" t="s">
        <v>229</v>
      </c>
      <c r="BW294" s="462"/>
      <c r="BX294" s="601">
        <f>BZ294+BY294</f>
        <v>0</v>
      </c>
      <c r="BY294" s="524">
        <f>SUM(BY290:BY293)</f>
        <v>0</v>
      </c>
      <c r="BZ294" s="532">
        <f>SUM(BZ290:BZ293)</f>
        <v>0</v>
      </c>
      <c r="CA294" s="467">
        <f>BX294+BS294+BN294+BI294+BD294+AY294+AT294+AO294+AJ294+AE294+Z294+U294+P294+K294+F294</f>
        <v>23642</v>
      </c>
      <c r="CB294" s="415">
        <f>SUM(CB290:CB293)</f>
        <v>0</v>
      </c>
      <c r="CC294" s="702">
        <f>SUM(CC290:CC293)</f>
        <v>131</v>
      </c>
    </row>
    <row r="295" spans="1:81" ht="18" customHeight="1" thickBot="1">
      <c r="A295" s="1184"/>
      <c r="B295" s="1153" t="s">
        <v>66</v>
      </c>
      <c r="C295" s="1154"/>
      <c r="D295" s="474" t="s">
        <v>230</v>
      </c>
      <c r="E295" s="475"/>
      <c r="F295" s="599">
        <f>G295</f>
        <v>40128</v>
      </c>
      <c r="G295" s="534">
        <f>G294+G283</f>
        <v>40128</v>
      </c>
      <c r="H295" s="690"/>
      <c r="I295" s="474" t="s">
        <v>230</v>
      </c>
      <c r="J295" s="475"/>
      <c r="K295" s="599">
        <f>L295</f>
        <v>41231</v>
      </c>
      <c r="L295" s="694">
        <f>L294+L283</f>
        <v>41231</v>
      </c>
      <c r="M295" s="695"/>
      <c r="N295" s="474" t="s">
        <v>230</v>
      </c>
      <c r="O295" s="462"/>
      <c r="P295" s="599">
        <f>R295+Q295</f>
        <v>44913</v>
      </c>
      <c r="Q295" s="549">
        <f>Q294+Q283</f>
        <v>40851</v>
      </c>
      <c r="R295" s="550">
        <f>R294+R283</f>
        <v>4062</v>
      </c>
      <c r="S295" s="474" t="s">
        <v>230</v>
      </c>
      <c r="T295" s="462"/>
      <c r="U295" s="599">
        <f>W295+V295</f>
        <v>31076</v>
      </c>
      <c r="V295" s="691">
        <f>V294+V283</f>
        <v>28398</v>
      </c>
      <c r="W295" s="550">
        <f>W294+W283</f>
        <v>2678</v>
      </c>
      <c r="X295" s="474" t="s">
        <v>230</v>
      </c>
      <c r="Y295" s="462"/>
      <c r="Z295" s="675">
        <f>AB295+AA295</f>
        <v>42955</v>
      </c>
      <c r="AA295" s="691">
        <f>AA294+AA283</f>
        <v>39088</v>
      </c>
      <c r="AB295" s="550">
        <f>AB294+AB283</f>
        <v>3867</v>
      </c>
      <c r="AC295" s="474" t="s">
        <v>230</v>
      </c>
      <c r="AD295" s="462"/>
      <c r="AE295" s="675">
        <f>AG295+AF295</f>
        <v>0</v>
      </c>
      <c r="AF295" s="691">
        <f>AF294+AF283</f>
        <v>0</v>
      </c>
      <c r="AG295" s="550">
        <f>AG294+AG283</f>
        <v>0</v>
      </c>
      <c r="AH295" s="474" t="s">
        <v>230</v>
      </c>
      <c r="AI295" s="462"/>
      <c r="AJ295" s="675">
        <f>AL295+AK295</f>
        <v>0</v>
      </c>
      <c r="AK295" s="691">
        <f>AK294+AK283</f>
        <v>0</v>
      </c>
      <c r="AL295" s="550">
        <f>AL294+AL283</f>
        <v>0</v>
      </c>
      <c r="AM295" s="474" t="s">
        <v>230</v>
      </c>
      <c r="AN295" s="462"/>
      <c r="AO295" s="675">
        <f>AQ295+AP295</f>
        <v>0</v>
      </c>
      <c r="AP295" s="691">
        <f>AP294+AP283</f>
        <v>0</v>
      </c>
      <c r="AQ295" s="550">
        <f>AQ294+AQ283</f>
        <v>0</v>
      </c>
      <c r="AR295" s="474" t="s">
        <v>230</v>
      </c>
      <c r="AS295" s="462"/>
      <c r="AT295" s="599">
        <f>AV295+AU295</f>
        <v>0</v>
      </c>
      <c r="AU295" s="549">
        <f>AU294+AU283</f>
        <v>0</v>
      </c>
      <c r="AV295" s="548">
        <f>AV294+AV283</f>
        <v>0</v>
      </c>
      <c r="AW295" s="474" t="s">
        <v>230</v>
      </c>
      <c r="AX295" s="462"/>
      <c r="AY295" s="599">
        <f>BA295+AZ295</f>
        <v>0</v>
      </c>
      <c r="AZ295" s="549">
        <f>AZ294+AZ283</f>
        <v>0</v>
      </c>
      <c r="BA295" s="548">
        <f>BA294+BA283</f>
        <v>0</v>
      </c>
      <c r="BB295" s="474" t="s">
        <v>230</v>
      </c>
      <c r="BC295" s="462"/>
      <c r="BD295" s="599">
        <f>BF295+BE295</f>
        <v>0</v>
      </c>
      <c r="BE295" s="549">
        <f>BE294+BE283</f>
        <v>0</v>
      </c>
      <c r="BF295" s="548">
        <f>BF294+BF283</f>
        <v>0</v>
      </c>
      <c r="BG295" s="474" t="s">
        <v>230</v>
      </c>
      <c r="BH295" s="462"/>
      <c r="BI295" s="599">
        <f>BK295+BJ295</f>
        <v>0</v>
      </c>
      <c r="BJ295" s="549">
        <f>BJ294+BJ283</f>
        <v>0</v>
      </c>
      <c r="BK295" s="557">
        <f>BK294+BK283</f>
        <v>0</v>
      </c>
      <c r="BL295" s="474" t="s">
        <v>230</v>
      </c>
      <c r="BM295" s="462"/>
      <c r="BN295" s="601">
        <f>BP295+BO295</f>
        <v>0</v>
      </c>
      <c r="BO295" s="524">
        <f>BO294+BO283</f>
        <v>0</v>
      </c>
      <c r="BP295" s="532">
        <f>BP294+BP283</f>
        <v>0</v>
      </c>
      <c r="BQ295" s="474" t="s">
        <v>230</v>
      </c>
      <c r="BR295" s="462"/>
      <c r="BS295" s="601">
        <f>BU295+BT295</f>
        <v>0</v>
      </c>
      <c r="BT295" s="524">
        <f>BT294+BT283</f>
        <v>0</v>
      </c>
      <c r="BU295" s="532">
        <f>BU294+BU283</f>
        <v>0</v>
      </c>
      <c r="BV295" s="474" t="s">
        <v>230</v>
      </c>
      <c r="BW295" s="462"/>
      <c r="BX295" s="601">
        <f>BZ295+BY295</f>
        <v>0</v>
      </c>
      <c r="BY295" s="524">
        <f>BY294+BY283</f>
        <v>0</v>
      </c>
      <c r="BZ295" s="532">
        <f>BZ294+BZ283</f>
        <v>0</v>
      </c>
      <c r="CA295" s="467">
        <f>BX295+BS295+BN295+BI295+BD295+AY295+AT295+AO295+AJ295+AE295+Z295+U295+P295+K295+F295</f>
        <v>200303</v>
      </c>
      <c r="CB295" s="416">
        <f>CB294+SUM(CC254:CC277)</f>
        <v>221</v>
      </c>
      <c r="CC295" s="703">
        <f>CC294+SUM(CC239:CC253)-CC278</f>
        <v>10386</v>
      </c>
    </row>
    <row r="296" spans="1:81" ht="35.4" customHeight="1" thickBot="1">
      <c r="A296" s="493" t="s">
        <v>80</v>
      </c>
      <c r="B296" s="1155">
        <f>職員設定!B14</f>
        <v>6</v>
      </c>
      <c r="C296" s="1156"/>
      <c r="D296" s="43"/>
      <c r="E296" s="24" t="s">
        <v>4</v>
      </c>
      <c r="F296" s="24" t="s">
        <v>33</v>
      </c>
      <c r="G296" s="364" t="s">
        <v>51</v>
      </c>
      <c r="H296" s="375" t="s">
        <v>165</v>
      </c>
      <c r="I296" s="43"/>
      <c r="J296" s="24" t="s">
        <v>4</v>
      </c>
      <c r="K296" s="24" t="s">
        <v>33</v>
      </c>
      <c r="L296" s="143" t="s">
        <v>51</v>
      </c>
      <c r="M296" s="375" t="s">
        <v>165</v>
      </c>
      <c r="N296" s="43"/>
      <c r="O296" s="24" t="s">
        <v>4</v>
      </c>
      <c r="P296" s="24" t="s">
        <v>78</v>
      </c>
      <c r="Q296" s="364" t="s">
        <v>51</v>
      </c>
      <c r="R296" s="410" t="s">
        <v>225</v>
      </c>
      <c r="S296" s="43"/>
      <c r="T296" s="24" t="s">
        <v>4</v>
      </c>
      <c r="U296" s="24" t="s">
        <v>78</v>
      </c>
      <c r="V296" s="364" t="s">
        <v>51</v>
      </c>
      <c r="W296" s="410" t="s">
        <v>225</v>
      </c>
      <c r="X296" s="43"/>
      <c r="Y296" s="24" t="s">
        <v>4</v>
      </c>
      <c r="Z296" s="24" t="s">
        <v>78</v>
      </c>
      <c r="AA296" s="364" t="s">
        <v>51</v>
      </c>
      <c r="AB296" s="410" t="s">
        <v>225</v>
      </c>
      <c r="AC296" s="43"/>
      <c r="AD296" s="24" t="s">
        <v>4</v>
      </c>
      <c r="AE296" s="24" t="s">
        <v>78</v>
      </c>
      <c r="AF296" s="364" t="s">
        <v>51</v>
      </c>
      <c r="AG296" s="410" t="s">
        <v>225</v>
      </c>
      <c r="AH296" s="43"/>
      <c r="AI296" s="24" t="s">
        <v>4</v>
      </c>
      <c r="AJ296" s="24" t="s">
        <v>78</v>
      </c>
      <c r="AK296" s="364" t="s">
        <v>51</v>
      </c>
      <c r="AL296" s="410" t="s">
        <v>225</v>
      </c>
      <c r="AM296" s="43"/>
      <c r="AN296" s="24" t="s">
        <v>4</v>
      </c>
      <c r="AO296" s="24" t="s">
        <v>78</v>
      </c>
      <c r="AP296" s="364" t="s">
        <v>51</v>
      </c>
      <c r="AQ296" s="410" t="s">
        <v>225</v>
      </c>
      <c r="AR296" s="43"/>
      <c r="AS296" s="24" t="s">
        <v>4</v>
      </c>
      <c r="AT296" s="24" t="s">
        <v>78</v>
      </c>
      <c r="AU296" s="364" t="s">
        <v>51</v>
      </c>
      <c r="AV296" s="410" t="s">
        <v>225</v>
      </c>
      <c r="AW296" s="43"/>
      <c r="AX296" s="24" t="s">
        <v>4</v>
      </c>
      <c r="AY296" s="24" t="s">
        <v>78</v>
      </c>
      <c r="AZ296" s="364" t="s">
        <v>51</v>
      </c>
      <c r="BA296" s="410" t="s">
        <v>225</v>
      </c>
      <c r="BB296" s="43"/>
      <c r="BC296" s="24" t="s">
        <v>4</v>
      </c>
      <c r="BD296" s="24" t="s">
        <v>78</v>
      </c>
      <c r="BE296" s="364" t="s">
        <v>51</v>
      </c>
      <c r="BF296" s="410" t="s">
        <v>225</v>
      </c>
      <c r="BG296" s="43"/>
      <c r="BH296" s="24" t="s">
        <v>4</v>
      </c>
      <c r="BI296" s="24" t="s">
        <v>78</v>
      </c>
      <c r="BJ296" s="364" t="s">
        <v>51</v>
      </c>
      <c r="BK296" s="410" t="s">
        <v>225</v>
      </c>
      <c r="BL296" s="43"/>
      <c r="BM296" s="24" t="s">
        <v>4</v>
      </c>
      <c r="BN296" s="24" t="s">
        <v>33</v>
      </c>
      <c r="BO296" s="364" t="s">
        <v>51</v>
      </c>
      <c r="BP296" s="410" t="s">
        <v>225</v>
      </c>
      <c r="BQ296" s="43"/>
      <c r="BR296" s="24" t="s">
        <v>4</v>
      </c>
      <c r="BS296" s="24" t="s">
        <v>33</v>
      </c>
      <c r="BT296" s="364" t="s">
        <v>51</v>
      </c>
      <c r="BU296" s="410" t="s">
        <v>225</v>
      </c>
      <c r="BV296" s="43"/>
      <c r="BW296" s="24" t="s">
        <v>4</v>
      </c>
      <c r="BX296" s="24" t="s">
        <v>33</v>
      </c>
      <c r="BY296" s="364" t="s">
        <v>51</v>
      </c>
      <c r="BZ296" s="410" t="s">
        <v>225</v>
      </c>
      <c r="CA296" s="411" t="s">
        <v>0</v>
      </c>
      <c r="CB296" s="412" t="s">
        <v>157</v>
      </c>
      <c r="CC296" s="696" t="s">
        <v>225</v>
      </c>
    </row>
    <row r="297" spans="1:81" s="5" customFormat="1" ht="18" customHeight="1">
      <c r="A297" s="1187" t="str">
        <f>職員設定!C14</f>
        <v>F</v>
      </c>
      <c r="B297" s="1159" t="s">
        <v>39</v>
      </c>
      <c r="C297" s="1164" t="s">
        <v>2</v>
      </c>
      <c r="D297" s="109" t="s">
        <v>37</v>
      </c>
      <c r="E297" s="32">
        <v>183500</v>
      </c>
      <c r="F297" s="1000">
        <f>職員設定!$D$14</f>
        <v>1</v>
      </c>
      <c r="G297" s="1045">
        <f>E299*F297-H297</f>
        <v>0</v>
      </c>
      <c r="H297" s="1095">
        <v>3500</v>
      </c>
      <c r="I297" s="109" t="s">
        <v>37</v>
      </c>
      <c r="J297" s="32">
        <v>183500</v>
      </c>
      <c r="K297" s="1000">
        <f>職員設定!$D$14</f>
        <v>1</v>
      </c>
      <c r="L297" s="1045">
        <f>J299*K297-M297</f>
        <v>0</v>
      </c>
      <c r="M297" s="1095">
        <v>3500</v>
      </c>
      <c r="N297" s="109" t="s">
        <v>37</v>
      </c>
      <c r="O297" s="32">
        <v>183500</v>
      </c>
      <c r="P297" s="1000">
        <f>職員設定!$D$14</f>
        <v>1</v>
      </c>
      <c r="Q297" s="1045">
        <f>O299*P297-R297</f>
        <v>0</v>
      </c>
      <c r="R297" s="970">
        <f>IF(O297="",0,$M$297)</f>
        <v>3500</v>
      </c>
      <c r="S297" s="109" t="s">
        <v>37</v>
      </c>
      <c r="T297" s="32">
        <v>183500</v>
      </c>
      <c r="U297" s="1000">
        <f>職員設定!$D$14</f>
        <v>1</v>
      </c>
      <c r="V297" s="1045">
        <f>T299*U297-W297</f>
        <v>0</v>
      </c>
      <c r="W297" s="970">
        <f>IF(T297="",0,$M$297)</f>
        <v>3500</v>
      </c>
      <c r="X297" s="109" t="s">
        <v>37</v>
      </c>
      <c r="Y297" s="32">
        <v>183500</v>
      </c>
      <c r="Z297" s="1000">
        <f>職員設定!$D$14</f>
        <v>1</v>
      </c>
      <c r="AA297" s="1045">
        <f>Y299*Z297-AB297</f>
        <v>0</v>
      </c>
      <c r="AB297" s="970">
        <f>IF(Y297="",0,$M$297)</f>
        <v>3500</v>
      </c>
      <c r="AC297" s="109" t="s">
        <v>37</v>
      </c>
      <c r="AD297" s="32"/>
      <c r="AE297" s="1000">
        <f>職員設定!$D$14</f>
        <v>1</v>
      </c>
      <c r="AF297" s="1045">
        <f>AD299*AE297-AG297</f>
        <v>0</v>
      </c>
      <c r="AG297" s="970">
        <f>IF(AD297="",0,$M$297)</f>
        <v>0</v>
      </c>
      <c r="AH297" s="109" t="s">
        <v>37</v>
      </c>
      <c r="AI297" s="32"/>
      <c r="AJ297" s="1000">
        <f>職員設定!$D$14</f>
        <v>1</v>
      </c>
      <c r="AK297" s="1045">
        <f>AI299*AJ297-AL297</f>
        <v>0</v>
      </c>
      <c r="AL297" s="970">
        <f>IF(AI297="",0,$M$297)</f>
        <v>0</v>
      </c>
      <c r="AM297" s="109" t="s">
        <v>37</v>
      </c>
      <c r="AN297" s="32"/>
      <c r="AO297" s="1000">
        <f>職員設定!$D$14</f>
        <v>1</v>
      </c>
      <c r="AP297" s="1045">
        <f>AN299*AO297-AQ297</f>
        <v>0</v>
      </c>
      <c r="AQ297" s="970">
        <f>IF(AN297="",0,$M$297)</f>
        <v>0</v>
      </c>
      <c r="AR297" s="109" t="s">
        <v>37</v>
      </c>
      <c r="AS297" s="32"/>
      <c r="AT297" s="1000">
        <f>職員設定!$D$14</f>
        <v>1</v>
      </c>
      <c r="AU297" s="1045">
        <f>AS299*AT297-AV297</f>
        <v>0</v>
      </c>
      <c r="AV297" s="970">
        <f>IF(AS297="",0,$M$297)</f>
        <v>0</v>
      </c>
      <c r="AW297" s="109" t="s">
        <v>37</v>
      </c>
      <c r="AX297" s="32"/>
      <c r="AY297" s="1000">
        <f>職員設定!$D$14</f>
        <v>1</v>
      </c>
      <c r="AZ297" s="1045">
        <f>AX299*AY297-BA297</f>
        <v>0</v>
      </c>
      <c r="BA297" s="970">
        <f>IF(AX297="",0,$M$297)</f>
        <v>0</v>
      </c>
      <c r="BB297" s="109" t="s">
        <v>37</v>
      </c>
      <c r="BC297" s="32"/>
      <c r="BD297" s="1000">
        <f>職員設定!$D$14</f>
        <v>1</v>
      </c>
      <c r="BE297" s="1045">
        <f>BC299*BD297-BF297</f>
        <v>0</v>
      </c>
      <c r="BF297" s="970">
        <f>IF(BC297="",0,$M$297)</f>
        <v>0</v>
      </c>
      <c r="BG297" s="109" t="s">
        <v>37</v>
      </c>
      <c r="BH297" s="32"/>
      <c r="BI297" s="1000">
        <f>職員設定!$D$14</f>
        <v>1</v>
      </c>
      <c r="BJ297" s="1045">
        <f>BH299*BI297-BK297</f>
        <v>0</v>
      </c>
      <c r="BK297" s="970">
        <f>IF(BH297="",0,$M$297)</f>
        <v>0</v>
      </c>
      <c r="BL297" s="244"/>
      <c r="BM297" s="76"/>
      <c r="BN297" s="1000">
        <f>職員設定!$D$14</f>
        <v>1</v>
      </c>
      <c r="BO297" s="983"/>
      <c r="BP297" s="960"/>
      <c r="BQ297" s="244"/>
      <c r="BR297" s="76"/>
      <c r="BS297" s="1000">
        <f>職員設定!$D$14</f>
        <v>1</v>
      </c>
      <c r="BT297" s="983"/>
      <c r="BU297" s="960"/>
      <c r="BV297" s="244"/>
      <c r="BW297" s="76"/>
      <c r="BX297" s="1000">
        <f>職員設定!$D$14</f>
        <v>1</v>
      </c>
      <c r="BY297" s="983"/>
      <c r="BZ297" s="960"/>
      <c r="CA297" s="1086">
        <f>BJ297+BK297+BE297+BF297+AZ297+BA297+AU297+AV297+AP297+AQ297+AK297+AL297+AF297+AG297+AA297+AB297+V297+W297+Q297+R297+L297+M297+G297+H297</f>
        <v>17500</v>
      </c>
      <c r="CB297" s="1087">
        <f>H297+M297</f>
        <v>7000</v>
      </c>
      <c r="CC297" s="1025">
        <f>BK297+BF297+BA297+AV297+AQ297+AL297+AG297+AB297+W297+R297</f>
        <v>10500</v>
      </c>
    </row>
    <row r="298" spans="1:81" s="230" customFormat="1" ht="18" customHeight="1">
      <c r="A298" s="1180"/>
      <c r="B298" s="1160"/>
      <c r="C298" s="1165"/>
      <c r="D298" s="45" t="s">
        <v>1</v>
      </c>
      <c r="E298" s="149">
        <f>IF(E297&lt;&gt;"",職員設定!$E$14,"0")</f>
        <v>180000</v>
      </c>
      <c r="F298" s="1001"/>
      <c r="G298" s="1046"/>
      <c r="H298" s="1103"/>
      <c r="I298" s="45" t="s">
        <v>1</v>
      </c>
      <c r="J298" s="149">
        <f>IF(J297&lt;&gt;"",職員設定!$E$14,"0")</f>
        <v>180000</v>
      </c>
      <c r="K298" s="1001"/>
      <c r="L298" s="1046"/>
      <c r="M298" s="1103"/>
      <c r="N298" s="45" t="s">
        <v>1</v>
      </c>
      <c r="O298" s="149">
        <f>IF(O297&lt;&gt;"",職員設定!$E$14,"0")</f>
        <v>180000</v>
      </c>
      <c r="P298" s="1001"/>
      <c r="Q298" s="1046"/>
      <c r="R298" s="971"/>
      <c r="S298" s="45" t="s">
        <v>1</v>
      </c>
      <c r="T298" s="149">
        <f>IF(T297&lt;&gt;"",職員設定!$E$14,"0")</f>
        <v>180000</v>
      </c>
      <c r="U298" s="1001"/>
      <c r="V298" s="1046"/>
      <c r="W298" s="971"/>
      <c r="X298" s="45" t="s">
        <v>1</v>
      </c>
      <c r="Y298" s="149">
        <f>IF(Y297&lt;&gt;"",職員設定!$E$14,"0")</f>
        <v>180000</v>
      </c>
      <c r="Z298" s="1001"/>
      <c r="AA298" s="1046"/>
      <c r="AB298" s="971"/>
      <c r="AC298" s="45" t="s">
        <v>1</v>
      </c>
      <c r="AD298" s="149" t="str">
        <f>IF(AD297&lt;&gt;"",職員設定!$E$14,"0")</f>
        <v>0</v>
      </c>
      <c r="AE298" s="1001"/>
      <c r="AF298" s="1046"/>
      <c r="AG298" s="971"/>
      <c r="AH298" s="45" t="s">
        <v>1</v>
      </c>
      <c r="AI298" s="149" t="str">
        <f>IF(AI297&lt;&gt;"",職員設定!$E$14,"0")</f>
        <v>0</v>
      </c>
      <c r="AJ298" s="1001"/>
      <c r="AK298" s="1046"/>
      <c r="AL298" s="971"/>
      <c r="AM298" s="45" t="s">
        <v>1</v>
      </c>
      <c r="AN298" s="149" t="str">
        <f>IF(AN297&lt;&gt;"",職員設定!$E$14,"0")</f>
        <v>0</v>
      </c>
      <c r="AO298" s="1001"/>
      <c r="AP298" s="1046"/>
      <c r="AQ298" s="971"/>
      <c r="AR298" s="45" t="s">
        <v>1</v>
      </c>
      <c r="AS298" s="149" t="str">
        <f>IF(AS297&lt;&gt;"",職員設定!$E$14,"0")</f>
        <v>0</v>
      </c>
      <c r="AT298" s="1001"/>
      <c r="AU298" s="1046"/>
      <c r="AV298" s="971"/>
      <c r="AW298" s="45" t="s">
        <v>1</v>
      </c>
      <c r="AX298" s="149" t="str">
        <f>IF(AX297&lt;&gt;"",職員設定!$E$14,"0")</f>
        <v>0</v>
      </c>
      <c r="AY298" s="1001"/>
      <c r="AZ298" s="1046"/>
      <c r="BA298" s="971"/>
      <c r="BB298" s="45" t="s">
        <v>1</v>
      </c>
      <c r="BC298" s="149" t="str">
        <f>IF(BC297&lt;&gt;"",職員設定!$E$14,"0")</f>
        <v>0</v>
      </c>
      <c r="BD298" s="1001"/>
      <c r="BE298" s="1046"/>
      <c r="BF298" s="971"/>
      <c r="BG298" s="45" t="s">
        <v>1</v>
      </c>
      <c r="BH298" s="149" t="str">
        <f>IF(BH297&lt;&gt;"",職員設定!$E$14,"0")</f>
        <v>0</v>
      </c>
      <c r="BI298" s="1001"/>
      <c r="BJ298" s="1046"/>
      <c r="BK298" s="971"/>
      <c r="BL298" s="45"/>
      <c r="BM298" s="16"/>
      <c r="BN298" s="1001"/>
      <c r="BO298" s="984"/>
      <c r="BP298" s="954"/>
      <c r="BQ298" s="45"/>
      <c r="BR298" s="16"/>
      <c r="BS298" s="1001"/>
      <c r="BT298" s="984"/>
      <c r="BU298" s="954"/>
      <c r="BV298" s="45"/>
      <c r="BW298" s="16"/>
      <c r="BX298" s="1001"/>
      <c r="BY298" s="984"/>
      <c r="BZ298" s="954"/>
      <c r="CA298" s="1080"/>
      <c r="CB298" s="1022"/>
      <c r="CC298" s="1026"/>
    </row>
    <row r="299" spans="1:81" ht="18" customHeight="1" thickBot="1">
      <c r="A299" s="1180"/>
      <c r="B299" s="1160"/>
      <c r="C299" s="1166"/>
      <c r="D299" s="46" t="s">
        <v>51</v>
      </c>
      <c r="E299" s="18">
        <f>E297-E298</f>
        <v>3500</v>
      </c>
      <c r="F299" s="1001"/>
      <c r="G299" s="1047"/>
      <c r="H299" s="1104"/>
      <c r="I299" s="46" t="s">
        <v>51</v>
      </c>
      <c r="J299" s="18">
        <f>J297-J298</f>
        <v>3500</v>
      </c>
      <c r="K299" s="1001"/>
      <c r="L299" s="1047"/>
      <c r="M299" s="1104"/>
      <c r="N299" s="46" t="s">
        <v>51</v>
      </c>
      <c r="O299" s="18">
        <f>O297-O298</f>
        <v>3500</v>
      </c>
      <c r="P299" s="1001"/>
      <c r="Q299" s="1047"/>
      <c r="R299" s="972"/>
      <c r="S299" s="46" t="s">
        <v>51</v>
      </c>
      <c r="T299" s="18">
        <f>T297-T298</f>
        <v>3500</v>
      </c>
      <c r="U299" s="1001"/>
      <c r="V299" s="1047"/>
      <c r="W299" s="972"/>
      <c r="X299" s="46" t="s">
        <v>51</v>
      </c>
      <c r="Y299" s="18">
        <f>Y297-Y298</f>
        <v>3500</v>
      </c>
      <c r="Z299" s="1001"/>
      <c r="AA299" s="1047"/>
      <c r="AB299" s="972"/>
      <c r="AC299" s="46" t="s">
        <v>51</v>
      </c>
      <c r="AD299" s="18">
        <f>AD297-AD298</f>
        <v>0</v>
      </c>
      <c r="AE299" s="1001"/>
      <c r="AF299" s="1047"/>
      <c r="AG299" s="972"/>
      <c r="AH299" s="46" t="s">
        <v>51</v>
      </c>
      <c r="AI299" s="18">
        <f>AI297-AI298</f>
        <v>0</v>
      </c>
      <c r="AJ299" s="1001"/>
      <c r="AK299" s="1047"/>
      <c r="AL299" s="972"/>
      <c r="AM299" s="46" t="s">
        <v>51</v>
      </c>
      <c r="AN299" s="18">
        <f>AN297-AN298</f>
        <v>0</v>
      </c>
      <c r="AO299" s="1001"/>
      <c r="AP299" s="1047"/>
      <c r="AQ299" s="972"/>
      <c r="AR299" s="46" t="s">
        <v>51</v>
      </c>
      <c r="AS299" s="18">
        <f>AS297-AS298</f>
        <v>0</v>
      </c>
      <c r="AT299" s="1001"/>
      <c r="AU299" s="1047"/>
      <c r="AV299" s="972"/>
      <c r="AW299" s="46" t="s">
        <v>51</v>
      </c>
      <c r="AX299" s="18">
        <f>AX297-AX298</f>
        <v>0</v>
      </c>
      <c r="AY299" s="1001"/>
      <c r="AZ299" s="1047"/>
      <c r="BA299" s="972"/>
      <c r="BB299" s="46" t="s">
        <v>51</v>
      </c>
      <c r="BC299" s="18">
        <f>BC297-BC298</f>
        <v>0</v>
      </c>
      <c r="BD299" s="1001"/>
      <c r="BE299" s="1047"/>
      <c r="BF299" s="972"/>
      <c r="BG299" s="46" t="s">
        <v>51</v>
      </c>
      <c r="BH299" s="18">
        <f>BH297-BH298</f>
        <v>0</v>
      </c>
      <c r="BI299" s="1001"/>
      <c r="BJ299" s="1047"/>
      <c r="BK299" s="972"/>
      <c r="BL299" s="77"/>
      <c r="BM299" s="78"/>
      <c r="BN299" s="1001"/>
      <c r="BO299" s="985"/>
      <c r="BP299" s="955"/>
      <c r="BQ299" s="77"/>
      <c r="BR299" s="78"/>
      <c r="BS299" s="1001"/>
      <c r="BT299" s="985"/>
      <c r="BU299" s="955"/>
      <c r="BV299" s="77"/>
      <c r="BW299" s="78"/>
      <c r="BX299" s="1001"/>
      <c r="BY299" s="985"/>
      <c r="BZ299" s="955"/>
      <c r="CA299" s="1081"/>
      <c r="CB299" s="1023"/>
      <c r="CC299" s="1027"/>
    </row>
    <row r="300" spans="1:81" s="5" customFormat="1" ht="18" customHeight="1">
      <c r="A300" s="1180"/>
      <c r="B300" s="1161"/>
      <c r="C300" s="1167" t="str">
        <f>職員設定!$F$7</f>
        <v>資格手当</v>
      </c>
      <c r="D300" s="44" t="s">
        <v>38</v>
      </c>
      <c r="E300" s="32">
        <v>60000</v>
      </c>
      <c r="F300" s="1001"/>
      <c r="G300" s="1045">
        <f>E302*F297-H300</f>
        <v>30000</v>
      </c>
      <c r="H300" s="1095"/>
      <c r="I300" s="44" t="s">
        <v>38</v>
      </c>
      <c r="J300" s="32">
        <v>60000</v>
      </c>
      <c r="K300" s="1001"/>
      <c r="L300" s="1045">
        <f>J302*K297-M300</f>
        <v>30000</v>
      </c>
      <c r="M300" s="1095"/>
      <c r="N300" s="44" t="s">
        <v>38</v>
      </c>
      <c r="O300" s="32">
        <v>60000</v>
      </c>
      <c r="P300" s="1001"/>
      <c r="Q300" s="1045">
        <f>O302*P297-R300</f>
        <v>30000</v>
      </c>
      <c r="R300" s="970">
        <f>IF(O297="",0,$M$300)</f>
        <v>0</v>
      </c>
      <c r="S300" s="44" t="s">
        <v>38</v>
      </c>
      <c r="T300" s="32">
        <v>60000</v>
      </c>
      <c r="U300" s="1001"/>
      <c r="V300" s="1045">
        <f>T302*U297-W300</f>
        <v>30000</v>
      </c>
      <c r="W300" s="970">
        <f>IF(T297="",0,$M$300)</f>
        <v>0</v>
      </c>
      <c r="X300" s="44" t="s">
        <v>38</v>
      </c>
      <c r="Y300" s="32">
        <v>60000</v>
      </c>
      <c r="Z300" s="1001"/>
      <c r="AA300" s="1045">
        <f>Y302*Z297-AB300</f>
        <v>30000</v>
      </c>
      <c r="AB300" s="970">
        <f>IF(Y297="",0,$M$300)</f>
        <v>0</v>
      </c>
      <c r="AC300" s="44" t="s">
        <v>38</v>
      </c>
      <c r="AD300" s="32"/>
      <c r="AE300" s="1001"/>
      <c r="AF300" s="1045">
        <f>AD302*AE297-AG300</f>
        <v>0</v>
      </c>
      <c r="AG300" s="970">
        <f>IF(AD297="",0,$M$300)</f>
        <v>0</v>
      </c>
      <c r="AH300" s="44" t="s">
        <v>38</v>
      </c>
      <c r="AI300" s="32"/>
      <c r="AJ300" s="1001"/>
      <c r="AK300" s="1045">
        <f>AI302*AJ297-AL300</f>
        <v>0</v>
      </c>
      <c r="AL300" s="970">
        <f>IF(AI297="",0,$M$300)</f>
        <v>0</v>
      </c>
      <c r="AM300" s="44" t="s">
        <v>38</v>
      </c>
      <c r="AN300" s="32"/>
      <c r="AO300" s="1001"/>
      <c r="AP300" s="1045">
        <f>AN302*AO297-AQ300</f>
        <v>0</v>
      </c>
      <c r="AQ300" s="970">
        <f>IF(AN297="",0,$M$300)</f>
        <v>0</v>
      </c>
      <c r="AR300" s="44" t="s">
        <v>38</v>
      </c>
      <c r="AS300" s="32"/>
      <c r="AT300" s="1001"/>
      <c r="AU300" s="1045">
        <f>AS302*AT297-AV300</f>
        <v>0</v>
      </c>
      <c r="AV300" s="970">
        <f>IF(AS297="",0,$M$300)</f>
        <v>0</v>
      </c>
      <c r="AW300" s="44" t="s">
        <v>38</v>
      </c>
      <c r="AX300" s="32"/>
      <c r="AY300" s="1001"/>
      <c r="AZ300" s="1045">
        <f>AX302*AY297-BA300</f>
        <v>0</v>
      </c>
      <c r="BA300" s="970">
        <f>IF(AX297="",0,$M$300)</f>
        <v>0</v>
      </c>
      <c r="BB300" s="44" t="s">
        <v>38</v>
      </c>
      <c r="BC300" s="32"/>
      <c r="BD300" s="1001"/>
      <c r="BE300" s="1045">
        <f>BC302*BD297-BF300</f>
        <v>0</v>
      </c>
      <c r="BF300" s="970">
        <f>IF(BC297="",0,$M$300)</f>
        <v>0</v>
      </c>
      <c r="BG300" s="44" t="s">
        <v>38</v>
      </c>
      <c r="BH300" s="32"/>
      <c r="BI300" s="1001"/>
      <c r="BJ300" s="1045">
        <f>BH302*BI297-BK300</f>
        <v>0</v>
      </c>
      <c r="BK300" s="970">
        <f>IF(BH297="",0,$M$300)</f>
        <v>0</v>
      </c>
      <c r="BL300" s="75"/>
      <c r="BM300" s="76"/>
      <c r="BN300" s="1001"/>
      <c r="BO300" s="983"/>
      <c r="BP300" s="960"/>
      <c r="BQ300" s="75"/>
      <c r="BR300" s="76"/>
      <c r="BS300" s="1001"/>
      <c r="BT300" s="983"/>
      <c r="BU300" s="960"/>
      <c r="BV300" s="75"/>
      <c r="BW300" s="76"/>
      <c r="BX300" s="1001"/>
      <c r="BY300" s="983"/>
      <c r="BZ300" s="960"/>
      <c r="CA300" s="1003">
        <f t="shared" ref="CA300" si="125">BJ300+BK300+BE300+BF300+AZ300+BA300+AU300+AV300+AP300+AQ300+AK300+AL300+AF300+AG300+AA300+AB300+V300+W300+Q300+R300+L300+M300+G300+H300</f>
        <v>150000</v>
      </c>
      <c r="CB300" s="1019">
        <f t="shared" ref="CB300" si="126">H300+M300</f>
        <v>0</v>
      </c>
      <c r="CC300" s="1012">
        <f t="shared" ref="CC300" si="127">BK300+BF300+BA300+AV300+AQ300+AL300+AG300+AB300+W300+R300</f>
        <v>0</v>
      </c>
    </row>
    <row r="301" spans="1:81" s="230" customFormat="1" ht="18" customHeight="1">
      <c r="A301" s="1180"/>
      <c r="B301" s="1161"/>
      <c r="C301" s="1168"/>
      <c r="D301" s="45" t="s">
        <v>71</v>
      </c>
      <c r="E301" s="149">
        <f>IF(E300&lt;&gt;"",職員設定!$F$14,"0")</f>
        <v>30000</v>
      </c>
      <c r="F301" s="1001"/>
      <c r="G301" s="1046"/>
      <c r="H301" s="1103"/>
      <c r="I301" s="45" t="s">
        <v>71</v>
      </c>
      <c r="J301" s="149">
        <f>IF(J300&lt;&gt;"",職員設定!$F$14,"0")</f>
        <v>30000</v>
      </c>
      <c r="K301" s="1001"/>
      <c r="L301" s="1046"/>
      <c r="M301" s="1103"/>
      <c r="N301" s="45" t="s">
        <v>71</v>
      </c>
      <c r="O301" s="149">
        <f>IF(O300&lt;&gt;"",職員設定!$F$14,"0")</f>
        <v>30000</v>
      </c>
      <c r="P301" s="1001"/>
      <c r="Q301" s="1046"/>
      <c r="R301" s="971"/>
      <c r="S301" s="45" t="s">
        <v>71</v>
      </c>
      <c r="T301" s="149">
        <f>IF(T300&lt;&gt;"",職員設定!$F$14,"0")</f>
        <v>30000</v>
      </c>
      <c r="U301" s="1001"/>
      <c r="V301" s="1046"/>
      <c r="W301" s="971"/>
      <c r="X301" s="45" t="s">
        <v>71</v>
      </c>
      <c r="Y301" s="149">
        <f>IF(Y300&lt;&gt;"",職員設定!$F$14,"0")</f>
        <v>30000</v>
      </c>
      <c r="Z301" s="1001"/>
      <c r="AA301" s="1046"/>
      <c r="AB301" s="971"/>
      <c r="AC301" s="45" t="s">
        <v>71</v>
      </c>
      <c r="AD301" s="149" t="str">
        <f>IF(AD300&lt;&gt;"",職員設定!$F$14,"0")</f>
        <v>0</v>
      </c>
      <c r="AE301" s="1001"/>
      <c r="AF301" s="1046"/>
      <c r="AG301" s="971"/>
      <c r="AH301" s="45" t="s">
        <v>71</v>
      </c>
      <c r="AI301" s="149" t="str">
        <f>IF(AI300&lt;&gt;"",職員設定!$F$14,"0")</f>
        <v>0</v>
      </c>
      <c r="AJ301" s="1001"/>
      <c r="AK301" s="1046"/>
      <c r="AL301" s="971"/>
      <c r="AM301" s="45" t="s">
        <v>71</v>
      </c>
      <c r="AN301" s="149" t="str">
        <f>IF(AN300&lt;&gt;"",職員設定!$F$14,"0")</f>
        <v>0</v>
      </c>
      <c r="AO301" s="1001"/>
      <c r="AP301" s="1046"/>
      <c r="AQ301" s="971"/>
      <c r="AR301" s="45" t="s">
        <v>71</v>
      </c>
      <c r="AS301" s="149" t="str">
        <f>IF(AS300&lt;&gt;"",職員設定!$F$14,"0")</f>
        <v>0</v>
      </c>
      <c r="AT301" s="1001"/>
      <c r="AU301" s="1046"/>
      <c r="AV301" s="971"/>
      <c r="AW301" s="45" t="s">
        <v>71</v>
      </c>
      <c r="AX301" s="149" t="str">
        <f>IF(AX300&lt;&gt;"",職員設定!$F$14,"0")</f>
        <v>0</v>
      </c>
      <c r="AY301" s="1001"/>
      <c r="AZ301" s="1046"/>
      <c r="BA301" s="971"/>
      <c r="BB301" s="45" t="s">
        <v>71</v>
      </c>
      <c r="BC301" s="149" t="str">
        <f>IF(BC300&lt;&gt;"",職員設定!$F$14,"0")</f>
        <v>0</v>
      </c>
      <c r="BD301" s="1001"/>
      <c r="BE301" s="1046"/>
      <c r="BF301" s="971"/>
      <c r="BG301" s="45" t="s">
        <v>71</v>
      </c>
      <c r="BH301" s="149" t="str">
        <f>IF(BH300&lt;&gt;"",職員設定!$F$14,"0")</f>
        <v>0</v>
      </c>
      <c r="BI301" s="1001"/>
      <c r="BJ301" s="1046"/>
      <c r="BK301" s="971"/>
      <c r="BL301" s="45"/>
      <c r="BM301" s="16"/>
      <c r="BN301" s="1001"/>
      <c r="BO301" s="984"/>
      <c r="BP301" s="954"/>
      <c r="BQ301" s="45"/>
      <c r="BR301" s="16"/>
      <c r="BS301" s="1001"/>
      <c r="BT301" s="984"/>
      <c r="BU301" s="954"/>
      <c r="BV301" s="45"/>
      <c r="BW301" s="16"/>
      <c r="BX301" s="1001"/>
      <c r="BY301" s="984"/>
      <c r="BZ301" s="954"/>
      <c r="CA301" s="1004"/>
      <c r="CB301" s="1020"/>
      <c r="CC301" s="1013"/>
    </row>
    <row r="302" spans="1:81" ht="18" customHeight="1" thickBot="1">
      <c r="A302" s="1180"/>
      <c r="B302" s="1161"/>
      <c r="C302" s="1169"/>
      <c r="D302" s="46" t="s">
        <v>51</v>
      </c>
      <c r="E302" s="18">
        <f>E300-E301</f>
        <v>30000</v>
      </c>
      <c r="F302" s="1001"/>
      <c r="G302" s="1047"/>
      <c r="H302" s="1104"/>
      <c r="I302" s="46" t="s">
        <v>51</v>
      </c>
      <c r="J302" s="18">
        <f>J300-J301</f>
        <v>30000</v>
      </c>
      <c r="K302" s="1001"/>
      <c r="L302" s="1047"/>
      <c r="M302" s="1104"/>
      <c r="N302" s="46" t="s">
        <v>51</v>
      </c>
      <c r="O302" s="18">
        <f>O300-O301</f>
        <v>30000</v>
      </c>
      <c r="P302" s="1001"/>
      <c r="Q302" s="1047"/>
      <c r="R302" s="972"/>
      <c r="S302" s="46" t="s">
        <v>51</v>
      </c>
      <c r="T302" s="18">
        <f>T300-T301</f>
        <v>30000</v>
      </c>
      <c r="U302" s="1001"/>
      <c r="V302" s="1047"/>
      <c r="W302" s="972"/>
      <c r="X302" s="46" t="s">
        <v>51</v>
      </c>
      <c r="Y302" s="18">
        <f>Y300-Y301</f>
        <v>30000</v>
      </c>
      <c r="Z302" s="1001"/>
      <c r="AA302" s="1047"/>
      <c r="AB302" s="972"/>
      <c r="AC302" s="46" t="s">
        <v>51</v>
      </c>
      <c r="AD302" s="18">
        <f>AD300-AD301</f>
        <v>0</v>
      </c>
      <c r="AE302" s="1001"/>
      <c r="AF302" s="1047"/>
      <c r="AG302" s="972"/>
      <c r="AH302" s="46" t="s">
        <v>51</v>
      </c>
      <c r="AI302" s="18">
        <f>AI300-AI301</f>
        <v>0</v>
      </c>
      <c r="AJ302" s="1001"/>
      <c r="AK302" s="1047"/>
      <c r="AL302" s="972"/>
      <c r="AM302" s="46" t="s">
        <v>51</v>
      </c>
      <c r="AN302" s="18">
        <f>AN300-AN301</f>
        <v>0</v>
      </c>
      <c r="AO302" s="1001"/>
      <c r="AP302" s="1047"/>
      <c r="AQ302" s="972"/>
      <c r="AR302" s="46" t="s">
        <v>51</v>
      </c>
      <c r="AS302" s="18">
        <f>AS300-AS301</f>
        <v>0</v>
      </c>
      <c r="AT302" s="1001"/>
      <c r="AU302" s="1047"/>
      <c r="AV302" s="972"/>
      <c r="AW302" s="46" t="s">
        <v>51</v>
      </c>
      <c r="AX302" s="18">
        <f>AX300-AX301</f>
        <v>0</v>
      </c>
      <c r="AY302" s="1001"/>
      <c r="AZ302" s="1047"/>
      <c r="BA302" s="972"/>
      <c r="BB302" s="46" t="s">
        <v>51</v>
      </c>
      <c r="BC302" s="18">
        <f>BC300-BC301</f>
        <v>0</v>
      </c>
      <c r="BD302" s="1001"/>
      <c r="BE302" s="1047"/>
      <c r="BF302" s="972"/>
      <c r="BG302" s="46" t="s">
        <v>51</v>
      </c>
      <c r="BH302" s="18">
        <f>BH300-BH301</f>
        <v>0</v>
      </c>
      <c r="BI302" s="1001"/>
      <c r="BJ302" s="1047"/>
      <c r="BK302" s="972"/>
      <c r="BL302" s="77"/>
      <c r="BM302" s="78"/>
      <c r="BN302" s="1001"/>
      <c r="BO302" s="985"/>
      <c r="BP302" s="955"/>
      <c r="BQ302" s="77"/>
      <c r="BR302" s="78"/>
      <c r="BS302" s="1001"/>
      <c r="BT302" s="985"/>
      <c r="BU302" s="955"/>
      <c r="BV302" s="77"/>
      <c r="BW302" s="78"/>
      <c r="BX302" s="1001"/>
      <c r="BY302" s="985"/>
      <c r="BZ302" s="955"/>
      <c r="CA302" s="1005"/>
      <c r="CB302" s="1021"/>
      <c r="CC302" s="1014"/>
    </row>
    <row r="303" spans="1:81" s="5" customFormat="1" ht="18" customHeight="1">
      <c r="A303" s="1180"/>
      <c r="B303" s="1161"/>
      <c r="C303" s="1170" t="str">
        <f>職員設定!$G$7</f>
        <v>役職手当</v>
      </c>
      <c r="D303" s="44" t="s">
        <v>38</v>
      </c>
      <c r="E303" s="32"/>
      <c r="F303" s="1001"/>
      <c r="G303" s="1045">
        <f>E305*F297-H303</f>
        <v>0</v>
      </c>
      <c r="H303" s="1095"/>
      <c r="I303" s="44" t="s">
        <v>38</v>
      </c>
      <c r="J303" s="32"/>
      <c r="K303" s="1001"/>
      <c r="L303" s="1045">
        <f>J305*K297-M303</f>
        <v>0</v>
      </c>
      <c r="M303" s="1095"/>
      <c r="N303" s="44" t="s">
        <v>38</v>
      </c>
      <c r="O303" s="32"/>
      <c r="P303" s="1001"/>
      <c r="Q303" s="1045">
        <f>O305*P297-R303</f>
        <v>0</v>
      </c>
      <c r="R303" s="970">
        <f>IF(O297="",0,$M$303)</f>
        <v>0</v>
      </c>
      <c r="S303" s="44" t="s">
        <v>38</v>
      </c>
      <c r="T303" s="32"/>
      <c r="U303" s="1001"/>
      <c r="V303" s="1045">
        <f>T305*U297-W303</f>
        <v>0</v>
      </c>
      <c r="W303" s="970">
        <f>IF(T297="",0,$M$303)</f>
        <v>0</v>
      </c>
      <c r="X303" s="44" t="s">
        <v>38</v>
      </c>
      <c r="Y303" s="32"/>
      <c r="Z303" s="1001"/>
      <c r="AA303" s="1045">
        <f>Y305*Z297-AB303</f>
        <v>0</v>
      </c>
      <c r="AB303" s="970">
        <f>IF(Y297="",0,$M$303)</f>
        <v>0</v>
      </c>
      <c r="AC303" s="44" t="s">
        <v>38</v>
      </c>
      <c r="AD303" s="32"/>
      <c r="AE303" s="1001"/>
      <c r="AF303" s="1045">
        <f>AD305*AE297-AG303</f>
        <v>0</v>
      </c>
      <c r="AG303" s="970">
        <f>IF(AD297="",0,$M$303)</f>
        <v>0</v>
      </c>
      <c r="AH303" s="44" t="s">
        <v>38</v>
      </c>
      <c r="AI303" s="32"/>
      <c r="AJ303" s="1001"/>
      <c r="AK303" s="1045">
        <f>AI305*AJ297-AL303</f>
        <v>0</v>
      </c>
      <c r="AL303" s="970">
        <f>IF(AI297="",0,$M$303)</f>
        <v>0</v>
      </c>
      <c r="AM303" s="44" t="s">
        <v>38</v>
      </c>
      <c r="AN303" s="32"/>
      <c r="AO303" s="1001"/>
      <c r="AP303" s="1045">
        <f>AN305*AO297-AQ303</f>
        <v>0</v>
      </c>
      <c r="AQ303" s="970">
        <f>IF(AN297="",0,$M$303)</f>
        <v>0</v>
      </c>
      <c r="AR303" s="44" t="s">
        <v>38</v>
      </c>
      <c r="AS303" s="32"/>
      <c r="AT303" s="1001"/>
      <c r="AU303" s="1045">
        <f>AS305*AT297-AV303</f>
        <v>0</v>
      </c>
      <c r="AV303" s="970">
        <f>IF(AS297="",0,$M$303)</f>
        <v>0</v>
      </c>
      <c r="AW303" s="44" t="s">
        <v>38</v>
      </c>
      <c r="AX303" s="32"/>
      <c r="AY303" s="1001"/>
      <c r="AZ303" s="1045">
        <f>AX305*AY297-BA303</f>
        <v>0</v>
      </c>
      <c r="BA303" s="970">
        <f>IF(AX297="",0,$M$303)</f>
        <v>0</v>
      </c>
      <c r="BB303" s="44" t="s">
        <v>38</v>
      </c>
      <c r="BC303" s="32"/>
      <c r="BD303" s="1001"/>
      <c r="BE303" s="1045">
        <f>BC305*BD297-BF303</f>
        <v>0</v>
      </c>
      <c r="BF303" s="970">
        <f>IF(BC297="",0,$M$303)</f>
        <v>0</v>
      </c>
      <c r="BG303" s="44" t="s">
        <v>38</v>
      </c>
      <c r="BH303" s="32"/>
      <c r="BI303" s="1001"/>
      <c r="BJ303" s="1045">
        <f>BH305*BI297-BK303</f>
        <v>0</v>
      </c>
      <c r="BK303" s="970">
        <f>IF(BH297="",0,$M$303)</f>
        <v>0</v>
      </c>
      <c r="BL303" s="75"/>
      <c r="BM303" s="76"/>
      <c r="BN303" s="1001"/>
      <c r="BO303" s="983"/>
      <c r="BP303" s="960"/>
      <c r="BQ303" s="75"/>
      <c r="BR303" s="76"/>
      <c r="BS303" s="1001"/>
      <c r="BT303" s="983"/>
      <c r="BU303" s="960"/>
      <c r="BV303" s="75"/>
      <c r="BW303" s="76"/>
      <c r="BX303" s="1001"/>
      <c r="BY303" s="983"/>
      <c r="BZ303" s="960"/>
      <c r="CA303" s="1003">
        <f t="shared" ref="CA303" si="128">BJ303+BK303+BE303+BF303+AZ303+BA303+AU303+AV303+AP303+AQ303+AK303+AL303+AF303+AG303+AA303+AB303+V303+W303+Q303+R303+L303+M303+G303+H303</f>
        <v>0</v>
      </c>
      <c r="CB303" s="1019">
        <f t="shared" ref="CB303" si="129">H303+M303</f>
        <v>0</v>
      </c>
      <c r="CC303" s="1018">
        <f t="shared" ref="CC303" si="130">BK303+BF303+BA303+AV303+AQ303+AL303+AG303+AB303+W303+R303</f>
        <v>0</v>
      </c>
    </row>
    <row r="304" spans="1:81" s="230" customFormat="1" ht="18" customHeight="1">
      <c r="A304" s="1180"/>
      <c r="B304" s="1161"/>
      <c r="C304" s="1140"/>
      <c r="D304" s="45" t="s">
        <v>71</v>
      </c>
      <c r="E304" s="149" t="str">
        <f>IF(E303&lt;&gt;"",職員設定!$G$14,"0")</f>
        <v>0</v>
      </c>
      <c r="F304" s="1001"/>
      <c r="G304" s="1046"/>
      <c r="H304" s="1103"/>
      <c r="I304" s="45" t="s">
        <v>71</v>
      </c>
      <c r="J304" s="149" t="str">
        <f>IF(J303&lt;&gt;"",職員設定!$G$14,"0")</f>
        <v>0</v>
      </c>
      <c r="K304" s="1001"/>
      <c r="L304" s="1046"/>
      <c r="M304" s="1103"/>
      <c r="N304" s="45" t="s">
        <v>71</v>
      </c>
      <c r="O304" s="149" t="str">
        <f>IF(O303&lt;&gt;"",職員設定!$G$14,"0")</f>
        <v>0</v>
      </c>
      <c r="P304" s="1001"/>
      <c r="Q304" s="1046"/>
      <c r="R304" s="971"/>
      <c r="S304" s="45" t="s">
        <v>71</v>
      </c>
      <c r="T304" s="149" t="str">
        <f>IF(T303&lt;&gt;"",職員設定!$G$14,"0")</f>
        <v>0</v>
      </c>
      <c r="U304" s="1001"/>
      <c r="V304" s="1046"/>
      <c r="W304" s="971"/>
      <c r="X304" s="45" t="s">
        <v>71</v>
      </c>
      <c r="Y304" s="149" t="str">
        <f>IF(Y303&lt;&gt;"",職員設定!$G$14,"0")</f>
        <v>0</v>
      </c>
      <c r="Z304" s="1001"/>
      <c r="AA304" s="1046"/>
      <c r="AB304" s="971"/>
      <c r="AC304" s="45" t="s">
        <v>71</v>
      </c>
      <c r="AD304" s="149" t="str">
        <f>IF(AD303&lt;&gt;"",職員設定!$G$14,"0")</f>
        <v>0</v>
      </c>
      <c r="AE304" s="1001"/>
      <c r="AF304" s="1046"/>
      <c r="AG304" s="971"/>
      <c r="AH304" s="45" t="s">
        <v>71</v>
      </c>
      <c r="AI304" s="149" t="str">
        <f>IF(AI303&lt;&gt;"",職員設定!$G$14,"0")</f>
        <v>0</v>
      </c>
      <c r="AJ304" s="1001"/>
      <c r="AK304" s="1046"/>
      <c r="AL304" s="971"/>
      <c r="AM304" s="45" t="s">
        <v>71</v>
      </c>
      <c r="AN304" s="149" t="str">
        <f>IF(AN303&lt;&gt;"",職員設定!$G$14,"0")</f>
        <v>0</v>
      </c>
      <c r="AO304" s="1001"/>
      <c r="AP304" s="1046"/>
      <c r="AQ304" s="971"/>
      <c r="AR304" s="45" t="s">
        <v>71</v>
      </c>
      <c r="AS304" s="149" t="str">
        <f>IF(AS303&lt;&gt;"",職員設定!$G$14,"0")</f>
        <v>0</v>
      </c>
      <c r="AT304" s="1001"/>
      <c r="AU304" s="1046"/>
      <c r="AV304" s="971"/>
      <c r="AW304" s="45" t="s">
        <v>71</v>
      </c>
      <c r="AX304" s="149" t="str">
        <f>IF(AX303&lt;&gt;"",職員設定!$G$14,"0")</f>
        <v>0</v>
      </c>
      <c r="AY304" s="1001"/>
      <c r="AZ304" s="1046"/>
      <c r="BA304" s="971"/>
      <c r="BB304" s="45" t="s">
        <v>71</v>
      </c>
      <c r="BC304" s="149" t="str">
        <f>IF(BC303&lt;&gt;"",職員設定!$G$14,"0")</f>
        <v>0</v>
      </c>
      <c r="BD304" s="1001"/>
      <c r="BE304" s="1046"/>
      <c r="BF304" s="971"/>
      <c r="BG304" s="45" t="s">
        <v>71</v>
      </c>
      <c r="BH304" s="149" t="str">
        <f>IF(BH303&lt;&gt;"",職員設定!$G$14,"0")</f>
        <v>0</v>
      </c>
      <c r="BI304" s="1001"/>
      <c r="BJ304" s="1046"/>
      <c r="BK304" s="971"/>
      <c r="BL304" s="45"/>
      <c r="BM304" s="494"/>
      <c r="BN304" s="1001"/>
      <c r="BO304" s="984"/>
      <c r="BP304" s="954"/>
      <c r="BQ304" s="45"/>
      <c r="BR304" s="16"/>
      <c r="BS304" s="1001"/>
      <c r="BT304" s="984"/>
      <c r="BU304" s="954"/>
      <c r="BV304" s="45"/>
      <c r="BW304" s="16"/>
      <c r="BX304" s="1001"/>
      <c r="BY304" s="984"/>
      <c r="BZ304" s="954"/>
      <c r="CA304" s="1004"/>
      <c r="CB304" s="1020"/>
      <c r="CC304" s="1013"/>
    </row>
    <row r="305" spans="1:81" ht="18" customHeight="1" thickBot="1">
      <c r="A305" s="1180"/>
      <c r="B305" s="1161"/>
      <c r="C305" s="1141"/>
      <c r="D305" s="46" t="s">
        <v>51</v>
      </c>
      <c r="E305" s="18">
        <f>E303-E304</f>
        <v>0</v>
      </c>
      <c r="F305" s="1001"/>
      <c r="G305" s="1047"/>
      <c r="H305" s="1104"/>
      <c r="I305" s="46" t="s">
        <v>51</v>
      </c>
      <c r="J305" s="18">
        <f>J303-J304</f>
        <v>0</v>
      </c>
      <c r="K305" s="1001"/>
      <c r="L305" s="1047"/>
      <c r="M305" s="1104"/>
      <c r="N305" s="46" t="s">
        <v>51</v>
      </c>
      <c r="O305" s="18">
        <f>O303-O304</f>
        <v>0</v>
      </c>
      <c r="P305" s="1001"/>
      <c r="Q305" s="1047"/>
      <c r="R305" s="972"/>
      <c r="S305" s="46" t="s">
        <v>51</v>
      </c>
      <c r="T305" s="18">
        <f>T303-T304</f>
        <v>0</v>
      </c>
      <c r="U305" s="1001"/>
      <c r="V305" s="1047"/>
      <c r="W305" s="972"/>
      <c r="X305" s="46" t="s">
        <v>51</v>
      </c>
      <c r="Y305" s="18">
        <f>Y303-Y304</f>
        <v>0</v>
      </c>
      <c r="Z305" s="1001"/>
      <c r="AA305" s="1047"/>
      <c r="AB305" s="972"/>
      <c r="AC305" s="46" t="s">
        <v>51</v>
      </c>
      <c r="AD305" s="18">
        <f>AD303-AD304</f>
        <v>0</v>
      </c>
      <c r="AE305" s="1001"/>
      <c r="AF305" s="1047"/>
      <c r="AG305" s="972"/>
      <c r="AH305" s="46" t="s">
        <v>51</v>
      </c>
      <c r="AI305" s="18">
        <f>AI303-AI304</f>
        <v>0</v>
      </c>
      <c r="AJ305" s="1001"/>
      <c r="AK305" s="1047"/>
      <c r="AL305" s="972"/>
      <c r="AM305" s="46" t="s">
        <v>51</v>
      </c>
      <c r="AN305" s="18">
        <f>AN303-AN304</f>
        <v>0</v>
      </c>
      <c r="AO305" s="1001"/>
      <c r="AP305" s="1047"/>
      <c r="AQ305" s="972"/>
      <c r="AR305" s="46" t="s">
        <v>51</v>
      </c>
      <c r="AS305" s="18">
        <f>AS303-AS304</f>
        <v>0</v>
      </c>
      <c r="AT305" s="1001"/>
      <c r="AU305" s="1047"/>
      <c r="AV305" s="972"/>
      <c r="AW305" s="46" t="s">
        <v>51</v>
      </c>
      <c r="AX305" s="18">
        <f>AX303-AX304</f>
        <v>0</v>
      </c>
      <c r="AY305" s="1001"/>
      <c r="AZ305" s="1047"/>
      <c r="BA305" s="972"/>
      <c r="BB305" s="46" t="s">
        <v>51</v>
      </c>
      <c r="BC305" s="18">
        <f>BC303-BC304</f>
        <v>0</v>
      </c>
      <c r="BD305" s="1001"/>
      <c r="BE305" s="1047"/>
      <c r="BF305" s="972"/>
      <c r="BG305" s="46" t="s">
        <v>51</v>
      </c>
      <c r="BH305" s="18">
        <f>BH303-BH304</f>
        <v>0</v>
      </c>
      <c r="BI305" s="1001"/>
      <c r="BJ305" s="1047"/>
      <c r="BK305" s="972"/>
      <c r="BL305" s="77"/>
      <c r="BM305" s="78"/>
      <c r="BN305" s="1001"/>
      <c r="BO305" s="985"/>
      <c r="BP305" s="955"/>
      <c r="BQ305" s="77"/>
      <c r="BR305" s="78"/>
      <c r="BS305" s="1001"/>
      <c r="BT305" s="985"/>
      <c r="BU305" s="955"/>
      <c r="BV305" s="77"/>
      <c r="BW305" s="78"/>
      <c r="BX305" s="1001"/>
      <c r="BY305" s="985"/>
      <c r="BZ305" s="955"/>
      <c r="CA305" s="1005"/>
      <c r="CB305" s="1021"/>
      <c r="CC305" s="1014"/>
    </row>
    <row r="306" spans="1:81" s="5" customFormat="1" ht="18" customHeight="1">
      <c r="A306" s="1180"/>
      <c r="B306" s="1161"/>
      <c r="C306" s="1170" t="str">
        <f>職員設定!$H$7</f>
        <v>調整手当</v>
      </c>
      <c r="D306" s="44" t="s">
        <v>38</v>
      </c>
      <c r="E306" s="32"/>
      <c r="F306" s="1001"/>
      <c r="G306" s="1045">
        <f>E308*F297-H306</f>
        <v>0</v>
      </c>
      <c r="H306" s="1095"/>
      <c r="I306" s="44" t="s">
        <v>38</v>
      </c>
      <c r="J306" s="32"/>
      <c r="K306" s="1001"/>
      <c r="L306" s="1045">
        <f>J308*K297-M306</f>
        <v>0</v>
      </c>
      <c r="M306" s="1095"/>
      <c r="N306" s="44" t="s">
        <v>38</v>
      </c>
      <c r="O306" s="32"/>
      <c r="P306" s="1001"/>
      <c r="Q306" s="1045">
        <f>O308*P297-R306</f>
        <v>0</v>
      </c>
      <c r="R306" s="970">
        <f>IF(O297="",0,$M$306)</f>
        <v>0</v>
      </c>
      <c r="S306" s="44" t="s">
        <v>38</v>
      </c>
      <c r="T306" s="32"/>
      <c r="U306" s="1001"/>
      <c r="V306" s="1045">
        <f>T308*U297-W306</f>
        <v>0</v>
      </c>
      <c r="W306" s="970">
        <f>IF(T297="",0,$M$306)</f>
        <v>0</v>
      </c>
      <c r="X306" s="44" t="s">
        <v>38</v>
      </c>
      <c r="Y306" s="32"/>
      <c r="Z306" s="1001"/>
      <c r="AA306" s="1045">
        <f>Y308*Z297-AB306</f>
        <v>0</v>
      </c>
      <c r="AB306" s="970">
        <f>IF(Y297="",0,$M$306)</f>
        <v>0</v>
      </c>
      <c r="AC306" s="44" t="s">
        <v>38</v>
      </c>
      <c r="AD306" s="32"/>
      <c r="AE306" s="1001"/>
      <c r="AF306" s="1045">
        <f>AD308*AE297-AG306</f>
        <v>0</v>
      </c>
      <c r="AG306" s="970">
        <f>IF(AD297="",0,$M$306)</f>
        <v>0</v>
      </c>
      <c r="AH306" s="44" t="s">
        <v>38</v>
      </c>
      <c r="AI306" s="32"/>
      <c r="AJ306" s="1001"/>
      <c r="AK306" s="1045">
        <f>AI308*AJ297-AL306</f>
        <v>0</v>
      </c>
      <c r="AL306" s="970">
        <f>IF(AI297="",0,$M$306)</f>
        <v>0</v>
      </c>
      <c r="AM306" s="44" t="s">
        <v>38</v>
      </c>
      <c r="AN306" s="32"/>
      <c r="AO306" s="1001"/>
      <c r="AP306" s="1045">
        <f>AN308*AO297-AQ306</f>
        <v>0</v>
      </c>
      <c r="AQ306" s="970">
        <f>IF(AN297="",0,$M$306)</f>
        <v>0</v>
      </c>
      <c r="AR306" s="44" t="s">
        <v>38</v>
      </c>
      <c r="AS306" s="32"/>
      <c r="AT306" s="1001"/>
      <c r="AU306" s="1045">
        <f>AS308*AT297-AV306</f>
        <v>0</v>
      </c>
      <c r="AV306" s="970">
        <f>IF(AS297="",0,$M$306)</f>
        <v>0</v>
      </c>
      <c r="AW306" s="44" t="s">
        <v>38</v>
      </c>
      <c r="AX306" s="32"/>
      <c r="AY306" s="1001"/>
      <c r="AZ306" s="1045">
        <f>AX308*AY297-BA306</f>
        <v>0</v>
      </c>
      <c r="BA306" s="970">
        <f>IF(AX297="",0,$M$306)</f>
        <v>0</v>
      </c>
      <c r="BB306" s="44" t="s">
        <v>38</v>
      </c>
      <c r="BC306" s="32"/>
      <c r="BD306" s="1001"/>
      <c r="BE306" s="1045">
        <f>BC308*BD297-BF306</f>
        <v>0</v>
      </c>
      <c r="BF306" s="970">
        <f>IF(BC297="",0,$M$306)</f>
        <v>0</v>
      </c>
      <c r="BG306" s="44" t="s">
        <v>38</v>
      </c>
      <c r="BH306" s="32"/>
      <c r="BI306" s="1001"/>
      <c r="BJ306" s="1045">
        <f>BH308*BI297-BK306</f>
        <v>0</v>
      </c>
      <c r="BK306" s="970">
        <f>IF(BH297="",0,$M$306)</f>
        <v>0</v>
      </c>
      <c r="BL306" s="75"/>
      <c r="BM306" s="76"/>
      <c r="BN306" s="1001"/>
      <c r="BO306" s="983"/>
      <c r="BP306" s="960"/>
      <c r="BQ306" s="75"/>
      <c r="BR306" s="76"/>
      <c r="BS306" s="1001"/>
      <c r="BT306" s="983"/>
      <c r="BU306" s="960"/>
      <c r="BV306" s="75"/>
      <c r="BW306" s="76"/>
      <c r="BX306" s="1001"/>
      <c r="BY306" s="983"/>
      <c r="BZ306" s="960"/>
      <c r="CA306" s="1003">
        <f t="shared" ref="CA306" si="131">BJ306+BK306+BE306+BF306+AZ306+BA306+AU306+AV306+AP306+AQ306+AK306+AL306+AF306+AG306+AA306+AB306+V306+W306+Q306+R306+L306+M306+G306+H306</f>
        <v>0</v>
      </c>
      <c r="CB306" s="1019">
        <f t="shared" ref="CB306" si="132">H306+M306</f>
        <v>0</v>
      </c>
      <c r="CC306" s="1018">
        <f t="shared" ref="CC306" si="133">BK306+BF306+BA306+AV306+AQ306+AL306+AG306+AB306+W306+R306</f>
        <v>0</v>
      </c>
    </row>
    <row r="307" spans="1:81" s="421" customFormat="1" ht="18" customHeight="1">
      <c r="A307" s="1180"/>
      <c r="B307" s="1162"/>
      <c r="C307" s="1140"/>
      <c r="D307" s="45" t="s">
        <v>71</v>
      </c>
      <c r="E307" s="149" t="str">
        <f>IF(E306&lt;&gt;"",職員設定!$H$14,"0")</f>
        <v>0</v>
      </c>
      <c r="F307" s="1001"/>
      <c r="G307" s="1046"/>
      <c r="H307" s="1103"/>
      <c r="I307" s="45" t="s">
        <v>71</v>
      </c>
      <c r="J307" s="149" t="str">
        <f>IF(J306&lt;&gt;"",職員設定!$H$14,"0")</f>
        <v>0</v>
      </c>
      <c r="K307" s="1001"/>
      <c r="L307" s="1046"/>
      <c r="M307" s="1103"/>
      <c r="N307" s="45" t="s">
        <v>71</v>
      </c>
      <c r="O307" s="149" t="str">
        <f>IF(O306&lt;&gt;"",職員設定!$H$14,"0")</f>
        <v>0</v>
      </c>
      <c r="P307" s="1001"/>
      <c r="Q307" s="1046"/>
      <c r="R307" s="971"/>
      <c r="S307" s="45" t="s">
        <v>71</v>
      </c>
      <c r="T307" s="149" t="str">
        <f>IF(T306&lt;&gt;"",職員設定!$H$14,"0")</f>
        <v>0</v>
      </c>
      <c r="U307" s="1001"/>
      <c r="V307" s="1046"/>
      <c r="W307" s="971"/>
      <c r="X307" s="45" t="s">
        <v>71</v>
      </c>
      <c r="Y307" s="149" t="str">
        <f>IF(Y306&lt;&gt;"",職員設定!$H$14,"0")</f>
        <v>0</v>
      </c>
      <c r="Z307" s="1001"/>
      <c r="AA307" s="1046"/>
      <c r="AB307" s="971"/>
      <c r="AC307" s="45" t="s">
        <v>71</v>
      </c>
      <c r="AD307" s="149" t="str">
        <f>IF(AD306&lt;&gt;"",職員設定!$H$14,"0")</f>
        <v>0</v>
      </c>
      <c r="AE307" s="1001"/>
      <c r="AF307" s="1046"/>
      <c r="AG307" s="971"/>
      <c r="AH307" s="45" t="s">
        <v>71</v>
      </c>
      <c r="AI307" s="149" t="str">
        <f>IF(AI306&lt;&gt;"",職員設定!$H$14,"0")</f>
        <v>0</v>
      </c>
      <c r="AJ307" s="1001"/>
      <c r="AK307" s="1046"/>
      <c r="AL307" s="971"/>
      <c r="AM307" s="45" t="s">
        <v>71</v>
      </c>
      <c r="AN307" s="149" t="str">
        <f>IF(AN306&lt;&gt;"",職員設定!$H$14,"0")</f>
        <v>0</v>
      </c>
      <c r="AO307" s="1001"/>
      <c r="AP307" s="1046"/>
      <c r="AQ307" s="971"/>
      <c r="AR307" s="45" t="s">
        <v>71</v>
      </c>
      <c r="AS307" s="149" t="str">
        <f>IF(AS306&lt;&gt;"",職員設定!$H$14,"0")</f>
        <v>0</v>
      </c>
      <c r="AT307" s="1001"/>
      <c r="AU307" s="1046"/>
      <c r="AV307" s="971"/>
      <c r="AW307" s="45" t="s">
        <v>71</v>
      </c>
      <c r="AX307" s="149" t="str">
        <f>IF(AX306&lt;&gt;"",職員設定!$H$14,"0")</f>
        <v>0</v>
      </c>
      <c r="AY307" s="1001"/>
      <c r="AZ307" s="1046"/>
      <c r="BA307" s="971"/>
      <c r="BB307" s="45" t="s">
        <v>71</v>
      </c>
      <c r="BC307" s="149" t="str">
        <f>IF(BC306&lt;&gt;"",職員設定!$H$14,"0")</f>
        <v>0</v>
      </c>
      <c r="BD307" s="1001"/>
      <c r="BE307" s="1046"/>
      <c r="BF307" s="971"/>
      <c r="BG307" s="45" t="s">
        <v>71</v>
      </c>
      <c r="BH307" s="149" t="str">
        <f>IF(BH306&lt;&gt;"",職員設定!$H$14,"0")</f>
        <v>0</v>
      </c>
      <c r="BI307" s="1001"/>
      <c r="BJ307" s="1046"/>
      <c r="BK307" s="971"/>
      <c r="BL307" s="45"/>
      <c r="BM307" s="16"/>
      <c r="BN307" s="1001"/>
      <c r="BO307" s="984"/>
      <c r="BP307" s="954"/>
      <c r="BQ307" s="45"/>
      <c r="BR307" s="16"/>
      <c r="BS307" s="1001"/>
      <c r="BT307" s="984"/>
      <c r="BU307" s="954"/>
      <c r="BV307" s="45"/>
      <c r="BW307" s="16"/>
      <c r="BX307" s="1001"/>
      <c r="BY307" s="984"/>
      <c r="BZ307" s="954"/>
      <c r="CA307" s="1004"/>
      <c r="CB307" s="1020"/>
      <c r="CC307" s="1013"/>
    </row>
    <row r="308" spans="1:81" s="5" customFormat="1" ht="18" customHeight="1" thickBot="1">
      <c r="A308" s="1180"/>
      <c r="B308" s="1162"/>
      <c r="C308" s="1141"/>
      <c r="D308" s="46" t="s">
        <v>51</v>
      </c>
      <c r="E308" s="18">
        <f>E306-E307</f>
        <v>0</v>
      </c>
      <c r="F308" s="1001"/>
      <c r="G308" s="1047"/>
      <c r="H308" s="1104"/>
      <c r="I308" s="46" t="s">
        <v>51</v>
      </c>
      <c r="J308" s="18">
        <f>J306-J307</f>
        <v>0</v>
      </c>
      <c r="K308" s="1001"/>
      <c r="L308" s="1047"/>
      <c r="M308" s="1104"/>
      <c r="N308" s="46" t="s">
        <v>51</v>
      </c>
      <c r="O308" s="18">
        <f>O306-O307</f>
        <v>0</v>
      </c>
      <c r="P308" s="1001"/>
      <c r="Q308" s="1047"/>
      <c r="R308" s="972"/>
      <c r="S308" s="46" t="s">
        <v>51</v>
      </c>
      <c r="T308" s="18">
        <f>T306-T307</f>
        <v>0</v>
      </c>
      <c r="U308" s="1001"/>
      <c r="V308" s="1047"/>
      <c r="W308" s="972"/>
      <c r="X308" s="46" t="s">
        <v>51</v>
      </c>
      <c r="Y308" s="18">
        <f>Y306-Y307</f>
        <v>0</v>
      </c>
      <c r="Z308" s="1001"/>
      <c r="AA308" s="1047"/>
      <c r="AB308" s="972"/>
      <c r="AC308" s="46" t="s">
        <v>51</v>
      </c>
      <c r="AD308" s="18">
        <f>AD306-AD307</f>
        <v>0</v>
      </c>
      <c r="AE308" s="1001"/>
      <c r="AF308" s="1047"/>
      <c r="AG308" s="972"/>
      <c r="AH308" s="46" t="s">
        <v>51</v>
      </c>
      <c r="AI308" s="18">
        <f>AI306-AI307</f>
        <v>0</v>
      </c>
      <c r="AJ308" s="1001"/>
      <c r="AK308" s="1047"/>
      <c r="AL308" s="972"/>
      <c r="AM308" s="46" t="s">
        <v>51</v>
      </c>
      <c r="AN308" s="18">
        <f>AN306-AN307</f>
        <v>0</v>
      </c>
      <c r="AO308" s="1001"/>
      <c r="AP308" s="1047"/>
      <c r="AQ308" s="972"/>
      <c r="AR308" s="46" t="s">
        <v>51</v>
      </c>
      <c r="AS308" s="18">
        <f>AS306-AS307</f>
        <v>0</v>
      </c>
      <c r="AT308" s="1001"/>
      <c r="AU308" s="1047"/>
      <c r="AV308" s="972"/>
      <c r="AW308" s="46" t="s">
        <v>51</v>
      </c>
      <c r="AX308" s="18">
        <f>AX306-AX307</f>
        <v>0</v>
      </c>
      <c r="AY308" s="1001"/>
      <c r="AZ308" s="1047"/>
      <c r="BA308" s="972"/>
      <c r="BB308" s="46" t="s">
        <v>51</v>
      </c>
      <c r="BC308" s="18">
        <f>BC306-BC307</f>
        <v>0</v>
      </c>
      <c r="BD308" s="1001"/>
      <c r="BE308" s="1047"/>
      <c r="BF308" s="972"/>
      <c r="BG308" s="46" t="s">
        <v>51</v>
      </c>
      <c r="BH308" s="18">
        <f>BH306-BH307</f>
        <v>0</v>
      </c>
      <c r="BI308" s="1001"/>
      <c r="BJ308" s="1047"/>
      <c r="BK308" s="972"/>
      <c r="BL308" s="77"/>
      <c r="BM308" s="78"/>
      <c r="BN308" s="1001"/>
      <c r="BO308" s="985"/>
      <c r="BP308" s="955"/>
      <c r="BQ308" s="77"/>
      <c r="BR308" s="78"/>
      <c r="BS308" s="1001"/>
      <c r="BT308" s="985"/>
      <c r="BU308" s="955"/>
      <c r="BV308" s="77"/>
      <c r="BW308" s="78"/>
      <c r="BX308" s="1001"/>
      <c r="BY308" s="985"/>
      <c r="BZ308" s="955"/>
      <c r="CA308" s="1005"/>
      <c r="CB308" s="1021"/>
      <c r="CC308" s="1014"/>
    </row>
    <row r="309" spans="1:81" s="5" customFormat="1" ht="18" customHeight="1">
      <c r="A309" s="1180"/>
      <c r="B309" s="1162"/>
      <c r="C309" s="1140" t="str">
        <f>職員設定!$I$7</f>
        <v>名称</v>
      </c>
      <c r="D309" s="44" t="s">
        <v>38</v>
      </c>
      <c r="E309" s="32"/>
      <c r="F309" s="1001"/>
      <c r="G309" s="1046">
        <f>E311*F297-H309</f>
        <v>0</v>
      </c>
      <c r="H309" s="1095"/>
      <c r="I309" s="44" t="s">
        <v>38</v>
      </c>
      <c r="J309" s="32"/>
      <c r="K309" s="1001"/>
      <c r="L309" s="1046">
        <f>J311*K297-M309</f>
        <v>0</v>
      </c>
      <c r="M309" s="1095"/>
      <c r="N309" s="48" t="s">
        <v>38</v>
      </c>
      <c r="O309" s="33"/>
      <c r="P309" s="1001"/>
      <c r="Q309" s="1046">
        <f>O311*P297-R309</f>
        <v>0</v>
      </c>
      <c r="R309" s="970">
        <f>IF(O297="",0,$M$309)</f>
        <v>0</v>
      </c>
      <c r="S309" s="48" t="s">
        <v>38</v>
      </c>
      <c r="T309" s="33"/>
      <c r="U309" s="1001"/>
      <c r="V309" s="1046">
        <f>T311*U297-W309</f>
        <v>0</v>
      </c>
      <c r="W309" s="970">
        <f>IF(T297="",0,$M$309)</f>
        <v>0</v>
      </c>
      <c r="X309" s="48" t="s">
        <v>38</v>
      </c>
      <c r="Y309" s="33"/>
      <c r="Z309" s="1001"/>
      <c r="AA309" s="1046">
        <f>Y311*Z297-AB309</f>
        <v>0</v>
      </c>
      <c r="AB309" s="970">
        <f>IF(Y297="",0,$M$309)</f>
        <v>0</v>
      </c>
      <c r="AC309" s="48" t="s">
        <v>38</v>
      </c>
      <c r="AD309" s="33"/>
      <c r="AE309" s="1001"/>
      <c r="AF309" s="1046">
        <f>AD311*AE297-AG309</f>
        <v>0</v>
      </c>
      <c r="AG309" s="970">
        <f>IF(AD297="",0,$M$309)</f>
        <v>0</v>
      </c>
      <c r="AH309" s="48" t="s">
        <v>38</v>
      </c>
      <c r="AI309" s="33"/>
      <c r="AJ309" s="1001"/>
      <c r="AK309" s="1046">
        <f>AI311*AJ297-AL309</f>
        <v>0</v>
      </c>
      <c r="AL309" s="970">
        <f>IF(AI297="",0,$M$309)</f>
        <v>0</v>
      </c>
      <c r="AM309" s="48" t="s">
        <v>38</v>
      </c>
      <c r="AN309" s="33"/>
      <c r="AO309" s="1001"/>
      <c r="AP309" s="1046">
        <f>AN311*AO297-AQ309</f>
        <v>0</v>
      </c>
      <c r="AQ309" s="970">
        <f>IF(AN297="",0,$M$309)</f>
        <v>0</v>
      </c>
      <c r="AR309" s="48" t="s">
        <v>38</v>
      </c>
      <c r="AS309" s="33"/>
      <c r="AT309" s="1001"/>
      <c r="AU309" s="1046">
        <f>AS311*AT297-AV309</f>
        <v>0</v>
      </c>
      <c r="AV309" s="970">
        <f>IF(AS297="",0,$M$309)</f>
        <v>0</v>
      </c>
      <c r="AW309" s="48" t="s">
        <v>38</v>
      </c>
      <c r="AX309" s="33"/>
      <c r="AY309" s="1001"/>
      <c r="AZ309" s="1046">
        <f>AX311*AY297-BA309</f>
        <v>0</v>
      </c>
      <c r="BA309" s="970">
        <f>IF(AX297="",0,$M$309)</f>
        <v>0</v>
      </c>
      <c r="BB309" s="48" t="s">
        <v>38</v>
      </c>
      <c r="BC309" s="33"/>
      <c r="BD309" s="1001"/>
      <c r="BE309" s="1046">
        <f>BC311*BD297-BF309</f>
        <v>0</v>
      </c>
      <c r="BF309" s="970">
        <f>IF(BC297="",0,$M$309)</f>
        <v>0</v>
      </c>
      <c r="BG309" s="48" t="s">
        <v>38</v>
      </c>
      <c r="BH309" s="33"/>
      <c r="BI309" s="1001"/>
      <c r="BJ309" s="1046">
        <f>BH311*BI297-BK309</f>
        <v>0</v>
      </c>
      <c r="BK309" s="970">
        <f>IF(BH297="",0,$M$309)</f>
        <v>0</v>
      </c>
      <c r="BL309" s="75"/>
      <c r="BM309" s="76"/>
      <c r="BN309" s="1001"/>
      <c r="BO309" s="984"/>
      <c r="BP309" s="960"/>
      <c r="BQ309" s="75"/>
      <c r="BR309" s="76"/>
      <c r="BS309" s="1001"/>
      <c r="BT309" s="984"/>
      <c r="BU309" s="960"/>
      <c r="BV309" s="75"/>
      <c r="BW309" s="76"/>
      <c r="BX309" s="1001"/>
      <c r="BY309" s="984"/>
      <c r="BZ309" s="960"/>
      <c r="CA309" s="1003">
        <f t="shared" ref="CA309" si="134">BJ309+BK309+BE309+BF309+AZ309+BA309+AU309+AV309+AP309+AQ309+AK309+AL309+AF309+AG309+AA309+AB309+V309+W309+Q309+R309+L309+M309+G309+H309</f>
        <v>0</v>
      </c>
      <c r="CB309" s="1019">
        <f t="shared" ref="CB309" si="135">H309+M309</f>
        <v>0</v>
      </c>
      <c r="CC309" s="1018">
        <f>BK309+BF309+BA309+AV309+AQ309+AL309+AG309+AB309+W309+R309</f>
        <v>0</v>
      </c>
    </row>
    <row r="310" spans="1:81" s="421" customFormat="1" ht="18" customHeight="1">
      <c r="A310" s="1180"/>
      <c r="B310" s="1162"/>
      <c r="C310" s="1140"/>
      <c r="D310" s="45" t="s">
        <v>71</v>
      </c>
      <c r="E310" s="149" t="str">
        <f>IF(E309&lt;&gt;"",職員設定!$I$14,"0")</f>
        <v>0</v>
      </c>
      <c r="F310" s="1001"/>
      <c r="G310" s="1046"/>
      <c r="H310" s="1103"/>
      <c r="I310" s="45" t="s">
        <v>71</v>
      </c>
      <c r="J310" s="149" t="str">
        <f>IF(J309&lt;&gt;"",職員設定!$I$14,"0")</f>
        <v>0</v>
      </c>
      <c r="K310" s="1001"/>
      <c r="L310" s="1046"/>
      <c r="M310" s="1103"/>
      <c r="N310" s="45" t="s">
        <v>71</v>
      </c>
      <c r="O310" s="149" t="str">
        <f>IF(O309&lt;&gt;"",職員設定!$I$14,"0")</f>
        <v>0</v>
      </c>
      <c r="P310" s="1001"/>
      <c r="Q310" s="1046"/>
      <c r="R310" s="971"/>
      <c r="S310" s="45" t="s">
        <v>71</v>
      </c>
      <c r="T310" s="149" t="str">
        <f>IF(T309&lt;&gt;"",職員設定!$I$14,"0")</f>
        <v>0</v>
      </c>
      <c r="U310" s="1001"/>
      <c r="V310" s="1046"/>
      <c r="W310" s="971"/>
      <c r="X310" s="45" t="s">
        <v>71</v>
      </c>
      <c r="Y310" s="149" t="str">
        <f>IF(Y309&lt;&gt;"",職員設定!$I$14,"0")</f>
        <v>0</v>
      </c>
      <c r="Z310" s="1001"/>
      <c r="AA310" s="1046"/>
      <c r="AB310" s="971"/>
      <c r="AC310" s="45" t="s">
        <v>71</v>
      </c>
      <c r="AD310" s="149" t="str">
        <f>IF(AD309&lt;&gt;"",職員設定!$I$14,"0")</f>
        <v>0</v>
      </c>
      <c r="AE310" s="1001"/>
      <c r="AF310" s="1046"/>
      <c r="AG310" s="971"/>
      <c r="AH310" s="45" t="s">
        <v>71</v>
      </c>
      <c r="AI310" s="149" t="str">
        <f>IF(AI309&lt;&gt;"",職員設定!$I$14,"0")</f>
        <v>0</v>
      </c>
      <c r="AJ310" s="1001"/>
      <c r="AK310" s="1046"/>
      <c r="AL310" s="971"/>
      <c r="AM310" s="45" t="s">
        <v>71</v>
      </c>
      <c r="AN310" s="149" t="str">
        <f>IF(AN309&lt;&gt;"",職員設定!$I$14,"0")</f>
        <v>0</v>
      </c>
      <c r="AO310" s="1001"/>
      <c r="AP310" s="1046"/>
      <c r="AQ310" s="971"/>
      <c r="AR310" s="45" t="s">
        <v>71</v>
      </c>
      <c r="AS310" s="149" t="str">
        <f>IF(AS309&lt;&gt;"",職員設定!$I$14,"0")</f>
        <v>0</v>
      </c>
      <c r="AT310" s="1001"/>
      <c r="AU310" s="1046"/>
      <c r="AV310" s="971"/>
      <c r="AW310" s="45" t="s">
        <v>71</v>
      </c>
      <c r="AX310" s="149" t="str">
        <f>IF(AX309&lt;&gt;"",職員設定!$I$14,"0")</f>
        <v>0</v>
      </c>
      <c r="AY310" s="1001"/>
      <c r="AZ310" s="1046"/>
      <c r="BA310" s="971"/>
      <c r="BB310" s="45" t="s">
        <v>71</v>
      </c>
      <c r="BC310" s="149" t="str">
        <f>IF(BC309&lt;&gt;"",職員設定!$I$14,"0")</f>
        <v>0</v>
      </c>
      <c r="BD310" s="1001"/>
      <c r="BE310" s="1046"/>
      <c r="BF310" s="971"/>
      <c r="BG310" s="45" t="s">
        <v>71</v>
      </c>
      <c r="BH310" s="149" t="str">
        <f>IF(BH309&lt;&gt;"",職員設定!$I$14,"0")</f>
        <v>0</v>
      </c>
      <c r="BI310" s="1001"/>
      <c r="BJ310" s="1046"/>
      <c r="BK310" s="971"/>
      <c r="BL310" s="45"/>
      <c r="BM310" s="16"/>
      <c r="BN310" s="1001"/>
      <c r="BO310" s="984"/>
      <c r="BP310" s="954"/>
      <c r="BQ310" s="45"/>
      <c r="BR310" s="16"/>
      <c r="BS310" s="1001"/>
      <c r="BT310" s="984"/>
      <c r="BU310" s="954"/>
      <c r="BV310" s="45"/>
      <c r="BW310" s="16"/>
      <c r="BX310" s="1001"/>
      <c r="BY310" s="984"/>
      <c r="BZ310" s="954"/>
      <c r="CA310" s="1004"/>
      <c r="CB310" s="1020"/>
      <c r="CC310" s="1013"/>
    </row>
    <row r="311" spans="1:81" s="5" customFormat="1" ht="18" customHeight="1" thickBot="1">
      <c r="A311" s="1180"/>
      <c r="B311" s="1163"/>
      <c r="C311" s="1141"/>
      <c r="D311" s="46" t="s">
        <v>51</v>
      </c>
      <c r="E311" s="18">
        <f>E309-E310</f>
        <v>0</v>
      </c>
      <c r="F311" s="1001"/>
      <c r="G311" s="1047"/>
      <c r="H311" s="1104"/>
      <c r="I311" s="46" t="s">
        <v>51</v>
      </c>
      <c r="J311" s="18">
        <f>J309-J310</f>
        <v>0</v>
      </c>
      <c r="K311" s="1001"/>
      <c r="L311" s="1047"/>
      <c r="M311" s="1104"/>
      <c r="N311" s="46" t="s">
        <v>51</v>
      </c>
      <c r="O311" s="18">
        <f>O309-O310</f>
        <v>0</v>
      </c>
      <c r="P311" s="1001"/>
      <c r="Q311" s="1047"/>
      <c r="R311" s="972"/>
      <c r="S311" s="46" t="s">
        <v>51</v>
      </c>
      <c r="T311" s="18">
        <f>T309-T310</f>
        <v>0</v>
      </c>
      <c r="U311" s="1001"/>
      <c r="V311" s="1047"/>
      <c r="W311" s="972"/>
      <c r="X311" s="46" t="s">
        <v>51</v>
      </c>
      <c r="Y311" s="18">
        <f>Y309-Y310</f>
        <v>0</v>
      </c>
      <c r="Z311" s="1001"/>
      <c r="AA311" s="1047"/>
      <c r="AB311" s="972"/>
      <c r="AC311" s="46" t="s">
        <v>51</v>
      </c>
      <c r="AD311" s="18">
        <f>AD309-AD310</f>
        <v>0</v>
      </c>
      <c r="AE311" s="1001"/>
      <c r="AF311" s="1047"/>
      <c r="AG311" s="972"/>
      <c r="AH311" s="46" t="s">
        <v>51</v>
      </c>
      <c r="AI311" s="18">
        <f>AI309-AI310</f>
        <v>0</v>
      </c>
      <c r="AJ311" s="1001"/>
      <c r="AK311" s="1047"/>
      <c r="AL311" s="972"/>
      <c r="AM311" s="46" t="s">
        <v>51</v>
      </c>
      <c r="AN311" s="18">
        <f>AN309-AN310</f>
        <v>0</v>
      </c>
      <c r="AO311" s="1001"/>
      <c r="AP311" s="1047"/>
      <c r="AQ311" s="972"/>
      <c r="AR311" s="46" t="s">
        <v>51</v>
      </c>
      <c r="AS311" s="18">
        <f>AS309-AS310</f>
        <v>0</v>
      </c>
      <c r="AT311" s="1001"/>
      <c r="AU311" s="1047"/>
      <c r="AV311" s="972"/>
      <c r="AW311" s="46" t="s">
        <v>51</v>
      </c>
      <c r="AX311" s="18">
        <f>AX309-AX310</f>
        <v>0</v>
      </c>
      <c r="AY311" s="1001"/>
      <c r="AZ311" s="1047"/>
      <c r="BA311" s="972"/>
      <c r="BB311" s="46" t="s">
        <v>51</v>
      </c>
      <c r="BC311" s="18">
        <f>BC309-BC310</f>
        <v>0</v>
      </c>
      <c r="BD311" s="1001"/>
      <c r="BE311" s="1047"/>
      <c r="BF311" s="972"/>
      <c r="BG311" s="46" t="s">
        <v>51</v>
      </c>
      <c r="BH311" s="18">
        <f>BH309-BH310</f>
        <v>0</v>
      </c>
      <c r="BI311" s="1001"/>
      <c r="BJ311" s="1047"/>
      <c r="BK311" s="972"/>
      <c r="BL311" s="77"/>
      <c r="BM311" s="78"/>
      <c r="BN311" s="1001"/>
      <c r="BO311" s="985"/>
      <c r="BP311" s="955"/>
      <c r="BQ311" s="77"/>
      <c r="BR311" s="78"/>
      <c r="BS311" s="1001"/>
      <c r="BT311" s="985"/>
      <c r="BU311" s="955"/>
      <c r="BV311" s="77"/>
      <c r="BW311" s="78"/>
      <c r="BX311" s="1001"/>
      <c r="BY311" s="985"/>
      <c r="BZ311" s="955"/>
      <c r="CA311" s="1005"/>
      <c r="CB311" s="1021"/>
      <c r="CC311" s="1014"/>
    </row>
    <row r="312" spans="1:81" s="5" customFormat="1" ht="18" customHeight="1">
      <c r="A312" s="1180"/>
      <c r="B312" s="1142" t="s">
        <v>53</v>
      </c>
      <c r="C312" s="1177" t="str">
        <f>職員設定!$J$7</f>
        <v>名称</v>
      </c>
      <c r="D312" s="44" t="s">
        <v>48</v>
      </c>
      <c r="E312" s="32"/>
      <c r="F312" s="1001"/>
      <c r="G312" s="1045">
        <f>E315*F297-H312</f>
        <v>0</v>
      </c>
      <c r="H312" s="1095"/>
      <c r="I312" s="44" t="s">
        <v>48</v>
      </c>
      <c r="J312" s="32"/>
      <c r="K312" s="1001"/>
      <c r="L312" s="1045">
        <f>J315*K297-M312</f>
        <v>0</v>
      </c>
      <c r="M312" s="1095"/>
      <c r="N312" s="44" t="s">
        <v>48</v>
      </c>
      <c r="O312" s="32"/>
      <c r="P312" s="1001"/>
      <c r="Q312" s="1045">
        <f>O315*P297-R312</f>
        <v>0</v>
      </c>
      <c r="R312" s="986"/>
      <c r="S312" s="44" t="s">
        <v>48</v>
      </c>
      <c r="T312" s="32"/>
      <c r="U312" s="1001"/>
      <c r="V312" s="1045">
        <f>T315*U297-W312</f>
        <v>0</v>
      </c>
      <c r="W312" s="986"/>
      <c r="X312" s="44" t="s">
        <v>48</v>
      </c>
      <c r="Y312" s="32"/>
      <c r="Z312" s="1001"/>
      <c r="AA312" s="1045">
        <f>Y315*Z297-AB312</f>
        <v>0</v>
      </c>
      <c r="AB312" s="986"/>
      <c r="AC312" s="44" t="s">
        <v>48</v>
      </c>
      <c r="AD312" s="32"/>
      <c r="AE312" s="1001"/>
      <c r="AF312" s="1045">
        <f>AD315*AE297-AG312</f>
        <v>0</v>
      </c>
      <c r="AG312" s="986"/>
      <c r="AH312" s="44" t="s">
        <v>48</v>
      </c>
      <c r="AI312" s="32"/>
      <c r="AJ312" s="1001"/>
      <c r="AK312" s="1045">
        <f>AI315*AJ297-AL312</f>
        <v>0</v>
      </c>
      <c r="AL312" s="986"/>
      <c r="AM312" s="44" t="s">
        <v>48</v>
      </c>
      <c r="AN312" s="32"/>
      <c r="AO312" s="1001"/>
      <c r="AP312" s="1045">
        <f>AN315*AO297-AQ312</f>
        <v>0</v>
      </c>
      <c r="AQ312" s="986"/>
      <c r="AR312" s="44" t="s">
        <v>48</v>
      </c>
      <c r="AS312" s="32"/>
      <c r="AT312" s="1001"/>
      <c r="AU312" s="1045">
        <f>AS315*AT297-AV312</f>
        <v>0</v>
      </c>
      <c r="AV312" s="986"/>
      <c r="AW312" s="44" t="s">
        <v>48</v>
      </c>
      <c r="AX312" s="32"/>
      <c r="AY312" s="1001"/>
      <c r="AZ312" s="1045">
        <f>AX315*AY297-BA312</f>
        <v>0</v>
      </c>
      <c r="BA312" s="986"/>
      <c r="BB312" s="44" t="s">
        <v>48</v>
      </c>
      <c r="BC312" s="32"/>
      <c r="BD312" s="1001"/>
      <c r="BE312" s="1045">
        <f>BC315*BD297-BF312</f>
        <v>0</v>
      </c>
      <c r="BF312" s="986"/>
      <c r="BG312" s="44" t="s">
        <v>48</v>
      </c>
      <c r="BH312" s="32"/>
      <c r="BI312" s="1001"/>
      <c r="BJ312" s="1045">
        <f>BH315*BI297-BK312</f>
        <v>0</v>
      </c>
      <c r="BK312" s="986"/>
      <c r="BL312" s="409" t="s">
        <v>206</v>
      </c>
      <c r="BM312" s="32"/>
      <c r="BN312" s="1001"/>
      <c r="BO312" s="973">
        <f>BM315*BN297-BP312</f>
        <v>0</v>
      </c>
      <c r="BP312" s="961">
        <f>IF(BM313&gt;BM312,(BM313-BM312)*BN297,0)</f>
        <v>0</v>
      </c>
      <c r="BQ312" s="409" t="s">
        <v>206</v>
      </c>
      <c r="BR312" s="32"/>
      <c r="BS312" s="1001"/>
      <c r="BT312" s="973">
        <f>BR315*BS297-BU312</f>
        <v>0</v>
      </c>
      <c r="BU312" s="961">
        <f>IF(BR313&gt;BR312,(BR313-BR312)*BS297,0)</f>
        <v>0</v>
      </c>
      <c r="BV312" s="409" t="s">
        <v>206</v>
      </c>
      <c r="BW312" s="32"/>
      <c r="BX312" s="1001"/>
      <c r="BY312" s="973">
        <f>BW315*BX297-BZ312</f>
        <v>0</v>
      </c>
      <c r="BZ312" s="961">
        <f>IF(BW313&gt;BW312,(BW313-BW312)*BX297,0)</f>
        <v>0</v>
      </c>
      <c r="CA312" s="1003">
        <f>BJ312+BK312+BE312+BF312+AZ312+BA312+AU312+AV312+AP312+AQ312+AK312+AL312+AF312+AG312+AA312+AB312+V312+W312+Q312+R312+L312+M312+G312+H312+BO312+BP312+BT312+BU312+BY312+BZ312</f>
        <v>0</v>
      </c>
      <c r="CB312" s="1019">
        <f>H312+M312</f>
        <v>0</v>
      </c>
      <c r="CC312" s="944">
        <f>BK312+BF312+BA312+AV312+AQ312+AL312+AG312+AB312+W312+R312+BP312+BU312+BZ312</f>
        <v>0</v>
      </c>
    </row>
    <row r="313" spans="1:81" s="5" customFormat="1" ht="18" customHeight="1">
      <c r="A313" s="1180"/>
      <c r="B313" s="1143"/>
      <c r="C313" s="1178"/>
      <c r="D313" s="48" t="s">
        <v>38</v>
      </c>
      <c r="E313" s="33"/>
      <c r="F313" s="1001"/>
      <c r="G313" s="1046"/>
      <c r="H313" s="1096"/>
      <c r="I313" s="48" t="s">
        <v>38</v>
      </c>
      <c r="J313" s="33"/>
      <c r="K313" s="1001"/>
      <c r="L313" s="1046"/>
      <c r="M313" s="1096"/>
      <c r="N313" s="48" t="s">
        <v>38</v>
      </c>
      <c r="O313" s="33"/>
      <c r="P313" s="1001"/>
      <c r="Q313" s="1046"/>
      <c r="R313" s="987"/>
      <c r="S313" s="48" t="s">
        <v>38</v>
      </c>
      <c r="T313" s="33"/>
      <c r="U313" s="1001"/>
      <c r="V313" s="1046"/>
      <c r="W313" s="987"/>
      <c r="X313" s="48" t="s">
        <v>38</v>
      </c>
      <c r="Y313" s="33"/>
      <c r="Z313" s="1001"/>
      <c r="AA313" s="1046"/>
      <c r="AB313" s="987"/>
      <c r="AC313" s="48" t="s">
        <v>38</v>
      </c>
      <c r="AD313" s="33"/>
      <c r="AE313" s="1001"/>
      <c r="AF313" s="1046"/>
      <c r="AG313" s="987"/>
      <c r="AH313" s="48" t="s">
        <v>38</v>
      </c>
      <c r="AI313" s="33"/>
      <c r="AJ313" s="1001"/>
      <c r="AK313" s="1046"/>
      <c r="AL313" s="987"/>
      <c r="AM313" s="48" t="s">
        <v>38</v>
      </c>
      <c r="AN313" s="33"/>
      <c r="AO313" s="1001"/>
      <c r="AP313" s="1046"/>
      <c r="AQ313" s="987"/>
      <c r="AR313" s="48" t="s">
        <v>38</v>
      </c>
      <c r="AS313" s="33"/>
      <c r="AT313" s="1001"/>
      <c r="AU313" s="1046"/>
      <c r="AV313" s="987"/>
      <c r="AW313" s="48" t="s">
        <v>38</v>
      </c>
      <c r="AX313" s="33"/>
      <c r="AY313" s="1001"/>
      <c r="AZ313" s="1046"/>
      <c r="BA313" s="987"/>
      <c r="BB313" s="48" t="s">
        <v>38</v>
      </c>
      <c r="BC313" s="33"/>
      <c r="BD313" s="1001"/>
      <c r="BE313" s="1046"/>
      <c r="BF313" s="987"/>
      <c r="BG313" s="48" t="s">
        <v>38</v>
      </c>
      <c r="BH313" s="33"/>
      <c r="BI313" s="1001"/>
      <c r="BJ313" s="1046"/>
      <c r="BK313" s="987"/>
      <c r="BL313" s="48" t="s">
        <v>205</v>
      </c>
      <c r="BM313" s="33"/>
      <c r="BN313" s="1001"/>
      <c r="BO313" s="974"/>
      <c r="BP313" s="958"/>
      <c r="BQ313" s="48" t="s">
        <v>205</v>
      </c>
      <c r="BR313" s="33"/>
      <c r="BS313" s="1001"/>
      <c r="BT313" s="974"/>
      <c r="BU313" s="958"/>
      <c r="BV313" s="48" t="s">
        <v>205</v>
      </c>
      <c r="BW313" s="33"/>
      <c r="BX313" s="1001"/>
      <c r="BY313" s="974"/>
      <c r="BZ313" s="958"/>
      <c r="CA313" s="1080"/>
      <c r="CB313" s="1022"/>
      <c r="CC313" s="1028"/>
    </row>
    <row r="314" spans="1:81" s="5" customFormat="1" ht="18.600000000000001" customHeight="1">
      <c r="A314" s="1180"/>
      <c r="B314" s="1143"/>
      <c r="C314" s="1178"/>
      <c r="D314" s="49" t="s">
        <v>44</v>
      </c>
      <c r="E314" s="34"/>
      <c r="F314" s="1001"/>
      <c r="G314" s="1046"/>
      <c r="H314" s="1096"/>
      <c r="I314" s="49" t="s">
        <v>44</v>
      </c>
      <c r="J314" s="34"/>
      <c r="K314" s="1001"/>
      <c r="L314" s="1046"/>
      <c r="M314" s="1096"/>
      <c r="N314" s="49" t="s">
        <v>44</v>
      </c>
      <c r="O314" s="34"/>
      <c r="P314" s="1001"/>
      <c r="Q314" s="1046"/>
      <c r="R314" s="987"/>
      <c r="S314" s="49" t="s">
        <v>44</v>
      </c>
      <c r="T314" s="34"/>
      <c r="U314" s="1001"/>
      <c r="V314" s="1046"/>
      <c r="W314" s="987"/>
      <c r="X314" s="49" t="s">
        <v>44</v>
      </c>
      <c r="Y314" s="34"/>
      <c r="Z314" s="1001"/>
      <c r="AA314" s="1046"/>
      <c r="AB314" s="987"/>
      <c r="AC314" s="49" t="s">
        <v>44</v>
      </c>
      <c r="AD314" s="34"/>
      <c r="AE314" s="1001"/>
      <c r="AF314" s="1046"/>
      <c r="AG314" s="987"/>
      <c r="AH314" s="49" t="s">
        <v>44</v>
      </c>
      <c r="AI314" s="34"/>
      <c r="AJ314" s="1001"/>
      <c r="AK314" s="1046"/>
      <c r="AL314" s="987"/>
      <c r="AM314" s="49" t="s">
        <v>44</v>
      </c>
      <c r="AN314" s="34"/>
      <c r="AO314" s="1001"/>
      <c r="AP314" s="1046"/>
      <c r="AQ314" s="987"/>
      <c r="AR314" s="49" t="s">
        <v>44</v>
      </c>
      <c r="AS314" s="34"/>
      <c r="AT314" s="1001"/>
      <c r="AU314" s="1046"/>
      <c r="AV314" s="987"/>
      <c r="AW314" s="49" t="s">
        <v>44</v>
      </c>
      <c r="AX314" s="34"/>
      <c r="AY314" s="1001"/>
      <c r="AZ314" s="1046"/>
      <c r="BA314" s="987"/>
      <c r="BB314" s="49" t="s">
        <v>44</v>
      </c>
      <c r="BC314" s="34"/>
      <c r="BD314" s="1001"/>
      <c r="BE314" s="1046"/>
      <c r="BF314" s="987"/>
      <c r="BG314" s="49" t="s">
        <v>44</v>
      </c>
      <c r="BH314" s="34"/>
      <c r="BI314" s="1001"/>
      <c r="BJ314" s="1046"/>
      <c r="BK314" s="987"/>
      <c r="BL314" s="517" t="s">
        <v>52</v>
      </c>
      <c r="BM314" s="28">
        <f>IF(BM313="",0,職員設定!M14)</f>
        <v>0</v>
      </c>
      <c r="BN314" s="1001"/>
      <c r="BO314" s="974"/>
      <c r="BP314" s="958"/>
      <c r="BQ314" s="517" t="s">
        <v>52</v>
      </c>
      <c r="BR314" s="28">
        <f>IF(BR313="",0,職員設定!N14)</f>
        <v>0</v>
      </c>
      <c r="BS314" s="1001"/>
      <c r="BT314" s="974"/>
      <c r="BU314" s="958"/>
      <c r="BV314" s="250" t="s">
        <v>52</v>
      </c>
      <c r="BW314" s="34"/>
      <c r="BX314" s="1001"/>
      <c r="BY314" s="974"/>
      <c r="BZ314" s="958"/>
      <c r="CA314" s="1080"/>
      <c r="CB314" s="1022"/>
      <c r="CC314" s="1028"/>
    </row>
    <row r="315" spans="1:81" ht="18" customHeight="1" thickBot="1">
      <c r="A315" s="1180"/>
      <c r="B315" s="1143"/>
      <c r="C315" s="1179"/>
      <c r="D315" s="50" t="s">
        <v>88</v>
      </c>
      <c r="E315" s="18">
        <f>E313-E314</f>
        <v>0</v>
      </c>
      <c r="F315" s="1001"/>
      <c r="G315" s="1047"/>
      <c r="H315" s="1097"/>
      <c r="I315" s="50" t="s">
        <v>88</v>
      </c>
      <c r="J315" s="18">
        <f>J313-J314</f>
        <v>0</v>
      </c>
      <c r="K315" s="1001"/>
      <c r="L315" s="1047"/>
      <c r="M315" s="1097"/>
      <c r="N315" s="50" t="s">
        <v>88</v>
      </c>
      <c r="O315" s="18">
        <f>O313-O314</f>
        <v>0</v>
      </c>
      <c r="P315" s="1001"/>
      <c r="Q315" s="1047"/>
      <c r="R315" s="988"/>
      <c r="S315" s="50" t="s">
        <v>88</v>
      </c>
      <c r="T315" s="18">
        <f>T313-T314</f>
        <v>0</v>
      </c>
      <c r="U315" s="1001"/>
      <c r="V315" s="1047"/>
      <c r="W315" s="988"/>
      <c r="X315" s="50" t="s">
        <v>88</v>
      </c>
      <c r="Y315" s="18">
        <f>Y313-Y314</f>
        <v>0</v>
      </c>
      <c r="Z315" s="1001"/>
      <c r="AA315" s="1047"/>
      <c r="AB315" s="988"/>
      <c r="AC315" s="50" t="s">
        <v>88</v>
      </c>
      <c r="AD315" s="18">
        <f>AD313-AD314</f>
        <v>0</v>
      </c>
      <c r="AE315" s="1001"/>
      <c r="AF315" s="1047"/>
      <c r="AG315" s="988"/>
      <c r="AH315" s="50" t="s">
        <v>88</v>
      </c>
      <c r="AI315" s="18">
        <f>AI313-AI314</f>
        <v>0</v>
      </c>
      <c r="AJ315" s="1001"/>
      <c r="AK315" s="1047"/>
      <c r="AL315" s="988"/>
      <c r="AM315" s="50" t="s">
        <v>88</v>
      </c>
      <c r="AN315" s="18">
        <f>AN313-AN314</f>
        <v>0</v>
      </c>
      <c r="AO315" s="1001"/>
      <c r="AP315" s="1047"/>
      <c r="AQ315" s="988"/>
      <c r="AR315" s="50" t="s">
        <v>88</v>
      </c>
      <c r="AS315" s="18">
        <f>AS313-AS314</f>
        <v>0</v>
      </c>
      <c r="AT315" s="1001"/>
      <c r="AU315" s="1047"/>
      <c r="AV315" s="988"/>
      <c r="AW315" s="50" t="s">
        <v>88</v>
      </c>
      <c r="AX315" s="18">
        <f>AX313-AX314</f>
        <v>0</v>
      </c>
      <c r="AY315" s="1001"/>
      <c r="AZ315" s="1047"/>
      <c r="BA315" s="988"/>
      <c r="BB315" s="50" t="s">
        <v>88</v>
      </c>
      <c r="BC315" s="18">
        <f>BC313-BC314</f>
        <v>0</v>
      </c>
      <c r="BD315" s="1001"/>
      <c r="BE315" s="1047"/>
      <c r="BF315" s="988"/>
      <c r="BG315" s="50" t="s">
        <v>88</v>
      </c>
      <c r="BH315" s="18">
        <f>BH313-BH314</f>
        <v>0</v>
      </c>
      <c r="BI315" s="1001"/>
      <c r="BJ315" s="1047"/>
      <c r="BK315" s="988"/>
      <c r="BL315" s="52" t="s">
        <v>204</v>
      </c>
      <c r="BM315" s="19">
        <f>BM313-BM314</f>
        <v>0</v>
      </c>
      <c r="BN315" s="1001"/>
      <c r="BO315" s="975"/>
      <c r="BP315" s="959"/>
      <c r="BQ315" s="52" t="s">
        <v>204</v>
      </c>
      <c r="BR315" s="19">
        <f>BR313-BR314</f>
        <v>0</v>
      </c>
      <c r="BS315" s="1001"/>
      <c r="BT315" s="975"/>
      <c r="BU315" s="959"/>
      <c r="BV315" s="52" t="s">
        <v>204</v>
      </c>
      <c r="BW315" s="19">
        <f>BW313-BW314</f>
        <v>0</v>
      </c>
      <c r="BX315" s="1001"/>
      <c r="BY315" s="975"/>
      <c r="BZ315" s="959"/>
      <c r="CA315" s="1081"/>
      <c r="CB315" s="1023"/>
      <c r="CC315" s="1029">
        <f t="shared" ref="CC315" si="136">BK315+BF315+BA315+AV315+AQ315+AL315+AG315+AB315+W315+R315</f>
        <v>0</v>
      </c>
    </row>
    <row r="316" spans="1:81" ht="18" customHeight="1">
      <c r="A316" s="1180"/>
      <c r="B316" s="1143"/>
      <c r="C316" s="1177" t="str">
        <f>職員設定!$K$7</f>
        <v>名称</v>
      </c>
      <c r="D316" s="44" t="s">
        <v>48</v>
      </c>
      <c r="E316" s="32"/>
      <c r="F316" s="1001"/>
      <c r="G316" s="1045">
        <f>E319*F297-H316</f>
        <v>0</v>
      </c>
      <c r="H316" s="1095"/>
      <c r="I316" s="44" t="s">
        <v>48</v>
      </c>
      <c r="J316" s="32"/>
      <c r="K316" s="1001"/>
      <c r="L316" s="1045">
        <f>J319*K297-M316</f>
        <v>0</v>
      </c>
      <c r="M316" s="1095"/>
      <c r="N316" s="44" t="s">
        <v>48</v>
      </c>
      <c r="O316" s="32"/>
      <c r="P316" s="1001"/>
      <c r="Q316" s="1045">
        <f>O319*P297-R316</f>
        <v>0</v>
      </c>
      <c r="R316" s="986"/>
      <c r="S316" s="44" t="s">
        <v>48</v>
      </c>
      <c r="T316" s="32"/>
      <c r="U316" s="1001"/>
      <c r="V316" s="1045">
        <f>T319*U297-W316</f>
        <v>0</v>
      </c>
      <c r="W316" s="986"/>
      <c r="X316" s="44" t="s">
        <v>48</v>
      </c>
      <c r="Y316" s="32"/>
      <c r="Z316" s="1001"/>
      <c r="AA316" s="1045">
        <f>Y319*Z297-AB316</f>
        <v>0</v>
      </c>
      <c r="AB316" s="986"/>
      <c r="AC316" s="44" t="s">
        <v>48</v>
      </c>
      <c r="AD316" s="32"/>
      <c r="AE316" s="1001"/>
      <c r="AF316" s="1045">
        <f>AD319*AE297-AG316</f>
        <v>0</v>
      </c>
      <c r="AG316" s="986"/>
      <c r="AH316" s="44" t="s">
        <v>48</v>
      </c>
      <c r="AI316" s="32"/>
      <c r="AJ316" s="1001"/>
      <c r="AK316" s="1045">
        <f>AI319*AJ297-AL316</f>
        <v>0</v>
      </c>
      <c r="AL316" s="986"/>
      <c r="AM316" s="44" t="s">
        <v>48</v>
      </c>
      <c r="AN316" s="32"/>
      <c r="AO316" s="1001"/>
      <c r="AP316" s="1045">
        <f>AN319*AO297-AQ316</f>
        <v>0</v>
      </c>
      <c r="AQ316" s="986"/>
      <c r="AR316" s="44" t="s">
        <v>48</v>
      </c>
      <c r="AS316" s="32"/>
      <c r="AT316" s="1001"/>
      <c r="AU316" s="1045">
        <f>AS319*AT297-AV316</f>
        <v>0</v>
      </c>
      <c r="AV316" s="986"/>
      <c r="AW316" s="44" t="s">
        <v>48</v>
      </c>
      <c r="AX316" s="32"/>
      <c r="AY316" s="1001"/>
      <c r="AZ316" s="1045">
        <f>AX319*AY297-BA316</f>
        <v>0</v>
      </c>
      <c r="BA316" s="986"/>
      <c r="BB316" s="44" t="s">
        <v>48</v>
      </c>
      <c r="BC316" s="32"/>
      <c r="BD316" s="1001"/>
      <c r="BE316" s="1045">
        <f>BC319*BD297-BF316</f>
        <v>0</v>
      </c>
      <c r="BF316" s="986"/>
      <c r="BG316" s="44" t="s">
        <v>48</v>
      </c>
      <c r="BH316" s="32"/>
      <c r="BI316" s="1001"/>
      <c r="BJ316" s="1045">
        <f>BH319*BI297-BK316</f>
        <v>0</v>
      </c>
      <c r="BK316" s="986"/>
      <c r="BL316" s="75"/>
      <c r="BM316" s="76"/>
      <c r="BN316" s="1001"/>
      <c r="BO316" s="976"/>
      <c r="BP316" s="962"/>
      <c r="BQ316" s="75"/>
      <c r="BR316" s="76"/>
      <c r="BS316" s="1001"/>
      <c r="BT316" s="976"/>
      <c r="BU316" s="962"/>
      <c r="BV316" s="75"/>
      <c r="BW316" s="76"/>
      <c r="BX316" s="1001"/>
      <c r="BY316" s="976"/>
      <c r="BZ316" s="962"/>
      <c r="CA316" s="1082">
        <f>BJ316+BK316+BE316+BF316+AZ316+BA316+AU316+AV316+AP316+AQ316+AK316+AL316+AF316+AG316+AA316+AB316+V316+W316+Q316+R316+L316+M316+G316+H316</f>
        <v>0</v>
      </c>
      <c r="CB316" s="1024">
        <f t="shared" ref="CB316" si="137">H316+M316</f>
        <v>0</v>
      </c>
      <c r="CC316" s="944">
        <f>BK316+BF316+BA316+AV316+AQ316+AL316+AG316+AB316+W316+R316</f>
        <v>0</v>
      </c>
    </row>
    <row r="317" spans="1:81" ht="18" customHeight="1">
      <c r="A317" s="1180"/>
      <c r="B317" s="1143"/>
      <c r="C317" s="1178"/>
      <c r="D317" s="48" t="s">
        <v>38</v>
      </c>
      <c r="E317" s="33"/>
      <c r="F317" s="1001"/>
      <c r="G317" s="1048"/>
      <c r="H317" s="1096"/>
      <c r="I317" s="48" t="s">
        <v>38</v>
      </c>
      <c r="J317" s="33"/>
      <c r="K317" s="1001"/>
      <c r="L317" s="1048"/>
      <c r="M317" s="1096"/>
      <c r="N317" s="48" t="s">
        <v>38</v>
      </c>
      <c r="O317" s="33"/>
      <c r="P317" s="1001"/>
      <c r="Q317" s="1048"/>
      <c r="R317" s="987"/>
      <c r="S317" s="48" t="s">
        <v>38</v>
      </c>
      <c r="T317" s="33"/>
      <c r="U317" s="1001"/>
      <c r="V317" s="1048"/>
      <c r="W317" s="987"/>
      <c r="X317" s="48" t="s">
        <v>38</v>
      </c>
      <c r="Y317" s="33"/>
      <c r="Z317" s="1001"/>
      <c r="AA317" s="1048"/>
      <c r="AB317" s="987"/>
      <c r="AC317" s="48" t="s">
        <v>38</v>
      </c>
      <c r="AD317" s="33"/>
      <c r="AE317" s="1001"/>
      <c r="AF317" s="1048"/>
      <c r="AG317" s="987"/>
      <c r="AH317" s="48" t="s">
        <v>38</v>
      </c>
      <c r="AI317" s="33"/>
      <c r="AJ317" s="1001"/>
      <c r="AK317" s="1048"/>
      <c r="AL317" s="987"/>
      <c r="AM317" s="48" t="s">
        <v>38</v>
      </c>
      <c r="AN317" s="33"/>
      <c r="AO317" s="1001"/>
      <c r="AP317" s="1048"/>
      <c r="AQ317" s="987"/>
      <c r="AR317" s="48" t="s">
        <v>38</v>
      </c>
      <c r="AS317" s="33"/>
      <c r="AT317" s="1001"/>
      <c r="AU317" s="1048"/>
      <c r="AV317" s="987"/>
      <c r="AW317" s="48" t="s">
        <v>38</v>
      </c>
      <c r="AX317" s="33"/>
      <c r="AY317" s="1001"/>
      <c r="AZ317" s="1048"/>
      <c r="BA317" s="987"/>
      <c r="BB317" s="48" t="s">
        <v>38</v>
      </c>
      <c r="BC317" s="33"/>
      <c r="BD317" s="1001"/>
      <c r="BE317" s="1048"/>
      <c r="BF317" s="987"/>
      <c r="BG317" s="48" t="s">
        <v>38</v>
      </c>
      <c r="BH317" s="33"/>
      <c r="BI317" s="1001"/>
      <c r="BJ317" s="1048"/>
      <c r="BK317" s="987"/>
      <c r="BL317" s="79"/>
      <c r="BM317" s="80"/>
      <c r="BN317" s="1001"/>
      <c r="BO317" s="977"/>
      <c r="BP317" s="954"/>
      <c r="BQ317" s="79"/>
      <c r="BR317" s="80"/>
      <c r="BS317" s="1001"/>
      <c r="BT317" s="977"/>
      <c r="BU317" s="954"/>
      <c r="BV317" s="79"/>
      <c r="BW317" s="80"/>
      <c r="BX317" s="1001"/>
      <c r="BY317" s="977"/>
      <c r="BZ317" s="954"/>
      <c r="CA317" s="1080"/>
      <c r="CB317" s="1020"/>
      <c r="CC317" s="945"/>
    </row>
    <row r="318" spans="1:81" ht="18" customHeight="1">
      <c r="A318" s="1180"/>
      <c r="B318" s="1143"/>
      <c r="C318" s="1178"/>
      <c r="D318" s="49" t="s">
        <v>44</v>
      </c>
      <c r="E318" s="34"/>
      <c r="F318" s="1001"/>
      <c r="G318" s="1048"/>
      <c r="H318" s="1096"/>
      <c r="I318" s="49" t="s">
        <v>44</v>
      </c>
      <c r="J318" s="34"/>
      <c r="K318" s="1001"/>
      <c r="L318" s="1048"/>
      <c r="M318" s="1096"/>
      <c r="N318" s="49" t="s">
        <v>44</v>
      </c>
      <c r="O318" s="34"/>
      <c r="P318" s="1001"/>
      <c r="Q318" s="1048"/>
      <c r="R318" s="987"/>
      <c r="S318" s="49" t="s">
        <v>44</v>
      </c>
      <c r="T318" s="34"/>
      <c r="U318" s="1001"/>
      <c r="V318" s="1048"/>
      <c r="W318" s="987"/>
      <c r="X318" s="49" t="s">
        <v>44</v>
      </c>
      <c r="Y318" s="34"/>
      <c r="Z318" s="1001"/>
      <c r="AA318" s="1048"/>
      <c r="AB318" s="987"/>
      <c r="AC318" s="49" t="s">
        <v>44</v>
      </c>
      <c r="AD318" s="34"/>
      <c r="AE318" s="1001"/>
      <c r="AF318" s="1048"/>
      <c r="AG318" s="987"/>
      <c r="AH318" s="49" t="s">
        <v>44</v>
      </c>
      <c r="AI318" s="34"/>
      <c r="AJ318" s="1001"/>
      <c r="AK318" s="1048"/>
      <c r="AL318" s="987"/>
      <c r="AM318" s="49" t="s">
        <v>44</v>
      </c>
      <c r="AN318" s="34"/>
      <c r="AO318" s="1001"/>
      <c r="AP318" s="1048"/>
      <c r="AQ318" s="987"/>
      <c r="AR318" s="49" t="s">
        <v>44</v>
      </c>
      <c r="AS318" s="34"/>
      <c r="AT318" s="1001"/>
      <c r="AU318" s="1048"/>
      <c r="AV318" s="987"/>
      <c r="AW318" s="49" t="s">
        <v>44</v>
      </c>
      <c r="AX318" s="34"/>
      <c r="AY318" s="1001"/>
      <c r="AZ318" s="1048"/>
      <c r="BA318" s="987"/>
      <c r="BB318" s="49" t="s">
        <v>44</v>
      </c>
      <c r="BC318" s="34"/>
      <c r="BD318" s="1001"/>
      <c r="BE318" s="1048"/>
      <c r="BF318" s="987"/>
      <c r="BG318" s="49" t="s">
        <v>44</v>
      </c>
      <c r="BH318" s="34"/>
      <c r="BI318" s="1001"/>
      <c r="BJ318" s="1048"/>
      <c r="BK318" s="987"/>
      <c r="BL318" s="72"/>
      <c r="BM318" s="28"/>
      <c r="BN318" s="1001"/>
      <c r="BO318" s="977"/>
      <c r="BP318" s="954"/>
      <c r="BQ318" s="72"/>
      <c r="BR318" s="28"/>
      <c r="BS318" s="1001"/>
      <c r="BT318" s="977"/>
      <c r="BU318" s="954"/>
      <c r="BV318" s="72"/>
      <c r="BW318" s="28"/>
      <c r="BX318" s="1001"/>
      <c r="BY318" s="977"/>
      <c r="BZ318" s="954"/>
      <c r="CA318" s="1080"/>
      <c r="CB318" s="1020"/>
      <c r="CC318" s="945"/>
    </row>
    <row r="319" spans="1:81" ht="18" customHeight="1" thickBot="1">
      <c r="A319" s="1180"/>
      <c r="B319" s="1143"/>
      <c r="C319" s="1179"/>
      <c r="D319" s="50" t="s">
        <v>88</v>
      </c>
      <c r="E319" s="18">
        <f>E317-E318</f>
        <v>0</v>
      </c>
      <c r="F319" s="1001"/>
      <c r="G319" s="1049"/>
      <c r="H319" s="1097"/>
      <c r="I319" s="50" t="s">
        <v>88</v>
      </c>
      <c r="J319" s="18">
        <f>J317-J318</f>
        <v>0</v>
      </c>
      <c r="K319" s="1001"/>
      <c r="L319" s="1049"/>
      <c r="M319" s="1097"/>
      <c r="N319" s="50" t="s">
        <v>88</v>
      </c>
      <c r="O319" s="18">
        <f>O317-O318</f>
        <v>0</v>
      </c>
      <c r="P319" s="1001"/>
      <c r="Q319" s="1049"/>
      <c r="R319" s="988"/>
      <c r="S319" s="50" t="s">
        <v>88</v>
      </c>
      <c r="T319" s="18">
        <f>T317-T318</f>
        <v>0</v>
      </c>
      <c r="U319" s="1001"/>
      <c r="V319" s="1049"/>
      <c r="W319" s="988"/>
      <c r="X319" s="50" t="s">
        <v>88</v>
      </c>
      <c r="Y319" s="18">
        <f>Y317-Y318</f>
        <v>0</v>
      </c>
      <c r="Z319" s="1001"/>
      <c r="AA319" s="1049"/>
      <c r="AB319" s="988"/>
      <c r="AC319" s="50" t="s">
        <v>88</v>
      </c>
      <c r="AD319" s="18">
        <f>AD317-AD318</f>
        <v>0</v>
      </c>
      <c r="AE319" s="1001"/>
      <c r="AF319" s="1049"/>
      <c r="AG319" s="988"/>
      <c r="AH319" s="50" t="s">
        <v>88</v>
      </c>
      <c r="AI319" s="18">
        <f>AI317-AI318</f>
        <v>0</v>
      </c>
      <c r="AJ319" s="1001"/>
      <c r="AK319" s="1049"/>
      <c r="AL319" s="988"/>
      <c r="AM319" s="50" t="s">
        <v>88</v>
      </c>
      <c r="AN319" s="18">
        <f>AN317-AN318</f>
        <v>0</v>
      </c>
      <c r="AO319" s="1001"/>
      <c r="AP319" s="1049"/>
      <c r="AQ319" s="988"/>
      <c r="AR319" s="50" t="s">
        <v>88</v>
      </c>
      <c r="AS319" s="18">
        <f>AS317-AS318</f>
        <v>0</v>
      </c>
      <c r="AT319" s="1001"/>
      <c r="AU319" s="1049"/>
      <c r="AV319" s="988"/>
      <c r="AW319" s="50" t="s">
        <v>88</v>
      </c>
      <c r="AX319" s="18">
        <f>AX317-AX318</f>
        <v>0</v>
      </c>
      <c r="AY319" s="1001"/>
      <c r="AZ319" s="1049"/>
      <c r="BA319" s="988"/>
      <c r="BB319" s="50" t="s">
        <v>88</v>
      </c>
      <c r="BC319" s="18">
        <f>BC317-BC318</f>
        <v>0</v>
      </c>
      <c r="BD319" s="1001"/>
      <c r="BE319" s="1049"/>
      <c r="BF319" s="988"/>
      <c r="BG319" s="50" t="s">
        <v>88</v>
      </c>
      <c r="BH319" s="18">
        <f>BH317-BH318</f>
        <v>0</v>
      </c>
      <c r="BI319" s="1001"/>
      <c r="BJ319" s="1049"/>
      <c r="BK319" s="988"/>
      <c r="BL319" s="81"/>
      <c r="BM319" s="78"/>
      <c r="BN319" s="1001"/>
      <c r="BO319" s="978"/>
      <c r="BP319" s="955"/>
      <c r="BQ319" s="81"/>
      <c r="BR319" s="78"/>
      <c r="BS319" s="1001"/>
      <c r="BT319" s="978"/>
      <c r="BU319" s="955"/>
      <c r="BV319" s="81"/>
      <c r="BW319" s="78"/>
      <c r="BX319" s="1001"/>
      <c r="BY319" s="978"/>
      <c r="BZ319" s="955"/>
      <c r="CA319" s="1081"/>
      <c r="CB319" s="1021"/>
      <c r="CC319" s="945">
        <f t="shared" ref="CC319:CC339" si="138">BK319+BF319+BA319+AV319+AQ319+AL319+AG319+AB319+W319+R319</f>
        <v>0</v>
      </c>
    </row>
    <row r="320" spans="1:81" ht="18" customHeight="1" thickBot="1">
      <c r="A320" s="1180"/>
      <c r="B320" s="1143"/>
      <c r="C320" s="1145" t="s">
        <v>41</v>
      </c>
      <c r="D320" s="44" t="s">
        <v>119</v>
      </c>
      <c r="E320" s="35"/>
      <c r="F320" s="1001"/>
      <c r="G320" s="1045">
        <f>E323*F297-H320</f>
        <v>0</v>
      </c>
      <c r="H320" s="1095"/>
      <c r="I320" s="44" t="s">
        <v>119</v>
      </c>
      <c r="J320" s="35">
        <v>5.9160000000000004</v>
      </c>
      <c r="K320" s="1001"/>
      <c r="L320" s="1045">
        <f>J323*K297-M320</f>
        <v>1053</v>
      </c>
      <c r="M320" s="1095">
        <v>125</v>
      </c>
      <c r="N320" s="44" t="s">
        <v>119</v>
      </c>
      <c r="O320" s="35"/>
      <c r="P320" s="1001"/>
      <c r="Q320" s="1045">
        <f>O323*P297-R320</f>
        <v>0</v>
      </c>
      <c r="R320" s="961">
        <f>IF(O320="",0,ROUND(SUM(R297:R311)*O320*P297/職員設定!$C$7,0))</f>
        <v>0</v>
      </c>
      <c r="S320" s="44" t="s">
        <v>119</v>
      </c>
      <c r="T320" s="35">
        <v>3</v>
      </c>
      <c r="U320" s="1001"/>
      <c r="V320" s="1045">
        <f>T323*U297-W320</f>
        <v>535</v>
      </c>
      <c r="W320" s="961">
        <f>IF(T320="",0,ROUND(SUM(W297:W311)*T320*U297/職員設定!$C$7,0))</f>
        <v>62</v>
      </c>
      <c r="X320" s="44" t="s">
        <v>119</v>
      </c>
      <c r="Y320" s="35">
        <v>1</v>
      </c>
      <c r="Z320" s="1001"/>
      <c r="AA320" s="1045">
        <f>Y323*Z297-AB320</f>
        <v>178</v>
      </c>
      <c r="AB320" s="961">
        <f>IF(Y320="",0,ROUND(SUM(AB297:AB311)*Y320*Z297/職員設定!$C$7,0))</f>
        <v>21</v>
      </c>
      <c r="AC320" s="44" t="s">
        <v>119</v>
      </c>
      <c r="AD320" s="35"/>
      <c r="AE320" s="1001"/>
      <c r="AF320" s="1045">
        <f>AD323*AE297-AG320</f>
        <v>0</v>
      </c>
      <c r="AG320" s="961">
        <f>IF(AD320="",0,ROUND(SUM(AG297:AG311)*AD320*AE297/職員設定!$C$7,0))</f>
        <v>0</v>
      </c>
      <c r="AH320" s="44" t="s">
        <v>119</v>
      </c>
      <c r="AI320" s="35"/>
      <c r="AJ320" s="1001"/>
      <c r="AK320" s="1045">
        <f>AI323*AJ297-AL320</f>
        <v>0</v>
      </c>
      <c r="AL320" s="961">
        <f>IF(AI320="",0,ROUND(SUM(AL297:AL311)*AI320*AJ297/職員設定!$C$7,0))</f>
        <v>0</v>
      </c>
      <c r="AM320" s="44" t="s">
        <v>119</v>
      </c>
      <c r="AN320" s="35"/>
      <c r="AO320" s="1001"/>
      <c r="AP320" s="1045">
        <f>AN323*AO297-AQ320</f>
        <v>0</v>
      </c>
      <c r="AQ320" s="961">
        <f>IF(AN320="",0,ROUND(SUM(AQ297:AQ311)*AN320*AO297/職員設定!$C$7,0))</f>
        <v>0</v>
      </c>
      <c r="AR320" s="44" t="s">
        <v>119</v>
      </c>
      <c r="AS320" s="35"/>
      <c r="AT320" s="1001"/>
      <c r="AU320" s="1045">
        <f>AS323*AT297-AV320</f>
        <v>0</v>
      </c>
      <c r="AV320" s="961">
        <f>IF(AS320="",0,ROUND(SUM(AV297:AV311)*AS320*AT297/職員設定!$C$7,0))</f>
        <v>0</v>
      </c>
      <c r="AW320" s="44" t="s">
        <v>119</v>
      </c>
      <c r="AX320" s="35"/>
      <c r="AY320" s="1001"/>
      <c r="AZ320" s="1045">
        <f>AX323*AY297-BA320</f>
        <v>0</v>
      </c>
      <c r="BA320" s="961">
        <f>IF(AX320="",0,ROUND(SUM(BA297:BA311)*AX320*AY297/職員設定!$C$7,0))</f>
        <v>0</v>
      </c>
      <c r="BB320" s="44" t="s">
        <v>119</v>
      </c>
      <c r="BC320" s="35"/>
      <c r="BD320" s="1001"/>
      <c r="BE320" s="1045">
        <f>BC323*BD297-BF320</f>
        <v>0</v>
      </c>
      <c r="BF320" s="961">
        <f>IF(BC320="",0,ROUND(SUM(BF297:BF311)*BC320*BD297/職員設定!$C$7,0))</f>
        <v>0</v>
      </c>
      <c r="BG320" s="44" t="s">
        <v>119</v>
      </c>
      <c r="BH320" s="35"/>
      <c r="BI320" s="1001"/>
      <c r="BJ320" s="1045">
        <f>BH323*BI297-BK320</f>
        <v>0</v>
      </c>
      <c r="BK320" s="961">
        <f>IF(BH320="",0,ROUND(SUM(BK297:BK311)*BH320*BI297/職員設定!$C$7,0))</f>
        <v>0</v>
      </c>
      <c r="BL320" s="75"/>
      <c r="BM320" s="82"/>
      <c r="BN320" s="1001"/>
      <c r="BO320" s="966"/>
      <c r="BP320" s="953"/>
      <c r="BQ320" s="75"/>
      <c r="BR320" s="82"/>
      <c r="BS320" s="1001"/>
      <c r="BT320" s="966"/>
      <c r="BU320" s="953"/>
      <c r="BV320" s="75"/>
      <c r="BW320" s="82"/>
      <c r="BX320" s="1001"/>
      <c r="BY320" s="966"/>
      <c r="BZ320" s="953"/>
      <c r="CA320" s="1082">
        <f t="shared" ref="CA320" si="139">BJ320+BK320+BE320+BF320+AZ320+BA320+AU320+AV320+AP320+AQ320+AK320+AL320+AF320+AG320+AA320+AB320+V320+W320+Q320+R320+L320+M320+G320+H320</f>
        <v>1974</v>
      </c>
      <c r="CB320" s="1024">
        <f t="shared" ref="CB320" si="140">H320+M320</f>
        <v>125</v>
      </c>
      <c r="CC320" s="946">
        <f>BK320+BF320+BA320+AV320+AQ320+AL320+AG320+AB320+W320+R320</f>
        <v>83</v>
      </c>
    </row>
    <row r="321" spans="1:81" ht="18" customHeight="1" thickBot="1">
      <c r="A321" s="1180"/>
      <c r="B321" s="1143"/>
      <c r="C321" s="1146"/>
      <c r="D321" s="48" t="s">
        <v>38</v>
      </c>
      <c r="E321" s="33"/>
      <c r="F321" s="1001"/>
      <c r="G321" s="1046"/>
      <c r="H321" s="1096"/>
      <c r="I321" s="48" t="s">
        <v>38</v>
      </c>
      <c r="J321" s="33">
        <v>8543</v>
      </c>
      <c r="K321" s="1001"/>
      <c r="L321" s="1046"/>
      <c r="M321" s="1096"/>
      <c r="N321" s="48" t="s">
        <v>38</v>
      </c>
      <c r="O321" s="33"/>
      <c r="P321" s="1001"/>
      <c r="Q321" s="1046"/>
      <c r="R321" s="979"/>
      <c r="S321" s="48" t="s">
        <v>38</v>
      </c>
      <c r="T321" s="33">
        <v>4332</v>
      </c>
      <c r="U321" s="1001"/>
      <c r="V321" s="1046"/>
      <c r="W321" s="979"/>
      <c r="X321" s="48" t="s">
        <v>38</v>
      </c>
      <c r="Y321" s="33">
        <v>1444</v>
      </c>
      <c r="Z321" s="1001"/>
      <c r="AA321" s="1046"/>
      <c r="AB321" s="979"/>
      <c r="AC321" s="48" t="s">
        <v>38</v>
      </c>
      <c r="AD321" s="33"/>
      <c r="AE321" s="1001"/>
      <c r="AF321" s="1046"/>
      <c r="AG321" s="979"/>
      <c r="AH321" s="48" t="s">
        <v>38</v>
      </c>
      <c r="AI321" s="33"/>
      <c r="AJ321" s="1001"/>
      <c r="AK321" s="1046"/>
      <c r="AL321" s="979"/>
      <c r="AM321" s="48" t="s">
        <v>38</v>
      </c>
      <c r="AN321" s="33"/>
      <c r="AO321" s="1001"/>
      <c r="AP321" s="1046"/>
      <c r="AQ321" s="979"/>
      <c r="AR321" s="48" t="s">
        <v>38</v>
      </c>
      <c r="AS321" s="33"/>
      <c r="AT321" s="1001"/>
      <c r="AU321" s="1046"/>
      <c r="AV321" s="979"/>
      <c r="AW321" s="48" t="s">
        <v>38</v>
      </c>
      <c r="AX321" s="33"/>
      <c r="AY321" s="1001"/>
      <c r="AZ321" s="1046"/>
      <c r="BA321" s="979"/>
      <c r="BB321" s="48" t="s">
        <v>38</v>
      </c>
      <c r="BC321" s="33"/>
      <c r="BD321" s="1001"/>
      <c r="BE321" s="1046"/>
      <c r="BF321" s="979"/>
      <c r="BG321" s="48" t="s">
        <v>38</v>
      </c>
      <c r="BH321" s="33"/>
      <c r="BI321" s="1001"/>
      <c r="BJ321" s="1046"/>
      <c r="BK321" s="979"/>
      <c r="BL321" s="79"/>
      <c r="BM321" s="80"/>
      <c r="BN321" s="1001"/>
      <c r="BO321" s="967"/>
      <c r="BP321" s="954"/>
      <c r="BQ321" s="79"/>
      <c r="BR321" s="80"/>
      <c r="BS321" s="1001"/>
      <c r="BT321" s="967"/>
      <c r="BU321" s="954"/>
      <c r="BV321" s="79"/>
      <c r="BW321" s="80"/>
      <c r="BX321" s="1001"/>
      <c r="BY321" s="967"/>
      <c r="BZ321" s="954"/>
      <c r="CA321" s="1004"/>
      <c r="CB321" s="1020"/>
      <c r="CC321" s="946"/>
    </row>
    <row r="322" spans="1:81" s="230" customFormat="1" ht="18" customHeight="1" thickBot="1">
      <c r="A322" s="1180"/>
      <c r="B322" s="1143"/>
      <c r="C322" s="1146"/>
      <c r="D322" s="468" t="s">
        <v>46</v>
      </c>
      <c r="E322" s="6">
        <f>ROUND(E320*職員設定!$O$14,0)</f>
        <v>0</v>
      </c>
      <c r="F322" s="1001"/>
      <c r="G322" s="1046"/>
      <c r="H322" s="1096"/>
      <c r="I322" s="468" t="s">
        <v>46</v>
      </c>
      <c r="J322" s="6">
        <f>ROUND(J320*職員設定!$O$14,0)</f>
        <v>7365</v>
      </c>
      <c r="K322" s="1001"/>
      <c r="L322" s="1046"/>
      <c r="M322" s="1096"/>
      <c r="N322" s="468" t="s">
        <v>46</v>
      </c>
      <c r="O322" s="6">
        <f>ROUND(O320*職員設定!$O$14,0)</f>
        <v>0</v>
      </c>
      <c r="P322" s="1001"/>
      <c r="Q322" s="1046"/>
      <c r="R322" s="979"/>
      <c r="S322" s="468" t="s">
        <v>46</v>
      </c>
      <c r="T322" s="6">
        <f>ROUND(T320*職員設定!$O$14,0)</f>
        <v>3735</v>
      </c>
      <c r="U322" s="1001"/>
      <c r="V322" s="1046"/>
      <c r="W322" s="979"/>
      <c r="X322" s="468" t="s">
        <v>46</v>
      </c>
      <c r="Y322" s="6">
        <f>ROUND(Y320*職員設定!$O$14,0)</f>
        <v>1245</v>
      </c>
      <c r="Z322" s="1001"/>
      <c r="AA322" s="1046"/>
      <c r="AB322" s="979"/>
      <c r="AC322" s="468" t="s">
        <v>46</v>
      </c>
      <c r="AD322" s="6">
        <f>ROUND(AD320*職員設定!$O$14,0)</f>
        <v>0</v>
      </c>
      <c r="AE322" s="1001"/>
      <c r="AF322" s="1046"/>
      <c r="AG322" s="979"/>
      <c r="AH322" s="468" t="s">
        <v>46</v>
      </c>
      <c r="AI322" s="6">
        <f>ROUND(AI320*職員設定!$O$14,0)</f>
        <v>0</v>
      </c>
      <c r="AJ322" s="1001"/>
      <c r="AK322" s="1046"/>
      <c r="AL322" s="979"/>
      <c r="AM322" s="468" t="s">
        <v>46</v>
      </c>
      <c r="AN322" s="6">
        <f>ROUND(AN320*職員設定!$O$14,0)</f>
        <v>0</v>
      </c>
      <c r="AO322" s="1001"/>
      <c r="AP322" s="1046"/>
      <c r="AQ322" s="979"/>
      <c r="AR322" s="468" t="s">
        <v>46</v>
      </c>
      <c r="AS322" s="6">
        <f>ROUND(AS320*職員設定!$O$14,0)</f>
        <v>0</v>
      </c>
      <c r="AT322" s="1001"/>
      <c r="AU322" s="1046"/>
      <c r="AV322" s="979"/>
      <c r="AW322" s="468" t="s">
        <v>46</v>
      </c>
      <c r="AX322" s="6">
        <f>ROUND(AX320*職員設定!$O$14,0)</f>
        <v>0</v>
      </c>
      <c r="AY322" s="1001"/>
      <c r="AZ322" s="1046"/>
      <c r="BA322" s="979"/>
      <c r="BB322" s="468" t="s">
        <v>46</v>
      </c>
      <c r="BC322" s="6">
        <f>ROUND(BC320*職員設定!$O$14,0)</f>
        <v>0</v>
      </c>
      <c r="BD322" s="1001"/>
      <c r="BE322" s="1046"/>
      <c r="BF322" s="979"/>
      <c r="BG322" s="468" t="s">
        <v>46</v>
      </c>
      <c r="BH322" s="6">
        <f>ROUND(BH320*職員設定!$O$14,0)</f>
        <v>0</v>
      </c>
      <c r="BI322" s="1001"/>
      <c r="BJ322" s="1046"/>
      <c r="BK322" s="979"/>
      <c r="BL322" s="434"/>
      <c r="BM322" s="28"/>
      <c r="BN322" s="1001"/>
      <c r="BO322" s="967"/>
      <c r="BP322" s="954"/>
      <c r="BQ322" s="434"/>
      <c r="BR322" s="28"/>
      <c r="BS322" s="1001"/>
      <c r="BT322" s="967"/>
      <c r="BU322" s="954"/>
      <c r="BV322" s="434"/>
      <c r="BW322" s="28"/>
      <c r="BX322" s="1001"/>
      <c r="BY322" s="967"/>
      <c r="BZ322" s="954"/>
      <c r="CA322" s="1004"/>
      <c r="CB322" s="1020"/>
      <c r="CC322" s="946"/>
    </row>
    <row r="323" spans="1:81" ht="18.600000000000001" customHeight="1" thickBot="1">
      <c r="A323" s="1180"/>
      <c r="B323" s="1143"/>
      <c r="C323" s="1147"/>
      <c r="D323" s="52" t="s">
        <v>89</v>
      </c>
      <c r="E323" s="19">
        <f>E321-E322</f>
        <v>0</v>
      </c>
      <c r="F323" s="1001"/>
      <c r="G323" s="1047"/>
      <c r="H323" s="1097"/>
      <c r="I323" s="52" t="s">
        <v>89</v>
      </c>
      <c r="J323" s="19">
        <f>J321-J322</f>
        <v>1178</v>
      </c>
      <c r="K323" s="1001"/>
      <c r="L323" s="1047"/>
      <c r="M323" s="1097"/>
      <c r="N323" s="52" t="s">
        <v>89</v>
      </c>
      <c r="O323" s="19">
        <f>O321-O322</f>
        <v>0</v>
      </c>
      <c r="P323" s="1001"/>
      <c r="Q323" s="1047"/>
      <c r="R323" s="980"/>
      <c r="S323" s="52" t="s">
        <v>89</v>
      </c>
      <c r="T323" s="19">
        <f>T321-T322</f>
        <v>597</v>
      </c>
      <c r="U323" s="1001"/>
      <c r="V323" s="1047"/>
      <c r="W323" s="980"/>
      <c r="X323" s="52" t="s">
        <v>89</v>
      </c>
      <c r="Y323" s="19">
        <f>Y321-Y322</f>
        <v>199</v>
      </c>
      <c r="Z323" s="1001"/>
      <c r="AA323" s="1047"/>
      <c r="AB323" s="980"/>
      <c r="AC323" s="52" t="s">
        <v>89</v>
      </c>
      <c r="AD323" s="19">
        <f>AD321-AD322</f>
        <v>0</v>
      </c>
      <c r="AE323" s="1001"/>
      <c r="AF323" s="1047"/>
      <c r="AG323" s="980"/>
      <c r="AH323" s="52" t="s">
        <v>89</v>
      </c>
      <c r="AI323" s="19">
        <f>AI321-AI322</f>
        <v>0</v>
      </c>
      <c r="AJ323" s="1001"/>
      <c r="AK323" s="1047"/>
      <c r="AL323" s="980"/>
      <c r="AM323" s="52" t="s">
        <v>89</v>
      </c>
      <c r="AN323" s="19">
        <f>AN321-AN322</f>
        <v>0</v>
      </c>
      <c r="AO323" s="1001"/>
      <c r="AP323" s="1047"/>
      <c r="AQ323" s="980"/>
      <c r="AR323" s="52" t="s">
        <v>89</v>
      </c>
      <c r="AS323" s="19">
        <f>AS321-AS322</f>
        <v>0</v>
      </c>
      <c r="AT323" s="1001"/>
      <c r="AU323" s="1047"/>
      <c r="AV323" s="980"/>
      <c r="AW323" s="52" t="s">
        <v>89</v>
      </c>
      <c r="AX323" s="19">
        <f>AX321-AX322</f>
        <v>0</v>
      </c>
      <c r="AY323" s="1001"/>
      <c r="AZ323" s="1047"/>
      <c r="BA323" s="980"/>
      <c r="BB323" s="52" t="s">
        <v>89</v>
      </c>
      <c r="BC323" s="19">
        <f>BC321-BC322</f>
        <v>0</v>
      </c>
      <c r="BD323" s="1001"/>
      <c r="BE323" s="1047"/>
      <c r="BF323" s="980"/>
      <c r="BG323" s="52" t="s">
        <v>89</v>
      </c>
      <c r="BH323" s="19">
        <f>BH321-BH322</f>
        <v>0</v>
      </c>
      <c r="BI323" s="1001"/>
      <c r="BJ323" s="1047"/>
      <c r="BK323" s="980"/>
      <c r="BL323" s="83"/>
      <c r="BM323" s="84"/>
      <c r="BN323" s="1001"/>
      <c r="BO323" s="968"/>
      <c r="BP323" s="955"/>
      <c r="BQ323" s="83"/>
      <c r="BR323" s="84"/>
      <c r="BS323" s="1001"/>
      <c r="BT323" s="968"/>
      <c r="BU323" s="955"/>
      <c r="BV323" s="83"/>
      <c r="BW323" s="84"/>
      <c r="BX323" s="1001"/>
      <c r="BY323" s="968"/>
      <c r="BZ323" s="955"/>
      <c r="CA323" s="1005"/>
      <c r="CB323" s="1021"/>
      <c r="CC323" s="946">
        <f t="shared" si="138"/>
        <v>0</v>
      </c>
    </row>
    <row r="324" spans="1:81" s="3" customFormat="1" ht="18" customHeight="1" thickBot="1">
      <c r="A324" s="1180"/>
      <c r="B324" s="1143"/>
      <c r="C324" s="1145" t="s">
        <v>42</v>
      </c>
      <c r="D324" s="44" t="s">
        <v>5</v>
      </c>
      <c r="E324" s="35">
        <v>7.75</v>
      </c>
      <c r="F324" s="1001"/>
      <c r="G324" s="973">
        <f>E327*F297-H324</f>
        <v>1720</v>
      </c>
      <c r="H324" s="1095">
        <v>201</v>
      </c>
      <c r="I324" s="335" t="s">
        <v>5</v>
      </c>
      <c r="J324" s="35"/>
      <c r="K324" s="1001"/>
      <c r="L324" s="973">
        <f>J327*K297-M324</f>
        <v>0</v>
      </c>
      <c r="M324" s="1095"/>
      <c r="N324" s="44" t="s">
        <v>5</v>
      </c>
      <c r="O324" s="35"/>
      <c r="P324" s="1001"/>
      <c r="Q324" s="973">
        <f>O327*P297-R324</f>
        <v>0</v>
      </c>
      <c r="R324" s="961">
        <f>IF(O324="",0,ROUND(SUM(R297:R311)*O324*P297*1.25/職員設定!$C$7,0))</f>
        <v>0</v>
      </c>
      <c r="S324" s="44" t="s">
        <v>5</v>
      </c>
      <c r="T324" s="35">
        <v>9.8330000000000002</v>
      </c>
      <c r="U324" s="1001"/>
      <c r="V324" s="973">
        <f>T327*U297-W324</f>
        <v>2183</v>
      </c>
      <c r="W324" s="961">
        <f>IF(T324="",0,ROUND(SUM(W297:W311)*T324*U297*1.25/職員設定!$C$7,0))</f>
        <v>255</v>
      </c>
      <c r="X324" s="44" t="s">
        <v>5</v>
      </c>
      <c r="Y324" s="35">
        <v>14.917</v>
      </c>
      <c r="Z324" s="1001"/>
      <c r="AA324" s="973">
        <f>Y327*Z297-AB324</f>
        <v>3310</v>
      </c>
      <c r="AB324" s="961">
        <f>IF(Y324="",0,ROUND(SUM(AB297:AB311)*Y324*Z297*1.25/職員設定!$C$7,0))</f>
        <v>387</v>
      </c>
      <c r="AC324" s="44" t="s">
        <v>5</v>
      </c>
      <c r="AD324" s="35"/>
      <c r="AE324" s="1001"/>
      <c r="AF324" s="973">
        <f>AD327*AE297-AG324</f>
        <v>0</v>
      </c>
      <c r="AG324" s="961">
        <f>IF(AD324="",0,ROUND(SUM(AG297:AG311)*AD324*AE297*1.25/職員設定!$C$7,0))</f>
        <v>0</v>
      </c>
      <c r="AH324" s="44" t="s">
        <v>5</v>
      </c>
      <c r="AI324" s="35"/>
      <c r="AJ324" s="1001"/>
      <c r="AK324" s="973">
        <f>AI327*AJ297-AL324</f>
        <v>0</v>
      </c>
      <c r="AL324" s="961">
        <f>IF(AI324="",0,ROUND(SUM(AL297:AL311)*AI324*AJ297*1.25/職員設定!$C$7,0))</f>
        <v>0</v>
      </c>
      <c r="AM324" s="44" t="s">
        <v>5</v>
      </c>
      <c r="AN324" s="35"/>
      <c r="AO324" s="1001"/>
      <c r="AP324" s="973">
        <f>AN327*AO297-AQ324</f>
        <v>0</v>
      </c>
      <c r="AQ324" s="961">
        <f>IF(AN324="",0,ROUND(SUM(AQ297:AQ311)*AN324*AO297*1.25/職員設定!$C$7,0))</f>
        <v>0</v>
      </c>
      <c r="AR324" s="44" t="s">
        <v>5</v>
      </c>
      <c r="AS324" s="35"/>
      <c r="AT324" s="1001"/>
      <c r="AU324" s="973">
        <f>AS327*AT297-AV324</f>
        <v>0</v>
      </c>
      <c r="AV324" s="961">
        <f>IF(AS324="",0,ROUND(SUM(AV297:AV311)*AS324*AT297*1.25/職員設定!$C$7,0))</f>
        <v>0</v>
      </c>
      <c r="AW324" s="44" t="s">
        <v>5</v>
      </c>
      <c r="AX324" s="35"/>
      <c r="AY324" s="1001"/>
      <c r="AZ324" s="973">
        <f>AX327*AY297-BA324</f>
        <v>0</v>
      </c>
      <c r="BA324" s="961">
        <f>IF(AX324="",0,ROUND(SUM(BA297:BA311)*AX324*AY297*1.25/職員設定!$C$7,0))</f>
        <v>0</v>
      </c>
      <c r="BB324" s="44" t="s">
        <v>5</v>
      </c>
      <c r="BC324" s="35"/>
      <c r="BD324" s="1001"/>
      <c r="BE324" s="973">
        <f>BC327*BD297-BF324</f>
        <v>0</v>
      </c>
      <c r="BF324" s="961">
        <f>IF(BC324="",0,ROUND(SUM(BF297:BF311)*BC324*BD297*1.25/職員設定!$C$7,0))</f>
        <v>0</v>
      </c>
      <c r="BG324" s="44" t="s">
        <v>5</v>
      </c>
      <c r="BH324" s="35"/>
      <c r="BI324" s="1001"/>
      <c r="BJ324" s="973">
        <f>BH327*BI297-BK324</f>
        <v>0</v>
      </c>
      <c r="BK324" s="961">
        <f>IF(BH324="",0,ROUND(SUM(BK297:BK311)*BH324*BI297*1.25/職員設定!$C$7,0))</f>
        <v>0</v>
      </c>
      <c r="BL324" s="338"/>
      <c r="BM324" s="82"/>
      <c r="BN324" s="1001"/>
      <c r="BO324" s="966"/>
      <c r="BP324" s="953"/>
      <c r="BQ324" s="338"/>
      <c r="BR324" s="82"/>
      <c r="BS324" s="1001"/>
      <c r="BT324" s="966"/>
      <c r="BU324" s="953"/>
      <c r="BV324" s="338"/>
      <c r="BW324" s="82"/>
      <c r="BX324" s="1001"/>
      <c r="BY324" s="966"/>
      <c r="BZ324" s="953"/>
      <c r="CA324" s="1082">
        <f t="shared" ref="CA324" si="141">BJ324+BK324+BE324+BF324+AZ324+BA324+AU324+AV324+AP324+AQ324+AK324+AL324+AF324+AG324+AA324+AB324+V324+W324+Q324+R324+L324+M324+G324+H324</f>
        <v>8056</v>
      </c>
      <c r="CB324" s="1024">
        <f t="shared" ref="CB324" si="142">H324+M324</f>
        <v>201</v>
      </c>
      <c r="CC324" s="946">
        <f>BK324+BF324+BA324+AV324+AQ324+AL324+AG324+AB324+W324+R324</f>
        <v>642</v>
      </c>
    </row>
    <row r="325" spans="1:81" ht="18.600000000000001" customHeight="1" thickBot="1">
      <c r="A325" s="1180"/>
      <c r="B325" s="1143"/>
      <c r="C325" s="1146"/>
      <c r="D325" s="48" t="s">
        <v>38</v>
      </c>
      <c r="E325" s="33">
        <v>13988</v>
      </c>
      <c r="F325" s="1001"/>
      <c r="G325" s="974"/>
      <c r="H325" s="1096"/>
      <c r="I325" s="336" t="s">
        <v>38</v>
      </c>
      <c r="J325" s="33"/>
      <c r="K325" s="1001"/>
      <c r="L325" s="974"/>
      <c r="M325" s="1096"/>
      <c r="N325" s="48" t="s">
        <v>38</v>
      </c>
      <c r="O325" s="33"/>
      <c r="P325" s="1001"/>
      <c r="Q325" s="974"/>
      <c r="R325" s="979"/>
      <c r="S325" s="48" t="s">
        <v>38</v>
      </c>
      <c r="T325" s="33">
        <v>17748</v>
      </c>
      <c r="U325" s="1001"/>
      <c r="V325" s="974"/>
      <c r="W325" s="979"/>
      <c r="X325" s="48" t="s">
        <v>38</v>
      </c>
      <c r="Y325" s="33">
        <v>26923</v>
      </c>
      <c r="Z325" s="1001"/>
      <c r="AA325" s="974"/>
      <c r="AB325" s="979"/>
      <c r="AC325" s="48" t="s">
        <v>38</v>
      </c>
      <c r="AD325" s="33"/>
      <c r="AE325" s="1001"/>
      <c r="AF325" s="974"/>
      <c r="AG325" s="979"/>
      <c r="AH325" s="48" t="s">
        <v>38</v>
      </c>
      <c r="AI325" s="33"/>
      <c r="AJ325" s="1001"/>
      <c r="AK325" s="974"/>
      <c r="AL325" s="979"/>
      <c r="AM325" s="48" t="s">
        <v>38</v>
      </c>
      <c r="AN325" s="33"/>
      <c r="AO325" s="1001"/>
      <c r="AP325" s="974"/>
      <c r="AQ325" s="979"/>
      <c r="AR325" s="48" t="s">
        <v>38</v>
      </c>
      <c r="AS325" s="33"/>
      <c r="AT325" s="1001"/>
      <c r="AU325" s="974"/>
      <c r="AV325" s="979"/>
      <c r="AW325" s="48" t="s">
        <v>38</v>
      </c>
      <c r="AX325" s="33"/>
      <c r="AY325" s="1001"/>
      <c r="AZ325" s="974"/>
      <c r="BA325" s="979"/>
      <c r="BB325" s="48" t="s">
        <v>38</v>
      </c>
      <c r="BC325" s="33"/>
      <c r="BD325" s="1001"/>
      <c r="BE325" s="974"/>
      <c r="BF325" s="979"/>
      <c r="BG325" s="48" t="s">
        <v>38</v>
      </c>
      <c r="BH325" s="33"/>
      <c r="BI325" s="1001"/>
      <c r="BJ325" s="974"/>
      <c r="BK325" s="979"/>
      <c r="BL325" s="339"/>
      <c r="BM325" s="80"/>
      <c r="BN325" s="1001"/>
      <c r="BO325" s="967"/>
      <c r="BP325" s="954"/>
      <c r="BQ325" s="339"/>
      <c r="BR325" s="80"/>
      <c r="BS325" s="1001"/>
      <c r="BT325" s="967"/>
      <c r="BU325" s="954"/>
      <c r="BV325" s="339"/>
      <c r="BW325" s="80"/>
      <c r="BX325" s="1001"/>
      <c r="BY325" s="967"/>
      <c r="BZ325" s="954"/>
      <c r="CA325" s="1004"/>
      <c r="CB325" s="1020"/>
      <c r="CC325" s="946"/>
    </row>
    <row r="326" spans="1:81" s="230" customFormat="1" ht="18" customHeight="1" thickBot="1">
      <c r="A326" s="1180"/>
      <c r="B326" s="1143"/>
      <c r="C326" s="1146"/>
      <c r="D326" s="468" t="s">
        <v>6</v>
      </c>
      <c r="E326" s="6">
        <f>ROUND(E324*職員設定!$P$14,0)</f>
        <v>12067</v>
      </c>
      <c r="F326" s="1001"/>
      <c r="G326" s="974"/>
      <c r="H326" s="1096"/>
      <c r="I326" s="472" t="s">
        <v>6</v>
      </c>
      <c r="J326" s="6">
        <f>ROUND(J324*職員設定!$P$14,0)</f>
        <v>0</v>
      </c>
      <c r="K326" s="1001"/>
      <c r="L326" s="974"/>
      <c r="M326" s="1096"/>
      <c r="N326" s="468" t="s">
        <v>6</v>
      </c>
      <c r="O326" s="6">
        <f>ROUND(O324*職員設定!$P$14,0)</f>
        <v>0</v>
      </c>
      <c r="P326" s="1001"/>
      <c r="Q326" s="974"/>
      <c r="R326" s="979"/>
      <c r="S326" s="468" t="s">
        <v>6</v>
      </c>
      <c r="T326" s="6">
        <f>ROUND(T324*職員設定!$P$14,0)</f>
        <v>15310</v>
      </c>
      <c r="U326" s="1001"/>
      <c r="V326" s="974"/>
      <c r="W326" s="979"/>
      <c r="X326" s="468" t="s">
        <v>6</v>
      </c>
      <c r="Y326" s="6">
        <f>ROUND(Y324*職員設定!$P$14,0)</f>
        <v>23226</v>
      </c>
      <c r="Z326" s="1001"/>
      <c r="AA326" s="974"/>
      <c r="AB326" s="979"/>
      <c r="AC326" s="468" t="s">
        <v>6</v>
      </c>
      <c r="AD326" s="6">
        <f>ROUND(AD324*職員設定!$P$14,0)</f>
        <v>0</v>
      </c>
      <c r="AE326" s="1001"/>
      <c r="AF326" s="974"/>
      <c r="AG326" s="979"/>
      <c r="AH326" s="468" t="s">
        <v>6</v>
      </c>
      <c r="AI326" s="6">
        <f>ROUND(AI324*職員設定!$P$14,0)</f>
        <v>0</v>
      </c>
      <c r="AJ326" s="1001"/>
      <c r="AK326" s="974"/>
      <c r="AL326" s="979"/>
      <c r="AM326" s="468" t="s">
        <v>6</v>
      </c>
      <c r="AN326" s="6">
        <f>ROUND(AN324*職員設定!$P$14,0)</f>
        <v>0</v>
      </c>
      <c r="AO326" s="1001"/>
      <c r="AP326" s="974"/>
      <c r="AQ326" s="979"/>
      <c r="AR326" s="468" t="s">
        <v>6</v>
      </c>
      <c r="AS326" s="6">
        <f>ROUND(AS324*職員設定!$P$14,0)</f>
        <v>0</v>
      </c>
      <c r="AT326" s="1001"/>
      <c r="AU326" s="974"/>
      <c r="AV326" s="979"/>
      <c r="AW326" s="468" t="s">
        <v>6</v>
      </c>
      <c r="AX326" s="6">
        <f>ROUND(AX324*職員設定!$P$14,0)</f>
        <v>0</v>
      </c>
      <c r="AY326" s="1001"/>
      <c r="AZ326" s="974"/>
      <c r="BA326" s="979"/>
      <c r="BB326" s="468" t="s">
        <v>6</v>
      </c>
      <c r="BC326" s="6">
        <f>ROUND(BC324*職員設定!$P$14,0)</f>
        <v>0</v>
      </c>
      <c r="BD326" s="1001"/>
      <c r="BE326" s="974"/>
      <c r="BF326" s="979"/>
      <c r="BG326" s="468" t="s">
        <v>6</v>
      </c>
      <c r="BH326" s="6">
        <f>ROUND(BH324*職員設定!$P$14,0)</f>
        <v>0</v>
      </c>
      <c r="BI326" s="1001"/>
      <c r="BJ326" s="974"/>
      <c r="BK326" s="979"/>
      <c r="BL326" s="473"/>
      <c r="BM326" s="28"/>
      <c r="BN326" s="1001"/>
      <c r="BO326" s="967"/>
      <c r="BP326" s="954"/>
      <c r="BQ326" s="473"/>
      <c r="BR326" s="28"/>
      <c r="BS326" s="1001"/>
      <c r="BT326" s="967"/>
      <c r="BU326" s="954"/>
      <c r="BV326" s="473"/>
      <c r="BW326" s="28"/>
      <c r="BX326" s="1001"/>
      <c r="BY326" s="967"/>
      <c r="BZ326" s="954"/>
      <c r="CA326" s="1004"/>
      <c r="CB326" s="1020"/>
      <c r="CC326" s="946"/>
    </row>
    <row r="327" spans="1:81" ht="18.600000000000001" customHeight="1" thickBot="1">
      <c r="A327" s="1180"/>
      <c r="B327" s="1143"/>
      <c r="C327" s="1147"/>
      <c r="D327" s="53" t="s">
        <v>7</v>
      </c>
      <c r="E327" s="19">
        <f>E325-E326</f>
        <v>1921</v>
      </c>
      <c r="F327" s="1001"/>
      <c r="G327" s="975"/>
      <c r="H327" s="1097"/>
      <c r="I327" s="337" t="s">
        <v>7</v>
      </c>
      <c r="J327" s="19">
        <f>J325-J326</f>
        <v>0</v>
      </c>
      <c r="K327" s="1001"/>
      <c r="L327" s="975"/>
      <c r="M327" s="1097"/>
      <c r="N327" s="53" t="s">
        <v>7</v>
      </c>
      <c r="O327" s="19">
        <f>O325-O326</f>
        <v>0</v>
      </c>
      <c r="P327" s="1001"/>
      <c r="Q327" s="975"/>
      <c r="R327" s="980"/>
      <c r="S327" s="53" t="s">
        <v>7</v>
      </c>
      <c r="T327" s="19">
        <f>T325-T326</f>
        <v>2438</v>
      </c>
      <c r="U327" s="1001"/>
      <c r="V327" s="975"/>
      <c r="W327" s="980"/>
      <c r="X327" s="53" t="s">
        <v>7</v>
      </c>
      <c r="Y327" s="19">
        <f>Y325-Y326</f>
        <v>3697</v>
      </c>
      <c r="Z327" s="1001"/>
      <c r="AA327" s="975"/>
      <c r="AB327" s="980"/>
      <c r="AC327" s="53" t="s">
        <v>7</v>
      </c>
      <c r="AD327" s="19">
        <f>AD325-AD326</f>
        <v>0</v>
      </c>
      <c r="AE327" s="1001"/>
      <c r="AF327" s="975"/>
      <c r="AG327" s="980"/>
      <c r="AH327" s="53" t="s">
        <v>7</v>
      </c>
      <c r="AI327" s="19">
        <f>AI325-AI326</f>
        <v>0</v>
      </c>
      <c r="AJ327" s="1001"/>
      <c r="AK327" s="975"/>
      <c r="AL327" s="980"/>
      <c r="AM327" s="53" t="s">
        <v>7</v>
      </c>
      <c r="AN327" s="19">
        <f>AN325-AN326</f>
        <v>0</v>
      </c>
      <c r="AO327" s="1001"/>
      <c r="AP327" s="975"/>
      <c r="AQ327" s="980"/>
      <c r="AR327" s="53" t="s">
        <v>7</v>
      </c>
      <c r="AS327" s="19">
        <f>AS325-AS326</f>
        <v>0</v>
      </c>
      <c r="AT327" s="1001"/>
      <c r="AU327" s="975"/>
      <c r="AV327" s="980"/>
      <c r="AW327" s="53" t="s">
        <v>7</v>
      </c>
      <c r="AX327" s="19">
        <f>AX325-AX326</f>
        <v>0</v>
      </c>
      <c r="AY327" s="1001"/>
      <c r="AZ327" s="975"/>
      <c r="BA327" s="980"/>
      <c r="BB327" s="53" t="s">
        <v>7</v>
      </c>
      <c r="BC327" s="19">
        <f>BC325-BC326</f>
        <v>0</v>
      </c>
      <c r="BD327" s="1001"/>
      <c r="BE327" s="975"/>
      <c r="BF327" s="980"/>
      <c r="BG327" s="53" t="s">
        <v>7</v>
      </c>
      <c r="BH327" s="19">
        <f>BH325-BH326</f>
        <v>0</v>
      </c>
      <c r="BI327" s="1001"/>
      <c r="BJ327" s="975"/>
      <c r="BK327" s="980"/>
      <c r="BL327" s="340"/>
      <c r="BM327" s="84"/>
      <c r="BN327" s="1001"/>
      <c r="BO327" s="968"/>
      <c r="BP327" s="955"/>
      <c r="BQ327" s="340"/>
      <c r="BR327" s="84"/>
      <c r="BS327" s="1001"/>
      <c r="BT327" s="968"/>
      <c r="BU327" s="955"/>
      <c r="BV327" s="340"/>
      <c r="BW327" s="84"/>
      <c r="BX327" s="1001"/>
      <c r="BY327" s="968"/>
      <c r="BZ327" s="955"/>
      <c r="CA327" s="1005"/>
      <c r="CB327" s="1021"/>
      <c r="CC327" s="946">
        <f t="shared" si="138"/>
        <v>0</v>
      </c>
    </row>
    <row r="328" spans="1:81" ht="19.2" customHeight="1" thickBot="1">
      <c r="A328" s="1180"/>
      <c r="B328" s="1143"/>
      <c r="C328" s="1145" t="s">
        <v>40</v>
      </c>
      <c r="D328" s="44" t="s">
        <v>8</v>
      </c>
      <c r="E328" s="35"/>
      <c r="F328" s="1001"/>
      <c r="G328" s="973">
        <f>E331*F297-H328</f>
        <v>0</v>
      </c>
      <c r="H328" s="1095"/>
      <c r="I328" s="335" t="s">
        <v>8</v>
      </c>
      <c r="J328" s="35"/>
      <c r="K328" s="1001"/>
      <c r="L328" s="973">
        <f>J331*K297-M328</f>
        <v>0</v>
      </c>
      <c r="M328" s="1095"/>
      <c r="N328" s="44" t="s">
        <v>8</v>
      </c>
      <c r="O328" s="35"/>
      <c r="P328" s="1001"/>
      <c r="Q328" s="973">
        <f>O331*P297-R328</f>
        <v>0</v>
      </c>
      <c r="R328" s="961">
        <f>IF(O328="",0,ROUND(SUM(R297:R311)*O328*P297*1.35/職員設定!$C$7,0))</f>
        <v>0</v>
      </c>
      <c r="S328" s="44" t="s">
        <v>8</v>
      </c>
      <c r="T328" s="35"/>
      <c r="U328" s="1001"/>
      <c r="V328" s="973">
        <f>T331*U297-W328</f>
        <v>0</v>
      </c>
      <c r="W328" s="961">
        <f>IF(T328="",0,ROUND(SUM(W297:W311)*T328*U297*1.35/職員設定!$C$7,0))</f>
        <v>0</v>
      </c>
      <c r="X328" s="44" t="s">
        <v>8</v>
      </c>
      <c r="Y328" s="35"/>
      <c r="Z328" s="1001"/>
      <c r="AA328" s="973">
        <f>Y331*Z297-AB328</f>
        <v>0</v>
      </c>
      <c r="AB328" s="961">
        <f>IF(Y328="",0,ROUND(SUM(AB297:AB311)*Y328*Z297*1.35/職員設定!$C$7,0))</f>
        <v>0</v>
      </c>
      <c r="AC328" s="44" t="s">
        <v>8</v>
      </c>
      <c r="AD328" s="35"/>
      <c r="AE328" s="1001"/>
      <c r="AF328" s="973">
        <f>AD331*AE297-AG328</f>
        <v>0</v>
      </c>
      <c r="AG328" s="961">
        <f>IF(AD328="",0,ROUND(SUM(AG297:AG311)*AD328*AE297*1.35/職員設定!$C$7,0))</f>
        <v>0</v>
      </c>
      <c r="AH328" s="44" t="s">
        <v>8</v>
      </c>
      <c r="AI328" s="35"/>
      <c r="AJ328" s="1001"/>
      <c r="AK328" s="973">
        <f>AI331*AJ297-AL328</f>
        <v>0</v>
      </c>
      <c r="AL328" s="961">
        <f>IF(AI328="",0,ROUND(SUM(AL297:AL311)*AI328*AJ297*1.35/職員設定!$C$7,0))</f>
        <v>0</v>
      </c>
      <c r="AM328" s="44" t="s">
        <v>8</v>
      </c>
      <c r="AN328" s="35"/>
      <c r="AO328" s="1001"/>
      <c r="AP328" s="973">
        <f>AN331*AO297-AQ328</f>
        <v>0</v>
      </c>
      <c r="AQ328" s="961">
        <f>IF(AN328="",0,ROUND(SUM(AQ297:AQ311)*AN328*AO297*1.35/職員設定!$C$7,0))</f>
        <v>0</v>
      </c>
      <c r="AR328" s="44" t="s">
        <v>8</v>
      </c>
      <c r="AS328" s="35"/>
      <c r="AT328" s="1001"/>
      <c r="AU328" s="973">
        <f>AS331*AT297-AV328</f>
        <v>0</v>
      </c>
      <c r="AV328" s="961">
        <f>IF(AS328="",0,ROUND(SUM(AV297:AV311)*AS328*AT297*1.35/職員設定!$C$7,0))</f>
        <v>0</v>
      </c>
      <c r="AW328" s="44" t="s">
        <v>8</v>
      </c>
      <c r="AX328" s="35"/>
      <c r="AY328" s="1001"/>
      <c r="AZ328" s="973">
        <f>AX331*AY297-BA328</f>
        <v>0</v>
      </c>
      <c r="BA328" s="961">
        <f>IF(AX328="",0,ROUND(SUM(BA297:BA311)*AX328*AY297*1.35/職員設定!$C$7,0))</f>
        <v>0</v>
      </c>
      <c r="BB328" s="44" t="s">
        <v>8</v>
      </c>
      <c r="BC328" s="35"/>
      <c r="BD328" s="1001"/>
      <c r="BE328" s="973">
        <f>BC331*BD297-BF328</f>
        <v>0</v>
      </c>
      <c r="BF328" s="961">
        <f>IF(BC328="",0,ROUND(SUM(BF297:BF311)*BC328*BD297*1.35/職員設定!$C$7,0))</f>
        <v>0</v>
      </c>
      <c r="BG328" s="44" t="s">
        <v>8</v>
      </c>
      <c r="BH328" s="35"/>
      <c r="BI328" s="1001"/>
      <c r="BJ328" s="973">
        <f>BH331*BI297-BK328</f>
        <v>0</v>
      </c>
      <c r="BK328" s="961">
        <f>IF(BH328="",0,ROUND(SUM(BK297:BK311)*BH328*BI297*1.35/職員設定!$C$7,0))</f>
        <v>0</v>
      </c>
      <c r="BL328" s="338"/>
      <c r="BM328" s="82"/>
      <c r="BN328" s="1001"/>
      <c r="BO328" s="966"/>
      <c r="BP328" s="953"/>
      <c r="BQ328" s="338"/>
      <c r="BR328" s="82"/>
      <c r="BS328" s="1001"/>
      <c r="BT328" s="966"/>
      <c r="BU328" s="953"/>
      <c r="BV328" s="338"/>
      <c r="BW328" s="82"/>
      <c r="BX328" s="1001"/>
      <c r="BY328" s="966"/>
      <c r="BZ328" s="953"/>
      <c r="CA328" s="1082">
        <f t="shared" ref="CA328" si="143">BJ328+BK328+BE328+BF328+AZ328+BA328+AU328+AV328+AP328+AQ328+AK328+AL328+AF328+AG328+AA328+AB328+V328+W328+Q328+R328+L328+M328+G328+H328</f>
        <v>0</v>
      </c>
      <c r="CB328" s="1024">
        <f t="shared" ref="CB328" si="144">H328+M328</f>
        <v>0</v>
      </c>
      <c r="CC328" s="946">
        <f t="shared" si="138"/>
        <v>0</v>
      </c>
    </row>
    <row r="329" spans="1:81" ht="18" customHeight="1" thickBot="1">
      <c r="A329" s="1180"/>
      <c r="B329" s="1143"/>
      <c r="C329" s="1146"/>
      <c r="D329" s="48" t="s">
        <v>38</v>
      </c>
      <c r="E329" s="33"/>
      <c r="F329" s="1001"/>
      <c r="G329" s="974"/>
      <c r="H329" s="1096"/>
      <c r="I329" s="336" t="s">
        <v>38</v>
      </c>
      <c r="J329" s="33"/>
      <c r="K329" s="1001"/>
      <c r="L329" s="974"/>
      <c r="M329" s="1096"/>
      <c r="N329" s="48" t="s">
        <v>38</v>
      </c>
      <c r="O329" s="33"/>
      <c r="P329" s="1001"/>
      <c r="Q329" s="974"/>
      <c r="R329" s="979"/>
      <c r="S329" s="48" t="s">
        <v>38</v>
      </c>
      <c r="T329" s="33"/>
      <c r="U329" s="1001"/>
      <c r="V329" s="974"/>
      <c r="W329" s="979"/>
      <c r="X329" s="48" t="s">
        <v>38</v>
      </c>
      <c r="Y329" s="33"/>
      <c r="Z329" s="1001"/>
      <c r="AA329" s="974"/>
      <c r="AB329" s="979"/>
      <c r="AC329" s="48" t="s">
        <v>38</v>
      </c>
      <c r="AD329" s="33"/>
      <c r="AE329" s="1001"/>
      <c r="AF329" s="974"/>
      <c r="AG329" s="979"/>
      <c r="AH329" s="48" t="s">
        <v>38</v>
      </c>
      <c r="AI329" s="33"/>
      <c r="AJ329" s="1001"/>
      <c r="AK329" s="974"/>
      <c r="AL329" s="979"/>
      <c r="AM329" s="48" t="s">
        <v>38</v>
      </c>
      <c r="AN329" s="33"/>
      <c r="AO329" s="1001"/>
      <c r="AP329" s="974"/>
      <c r="AQ329" s="979"/>
      <c r="AR329" s="48" t="s">
        <v>38</v>
      </c>
      <c r="AS329" s="33"/>
      <c r="AT329" s="1001"/>
      <c r="AU329" s="974"/>
      <c r="AV329" s="979"/>
      <c r="AW329" s="48" t="s">
        <v>38</v>
      </c>
      <c r="AX329" s="33"/>
      <c r="AY329" s="1001"/>
      <c r="AZ329" s="974"/>
      <c r="BA329" s="979"/>
      <c r="BB329" s="48" t="s">
        <v>38</v>
      </c>
      <c r="BC329" s="33"/>
      <c r="BD329" s="1001"/>
      <c r="BE329" s="974"/>
      <c r="BF329" s="979"/>
      <c r="BG329" s="48" t="s">
        <v>38</v>
      </c>
      <c r="BH329" s="33"/>
      <c r="BI329" s="1001"/>
      <c r="BJ329" s="974"/>
      <c r="BK329" s="979"/>
      <c r="BL329" s="339"/>
      <c r="BM329" s="80"/>
      <c r="BN329" s="1001"/>
      <c r="BO329" s="967"/>
      <c r="BP329" s="954"/>
      <c r="BQ329" s="339"/>
      <c r="BR329" s="80"/>
      <c r="BS329" s="1001"/>
      <c r="BT329" s="967"/>
      <c r="BU329" s="954"/>
      <c r="BV329" s="339"/>
      <c r="BW329" s="80"/>
      <c r="BX329" s="1001"/>
      <c r="BY329" s="967"/>
      <c r="BZ329" s="954"/>
      <c r="CA329" s="1004"/>
      <c r="CB329" s="1020"/>
      <c r="CC329" s="946"/>
    </row>
    <row r="330" spans="1:81" s="421" customFormat="1" ht="18" customHeight="1" thickBot="1">
      <c r="A330" s="1180"/>
      <c r="B330" s="1143"/>
      <c r="C330" s="1146"/>
      <c r="D330" s="468" t="s">
        <v>9</v>
      </c>
      <c r="E330" s="6">
        <f>ROUND(E328*職員設定!$Q$14,0)</f>
        <v>0</v>
      </c>
      <c r="F330" s="1001"/>
      <c r="G330" s="974"/>
      <c r="H330" s="1096"/>
      <c r="I330" s="472" t="s">
        <v>9</v>
      </c>
      <c r="J330" s="6">
        <f>ROUND(J328*職員設定!$Q$14,0)</f>
        <v>0</v>
      </c>
      <c r="K330" s="1001"/>
      <c r="L330" s="974"/>
      <c r="M330" s="1096"/>
      <c r="N330" s="468" t="s">
        <v>9</v>
      </c>
      <c r="O330" s="6">
        <f>ROUND(O328*職員設定!$Q$14,0)</f>
        <v>0</v>
      </c>
      <c r="P330" s="1001"/>
      <c r="Q330" s="974"/>
      <c r="R330" s="979"/>
      <c r="S330" s="468" t="s">
        <v>9</v>
      </c>
      <c r="T330" s="6">
        <f>ROUND(T328*職員設定!$Q$14,0)</f>
        <v>0</v>
      </c>
      <c r="U330" s="1001"/>
      <c r="V330" s="974"/>
      <c r="W330" s="979"/>
      <c r="X330" s="468" t="s">
        <v>9</v>
      </c>
      <c r="Y330" s="6">
        <f>ROUND(Y328*職員設定!$Q$14,0)</f>
        <v>0</v>
      </c>
      <c r="Z330" s="1001"/>
      <c r="AA330" s="974"/>
      <c r="AB330" s="979"/>
      <c r="AC330" s="468" t="s">
        <v>9</v>
      </c>
      <c r="AD330" s="6">
        <f>ROUND(AD328*職員設定!$Q$14,0)</f>
        <v>0</v>
      </c>
      <c r="AE330" s="1001"/>
      <c r="AF330" s="974"/>
      <c r="AG330" s="979"/>
      <c r="AH330" s="468" t="s">
        <v>9</v>
      </c>
      <c r="AI330" s="6">
        <f>ROUND(AI328*職員設定!$Q$14,0)</f>
        <v>0</v>
      </c>
      <c r="AJ330" s="1001"/>
      <c r="AK330" s="974"/>
      <c r="AL330" s="979"/>
      <c r="AM330" s="468" t="s">
        <v>9</v>
      </c>
      <c r="AN330" s="6">
        <f>ROUND(AN328*職員設定!$Q$14,0)</f>
        <v>0</v>
      </c>
      <c r="AO330" s="1001"/>
      <c r="AP330" s="974"/>
      <c r="AQ330" s="979"/>
      <c r="AR330" s="468" t="s">
        <v>9</v>
      </c>
      <c r="AS330" s="6">
        <f>ROUND(AS328*職員設定!$Q$14,0)</f>
        <v>0</v>
      </c>
      <c r="AT330" s="1001"/>
      <c r="AU330" s="974"/>
      <c r="AV330" s="979"/>
      <c r="AW330" s="468" t="s">
        <v>9</v>
      </c>
      <c r="AX330" s="6">
        <f>ROUND(AX328*職員設定!$Q$14,0)</f>
        <v>0</v>
      </c>
      <c r="AY330" s="1001"/>
      <c r="AZ330" s="974"/>
      <c r="BA330" s="979"/>
      <c r="BB330" s="468" t="s">
        <v>9</v>
      </c>
      <c r="BC330" s="6">
        <f>ROUND(BC328*職員設定!$Q$14,0)</f>
        <v>0</v>
      </c>
      <c r="BD330" s="1001"/>
      <c r="BE330" s="974"/>
      <c r="BF330" s="979"/>
      <c r="BG330" s="468" t="s">
        <v>9</v>
      </c>
      <c r="BH330" s="6">
        <f>ROUND(BH328*職員設定!$Q$14,0)</f>
        <v>0</v>
      </c>
      <c r="BI330" s="1001"/>
      <c r="BJ330" s="974"/>
      <c r="BK330" s="979"/>
      <c r="BL330" s="473"/>
      <c r="BM330" s="28"/>
      <c r="BN330" s="1001"/>
      <c r="BO330" s="967"/>
      <c r="BP330" s="954"/>
      <c r="BQ330" s="473"/>
      <c r="BR330" s="28"/>
      <c r="BS330" s="1001"/>
      <c r="BT330" s="967"/>
      <c r="BU330" s="954"/>
      <c r="BV330" s="473"/>
      <c r="BW330" s="28"/>
      <c r="BX330" s="1001"/>
      <c r="BY330" s="967"/>
      <c r="BZ330" s="954"/>
      <c r="CA330" s="1004"/>
      <c r="CB330" s="1020"/>
      <c r="CC330" s="946"/>
    </row>
    <row r="331" spans="1:81" ht="18" customHeight="1" thickBot="1">
      <c r="A331" s="1180"/>
      <c r="B331" s="1143"/>
      <c r="C331" s="1147"/>
      <c r="D331" s="53" t="s">
        <v>10</v>
      </c>
      <c r="E331" s="19">
        <f>E329-E330</f>
        <v>0</v>
      </c>
      <c r="F331" s="1001"/>
      <c r="G331" s="975"/>
      <c r="H331" s="1097"/>
      <c r="I331" s="337" t="s">
        <v>10</v>
      </c>
      <c r="J331" s="19">
        <f>J329-J330</f>
        <v>0</v>
      </c>
      <c r="K331" s="1001"/>
      <c r="L331" s="975"/>
      <c r="M331" s="1097"/>
      <c r="N331" s="53" t="s">
        <v>10</v>
      </c>
      <c r="O331" s="19">
        <f>O329-O330</f>
        <v>0</v>
      </c>
      <c r="P331" s="1001"/>
      <c r="Q331" s="975"/>
      <c r="R331" s="980"/>
      <c r="S331" s="53" t="s">
        <v>10</v>
      </c>
      <c r="T331" s="19">
        <f>T329-T330</f>
        <v>0</v>
      </c>
      <c r="U331" s="1001"/>
      <c r="V331" s="975"/>
      <c r="W331" s="980"/>
      <c r="X331" s="53" t="s">
        <v>10</v>
      </c>
      <c r="Y331" s="19">
        <f>Y329-Y330</f>
        <v>0</v>
      </c>
      <c r="Z331" s="1001"/>
      <c r="AA331" s="975"/>
      <c r="AB331" s="980"/>
      <c r="AC331" s="53" t="s">
        <v>10</v>
      </c>
      <c r="AD331" s="19">
        <f>AD329-AD330</f>
        <v>0</v>
      </c>
      <c r="AE331" s="1001"/>
      <c r="AF331" s="975"/>
      <c r="AG331" s="980"/>
      <c r="AH331" s="53" t="s">
        <v>10</v>
      </c>
      <c r="AI331" s="19">
        <f>AI329-AI330</f>
        <v>0</v>
      </c>
      <c r="AJ331" s="1001"/>
      <c r="AK331" s="975"/>
      <c r="AL331" s="980"/>
      <c r="AM331" s="53" t="s">
        <v>10</v>
      </c>
      <c r="AN331" s="19">
        <f>AN329-AN330</f>
        <v>0</v>
      </c>
      <c r="AO331" s="1001"/>
      <c r="AP331" s="975"/>
      <c r="AQ331" s="980"/>
      <c r="AR331" s="53" t="s">
        <v>10</v>
      </c>
      <c r="AS331" s="19">
        <f>AS329-AS330</f>
        <v>0</v>
      </c>
      <c r="AT331" s="1001"/>
      <c r="AU331" s="975"/>
      <c r="AV331" s="980"/>
      <c r="AW331" s="53" t="s">
        <v>10</v>
      </c>
      <c r="AX331" s="19">
        <f>AX329-AX330</f>
        <v>0</v>
      </c>
      <c r="AY331" s="1001"/>
      <c r="AZ331" s="975"/>
      <c r="BA331" s="980"/>
      <c r="BB331" s="53" t="s">
        <v>10</v>
      </c>
      <c r="BC331" s="19">
        <f>BC329-BC330</f>
        <v>0</v>
      </c>
      <c r="BD331" s="1001"/>
      <c r="BE331" s="975"/>
      <c r="BF331" s="980"/>
      <c r="BG331" s="53" t="s">
        <v>10</v>
      </c>
      <c r="BH331" s="19">
        <f>BH329-BH330</f>
        <v>0</v>
      </c>
      <c r="BI331" s="1001"/>
      <c r="BJ331" s="975"/>
      <c r="BK331" s="980"/>
      <c r="BL331" s="340"/>
      <c r="BM331" s="84"/>
      <c r="BN331" s="1001"/>
      <c r="BO331" s="968"/>
      <c r="BP331" s="955"/>
      <c r="BQ331" s="340"/>
      <c r="BR331" s="84"/>
      <c r="BS331" s="1001"/>
      <c r="BT331" s="968"/>
      <c r="BU331" s="955"/>
      <c r="BV331" s="340"/>
      <c r="BW331" s="84"/>
      <c r="BX331" s="1001"/>
      <c r="BY331" s="968"/>
      <c r="BZ331" s="955"/>
      <c r="CA331" s="1005"/>
      <c r="CB331" s="1021"/>
      <c r="CC331" s="946">
        <f t="shared" ref="CC331" si="145">BK331+BF331+BA331+AV331+AQ331+AL331+AG331+AB331+W331+R331</f>
        <v>0</v>
      </c>
    </row>
    <row r="332" spans="1:81" s="5" customFormat="1" ht="18" customHeight="1" thickBot="1">
      <c r="A332" s="1180"/>
      <c r="B332" s="1143"/>
      <c r="C332" s="1146" t="s">
        <v>43</v>
      </c>
      <c r="D332" s="48" t="s">
        <v>11</v>
      </c>
      <c r="E332" s="36"/>
      <c r="F332" s="1001"/>
      <c r="G332" s="1046">
        <f>E335*F297-H332</f>
        <v>0</v>
      </c>
      <c r="H332" s="1095"/>
      <c r="I332" s="48" t="s">
        <v>11</v>
      </c>
      <c r="J332" s="36"/>
      <c r="K332" s="1001"/>
      <c r="L332" s="1046">
        <f>J335*K297-M332</f>
        <v>0</v>
      </c>
      <c r="M332" s="1095"/>
      <c r="N332" s="48" t="s">
        <v>11</v>
      </c>
      <c r="O332" s="36"/>
      <c r="P332" s="1001"/>
      <c r="Q332" s="1046">
        <f>O335*P297-R332</f>
        <v>0</v>
      </c>
      <c r="R332" s="961">
        <f>IF(O332="",0,ROUND(SUM(R297:R311)*O332*P297*0.25/職員設定!$C$7,0))</f>
        <v>0</v>
      </c>
      <c r="S332" s="48" t="s">
        <v>11</v>
      </c>
      <c r="T332" s="36"/>
      <c r="U332" s="1001"/>
      <c r="V332" s="1046">
        <f>T335*U297-W332</f>
        <v>0</v>
      </c>
      <c r="W332" s="961">
        <f>IF(T332="",0,ROUND(SUM(W297:W311)*T332*U297*0.25/職員設定!$C$7,0))</f>
        <v>0</v>
      </c>
      <c r="X332" s="48" t="s">
        <v>11</v>
      </c>
      <c r="Y332" s="36"/>
      <c r="Z332" s="1001"/>
      <c r="AA332" s="1046">
        <f>Y335*Z297-AB332</f>
        <v>0</v>
      </c>
      <c r="AB332" s="961">
        <f>IF(Y332="",0,ROUND(SUM(AB297:AB311)*Y332*Z297*0.25/職員設定!$C$7,0))</f>
        <v>0</v>
      </c>
      <c r="AC332" s="48" t="s">
        <v>11</v>
      </c>
      <c r="AD332" s="36"/>
      <c r="AE332" s="1001"/>
      <c r="AF332" s="1046">
        <f>AD335*AE297-AG332</f>
        <v>0</v>
      </c>
      <c r="AG332" s="961">
        <f>IF(AD332="",0,ROUND(SUM(AG297:AG311)*AD332*AE297*0.25/職員設定!$C$7,0))</f>
        <v>0</v>
      </c>
      <c r="AH332" s="48" t="s">
        <v>11</v>
      </c>
      <c r="AI332" s="36"/>
      <c r="AJ332" s="1001"/>
      <c r="AK332" s="1046">
        <f>AI335*AJ297-AL332</f>
        <v>0</v>
      </c>
      <c r="AL332" s="961">
        <f>IF(AI332="",0,ROUND(SUM(AL297:AL311)*AI332*AJ297*0.25/職員設定!$C$7,0))</f>
        <v>0</v>
      </c>
      <c r="AM332" s="48" t="s">
        <v>11</v>
      </c>
      <c r="AN332" s="36"/>
      <c r="AO332" s="1001"/>
      <c r="AP332" s="1046">
        <f>AN335*AO297-AQ332</f>
        <v>0</v>
      </c>
      <c r="AQ332" s="961">
        <f>IF(AN332="",0,ROUND(SUM(AQ297:AQ311)*AN332*AO297*0.25/職員設定!$C$7,0))</f>
        <v>0</v>
      </c>
      <c r="AR332" s="48" t="s">
        <v>11</v>
      </c>
      <c r="AS332" s="36"/>
      <c r="AT332" s="1001"/>
      <c r="AU332" s="1046">
        <f>AS335*AT297-AV332</f>
        <v>0</v>
      </c>
      <c r="AV332" s="961">
        <f>IF(AS332="",0,ROUND(SUM(AV297:AV311)*AS332*AT297*0.25/職員設定!$C$7,0))</f>
        <v>0</v>
      </c>
      <c r="AW332" s="48" t="s">
        <v>11</v>
      </c>
      <c r="AX332" s="36"/>
      <c r="AY332" s="1001"/>
      <c r="AZ332" s="1046">
        <f>AX335*AY297-BA332</f>
        <v>0</v>
      </c>
      <c r="BA332" s="961">
        <f>IF(AX332="",0,ROUND(SUM(BA297:BA311)*AX332*AY297*0.25/職員設定!$C$7,0))</f>
        <v>0</v>
      </c>
      <c r="BB332" s="48" t="s">
        <v>11</v>
      </c>
      <c r="BC332" s="36"/>
      <c r="BD332" s="1001"/>
      <c r="BE332" s="1046">
        <f>BC335*BD297-BF332</f>
        <v>0</v>
      </c>
      <c r="BF332" s="961">
        <f>IF(BC332="",0,ROUND(SUM(BF297:BF311)*BC332*BD297*0.25/職員設定!$C$7,0))</f>
        <v>0</v>
      </c>
      <c r="BG332" s="48" t="s">
        <v>11</v>
      </c>
      <c r="BH332" s="36"/>
      <c r="BI332" s="1001"/>
      <c r="BJ332" s="1046">
        <f>BH335*BI297-BK332</f>
        <v>0</v>
      </c>
      <c r="BK332" s="961">
        <f>IF(BH332="",0,ROUND(SUM(BK297:BK311)*BH332*BI297*0.25/職員設定!$C$7,0))</f>
        <v>0</v>
      </c>
      <c r="BL332" s="79"/>
      <c r="BM332" s="86"/>
      <c r="BN332" s="1001"/>
      <c r="BO332" s="969"/>
      <c r="BP332" s="953"/>
      <c r="BQ332" s="79"/>
      <c r="BR332" s="86"/>
      <c r="BS332" s="1001"/>
      <c r="BT332" s="969"/>
      <c r="BU332" s="953"/>
      <c r="BV332" s="79"/>
      <c r="BW332" s="86"/>
      <c r="BX332" s="1001"/>
      <c r="BY332" s="969"/>
      <c r="BZ332" s="953"/>
      <c r="CA332" s="1082">
        <f t="shared" ref="CA332" si="146">BJ332+BK332+BE332+BF332+AZ332+BA332+AU332+AV332+AP332+AQ332+AK332+AL332+AF332+AG332+AA332+AB332+V332+W332+Q332+R332+L332+M332+G332+H332</f>
        <v>0</v>
      </c>
      <c r="CB332" s="1024">
        <f t="shared" ref="CB332" si="147">H332+M332</f>
        <v>0</v>
      </c>
      <c r="CC332" s="946">
        <f>BK332+BF332+BA332+AV332+AQ332+AL332+AG332+AB332+W332+R332</f>
        <v>0</v>
      </c>
    </row>
    <row r="333" spans="1:81" ht="18" customHeight="1" thickBot="1">
      <c r="A333" s="1180"/>
      <c r="B333" s="1143"/>
      <c r="C333" s="1146"/>
      <c r="D333" s="48" t="s">
        <v>38</v>
      </c>
      <c r="E333" s="33"/>
      <c r="F333" s="1001"/>
      <c r="G333" s="1046"/>
      <c r="H333" s="1096"/>
      <c r="I333" s="48" t="s">
        <v>38</v>
      </c>
      <c r="J333" s="33"/>
      <c r="K333" s="1001"/>
      <c r="L333" s="1046"/>
      <c r="M333" s="1096"/>
      <c r="N333" s="48" t="s">
        <v>38</v>
      </c>
      <c r="O333" s="33">
        <v>0</v>
      </c>
      <c r="P333" s="1001"/>
      <c r="Q333" s="1046"/>
      <c r="R333" s="979"/>
      <c r="S333" s="48" t="s">
        <v>38</v>
      </c>
      <c r="T333" s="33">
        <v>0</v>
      </c>
      <c r="U333" s="1001"/>
      <c r="V333" s="1046"/>
      <c r="W333" s="979"/>
      <c r="X333" s="48" t="s">
        <v>38</v>
      </c>
      <c r="Y333" s="33">
        <v>0</v>
      </c>
      <c r="Z333" s="1001"/>
      <c r="AA333" s="1046"/>
      <c r="AB333" s="979"/>
      <c r="AC333" s="48" t="s">
        <v>38</v>
      </c>
      <c r="AD333" s="33">
        <v>0</v>
      </c>
      <c r="AE333" s="1001"/>
      <c r="AF333" s="1046"/>
      <c r="AG333" s="979"/>
      <c r="AH333" s="48" t="s">
        <v>38</v>
      </c>
      <c r="AI333" s="33">
        <v>0</v>
      </c>
      <c r="AJ333" s="1001"/>
      <c r="AK333" s="1046"/>
      <c r="AL333" s="979"/>
      <c r="AM333" s="48" t="s">
        <v>38</v>
      </c>
      <c r="AN333" s="33">
        <v>0</v>
      </c>
      <c r="AO333" s="1001"/>
      <c r="AP333" s="1046"/>
      <c r="AQ333" s="979"/>
      <c r="AR333" s="48" t="s">
        <v>38</v>
      </c>
      <c r="AS333" s="33">
        <v>0</v>
      </c>
      <c r="AT333" s="1001"/>
      <c r="AU333" s="1046"/>
      <c r="AV333" s="979"/>
      <c r="AW333" s="48" t="s">
        <v>38</v>
      </c>
      <c r="AX333" s="33">
        <v>0</v>
      </c>
      <c r="AY333" s="1001"/>
      <c r="AZ333" s="1046"/>
      <c r="BA333" s="979"/>
      <c r="BB333" s="48" t="s">
        <v>38</v>
      </c>
      <c r="BC333" s="33">
        <v>0</v>
      </c>
      <c r="BD333" s="1001"/>
      <c r="BE333" s="1046"/>
      <c r="BF333" s="979"/>
      <c r="BG333" s="48" t="s">
        <v>38</v>
      </c>
      <c r="BH333" s="33">
        <v>0</v>
      </c>
      <c r="BI333" s="1001"/>
      <c r="BJ333" s="1046"/>
      <c r="BK333" s="979"/>
      <c r="BL333" s="79"/>
      <c r="BM333" s="80"/>
      <c r="BN333" s="1001"/>
      <c r="BO333" s="967"/>
      <c r="BP333" s="954"/>
      <c r="BQ333" s="79"/>
      <c r="BR333" s="80"/>
      <c r="BS333" s="1001"/>
      <c r="BT333" s="967"/>
      <c r="BU333" s="954"/>
      <c r="BV333" s="79"/>
      <c r="BW333" s="80"/>
      <c r="BX333" s="1001"/>
      <c r="BY333" s="967"/>
      <c r="BZ333" s="954"/>
      <c r="CA333" s="1004"/>
      <c r="CB333" s="1020"/>
      <c r="CC333" s="946"/>
    </row>
    <row r="334" spans="1:81" s="421" customFormat="1" ht="18" customHeight="1" thickBot="1">
      <c r="A334" s="1180"/>
      <c r="B334" s="1143"/>
      <c r="C334" s="1146"/>
      <c r="D334" s="468" t="s">
        <v>12</v>
      </c>
      <c r="E334" s="6">
        <f>ROUND(E332*職員設定!$R$14,0)</f>
        <v>0</v>
      </c>
      <c r="F334" s="1001"/>
      <c r="G334" s="1046"/>
      <c r="H334" s="1096"/>
      <c r="I334" s="468" t="s">
        <v>12</v>
      </c>
      <c r="J334" s="6">
        <f>ROUND(J332*職員設定!$R$14,0)</f>
        <v>0</v>
      </c>
      <c r="K334" s="1001"/>
      <c r="L334" s="1046"/>
      <c r="M334" s="1096"/>
      <c r="N334" s="468" t="s">
        <v>12</v>
      </c>
      <c r="O334" s="6">
        <f>ROUND(O332*職員設定!$R$14,0)</f>
        <v>0</v>
      </c>
      <c r="P334" s="1001"/>
      <c r="Q334" s="1046"/>
      <c r="R334" s="979"/>
      <c r="S334" s="468" t="s">
        <v>12</v>
      </c>
      <c r="T334" s="6">
        <f>ROUND(T332*職員設定!$R$14,0)</f>
        <v>0</v>
      </c>
      <c r="U334" s="1001"/>
      <c r="V334" s="1046"/>
      <c r="W334" s="979"/>
      <c r="X334" s="468" t="s">
        <v>12</v>
      </c>
      <c r="Y334" s="6">
        <f>ROUND(Y332*職員設定!$R$14,0)</f>
        <v>0</v>
      </c>
      <c r="Z334" s="1001"/>
      <c r="AA334" s="1046"/>
      <c r="AB334" s="979"/>
      <c r="AC334" s="468" t="s">
        <v>12</v>
      </c>
      <c r="AD334" s="6">
        <f>ROUND(AD332*職員設定!$R$14,0)</f>
        <v>0</v>
      </c>
      <c r="AE334" s="1001"/>
      <c r="AF334" s="1046"/>
      <c r="AG334" s="979"/>
      <c r="AH334" s="468" t="s">
        <v>12</v>
      </c>
      <c r="AI334" s="6">
        <f>ROUND(AI332*職員設定!$R$14,0)</f>
        <v>0</v>
      </c>
      <c r="AJ334" s="1001"/>
      <c r="AK334" s="1046"/>
      <c r="AL334" s="979"/>
      <c r="AM334" s="468" t="s">
        <v>12</v>
      </c>
      <c r="AN334" s="6">
        <f>ROUND(AN332*職員設定!$R$14,0)</f>
        <v>0</v>
      </c>
      <c r="AO334" s="1001"/>
      <c r="AP334" s="1046"/>
      <c r="AQ334" s="979"/>
      <c r="AR334" s="468" t="s">
        <v>12</v>
      </c>
      <c r="AS334" s="6">
        <f>ROUND(AS332*職員設定!$R$14,0)</f>
        <v>0</v>
      </c>
      <c r="AT334" s="1001"/>
      <c r="AU334" s="1046"/>
      <c r="AV334" s="979"/>
      <c r="AW334" s="468" t="s">
        <v>12</v>
      </c>
      <c r="AX334" s="6">
        <f>ROUND(AX332*職員設定!$R$14,0)</f>
        <v>0</v>
      </c>
      <c r="AY334" s="1001"/>
      <c r="AZ334" s="1046"/>
      <c r="BA334" s="979"/>
      <c r="BB334" s="468" t="s">
        <v>12</v>
      </c>
      <c r="BC334" s="6">
        <f>ROUND(BC332*職員設定!$R$14,0)</f>
        <v>0</v>
      </c>
      <c r="BD334" s="1001"/>
      <c r="BE334" s="1046"/>
      <c r="BF334" s="979"/>
      <c r="BG334" s="468" t="s">
        <v>12</v>
      </c>
      <c r="BH334" s="6">
        <f>ROUND(BH332*職員設定!$R$14,0)</f>
        <v>0</v>
      </c>
      <c r="BI334" s="1001"/>
      <c r="BJ334" s="1046"/>
      <c r="BK334" s="979"/>
      <c r="BL334" s="434"/>
      <c r="BM334" s="28"/>
      <c r="BN334" s="1001"/>
      <c r="BO334" s="967"/>
      <c r="BP334" s="954"/>
      <c r="BQ334" s="434"/>
      <c r="BR334" s="28"/>
      <c r="BS334" s="1001"/>
      <c r="BT334" s="967"/>
      <c r="BU334" s="954"/>
      <c r="BV334" s="434"/>
      <c r="BW334" s="28"/>
      <c r="BX334" s="1001"/>
      <c r="BY334" s="967"/>
      <c r="BZ334" s="954"/>
      <c r="CA334" s="1004"/>
      <c r="CB334" s="1020"/>
      <c r="CC334" s="946"/>
    </row>
    <row r="335" spans="1:81" ht="18" customHeight="1" thickBot="1">
      <c r="A335" s="1180"/>
      <c r="B335" s="1144"/>
      <c r="C335" s="1147"/>
      <c r="D335" s="54" t="s">
        <v>13</v>
      </c>
      <c r="E335" s="20">
        <f>E333-E334</f>
        <v>0</v>
      </c>
      <c r="F335" s="1001"/>
      <c r="G335" s="1047"/>
      <c r="H335" s="1097"/>
      <c r="I335" s="54" t="s">
        <v>13</v>
      </c>
      <c r="J335" s="20">
        <f>J333-J334</f>
        <v>0</v>
      </c>
      <c r="K335" s="1001"/>
      <c r="L335" s="1047"/>
      <c r="M335" s="1097"/>
      <c r="N335" s="54" t="s">
        <v>13</v>
      </c>
      <c r="O335" s="20">
        <f>O333-O334</f>
        <v>0</v>
      </c>
      <c r="P335" s="1001"/>
      <c r="Q335" s="1047"/>
      <c r="R335" s="980"/>
      <c r="S335" s="54" t="s">
        <v>13</v>
      </c>
      <c r="T335" s="20">
        <f>T333-T334</f>
        <v>0</v>
      </c>
      <c r="U335" s="1001"/>
      <c r="V335" s="1047"/>
      <c r="W335" s="980"/>
      <c r="X335" s="54" t="s">
        <v>13</v>
      </c>
      <c r="Y335" s="20">
        <f>Y333-Y334</f>
        <v>0</v>
      </c>
      <c r="Z335" s="1001"/>
      <c r="AA335" s="1047"/>
      <c r="AB335" s="980"/>
      <c r="AC335" s="54" t="s">
        <v>13</v>
      </c>
      <c r="AD335" s="20">
        <f>AD333-AD334</f>
        <v>0</v>
      </c>
      <c r="AE335" s="1001"/>
      <c r="AF335" s="1047"/>
      <c r="AG335" s="980"/>
      <c r="AH335" s="54" t="s">
        <v>13</v>
      </c>
      <c r="AI335" s="20">
        <f>AI333-AI334</f>
        <v>0</v>
      </c>
      <c r="AJ335" s="1001"/>
      <c r="AK335" s="1047"/>
      <c r="AL335" s="980"/>
      <c r="AM335" s="54" t="s">
        <v>13</v>
      </c>
      <c r="AN335" s="20">
        <f>AN333-AN334</f>
        <v>0</v>
      </c>
      <c r="AO335" s="1001"/>
      <c r="AP335" s="1047"/>
      <c r="AQ335" s="980"/>
      <c r="AR335" s="54" t="s">
        <v>13</v>
      </c>
      <c r="AS335" s="20">
        <f>AS333-AS334</f>
        <v>0</v>
      </c>
      <c r="AT335" s="1001"/>
      <c r="AU335" s="1047"/>
      <c r="AV335" s="980"/>
      <c r="AW335" s="54" t="s">
        <v>13</v>
      </c>
      <c r="AX335" s="20">
        <f>AX333-AX334</f>
        <v>0</v>
      </c>
      <c r="AY335" s="1001"/>
      <c r="AZ335" s="1047"/>
      <c r="BA335" s="980"/>
      <c r="BB335" s="54" t="s">
        <v>13</v>
      </c>
      <c r="BC335" s="20">
        <f>BC333-BC334</f>
        <v>0</v>
      </c>
      <c r="BD335" s="1001"/>
      <c r="BE335" s="1047"/>
      <c r="BF335" s="980"/>
      <c r="BG335" s="54" t="s">
        <v>13</v>
      </c>
      <c r="BH335" s="20">
        <f>BH333-BH334</f>
        <v>0</v>
      </c>
      <c r="BI335" s="1001"/>
      <c r="BJ335" s="1047"/>
      <c r="BK335" s="980"/>
      <c r="BL335" s="87"/>
      <c r="BM335" s="88"/>
      <c r="BN335" s="1001"/>
      <c r="BO335" s="968"/>
      <c r="BP335" s="955"/>
      <c r="BQ335" s="87"/>
      <c r="BR335" s="88"/>
      <c r="BS335" s="1001"/>
      <c r="BT335" s="968"/>
      <c r="BU335" s="955"/>
      <c r="BV335" s="87"/>
      <c r="BW335" s="88"/>
      <c r="BX335" s="1001"/>
      <c r="BY335" s="968"/>
      <c r="BZ335" s="955"/>
      <c r="CA335" s="1005"/>
      <c r="CB335" s="1021"/>
      <c r="CC335" s="946">
        <f t="shared" si="138"/>
        <v>0</v>
      </c>
    </row>
    <row r="336" spans="1:81" s="5" customFormat="1" ht="18" customHeight="1">
      <c r="A336" s="1180"/>
      <c r="B336" s="1171" t="s">
        <v>87</v>
      </c>
      <c r="C336" s="1172"/>
      <c r="D336" s="55" t="s">
        <v>84</v>
      </c>
      <c r="E336" s="189"/>
      <c r="F336" s="1001"/>
      <c r="G336" s="1090">
        <f>E339*F297-H336</f>
        <v>0</v>
      </c>
      <c r="H336" s="1099"/>
      <c r="I336" s="55" t="s">
        <v>84</v>
      </c>
      <c r="J336" s="189"/>
      <c r="K336" s="1001"/>
      <c r="L336" s="1090">
        <f>J339*K297-M336</f>
        <v>0</v>
      </c>
      <c r="M336" s="1099"/>
      <c r="N336" s="55" t="s">
        <v>84</v>
      </c>
      <c r="O336" s="189"/>
      <c r="P336" s="1001"/>
      <c r="Q336" s="1042">
        <f>O339*P297-R336</f>
        <v>0</v>
      </c>
      <c r="R336" s="989">
        <f>ROUND(IF(O336="",0,O339*P297*SUM(R297:R311)/SUM(Q297:Q311,R297:R311)),0)</f>
        <v>0</v>
      </c>
      <c r="S336" s="55" t="s">
        <v>84</v>
      </c>
      <c r="T336" s="189"/>
      <c r="U336" s="1001"/>
      <c r="V336" s="1042">
        <f>T339*U297-W336</f>
        <v>0</v>
      </c>
      <c r="W336" s="989">
        <f>ROUND(IF(T336="",0,T339*U297*SUM(W297:W311)/SUM(V297:V311,W297:W311)),0)</f>
        <v>0</v>
      </c>
      <c r="X336" s="55" t="s">
        <v>84</v>
      </c>
      <c r="Y336" s="189"/>
      <c r="Z336" s="1001"/>
      <c r="AA336" s="1042">
        <f>Y339*Z297-AB336</f>
        <v>0</v>
      </c>
      <c r="AB336" s="989">
        <f>ROUND(IF(Y336="",0,Y339*Z297*SUM(AB297:AB311)/SUM(AA297:AA311,AB297:AB311)),0)</f>
        <v>0</v>
      </c>
      <c r="AC336" s="55" t="s">
        <v>84</v>
      </c>
      <c r="AD336" s="189"/>
      <c r="AE336" s="1001"/>
      <c r="AF336" s="1042">
        <f>AD339*AE297-AG336</f>
        <v>0</v>
      </c>
      <c r="AG336" s="989">
        <f>ROUND(IF(AD336="",0,AD339*AE297*SUM(AG297:AG311)/SUM(AF297:AF311,AG297:AG311)),0)</f>
        <v>0</v>
      </c>
      <c r="AH336" s="55" t="s">
        <v>84</v>
      </c>
      <c r="AI336" s="189"/>
      <c r="AJ336" s="1001"/>
      <c r="AK336" s="1042">
        <f>AI339*AJ297-AL336</f>
        <v>0</v>
      </c>
      <c r="AL336" s="989">
        <f>ROUND(IF(AI336="",0,AI339*AJ297*SUM(AL297:AL311)/SUM(AK297:AK311,AL297:AL311)),0)</f>
        <v>0</v>
      </c>
      <c r="AM336" s="55" t="s">
        <v>84</v>
      </c>
      <c r="AN336" s="189"/>
      <c r="AO336" s="1001"/>
      <c r="AP336" s="1042">
        <f>AN339*AO297-AQ336</f>
        <v>0</v>
      </c>
      <c r="AQ336" s="989">
        <f>ROUND(IF(AN336="",0,AN339*AO297*SUM(AQ297:AQ311)/SUM(AP297:AP311,AQ297:AQ311)),0)</f>
        <v>0</v>
      </c>
      <c r="AR336" s="55" t="s">
        <v>84</v>
      </c>
      <c r="AS336" s="189"/>
      <c r="AT336" s="1001"/>
      <c r="AU336" s="1042">
        <f>AS339*AT297-AV336</f>
        <v>0</v>
      </c>
      <c r="AV336" s="989">
        <f>ROUND(IF(AS336="",0,AS339*AT297*SUM(AV297:AV311)/SUM(AU297:AU311,AV297:AV311)),0)</f>
        <v>0</v>
      </c>
      <c r="AW336" s="55" t="s">
        <v>84</v>
      </c>
      <c r="AX336" s="189"/>
      <c r="AY336" s="1001"/>
      <c r="AZ336" s="1042">
        <f>AX339*AY297-BA336</f>
        <v>0</v>
      </c>
      <c r="BA336" s="989">
        <f>ROUND(IF(AX336="",0,AX339*AY297*SUM(BA297:BA311)/SUM(AZ297:AZ311,BA297:BA311)),0)</f>
        <v>0</v>
      </c>
      <c r="BB336" s="55" t="s">
        <v>84</v>
      </c>
      <c r="BC336" s="189"/>
      <c r="BD336" s="1001"/>
      <c r="BE336" s="1042">
        <f>BC339*BD297-BF336</f>
        <v>0</v>
      </c>
      <c r="BF336" s="989">
        <f>ROUND(IF(BC336="",0,BC339*BD297*SUM(BF297:BF311)/SUM(BE297:BE311,BF297:BF311)),0)</f>
        <v>0</v>
      </c>
      <c r="BG336" s="55" t="s">
        <v>84</v>
      </c>
      <c r="BH336" s="189"/>
      <c r="BI336" s="1001"/>
      <c r="BJ336" s="1042">
        <f>BH339*BI297-BK336</f>
        <v>0</v>
      </c>
      <c r="BK336" s="989">
        <f>ROUND(IF(BH336="",0,BH339*BI297*SUM(BK297:BK311)/SUM(BJ297:BJ311,BK297:BK311)),0)</f>
        <v>0</v>
      </c>
      <c r="BL336" s="89"/>
      <c r="BM336" s="90"/>
      <c r="BN336" s="1001"/>
      <c r="BO336" s="995"/>
      <c r="BP336" s="956"/>
      <c r="BQ336" s="89"/>
      <c r="BR336" s="90"/>
      <c r="BS336" s="1001"/>
      <c r="BT336" s="995"/>
      <c r="BU336" s="956"/>
      <c r="BV336" s="89"/>
      <c r="BW336" s="90"/>
      <c r="BX336" s="1001"/>
      <c r="BY336" s="995"/>
      <c r="BZ336" s="956"/>
      <c r="CA336" s="1083">
        <f t="shared" ref="CA336" si="148">BJ336+BK336+BE336+BF336+AZ336+BA336+AU336+AV336+AP336+AQ336+AK336+AL336+AF336+AG336+AA336+AB336+V336+W336+Q336+R336+L336+M336+G336+H336</f>
        <v>0</v>
      </c>
      <c r="CB336" s="1077">
        <f t="shared" ref="CB336" si="149">H336+M336</f>
        <v>0</v>
      </c>
      <c r="CC336" s="947">
        <f>BK336+BF336+BA336+AV336+AQ336+AL336+AG336+AB336+W336+R336</f>
        <v>0</v>
      </c>
    </row>
    <row r="337" spans="1:81" ht="18" customHeight="1">
      <c r="A337" s="1180"/>
      <c r="B337" s="1173"/>
      <c r="C337" s="1174"/>
      <c r="D337" s="56" t="s">
        <v>49</v>
      </c>
      <c r="E337" s="37"/>
      <c r="F337" s="1001"/>
      <c r="G337" s="1091"/>
      <c r="H337" s="1100"/>
      <c r="I337" s="56" t="s">
        <v>49</v>
      </c>
      <c r="J337" s="37"/>
      <c r="K337" s="1001"/>
      <c r="L337" s="1091"/>
      <c r="M337" s="1100"/>
      <c r="N337" s="56" t="s">
        <v>49</v>
      </c>
      <c r="O337" s="37"/>
      <c r="P337" s="1001"/>
      <c r="Q337" s="1043"/>
      <c r="R337" s="990"/>
      <c r="S337" s="56" t="s">
        <v>49</v>
      </c>
      <c r="T337" s="37"/>
      <c r="U337" s="1001"/>
      <c r="V337" s="1043"/>
      <c r="W337" s="990"/>
      <c r="X337" s="56" t="s">
        <v>49</v>
      </c>
      <c r="Y337" s="37"/>
      <c r="Z337" s="1001"/>
      <c r="AA337" s="1043"/>
      <c r="AB337" s="990"/>
      <c r="AC337" s="56" t="s">
        <v>49</v>
      </c>
      <c r="AD337" s="37"/>
      <c r="AE337" s="1001"/>
      <c r="AF337" s="1043"/>
      <c r="AG337" s="990"/>
      <c r="AH337" s="56" t="s">
        <v>49</v>
      </c>
      <c r="AI337" s="37"/>
      <c r="AJ337" s="1001"/>
      <c r="AK337" s="1043"/>
      <c r="AL337" s="990"/>
      <c r="AM337" s="56" t="s">
        <v>49</v>
      </c>
      <c r="AN337" s="37"/>
      <c r="AO337" s="1001"/>
      <c r="AP337" s="1043"/>
      <c r="AQ337" s="990"/>
      <c r="AR337" s="56" t="s">
        <v>49</v>
      </c>
      <c r="AS337" s="37"/>
      <c r="AT337" s="1001"/>
      <c r="AU337" s="1043"/>
      <c r="AV337" s="990"/>
      <c r="AW337" s="56" t="s">
        <v>49</v>
      </c>
      <c r="AX337" s="37"/>
      <c r="AY337" s="1001"/>
      <c r="AZ337" s="1043"/>
      <c r="BA337" s="990"/>
      <c r="BB337" s="56" t="s">
        <v>49</v>
      </c>
      <c r="BC337" s="37"/>
      <c r="BD337" s="1001"/>
      <c r="BE337" s="1043"/>
      <c r="BF337" s="990"/>
      <c r="BG337" s="56" t="s">
        <v>49</v>
      </c>
      <c r="BH337" s="37"/>
      <c r="BI337" s="1001"/>
      <c r="BJ337" s="1043"/>
      <c r="BK337" s="990"/>
      <c r="BL337" s="91"/>
      <c r="BM337" s="92"/>
      <c r="BN337" s="1001"/>
      <c r="BO337" s="996"/>
      <c r="BP337" s="954"/>
      <c r="BQ337" s="91"/>
      <c r="BR337" s="92"/>
      <c r="BS337" s="1001"/>
      <c r="BT337" s="996"/>
      <c r="BU337" s="954"/>
      <c r="BV337" s="91"/>
      <c r="BW337" s="92"/>
      <c r="BX337" s="1001"/>
      <c r="BY337" s="996"/>
      <c r="BZ337" s="954"/>
      <c r="CA337" s="1084"/>
      <c r="CB337" s="1078"/>
      <c r="CC337" s="948"/>
    </row>
    <row r="338" spans="1:81" s="230" customFormat="1" ht="18" customHeight="1">
      <c r="A338" s="1180"/>
      <c r="B338" s="1173"/>
      <c r="C338" s="1174"/>
      <c r="D338" s="469" t="s">
        <v>85</v>
      </c>
      <c r="E338" s="26">
        <f>ROUND(E336*職員設定!$S$14,0)</f>
        <v>0</v>
      </c>
      <c r="F338" s="1001"/>
      <c r="G338" s="1091"/>
      <c r="H338" s="1100"/>
      <c r="I338" s="469" t="s">
        <v>85</v>
      </c>
      <c r="J338" s="26">
        <f>ROUND(J336*職員設定!$S$14,0)</f>
        <v>0</v>
      </c>
      <c r="K338" s="1001"/>
      <c r="L338" s="1091"/>
      <c r="M338" s="1100"/>
      <c r="N338" s="469" t="s">
        <v>85</v>
      </c>
      <c r="O338" s="26">
        <f>ROUND(O336*職員設定!$S$14,0)</f>
        <v>0</v>
      </c>
      <c r="P338" s="1001"/>
      <c r="Q338" s="1043"/>
      <c r="R338" s="990"/>
      <c r="S338" s="469" t="s">
        <v>85</v>
      </c>
      <c r="T338" s="26">
        <f>ROUND(T336*職員設定!$S$14,0)</f>
        <v>0</v>
      </c>
      <c r="U338" s="1001"/>
      <c r="V338" s="1043"/>
      <c r="W338" s="990"/>
      <c r="X338" s="469" t="s">
        <v>85</v>
      </c>
      <c r="Y338" s="26">
        <f>ROUND(Y336*職員設定!$S$14,0)</f>
        <v>0</v>
      </c>
      <c r="Z338" s="1001"/>
      <c r="AA338" s="1043"/>
      <c r="AB338" s="990"/>
      <c r="AC338" s="469" t="s">
        <v>85</v>
      </c>
      <c r="AD338" s="26">
        <f>ROUND(AD336*職員設定!$S$14,0)</f>
        <v>0</v>
      </c>
      <c r="AE338" s="1001"/>
      <c r="AF338" s="1043"/>
      <c r="AG338" s="990"/>
      <c r="AH338" s="469" t="s">
        <v>85</v>
      </c>
      <c r="AI338" s="26">
        <f>ROUND(AI336*職員設定!$S$14,0)</f>
        <v>0</v>
      </c>
      <c r="AJ338" s="1001"/>
      <c r="AK338" s="1043"/>
      <c r="AL338" s="990"/>
      <c r="AM338" s="469" t="s">
        <v>85</v>
      </c>
      <c r="AN338" s="26">
        <f>ROUND(AN336*職員設定!$S$14,0)</f>
        <v>0</v>
      </c>
      <c r="AO338" s="1001"/>
      <c r="AP338" s="1043"/>
      <c r="AQ338" s="990"/>
      <c r="AR338" s="469" t="s">
        <v>85</v>
      </c>
      <c r="AS338" s="26">
        <f>ROUND(AS336*職員設定!$S$14,0)</f>
        <v>0</v>
      </c>
      <c r="AT338" s="1001"/>
      <c r="AU338" s="1043"/>
      <c r="AV338" s="990"/>
      <c r="AW338" s="469" t="s">
        <v>85</v>
      </c>
      <c r="AX338" s="26">
        <f>ROUND(AX336*職員設定!$S$14,0)</f>
        <v>0</v>
      </c>
      <c r="AY338" s="1001"/>
      <c r="AZ338" s="1043"/>
      <c r="BA338" s="990"/>
      <c r="BB338" s="469" t="s">
        <v>85</v>
      </c>
      <c r="BC338" s="26">
        <f>ROUND(BC336*職員設定!$S$14,0)</f>
        <v>0</v>
      </c>
      <c r="BD338" s="1001"/>
      <c r="BE338" s="1043"/>
      <c r="BF338" s="990"/>
      <c r="BG338" s="469" t="s">
        <v>85</v>
      </c>
      <c r="BH338" s="26">
        <f>ROUND(BH336*職員設定!$S$14,0)</f>
        <v>0</v>
      </c>
      <c r="BI338" s="1001"/>
      <c r="BJ338" s="1043"/>
      <c r="BK338" s="990"/>
      <c r="BL338" s="470"/>
      <c r="BM338" s="26"/>
      <c r="BN338" s="1001"/>
      <c r="BO338" s="997"/>
      <c r="BP338" s="954"/>
      <c r="BQ338" s="470"/>
      <c r="BR338" s="26"/>
      <c r="BS338" s="1001"/>
      <c r="BT338" s="997"/>
      <c r="BU338" s="954"/>
      <c r="BV338" s="470"/>
      <c r="BW338" s="26"/>
      <c r="BX338" s="1001"/>
      <c r="BY338" s="997"/>
      <c r="BZ338" s="954"/>
      <c r="CA338" s="1084"/>
      <c r="CB338" s="1078"/>
      <c r="CC338" s="948"/>
    </row>
    <row r="339" spans="1:81" s="5" customFormat="1" ht="18" customHeight="1" thickBot="1">
      <c r="A339" s="1180"/>
      <c r="B339" s="1175"/>
      <c r="C339" s="1176"/>
      <c r="D339" s="58" t="s">
        <v>86</v>
      </c>
      <c r="E339" s="19">
        <f>E337-E338</f>
        <v>0</v>
      </c>
      <c r="F339" s="1002"/>
      <c r="G339" s="1092"/>
      <c r="H339" s="1101"/>
      <c r="I339" s="58" t="s">
        <v>86</v>
      </c>
      <c r="J339" s="19">
        <f>J337-J338</f>
        <v>0</v>
      </c>
      <c r="K339" s="1002"/>
      <c r="L339" s="1092"/>
      <c r="M339" s="1101"/>
      <c r="N339" s="58" t="s">
        <v>86</v>
      </c>
      <c r="O339" s="19">
        <f>O337-O338</f>
        <v>0</v>
      </c>
      <c r="P339" s="1002"/>
      <c r="Q339" s="1044"/>
      <c r="R339" s="991"/>
      <c r="S339" s="58" t="s">
        <v>86</v>
      </c>
      <c r="T339" s="19">
        <f>T337-T338</f>
        <v>0</v>
      </c>
      <c r="U339" s="1002"/>
      <c r="V339" s="1044"/>
      <c r="W339" s="991"/>
      <c r="X339" s="58" t="s">
        <v>86</v>
      </c>
      <c r="Y339" s="19">
        <f>Y337-Y338</f>
        <v>0</v>
      </c>
      <c r="Z339" s="1002"/>
      <c r="AA339" s="1044"/>
      <c r="AB339" s="991"/>
      <c r="AC339" s="58" t="s">
        <v>86</v>
      </c>
      <c r="AD339" s="19">
        <f>AD337-AD338</f>
        <v>0</v>
      </c>
      <c r="AE339" s="1002"/>
      <c r="AF339" s="1044"/>
      <c r="AG339" s="991"/>
      <c r="AH339" s="58" t="s">
        <v>86</v>
      </c>
      <c r="AI339" s="19">
        <f>AI337-AI338</f>
        <v>0</v>
      </c>
      <c r="AJ339" s="1002"/>
      <c r="AK339" s="1044"/>
      <c r="AL339" s="991"/>
      <c r="AM339" s="58" t="s">
        <v>86</v>
      </c>
      <c r="AN339" s="19">
        <f>AN337-AN338</f>
        <v>0</v>
      </c>
      <c r="AO339" s="1002"/>
      <c r="AP339" s="1044"/>
      <c r="AQ339" s="991"/>
      <c r="AR339" s="58" t="s">
        <v>86</v>
      </c>
      <c r="AS339" s="19">
        <f>AS337-AS338</f>
        <v>0</v>
      </c>
      <c r="AT339" s="1002"/>
      <c r="AU339" s="1044"/>
      <c r="AV339" s="991"/>
      <c r="AW339" s="58" t="s">
        <v>86</v>
      </c>
      <c r="AX339" s="19">
        <f>AX337-AX338</f>
        <v>0</v>
      </c>
      <c r="AY339" s="1002"/>
      <c r="AZ339" s="1044"/>
      <c r="BA339" s="991"/>
      <c r="BB339" s="58" t="s">
        <v>86</v>
      </c>
      <c r="BC339" s="19">
        <f>BC337-BC338</f>
        <v>0</v>
      </c>
      <c r="BD339" s="1002"/>
      <c r="BE339" s="1044"/>
      <c r="BF339" s="991"/>
      <c r="BG339" s="58" t="s">
        <v>86</v>
      </c>
      <c r="BH339" s="19">
        <f>BH337-BH338</f>
        <v>0</v>
      </c>
      <c r="BI339" s="1002"/>
      <c r="BJ339" s="1044"/>
      <c r="BK339" s="991"/>
      <c r="BL339" s="94"/>
      <c r="BM339" s="84"/>
      <c r="BN339" s="1002"/>
      <c r="BO339" s="998"/>
      <c r="BP339" s="955"/>
      <c r="BQ339" s="94"/>
      <c r="BR339" s="84"/>
      <c r="BS339" s="1002"/>
      <c r="BT339" s="998"/>
      <c r="BU339" s="955"/>
      <c r="BV339" s="94"/>
      <c r="BW339" s="84"/>
      <c r="BX339" s="1002"/>
      <c r="BY339" s="998"/>
      <c r="BZ339" s="955"/>
      <c r="CA339" s="1085"/>
      <c r="CB339" s="1079"/>
      <c r="CC339" s="949">
        <f t="shared" si="138"/>
        <v>0</v>
      </c>
    </row>
    <row r="340" spans="1:81" ht="18" customHeight="1">
      <c r="A340" s="1180"/>
      <c r="B340" s="1134" t="s">
        <v>228</v>
      </c>
      <c r="C340" s="1135"/>
      <c r="D340" s="59" t="str">
        <f>IF(職員設定!$V$8="","",職員設定!$V$8)</f>
        <v>通勤手当</v>
      </c>
      <c r="E340" s="151">
        <v>3420</v>
      </c>
      <c r="F340" s="2"/>
      <c r="G340" s="29" t="s">
        <v>90</v>
      </c>
      <c r="H340" s="165" t="s">
        <v>79</v>
      </c>
      <c r="I340" s="59" t="str">
        <f>IF(職員設定!$V$8="","",職員設定!$V$8)</f>
        <v>通勤手当</v>
      </c>
      <c r="J340" s="151">
        <v>3600</v>
      </c>
      <c r="K340" s="2"/>
      <c r="L340" s="29" t="s">
        <v>90</v>
      </c>
      <c r="M340" s="165" t="s">
        <v>79</v>
      </c>
      <c r="N340" s="59" t="str">
        <f>IF(職員設定!$V$8="","",職員設定!$V$8)</f>
        <v>通勤手当</v>
      </c>
      <c r="O340" s="151">
        <v>2880</v>
      </c>
      <c r="P340" s="2"/>
      <c r="Q340" s="299" t="s">
        <v>79</v>
      </c>
      <c r="R340" s="165" t="s">
        <v>79</v>
      </c>
      <c r="S340" s="59" t="str">
        <f>IF(職員設定!$V$8="","",職員設定!$V$8)</f>
        <v>通勤手当</v>
      </c>
      <c r="T340" s="151">
        <v>3780</v>
      </c>
      <c r="U340" s="2"/>
      <c r="V340" s="299" t="s">
        <v>79</v>
      </c>
      <c r="W340" s="165" t="s">
        <v>79</v>
      </c>
      <c r="X340" s="59" t="str">
        <f>IF(職員設定!$V$8="","",職員設定!$V$8)</f>
        <v>通勤手当</v>
      </c>
      <c r="Y340" s="151">
        <v>3960</v>
      </c>
      <c r="Z340" s="2"/>
      <c r="AA340" s="299" t="s">
        <v>79</v>
      </c>
      <c r="AB340" s="165" t="s">
        <v>79</v>
      </c>
      <c r="AC340" s="59" t="str">
        <f>IF(職員設定!$V$8="","",職員設定!$V$8)</f>
        <v>通勤手当</v>
      </c>
      <c r="AD340" s="151" t="str">
        <f>IF(AD297&lt;&gt;"",職員設定!$V$14,"0")</f>
        <v>0</v>
      </c>
      <c r="AE340" s="2"/>
      <c r="AF340" s="299" t="s">
        <v>79</v>
      </c>
      <c r="AG340" s="165" t="s">
        <v>79</v>
      </c>
      <c r="AH340" s="59" t="str">
        <f>IF(職員設定!$V$8="","",職員設定!$V$8)</f>
        <v>通勤手当</v>
      </c>
      <c r="AI340" s="151" t="str">
        <f>IF(AI297&lt;&gt;"",職員設定!$V$14,"0")</f>
        <v>0</v>
      </c>
      <c r="AJ340" s="2"/>
      <c r="AK340" s="299" t="s">
        <v>79</v>
      </c>
      <c r="AL340" s="165" t="s">
        <v>79</v>
      </c>
      <c r="AM340" s="59" t="str">
        <f>IF(職員設定!$V$8="","",職員設定!$V$8)</f>
        <v>通勤手当</v>
      </c>
      <c r="AN340" s="151" t="str">
        <f>IF(AN297&lt;&gt;"",職員設定!$V$14,"0")</f>
        <v>0</v>
      </c>
      <c r="AO340" s="2"/>
      <c r="AP340" s="299" t="s">
        <v>79</v>
      </c>
      <c r="AQ340" s="165" t="s">
        <v>79</v>
      </c>
      <c r="AR340" s="59" t="str">
        <f>IF(職員設定!$V$8="","",職員設定!$V$8)</f>
        <v>通勤手当</v>
      </c>
      <c r="AS340" s="151" t="str">
        <f>IF(AS297&lt;&gt;"",職員設定!$V$14,"0")</f>
        <v>0</v>
      </c>
      <c r="AT340" s="2"/>
      <c r="AU340" s="299" t="s">
        <v>79</v>
      </c>
      <c r="AV340" s="165" t="s">
        <v>79</v>
      </c>
      <c r="AW340" s="59" t="str">
        <f>IF(職員設定!$V$8="","",職員設定!$V$8)</f>
        <v>通勤手当</v>
      </c>
      <c r="AX340" s="151" t="str">
        <f>IF(AX297&lt;&gt;"",職員設定!$V$14,"0")</f>
        <v>0</v>
      </c>
      <c r="AY340" s="2"/>
      <c r="AZ340" s="299" t="s">
        <v>79</v>
      </c>
      <c r="BA340" s="165" t="s">
        <v>79</v>
      </c>
      <c r="BB340" s="59" t="str">
        <f>IF(職員設定!$V$8="","",職員設定!$V$8)</f>
        <v>通勤手当</v>
      </c>
      <c r="BC340" s="151" t="str">
        <f>IF(BC297&lt;&gt;"",職員設定!$V$14,"0")</f>
        <v>0</v>
      </c>
      <c r="BD340" s="2"/>
      <c r="BE340" s="299" t="s">
        <v>79</v>
      </c>
      <c r="BF340" s="165" t="s">
        <v>79</v>
      </c>
      <c r="BG340" s="59" t="str">
        <f>IF(職員設定!$V$8="","",職員設定!$V$8)</f>
        <v>通勤手当</v>
      </c>
      <c r="BH340" s="151" t="str">
        <f>IF(BH297&lt;&gt;"",職員設定!$V$14,"0")</f>
        <v>0</v>
      </c>
      <c r="BI340" s="2"/>
      <c r="BJ340" s="299" t="s">
        <v>79</v>
      </c>
      <c r="BK340" s="165" t="s">
        <v>79</v>
      </c>
      <c r="BL340" s="95"/>
      <c r="BM340" s="96"/>
      <c r="BN340" s="2"/>
      <c r="BO340" s="29" t="s">
        <v>79</v>
      </c>
      <c r="BP340" s="165" t="s">
        <v>116</v>
      </c>
      <c r="BQ340" s="95"/>
      <c r="BR340" s="96"/>
      <c r="BS340" s="2"/>
      <c r="BT340" s="29" t="s">
        <v>79</v>
      </c>
      <c r="BU340" s="165" t="s">
        <v>116</v>
      </c>
      <c r="BV340" s="95"/>
      <c r="BW340" s="96"/>
      <c r="BX340" s="2"/>
      <c r="BY340" s="29" t="s">
        <v>79</v>
      </c>
      <c r="BZ340" s="165" t="s">
        <v>116</v>
      </c>
      <c r="CA340" s="290" t="s">
        <v>14</v>
      </c>
      <c r="CB340" s="290" t="s">
        <v>14</v>
      </c>
      <c r="CC340" s="603" t="s">
        <v>121</v>
      </c>
    </row>
    <row r="341" spans="1:81" ht="18" customHeight="1">
      <c r="A341" s="1180"/>
      <c r="B341" s="1134"/>
      <c r="C341" s="1135"/>
      <c r="D341" s="61" t="str">
        <f>IF(職員設定!$W$8="","",職員設定!$W$8)</f>
        <v>課税通勤手当</v>
      </c>
      <c r="E341" s="151">
        <f>IF(E297&lt;&gt;"",職員設定!$W$14,"0")</f>
        <v>0</v>
      </c>
      <c r="F341" s="2"/>
      <c r="G341" s="1093">
        <f>SUM(G297:G335)-G336</f>
        <v>31720</v>
      </c>
      <c r="H341" s="1102">
        <f>SUM(H297:H335)-H336</f>
        <v>3701</v>
      </c>
      <c r="I341" s="61" t="str">
        <f>IF(職員設定!$W$8="","",職員設定!$W$8)</f>
        <v>課税通勤手当</v>
      </c>
      <c r="J341" s="151">
        <f>IF(J297&lt;&gt;"",職員設定!$W$14,"0")</f>
        <v>0</v>
      </c>
      <c r="K341" s="2"/>
      <c r="L341" s="1093">
        <f>SUM(L297:L335)-L336</f>
        <v>31053</v>
      </c>
      <c r="M341" s="1102">
        <f>SUM(M297:M335)-M336</f>
        <v>3625</v>
      </c>
      <c r="N341" s="61" t="str">
        <f>IF(職員設定!$W$8="","",職員設定!$W$8)</f>
        <v>課税通勤手当</v>
      </c>
      <c r="O341" s="151">
        <f>IF(O297&lt;&gt;"",職員設定!$W$14,"0")</f>
        <v>0</v>
      </c>
      <c r="P341" s="2"/>
      <c r="Q341" s="999">
        <f>SUM(Q297:Q335)-Q336</f>
        <v>30000</v>
      </c>
      <c r="R341" s="992">
        <f>SUM(R297:R335)-R336</f>
        <v>3500</v>
      </c>
      <c r="S341" s="61" t="str">
        <f>IF(職員設定!$W$8="","",職員設定!$W$8)</f>
        <v>課税通勤手当</v>
      </c>
      <c r="T341" s="151">
        <f>IF(T297&lt;&gt;"",職員設定!$W$14,"0")</f>
        <v>0</v>
      </c>
      <c r="U341" s="2"/>
      <c r="V341" s="999">
        <f>SUM(V297:V335)-V336</f>
        <v>32718</v>
      </c>
      <c r="W341" s="992">
        <f>SUM(W297:W335)-W336</f>
        <v>3817</v>
      </c>
      <c r="X341" s="61" t="str">
        <f>IF(職員設定!$W$8="","",職員設定!$W$8)</f>
        <v>課税通勤手当</v>
      </c>
      <c r="Y341" s="151">
        <f>IF(Y297&lt;&gt;"",職員設定!$W$14,"0")</f>
        <v>0</v>
      </c>
      <c r="Z341" s="2"/>
      <c r="AA341" s="999">
        <f>SUM(AA297:AA335)-AA336</f>
        <v>33488</v>
      </c>
      <c r="AB341" s="992">
        <f>SUM(AB297:AB335)-AB336</f>
        <v>3908</v>
      </c>
      <c r="AC341" s="61" t="str">
        <f>IF(職員設定!$W$8="","",職員設定!$W$8)</f>
        <v>課税通勤手当</v>
      </c>
      <c r="AD341" s="151" t="str">
        <f>IF(AD297&lt;&gt;"",職員設定!$W$14,"0")</f>
        <v>0</v>
      </c>
      <c r="AE341" s="2"/>
      <c r="AF341" s="999">
        <f>SUM(AF297:AF335)-AF336</f>
        <v>0</v>
      </c>
      <c r="AG341" s="992">
        <f>SUM(AG297:AG335)-AG336</f>
        <v>0</v>
      </c>
      <c r="AH341" s="61" t="str">
        <f>IF(職員設定!$W$8="","",職員設定!$W$8)</f>
        <v>課税通勤手当</v>
      </c>
      <c r="AI341" s="151" t="str">
        <f>IF(AI297&lt;&gt;"",職員設定!$W$14,"0")</f>
        <v>0</v>
      </c>
      <c r="AJ341" s="2"/>
      <c r="AK341" s="999">
        <f>SUM(AK297:AK335)-AK336</f>
        <v>0</v>
      </c>
      <c r="AL341" s="992">
        <f>SUM(AL297:AL335)-AL336</f>
        <v>0</v>
      </c>
      <c r="AM341" s="61" t="str">
        <f>IF(職員設定!$W$8="","",職員設定!$W$8)</f>
        <v>課税通勤手当</v>
      </c>
      <c r="AN341" s="151" t="str">
        <f>IF(AN297&lt;&gt;"",職員設定!$W$14,"0")</f>
        <v>0</v>
      </c>
      <c r="AO341" s="2"/>
      <c r="AP341" s="999">
        <f>SUM(AP297:AP335)-AP336</f>
        <v>0</v>
      </c>
      <c r="AQ341" s="992">
        <f>SUM(AQ297:AQ335)-AQ336</f>
        <v>0</v>
      </c>
      <c r="AR341" s="61" t="str">
        <f>IF(職員設定!$W$8="","",職員設定!$W$8)</f>
        <v>課税通勤手当</v>
      </c>
      <c r="AS341" s="151" t="str">
        <f>IF(AS297&lt;&gt;"",職員設定!$W$14,"0")</f>
        <v>0</v>
      </c>
      <c r="AT341" s="2"/>
      <c r="AU341" s="999">
        <f>SUM(AU297:AU335)-AU336</f>
        <v>0</v>
      </c>
      <c r="AV341" s="992">
        <f>SUM(AV297:AV335)-AV336</f>
        <v>0</v>
      </c>
      <c r="AW341" s="61" t="str">
        <f>IF(職員設定!$W$8="","",職員設定!$W$8)</f>
        <v>課税通勤手当</v>
      </c>
      <c r="AX341" s="151" t="str">
        <f>IF(AX297&lt;&gt;"",職員設定!$W$14,"0")</f>
        <v>0</v>
      </c>
      <c r="AY341" s="2"/>
      <c r="AZ341" s="999">
        <f>SUM(AZ297:AZ335)-AZ336</f>
        <v>0</v>
      </c>
      <c r="BA341" s="992">
        <f>SUM(BA297:BA335)-BA336</f>
        <v>0</v>
      </c>
      <c r="BB341" s="61" t="str">
        <f>IF(職員設定!$W$8="","",職員設定!$W$8)</f>
        <v>課税通勤手当</v>
      </c>
      <c r="BC341" s="151" t="str">
        <f>IF(BC297&lt;&gt;"",職員設定!$W$14,"0")</f>
        <v>0</v>
      </c>
      <c r="BD341" s="2"/>
      <c r="BE341" s="999">
        <f>SUM(BE297:BE335)-BE336</f>
        <v>0</v>
      </c>
      <c r="BF341" s="992">
        <f>SUM(BF297:BF335)-BF336</f>
        <v>0</v>
      </c>
      <c r="BG341" s="61" t="str">
        <f>IF(職員設定!$W$8="","",職員設定!$W$8)</f>
        <v>課税通勤手当</v>
      </c>
      <c r="BH341" s="151" t="str">
        <f>IF(BH297&lt;&gt;"",職員設定!$W$14,"0")</f>
        <v>0</v>
      </c>
      <c r="BI341" s="2"/>
      <c r="BJ341" s="999">
        <f>SUM(BJ297:BJ335)-BJ336</f>
        <v>0</v>
      </c>
      <c r="BK341" s="992">
        <f>SUM(BK297:BK335)-BK336</f>
        <v>0</v>
      </c>
      <c r="BL341" s="97"/>
      <c r="BM341" s="98"/>
      <c r="BN341" s="2"/>
      <c r="BO341" s="999">
        <f>SUM(BO297:BO335)-BO336</f>
        <v>0</v>
      </c>
      <c r="BP341" s="957">
        <f>SUM(BP297:BP335)-BP336</f>
        <v>0</v>
      </c>
      <c r="BQ341" s="97"/>
      <c r="BR341" s="98"/>
      <c r="BS341" s="2"/>
      <c r="BT341" s="999">
        <f>SUM(BT297:BT335)-BT336</f>
        <v>0</v>
      </c>
      <c r="BU341" s="957">
        <f>SUM(BU297:BU335)-BU336</f>
        <v>0</v>
      </c>
      <c r="BV341" s="97"/>
      <c r="BW341" s="98"/>
      <c r="BX341" s="2"/>
      <c r="BY341" s="999">
        <f>SUM(BY297:BY335)-BY336</f>
        <v>0</v>
      </c>
      <c r="BZ341" s="957">
        <f>SUM(BZ297:BZ335)-BZ336</f>
        <v>0</v>
      </c>
      <c r="CA341" s="1089">
        <f>SUM(CA297:CA335)-CA336</f>
        <v>177530</v>
      </c>
      <c r="CB341" s="1088">
        <f>SUM(CB297:CB335)-CB336</f>
        <v>7326</v>
      </c>
      <c r="CC341" s="1015" t="str">
        <f>IF(BZ341+BU341+BP341+BK341+BF341+BA341+AV341+AQ341+AL341+AG341+AB341+W341+R341+CB352+CC352-CC353-CB353=0,"〇",BZ341+BU341+BP341+BK341+BF341+BA341+AV341+AQ341+AL341+AG341+AB341+W341+R341+CB352+CC352-CC353-CB353)</f>
        <v>〇</v>
      </c>
    </row>
    <row r="342" spans="1:81" s="5" customFormat="1" ht="18" customHeight="1">
      <c r="A342" s="1180"/>
      <c r="B342" s="1134"/>
      <c r="C342" s="1135"/>
      <c r="D342" s="62" t="str">
        <f>IF(職員設定!$X$8="","",職員設定!$X$8)</f>
        <v>名称</v>
      </c>
      <c r="E342" s="152">
        <f>IF(E297&lt;&gt;"",職員設定!$X$14,"0")</f>
        <v>0</v>
      </c>
      <c r="F342" s="2"/>
      <c r="G342" s="1046"/>
      <c r="H342" s="1096"/>
      <c r="I342" s="62" t="str">
        <f>IF(職員設定!$X$8="","",職員設定!$X$8)</f>
        <v>名称</v>
      </c>
      <c r="J342" s="152">
        <f>IF(J297&lt;&gt;"",職員設定!$X$14,"0")</f>
        <v>0</v>
      </c>
      <c r="K342" s="2"/>
      <c r="L342" s="1046"/>
      <c r="M342" s="1096"/>
      <c r="N342" s="62" t="str">
        <f>IF(職員設定!$X$8="","",職員設定!$X$8)</f>
        <v>名称</v>
      </c>
      <c r="O342" s="152">
        <f>IF(O297&lt;&gt;"",職員設定!$X$14,"0")</f>
        <v>0</v>
      </c>
      <c r="P342" s="2"/>
      <c r="Q342" s="974"/>
      <c r="R342" s="993"/>
      <c r="S342" s="62" t="str">
        <f>IF(職員設定!$X$8="","",職員設定!$X$8)</f>
        <v>名称</v>
      </c>
      <c r="T342" s="152">
        <f>IF(T297&lt;&gt;"",職員設定!$X$14,"0")</f>
        <v>0</v>
      </c>
      <c r="U342" s="2"/>
      <c r="V342" s="974"/>
      <c r="W342" s="993"/>
      <c r="X342" s="62" t="str">
        <f>IF(職員設定!$X$8="","",職員設定!$X$8)</f>
        <v>名称</v>
      </c>
      <c r="Y342" s="152">
        <f>IF(Y297&lt;&gt;"",職員設定!$X$14,"0")</f>
        <v>0</v>
      </c>
      <c r="Z342" s="2"/>
      <c r="AA342" s="974"/>
      <c r="AB342" s="993"/>
      <c r="AC342" s="62" t="str">
        <f>IF(職員設定!$X$8="","",職員設定!$X$8)</f>
        <v>名称</v>
      </c>
      <c r="AD342" s="152" t="str">
        <f>IF(AD297&lt;&gt;"",職員設定!$X$14,"0")</f>
        <v>0</v>
      </c>
      <c r="AE342" s="2"/>
      <c r="AF342" s="974"/>
      <c r="AG342" s="993"/>
      <c r="AH342" s="62" t="str">
        <f>IF(職員設定!$X$8="","",職員設定!$X$8)</f>
        <v>名称</v>
      </c>
      <c r="AI342" s="152" t="str">
        <f>IF(AI297&lt;&gt;"",職員設定!$X$14,"0")</f>
        <v>0</v>
      </c>
      <c r="AJ342" s="2"/>
      <c r="AK342" s="974"/>
      <c r="AL342" s="993"/>
      <c r="AM342" s="62" t="str">
        <f>IF(職員設定!$X$8="","",職員設定!$X$8)</f>
        <v>名称</v>
      </c>
      <c r="AN342" s="152" t="str">
        <f>IF(AN297&lt;&gt;"",職員設定!$X$14,"0")</f>
        <v>0</v>
      </c>
      <c r="AO342" s="2"/>
      <c r="AP342" s="974"/>
      <c r="AQ342" s="993"/>
      <c r="AR342" s="62" t="str">
        <f>IF(職員設定!$X$8="","",職員設定!$X$8)</f>
        <v>名称</v>
      </c>
      <c r="AS342" s="152" t="str">
        <f>IF(AS297&lt;&gt;"",職員設定!$X$14,"0")</f>
        <v>0</v>
      </c>
      <c r="AT342" s="2"/>
      <c r="AU342" s="974"/>
      <c r="AV342" s="993"/>
      <c r="AW342" s="62" t="str">
        <f>IF(職員設定!$X$8="","",職員設定!$X$8)</f>
        <v>名称</v>
      </c>
      <c r="AX342" s="152" t="str">
        <f>IF(AX297&lt;&gt;"",職員設定!$X$14,"0")</f>
        <v>0</v>
      </c>
      <c r="AY342" s="2"/>
      <c r="AZ342" s="974"/>
      <c r="BA342" s="993"/>
      <c r="BB342" s="62" t="str">
        <f>IF(職員設定!$X$8="","",職員設定!$X$8)</f>
        <v>名称</v>
      </c>
      <c r="BC342" s="152" t="str">
        <f>IF(BC297&lt;&gt;"",職員設定!$X$14,"0")</f>
        <v>0</v>
      </c>
      <c r="BD342" s="2"/>
      <c r="BE342" s="974"/>
      <c r="BF342" s="993"/>
      <c r="BG342" s="62" t="str">
        <f>IF(職員設定!$X$8="","",職員設定!$X$8)</f>
        <v>名称</v>
      </c>
      <c r="BH342" s="152" t="str">
        <f>IF(BH297&lt;&gt;"",職員設定!$X$14,"0")</f>
        <v>0</v>
      </c>
      <c r="BI342" s="2"/>
      <c r="BJ342" s="974"/>
      <c r="BK342" s="993"/>
      <c r="BL342" s="99"/>
      <c r="BM342" s="100"/>
      <c r="BN342" s="2"/>
      <c r="BO342" s="974"/>
      <c r="BP342" s="958"/>
      <c r="BQ342" s="99"/>
      <c r="BR342" s="100"/>
      <c r="BS342" s="2"/>
      <c r="BT342" s="974"/>
      <c r="BU342" s="958"/>
      <c r="BV342" s="99"/>
      <c r="BW342" s="100"/>
      <c r="BX342" s="2"/>
      <c r="BY342" s="974"/>
      <c r="BZ342" s="958"/>
      <c r="CA342" s="1004"/>
      <c r="CB342" s="1020"/>
      <c r="CC342" s="1016"/>
    </row>
    <row r="343" spans="1:81" ht="18" customHeight="1" thickBot="1">
      <c r="A343" s="1180"/>
      <c r="B343" s="1136"/>
      <c r="C343" s="1137"/>
      <c r="D343" s="63" t="str">
        <f>IF(職員設定!$Y$8="","",職員設定!$Y$8)</f>
        <v>名称</v>
      </c>
      <c r="E343" s="153">
        <f>IF(E297&lt;&gt;"",職員設定!$Y$14,"0")</f>
        <v>0</v>
      </c>
      <c r="F343" s="2"/>
      <c r="G343" s="1094"/>
      <c r="H343" s="1097"/>
      <c r="I343" s="63" t="str">
        <f>IF(職員設定!$Y$8="","",職員設定!$Y$8)</f>
        <v>名称</v>
      </c>
      <c r="J343" s="153">
        <f>IF(J297&lt;&gt;"",職員設定!$Y$14,"0")</f>
        <v>0</v>
      </c>
      <c r="K343" s="2"/>
      <c r="L343" s="1094"/>
      <c r="M343" s="1097"/>
      <c r="N343" s="63" t="str">
        <f>IF(職員設定!$Y$8="","",職員設定!$Y$8)</f>
        <v>名称</v>
      </c>
      <c r="O343" s="153">
        <f>IF(O297&lt;&gt;"",職員設定!$Y$14,"0")</f>
        <v>0</v>
      </c>
      <c r="P343" s="24"/>
      <c r="Q343" s="975"/>
      <c r="R343" s="994"/>
      <c r="S343" s="63" t="str">
        <f>IF(職員設定!$Y$8="","",職員設定!$Y$8)</f>
        <v>名称</v>
      </c>
      <c r="T343" s="153">
        <f>IF(T297&lt;&gt;"",職員設定!$Y$14,"0")</f>
        <v>0</v>
      </c>
      <c r="U343" s="24"/>
      <c r="V343" s="975"/>
      <c r="W343" s="994"/>
      <c r="X343" s="63" t="str">
        <f>IF(職員設定!$Y$8="","",職員設定!$Y$8)</f>
        <v>名称</v>
      </c>
      <c r="Y343" s="153">
        <f>IF(Y297&lt;&gt;"",職員設定!$Y$14,"0")</f>
        <v>0</v>
      </c>
      <c r="Z343" s="24"/>
      <c r="AA343" s="975"/>
      <c r="AB343" s="994"/>
      <c r="AC343" s="63" t="str">
        <f>IF(職員設定!$Y$8="","",職員設定!$Y$8)</f>
        <v>名称</v>
      </c>
      <c r="AD343" s="153" t="str">
        <f>IF(AD297&lt;&gt;"",職員設定!$Y$14,"0")</f>
        <v>0</v>
      </c>
      <c r="AE343" s="24"/>
      <c r="AF343" s="975"/>
      <c r="AG343" s="994"/>
      <c r="AH343" s="63" t="str">
        <f>IF(職員設定!$Y$8="","",職員設定!$Y$8)</f>
        <v>名称</v>
      </c>
      <c r="AI343" s="153" t="str">
        <f>IF(AI297&lt;&gt;"",職員設定!$Y$14,"0")</f>
        <v>0</v>
      </c>
      <c r="AJ343" s="24"/>
      <c r="AK343" s="975"/>
      <c r="AL343" s="994"/>
      <c r="AM343" s="63" t="str">
        <f>IF(職員設定!$Y$8="","",職員設定!$Y$8)</f>
        <v>名称</v>
      </c>
      <c r="AN343" s="153" t="str">
        <f>IF(AN297&lt;&gt;"",職員設定!$Y$14,"0")</f>
        <v>0</v>
      </c>
      <c r="AO343" s="24"/>
      <c r="AP343" s="975"/>
      <c r="AQ343" s="994"/>
      <c r="AR343" s="63" t="str">
        <f>IF(職員設定!$Y$8="","",職員設定!$Y$8)</f>
        <v>名称</v>
      </c>
      <c r="AS343" s="153" t="str">
        <f>IF(AS297&lt;&gt;"",職員設定!$Y$14,"0")</f>
        <v>0</v>
      </c>
      <c r="AT343" s="24"/>
      <c r="AU343" s="975"/>
      <c r="AV343" s="994"/>
      <c r="AW343" s="63" t="str">
        <f>IF(職員設定!$Y$8="","",職員設定!$Y$8)</f>
        <v>名称</v>
      </c>
      <c r="AX343" s="153" t="str">
        <f>IF(AX297&lt;&gt;"",職員設定!$Y$14,"0")</f>
        <v>0</v>
      </c>
      <c r="AY343" s="24"/>
      <c r="AZ343" s="975"/>
      <c r="BA343" s="994"/>
      <c r="BB343" s="63" t="str">
        <f>IF(職員設定!$Y$8="","",職員設定!$Y$8)</f>
        <v>名称</v>
      </c>
      <c r="BC343" s="153" t="str">
        <f>IF(BC297&lt;&gt;"",職員設定!$Y$14,"0")</f>
        <v>0</v>
      </c>
      <c r="BD343" s="24"/>
      <c r="BE343" s="975"/>
      <c r="BF343" s="994"/>
      <c r="BG343" s="63" t="str">
        <f>IF(職員設定!$Y$8="","",職員設定!$Y$8)</f>
        <v>名称</v>
      </c>
      <c r="BH343" s="153" t="str">
        <f>IF(BH297&lt;&gt;"",職員設定!$Y$14,"0")</f>
        <v>0</v>
      </c>
      <c r="BI343" s="24"/>
      <c r="BJ343" s="975"/>
      <c r="BK343" s="994"/>
      <c r="BL343" s="101"/>
      <c r="BM343" s="102"/>
      <c r="BN343" s="2"/>
      <c r="BO343" s="975"/>
      <c r="BP343" s="959"/>
      <c r="BQ343" s="101"/>
      <c r="BR343" s="102"/>
      <c r="BS343" s="2"/>
      <c r="BT343" s="975"/>
      <c r="BU343" s="959"/>
      <c r="BV343" s="101"/>
      <c r="BW343" s="102"/>
      <c r="BX343" s="2"/>
      <c r="BY343" s="975"/>
      <c r="BZ343" s="959"/>
      <c r="CA343" s="1005"/>
      <c r="CB343" s="1021"/>
      <c r="CC343" s="1017"/>
    </row>
    <row r="344" spans="1:81" ht="18" customHeight="1">
      <c r="A344" s="1180"/>
      <c r="B344" s="1138"/>
      <c r="C344" s="1139"/>
      <c r="D344" s="64" t="s">
        <v>15</v>
      </c>
      <c r="E344" s="8">
        <f>E343+E342+E341+E340+E334+E330+E326+E322+E318+E314+E310+E307+E304+E301+E298-E338</f>
        <v>225487</v>
      </c>
      <c r="F344" s="963" t="str">
        <f>IF(E345=F345,"〇","×")</f>
        <v>〇</v>
      </c>
      <c r="G344" s="964"/>
      <c r="H344" s="965"/>
      <c r="I344" s="64" t="s">
        <v>15</v>
      </c>
      <c r="J344" s="8">
        <f>J343+J342+J341+J340+J334+J330+J326+J322+J318+J314+J310+J307+J304+J301+J298-J338</f>
        <v>220965</v>
      </c>
      <c r="K344" s="963" t="str">
        <f>IF(J345=K345,"〇","×")</f>
        <v>〇</v>
      </c>
      <c r="L344" s="964"/>
      <c r="M344" s="1098"/>
      <c r="N344" s="64" t="s">
        <v>15</v>
      </c>
      <c r="O344" s="8">
        <f>O343+O342+O341+O340+O334+O330+O326+O322+O318+O314+O310+O307+O304+O301+O298-O338</f>
        <v>212880</v>
      </c>
      <c r="P344" s="963" t="str">
        <f>IF(O345=P345,"〇","×")</f>
        <v>〇</v>
      </c>
      <c r="Q344" s="964"/>
      <c r="R344" s="965"/>
      <c r="S344" s="64" t="s">
        <v>15</v>
      </c>
      <c r="T344" s="8">
        <f>T343+T342+T341+T340+T334+T330+T326+T322+T318+T314+T310+T307+T304+T301+T298-T338</f>
        <v>232825</v>
      </c>
      <c r="U344" s="963" t="str">
        <f>IF(T345=U345,"〇","×")</f>
        <v>〇</v>
      </c>
      <c r="V344" s="964"/>
      <c r="W344" s="965"/>
      <c r="X344" s="64" t="s">
        <v>15</v>
      </c>
      <c r="Y344" s="8">
        <f>Y343+Y342+Y341+Y340+Y334+Y330+Y326+Y322+Y318+Y314+Y310+Y307+Y304+Y301+Y298-Y338</f>
        <v>238431</v>
      </c>
      <c r="Z344" s="963" t="str">
        <f>IF(Y345=Z345,"〇","×")</f>
        <v>〇</v>
      </c>
      <c r="AA344" s="964"/>
      <c r="AB344" s="965"/>
      <c r="AC344" s="64" t="s">
        <v>15</v>
      </c>
      <c r="AD344" s="8">
        <f>AD343+AD342+AD341+AD340+AD334+AD330+AD326+AD322+AD318+AD314+AD310+AD307+AD304+AD301+AD298-AD338</f>
        <v>0</v>
      </c>
      <c r="AE344" s="963" t="str">
        <f>IF(AD345=AE345,"〇","×")</f>
        <v>〇</v>
      </c>
      <c r="AF344" s="964"/>
      <c r="AG344" s="965"/>
      <c r="AH344" s="64" t="s">
        <v>15</v>
      </c>
      <c r="AI344" s="8">
        <f>AI343+AI342+AI341+AI340+AI334+AI330+AI326+AI322+AI318+AI314+AI310+AI307+AI304+AI301+AI298-AI338</f>
        <v>0</v>
      </c>
      <c r="AJ344" s="963" t="str">
        <f>IF(AI345=AJ345,"〇","×")</f>
        <v>〇</v>
      </c>
      <c r="AK344" s="964"/>
      <c r="AL344" s="965"/>
      <c r="AM344" s="64" t="s">
        <v>15</v>
      </c>
      <c r="AN344" s="8">
        <f>AN343+AN342+AN341+AN340+AN334+AN330+AN326+AN322+AN318+AN314+AN310+AN307+AN304+AN301+AN298-AN338</f>
        <v>0</v>
      </c>
      <c r="AO344" s="963" t="str">
        <f>IF(AN345=AO345,"〇","×")</f>
        <v>〇</v>
      </c>
      <c r="AP344" s="964"/>
      <c r="AQ344" s="965"/>
      <c r="AR344" s="64" t="s">
        <v>15</v>
      </c>
      <c r="AS344" s="8">
        <f>AS343+AS342+AS341+AS340+AS334+AS330+AS326+AS322+AS318+AS314+AS310+AS307+AS304+AS301+AS298-AS338</f>
        <v>0</v>
      </c>
      <c r="AT344" s="963" t="str">
        <f>IF(AS345=AT345,"〇","×")</f>
        <v>〇</v>
      </c>
      <c r="AU344" s="964"/>
      <c r="AV344" s="965"/>
      <c r="AW344" s="64" t="s">
        <v>15</v>
      </c>
      <c r="AX344" s="8">
        <f>AX343+AX342+AX341+AX340+AX334+AX330+AX326+AX322+AX318+AX314+AX310+AX307+AX304+AX301+AX298-AX338</f>
        <v>0</v>
      </c>
      <c r="AY344" s="963" t="str">
        <f>IF(AX345=AY345,"〇","×")</f>
        <v>〇</v>
      </c>
      <c r="AZ344" s="964"/>
      <c r="BA344" s="965"/>
      <c r="BB344" s="64" t="s">
        <v>15</v>
      </c>
      <c r="BC344" s="8">
        <f>BC343+BC342+BC341+BC340+BC334+BC330+BC326+BC322+BC318+BC314+BC310+BC307+BC304+BC301+BC298-BC338</f>
        <v>0</v>
      </c>
      <c r="BD344" s="963" t="str">
        <f>IF(BC345=BD345,"〇","×")</f>
        <v>〇</v>
      </c>
      <c r="BE344" s="964"/>
      <c r="BF344" s="965"/>
      <c r="BG344" s="64" t="s">
        <v>15</v>
      </c>
      <c r="BH344" s="8">
        <f>BH343+BH342+BH341+BH340+BH334+BH330+BH326+BH322+BH318+BH314+BH310+BH307+BH304+BH301+BH298-BH338</f>
        <v>0</v>
      </c>
      <c r="BI344" s="963" t="str">
        <f>IF(BH345=BI345,"〇","×")</f>
        <v>〇</v>
      </c>
      <c r="BJ344" s="964"/>
      <c r="BK344" s="965"/>
      <c r="BL344" s="64" t="s">
        <v>15</v>
      </c>
      <c r="BM344" s="8">
        <f>BM314</f>
        <v>0</v>
      </c>
      <c r="BN344" s="963" t="str">
        <f>IF(BM345=BN345,"〇","×")</f>
        <v>〇</v>
      </c>
      <c r="BO344" s="964"/>
      <c r="BP344" s="965"/>
      <c r="BQ344" s="64" t="s">
        <v>15</v>
      </c>
      <c r="BR344" s="8">
        <f>BR314</f>
        <v>0</v>
      </c>
      <c r="BS344" s="963" t="str">
        <f>IF(BR345=BS345,"〇","×")</f>
        <v>〇</v>
      </c>
      <c r="BT344" s="964"/>
      <c r="BU344" s="965"/>
      <c r="BV344" s="64" t="s">
        <v>15</v>
      </c>
      <c r="BW344" s="8">
        <f>BW314</f>
        <v>0</v>
      </c>
      <c r="BX344" s="963" t="str">
        <f>IF(BW345=BX345,"〇","×")</f>
        <v>〇</v>
      </c>
      <c r="BY344" s="964"/>
      <c r="BZ344" s="965"/>
      <c r="CA344" s="551">
        <f>BW344+BR344+BM344+BH344+BC344+AX344+AS344+AN344+AI344+AD344+Y344+T344+O344+J344+E344</f>
        <v>1130588</v>
      </c>
      <c r="CB344" s="292"/>
      <c r="CC344" s="697"/>
    </row>
    <row r="345" spans="1:81" s="5" customFormat="1" ht="18" customHeight="1" thickBot="1">
      <c r="A345" s="1180"/>
      <c r="B345" s="1149"/>
      <c r="C345" s="1150"/>
      <c r="D345" s="65" t="s">
        <v>100</v>
      </c>
      <c r="E345" s="27">
        <f>E343+E342+E341+E340+E333+E329+E325+E321+E317+E313+E309+E306+E303+E300+E297-E337</f>
        <v>260908</v>
      </c>
      <c r="F345" s="981">
        <f>E344+G341/F297+H341/F297</f>
        <v>260908</v>
      </c>
      <c r="G345" s="982"/>
      <c r="H345" s="359"/>
      <c r="I345" s="65" t="s">
        <v>100</v>
      </c>
      <c r="J345" s="27">
        <f>J343+J342+J341+J340+J333+J329+J325+J321+J317+J313+J309+J306+J303+J300+J297-J337</f>
        <v>255643</v>
      </c>
      <c r="K345" s="981">
        <f>J344+L341/K297+M341/K297</f>
        <v>255643</v>
      </c>
      <c r="L345" s="982"/>
      <c r="M345" s="365"/>
      <c r="N345" s="65" t="s">
        <v>100</v>
      </c>
      <c r="O345" s="27">
        <f>O343+O342+O341+O340+O333+O329+O325+O321+O317+O313+O309+O306+O303+O300+O297-O337</f>
        <v>246380</v>
      </c>
      <c r="P345" s="981">
        <f>O344+Q341/P297+R341/P297</f>
        <v>246380</v>
      </c>
      <c r="Q345" s="982"/>
      <c r="R345" s="359"/>
      <c r="S345" s="65" t="s">
        <v>100</v>
      </c>
      <c r="T345" s="27">
        <f>T343+T342+T341+T340+T333+T329+T325+T321+T317+T313+T309+T306+T303+T300+T297-T337</f>
        <v>269360</v>
      </c>
      <c r="U345" s="981">
        <f>T344+V341/U297+W341/U297</f>
        <v>269360</v>
      </c>
      <c r="V345" s="982"/>
      <c r="W345" s="359"/>
      <c r="X345" s="65" t="s">
        <v>100</v>
      </c>
      <c r="Y345" s="27">
        <f>Y343+Y342+Y341+Y340+Y333+Y329+Y325+Y321+Y317+Y313+Y309+Y306+Y303+Y300+Y297-Y337</f>
        <v>275827</v>
      </c>
      <c r="Z345" s="981">
        <f>Y344+AA341/Z297+AB341/Z297</f>
        <v>275827</v>
      </c>
      <c r="AA345" s="982"/>
      <c r="AB345" s="359"/>
      <c r="AC345" s="65" t="s">
        <v>100</v>
      </c>
      <c r="AD345" s="27">
        <f>AD343+AD342+AD341+AD340+AD333+AD329+AD325+AD321+AD317+AD313+AD309+AD306+AD303+AD300+AD297-AD337</f>
        <v>0</v>
      </c>
      <c r="AE345" s="981">
        <f>AD344+AF341/AE297+AG341/AE297</f>
        <v>0</v>
      </c>
      <c r="AF345" s="982"/>
      <c r="AG345" s="359"/>
      <c r="AH345" s="65" t="s">
        <v>100</v>
      </c>
      <c r="AI345" s="27">
        <f>AI343+AI342+AI341+AI340+AI333+AI329+AI325+AI321+AI317+AI313+AI309+AI306+AI303+AI300+AI297-AI337</f>
        <v>0</v>
      </c>
      <c r="AJ345" s="981">
        <f>AI344+AK341/AJ297+AL341/AJ297</f>
        <v>0</v>
      </c>
      <c r="AK345" s="982"/>
      <c r="AL345" s="359"/>
      <c r="AM345" s="65" t="s">
        <v>100</v>
      </c>
      <c r="AN345" s="27">
        <f>AN343+AN342+AN341+AN340+AN333+AN329+AN325+AN321+AN317+AN313+AN309+AN306+AN303+AN300+AN297-AN337</f>
        <v>0</v>
      </c>
      <c r="AO345" s="981">
        <f>AN344+AP341/AO297+AQ341/AO297</f>
        <v>0</v>
      </c>
      <c r="AP345" s="982"/>
      <c r="AQ345" s="359"/>
      <c r="AR345" s="65" t="s">
        <v>100</v>
      </c>
      <c r="AS345" s="27">
        <f>AS343+AS342+AS341+AS340+AS333+AS329+AS325+AS321+AS317+AS313+AS309+AS306+AS303+AS300+AS297-AS337</f>
        <v>0</v>
      </c>
      <c r="AT345" s="981">
        <f>AS344+AU341/AT297+AV341/AT297</f>
        <v>0</v>
      </c>
      <c r="AU345" s="982"/>
      <c r="AV345" s="359"/>
      <c r="AW345" s="65" t="s">
        <v>100</v>
      </c>
      <c r="AX345" s="27">
        <f>AX343+AX342+AX341+AX340+AX333+AX329+AX325+AX321+AX317+AX313+AX309+AX306+AX303+AX300+AX297-AX337</f>
        <v>0</v>
      </c>
      <c r="AY345" s="981">
        <f>AX344+AZ341/AY297+BA341/AY297</f>
        <v>0</v>
      </c>
      <c r="AZ345" s="982"/>
      <c r="BA345" s="359"/>
      <c r="BB345" s="65" t="s">
        <v>100</v>
      </c>
      <c r="BC345" s="27">
        <f>BC343+BC342+BC341+BC340+BC333+BC329+BC325+BC321+BC317+BC313+BC309+BC306+BC303+BC300+BC297-BC337</f>
        <v>0</v>
      </c>
      <c r="BD345" s="981">
        <f>BC344+BE341/BD297+BF341/BD297</f>
        <v>0</v>
      </c>
      <c r="BE345" s="982"/>
      <c r="BF345" s="359"/>
      <c r="BG345" s="65" t="s">
        <v>100</v>
      </c>
      <c r="BH345" s="27">
        <f>BH343+BH342+BH341+BH340+BH333+BH329+BH325+BH321+BH317+BH313+BH309+BH306+BH303+BH300+BH297-BH337</f>
        <v>0</v>
      </c>
      <c r="BI345" s="981">
        <f>BH344+BJ341/BI297+BK341/BI297</f>
        <v>0</v>
      </c>
      <c r="BJ345" s="982"/>
      <c r="BK345" s="365"/>
      <c r="BL345" s="65" t="s">
        <v>100</v>
      </c>
      <c r="BM345" s="27">
        <f>BM313</f>
        <v>0</v>
      </c>
      <c r="BN345" s="981">
        <f>BM344+BO341/BN297+BP341/BN297</f>
        <v>0</v>
      </c>
      <c r="BO345" s="982"/>
      <c r="BP345" s="359"/>
      <c r="BQ345" s="65" t="s">
        <v>100</v>
      </c>
      <c r="BR345" s="27">
        <f>BR313</f>
        <v>0</v>
      </c>
      <c r="BS345" s="981">
        <f>BR344+BT341/BS297+BU341/BS297</f>
        <v>0</v>
      </c>
      <c r="BT345" s="982"/>
      <c r="BU345" s="359"/>
      <c r="BV345" s="65" t="s">
        <v>100</v>
      </c>
      <c r="BW345" s="27">
        <f>BW313</f>
        <v>0</v>
      </c>
      <c r="BX345" s="981">
        <f>BW344+BY341/BX297+BZ341/BX297</f>
        <v>0</v>
      </c>
      <c r="BY345" s="982"/>
      <c r="BZ345" s="359"/>
      <c r="CA345" s="552">
        <f>BW345+BR345+BM345+BH345+BC345+AX345+AS345+AN345+AI345+AD345+Y345+T345+O345+J345+E345</f>
        <v>1308118</v>
      </c>
      <c r="CB345" s="293"/>
      <c r="CC345" s="698"/>
    </row>
    <row r="346" spans="1:81" ht="18" customHeight="1" thickTop="1">
      <c r="A346" s="1180"/>
      <c r="B346" s="1128" t="s">
        <v>227</v>
      </c>
      <c r="C346" s="1129"/>
      <c r="D346" s="66" t="s">
        <v>17</v>
      </c>
      <c r="E346" s="74">
        <f>IF(E297="","",職員設定!$L$14)</f>
        <v>220000</v>
      </c>
      <c r="F346" s="114"/>
      <c r="G346" s="291"/>
      <c r="H346" s="67"/>
      <c r="I346" s="66" t="s">
        <v>17</v>
      </c>
      <c r="J346" s="74">
        <f>IF(J297="","",職員設定!$L$14)</f>
        <v>220000</v>
      </c>
      <c r="K346" s="114"/>
      <c r="L346" s="291"/>
      <c r="M346" s="291"/>
      <c r="N346" s="66" t="s">
        <v>17</v>
      </c>
      <c r="O346" s="74">
        <f>IF(O297="","",職員設定!$L$14)</f>
        <v>220000</v>
      </c>
      <c r="P346" s="950" t="s">
        <v>222</v>
      </c>
      <c r="Q346" s="951"/>
      <c r="R346" s="952"/>
      <c r="S346" s="66" t="s">
        <v>17</v>
      </c>
      <c r="T346" s="74">
        <f>IF(T297="","",職員設定!$L$14)</f>
        <v>220000</v>
      </c>
      <c r="U346" s="950" t="s">
        <v>222</v>
      </c>
      <c r="V346" s="951"/>
      <c r="W346" s="952"/>
      <c r="X346" s="66" t="s">
        <v>17</v>
      </c>
      <c r="Y346" s="74">
        <f>IF(Y297="","",職員設定!$L$14)</f>
        <v>220000</v>
      </c>
      <c r="Z346" s="950" t="s">
        <v>222</v>
      </c>
      <c r="AA346" s="951"/>
      <c r="AB346" s="952"/>
      <c r="AC346" s="66" t="s">
        <v>17</v>
      </c>
      <c r="AD346" s="74" t="str">
        <f>IF(AD297="","",職員設定!$L$14)</f>
        <v/>
      </c>
      <c r="AE346" s="950" t="s">
        <v>222</v>
      </c>
      <c r="AF346" s="951"/>
      <c r="AG346" s="952"/>
      <c r="AH346" s="66" t="s">
        <v>17</v>
      </c>
      <c r="AI346" s="74" t="str">
        <f>IF(AI297="","",職員設定!$L$14)</f>
        <v/>
      </c>
      <c r="AJ346" s="950" t="s">
        <v>222</v>
      </c>
      <c r="AK346" s="951"/>
      <c r="AL346" s="952"/>
      <c r="AM346" s="66" t="s">
        <v>17</v>
      </c>
      <c r="AN346" s="74" t="str">
        <f>IF(AN297="","",職員設定!$L$14)</f>
        <v/>
      </c>
      <c r="AO346" s="950" t="s">
        <v>222</v>
      </c>
      <c r="AP346" s="951"/>
      <c r="AQ346" s="952"/>
      <c r="AR346" s="66" t="s">
        <v>17</v>
      </c>
      <c r="AS346" s="74" t="str">
        <f>IF(AS297="","",職員設定!$L$14)</f>
        <v/>
      </c>
      <c r="AT346" s="950" t="s">
        <v>222</v>
      </c>
      <c r="AU346" s="951"/>
      <c r="AV346" s="952"/>
      <c r="AW346" s="66" t="s">
        <v>17</v>
      </c>
      <c r="AX346" s="74" t="str">
        <f>IF(AX297="","",職員設定!$L$14)</f>
        <v/>
      </c>
      <c r="AY346" s="950" t="s">
        <v>222</v>
      </c>
      <c r="AZ346" s="951"/>
      <c r="BA346" s="952"/>
      <c r="BB346" s="66" t="s">
        <v>17</v>
      </c>
      <c r="BC346" s="74" t="str">
        <f>IF(BC297="","",職員設定!$L$14)</f>
        <v/>
      </c>
      <c r="BD346" s="950" t="s">
        <v>222</v>
      </c>
      <c r="BE346" s="951"/>
      <c r="BF346" s="952"/>
      <c r="BG346" s="66" t="s">
        <v>17</v>
      </c>
      <c r="BH346" s="74" t="str">
        <f>IF(BH297="","",職員設定!$L$14)</f>
        <v/>
      </c>
      <c r="BI346" s="114"/>
      <c r="BJ346" s="291"/>
      <c r="BK346" s="291"/>
      <c r="BL346" s="66"/>
      <c r="BM346" s="74"/>
      <c r="BN346" s="950" t="s">
        <v>222</v>
      </c>
      <c r="BO346" s="951"/>
      <c r="BP346" s="952"/>
      <c r="BQ346" s="66"/>
      <c r="BR346" s="74"/>
      <c r="BS346" s="950" t="s">
        <v>222</v>
      </c>
      <c r="BT346" s="951"/>
      <c r="BU346" s="952"/>
      <c r="BV346" s="66"/>
      <c r="BW346" s="74"/>
      <c r="BX346" s="950" t="s">
        <v>222</v>
      </c>
      <c r="BY346" s="951"/>
      <c r="BZ346" s="952"/>
      <c r="CA346" s="294"/>
      <c r="CB346" s="1008" t="s">
        <v>223</v>
      </c>
      <c r="CC346" s="1010" t="s">
        <v>224</v>
      </c>
    </row>
    <row r="347" spans="1:81" ht="18" customHeight="1">
      <c r="A347" s="1180"/>
      <c r="B347" s="1130"/>
      <c r="C347" s="1131"/>
      <c r="D347" s="68" t="s">
        <v>63</v>
      </c>
      <c r="E347" s="34">
        <v>260000</v>
      </c>
      <c r="F347" s="1120" t="s">
        <v>104</v>
      </c>
      <c r="G347" s="1121"/>
      <c r="H347" s="1148"/>
      <c r="I347" s="68" t="s">
        <v>63</v>
      </c>
      <c r="J347" s="34">
        <f>IF(J297="","",E347)</f>
        <v>260000</v>
      </c>
      <c r="K347" s="1120" t="s">
        <v>104</v>
      </c>
      <c r="L347" s="1121"/>
      <c r="M347" s="759"/>
      <c r="N347" s="68" t="s">
        <v>63</v>
      </c>
      <c r="O347" s="34">
        <f>IF(O297="","",J347)</f>
        <v>260000</v>
      </c>
      <c r="P347" s="1006" t="s">
        <v>221</v>
      </c>
      <c r="Q347" s="1007"/>
      <c r="R347" s="537"/>
      <c r="S347" s="68" t="s">
        <v>63</v>
      </c>
      <c r="T347" s="34">
        <f>IF(T297="","",O347)</f>
        <v>260000</v>
      </c>
      <c r="U347" s="1006" t="s">
        <v>221</v>
      </c>
      <c r="V347" s="1007"/>
      <c r="W347" s="537">
        <v>20000</v>
      </c>
      <c r="X347" s="68" t="s">
        <v>63</v>
      </c>
      <c r="Y347" s="34">
        <f>IF(Y297="","",T347)</f>
        <v>260000</v>
      </c>
      <c r="Z347" s="1006" t="s">
        <v>221</v>
      </c>
      <c r="AA347" s="1007"/>
      <c r="AB347" s="537">
        <v>20000</v>
      </c>
      <c r="AC347" s="68" t="s">
        <v>63</v>
      </c>
      <c r="AD347" s="34" t="str">
        <f>IF(AD297="","",Y347)</f>
        <v/>
      </c>
      <c r="AE347" s="1006" t="s">
        <v>221</v>
      </c>
      <c r="AF347" s="1007"/>
      <c r="AG347" s="537"/>
      <c r="AH347" s="68" t="s">
        <v>63</v>
      </c>
      <c r="AI347" s="34" t="str">
        <f>IF(AI297="","",AD347)</f>
        <v/>
      </c>
      <c r="AJ347" s="1006" t="s">
        <v>221</v>
      </c>
      <c r="AK347" s="1007"/>
      <c r="AL347" s="537"/>
      <c r="AM347" s="68" t="s">
        <v>63</v>
      </c>
      <c r="AN347" s="34" t="str">
        <f>IF(AN297="","",AI347)</f>
        <v/>
      </c>
      <c r="AO347" s="1006" t="s">
        <v>221</v>
      </c>
      <c r="AP347" s="1007"/>
      <c r="AQ347" s="537"/>
      <c r="AR347" s="68" t="s">
        <v>63</v>
      </c>
      <c r="AS347" s="34" t="str">
        <f>IF(AS297="","",AN347)</f>
        <v/>
      </c>
      <c r="AT347" s="1006" t="s">
        <v>221</v>
      </c>
      <c r="AU347" s="1007"/>
      <c r="AV347" s="537"/>
      <c r="AW347" s="68" t="s">
        <v>63</v>
      </c>
      <c r="AX347" s="34" t="str">
        <f>IF(AX297="","",AS347)</f>
        <v/>
      </c>
      <c r="AY347" s="1006" t="s">
        <v>221</v>
      </c>
      <c r="AZ347" s="1007"/>
      <c r="BA347" s="537"/>
      <c r="BB347" s="68" t="s">
        <v>63</v>
      </c>
      <c r="BC347" s="34" t="str">
        <f>IF(BC297="","",AX347)</f>
        <v/>
      </c>
      <c r="BD347" s="1006" t="s">
        <v>221</v>
      </c>
      <c r="BE347" s="1007"/>
      <c r="BF347" s="537"/>
      <c r="BG347" s="68" t="s">
        <v>63</v>
      </c>
      <c r="BH347" s="34" t="str">
        <f>IF(BH297="","",BC347)</f>
        <v/>
      </c>
      <c r="BI347" s="1062" t="s">
        <v>104</v>
      </c>
      <c r="BJ347" s="1063"/>
      <c r="BK347" s="407"/>
      <c r="BL347" s="68"/>
      <c r="BM347" s="28"/>
      <c r="BN347" s="529"/>
      <c r="BO347" s="527"/>
      <c r="BP347" s="408"/>
      <c r="BQ347" s="68"/>
      <c r="BR347" s="28"/>
      <c r="BS347" s="529"/>
      <c r="BT347" s="527"/>
      <c r="BU347" s="408"/>
      <c r="BV347" s="68"/>
      <c r="BW347" s="28"/>
      <c r="BX347" s="529"/>
      <c r="BY347" s="527"/>
      <c r="BZ347" s="408"/>
      <c r="CA347" s="295"/>
      <c r="CB347" s="1009"/>
      <c r="CC347" s="1011"/>
    </row>
    <row r="348" spans="1:81" s="5" customFormat="1" ht="18" customHeight="1">
      <c r="A348" s="1180"/>
      <c r="B348" s="1130"/>
      <c r="C348" s="1131"/>
      <c r="D348" s="68" t="s">
        <v>18</v>
      </c>
      <c r="E348" s="10">
        <f>IF(E346="","",(E347-E346)*F297)</f>
        <v>40000</v>
      </c>
      <c r="F348" s="360"/>
      <c r="G348" s="547">
        <f>ROUND(IF(E348="",0,E348*E4*F297+E348*G4*F297),0)</f>
        <v>5714</v>
      </c>
      <c r="H348" s="450"/>
      <c r="I348" s="68" t="s">
        <v>18</v>
      </c>
      <c r="J348" s="10">
        <f>IF(J346="","",(J347-J346)*K297)</f>
        <v>40000</v>
      </c>
      <c r="K348" s="360"/>
      <c r="L348" s="547">
        <f>ROUND(IF(J348="",0,J348*J4*K297+J348*L4*K297),0)</f>
        <v>5714</v>
      </c>
      <c r="M348" s="450"/>
      <c r="N348" s="68" t="s">
        <v>18</v>
      </c>
      <c r="O348" s="10">
        <f>IF(O346="","",(O347-O346)*P297)</f>
        <v>40000</v>
      </c>
      <c r="P348" s="107"/>
      <c r="Q348" s="522">
        <f>ROUND(IF(O348="",0,O348*O4*P297+O348*Q4*P297),0)</f>
        <v>5714</v>
      </c>
      <c r="R348" s="520">
        <f>ROUND(IF(R347="",0,R347*O4*P297+R347*Q4*P297),0)</f>
        <v>0</v>
      </c>
      <c r="S348" s="68" t="s">
        <v>18</v>
      </c>
      <c r="T348" s="10">
        <f>IF(T346="","",(T347-T346)*U297)</f>
        <v>40000</v>
      </c>
      <c r="U348" s="107"/>
      <c r="V348" s="522">
        <f>ROUND(IF(T348="",0,T348*T4*U297+T348*V4*U297),0)</f>
        <v>5714</v>
      </c>
      <c r="W348" s="520">
        <f>ROUND(IF(W347="",0,W347*T4*U297+W347*V4*U297),0)</f>
        <v>2857</v>
      </c>
      <c r="X348" s="68" t="s">
        <v>18</v>
      </c>
      <c r="Y348" s="10">
        <f>IF(Y346="","",(Y347-Y346)*Z297)</f>
        <v>40000</v>
      </c>
      <c r="Z348" s="107"/>
      <c r="AA348" s="522">
        <f>ROUND(IF(Y348="",0,Y348*Y4*Z297+Y348*AA4*Z297),0)</f>
        <v>5714</v>
      </c>
      <c r="AB348" s="520">
        <f>ROUND(IF(AB347="",0,AB347*Y4*Z297+AB347*AA4*Z297),0)</f>
        <v>2857</v>
      </c>
      <c r="AC348" s="68" t="s">
        <v>18</v>
      </c>
      <c r="AD348" s="10" t="str">
        <f>IF(AD346="","",(AD347-AD346)*AE297)</f>
        <v/>
      </c>
      <c r="AE348" s="107"/>
      <c r="AF348" s="522">
        <f>ROUND(IF(AD348="",0,AD348*AD4*AE297+AD348*AF4*AE297),0)</f>
        <v>0</v>
      </c>
      <c r="AG348" s="520">
        <f>ROUND(IF(AG347="",0,AG347*AD4*AE297+AG347*AF4*AE297),0)</f>
        <v>0</v>
      </c>
      <c r="AH348" s="68" t="s">
        <v>18</v>
      </c>
      <c r="AI348" s="10" t="str">
        <f>IF(AI346="","",(AI347-AI346)*AJ297)</f>
        <v/>
      </c>
      <c r="AJ348" s="107"/>
      <c r="AK348" s="522">
        <f>ROUND(IF(AI348="",0,AI348*AI4*AJ297+AI348*AK4*AJ297),0)</f>
        <v>0</v>
      </c>
      <c r="AL348" s="520">
        <f>ROUND(IF(AL347="",0,AL347*AI4*AJ297+AL347*AK4*AJ297),0)</f>
        <v>0</v>
      </c>
      <c r="AM348" s="68" t="s">
        <v>18</v>
      </c>
      <c r="AN348" s="10" t="str">
        <f>IF(AN346="","",(AN347-AN346)*AO297)</f>
        <v/>
      </c>
      <c r="AO348" s="107"/>
      <c r="AP348" s="522">
        <f>ROUND(IF(AN348="",0,AN348*AN4*AO297+AN348*AP4*AO297),0)</f>
        <v>0</v>
      </c>
      <c r="AQ348" s="520">
        <f>ROUND(IF(AQ347="",0,AQ347*AN4*AO297+AQ347*AP4*AO297),0)</f>
        <v>0</v>
      </c>
      <c r="AR348" s="68" t="s">
        <v>18</v>
      </c>
      <c r="AS348" s="10" t="str">
        <f>IF(AS346="","",(AS347-AS346)*AT297)</f>
        <v/>
      </c>
      <c r="AT348" s="107"/>
      <c r="AU348" s="522">
        <f>ROUND(IF(AS348="",0,AS348*AS4*AT297+AS348*AU4*AT297),0)</f>
        <v>0</v>
      </c>
      <c r="AV348" s="520">
        <f>ROUND(IF(AV347="",0,AV347*AS4*AT297+AV347*AU4*AT297),0)</f>
        <v>0</v>
      </c>
      <c r="AW348" s="68" t="s">
        <v>18</v>
      </c>
      <c r="AX348" s="10" t="str">
        <f>IF(AX346="","",(AX347-AX346)*AY297)</f>
        <v/>
      </c>
      <c r="AY348" s="107"/>
      <c r="AZ348" s="522">
        <f>ROUND(IF(AX348="",0,AX348*AX4*AY297+AX348*AZ4*AY297),0)</f>
        <v>0</v>
      </c>
      <c r="BA348" s="520">
        <f>ROUND(IF(BA347="",0,BA347*AX4*AY297+BA347*AZ4*AY297),0)</f>
        <v>0</v>
      </c>
      <c r="BB348" s="68" t="s">
        <v>18</v>
      </c>
      <c r="BC348" s="10" t="str">
        <f>IF(BC346="","",(BC347-BC346)*BD297)</f>
        <v/>
      </c>
      <c r="BD348" s="107"/>
      <c r="BE348" s="522">
        <f>ROUND(IF(BC348="",0,BC348*BC4*BD297+BC348*BE4*BD297),0)</f>
        <v>0</v>
      </c>
      <c r="BF348" s="520">
        <f>ROUND(IF(BF347="",0,BF347*BC4*BD297+BF347*BE4*BD297),0)</f>
        <v>0</v>
      </c>
      <c r="BG348" s="68" t="s">
        <v>18</v>
      </c>
      <c r="BH348" s="10" t="str">
        <f>IF(BH346="","",(BH347-BH346)*BI297)</f>
        <v/>
      </c>
      <c r="BI348" s="107"/>
      <c r="BJ348" s="522">
        <f>ROUND(IF(BH348="",0,BH348*BH4*BI297+BH348*BJ4*BI297),0)</f>
        <v>0</v>
      </c>
      <c r="BK348" s="103"/>
      <c r="BL348" s="1200" t="s">
        <v>18</v>
      </c>
      <c r="BM348" s="760"/>
      <c r="BN348" s="144"/>
      <c r="BO348" s="522">
        <f>ROUND((BO341*$BM$4+BO341*$BO$4),0)</f>
        <v>0</v>
      </c>
      <c r="BP348" s="530">
        <f>ROUND((BP341*BM4+BP341*BO4),0)</f>
        <v>0</v>
      </c>
      <c r="BQ348" s="1200" t="s">
        <v>18</v>
      </c>
      <c r="BR348" s="760"/>
      <c r="BS348" s="144"/>
      <c r="BT348" s="522">
        <f>ROUND((BT341*$BR$4+BT341*$BT$4),0)</f>
        <v>0</v>
      </c>
      <c r="BU348" s="530">
        <f>ROUND((BU341*BR4+BU341*BT4),0)</f>
        <v>0</v>
      </c>
      <c r="BV348" s="1200" t="s">
        <v>18</v>
      </c>
      <c r="BW348" s="760"/>
      <c r="BX348" s="144"/>
      <c r="BY348" s="522">
        <f>ROUND((BY341*$BW$4+BY341*$BY$4),0)</f>
        <v>0</v>
      </c>
      <c r="BZ348" s="530">
        <f>ROUND((BZ341*BW4+BZ341*BY4),0)</f>
        <v>0</v>
      </c>
      <c r="CA348" s="296"/>
      <c r="CB348" s="414">
        <f>BZ348+BU348+BP348</f>
        <v>0</v>
      </c>
      <c r="CC348" s="699">
        <f>BK348+BF348+BA348+AV348+AQ348+AL348+AG348+AB348+W348+R348</f>
        <v>5714</v>
      </c>
    </row>
    <row r="349" spans="1:81" s="12" customFormat="1" ht="18" customHeight="1">
      <c r="A349" s="1180"/>
      <c r="B349" s="1130"/>
      <c r="C349" s="1131"/>
      <c r="D349" s="68" t="s">
        <v>103</v>
      </c>
      <c r="E349" s="510" t="s">
        <v>23</v>
      </c>
      <c r="F349" s="21"/>
      <c r="G349" s="547">
        <f>ROUND(IF(E349="対象外",0,E348*E5*F297),0)</f>
        <v>320</v>
      </c>
      <c r="H349" s="450"/>
      <c r="I349" s="68" t="s">
        <v>103</v>
      </c>
      <c r="J349" s="510" t="s">
        <v>23</v>
      </c>
      <c r="K349" s="21"/>
      <c r="L349" s="547">
        <f>ROUND(IF(J349="対象外",0,J348*J5*K297),0)</f>
        <v>320</v>
      </c>
      <c r="M349" s="450"/>
      <c r="N349" s="68" t="s">
        <v>103</v>
      </c>
      <c r="O349" s="510" t="s">
        <v>23</v>
      </c>
      <c r="P349" s="21"/>
      <c r="Q349" s="522">
        <f>ROUND(IF(O349="対象外",0,O348*O5*P297),0)</f>
        <v>320</v>
      </c>
      <c r="R349" s="520">
        <f>ROUND(IF(OR(O349="対象外",R347=""),0,R347*P297*O5),0)</f>
        <v>0</v>
      </c>
      <c r="S349" s="68" t="s">
        <v>103</v>
      </c>
      <c r="T349" s="510" t="s">
        <v>23</v>
      </c>
      <c r="U349" s="21"/>
      <c r="V349" s="522">
        <f>ROUND(IF(T349="対象外",0,T348*T5*U297),0)</f>
        <v>320</v>
      </c>
      <c r="W349" s="520">
        <f>ROUND(IF(OR(T349="対象外",W347=""),0,W347*U297*T5),0)</f>
        <v>160</v>
      </c>
      <c r="X349" s="68" t="s">
        <v>103</v>
      </c>
      <c r="Y349" s="510" t="s">
        <v>23</v>
      </c>
      <c r="Z349" s="21"/>
      <c r="AA349" s="522">
        <f>ROUND(IF(Y349="対象外",0,Y348*Y5*Z297),0)</f>
        <v>320</v>
      </c>
      <c r="AB349" s="520">
        <f>ROUND(IF(OR(Y349="対象外",AB347=""),0,AB347*Z297*Y5),0)</f>
        <v>160</v>
      </c>
      <c r="AC349" s="68" t="s">
        <v>103</v>
      </c>
      <c r="AD349" s="510" t="s">
        <v>115</v>
      </c>
      <c r="AE349" s="21"/>
      <c r="AF349" s="522">
        <f>ROUND(IF(AD349="対象外",0,AD348*AD5*AE297),0)</f>
        <v>0</v>
      </c>
      <c r="AG349" s="520">
        <f>ROUND(IF(OR(AD349="対象外",AG347=""),0,AG347*AE297*AD5),0)</f>
        <v>0</v>
      </c>
      <c r="AH349" s="68" t="s">
        <v>103</v>
      </c>
      <c r="AI349" s="510" t="s">
        <v>115</v>
      </c>
      <c r="AJ349" s="21"/>
      <c r="AK349" s="522">
        <f>ROUND(IF(AI349="対象外",0,AI348*AI5*AJ297),0)</f>
        <v>0</v>
      </c>
      <c r="AL349" s="520">
        <f>ROUND(IF(OR(AI349="対象外",AL347=""),0,AL347*AJ297*AI5),0)</f>
        <v>0</v>
      </c>
      <c r="AM349" s="68" t="s">
        <v>103</v>
      </c>
      <c r="AN349" s="510" t="s">
        <v>115</v>
      </c>
      <c r="AO349" s="21"/>
      <c r="AP349" s="522">
        <f>ROUND(IF(AN349="対象外",0,AN348*AN5*AO297),0)</f>
        <v>0</v>
      </c>
      <c r="AQ349" s="520">
        <f>ROUND(IF(OR(AN349="対象外",AQ347=""),0,AQ347*AO297*AN5),0)</f>
        <v>0</v>
      </c>
      <c r="AR349" s="68" t="s">
        <v>103</v>
      </c>
      <c r="AS349" s="510" t="s">
        <v>115</v>
      </c>
      <c r="AT349" s="21"/>
      <c r="AU349" s="522">
        <f>ROUND(IF(AS349="対象外",0,AS348*AS5*AT297),0)</f>
        <v>0</v>
      </c>
      <c r="AV349" s="520">
        <f>ROUND(IF(OR(AS349="対象外",AV347=""),0,AV347*AT297*AS5),0)</f>
        <v>0</v>
      </c>
      <c r="AW349" s="68" t="s">
        <v>103</v>
      </c>
      <c r="AX349" s="510" t="s">
        <v>115</v>
      </c>
      <c r="AY349" s="21"/>
      <c r="AZ349" s="522">
        <f>ROUND(IF(AX349="対象外",0,AX348*AX5*AY297),0)</f>
        <v>0</v>
      </c>
      <c r="BA349" s="520">
        <f>ROUND(IF(OR(AX349="対象外",BA347=""),0,BA347*AY297*AX5),0)</f>
        <v>0</v>
      </c>
      <c r="BB349" s="68" t="s">
        <v>103</v>
      </c>
      <c r="BC349" s="510" t="s">
        <v>115</v>
      </c>
      <c r="BD349" s="21"/>
      <c r="BE349" s="522">
        <f>ROUND(IF(BC349="対象外",0,BC348*BC5*BD297),0)</f>
        <v>0</v>
      </c>
      <c r="BF349" s="520">
        <f>ROUND(IF(OR(BC349="対象外",BF347=""),0,BF347*BD297*BC5),0)</f>
        <v>0</v>
      </c>
      <c r="BG349" s="68" t="s">
        <v>103</v>
      </c>
      <c r="BH349" s="510" t="s">
        <v>115</v>
      </c>
      <c r="BI349" s="21"/>
      <c r="BJ349" s="522">
        <f>ROUND(IF(BH349="対象外",0,BH348*BH5*BI297),0)</f>
        <v>0</v>
      </c>
      <c r="BK349" s="103"/>
      <c r="BL349" s="68" t="s">
        <v>103</v>
      </c>
      <c r="BM349" s="510" t="s">
        <v>115</v>
      </c>
      <c r="BN349" s="21"/>
      <c r="BO349" s="522">
        <f>ROUND(IF(BM349="対象",BO341*$BM$5,0),0)</f>
        <v>0</v>
      </c>
      <c r="BP349" s="530">
        <f>ROUND(IF(BM349="対象外",0,BP341*BM5),0)</f>
        <v>0</v>
      </c>
      <c r="BQ349" s="68" t="s">
        <v>103</v>
      </c>
      <c r="BR349" s="510" t="s">
        <v>115</v>
      </c>
      <c r="BS349" s="21"/>
      <c r="BT349" s="522">
        <f>ROUND(IF(BR349="対象",BT341*$BR$5,0),0)</f>
        <v>0</v>
      </c>
      <c r="BU349" s="530">
        <f>ROUND(IF(BR349="対象外",0,BU341*BR5),0)</f>
        <v>0</v>
      </c>
      <c r="BV349" s="68" t="s">
        <v>103</v>
      </c>
      <c r="BW349" s="510" t="s">
        <v>115</v>
      </c>
      <c r="BX349" s="21"/>
      <c r="BY349" s="522">
        <f>ROUND(IF(BW349="対象",BY341*$BW$5,0),0)</f>
        <v>0</v>
      </c>
      <c r="BZ349" s="530">
        <f>ROUND(IF(BW349="対象外",0,BZ341*BW5),0)</f>
        <v>0</v>
      </c>
      <c r="CA349" s="296"/>
      <c r="CB349" s="414">
        <f>BZ349+BU349+BP349</f>
        <v>0</v>
      </c>
      <c r="CC349" s="700">
        <f>BK349+BF349+BA349+AV349+AQ349+AL349+AG349+AB349+W349+R349</f>
        <v>320</v>
      </c>
    </row>
    <row r="350" spans="1:81" s="5" customFormat="1" ht="18" customHeight="1">
      <c r="A350" s="1180"/>
      <c r="B350" s="1130"/>
      <c r="C350" s="1131"/>
      <c r="D350" s="69" t="s">
        <v>102</v>
      </c>
      <c r="E350" s="30"/>
      <c r="F350" s="21"/>
      <c r="G350" s="547">
        <f>ROUND(G341*E3,0)</f>
        <v>96</v>
      </c>
      <c r="H350" s="450"/>
      <c r="I350" s="69" t="s">
        <v>102</v>
      </c>
      <c r="J350" s="30"/>
      <c r="K350" s="21"/>
      <c r="L350" s="547">
        <f>ROUND(L341*J3,0)</f>
        <v>94</v>
      </c>
      <c r="M350" s="450"/>
      <c r="N350" s="69" t="s">
        <v>102</v>
      </c>
      <c r="O350" s="30"/>
      <c r="P350" s="21"/>
      <c r="Q350" s="522">
        <f>ROUND(Q341*O3,0)</f>
        <v>91</v>
      </c>
      <c r="R350" s="520">
        <f>ROUND(R341*O3,0)</f>
        <v>11</v>
      </c>
      <c r="S350" s="69" t="s">
        <v>102</v>
      </c>
      <c r="T350" s="30"/>
      <c r="U350" s="21"/>
      <c r="V350" s="522">
        <f>ROUND(V341*T3,0)</f>
        <v>99</v>
      </c>
      <c r="W350" s="520">
        <f>ROUND(W341*T3,0)</f>
        <v>12</v>
      </c>
      <c r="X350" s="69" t="s">
        <v>102</v>
      </c>
      <c r="Y350" s="30"/>
      <c r="Z350" s="21"/>
      <c r="AA350" s="522">
        <f>ROUND(AA341*Y3,0)</f>
        <v>101</v>
      </c>
      <c r="AB350" s="520">
        <f>ROUND(AB341*Y3,0)</f>
        <v>12</v>
      </c>
      <c r="AC350" s="69" t="s">
        <v>102</v>
      </c>
      <c r="AD350" s="30"/>
      <c r="AE350" s="21"/>
      <c r="AF350" s="522">
        <f>ROUND(AF341*AD3,0)</f>
        <v>0</v>
      </c>
      <c r="AG350" s="520">
        <f>ROUND(AG341*AD3,0)</f>
        <v>0</v>
      </c>
      <c r="AH350" s="69" t="s">
        <v>102</v>
      </c>
      <c r="AI350" s="30"/>
      <c r="AJ350" s="21"/>
      <c r="AK350" s="522">
        <f>ROUND(AK341*AI3,0)</f>
        <v>0</v>
      </c>
      <c r="AL350" s="520">
        <f>ROUND(AL341*AI3,0)</f>
        <v>0</v>
      </c>
      <c r="AM350" s="69" t="s">
        <v>102</v>
      </c>
      <c r="AN350" s="30"/>
      <c r="AO350" s="21"/>
      <c r="AP350" s="522">
        <f>ROUND(AP341*AN3,0)</f>
        <v>0</v>
      </c>
      <c r="AQ350" s="520">
        <f>ROUND(AQ341*AN3,0)</f>
        <v>0</v>
      </c>
      <c r="AR350" s="69" t="s">
        <v>102</v>
      </c>
      <c r="AS350" s="30"/>
      <c r="AT350" s="21"/>
      <c r="AU350" s="522">
        <f>ROUND(AU341*AS3,0)</f>
        <v>0</v>
      </c>
      <c r="AV350" s="520">
        <f>ROUND(AV341*AS3,0)</f>
        <v>0</v>
      </c>
      <c r="AW350" s="69" t="s">
        <v>102</v>
      </c>
      <c r="AX350" s="30"/>
      <c r="AY350" s="21"/>
      <c r="AZ350" s="522">
        <f>ROUND(AZ341*AX3,0)</f>
        <v>0</v>
      </c>
      <c r="BA350" s="520">
        <f>ROUND(BA341*AX3,0)</f>
        <v>0</v>
      </c>
      <c r="BB350" s="69" t="s">
        <v>102</v>
      </c>
      <c r="BC350" s="30"/>
      <c r="BD350" s="21"/>
      <c r="BE350" s="522">
        <f>ROUNDDOWN(BE341*BC3,0)</f>
        <v>0</v>
      </c>
      <c r="BF350" s="520">
        <f>ROUND(BF341*BC3,0)</f>
        <v>0</v>
      </c>
      <c r="BG350" s="69" t="s">
        <v>102</v>
      </c>
      <c r="BH350" s="30"/>
      <c r="BI350" s="21"/>
      <c r="BJ350" s="522">
        <f>ROUNDDOWN(BJ341*BH3,0)</f>
        <v>0</v>
      </c>
      <c r="BK350" s="555">
        <f>ROUND(BK341*BH3,0)</f>
        <v>0</v>
      </c>
      <c r="BL350" s="69" t="s">
        <v>102</v>
      </c>
      <c r="BM350" s="30"/>
      <c r="BN350" s="21"/>
      <c r="BO350" s="522">
        <f>ROUND(BO341*$BM$3,0)</f>
        <v>0</v>
      </c>
      <c r="BP350" s="530">
        <f>ROUND(BP341*BM3,0)</f>
        <v>0</v>
      </c>
      <c r="BQ350" s="69" t="s">
        <v>102</v>
      </c>
      <c r="BR350" s="30"/>
      <c r="BS350" s="21"/>
      <c r="BT350" s="522">
        <f>ROUND(BT341*$BR$3,0)</f>
        <v>0</v>
      </c>
      <c r="BU350" s="530">
        <f>ROUND(BU341*BR3,0)</f>
        <v>0</v>
      </c>
      <c r="BV350" s="69" t="s">
        <v>102</v>
      </c>
      <c r="BW350" s="30"/>
      <c r="BX350" s="21"/>
      <c r="BY350" s="522">
        <f>ROUND(BY341*$BW$3,0)</f>
        <v>0</v>
      </c>
      <c r="BZ350" s="530">
        <f>ROUND(BZ341*BW3,0)</f>
        <v>0</v>
      </c>
      <c r="CA350" s="297"/>
      <c r="CB350" s="414">
        <f>BZ350+BU350+BP350</f>
        <v>0</v>
      </c>
      <c r="CC350" s="699">
        <f>BK350+BF350+BA350+AV350+AQ350+AL350+AG350+AB350+W350+R350</f>
        <v>35</v>
      </c>
    </row>
    <row r="351" spans="1:81" s="5" customFormat="1" ht="18" customHeight="1" thickBot="1">
      <c r="A351" s="1180"/>
      <c r="B351" s="1132"/>
      <c r="C351" s="1133"/>
      <c r="D351" s="70" t="s">
        <v>101</v>
      </c>
      <c r="E351" s="511" t="s">
        <v>23</v>
      </c>
      <c r="F351" s="22"/>
      <c r="G351" s="553">
        <f>ROUND(IF(E351="対象外",0,G341*G3),0)</f>
        <v>301</v>
      </c>
      <c r="H351" s="451"/>
      <c r="I351" s="70" t="s">
        <v>101</v>
      </c>
      <c r="J351" s="511" t="s">
        <v>23</v>
      </c>
      <c r="K351" s="22"/>
      <c r="L351" s="553">
        <f>ROUND(IF(J351="対象外",0,L341*L3),0)</f>
        <v>295</v>
      </c>
      <c r="M351" s="451"/>
      <c r="N351" s="70" t="s">
        <v>101</v>
      </c>
      <c r="O351" s="511" t="s">
        <v>23</v>
      </c>
      <c r="P351" s="22"/>
      <c r="Q351" s="523">
        <f>ROUND(IF(O351="対象外",0,Q341*Q3),0)</f>
        <v>285</v>
      </c>
      <c r="R351" s="521">
        <f>ROUND(IF(O351="対象外",0,R341*Q3),0)</f>
        <v>33</v>
      </c>
      <c r="S351" s="70" t="s">
        <v>101</v>
      </c>
      <c r="T351" s="511" t="s">
        <v>23</v>
      </c>
      <c r="U351" s="22"/>
      <c r="V351" s="523">
        <f>ROUND(IF(T351="対象外",0,V341*V3),0)</f>
        <v>311</v>
      </c>
      <c r="W351" s="521">
        <f>ROUND(IF(T351="対象外",0,W341*V3),0)</f>
        <v>36</v>
      </c>
      <c r="X351" s="70" t="s">
        <v>101</v>
      </c>
      <c r="Y351" s="511" t="s">
        <v>23</v>
      </c>
      <c r="Z351" s="22"/>
      <c r="AA351" s="523">
        <f>ROUND(IF(Y351="対象外",0,AA341*AA3),0)</f>
        <v>318</v>
      </c>
      <c r="AB351" s="521">
        <f>ROUND(IF(Y351="対象外",0,AB341*AA3),0)</f>
        <v>37</v>
      </c>
      <c r="AC351" s="70" t="s">
        <v>101</v>
      </c>
      <c r="AD351" s="511" t="s">
        <v>115</v>
      </c>
      <c r="AE351" s="22"/>
      <c r="AF351" s="523">
        <f>ROUND(IF(AD351="対象外",0,AF341*AF3),0)</f>
        <v>0</v>
      </c>
      <c r="AG351" s="521">
        <f>ROUND(IF(AD351="対象外",0,AG341*AF3),0)</f>
        <v>0</v>
      </c>
      <c r="AH351" s="70" t="s">
        <v>101</v>
      </c>
      <c r="AI351" s="511" t="s">
        <v>115</v>
      </c>
      <c r="AJ351" s="22"/>
      <c r="AK351" s="523">
        <f>ROUND(IF(AI351="対象外",0,AK341*AK3),0)</f>
        <v>0</v>
      </c>
      <c r="AL351" s="521">
        <f>ROUND(IF(AI351="対象外",0,AL341*AK3),0)</f>
        <v>0</v>
      </c>
      <c r="AM351" s="70" t="s">
        <v>101</v>
      </c>
      <c r="AN351" s="511" t="s">
        <v>115</v>
      </c>
      <c r="AO351" s="22"/>
      <c r="AP351" s="523">
        <f>ROUND(IF(AN351="対象外",0,AP341*AP3),0)</f>
        <v>0</v>
      </c>
      <c r="AQ351" s="521">
        <f>ROUND(IF(AN351="対象外",0,AQ341*AP3),0)</f>
        <v>0</v>
      </c>
      <c r="AR351" s="70" t="s">
        <v>101</v>
      </c>
      <c r="AS351" s="511" t="s">
        <v>115</v>
      </c>
      <c r="AT351" s="22"/>
      <c r="AU351" s="523">
        <f>ROUND(IF(AS351="対象外",0,AU341*AU3),0)</f>
        <v>0</v>
      </c>
      <c r="AV351" s="521">
        <f>ROUND(IF(AS351="対象外",0,AV341*AU3),0)</f>
        <v>0</v>
      </c>
      <c r="AW351" s="70" t="s">
        <v>101</v>
      </c>
      <c r="AX351" s="511" t="s">
        <v>115</v>
      </c>
      <c r="AY351" s="22"/>
      <c r="AZ351" s="523">
        <f>ROUND(IF(AX351="対象外",0,AZ341*AZ3),0)</f>
        <v>0</v>
      </c>
      <c r="BA351" s="521">
        <f>ROUND(IF(AX351="対象外",0,BA341*AZ3),0)</f>
        <v>0</v>
      </c>
      <c r="BB351" s="70" t="s">
        <v>101</v>
      </c>
      <c r="BC351" s="511" t="s">
        <v>115</v>
      </c>
      <c r="BD351" s="22"/>
      <c r="BE351" s="523">
        <f>ROUNDDOWN(IF(BC351="対象外",0,BE341*BE3),0)</f>
        <v>0</v>
      </c>
      <c r="BF351" s="521">
        <f>ROUND(IF(BC351="対象外",0,BF341*BE3),0)</f>
        <v>0</v>
      </c>
      <c r="BG351" s="70" t="s">
        <v>101</v>
      </c>
      <c r="BH351" s="511" t="s">
        <v>115</v>
      </c>
      <c r="BI351" s="22"/>
      <c r="BJ351" s="523">
        <f>ROUNDDOWN(IF(BH351="対象外",0,BJ341*BJ3),0)</f>
        <v>0</v>
      </c>
      <c r="BK351" s="556">
        <f>ROUND(IF(BH351="対象外",0,BK341*BJ3),0)</f>
        <v>0</v>
      </c>
      <c r="BL351" s="70" t="s">
        <v>101</v>
      </c>
      <c r="BM351" s="511" t="s">
        <v>115</v>
      </c>
      <c r="BN351" s="22"/>
      <c r="BO351" s="523">
        <f>ROUND(IF(BM351="対象",BO341*$BO$3,0),0)</f>
        <v>0</v>
      </c>
      <c r="BP351" s="531">
        <f>ROUND(IF(BM351="対象外",0,BP341*BO3),0)</f>
        <v>0</v>
      </c>
      <c r="BQ351" s="70" t="s">
        <v>101</v>
      </c>
      <c r="BR351" s="511" t="s">
        <v>115</v>
      </c>
      <c r="BS351" s="22"/>
      <c r="BT351" s="523">
        <f>ROUND(IF(BR351="対象",BT341*$BT$3,0),0)</f>
        <v>0</v>
      </c>
      <c r="BU351" s="531">
        <f>ROUND(IF(BR351="対象外",0,BU341*BT3),0)</f>
        <v>0</v>
      </c>
      <c r="BV351" s="70" t="s">
        <v>101</v>
      </c>
      <c r="BW351" s="511" t="s">
        <v>115</v>
      </c>
      <c r="BX351" s="22"/>
      <c r="BY351" s="523">
        <f>ROUND(IF(BW351="対象",BY341*$BY$3,0),0)</f>
        <v>0</v>
      </c>
      <c r="BZ351" s="531">
        <f>ROUND(IF(BW351="対象外",0,BZ341*BY3),0)</f>
        <v>0</v>
      </c>
      <c r="CA351" s="298"/>
      <c r="CB351" s="414">
        <f>BZ351+BU351+BP351</f>
        <v>0</v>
      </c>
      <c r="CC351" s="701">
        <f>BK351+BF351+BA351+AV351+AQ351+AL351+AG351+AB351+W351+R351</f>
        <v>106</v>
      </c>
    </row>
    <row r="352" spans="1:81" s="5" customFormat="1" ht="18" customHeight="1" thickBot="1">
      <c r="A352" s="1180"/>
      <c r="B352" s="1151" t="s">
        <v>65</v>
      </c>
      <c r="C352" s="1152"/>
      <c r="D352" s="71" t="s">
        <v>229</v>
      </c>
      <c r="E352" s="11"/>
      <c r="F352" s="599">
        <f>G352</f>
        <v>6431</v>
      </c>
      <c r="G352" s="554">
        <f>SUM(G348:G351)</f>
        <v>6431</v>
      </c>
      <c r="H352" s="452"/>
      <c r="I352" s="71" t="s">
        <v>229</v>
      </c>
      <c r="J352" s="11"/>
      <c r="K352" s="599">
        <f>L352</f>
        <v>6423</v>
      </c>
      <c r="L352" s="554">
        <f>SUM(L348:L351)</f>
        <v>6423</v>
      </c>
      <c r="M352" s="452"/>
      <c r="N352" s="71" t="s">
        <v>229</v>
      </c>
      <c r="O352" s="462"/>
      <c r="P352" s="599">
        <f>R352+Q352</f>
        <v>6454</v>
      </c>
      <c r="Q352" s="524">
        <f>SUM(Q348:Q351)</f>
        <v>6410</v>
      </c>
      <c r="R352" s="525">
        <f>SUM(R348:R351)</f>
        <v>44</v>
      </c>
      <c r="S352" s="71" t="s">
        <v>229</v>
      </c>
      <c r="T352" s="462"/>
      <c r="U352" s="599">
        <f>W352+V352</f>
        <v>9509</v>
      </c>
      <c r="V352" s="524">
        <f>SUM(V348:V351)</f>
        <v>6444</v>
      </c>
      <c r="W352" s="525">
        <f>SUM(W348:W351)</f>
        <v>3065</v>
      </c>
      <c r="X352" s="71" t="s">
        <v>229</v>
      </c>
      <c r="Y352" s="462"/>
      <c r="Z352" s="675">
        <f>AB352+AA352</f>
        <v>9519</v>
      </c>
      <c r="AA352" s="524">
        <f>SUM(AA348:AA351)</f>
        <v>6453</v>
      </c>
      <c r="AB352" s="525">
        <f>SUM(AB348:AB351)</f>
        <v>3066</v>
      </c>
      <c r="AC352" s="71" t="s">
        <v>229</v>
      </c>
      <c r="AD352" s="462"/>
      <c r="AE352" s="599">
        <f>AG352+AF352</f>
        <v>0</v>
      </c>
      <c r="AF352" s="524">
        <f>SUM(AF348:AF351)</f>
        <v>0</v>
      </c>
      <c r="AG352" s="525">
        <f>SUM(AG348:AG351)</f>
        <v>0</v>
      </c>
      <c r="AH352" s="71" t="s">
        <v>229</v>
      </c>
      <c r="AI352" s="462"/>
      <c r="AJ352" s="599">
        <f>AL352+AK352</f>
        <v>0</v>
      </c>
      <c r="AK352" s="524">
        <f>SUM(AK348:AK351)</f>
        <v>0</v>
      </c>
      <c r="AL352" s="525">
        <f>SUM(AL348:AL351)</f>
        <v>0</v>
      </c>
      <c r="AM352" s="71" t="s">
        <v>229</v>
      </c>
      <c r="AN352" s="462"/>
      <c r="AO352" s="599">
        <f>AQ352+AP352</f>
        <v>0</v>
      </c>
      <c r="AP352" s="524">
        <f>SUM(AP348:AP351)</f>
        <v>0</v>
      </c>
      <c r="AQ352" s="525">
        <f>SUM(AQ348:AQ351)</f>
        <v>0</v>
      </c>
      <c r="AR352" s="71" t="s">
        <v>229</v>
      </c>
      <c r="AS352" s="462"/>
      <c r="AT352" s="599">
        <f>AV352+AU352</f>
        <v>0</v>
      </c>
      <c r="AU352" s="524">
        <f>SUM(AU348:AU351)</f>
        <v>0</v>
      </c>
      <c r="AV352" s="525">
        <f>SUM(AV348:AV351)</f>
        <v>0</v>
      </c>
      <c r="AW352" s="71" t="s">
        <v>229</v>
      </c>
      <c r="AX352" s="462"/>
      <c r="AY352" s="599">
        <f>BA352+AZ352</f>
        <v>0</v>
      </c>
      <c r="AZ352" s="524">
        <f>SUM(AZ348:AZ351)</f>
        <v>0</v>
      </c>
      <c r="BA352" s="525">
        <f>SUM(BA348:BA351)</f>
        <v>0</v>
      </c>
      <c r="BB352" s="71" t="s">
        <v>229</v>
      </c>
      <c r="BC352" s="462"/>
      <c r="BD352" s="599">
        <f>BF352+BE352</f>
        <v>0</v>
      </c>
      <c r="BE352" s="524">
        <f>SUM(BE348:BE351)</f>
        <v>0</v>
      </c>
      <c r="BF352" s="525">
        <f>SUM(BF348:BF351)</f>
        <v>0</v>
      </c>
      <c r="BG352" s="71" t="s">
        <v>229</v>
      </c>
      <c r="BH352" s="462"/>
      <c r="BI352" s="599">
        <f>BK352+BJ352</f>
        <v>0</v>
      </c>
      <c r="BJ352" s="524">
        <f>SUM(BJ348:BJ351)</f>
        <v>0</v>
      </c>
      <c r="BK352" s="563">
        <f>SUM(BK348:BK351)</f>
        <v>0</v>
      </c>
      <c r="BL352" s="71" t="s">
        <v>229</v>
      </c>
      <c r="BM352" s="462"/>
      <c r="BN352" s="601">
        <f>BP352+BO352</f>
        <v>0</v>
      </c>
      <c r="BO352" s="524">
        <f>SUM(BO348:BO351)</f>
        <v>0</v>
      </c>
      <c r="BP352" s="532">
        <f>SUM(BP348:BP351)</f>
        <v>0</v>
      </c>
      <c r="BQ352" s="71" t="s">
        <v>229</v>
      </c>
      <c r="BR352" s="462"/>
      <c r="BS352" s="601">
        <f>BU352+BT352</f>
        <v>0</v>
      </c>
      <c r="BT352" s="524">
        <f>SUM(BT348:BT351)</f>
        <v>0</v>
      </c>
      <c r="BU352" s="532">
        <f>SUM(BU348:BU351)</f>
        <v>0</v>
      </c>
      <c r="BV352" s="71" t="s">
        <v>229</v>
      </c>
      <c r="BW352" s="462"/>
      <c r="BX352" s="601">
        <f>BZ352+BY352</f>
        <v>0</v>
      </c>
      <c r="BY352" s="524">
        <f>SUM(BY348:BY351)</f>
        <v>0</v>
      </c>
      <c r="BZ352" s="532">
        <f>SUM(BZ348:BZ351)</f>
        <v>0</v>
      </c>
      <c r="CA352" s="467">
        <f>BX352+BS352+BN352+BI352+BD352+AY352+AT352+AO352+AJ352+AE352+Z352+U352+P352+K352+F352</f>
        <v>38336</v>
      </c>
      <c r="CB352" s="415">
        <f>SUM(CB348:CB351)</f>
        <v>0</v>
      </c>
      <c r="CC352" s="702">
        <f>SUM(CC348:CC351)</f>
        <v>6175</v>
      </c>
    </row>
    <row r="353" spans="1:81" s="5" customFormat="1" ht="18" customHeight="1" thickBot="1">
      <c r="A353" s="1184"/>
      <c r="B353" s="1153" t="s">
        <v>66</v>
      </c>
      <c r="C353" s="1154"/>
      <c r="D353" s="474" t="s">
        <v>230</v>
      </c>
      <c r="E353" s="475"/>
      <c r="F353" s="599">
        <f>G353</f>
        <v>38151</v>
      </c>
      <c r="G353" s="554">
        <f>G352+G341</f>
        <v>38151</v>
      </c>
      <c r="H353" s="690"/>
      <c r="I353" s="474" t="s">
        <v>230</v>
      </c>
      <c r="J353" s="475"/>
      <c r="K353" s="599">
        <f>L353</f>
        <v>37476</v>
      </c>
      <c r="L353" s="554">
        <f>L352+L341</f>
        <v>37476</v>
      </c>
      <c r="M353" s="690"/>
      <c r="N353" s="474" t="s">
        <v>230</v>
      </c>
      <c r="O353" s="462"/>
      <c r="P353" s="599">
        <f>R353+Q353</f>
        <v>39954</v>
      </c>
      <c r="Q353" s="524">
        <f>Q352+Q341</f>
        <v>36410</v>
      </c>
      <c r="R353" s="525">
        <f>R352+R341</f>
        <v>3544</v>
      </c>
      <c r="S353" s="474" t="s">
        <v>230</v>
      </c>
      <c r="T353" s="462"/>
      <c r="U353" s="599">
        <f>W353+V353</f>
        <v>46044</v>
      </c>
      <c r="V353" s="524">
        <f>V352+V341</f>
        <v>39162</v>
      </c>
      <c r="W353" s="525">
        <f>W352+W341</f>
        <v>6882</v>
      </c>
      <c r="X353" s="474" t="s">
        <v>230</v>
      </c>
      <c r="Y353" s="462"/>
      <c r="Z353" s="675">
        <f>AB353+AA353</f>
        <v>46915</v>
      </c>
      <c r="AA353" s="524">
        <f>AA352+AA341</f>
        <v>39941</v>
      </c>
      <c r="AB353" s="525">
        <f>AB352+AB341</f>
        <v>6974</v>
      </c>
      <c r="AC353" s="474" t="s">
        <v>230</v>
      </c>
      <c r="AD353" s="462"/>
      <c r="AE353" s="599">
        <f>AG353+AF353</f>
        <v>0</v>
      </c>
      <c r="AF353" s="524">
        <f>AF352+AF341</f>
        <v>0</v>
      </c>
      <c r="AG353" s="525">
        <f>AG352+AG341</f>
        <v>0</v>
      </c>
      <c r="AH353" s="474" t="s">
        <v>230</v>
      </c>
      <c r="AI353" s="462"/>
      <c r="AJ353" s="599">
        <f>AL353+AK353</f>
        <v>0</v>
      </c>
      <c r="AK353" s="524">
        <f>AK352+AK341</f>
        <v>0</v>
      </c>
      <c r="AL353" s="525">
        <f>AL352+AL341</f>
        <v>0</v>
      </c>
      <c r="AM353" s="474" t="s">
        <v>230</v>
      </c>
      <c r="AN353" s="462"/>
      <c r="AO353" s="599">
        <f>AQ353+AP353</f>
        <v>0</v>
      </c>
      <c r="AP353" s="524">
        <f>AP352+AP341</f>
        <v>0</v>
      </c>
      <c r="AQ353" s="525">
        <f>AQ352+AQ341</f>
        <v>0</v>
      </c>
      <c r="AR353" s="474" t="s">
        <v>230</v>
      </c>
      <c r="AS353" s="462"/>
      <c r="AT353" s="599">
        <f>AV353+AU353</f>
        <v>0</v>
      </c>
      <c r="AU353" s="524">
        <f>AU352+AU341</f>
        <v>0</v>
      </c>
      <c r="AV353" s="525">
        <f>AV352+AV341</f>
        <v>0</v>
      </c>
      <c r="AW353" s="474" t="s">
        <v>230</v>
      </c>
      <c r="AX353" s="462"/>
      <c r="AY353" s="599">
        <f>BA353+AZ353</f>
        <v>0</v>
      </c>
      <c r="AZ353" s="524">
        <f>AZ352+AZ341</f>
        <v>0</v>
      </c>
      <c r="BA353" s="525">
        <f>BA352+BA341</f>
        <v>0</v>
      </c>
      <c r="BB353" s="474" t="s">
        <v>230</v>
      </c>
      <c r="BC353" s="462"/>
      <c r="BD353" s="599">
        <f>BF353+BE353</f>
        <v>0</v>
      </c>
      <c r="BE353" s="524">
        <f>BE352+BE341</f>
        <v>0</v>
      </c>
      <c r="BF353" s="525">
        <f>BF352+BF341</f>
        <v>0</v>
      </c>
      <c r="BG353" s="474" t="s">
        <v>230</v>
      </c>
      <c r="BH353" s="462"/>
      <c r="BI353" s="599">
        <f>BK353+BJ353</f>
        <v>0</v>
      </c>
      <c r="BJ353" s="524">
        <f>BJ352+BJ341</f>
        <v>0</v>
      </c>
      <c r="BK353" s="563">
        <f>BK352+BK341</f>
        <v>0</v>
      </c>
      <c r="BL353" s="474" t="s">
        <v>230</v>
      </c>
      <c r="BM353" s="462"/>
      <c r="BN353" s="601">
        <f>BP353+BO353</f>
        <v>0</v>
      </c>
      <c r="BO353" s="524">
        <f>BO352+BO341</f>
        <v>0</v>
      </c>
      <c r="BP353" s="532">
        <f>BP352+BP341</f>
        <v>0</v>
      </c>
      <c r="BQ353" s="474" t="s">
        <v>230</v>
      </c>
      <c r="BR353" s="462"/>
      <c r="BS353" s="601">
        <f>BU353+BT353</f>
        <v>0</v>
      </c>
      <c r="BT353" s="524">
        <f>BT352+BT341</f>
        <v>0</v>
      </c>
      <c r="BU353" s="532">
        <f>BU352+BU341</f>
        <v>0</v>
      </c>
      <c r="BV353" s="474" t="s">
        <v>230</v>
      </c>
      <c r="BW353" s="462"/>
      <c r="BX353" s="601">
        <f>BZ353+BY353</f>
        <v>0</v>
      </c>
      <c r="BY353" s="524">
        <f>BY352+BY341</f>
        <v>0</v>
      </c>
      <c r="BZ353" s="532">
        <f>BZ352+BZ341</f>
        <v>0</v>
      </c>
      <c r="CA353" s="467">
        <f>BX353+BS353+BN353+BI353+BD353+AY353+AT353+AO353+AJ353+AE353+Z353+U353+P353+K353+F353</f>
        <v>208540</v>
      </c>
      <c r="CB353" s="416">
        <f>CB352+SUM(CC312:CC335)</f>
        <v>725</v>
      </c>
      <c r="CC353" s="703">
        <f>CC352+SUM(CC297:CC311)-CC336</f>
        <v>16675</v>
      </c>
    </row>
    <row r="354" spans="1:81" s="5" customFormat="1" ht="35.4" customHeight="1" thickBot="1">
      <c r="A354" s="493" t="s">
        <v>80</v>
      </c>
      <c r="B354" s="1155">
        <f>職員設定!B15</f>
        <v>7</v>
      </c>
      <c r="C354" s="1156"/>
      <c r="D354" s="43"/>
      <c r="E354" s="24" t="s">
        <v>4</v>
      </c>
      <c r="F354" s="24" t="s">
        <v>33</v>
      </c>
      <c r="G354" s="364" t="s">
        <v>51</v>
      </c>
      <c r="H354" s="375" t="s">
        <v>165</v>
      </c>
      <c r="I354" s="43"/>
      <c r="J354" s="24" t="s">
        <v>4</v>
      </c>
      <c r="K354" s="24" t="s">
        <v>33</v>
      </c>
      <c r="L354" s="143" t="s">
        <v>51</v>
      </c>
      <c r="M354" s="375" t="s">
        <v>165</v>
      </c>
      <c r="N354" s="43"/>
      <c r="O354" s="24" t="s">
        <v>4</v>
      </c>
      <c r="P354" s="24" t="s">
        <v>78</v>
      </c>
      <c r="Q354" s="364" t="s">
        <v>51</v>
      </c>
      <c r="R354" s="410" t="s">
        <v>225</v>
      </c>
      <c r="S354" s="43"/>
      <c r="T354" s="24" t="s">
        <v>4</v>
      </c>
      <c r="U354" s="24" t="s">
        <v>78</v>
      </c>
      <c r="V354" s="364" t="s">
        <v>51</v>
      </c>
      <c r="W354" s="410" t="s">
        <v>225</v>
      </c>
      <c r="X354" s="43"/>
      <c r="Y354" s="24" t="s">
        <v>4</v>
      </c>
      <c r="Z354" s="24" t="s">
        <v>78</v>
      </c>
      <c r="AA354" s="364" t="s">
        <v>51</v>
      </c>
      <c r="AB354" s="410" t="s">
        <v>225</v>
      </c>
      <c r="AC354" s="43"/>
      <c r="AD354" s="24" t="s">
        <v>4</v>
      </c>
      <c r="AE354" s="24" t="s">
        <v>78</v>
      </c>
      <c r="AF354" s="364" t="s">
        <v>51</v>
      </c>
      <c r="AG354" s="410" t="s">
        <v>225</v>
      </c>
      <c r="AH354" s="43"/>
      <c r="AI354" s="24" t="s">
        <v>4</v>
      </c>
      <c r="AJ354" s="24" t="s">
        <v>78</v>
      </c>
      <c r="AK354" s="364" t="s">
        <v>51</v>
      </c>
      <c r="AL354" s="410" t="s">
        <v>225</v>
      </c>
      <c r="AM354" s="43"/>
      <c r="AN354" s="24" t="s">
        <v>4</v>
      </c>
      <c r="AO354" s="24" t="s">
        <v>78</v>
      </c>
      <c r="AP354" s="364" t="s">
        <v>51</v>
      </c>
      <c r="AQ354" s="410" t="s">
        <v>225</v>
      </c>
      <c r="AR354" s="43"/>
      <c r="AS354" s="24" t="s">
        <v>4</v>
      </c>
      <c r="AT354" s="24" t="s">
        <v>78</v>
      </c>
      <c r="AU354" s="364" t="s">
        <v>51</v>
      </c>
      <c r="AV354" s="410" t="s">
        <v>225</v>
      </c>
      <c r="AW354" s="43"/>
      <c r="AX354" s="24" t="s">
        <v>4</v>
      </c>
      <c r="AY354" s="24" t="s">
        <v>78</v>
      </c>
      <c r="AZ354" s="364" t="s">
        <v>51</v>
      </c>
      <c r="BA354" s="410" t="s">
        <v>225</v>
      </c>
      <c r="BB354" s="43"/>
      <c r="BC354" s="24" t="s">
        <v>4</v>
      </c>
      <c r="BD354" s="24" t="s">
        <v>78</v>
      </c>
      <c r="BE354" s="364" t="s">
        <v>51</v>
      </c>
      <c r="BF354" s="410" t="s">
        <v>225</v>
      </c>
      <c r="BG354" s="43"/>
      <c r="BH354" s="24" t="s">
        <v>4</v>
      </c>
      <c r="BI354" s="24" t="s">
        <v>78</v>
      </c>
      <c r="BJ354" s="364" t="s">
        <v>51</v>
      </c>
      <c r="BK354" s="410" t="s">
        <v>225</v>
      </c>
      <c r="BL354" s="43"/>
      <c r="BM354" s="24" t="s">
        <v>4</v>
      </c>
      <c r="BN354" s="24" t="s">
        <v>33</v>
      </c>
      <c r="BO354" s="364" t="s">
        <v>51</v>
      </c>
      <c r="BP354" s="410" t="s">
        <v>225</v>
      </c>
      <c r="BQ354" s="43"/>
      <c r="BR354" s="24" t="s">
        <v>4</v>
      </c>
      <c r="BS354" s="24" t="s">
        <v>33</v>
      </c>
      <c r="BT354" s="364" t="s">
        <v>51</v>
      </c>
      <c r="BU354" s="410" t="s">
        <v>225</v>
      </c>
      <c r="BV354" s="43"/>
      <c r="BW354" s="24" t="s">
        <v>4</v>
      </c>
      <c r="BX354" s="24" t="s">
        <v>33</v>
      </c>
      <c r="BY354" s="364" t="s">
        <v>51</v>
      </c>
      <c r="BZ354" s="410" t="s">
        <v>225</v>
      </c>
      <c r="CA354" s="411" t="s">
        <v>0</v>
      </c>
      <c r="CB354" s="412" t="s">
        <v>157</v>
      </c>
      <c r="CC354" s="696" t="s">
        <v>225</v>
      </c>
    </row>
    <row r="355" spans="1:81" s="5" customFormat="1" ht="18" customHeight="1">
      <c r="A355" s="1187" t="str">
        <f>職員設定!C15</f>
        <v>G</v>
      </c>
      <c r="B355" s="1159" t="s">
        <v>39</v>
      </c>
      <c r="C355" s="1164" t="s">
        <v>2</v>
      </c>
      <c r="D355" s="109" t="s">
        <v>37</v>
      </c>
      <c r="E355" s="32"/>
      <c r="F355" s="1000">
        <f>職員設定!$D$15</f>
        <v>1</v>
      </c>
      <c r="G355" s="1045">
        <f>E357*F355-H355</f>
        <v>0</v>
      </c>
      <c r="H355" s="1095"/>
      <c r="I355" s="109" t="s">
        <v>37</v>
      </c>
      <c r="J355" s="32">
        <v>164000</v>
      </c>
      <c r="K355" s="1000">
        <f>職員設定!$D$15</f>
        <v>1</v>
      </c>
      <c r="L355" s="1045">
        <f>J357*K355-M355</f>
        <v>0</v>
      </c>
      <c r="M355" s="1095">
        <v>4000</v>
      </c>
      <c r="N355" s="109" t="s">
        <v>37</v>
      </c>
      <c r="O355" s="32">
        <v>164000</v>
      </c>
      <c r="P355" s="1000">
        <f>職員設定!$D$15</f>
        <v>1</v>
      </c>
      <c r="Q355" s="1045">
        <f>O357*P355-R355</f>
        <v>0</v>
      </c>
      <c r="R355" s="970">
        <f>IF(O355="",0,$M$355)</f>
        <v>4000</v>
      </c>
      <c r="S355" s="109" t="s">
        <v>37</v>
      </c>
      <c r="T355" s="32">
        <v>164000</v>
      </c>
      <c r="U355" s="1000">
        <f>職員設定!$D$15</f>
        <v>1</v>
      </c>
      <c r="V355" s="1045">
        <f>T357*U355-W355</f>
        <v>0</v>
      </c>
      <c r="W355" s="970">
        <f>IF(T355="",0,$M$355)</f>
        <v>4000</v>
      </c>
      <c r="X355" s="109" t="s">
        <v>37</v>
      </c>
      <c r="Y355" s="32">
        <v>164000</v>
      </c>
      <c r="Z355" s="1000">
        <f>職員設定!$D$15</f>
        <v>1</v>
      </c>
      <c r="AA355" s="1045">
        <f>Y357*Z355-AB355</f>
        <v>0</v>
      </c>
      <c r="AB355" s="970">
        <f>IF(Y355="",0,$M$355)</f>
        <v>4000</v>
      </c>
      <c r="AC355" s="109" t="s">
        <v>37</v>
      </c>
      <c r="AD355" s="32"/>
      <c r="AE355" s="1000">
        <f>職員設定!$D$15</f>
        <v>1</v>
      </c>
      <c r="AF355" s="1045">
        <f>AD357*AE355-AG355</f>
        <v>0</v>
      </c>
      <c r="AG355" s="970">
        <f>IF(AD355="",0,$M$355)</f>
        <v>0</v>
      </c>
      <c r="AH355" s="109" t="s">
        <v>37</v>
      </c>
      <c r="AI355" s="32"/>
      <c r="AJ355" s="1000">
        <f>職員設定!$D$15</f>
        <v>1</v>
      </c>
      <c r="AK355" s="1045">
        <f>AI357*AJ355-AL355</f>
        <v>0</v>
      </c>
      <c r="AL355" s="970">
        <f>IF(AI355="",0,$M$355)</f>
        <v>0</v>
      </c>
      <c r="AM355" s="109" t="s">
        <v>37</v>
      </c>
      <c r="AN355" s="32"/>
      <c r="AO355" s="1000">
        <f>職員設定!$D$15</f>
        <v>1</v>
      </c>
      <c r="AP355" s="1045">
        <f>AN357*AO355-AQ355</f>
        <v>0</v>
      </c>
      <c r="AQ355" s="970">
        <f>IF(AN355="",0,$M$355)</f>
        <v>0</v>
      </c>
      <c r="AR355" s="109" t="s">
        <v>37</v>
      </c>
      <c r="AS355" s="32"/>
      <c r="AT355" s="1000">
        <f>職員設定!$D$15</f>
        <v>1</v>
      </c>
      <c r="AU355" s="1045">
        <f>AS357*AT355-AV355</f>
        <v>0</v>
      </c>
      <c r="AV355" s="970">
        <f>IF(AS355="",0,$M$355)</f>
        <v>0</v>
      </c>
      <c r="AW355" s="109" t="s">
        <v>37</v>
      </c>
      <c r="AX355" s="32"/>
      <c r="AY355" s="1000">
        <f>職員設定!$D$15</f>
        <v>1</v>
      </c>
      <c r="AZ355" s="1045">
        <f>AX357*AY355-BA355</f>
        <v>0</v>
      </c>
      <c r="BA355" s="970">
        <f>IF(AX355="",0,$M$355)</f>
        <v>0</v>
      </c>
      <c r="BB355" s="109" t="s">
        <v>37</v>
      </c>
      <c r="BC355" s="32"/>
      <c r="BD355" s="1000">
        <f>職員設定!$D$15</f>
        <v>1</v>
      </c>
      <c r="BE355" s="1045">
        <f>BC357*BD355-BF355</f>
        <v>0</v>
      </c>
      <c r="BF355" s="970">
        <f>IF(BC355="",0,$M$355)</f>
        <v>0</v>
      </c>
      <c r="BG355" s="109" t="s">
        <v>37</v>
      </c>
      <c r="BH355" s="32"/>
      <c r="BI355" s="1000">
        <f>職員設定!$D$15</f>
        <v>1</v>
      </c>
      <c r="BJ355" s="1045">
        <f>BH357*BI355-BK355</f>
        <v>0</v>
      </c>
      <c r="BK355" s="970">
        <f>IF(BH355="",0,$M$355)</f>
        <v>0</v>
      </c>
      <c r="BL355" s="244"/>
      <c r="BM355" s="76"/>
      <c r="BN355" s="1000">
        <f>職員設定!$D$15</f>
        <v>1</v>
      </c>
      <c r="BO355" s="983"/>
      <c r="BP355" s="960"/>
      <c r="BQ355" s="244"/>
      <c r="BR355" s="76"/>
      <c r="BS355" s="1000">
        <f>職員設定!$D$15</f>
        <v>1</v>
      </c>
      <c r="BT355" s="983"/>
      <c r="BU355" s="960"/>
      <c r="BV355" s="244"/>
      <c r="BW355" s="76"/>
      <c r="BX355" s="1000">
        <f>職員設定!$D$15</f>
        <v>1</v>
      </c>
      <c r="BY355" s="983"/>
      <c r="BZ355" s="960"/>
      <c r="CA355" s="1086">
        <f>BJ355+BK355+BE355+BF355+AZ355+BA355+AU355+AV355+AP355+AQ355+AK355+AL355+AF355+AG355+AA355+AB355+V355+W355+Q355+R355+L355+M355+G355+H355</f>
        <v>16000</v>
      </c>
      <c r="CB355" s="1087">
        <f>H355+M355</f>
        <v>4000</v>
      </c>
      <c r="CC355" s="1025">
        <f>BK355+BF355+BA355+AV355+AQ355+AL355+AG355+AB355+W355+R355</f>
        <v>12000</v>
      </c>
    </row>
    <row r="356" spans="1:81" s="421" customFormat="1" ht="18.600000000000001" customHeight="1">
      <c r="A356" s="1180"/>
      <c r="B356" s="1160"/>
      <c r="C356" s="1165"/>
      <c r="D356" s="45" t="s">
        <v>1</v>
      </c>
      <c r="E356" s="149" t="str">
        <f>IF(E355&lt;&gt;"",職員設定!$E$15,"0")</f>
        <v>0</v>
      </c>
      <c r="F356" s="1001"/>
      <c r="G356" s="1046"/>
      <c r="H356" s="1103"/>
      <c r="I356" s="45" t="s">
        <v>1</v>
      </c>
      <c r="J356" s="149">
        <f>IF(J355&lt;&gt;"",職員設定!$E$15,"0")</f>
        <v>160000</v>
      </c>
      <c r="K356" s="1001"/>
      <c r="L356" s="1046"/>
      <c r="M356" s="1103"/>
      <c r="N356" s="45" t="s">
        <v>1</v>
      </c>
      <c r="O356" s="149">
        <f>IF(O355&lt;&gt;"",職員設定!$E$15,"0")</f>
        <v>160000</v>
      </c>
      <c r="P356" s="1001"/>
      <c r="Q356" s="1046"/>
      <c r="R356" s="971"/>
      <c r="S356" s="45" t="s">
        <v>1</v>
      </c>
      <c r="T356" s="149">
        <f>IF(T355&lt;&gt;"",職員設定!$E$15,"0")</f>
        <v>160000</v>
      </c>
      <c r="U356" s="1001"/>
      <c r="V356" s="1046"/>
      <c r="W356" s="971"/>
      <c r="X356" s="45" t="s">
        <v>1</v>
      </c>
      <c r="Y356" s="149">
        <f>IF(Y355&lt;&gt;"",職員設定!$E$15,"0")</f>
        <v>160000</v>
      </c>
      <c r="Z356" s="1001"/>
      <c r="AA356" s="1046"/>
      <c r="AB356" s="971"/>
      <c r="AC356" s="45" t="s">
        <v>1</v>
      </c>
      <c r="AD356" s="149" t="str">
        <f>IF(AD355&lt;&gt;"",職員設定!$E$15,"0")</f>
        <v>0</v>
      </c>
      <c r="AE356" s="1001"/>
      <c r="AF356" s="1046"/>
      <c r="AG356" s="971"/>
      <c r="AH356" s="45" t="s">
        <v>1</v>
      </c>
      <c r="AI356" s="149" t="str">
        <f>IF(AI355&lt;&gt;"",職員設定!$E$15,"0")</f>
        <v>0</v>
      </c>
      <c r="AJ356" s="1001"/>
      <c r="AK356" s="1046"/>
      <c r="AL356" s="971"/>
      <c r="AM356" s="45" t="s">
        <v>1</v>
      </c>
      <c r="AN356" s="149" t="str">
        <f>IF(AN355&lt;&gt;"",職員設定!$E$15,"0")</f>
        <v>0</v>
      </c>
      <c r="AO356" s="1001"/>
      <c r="AP356" s="1046"/>
      <c r="AQ356" s="971"/>
      <c r="AR356" s="45" t="s">
        <v>1</v>
      </c>
      <c r="AS356" s="149" t="str">
        <f>IF(AS355&lt;&gt;"",職員設定!$E$15,"0")</f>
        <v>0</v>
      </c>
      <c r="AT356" s="1001"/>
      <c r="AU356" s="1046"/>
      <c r="AV356" s="971"/>
      <c r="AW356" s="45" t="s">
        <v>1</v>
      </c>
      <c r="AX356" s="149" t="str">
        <f>IF(AX355&lt;&gt;"",職員設定!$E$15,"0")</f>
        <v>0</v>
      </c>
      <c r="AY356" s="1001"/>
      <c r="AZ356" s="1046"/>
      <c r="BA356" s="971"/>
      <c r="BB356" s="45" t="s">
        <v>1</v>
      </c>
      <c r="BC356" s="149" t="str">
        <f>IF(BC355&lt;&gt;"",職員設定!$E$15,"0")</f>
        <v>0</v>
      </c>
      <c r="BD356" s="1001"/>
      <c r="BE356" s="1046"/>
      <c r="BF356" s="971"/>
      <c r="BG356" s="45" t="s">
        <v>1</v>
      </c>
      <c r="BH356" s="149" t="str">
        <f>IF(BH355&lt;&gt;"",職員設定!$E$15,"0")</f>
        <v>0</v>
      </c>
      <c r="BI356" s="1001"/>
      <c r="BJ356" s="1046"/>
      <c r="BK356" s="971"/>
      <c r="BL356" s="45"/>
      <c r="BM356" s="16"/>
      <c r="BN356" s="1001"/>
      <c r="BO356" s="984"/>
      <c r="BP356" s="954"/>
      <c r="BQ356" s="45"/>
      <c r="BR356" s="16"/>
      <c r="BS356" s="1001"/>
      <c r="BT356" s="984"/>
      <c r="BU356" s="954"/>
      <c r="BV356" s="45"/>
      <c r="BW356" s="16"/>
      <c r="BX356" s="1001"/>
      <c r="BY356" s="984"/>
      <c r="BZ356" s="954"/>
      <c r="CA356" s="1080"/>
      <c r="CB356" s="1022"/>
      <c r="CC356" s="1026"/>
    </row>
    <row r="357" spans="1:81" ht="18" customHeight="1" thickBot="1">
      <c r="A357" s="1180"/>
      <c r="B357" s="1160"/>
      <c r="C357" s="1166"/>
      <c r="D357" s="46" t="s">
        <v>51</v>
      </c>
      <c r="E357" s="18">
        <f>E355-E356</f>
        <v>0</v>
      </c>
      <c r="F357" s="1001"/>
      <c r="G357" s="1047"/>
      <c r="H357" s="1104"/>
      <c r="I357" s="46" t="s">
        <v>51</v>
      </c>
      <c r="J357" s="18">
        <f>J355-J356</f>
        <v>4000</v>
      </c>
      <c r="K357" s="1001"/>
      <c r="L357" s="1047"/>
      <c r="M357" s="1104"/>
      <c r="N357" s="46" t="s">
        <v>51</v>
      </c>
      <c r="O357" s="18">
        <f>O355-O356</f>
        <v>4000</v>
      </c>
      <c r="P357" s="1001"/>
      <c r="Q357" s="1047"/>
      <c r="R357" s="972"/>
      <c r="S357" s="46" t="s">
        <v>51</v>
      </c>
      <c r="T357" s="18">
        <f>T355-T356</f>
        <v>4000</v>
      </c>
      <c r="U357" s="1001"/>
      <c r="V357" s="1047"/>
      <c r="W357" s="972"/>
      <c r="X357" s="46" t="s">
        <v>51</v>
      </c>
      <c r="Y357" s="18">
        <f>Y355-Y356</f>
        <v>4000</v>
      </c>
      <c r="Z357" s="1001"/>
      <c r="AA357" s="1047"/>
      <c r="AB357" s="972"/>
      <c r="AC357" s="46" t="s">
        <v>51</v>
      </c>
      <c r="AD357" s="18">
        <f>AD355-AD356</f>
        <v>0</v>
      </c>
      <c r="AE357" s="1001"/>
      <c r="AF357" s="1047"/>
      <c r="AG357" s="972"/>
      <c r="AH357" s="46" t="s">
        <v>51</v>
      </c>
      <c r="AI357" s="18">
        <f>AI355-AI356</f>
        <v>0</v>
      </c>
      <c r="AJ357" s="1001"/>
      <c r="AK357" s="1047"/>
      <c r="AL357" s="972"/>
      <c r="AM357" s="46" t="s">
        <v>51</v>
      </c>
      <c r="AN357" s="18">
        <f>AN355-AN356</f>
        <v>0</v>
      </c>
      <c r="AO357" s="1001"/>
      <c r="AP357" s="1047"/>
      <c r="AQ357" s="972"/>
      <c r="AR357" s="46" t="s">
        <v>51</v>
      </c>
      <c r="AS357" s="18">
        <f>AS355-AS356</f>
        <v>0</v>
      </c>
      <c r="AT357" s="1001"/>
      <c r="AU357" s="1047"/>
      <c r="AV357" s="972"/>
      <c r="AW357" s="46" t="s">
        <v>51</v>
      </c>
      <c r="AX357" s="18">
        <f>AX355-AX356</f>
        <v>0</v>
      </c>
      <c r="AY357" s="1001"/>
      <c r="AZ357" s="1047"/>
      <c r="BA357" s="972"/>
      <c r="BB357" s="46" t="s">
        <v>51</v>
      </c>
      <c r="BC357" s="18">
        <f>BC355-BC356</f>
        <v>0</v>
      </c>
      <c r="BD357" s="1001"/>
      <c r="BE357" s="1047"/>
      <c r="BF357" s="972"/>
      <c r="BG357" s="46" t="s">
        <v>51</v>
      </c>
      <c r="BH357" s="18">
        <f>BH355-BH356</f>
        <v>0</v>
      </c>
      <c r="BI357" s="1001"/>
      <c r="BJ357" s="1047"/>
      <c r="BK357" s="972"/>
      <c r="BL357" s="77"/>
      <c r="BM357" s="78"/>
      <c r="BN357" s="1001"/>
      <c r="BO357" s="985"/>
      <c r="BP357" s="955"/>
      <c r="BQ357" s="77"/>
      <c r="BR357" s="78"/>
      <c r="BS357" s="1001"/>
      <c r="BT357" s="985"/>
      <c r="BU357" s="955"/>
      <c r="BV357" s="77"/>
      <c r="BW357" s="78"/>
      <c r="BX357" s="1001"/>
      <c r="BY357" s="985"/>
      <c r="BZ357" s="955"/>
      <c r="CA357" s="1081"/>
      <c r="CB357" s="1023"/>
      <c r="CC357" s="1027"/>
    </row>
    <row r="358" spans="1:81" ht="18" customHeight="1">
      <c r="A358" s="1180"/>
      <c r="B358" s="1161"/>
      <c r="C358" s="1167" t="str">
        <f>職員設定!$F$7</f>
        <v>資格手当</v>
      </c>
      <c r="D358" s="44" t="s">
        <v>38</v>
      </c>
      <c r="E358" s="32"/>
      <c r="F358" s="1001"/>
      <c r="G358" s="1045">
        <f>E360*F355-H358</f>
        <v>0</v>
      </c>
      <c r="H358" s="1095"/>
      <c r="I358" s="44" t="s">
        <v>38</v>
      </c>
      <c r="J358" s="32">
        <v>30000</v>
      </c>
      <c r="K358" s="1001"/>
      <c r="L358" s="1045">
        <f>J360*K355-M358</f>
        <v>30000</v>
      </c>
      <c r="M358" s="1095"/>
      <c r="N358" s="44" t="s">
        <v>38</v>
      </c>
      <c r="O358" s="32">
        <v>30000</v>
      </c>
      <c r="P358" s="1001"/>
      <c r="Q358" s="1045">
        <f>O360*P355-R358</f>
        <v>30000</v>
      </c>
      <c r="R358" s="970">
        <f>IF(O355="",0,$M$358)</f>
        <v>0</v>
      </c>
      <c r="S358" s="44" t="s">
        <v>38</v>
      </c>
      <c r="T358" s="32">
        <v>30000</v>
      </c>
      <c r="U358" s="1001"/>
      <c r="V358" s="1045">
        <f>T360*U355-W358</f>
        <v>30000</v>
      </c>
      <c r="W358" s="970">
        <f>IF(T355="",0,$M$358)</f>
        <v>0</v>
      </c>
      <c r="X358" s="44" t="s">
        <v>38</v>
      </c>
      <c r="Y358" s="32">
        <v>30000</v>
      </c>
      <c r="Z358" s="1001"/>
      <c r="AA358" s="1045">
        <f>Y360*Z355-AB358</f>
        <v>30000</v>
      </c>
      <c r="AB358" s="970">
        <f>IF(Y355="",0,$M$358)</f>
        <v>0</v>
      </c>
      <c r="AC358" s="44" t="s">
        <v>38</v>
      </c>
      <c r="AD358" s="32"/>
      <c r="AE358" s="1001"/>
      <c r="AF358" s="1045">
        <f>AD360*AE355-AG358</f>
        <v>0</v>
      </c>
      <c r="AG358" s="970">
        <f>IF(AD355="",0,$M$358)</f>
        <v>0</v>
      </c>
      <c r="AH358" s="44" t="s">
        <v>38</v>
      </c>
      <c r="AI358" s="32"/>
      <c r="AJ358" s="1001"/>
      <c r="AK358" s="1045">
        <f>AI360*AJ355-AL358</f>
        <v>0</v>
      </c>
      <c r="AL358" s="970">
        <f>IF(AI355="",0,$M$358)</f>
        <v>0</v>
      </c>
      <c r="AM358" s="44" t="s">
        <v>38</v>
      </c>
      <c r="AN358" s="32"/>
      <c r="AO358" s="1001"/>
      <c r="AP358" s="1045">
        <f>AN360*AO355-AQ358</f>
        <v>0</v>
      </c>
      <c r="AQ358" s="970">
        <f>IF(AN355="",0,$M$358)</f>
        <v>0</v>
      </c>
      <c r="AR358" s="44" t="s">
        <v>38</v>
      </c>
      <c r="AS358" s="32"/>
      <c r="AT358" s="1001"/>
      <c r="AU358" s="1045">
        <f>AS360*AT355-AV358</f>
        <v>0</v>
      </c>
      <c r="AV358" s="970">
        <f>IF(AS355="",0,$M$358)</f>
        <v>0</v>
      </c>
      <c r="AW358" s="44" t="s">
        <v>38</v>
      </c>
      <c r="AX358" s="32"/>
      <c r="AY358" s="1001"/>
      <c r="AZ358" s="1045">
        <f>AX360*AY355-BA358</f>
        <v>0</v>
      </c>
      <c r="BA358" s="970">
        <f>IF(AX355="",0,$M$358)</f>
        <v>0</v>
      </c>
      <c r="BB358" s="44" t="s">
        <v>38</v>
      </c>
      <c r="BC358" s="32"/>
      <c r="BD358" s="1001"/>
      <c r="BE358" s="1045">
        <f>BC360*BD355-BF358</f>
        <v>0</v>
      </c>
      <c r="BF358" s="970">
        <f>IF(BC355="",0,$M$358)</f>
        <v>0</v>
      </c>
      <c r="BG358" s="44" t="s">
        <v>38</v>
      </c>
      <c r="BH358" s="32"/>
      <c r="BI358" s="1001"/>
      <c r="BJ358" s="1045">
        <f>BH360*BI355-BK358</f>
        <v>0</v>
      </c>
      <c r="BK358" s="970">
        <f>IF(BH355="",0,$M$358)</f>
        <v>0</v>
      </c>
      <c r="BL358" s="75"/>
      <c r="BM358" s="76"/>
      <c r="BN358" s="1001"/>
      <c r="BO358" s="983"/>
      <c r="BP358" s="960"/>
      <c r="BQ358" s="75"/>
      <c r="BR358" s="76"/>
      <c r="BS358" s="1001"/>
      <c r="BT358" s="983"/>
      <c r="BU358" s="960"/>
      <c r="BV358" s="75"/>
      <c r="BW358" s="76"/>
      <c r="BX358" s="1001"/>
      <c r="BY358" s="983"/>
      <c r="BZ358" s="960"/>
      <c r="CA358" s="1003">
        <f t="shared" ref="CA358" si="150">BJ358+BK358+BE358+BF358+AZ358+BA358+AU358+AV358+AP358+AQ358+AK358+AL358+AF358+AG358+AA358+AB358+V358+W358+Q358+R358+L358+M358+G358+H358</f>
        <v>120000</v>
      </c>
      <c r="CB358" s="1019">
        <f t="shared" ref="CB358" si="151">H358+M358</f>
        <v>0</v>
      </c>
      <c r="CC358" s="1012">
        <f t="shared" ref="CC358" si="152">BK358+BF358+BA358+AV358+AQ358+AL358+AG358+AB358+W358+R358</f>
        <v>0</v>
      </c>
    </row>
    <row r="359" spans="1:81" s="230" customFormat="1" ht="18" customHeight="1">
      <c r="A359" s="1180"/>
      <c r="B359" s="1161"/>
      <c r="C359" s="1168"/>
      <c r="D359" s="45" t="s">
        <v>71</v>
      </c>
      <c r="E359" s="149" t="str">
        <f>IF(E358&lt;&gt;"",職員設定!$F$15,"0")</f>
        <v>0</v>
      </c>
      <c r="F359" s="1001"/>
      <c r="G359" s="1046"/>
      <c r="H359" s="1103"/>
      <c r="I359" s="45" t="s">
        <v>71</v>
      </c>
      <c r="J359" s="149">
        <f>IF(J358&lt;&gt;"",職員設定!$F$15,"0")</f>
        <v>0</v>
      </c>
      <c r="K359" s="1001"/>
      <c r="L359" s="1046"/>
      <c r="M359" s="1103"/>
      <c r="N359" s="45" t="s">
        <v>71</v>
      </c>
      <c r="O359" s="149">
        <f>IF(O358&lt;&gt;"",職員設定!$F$15,"0")</f>
        <v>0</v>
      </c>
      <c r="P359" s="1001"/>
      <c r="Q359" s="1046"/>
      <c r="R359" s="971"/>
      <c r="S359" s="45" t="s">
        <v>71</v>
      </c>
      <c r="T359" s="149">
        <f>IF(T358&lt;&gt;"",職員設定!$F$15,"0")</f>
        <v>0</v>
      </c>
      <c r="U359" s="1001"/>
      <c r="V359" s="1046"/>
      <c r="W359" s="971"/>
      <c r="X359" s="45" t="s">
        <v>71</v>
      </c>
      <c r="Y359" s="149">
        <f>IF(Y358&lt;&gt;"",職員設定!$F$15,"0")</f>
        <v>0</v>
      </c>
      <c r="Z359" s="1001"/>
      <c r="AA359" s="1046"/>
      <c r="AB359" s="971"/>
      <c r="AC359" s="45" t="s">
        <v>71</v>
      </c>
      <c r="AD359" s="149" t="str">
        <f>IF(AD358&lt;&gt;"",職員設定!$F$15,"0")</f>
        <v>0</v>
      </c>
      <c r="AE359" s="1001"/>
      <c r="AF359" s="1046"/>
      <c r="AG359" s="971"/>
      <c r="AH359" s="45" t="s">
        <v>71</v>
      </c>
      <c r="AI359" s="149" t="str">
        <f>IF(AI358&lt;&gt;"",職員設定!$F$15,"0")</f>
        <v>0</v>
      </c>
      <c r="AJ359" s="1001"/>
      <c r="AK359" s="1046"/>
      <c r="AL359" s="971"/>
      <c r="AM359" s="45" t="s">
        <v>71</v>
      </c>
      <c r="AN359" s="149" t="str">
        <f>IF(AN358&lt;&gt;"",職員設定!$F$15,"0")</f>
        <v>0</v>
      </c>
      <c r="AO359" s="1001"/>
      <c r="AP359" s="1046"/>
      <c r="AQ359" s="971"/>
      <c r="AR359" s="45" t="s">
        <v>71</v>
      </c>
      <c r="AS359" s="149" t="str">
        <f>IF(AS358&lt;&gt;"",職員設定!$F$15,"0")</f>
        <v>0</v>
      </c>
      <c r="AT359" s="1001"/>
      <c r="AU359" s="1046"/>
      <c r="AV359" s="971"/>
      <c r="AW359" s="45" t="s">
        <v>71</v>
      </c>
      <c r="AX359" s="149" t="str">
        <f>IF(AX358&lt;&gt;"",職員設定!$F$15,"0")</f>
        <v>0</v>
      </c>
      <c r="AY359" s="1001"/>
      <c r="AZ359" s="1046"/>
      <c r="BA359" s="971"/>
      <c r="BB359" s="45" t="s">
        <v>71</v>
      </c>
      <c r="BC359" s="149" t="str">
        <f>IF(BC358&lt;&gt;"",職員設定!$F$15,"0")</f>
        <v>0</v>
      </c>
      <c r="BD359" s="1001"/>
      <c r="BE359" s="1046"/>
      <c r="BF359" s="971"/>
      <c r="BG359" s="45" t="s">
        <v>71</v>
      </c>
      <c r="BH359" s="149" t="str">
        <f>IF(BH358&lt;&gt;"",職員設定!$F$15,"0")</f>
        <v>0</v>
      </c>
      <c r="BI359" s="1001"/>
      <c r="BJ359" s="1046"/>
      <c r="BK359" s="971"/>
      <c r="BL359" s="45"/>
      <c r="BM359" s="16"/>
      <c r="BN359" s="1001"/>
      <c r="BO359" s="984"/>
      <c r="BP359" s="954"/>
      <c r="BQ359" s="45"/>
      <c r="BR359" s="16"/>
      <c r="BS359" s="1001"/>
      <c r="BT359" s="984"/>
      <c r="BU359" s="954"/>
      <c r="BV359" s="45"/>
      <c r="BW359" s="16"/>
      <c r="BX359" s="1001"/>
      <c r="BY359" s="984"/>
      <c r="BZ359" s="954"/>
      <c r="CA359" s="1004"/>
      <c r="CB359" s="1020"/>
      <c r="CC359" s="1013"/>
    </row>
    <row r="360" spans="1:81" ht="18" customHeight="1" thickBot="1">
      <c r="A360" s="1180"/>
      <c r="B360" s="1161"/>
      <c r="C360" s="1169"/>
      <c r="D360" s="46" t="s">
        <v>51</v>
      </c>
      <c r="E360" s="18">
        <f>E358-E359</f>
        <v>0</v>
      </c>
      <c r="F360" s="1001"/>
      <c r="G360" s="1047"/>
      <c r="H360" s="1104"/>
      <c r="I360" s="46" t="s">
        <v>51</v>
      </c>
      <c r="J360" s="18">
        <f>J358-J359</f>
        <v>30000</v>
      </c>
      <c r="K360" s="1001"/>
      <c r="L360" s="1047"/>
      <c r="M360" s="1104"/>
      <c r="N360" s="46" t="s">
        <v>51</v>
      </c>
      <c r="O360" s="18">
        <f>O358-O359</f>
        <v>30000</v>
      </c>
      <c r="P360" s="1001"/>
      <c r="Q360" s="1047"/>
      <c r="R360" s="972"/>
      <c r="S360" s="46" t="s">
        <v>51</v>
      </c>
      <c r="T360" s="18">
        <f>T358-T359</f>
        <v>30000</v>
      </c>
      <c r="U360" s="1001"/>
      <c r="V360" s="1047"/>
      <c r="W360" s="972"/>
      <c r="X360" s="46" t="s">
        <v>51</v>
      </c>
      <c r="Y360" s="18">
        <f>Y358-Y359</f>
        <v>30000</v>
      </c>
      <c r="Z360" s="1001"/>
      <c r="AA360" s="1047"/>
      <c r="AB360" s="972"/>
      <c r="AC360" s="46" t="s">
        <v>51</v>
      </c>
      <c r="AD360" s="18">
        <f>AD358-AD359</f>
        <v>0</v>
      </c>
      <c r="AE360" s="1001"/>
      <c r="AF360" s="1047"/>
      <c r="AG360" s="972"/>
      <c r="AH360" s="46" t="s">
        <v>51</v>
      </c>
      <c r="AI360" s="18">
        <f>AI358-AI359</f>
        <v>0</v>
      </c>
      <c r="AJ360" s="1001"/>
      <c r="AK360" s="1047"/>
      <c r="AL360" s="972"/>
      <c r="AM360" s="46" t="s">
        <v>51</v>
      </c>
      <c r="AN360" s="18">
        <f>AN358-AN359</f>
        <v>0</v>
      </c>
      <c r="AO360" s="1001"/>
      <c r="AP360" s="1047"/>
      <c r="AQ360" s="972"/>
      <c r="AR360" s="46" t="s">
        <v>51</v>
      </c>
      <c r="AS360" s="18">
        <f>AS358-AS359</f>
        <v>0</v>
      </c>
      <c r="AT360" s="1001"/>
      <c r="AU360" s="1047"/>
      <c r="AV360" s="972"/>
      <c r="AW360" s="46" t="s">
        <v>51</v>
      </c>
      <c r="AX360" s="18">
        <f>AX358-AX359</f>
        <v>0</v>
      </c>
      <c r="AY360" s="1001"/>
      <c r="AZ360" s="1047"/>
      <c r="BA360" s="972"/>
      <c r="BB360" s="46" t="s">
        <v>51</v>
      </c>
      <c r="BC360" s="18">
        <f>BC358-BC359</f>
        <v>0</v>
      </c>
      <c r="BD360" s="1001"/>
      <c r="BE360" s="1047"/>
      <c r="BF360" s="972"/>
      <c r="BG360" s="46" t="s">
        <v>51</v>
      </c>
      <c r="BH360" s="18">
        <f>BH358-BH359</f>
        <v>0</v>
      </c>
      <c r="BI360" s="1001"/>
      <c r="BJ360" s="1047"/>
      <c r="BK360" s="972"/>
      <c r="BL360" s="77"/>
      <c r="BM360" s="78"/>
      <c r="BN360" s="1001"/>
      <c r="BO360" s="985"/>
      <c r="BP360" s="955"/>
      <c r="BQ360" s="77"/>
      <c r="BR360" s="78"/>
      <c r="BS360" s="1001"/>
      <c r="BT360" s="985"/>
      <c r="BU360" s="955"/>
      <c r="BV360" s="77"/>
      <c r="BW360" s="78"/>
      <c r="BX360" s="1001"/>
      <c r="BY360" s="985"/>
      <c r="BZ360" s="955"/>
      <c r="CA360" s="1005"/>
      <c r="CB360" s="1021"/>
      <c r="CC360" s="1014"/>
    </row>
    <row r="361" spans="1:81" ht="18" customHeight="1">
      <c r="A361" s="1180"/>
      <c r="B361" s="1161"/>
      <c r="C361" s="1170" t="str">
        <f>職員設定!$G$7</f>
        <v>役職手当</v>
      </c>
      <c r="D361" s="44" t="s">
        <v>38</v>
      </c>
      <c r="E361" s="32"/>
      <c r="F361" s="1001"/>
      <c r="G361" s="1045">
        <f>E363*F355-H361</f>
        <v>0</v>
      </c>
      <c r="H361" s="1095"/>
      <c r="I361" s="44" t="s">
        <v>38</v>
      </c>
      <c r="J361" s="32"/>
      <c r="K361" s="1001"/>
      <c r="L361" s="1045">
        <f>J363*K355-M361</f>
        <v>0</v>
      </c>
      <c r="M361" s="1095"/>
      <c r="N361" s="44" t="s">
        <v>38</v>
      </c>
      <c r="O361" s="32"/>
      <c r="P361" s="1001"/>
      <c r="Q361" s="1045">
        <f>O363*P355-R361</f>
        <v>0</v>
      </c>
      <c r="R361" s="970">
        <f>IF(O355="",0,$M$361)</f>
        <v>0</v>
      </c>
      <c r="S361" s="44" t="s">
        <v>38</v>
      </c>
      <c r="T361" s="32"/>
      <c r="U361" s="1001"/>
      <c r="V361" s="1045">
        <f>T363*U355-W361</f>
        <v>0</v>
      </c>
      <c r="W361" s="970">
        <f>IF(T355="",0,$M$361)</f>
        <v>0</v>
      </c>
      <c r="X361" s="44" t="s">
        <v>38</v>
      </c>
      <c r="Y361" s="32"/>
      <c r="Z361" s="1001"/>
      <c r="AA361" s="1045">
        <f>Y363*Z355-AB361</f>
        <v>0</v>
      </c>
      <c r="AB361" s="970">
        <f>IF(Y355="",0,$M$361)</f>
        <v>0</v>
      </c>
      <c r="AC361" s="44" t="s">
        <v>38</v>
      </c>
      <c r="AD361" s="32"/>
      <c r="AE361" s="1001"/>
      <c r="AF361" s="1045">
        <f>AD363*AE355-AG361</f>
        <v>0</v>
      </c>
      <c r="AG361" s="970">
        <f>IF(AD355="",0,$M$361)</f>
        <v>0</v>
      </c>
      <c r="AH361" s="44" t="s">
        <v>38</v>
      </c>
      <c r="AI361" s="32"/>
      <c r="AJ361" s="1001"/>
      <c r="AK361" s="1045">
        <f>AI363*AJ355-AL361</f>
        <v>0</v>
      </c>
      <c r="AL361" s="970">
        <f>IF(AI355="",0,$M$361)</f>
        <v>0</v>
      </c>
      <c r="AM361" s="44" t="s">
        <v>38</v>
      </c>
      <c r="AN361" s="32"/>
      <c r="AO361" s="1001"/>
      <c r="AP361" s="1045">
        <f>AN363*AO355-AQ361</f>
        <v>0</v>
      </c>
      <c r="AQ361" s="970">
        <f>IF(AN355="",0,$M$361)</f>
        <v>0</v>
      </c>
      <c r="AR361" s="44" t="s">
        <v>38</v>
      </c>
      <c r="AS361" s="32"/>
      <c r="AT361" s="1001"/>
      <c r="AU361" s="1045">
        <f>AS363*AT355-AV361</f>
        <v>0</v>
      </c>
      <c r="AV361" s="970">
        <f>IF(AS355="",0,$M$361)</f>
        <v>0</v>
      </c>
      <c r="AW361" s="44" t="s">
        <v>38</v>
      </c>
      <c r="AX361" s="32"/>
      <c r="AY361" s="1001"/>
      <c r="AZ361" s="1045">
        <f>AX363*AY355-BA361</f>
        <v>0</v>
      </c>
      <c r="BA361" s="970">
        <f>IF(AX355="",0,$M$361)</f>
        <v>0</v>
      </c>
      <c r="BB361" s="44" t="s">
        <v>38</v>
      </c>
      <c r="BC361" s="32"/>
      <c r="BD361" s="1001"/>
      <c r="BE361" s="1045">
        <f>BC363*BD355-BF361</f>
        <v>0</v>
      </c>
      <c r="BF361" s="970">
        <f>IF(BC355="",0,$M$361)</f>
        <v>0</v>
      </c>
      <c r="BG361" s="44" t="s">
        <v>38</v>
      </c>
      <c r="BH361" s="32"/>
      <c r="BI361" s="1001"/>
      <c r="BJ361" s="1045">
        <f>BH363*BI355-BK361</f>
        <v>0</v>
      </c>
      <c r="BK361" s="970">
        <f>IF(BH355="",0,$M$361)</f>
        <v>0</v>
      </c>
      <c r="BL361" s="75"/>
      <c r="BM361" s="76"/>
      <c r="BN361" s="1001"/>
      <c r="BO361" s="983"/>
      <c r="BP361" s="960"/>
      <c r="BQ361" s="75"/>
      <c r="BR361" s="76"/>
      <c r="BS361" s="1001"/>
      <c r="BT361" s="983"/>
      <c r="BU361" s="960"/>
      <c r="BV361" s="75"/>
      <c r="BW361" s="76"/>
      <c r="BX361" s="1001"/>
      <c r="BY361" s="983"/>
      <c r="BZ361" s="960"/>
      <c r="CA361" s="1003">
        <f t="shared" ref="CA361" si="153">BJ361+BK361+BE361+BF361+AZ361+BA361+AU361+AV361+AP361+AQ361+AK361+AL361+AF361+AG361+AA361+AB361+V361+W361+Q361+R361+L361+M361+G361+H361</f>
        <v>0</v>
      </c>
      <c r="CB361" s="1019">
        <f t="shared" ref="CB361" si="154">H361+M361</f>
        <v>0</v>
      </c>
      <c r="CC361" s="1018">
        <f t="shared" ref="CC361" si="155">BK361+BF361+BA361+AV361+AQ361+AL361+AG361+AB361+W361+R361</f>
        <v>0</v>
      </c>
    </row>
    <row r="362" spans="1:81" s="230" customFormat="1" ht="18" customHeight="1">
      <c r="A362" s="1180"/>
      <c r="B362" s="1161"/>
      <c r="C362" s="1140"/>
      <c r="D362" s="45" t="s">
        <v>71</v>
      </c>
      <c r="E362" s="149" t="str">
        <f>IF(E361&lt;&gt;"",職員設定!$G$15,"0")</f>
        <v>0</v>
      </c>
      <c r="F362" s="1001"/>
      <c r="G362" s="1046"/>
      <c r="H362" s="1103"/>
      <c r="I362" s="45" t="s">
        <v>71</v>
      </c>
      <c r="J362" s="149" t="str">
        <f>IF(J361&lt;&gt;"",職員設定!$G$15,"0")</f>
        <v>0</v>
      </c>
      <c r="K362" s="1001"/>
      <c r="L362" s="1046"/>
      <c r="M362" s="1103"/>
      <c r="N362" s="45" t="s">
        <v>71</v>
      </c>
      <c r="O362" s="149" t="str">
        <f>IF(O361&lt;&gt;"",職員設定!$G$15,"0")</f>
        <v>0</v>
      </c>
      <c r="P362" s="1001"/>
      <c r="Q362" s="1046"/>
      <c r="R362" s="971"/>
      <c r="S362" s="45" t="s">
        <v>71</v>
      </c>
      <c r="T362" s="149" t="str">
        <f>IF(T361&lt;&gt;"",職員設定!$G$15,"0")</f>
        <v>0</v>
      </c>
      <c r="U362" s="1001"/>
      <c r="V362" s="1046"/>
      <c r="W362" s="971"/>
      <c r="X362" s="45" t="s">
        <v>71</v>
      </c>
      <c r="Y362" s="149" t="str">
        <f>IF(Y361&lt;&gt;"",職員設定!$G$15,"0")</f>
        <v>0</v>
      </c>
      <c r="Z362" s="1001"/>
      <c r="AA362" s="1046"/>
      <c r="AB362" s="971"/>
      <c r="AC362" s="45" t="s">
        <v>71</v>
      </c>
      <c r="AD362" s="149" t="str">
        <f>IF(AD361&lt;&gt;"",職員設定!$G$15,"0")</f>
        <v>0</v>
      </c>
      <c r="AE362" s="1001"/>
      <c r="AF362" s="1046"/>
      <c r="AG362" s="971"/>
      <c r="AH362" s="45" t="s">
        <v>71</v>
      </c>
      <c r="AI362" s="149" t="str">
        <f>IF(AI361&lt;&gt;"",職員設定!$G$15,"0")</f>
        <v>0</v>
      </c>
      <c r="AJ362" s="1001"/>
      <c r="AK362" s="1046"/>
      <c r="AL362" s="971"/>
      <c r="AM362" s="45" t="s">
        <v>71</v>
      </c>
      <c r="AN362" s="149" t="str">
        <f>IF(AN361&lt;&gt;"",職員設定!$G$15,"0")</f>
        <v>0</v>
      </c>
      <c r="AO362" s="1001"/>
      <c r="AP362" s="1046"/>
      <c r="AQ362" s="971"/>
      <c r="AR362" s="45" t="s">
        <v>71</v>
      </c>
      <c r="AS362" s="149" t="str">
        <f>IF(AS361&lt;&gt;"",職員設定!$G$15,"0")</f>
        <v>0</v>
      </c>
      <c r="AT362" s="1001"/>
      <c r="AU362" s="1046"/>
      <c r="AV362" s="971"/>
      <c r="AW362" s="45" t="s">
        <v>71</v>
      </c>
      <c r="AX362" s="149" t="str">
        <f>IF(AX361&lt;&gt;"",職員設定!$G$15,"0")</f>
        <v>0</v>
      </c>
      <c r="AY362" s="1001"/>
      <c r="AZ362" s="1046"/>
      <c r="BA362" s="971"/>
      <c r="BB362" s="45" t="s">
        <v>71</v>
      </c>
      <c r="BC362" s="149" t="str">
        <f>IF(BC361&lt;&gt;"",職員設定!$G$15,"0")</f>
        <v>0</v>
      </c>
      <c r="BD362" s="1001"/>
      <c r="BE362" s="1046"/>
      <c r="BF362" s="971"/>
      <c r="BG362" s="45" t="s">
        <v>71</v>
      </c>
      <c r="BH362" s="149" t="str">
        <f>IF(BH361&lt;&gt;"",職員設定!$G$15,"0")</f>
        <v>0</v>
      </c>
      <c r="BI362" s="1001"/>
      <c r="BJ362" s="1046"/>
      <c r="BK362" s="971"/>
      <c r="BL362" s="45"/>
      <c r="BM362" s="16"/>
      <c r="BN362" s="1001"/>
      <c r="BO362" s="984"/>
      <c r="BP362" s="954"/>
      <c r="BQ362" s="45"/>
      <c r="BR362" s="16"/>
      <c r="BS362" s="1001"/>
      <c r="BT362" s="984"/>
      <c r="BU362" s="954"/>
      <c r="BV362" s="45"/>
      <c r="BW362" s="16"/>
      <c r="BX362" s="1001"/>
      <c r="BY362" s="984"/>
      <c r="BZ362" s="954"/>
      <c r="CA362" s="1004"/>
      <c r="CB362" s="1020"/>
      <c r="CC362" s="1013"/>
    </row>
    <row r="363" spans="1:81" ht="18" customHeight="1" thickBot="1">
      <c r="A363" s="1180"/>
      <c r="B363" s="1161"/>
      <c r="C363" s="1141"/>
      <c r="D363" s="46" t="s">
        <v>51</v>
      </c>
      <c r="E363" s="18">
        <f>E361-E362</f>
        <v>0</v>
      </c>
      <c r="F363" s="1001"/>
      <c r="G363" s="1047"/>
      <c r="H363" s="1104"/>
      <c r="I363" s="46" t="s">
        <v>51</v>
      </c>
      <c r="J363" s="18">
        <f>J361-J362</f>
        <v>0</v>
      </c>
      <c r="K363" s="1001"/>
      <c r="L363" s="1047"/>
      <c r="M363" s="1104"/>
      <c r="N363" s="46" t="s">
        <v>51</v>
      </c>
      <c r="O363" s="18">
        <f>O361-O362</f>
        <v>0</v>
      </c>
      <c r="P363" s="1001"/>
      <c r="Q363" s="1047"/>
      <c r="R363" s="972"/>
      <c r="S363" s="46" t="s">
        <v>51</v>
      </c>
      <c r="T363" s="18">
        <f>T361-T362</f>
        <v>0</v>
      </c>
      <c r="U363" s="1001"/>
      <c r="V363" s="1047"/>
      <c r="W363" s="972"/>
      <c r="X363" s="46" t="s">
        <v>51</v>
      </c>
      <c r="Y363" s="18">
        <f>Y361-Y362</f>
        <v>0</v>
      </c>
      <c r="Z363" s="1001"/>
      <c r="AA363" s="1047"/>
      <c r="AB363" s="972"/>
      <c r="AC363" s="46" t="s">
        <v>51</v>
      </c>
      <c r="AD363" s="18">
        <f>AD361-AD362</f>
        <v>0</v>
      </c>
      <c r="AE363" s="1001"/>
      <c r="AF363" s="1047"/>
      <c r="AG363" s="972"/>
      <c r="AH363" s="46" t="s">
        <v>51</v>
      </c>
      <c r="AI363" s="18">
        <f>AI361-AI362</f>
        <v>0</v>
      </c>
      <c r="AJ363" s="1001"/>
      <c r="AK363" s="1047"/>
      <c r="AL363" s="972"/>
      <c r="AM363" s="46" t="s">
        <v>51</v>
      </c>
      <c r="AN363" s="18">
        <f>AN361-AN362</f>
        <v>0</v>
      </c>
      <c r="AO363" s="1001"/>
      <c r="AP363" s="1047"/>
      <c r="AQ363" s="972"/>
      <c r="AR363" s="46" t="s">
        <v>51</v>
      </c>
      <c r="AS363" s="18">
        <f>AS361-AS362</f>
        <v>0</v>
      </c>
      <c r="AT363" s="1001"/>
      <c r="AU363" s="1047"/>
      <c r="AV363" s="972"/>
      <c r="AW363" s="46" t="s">
        <v>51</v>
      </c>
      <c r="AX363" s="18">
        <f>AX361-AX362</f>
        <v>0</v>
      </c>
      <c r="AY363" s="1001"/>
      <c r="AZ363" s="1047"/>
      <c r="BA363" s="972"/>
      <c r="BB363" s="46" t="s">
        <v>51</v>
      </c>
      <c r="BC363" s="18">
        <f>BC361-BC362</f>
        <v>0</v>
      </c>
      <c r="BD363" s="1001"/>
      <c r="BE363" s="1047"/>
      <c r="BF363" s="972"/>
      <c r="BG363" s="46" t="s">
        <v>51</v>
      </c>
      <c r="BH363" s="18">
        <f>BH361-BH362</f>
        <v>0</v>
      </c>
      <c r="BI363" s="1001"/>
      <c r="BJ363" s="1047"/>
      <c r="BK363" s="972"/>
      <c r="BL363" s="77"/>
      <c r="BM363" s="78"/>
      <c r="BN363" s="1001"/>
      <c r="BO363" s="985"/>
      <c r="BP363" s="955"/>
      <c r="BQ363" s="77"/>
      <c r="BR363" s="78"/>
      <c r="BS363" s="1001"/>
      <c r="BT363" s="985"/>
      <c r="BU363" s="955"/>
      <c r="BV363" s="77"/>
      <c r="BW363" s="78"/>
      <c r="BX363" s="1001"/>
      <c r="BY363" s="985"/>
      <c r="BZ363" s="955"/>
      <c r="CA363" s="1005"/>
      <c r="CB363" s="1021"/>
      <c r="CC363" s="1014"/>
    </row>
    <row r="364" spans="1:81" ht="18" customHeight="1">
      <c r="A364" s="1180"/>
      <c r="B364" s="1161"/>
      <c r="C364" s="1170" t="str">
        <f>職員設定!$H$7</f>
        <v>調整手当</v>
      </c>
      <c r="D364" s="44" t="s">
        <v>38</v>
      </c>
      <c r="E364" s="32"/>
      <c r="F364" s="1001"/>
      <c r="G364" s="1045">
        <f>E366*F355-H364</f>
        <v>0</v>
      </c>
      <c r="H364" s="1095"/>
      <c r="I364" s="44" t="s">
        <v>38</v>
      </c>
      <c r="J364" s="32"/>
      <c r="K364" s="1001"/>
      <c r="L364" s="1045">
        <f>J366*K355-M364</f>
        <v>0</v>
      </c>
      <c r="M364" s="1095"/>
      <c r="N364" s="44" t="s">
        <v>38</v>
      </c>
      <c r="O364" s="32"/>
      <c r="P364" s="1001"/>
      <c r="Q364" s="1045">
        <f>O366*P355-R364</f>
        <v>0</v>
      </c>
      <c r="R364" s="970">
        <f>IF(O355="",0,$M$364)</f>
        <v>0</v>
      </c>
      <c r="S364" s="44" t="s">
        <v>38</v>
      </c>
      <c r="T364" s="32"/>
      <c r="U364" s="1001"/>
      <c r="V364" s="1045">
        <f>T366*U355-W364</f>
        <v>0</v>
      </c>
      <c r="W364" s="970">
        <f>IF(T355="",0,$M$364)</f>
        <v>0</v>
      </c>
      <c r="X364" s="44" t="s">
        <v>38</v>
      </c>
      <c r="Y364" s="32"/>
      <c r="Z364" s="1001"/>
      <c r="AA364" s="1045">
        <f>Y366*Z355-AB364</f>
        <v>0</v>
      </c>
      <c r="AB364" s="970">
        <f>IF(Y355="",0,$M$364)</f>
        <v>0</v>
      </c>
      <c r="AC364" s="44" t="s">
        <v>38</v>
      </c>
      <c r="AD364" s="32"/>
      <c r="AE364" s="1001"/>
      <c r="AF364" s="1045">
        <f>AD366*AE355-AG364</f>
        <v>0</v>
      </c>
      <c r="AG364" s="970">
        <f>IF(AD355="",0,$M$364)</f>
        <v>0</v>
      </c>
      <c r="AH364" s="44" t="s">
        <v>38</v>
      </c>
      <c r="AI364" s="32"/>
      <c r="AJ364" s="1001"/>
      <c r="AK364" s="1045">
        <f>AI366*AJ355-AL364</f>
        <v>0</v>
      </c>
      <c r="AL364" s="970">
        <f>IF(AI355="",0,$M$364)</f>
        <v>0</v>
      </c>
      <c r="AM364" s="44" t="s">
        <v>38</v>
      </c>
      <c r="AN364" s="32"/>
      <c r="AO364" s="1001"/>
      <c r="AP364" s="1045">
        <f>AN366*AO355-AQ364</f>
        <v>0</v>
      </c>
      <c r="AQ364" s="970">
        <f>IF(AN355="",0,$M$364)</f>
        <v>0</v>
      </c>
      <c r="AR364" s="44" t="s">
        <v>38</v>
      </c>
      <c r="AS364" s="32"/>
      <c r="AT364" s="1001"/>
      <c r="AU364" s="1045">
        <f>AS366*AT355-AV364</f>
        <v>0</v>
      </c>
      <c r="AV364" s="970">
        <f>IF(AS355="",0,$M$364)</f>
        <v>0</v>
      </c>
      <c r="AW364" s="44" t="s">
        <v>38</v>
      </c>
      <c r="AX364" s="32"/>
      <c r="AY364" s="1001"/>
      <c r="AZ364" s="1045">
        <f>AX366*AY355-BA364</f>
        <v>0</v>
      </c>
      <c r="BA364" s="970">
        <f>IF(AX355="",0,$M$364)</f>
        <v>0</v>
      </c>
      <c r="BB364" s="44" t="s">
        <v>38</v>
      </c>
      <c r="BC364" s="32"/>
      <c r="BD364" s="1001"/>
      <c r="BE364" s="1045">
        <f>BC366*BD355-BF364</f>
        <v>0</v>
      </c>
      <c r="BF364" s="970">
        <f>IF(BC355="",0,$M$364)</f>
        <v>0</v>
      </c>
      <c r="BG364" s="44" t="s">
        <v>38</v>
      </c>
      <c r="BH364" s="32"/>
      <c r="BI364" s="1001"/>
      <c r="BJ364" s="1045">
        <f>BH366*BI355-BK364</f>
        <v>0</v>
      </c>
      <c r="BK364" s="970">
        <f>IF(BH355="",0,$M$364)</f>
        <v>0</v>
      </c>
      <c r="BL364" s="75"/>
      <c r="BM364" s="76"/>
      <c r="BN364" s="1001"/>
      <c r="BO364" s="983"/>
      <c r="BP364" s="960"/>
      <c r="BQ364" s="75"/>
      <c r="BR364" s="76"/>
      <c r="BS364" s="1001"/>
      <c r="BT364" s="983"/>
      <c r="BU364" s="960"/>
      <c r="BV364" s="75"/>
      <c r="BW364" s="76"/>
      <c r="BX364" s="1001"/>
      <c r="BY364" s="983"/>
      <c r="BZ364" s="960"/>
      <c r="CA364" s="1003">
        <f t="shared" ref="CA364" si="156">BJ364+BK364+BE364+BF364+AZ364+BA364+AU364+AV364+AP364+AQ364+AK364+AL364+AF364+AG364+AA364+AB364+V364+W364+Q364+R364+L364+M364+G364+H364</f>
        <v>0</v>
      </c>
      <c r="CB364" s="1019">
        <f t="shared" ref="CB364" si="157">H364+M364</f>
        <v>0</v>
      </c>
      <c r="CC364" s="1018">
        <f t="shared" ref="CC364" si="158">BK364+BF364+BA364+AV364+AQ364+AL364+AG364+AB364+W364+R364</f>
        <v>0</v>
      </c>
    </row>
    <row r="365" spans="1:81" s="230" customFormat="1" ht="18" customHeight="1">
      <c r="A365" s="1180"/>
      <c r="B365" s="1162"/>
      <c r="C365" s="1140"/>
      <c r="D365" s="45" t="s">
        <v>71</v>
      </c>
      <c r="E365" s="149" t="str">
        <f>IF(E364&lt;&gt;"",職員設定!$H$15,"0")</f>
        <v>0</v>
      </c>
      <c r="F365" s="1001"/>
      <c r="G365" s="1046"/>
      <c r="H365" s="1103"/>
      <c r="I365" s="45" t="s">
        <v>71</v>
      </c>
      <c r="J365" s="149" t="str">
        <f>IF(J364&lt;&gt;"",職員設定!$H$15,"0")</f>
        <v>0</v>
      </c>
      <c r="K365" s="1001"/>
      <c r="L365" s="1046"/>
      <c r="M365" s="1103"/>
      <c r="N365" s="45" t="s">
        <v>71</v>
      </c>
      <c r="O365" s="149" t="str">
        <f>IF(O364&lt;&gt;"",職員設定!$H$15,"0")</f>
        <v>0</v>
      </c>
      <c r="P365" s="1001"/>
      <c r="Q365" s="1046"/>
      <c r="R365" s="971"/>
      <c r="S365" s="45" t="s">
        <v>71</v>
      </c>
      <c r="T365" s="149" t="str">
        <f>IF(T364&lt;&gt;"",職員設定!$H$15,"0")</f>
        <v>0</v>
      </c>
      <c r="U365" s="1001"/>
      <c r="V365" s="1046"/>
      <c r="W365" s="971"/>
      <c r="X365" s="45" t="s">
        <v>71</v>
      </c>
      <c r="Y365" s="149" t="str">
        <f>IF(Y364&lt;&gt;"",職員設定!$H$15,"0")</f>
        <v>0</v>
      </c>
      <c r="Z365" s="1001"/>
      <c r="AA365" s="1046"/>
      <c r="AB365" s="971"/>
      <c r="AC365" s="45" t="s">
        <v>71</v>
      </c>
      <c r="AD365" s="149" t="str">
        <f>IF(AD364&lt;&gt;"",職員設定!$H$15,"0")</f>
        <v>0</v>
      </c>
      <c r="AE365" s="1001"/>
      <c r="AF365" s="1046"/>
      <c r="AG365" s="971"/>
      <c r="AH365" s="45" t="s">
        <v>71</v>
      </c>
      <c r="AI365" s="149" t="str">
        <f>IF(AI364&lt;&gt;"",職員設定!$H$15,"0")</f>
        <v>0</v>
      </c>
      <c r="AJ365" s="1001"/>
      <c r="AK365" s="1046"/>
      <c r="AL365" s="971"/>
      <c r="AM365" s="45" t="s">
        <v>71</v>
      </c>
      <c r="AN365" s="149" t="str">
        <f>IF(AN364&lt;&gt;"",職員設定!$H$15,"0")</f>
        <v>0</v>
      </c>
      <c r="AO365" s="1001"/>
      <c r="AP365" s="1046"/>
      <c r="AQ365" s="971"/>
      <c r="AR365" s="45" t="s">
        <v>71</v>
      </c>
      <c r="AS365" s="149" t="str">
        <f>IF(AS364&lt;&gt;"",職員設定!$H$15,"0")</f>
        <v>0</v>
      </c>
      <c r="AT365" s="1001"/>
      <c r="AU365" s="1046"/>
      <c r="AV365" s="971"/>
      <c r="AW365" s="45" t="s">
        <v>71</v>
      </c>
      <c r="AX365" s="149" t="str">
        <f>IF(AX364&lt;&gt;"",職員設定!$H$15,"0")</f>
        <v>0</v>
      </c>
      <c r="AY365" s="1001"/>
      <c r="AZ365" s="1046"/>
      <c r="BA365" s="971"/>
      <c r="BB365" s="45" t="s">
        <v>71</v>
      </c>
      <c r="BC365" s="149" t="str">
        <f>IF(BC364&lt;&gt;"",職員設定!$H$15,"0")</f>
        <v>0</v>
      </c>
      <c r="BD365" s="1001"/>
      <c r="BE365" s="1046"/>
      <c r="BF365" s="971"/>
      <c r="BG365" s="45" t="s">
        <v>71</v>
      </c>
      <c r="BH365" s="149" t="str">
        <f>IF(BH364&lt;&gt;"",職員設定!$H$15,"0")</f>
        <v>0</v>
      </c>
      <c r="BI365" s="1001"/>
      <c r="BJ365" s="1046"/>
      <c r="BK365" s="971"/>
      <c r="BL365" s="45"/>
      <c r="BM365" s="16"/>
      <c r="BN365" s="1001"/>
      <c r="BO365" s="984"/>
      <c r="BP365" s="954"/>
      <c r="BQ365" s="45"/>
      <c r="BR365" s="16"/>
      <c r="BS365" s="1001"/>
      <c r="BT365" s="984"/>
      <c r="BU365" s="954"/>
      <c r="BV365" s="45"/>
      <c r="BW365" s="16"/>
      <c r="BX365" s="1001"/>
      <c r="BY365" s="984"/>
      <c r="BZ365" s="954"/>
      <c r="CA365" s="1004"/>
      <c r="CB365" s="1020"/>
      <c r="CC365" s="1013"/>
    </row>
    <row r="366" spans="1:81" s="3" customFormat="1" ht="18.600000000000001" customHeight="1" thickBot="1">
      <c r="A366" s="1180"/>
      <c r="B366" s="1162"/>
      <c r="C366" s="1141"/>
      <c r="D366" s="46" t="s">
        <v>51</v>
      </c>
      <c r="E366" s="18">
        <f>E364-E365</f>
        <v>0</v>
      </c>
      <c r="F366" s="1001"/>
      <c r="G366" s="1047"/>
      <c r="H366" s="1104"/>
      <c r="I366" s="46" t="s">
        <v>51</v>
      </c>
      <c r="J366" s="18">
        <f>J364-J365</f>
        <v>0</v>
      </c>
      <c r="K366" s="1001"/>
      <c r="L366" s="1047"/>
      <c r="M366" s="1104"/>
      <c r="N366" s="46" t="s">
        <v>51</v>
      </c>
      <c r="O366" s="18">
        <f>O364-O365</f>
        <v>0</v>
      </c>
      <c r="P366" s="1001"/>
      <c r="Q366" s="1047"/>
      <c r="R366" s="972"/>
      <c r="S366" s="46" t="s">
        <v>51</v>
      </c>
      <c r="T366" s="18">
        <f>T364-T365</f>
        <v>0</v>
      </c>
      <c r="U366" s="1001"/>
      <c r="V366" s="1047"/>
      <c r="W366" s="972"/>
      <c r="X366" s="46" t="s">
        <v>51</v>
      </c>
      <c r="Y366" s="18">
        <f>Y364-Y365</f>
        <v>0</v>
      </c>
      <c r="Z366" s="1001"/>
      <c r="AA366" s="1047"/>
      <c r="AB366" s="972"/>
      <c r="AC366" s="46" t="s">
        <v>51</v>
      </c>
      <c r="AD366" s="18">
        <f>AD364-AD365</f>
        <v>0</v>
      </c>
      <c r="AE366" s="1001"/>
      <c r="AF366" s="1047"/>
      <c r="AG366" s="972"/>
      <c r="AH366" s="46" t="s">
        <v>51</v>
      </c>
      <c r="AI366" s="18">
        <f>AI364-AI365</f>
        <v>0</v>
      </c>
      <c r="AJ366" s="1001"/>
      <c r="AK366" s="1047"/>
      <c r="AL366" s="972"/>
      <c r="AM366" s="46" t="s">
        <v>51</v>
      </c>
      <c r="AN366" s="18">
        <f>AN364-AN365</f>
        <v>0</v>
      </c>
      <c r="AO366" s="1001"/>
      <c r="AP366" s="1047"/>
      <c r="AQ366" s="972"/>
      <c r="AR366" s="46" t="s">
        <v>51</v>
      </c>
      <c r="AS366" s="18">
        <f>AS364-AS365</f>
        <v>0</v>
      </c>
      <c r="AT366" s="1001"/>
      <c r="AU366" s="1047"/>
      <c r="AV366" s="972"/>
      <c r="AW366" s="46" t="s">
        <v>51</v>
      </c>
      <c r="AX366" s="18">
        <f>AX364-AX365</f>
        <v>0</v>
      </c>
      <c r="AY366" s="1001"/>
      <c r="AZ366" s="1047"/>
      <c r="BA366" s="972"/>
      <c r="BB366" s="46" t="s">
        <v>51</v>
      </c>
      <c r="BC366" s="18">
        <f>BC364-BC365</f>
        <v>0</v>
      </c>
      <c r="BD366" s="1001"/>
      <c r="BE366" s="1047"/>
      <c r="BF366" s="972"/>
      <c r="BG366" s="46" t="s">
        <v>51</v>
      </c>
      <c r="BH366" s="18">
        <f>BH364-BH365</f>
        <v>0</v>
      </c>
      <c r="BI366" s="1001"/>
      <c r="BJ366" s="1047"/>
      <c r="BK366" s="972"/>
      <c r="BL366" s="77"/>
      <c r="BM366" s="78"/>
      <c r="BN366" s="1001"/>
      <c r="BO366" s="985"/>
      <c r="BP366" s="955"/>
      <c r="BQ366" s="77"/>
      <c r="BR366" s="78"/>
      <c r="BS366" s="1001"/>
      <c r="BT366" s="985"/>
      <c r="BU366" s="955"/>
      <c r="BV366" s="77"/>
      <c r="BW366" s="78"/>
      <c r="BX366" s="1001"/>
      <c r="BY366" s="985"/>
      <c r="BZ366" s="955"/>
      <c r="CA366" s="1005"/>
      <c r="CB366" s="1021"/>
      <c r="CC366" s="1014"/>
    </row>
    <row r="367" spans="1:81" ht="18.600000000000001" customHeight="1">
      <c r="A367" s="1180"/>
      <c r="B367" s="1162"/>
      <c r="C367" s="1140" t="str">
        <f>職員設定!$I$7</f>
        <v>名称</v>
      </c>
      <c r="D367" s="44" t="s">
        <v>38</v>
      </c>
      <c r="E367" s="32"/>
      <c r="F367" s="1001"/>
      <c r="G367" s="1046">
        <f>E369*F355-H367</f>
        <v>0</v>
      </c>
      <c r="H367" s="1095"/>
      <c r="I367" s="44" t="s">
        <v>38</v>
      </c>
      <c r="J367" s="32"/>
      <c r="K367" s="1001"/>
      <c r="L367" s="1046">
        <f>J369*K355-M367</f>
        <v>0</v>
      </c>
      <c r="M367" s="1095"/>
      <c r="N367" s="48" t="s">
        <v>38</v>
      </c>
      <c r="O367" s="33"/>
      <c r="P367" s="1001"/>
      <c r="Q367" s="1046">
        <f>O369*P355-R367</f>
        <v>0</v>
      </c>
      <c r="R367" s="970">
        <f>IF(O355="",0,$M$367)</f>
        <v>0</v>
      </c>
      <c r="S367" s="48" t="s">
        <v>38</v>
      </c>
      <c r="T367" s="33"/>
      <c r="U367" s="1001"/>
      <c r="V367" s="1046">
        <f>T369*U355-W367</f>
        <v>0</v>
      </c>
      <c r="W367" s="970">
        <f>IF(T355="",0,$M$367)</f>
        <v>0</v>
      </c>
      <c r="X367" s="48" t="s">
        <v>38</v>
      </c>
      <c r="Y367" s="33"/>
      <c r="Z367" s="1001"/>
      <c r="AA367" s="1046">
        <f>Y369*Z355-AB367</f>
        <v>0</v>
      </c>
      <c r="AB367" s="970">
        <f>IF(Y355="",0,$M$367)</f>
        <v>0</v>
      </c>
      <c r="AC367" s="48" t="s">
        <v>38</v>
      </c>
      <c r="AD367" s="33"/>
      <c r="AE367" s="1001"/>
      <c r="AF367" s="1046">
        <f>AD369*AE355-AG367</f>
        <v>0</v>
      </c>
      <c r="AG367" s="970">
        <f>IF(AD355="",0,$M$367)</f>
        <v>0</v>
      </c>
      <c r="AH367" s="48" t="s">
        <v>38</v>
      </c>
      <c r="AI367" s="33"/>
      <c r="AJ367" s="1001"/>
      <c r="AK367" s="1046">
        <f>AI369*AJ355-AL367</f>
        <v>0</v>
      </c>
      <c r="AL367" s="970">
        <f>IF(AI355="",0,$M$367)</f>
        <v>0</v>
      </c>
      <c r="AM367" s="48" t="s">
        <v>38</v>
      </c>
      <c r="AN367" s="33"/>
      <c r="AO367" s="1001"/>
      <c r="AP367" s="1046">
        <f>AN369*AO355-AQ367</f>
        <v>0</v>
      </c>
      <c r="AQ367" s="970">
        <f>IF(AN355="",0,$M$367)</f>
        <v>0</v>
      </c>
      <c r="AR367" s="48" t="s">
        <v>38</v>
      </c>
      <c r="AS367" s="33"/>
      <c r="AT367" s="1001"/>
      <c r="AU367" s="1046">
        <f>AS369*AT355-AV367</f>
        <v>0</v>
      </c>
      <c r="AV367" s="970">
        <f>IF(AS355="",0,$M$367)</f>
        <v>0</v>
      </c>
      <c r="AW367" s="48" t="s">
        <v>38</v>
      </c>
      <c r="AX367" s="33"/>
      <c r="AY367" s="1001"/>
      <c r="AZ367" s="1046">
        <f>AX369*AY355-BA367</f>
        <v>0</v>
      </c>
      <c r="BA367" s="970">
        <f>IF(AX355="",0,$M$367)</f>
        <v>0</v>
      </c>
      <c r="BB367" s="48" t="s">
        <v>38</v>
      </c>
      <c r="BC367" s="33"/>
      <c r="BD367" s="1001"/>
      <c r="BE367" s="1046">
        <f>BC369*BD355-BF367</f>
        <v>0</v>
      </c>
      <c r="BF367" s="970">
        <f>IF(BC355="",0,$M$367)</f>
        <v>0</v>
      </c>
      <c r="BG367" s="48" t="s">
        <v>38</v>
      </c>
      <c r="BH367" s="33"/>
      <c r="BI367" s="1001"/>
      <c r="BJ367" s="1046">
        <f>BH369*BI355-BK367</f>
        <v>0</v>
      </c>
      <c r="BK367" s="970">
        <f>IF(BH355="",0,$M$367)</f>
        <v>0</v>
      </c>
      <c r="BL367" s="75"/>
      <c r="BM367" s="76"/>
      <c r="BN367" s="1001"/>
      <c r="BO367" s="984"/>
      <c r="BP367" s="960"/>
      <c r="BQ367" s="75"/>
      <c r="BR367" s="76"/>
      <c r="BS367" s="1001"/>
      <c r="BT367" s="984"/>
      <c r="BU367" s="960"/>
      <c r="BV367" s="75"/>
      <c r="BW367" s="76"/>
      <c r="BX367" s="1001"/>
      <c r="BY367" s="984"/>
      <c r="BZ367" s="960"/>
      <c r="CA367" s="1003">
        <f t="shared" ref="CA367" si="159">BJ367+BK367+BE367+BF367+AZ367+BA367+AU367+AV367+AP367+AQ367+AK367+AL367+AF367+AG367+AA367+AB367+V367+W367+Q367+R367+L367+M367+G367+H367</f>
        <v>0</v>
      </c>
      <c r="CB367" s="1019">
        <f t="shared" ref="CB367" si="160">H367+M367</f>
        <v>0</v>
      </c>
      <c r="CC367" s="1018">
        <f>BK367+BF367+BA367+AV367+AQ367+AL367+AG367+AB367+W367+R367</f>
        <v>0</v>
      </c>
    </row>
    <row r="368" spans="1:81" s="230" customFormat="1" ht="18" customHeight="1">
      <c r="A368" s="1180"/>
      <c r="B368" s="1162"/>
      <c r="C368" s="1140"/>
      <c r="D368" s="45" t="s">
        <v>71</v>
      </c>
      <c r="E368" s="149" t="str">
        <f>IF(E367&lt;&gt;"",職員設定!$I$15,"0")</f>
        <v>0</v>
      </c>
      <c r="F368" s="1001"/>
      <c r="G368" s="1046"/>
      <c r="H368" s="1103"/>
      <c r="I368" s="45" t="s">
        <v>71</v>
      </c>
      <c r="J368" s="149" t="str">
        <f>IF(J367&lt;&gt;"",職員設定!$I$15,"0")</f>
        <v>0</v>
      </c>
      <c r="K368" s="1001"/>
      <c r="L368" s="1046"/>
      <c r="M368" s="1103"/>
      <c r="N368" s="45" t="s">
        <v>71</v>
      </c>
      <c r="O368" s="149" t="str">
        <f>IF(O367&lt;&gt;"",職員設定!$I$15,"0")</f>
        <v>0</v>
      </c>
      <c r="P368" s="1001"/>
      <c r="Q368" s="1046"/>
      <c r="R368" s="971"/>
      <c r="S368" s="45" t="s">
        <v>71</v>
      </c>
      <c r="T368" s="149" t="str">
        <f>IF(T367&lt;&gt;"",職員設定!$I$15,"0")</f>
        <v>0</v>
      </c>
      <c r="U368" s="1001"/>
      <c r="V368" s="1046"/>
      <c r="W368" s="971"/>
      <c r="X368" s="45" t="s">
        <v>71</v>
      </c>
      <c r="Y368" s="149" t="str">
        <f>IF(Y367&lt;&gt;"",職員設定!$I$15,"0")</f>
        <v>0</v>
      </c>
      <c r="Z368" s="1001"/>
      <c r="AA368" s="1046"/>
      <c r="AB368" s="971"/>
      <c r="AC368" s="45" t="s">
        <v>71</v>
      </c>
      <c r="AD368" s="149" t="str">
        <f>IF(AD367&lt;&gt;"",職員設定!$I$15,"0")</f>
        <v>0</v>
      </c>
      <c r="AE368" s="1001"/>
      <c r="AF368" s="1046"/>
      <c r="AG368" s="971"/>
      <c r="AH368" s="45" t="s">
        <v>71</v>
      </c>
      <c r="AI368" s="149" t="str">
        <f>IF(AI367&lt;&gt;"",職員設定!$I$15,"0")</f>
        <v>0</v>
      </c>
      <c r="AJ368" s="1001"/>
      <c r="AK368" s="1046"/>
      <c r="AL368" s="971"/>
      <c r="AM368" s="45" t="s">
        <v>71</v>
      </c>
      <c r="AN368" s="149" t="str">
        <f>IF(AN367&lt;&gt;"",職員設定!$I$15,"0")</f>
        <v>0</v>
      </c>
      <c r="AO368" s="1001"/>
      <c r="AP368" s="1046"/>
      <c r="AQ368" s="971"/>
      <c r="AR368" s="45" t="s">
        <v>71</v>
      </c>
      <c r="AS368" s="149" t="str">
        <f>IF(AS367&lt;&gt;"",職員設定!$I$15,"0")</f>
        <v>0</v>
      </c>
      <c r="AT368" s="1001"/>
      <c r="AU368" s="1046"/>
      <c r="AV368" s="971"/>
      <c r="AW368" s="45" t="s">
        <v>71</v>
      </c>
      <c r="AX368" s="149" t="str">
        <f>IF(AX367&lt;&gt;"",職員設定!$I$15,"0")</f>
        <v>0</v>
      </c>
      <c r="AY368" s="1001"/>
      <c r="AZ368" s="1046"/>
      <c r="BA368" s="971"/>
      <c r="BB368" s="45" t="s">
        <v>71</v>
      </c>
      <c r="BC368" s="149" t="str">
        <f>IF(BC367&lt;&gt;"",職員設定!$I$15,"0")</f>
        <v>0</v>
      </c>
      <c r="BD368" s="1001"/>
      <c r="BE368" s="1046"/>
      <c r="BF368" s="971"/>
      <c r="BG368" s="45" t="s">
        <v>71</v>
      </c>
      <c r="BH368" s="149" t="str">
        <f>IF(BH367&lt;&gt;"",職員設定!$I$15,"0")</f>
        <v>0</v>
      </c>
      <c r="BI368" s="1001"/>
      <c r="BJ368" s="1046"/>
      <c r="BK368" s="971"/>
      <c r="BL368" s="45"/>
      <c r="BM368" s="16"/>
      <c r="BN368" s="1001"/>
      <c r="BO368" s="984"/>
      <c r="BP368" s="954"/>
      <c r="BQ368" s="45"/>
      <c r="BR368" s="16"/>
      <c r="BS368" s="1001"/>
      <c r="BT368" s="984"/>
      <c r="BU368" s="954"/>
      <c r="BV368" s="45"/>
      <c r="BW368" s="16"/>
      <c r="BX368" s="1001"/>
      <c r="BY368" s="984"/>
      <c r="BZ368" s="954"/>
      <c r="CA368" s="1004"/>
      <c r="CB368" s="1020"/>
      <c r="CC368" s="1013"/>
    </row>
    <row r="369" spans="1:81" ht="18.600000000000001" customHeight="1" thickBot="1">
      <c r="A369" s="1180"/>
      <c r="B369" s="1163"/>
      <c r="C369" s="1141"/>
      <c r="D369" s="46" t="s">
        <v>51</v>
      </c>
      <c r="E369" s="18">
        <f>E367-E368</f>
        <v>0</v>
      </c>
      <c r="F369" s="1001"/>
      <c r="G369" s="1047"/>
      <c r="H369" s="1104"/>
      <c r="I369" s="46" t="s">
        <v>51</v>
      </c>
      <c r="J369" s="18">
        <f>J367-J368</f>
        <v>0</v>
      </c>
      <c r="K369" s="1001"/>
      <c r="L369" s="1047"/>
      <c r="M369" s="1104"/>
      <c r="N369" s="46" t="s">
        <v>51</v>
      </c>
      <c r="O369" s="18">
        <f>O367-O368</f>
        <v>0</v>
      </c>
      <c r="P369" s="1001"/>
      <c r="Q369" s="1047"/>
      <c r="R369" s="972"/>
      <c r="S369" s="46" t="s">
        <v>51</v>
      </c>
      <c r="T369" s="18">
        <f>T367-T368</f>
        <v>0</v>
      </c>
      <c r="U369" s="1001"/>
      <c r="V369" s="1047"/>
      <c r="W369" s="972"/>
      <c r="X369" s="46" t="s">
        <v>51</v>
      </c>
      <c r="Y369" s="18">
        <f>Y367-Y368</f>
        <v>0</v>
      </c>
      <c r="Z369" s="1001"/>
      <c r="AA369" s="1047"/>
      <c r="AB369" s="972"/>
      <c r="AC369" s="46" t="s">
        <v>51</v>
      </c>
      <c r="AD369" s="18">
        <f>AD367-AD368</f>
        <v>0</v>
      </c>
      <c r="AE369" s="1001"/>
      <c r="AF369" s="1047"/>
      <c r="AG369" s="972"/>
      <c r="AH369" s="46" t="s">
        <v>51</v>
      </c>
      <c r="AI369" s="18">
        <f>AI367-AI368</f>
        <v>0</v>
      </c>
      <c r="AJ369" s="1001"/>
      <c r="AK369" s="1047"/>
      <c r="AL369" s="972"/>
      <c r="AM369" s="46" t="s">
        <v>51</v>
      </c>
      <c r="AN369" s="18">
        <f>AN367-AN368</f>
        <v>0</v>
      </c>
      <c r="AO369" s="1001"/>
      <c r="AP369" s="1047"/>
      <c r="AQ369" s="972"/>
      <c r="AR369" s="46" t="s">
        <v>51</v>
      </c>
      <c r="AS369" s="18">
        <f>AS367-AS368</f>
        <v>0</v>
      </c>
      <c r="AT369" s="1001"/>
      <c r="AU369" s="1047"/>
      <c r="AV369" s="972"/>
      <c r="AW369" s="46" t="s">
        <v>51</v>
      </c>
      <c r="AX369" s="18">
        <f>AX367-AX368</f>
        <v>0</v>
      </c>
      <c r="AY369" s="1001"/>
      <c r="AZ369" s="1047"/>
      <c r="BA369" s="972"/>
      <c r="BB369" s="46" t="s">
        <v>51</v>
      </c>
      <c r="BC369" s="18">
        <f>BC367-BC368</f>
        <v>0</v>
      </c>
      <c r="BD369" s="1001"/>
      <c r="BE369" s="1047"/>
      <c r="BF369" s="972"/>
      <c r="BG369" s="46" t="s">
        <v>51</v>
      </c>
      <c r="BH369" s="18">
        <f>BH367-BH368</f>
        <v>0</v>
      </c>
      <c r="BI369" s="1001"/>
      <c r="BJ369" s="1047"/>
      <c r="BK369" s="972"/>
      <c r="BL369" s="77"/>
      <c r="BM369" s="78"/>
      <c r="BN369" s="1001"/>
      <c r="BO369" s="985"/>
      <c r="BP369" s="955"/>
      <c r="BQ369" s="77"/>
      <c r="BR369" s="78"/>
      <c r="BS369" s="1001"/>
      <c r="BT369" s="985"/>
      <c r="BU369" s="955"/>
      <c r="BV369" s="77"/>
      <c r="BW369" s="78"/>
      <c r="BX369" s="1001"/>
      <c r="BY369" s="985"/>
      <c r="BZ369" s="955"/>
      <c r="CA369" s="1005"/>
      <c r="CB369" s="1021"/>
      <c r="CC369" s="1014"/>
    </row>
    <row r="370" spans="1:81" ht="19.2" customHeight="1">
      <c r="A370" s="1180"/>
      <c r="B370" s="1142" t="s">
        <v>53</v>
      </c>
      <c r="C370" s="1177" t="str">
        <f>職員設定!$J$7</f>
        <v>名称</v>
      </c>
      <c r="D370" s="44" t="s">
        <v>48</v>
      </c>
      <c r="E370" s="32"/>
      <c r="F370" s="1001"/>
      <c r="G370" s="1045">
        <f>E373*F355-H370</f>
        <v>0</v>
      </c>
      <c r="H370" s="1095"/>
      <c r="I370" s="44" t="s">
        <v>48</v>
      </c>
      <c r="J370" s="32"/>
      <c r="K370" s="1001"/>
      <c r="L370" s="1045">
        <f>J373*K355-M370</f>
        <v>0</v>
      </c>
      <c r="M370" s="1095"/>
      <c r="N370" s="44" t="s">
        <v>48</v>
      </c>
      <c r="O370" s="32"/>
      <c r="P370" s="1001"/>
      <c r="Q370" s="1045">
        <f>O373*P355-R370</f>
        <v>0</v>
      </c>
      <c r="R370" s="986"/>
      <c r="S370" s="44" t="s">
        <v>48</v>
      </c>
      <c r="T370" s="32"/>
      <c r="U370" s="1001"/>
      <c r="V370" s="1045">
        <f>T373*U355-W370</f>
        <v>0</v>
      </c>
      <c r="W370" s="986"/>
      <c r="X370" s="44" t="s">
        <v>48</v>
      </c>
      <c r="Y370" s="32"/>
      <c r="Z370" s="1001"/>
      <c r="AA370" s="1045">
        <f>Y373*Z355-AB370</f>
        <v>0</v>
      </c>
      <c r="AB370" s="986"/>
      <c r="AC370" s="44" t="s">
        <v>48</v>
      </c>
      <c r="AD370" s="32"/>
      <c r="AE370" s="1001"/>
      <c r="AF370" s="1045">
        <f>AD373*AE355-AG370</f>
        <v>0</v>
      </c>
      <c r="AG370" s="986"/>
      <c r="AH370" s="44" t="s">
        <v>48</v>
      </c>
      <c r="AI370" s="32"/>
      <c r="AJ370" s="1001"/>
      <c r="AK370" s="1045">
        <f>AI373*AJ355-AL370</f>
        <v>0</v>
      </c>
      <c r="AL370" s="986"/>
      <c r="AM370" s="44" t="s">
        <v>48</v>
      </c>
      <c r="AN370" s="32"/>
      <c r="AO370" s="1001"/>
      <c r="AP370" s="1045">
        <f>AN373*AO355-AQ370</f>
        <v>0</v>
      </c>
      <c r="AQ370" s="986"/>
      <c r="AR370" s="44" t="s">
        <v>48</v>
      </c>
      <c r="AS370" s="32"/>
      <c r="AT370" s="1001"/>
      <c r="AU370" s="1045">
        <f>AS373*AT355-AV370</f>
        <v>0</v>
      </c>
      <c r="AV370" s="986"/>
      <c r="AW370" s="44" t="s">
        <v>48</v>
      </c>
      <c r="AX370" s="32"/>
      <c r="AY370" s="1001"/>
      <c r="AZ370" s="1045">
        <f>AX373*AY355-BA370</f>
        <v>0</v>
      </c>
      <c r="BA370" s="986"/>
      <c r="BB370" s="44" t="s">
        <v>48</v>
      </c>
      <c r="BC370" s="32"/>
      <c r="BD370" s="1001"/>
      <c r="BE370" s="1045">
        <f>BC373*BD355-BF370</f>
        <v>0</v>
      </c>
      <c r="BF370" s="986"/>
      <c r="BG370" s="44" t="s">
        <v>48</v>
      </c>
      <c r="BH370" s="32"/>
      <c r="BI370" s="1001"/>
      <c r="BJ370" s="1045">
        <f>BH373*BI355-BK370</f>
        <v>0</v>
      </c>
      <c r="BK370" s="986"/>
      <c r="BL370" s="409" t="s">
        <v>206</v>
      </c>
      <c r="BM370" s="32"/>
      <c r="BN370" s="1001"/>
      <c r="BO370" s="973">
        <f>BM373*BN355-BP370</f>
        <v>0</v>
      </c>
      <c r="BP370" s="961">
        <f>IF(BM371&gt;BM370,(BM371-BM370)*BN355,0)</f>
        <v>0</v>
      </c>
      <c r="BQ370" s="409" t="s">
        <v>206</v>
      </c>
      <c r="BR370" s="32"/>
      <c r="BS370" s="1001"/>
      <c r="BT370" s="973">
        <f>BR373*BS355-BU370</f>
        <v>0</v>
      </c>
      <c r="BU370" s="961">
        <f>IF(BR371&gt;BR370,(BR371-BR370)*BS355,0)</f>
        <v>0</v>
      </c>
      <c r="BV370" s="409" t="s">
        <v>206</v>
      </c>
      <c r="BW370" s="32"/>
      <c r="BX370" s="1001"/>
      <c r="BY370" s="973">
        <f>BW373*BX355-BZ370</f>
        <v>0</v>
      </c>
      <c r="BZ370" s="961">
        <f>IF(BW371&gt;BW370,(BW371-BW370)*BX355,0)</f>
        <v>0</v>
      </c>
      <c r="CA370" s="1003">
        <f>BJ370+BK370+BE370+BF370+AZ370+BA370+AU370+AV370+AP370+AQ370+AK370+AL370+AF370+AG370+AA370+AB370+V370+W370+Q370+R370+L370+M370+G370+H370+BO370+BP370+BT370+BU370+BY370+BZ370</f>
        <v>0</v>
      </c>
      <c r="CB370" s="1019">
        <f>H370+M370</f>
        <v>0</v>
      </c>
      <c r="CC370" s="944">
        <f>BK370+BF370+BA370+AV370+AQ370+AL370+AG370+AB370+W370+R370+BP370+BU370+BZ370</f>
        <v>0</v>
      </c>
    </row>
    <row r="371" spans="1:81" ht="18" customHeight="1">
      <c r="A371" s="1180"/>
      <c r="B371" s="1143"/>
      <c r="C371" s="1178"/>
      <c r="D371" s="48" t="s">
        <v>38</v>
      </c>
      <c r="E371" s="33"/>
      <c r="F371" s="1001"/>
      <c r="G371" s="1046"/>
      <c r="H371" s="1096"/>
      <c r="I371" s="48" t="s">
        <v>38</v>
      </c>
      <c r="J371" s="33"/>
      <c r="K371" s="1001"/>
      <c r="L371" s="1046"/>
      <c r="M371" s="1096"/>
      <c r="N371" s="48" t="s">
        <v>38</v>
      </c>
      <c r="O371" s="33"/>
      <c r="P371" s="1001"/>
      <c r="Q371" s="1046"/>
      <c r="R371" s="987"/>
      <c r="S371" s="48" t="s">
        <v>38</v>
      </c>
      <c r="T371" s="33"/>
      <c r="U371" s="1001"/>
      <c r="V371" s="1046"/>
      <c r="W371" s="987"/>
      <c r="X371" s="48" t="s">
        <v>38</v>
      </c>
      <c r="Y371" s="33"/>
      <c r="Z371" s="1001"/>
      <c r="AA371" s="1046"/>
      <c r="AB371" s="987"/>
      <c r="AC371" s="48" t="s">
        <v>38</v>
      </c>
      <c r="AD371" s="33"/>
      <c r="AE371" s="1001"/>
      <c r="AF371" s="1046"/>
      <c r="AG371" s="987"/>
      <c r="AH371" s="48" t="s">
        <v>38</v>
      </c>
      <c r="AI371" s="33"/>
      <c r="AJ371" s="1001"/>
      <c r="AK371" s="1046"/>
      <c r="AL371" s="987"/>
      <c r="AM371" s="48" t="s">
        <v>38</v>
      </c>
      <c r="AN371" s="33"/>
      <c r="AO371" s="1001"/>
      <c r="AP371" s="1046"/>
      <c r="AQ371" s="987"/>
      <c r="AR371" s="48" t="s">
        <v>38</v>
      </c>
      <c r="AS371" s="33"/>
      <c r="AT371" s="1001"/>
      <c r="AU371" s="1046"/>
      <c r="AV371" s="987"/>
      <c r="AW371" s="48" t="s">
        <v>38</v>
      </c>
      <c r="AX371" s="33"/>
      <c r="AY371" s="1001"/>
      <c r="AZ371" s="1046"/>
      <c r="BA371" s="987"/>
      <c r="BB371" s="48" t="s">
        <v>38</v>
      </c>
      <c r="BC371" s="33"/>
      <c r="BD371" s="1001"/>
      <c r="BE371" s="1046"/>
      <c r="BF371" s="987"/>
      <c r="BG371" s="48" t="s">
        <v>38</v>
      </c>
      <c r="BH371" s="33"/>
      <c r="BI371" s="1001"/>
      <c r="BJ371" s="1046"/>
      <c r="BK371" s="987"/>
      <c r="BL371" s="48" t="s">
        <v>205</v>
      </c>
      <c r="BM371" s="33"/>
      <c r="BN371" s="1001"/>
      <c r="BO371" s="974"/>
      <c r="BP371" s="958"/>
      <c r="BQ371" s="48" t="s">
        <v>205</v>
      </c>
      <c r="BR371" s="33"/>
      <c r="BS371" s="1001"/>
      <c r="BT371" s="974"/>
      <c r="BU371" s="958"/>
      <c r="BV371" s="48" t="s">
        <v>205</v>
      </c>
      <c r="BW371" s="33"/>
      <c r="BX371" s="1001"/>
      <c r="BY371" s="974"/>
      <c r="BZ371" s="958"/>
      <c r="CA371" s="1080"/>
      <c r="CB371" s="1022"/>
      <c r="CC371" s="1028"/>
    </row>
    <row r="372" spans="1:81" s="5" customFormat="1" ht="18" customHeight="1">
      <c r="A372" s="1180"/>
      <c r="B372" s="1143"/>
      <c r="C372" s="1178"/>
      <c r="D372" s="49" t="s">
        <v>44</v>
      </c>
      <c r="E372" s="34"/>
      <c r="F372" s="1001"/>
      <c r="G372" s="1046"/>
      <c r="H372" s="1096"/>
      <c r="I372" s="49" t="s">
        <v>44</v>
      </c>
      <c r="J372" s="34"/>
      <c r="K372" s="1001"/>
      <c r="L372" s="1046"/>
      <c r="M372" s="1096"/>
      <c r="N372" s="49" t="s">
        <v>44</v>
      </c>
      <c r="O372" s="34"/>
      <c r="P372" s="1001"/>
      <c r="Q372" s="1046"/>
      <c r="R372" s="987"/>
      <c r="S372" s="49" t="s">
        <v>44</v>
      </c>
      <c r="T372" s="34"/>
      <c r="U372" s="1001"/>
      <c r="V372" s="1046"/>
      <c r="W372" s="987"/>
      <c r="X372" s="49" t="s">
        <v>44</v>
      </c>
      <c r="Y372" s="34"/>
      <c r="Z372" s="1001"/>
      <c r="AA372" s="1046"/>
      <c r="AB372" s="987"/>
      <c r="AC372" s="49" t="s">
        <v>44</v>
      </c>
      <c r="AD372" s="34"/>
      <c r="AE372" s="1001"/>
      <c r="AF372" s="1046"/>
      <c r="AG372" s="987"/>
      <c r="AH372" s="49" t="s">
        <v>44</v>
      </c>
      <c r="AI372" s="34"/>
      <c r="AJ372" s="1001"/>
      <c r="AK372" s="1046"/>
      <c r="AL372" s="987"/>
      <c r="AM372" s="49" t="s">
        <v>44</v>
      </c>
      <c r="AN372" s="34"/>
      <c r="AO372" s="1001"/>
      <c r="AP372" s="1046"/>
      <c r="AQ372" s="987"/>
      <c r="AR372" s="49" t="s">
        <v>44</v>
      </c>
      <c r="AS372" s="34"/>
      <c r="AT372" s="1001"/>
      <c r="AU372" s="1046"/>
      <c r="AV372" s="987"/>
      <c r="AW372" s="49" t="s">
        <v>44</v>
      </c>
      <c r="AX372" s="34"/>
      <c r="AY372" s="1001"/>
      <c r="AZ372" s="1046"/>
      <c r="BA372" s="987"/>
      <c r="BB372" s="49" t="s">
        <v>44</v>
      </c>
      <c r="BC372" s="34"/>
      <c r="BD372" s="1001"/>
      <c r="BE372" s="1046"/>
      <c r="BF372" s="987"/>
      <c r="BG372" s="49" t="s">
        <v>44</v>
      </c>
      <c r="BH372" s="34"/>
      <c r="BI372" s="1001"/>
      <c r="BJ372" s="1046"/>
      <c r="BK372" s="987"/>
      <c r="BL372" s="517" t="s">
        <v>52</v>
      </c>
      <c r="BM372" s="28">
        <f>IF(BM371="",0,職員設定!M15)</f>
        <v>0</v>
      </c>
      <c r="BN372" s="1001"/>
      <c r="BO372" s="974"/>
      <c r="BP372" s="958"/>
      <c r="BQ372" s="517" t="s">
        <v>52</v>
      </c>
      <c r="BR372" s="28">
        <f>IF(BR371="",0,職員設定!N15)</f>
        <v>0</v>
      </c>
      <c r="BS372" s="1001"/>
      <c r="BT372" s="974"/>
      <c r="BU372" s="958"/>
      <c r="BV372" s="250" t="s">
        <v>52</v>
      </c>
      <c r="BW372" s="34"/>
      <c r="BX372" s="1001"/>
      <c r="BY372" s="974"/>
      <c r="BZ372" s="958"/>
      <c r="CA372" s="1080"/>
      <c r="CB372" s="1022"/>
      <c r="CC372" s="1028"/>
    </row>
    <row r="373" spans="1:81" ht="18" customHeight="1" thickBot="1">
      <c r="A373" s="1180"/>
      <c r="B373" s="1143"/>
      <c r="C373" s="1179"/>
      <c r="D373" s="50" t="s">
        <v>88</v>
      </c>
      <c r="E373" s="18">
        <f>E371-E372</f>
        <v>0</v>
      </c>
      <c r="F373" s="1001"/>
      <c r="G373" s="1047"/>
      <c r="H373" s="1097"/>
      <c r="I373" s="50" t="s">
        <v>88</v>
      </c>
      <c r="J373" s="18">
        <f>J371-J372</f>
        <v>0</v>
      </c>
      <c r="K373" s="1001"/>
      <c r="L373" s="1047"/>
      <c r="M373" s="1097"/>
      <c r="N373" s="50" t="s">
        <v>88</v>
      </c>
      <c r="O373" s="18">
        <f>O371-O372</f>
        <v>0</v>
      </c>
      <c r="P373" s="1001"/>
      <c r="Q373" s="1047"/>
      <c r="R373" s="988"/>
      <c r="S373" s="50" t="s">
        <v>88</v>
      </c>
      <c r="T373" s="18">
        <f>T371-T372</f>
        <v>0</v>
      </c>
      <c r="U373" s="1001"/>
      <c r="V373" s="1047"/>
      <c r="W373" s="988"/>
      <c r="X373" s="50" t="s">
        <v>88</v>
      </c>
      <c r="Y373" s="18">
        <f>Y371-Y372</f>
        <v>0</v>
      </c>
      <c r="Z373" s="1001"/>
      <c r="AA373" s="1047"/>
      <c r="AB373" s="988"/>
      <c r="AC373" s="50" t="s">
        <v>88</v>
      </c>
      <c r="AD373" s="18">
        <f>AD371-AD372</f>
        <v>0</v>
      </c>
      <c r="AE373" s="1001"/>
      <c r="AF373" s="1047"/>
      <c r="AG373" s="988"/>
      <c r="AH373" s="50" t="s">
        <v>88</v>
      </c>
      <c r="AI373" s="18">
        <f>AI371-AI372</f>
        <v>0</v>
      </c>
      <c r="AJ373" s="1001"/>
      <c r="AK373" s="1047"/>
      <c r="AL373" s="988"/>
      <c r="AM373" s="50" t="s">
        <v>88</v>
      </c>
      <c r="AN373" s="18">
        <f>AN371-AN372</f>
        <v>0</v>
      </c>
      <c r="AO373" s="1001"/>
      <c r="AP373" s="1047"/>
      <c r="AQ373" s="988"/>
      <c r="AR373" s="50" t="s">
        <v>88</v>
      </c>
      <c r="AS373" s="18">
        <f>AS371-AS372</f>
        <v>0</v>
      </c>
      <c r="AT373" s="1001"/>
      <c r="AU373" s="1047"/>
      <c r="AV373" s="988"/>
      <c r="AW373" s="50" t="s">
        <v>88</v>
      </c>
      <c r="AX373" s="18">
        <f>AX371-AX372</f>
        <v>0</v>
      </c>
      <c r="AY373" s="1001"/>
      <c r="AZ373" s="1047"/>
      <c r="BA373" s="988"/>
      <c r="BB373" s="50" t="s">
        <v>88</v>
      </c>
      <c r="BC373" s="18">
        <f>BC371-BC372</f>
        <v>0</v>
      </c>
      <c r="BD373" s="1001"/>
      <c r="BE373" s="1047"/>
      <c r="BF373" s="988"/>
      <c r="BG373" s="50" t="s">
        <v>88</v>
      </c>
      <c r="BH373" s="18">
        <f>BH371-BH372</f>
        <v>0</v>
      </c>
      <c r="BI373" s="1001"/>
      <c r="BJ373" s="1047"/>
      <c r="BK373" s="988"/>
      <c r="BL373" s="52" t="s">
        <v>204</v>
      </c>
      <c r="BM373" s="19">
        <f>BM371-BM372</f>
        <v>0</v>
      </c>
      <c r="BN373" s="1001"/>
      <c r="BO373" s="975"/>
      <c r="BP373" s="959"/>
      <c r="BQ373" s="52" t="s">
        <v>204</v>
      </c>
      <c r="BR373" s="19">
        <f>BR371-BR372</f>
        <v>0</v>
      </c>
      <c r="BS373" s="1001"/>
      <c r="BT373" s="975"/>
      <c r="BU373" s="959"/>
      <c r="BV373" s="52" t="s">
        <v>204</v>
      </c>
      <c r="BW373" s="19">
        <f>BW371-BW372</f>
        <v>0</v>
      </c>
      <c r="BX373" s="1001"/>
      <c r="BY373" s="975"/>
      <c r="BZ373" s="959"/>
      <c r="CA373" s="1081"/>
      <c r="CB373" s="1023"/>
      <c r="CC373" s="1029">
        <f t="shared" ref="CC373" si="161">BK373+BF373+BA373+AV373+AQ373+AL373+AG373+AB373+W373+R373</f>
        <v>0</v>
      </c>
    </row>
    <row r="374" spans="1:81" s="5" customFormat="1" ht="18" customHeight="1">
      <c r="A374" s="1180"/>
      <c r="B374" s="1143"/>
      <c r="C374" s="1177" t="str">
        <f>職員設定!$K$7</f>
        <v>名称</v>
      </c>
      <c r="D374" s="44" t="s">
        <v>48</v>
      </c>
      <c r="E374" s="32"/>
      <c r="F374" s="1001"/>
      <c r="G374" s="1045">
        <f>E377*F355-H374</f>
        <v>0</v>
      </c>
      <c r="H374" s="1095"/>
      <c r="I374" s="44" t="s">
        <v>48</v>
      </c>
      <c r="J374" s="32"/>
      <c r="K374" s="1001"/>
      <c r="L374" s="1045">
        <f>J377*K355-M374</f>
        <v>0</v>
      </c>
      <c r="M374" s="1095"/>
      <c r="N374" s="44" t="s">
        <v>48</v>
      </c>
      <c r="O374" s="32"/>
      <c r="P374" s="1001"/>
      <c r="Q374" s="1045">
        <f>O377*P355-R374</f>
        <v>0</v>
      </c>
      <c r="R374" s="986"/>
      <c r="S374" s="44" t="s">
        <v>48</v>
      </c>
      <c r="T374" s="32"/>
      <c r="U374" s="1001"/>
      <c r="V374" s="1045">
        <f>T377*U355-W374</f>
        <v>0</v>
      </c>
      <c r="W374" s="986"/>
      <c r="X374" s="44" t="s">
        <v>48</v>
      </c>
      <c r="Y374" s="32"/>
      <c r="Z374" s="1001"/>
      <c r="AA374" s="1045">
        <f>Y377*Z355-AB374</f>
        <v>0</v>
      </c>
      <c r="AB374" s="986"/>
      <c r="AC374" s="44" t="s">
        <v>48</v>
      </c>
      <c r="AD374" s="32"/>
      <c r="AE374" s="1001"/>
      <c r="AF374" s="1045">
        <f>AD377*AE355-AG374</f>
        <v>0</v>
      </c>
      <c r="AG374" s="986"/>
      <c r="AH374" s="44" t="s">
        <v>48</v>
      </c>
      <c r="AI374" s="32"/>
      <c r="AJ374" s="1001"/>
      <c r="AK374" s="1045">
        <f>AI377*AJ355-AL374</f>
        <v>0</v>
      </c>
      <c r="AL374" s="986"/>
      <c r="AM374" s="44" t="s">
        <v>48</v>
      </c>
      <c r="AN374" s="32"/>
      <c r="AO374" s="1001"/>
      <c r="AP374" s="1045">
        <f>AN377*AO355-AQ374</f>
        <v>0</v>
      </c>
      <c r="AQ374" s="986"/>
      <c r="AR374" s="44" t="s">
        <v>48</v>
      </c>
      <c r="AS374" s="32"/>
      <c r="AT374" s="1001"/>
      <c r="AU374" s="1045">
        <f>AS377*AT355-AV374</f>
        <v>0</v>
      </c>
      <c r="AV374" s="986"/>
      <c r="AW374" s="44" t="s">
        <v>48</v>
      </c>
      <c r="AX374" s="32"/>
      <c r="AY374" s="1001"/>
      <c r="AZ374" s="1045">
        <f>AX377*AY355-BA374</f>
        <v>0</v>
      </c>
      <c r="BA374" s="986"/>
      <c r="BB374" s="44" t="s">
        <v>48</v>
      </c>
      <c r="BC374" s="32"/>
      <c r="BD374" s="1001"/>
      <c r="BE374" s="1045">
        <f>BC377*BD355-BF374</f>
        <v>0</v>
      </c>
      <c r="BF374" s="986"/>
      <c r="BG374" s="44" t="s">
        <v>48</v>
      </c>
      <c r="BH374" s="32"/>
      <c r="BI374" s="1001"/>
      <c r="BJ374" s="1045">
        <f>BH377*BI355-BK374</f>
        <v>0</v>
      </c>
      <c r="BK374" s="986"/>
      <c r="BL374" s="75"/>
      <c r="BM374" s="76"/>
      <c r="BN374" s="1001"/>
      <c r="BO374" s="976"/>
      <c r="BP374" s="962"/>
      <c r="BQ374" s="75"/>
      <c r="BR374" s="76"/>
      <c r="BS374" s="1001"/>
      <c r="BT374" s="976"/>
      <c r="BU374" s="962"/>
      <c r="BV374" s="75"/>
      <c r="BW374" s="76"/>
      <c r="BX374" s="1001"/>
      <c r="BY374" s="976"/>
      <c r="BZ374" s="962"/>
      <c r="CA374" s="1082">
        <f>BJ374+BK374+BE374+BF374+AZ374+BA374+AU374+AV374+AP374+AQ374+AK374+AL374+AF374+AG374+AA374+AB374+V374+W374+Q374+R374+L374+M374+G374+H374</f>
        <v>0</v>
      </c>
      <c r="CB374" s="1024">
        <f t="shared" ref="CB374" si="162">H374+M374</f>
        <v>0</v>
      </c>
      <c r="CC374" s="944">
        <f>BK374+BF374+BA374+AV374+AQ374+AL374+AG374+AB374+W374+R374</f>
        <v>0</v>
      </c>
    </row>
    <row r="375" spans="1:81" ht="18" customHeight="1">
      <c r="A375" s="1180"/>
      <c r="B375" s="1143"/>
      <c r="C375" s="1178"/>
      <c r="D375" s="48" t="s">
        <v>38</v>
      </c>
      <c r="E375" s="33"/>
      <c r="F375" s="1001"/>
      <c r="G375" s="1048"/>
      <c r="H375" s="1096"/>
      <c r="I375" s="48" t="s">
        <v>38</v>
      </c>
      <c r="J375" s="33"/>
      <c r="K375" s="1001"/>
      <c r="L375" s="1048"/>
      <c r="M375" s="1096"/>
      <c r="N375" s="48" t="s">
        <v>38</v>
      </c>
      <c r="O375" s="33"/>
      <c r="P375" s="1001"/>
      <c r="Q375" s="1048"/>
      <c r="R375" s="987"/>
      <c r="S375" s="48" t="s">
        <v>38</v>
      </c>
      <c r="T375" s="33"/>
      <c r="U375" s="1001"/>
      <c r="V375" s="1048"/>
      <c r="W375" s="987"/>
      <c r="X375" s="48" t="s">
        <v>38</v>
      </c>
      <c r="Y375" s="33"/>
      <c r="Z375" s="1001"/>
      <c r="AA375" s="1048"/>
      <c r="AB375" s="987"/>
      <c r="AC375" s="48" t="s">
        <v>38</v>
      </c>
      <c r="AD375" s="33"/>
      <c r="AE375" s="1001"/>
      <c r="AF375" s="1048"/>
      <c r="AG375" s="987"/>
      <c r="AH375" s="48" t="s">
        <v>38</v>
      </c>
      <c r="AI375" s="33"/>
      <c r="AJ375" s="1001"/>
      <c r="AK375" s="1048"/>
      <c r="AL375" s="987"/>
      <c r="AM375" s="48" t="s">
        <v>38</v>
      </c>
      <c r="AN375" s="33"/>
      <c r="AO375" s="1001"/>
      <c r="AP375" s="1048"/>
      <c r="AQ375" s="987"/>
      <c r="AR375" s="48" t="s">
        <v>38</v>
      </c>
      <c r="AS375" s="33"/>
      <c r="AT375" s="1001"/>
      <c r="AU375" s="1048"/>
      <c r="AV375" s="987"/>
      <c r="AW375" s="48" t="s">
        <v>38</v>
      </c>
      <c r="AX375" s="33"/>
      <c r="AY375" s="1001"/>
      <c r="AZ375" s="1048"/>
      <c r="BA375" s="987"/>
      <c r="BB375" s="48" t="s">
        <v>38</v>
      </c>
      <c r="BC375" s="33"/>
      <c r="BD375" s="1001"/>
      <c r="BE375" s="1048"/>
      <c r="BF375" s="987"/>
      <c r="BG375" s="48" t="s">
        <v>38</v>
      </c>
      <c r="BH375" s="33"/>
      <c r="BI375" s="1001"/>
      <c r="BJ375" s="1048"/>
      <c r="BK375" s="987"/>
      <c r="BL375" s="79"/>
      <c r="BM375" s="80"/>
      <c r="BN375" s="1001"/>
      <c r="BO375" s="977"/>
      <c r="BP375" s="954"/>
      <c r="BQ375" s="79"/>
      <c r="BR375" s="80"/>
      <c r="BS375" s="1001"/>
      <c r="BT375" s="977"/>
      <c r="BU375" s="954"/>
      <c r="BV375" s="79"/>
      <c r="BW375" s="80"/>
      <c r="BX375" s="1001"/>
      <c r="BY375" s="977"/>
      <c r="BZ375" s="954"/>
      <c r="CA375" s="1080"/>
      <c r="CB375" s="1020"/>
      <c r="CC375" s="945"/>
    </row>
    <row r="376" spans="1:81" s="5" customFormat="1" ht="18" customHeight="1">
      <c r="A376" s="1180"/>
      <c r="B376" s="1143"/>
      <c r="C376" s="1178"/>
      <c r="D376" s="49" t="s">
        <v>44</v>
      </c>
      <c r="E376" s="34"/>
      <c r="F376" s="1001"/>
      <c r="G376" s="1048"/>
      <c r="H376" s="1096"/>
      <c r="I376" s="49" t="s">
        <v>44</v>
      </c>
      <c r="J376" s="34"/>
      <c r="K376" s="1001"/>
      <c r="L376" s="1048"/>
      <c r="M376" s="1096"/>
      <c r="N376" s="49" t="s">
        <v>44</v>
      </c>
      <c r="O376" s="34"/>
      <c r="P376" s="1001"/>
      <c r="Q376" s="1048"/>
      <c r="R376" s="987"/>
      <c r="S376" s="49" t="s">
        <v>44</v>
      </c>
      <c r="T376" s="34"/>
      <c r="U376" s="1001"/>
      <c r="V376" s="1048"/>
      <c r="W376" s="987"/>
      <c r="X376" s="49" t="s">
        <v>44</v>
      </c>
      <c r="Y376" s="34"/>
      <c r="Z376" s="1001"/>
      <c r="AA376" s="1048"/>
      <c r="AB376" s="987"/>
      <c r="AC376" s="49" t="s">
        <v>44</v>
      </c>
      <c r="AD376" s="34"/>
      <c r="AE376" s="1001"/>
      <c r="AF376" s="1048"/>
      <c r="AG376" s="987"/>
      <c r="AH376" s="49" t="s">
        <v>44</v>
      </c>
      <c r="AI376" s="34"/>
      <c r="AJ376" s="1001"/>
      <c r="AK376" s="1048"/>
      <c r="AL376" s="987"/>
      <c r="AM376" s="49" t="s">
        <v>44</v>
      </c>
      <c r="AN376" s="34"/>
      <c r="AO376" s="1001"/>
      <c r="AP376" s="1048"/>
      <c r="AQ376" s="987"/>
      <c r="AR376" s="49" t="s">
        <v>44</v>
      </c>
      <c r="AS376" s="34"/>
      <c r="AT376" s="1001"/>
      <c r="AU376" s="1048"/>
      <c r="AV376" s="987"/>
      <c r="AW376" s="49" t="s">
        <v>44</v>
      </c>
      <c r="AX376" s="34"/>
      <c r="AY376" s="1001"/>
      <c r="AZ376" s="1048"/>
      <c r="BA376" s="987"/>
      <c r="BB376" s="49" t="s">
        <v>44</v>
      </c>
      <c r="BC376" s="34"/>
      <c r="BD376" s="1001"/>
      <c r="BE376" s="1048"/>
      <c r="BF376" s="987"/>
      <c r="BG376" s="49" t="s">
        <v>44</v>
      </c>
      <c r="BH376" s="34"/>
      <c r="BI376" s="1001"/>
      <c r="BJ376" s="1048"/>
      <c r="BK376" s="987"/>
      <c r="BL376" s="72"/>
      <c r="BM376" s="28"/>
      <c r="BN376" s="1001"/>
      <c r="BO376" s="977"/>
      <c r="BP376" s="954"/>
      <c r="BQ376" s="72"/>
      <c r="BR376" s="28"/>
      <c r="BS376" s="1001"/>
      <c r="BT376" s="977"/>
      <c r="BU376" s="954"/>
      <c r="BV376" s="72"/>
      <c r="BW376" s="28"/>
      <c r="BX376" s="1001"/>
      <c r="BY376" s="977"/>
      <c r="BZ376" s="954"/>
      <c r="CA376" s="1080"/>
      <c r="CB376" s="1020"/>
      <c r="CC376" s="945"/>
    </row>
    <row r="377" spans="1:81" ht="18" customHeight="1" thickBot="1">
      <c r="A377" s="1180"/>
      <c r="B377" s="1143"/>
      <c r="C377" s="1179"/>
      <c r="D377" s="50" t="s">
        <v>88</v>
      </c>
      <c r="E377" s="18">
        <f>E375-E376</f>
        <v>0</v>
      </c>
      <c r="F377" s="1001"/>
      <c r="G377" s="1049"/>
      <c r="H377" s="1097"/>
      <c r="I377" s="50" t="s">
        <v>88</v>
      </c>
      <c r="J377" s="18">
        <f>J375-J376</f>
        <v>0</v>
      </c>
      <c r="K377" s="1001"/>
      <c r="L377" s="1049"/>
      <c r="M377" s="1097"/>
      <c r="N377" s="50" t="s">
        <v>88</v>
      </c>
      <c r="O377" s="18">
        <f>O375-O376</f>
        <v>0</v>
      </c>
      <c r="P377" s="1001"/>
      <c r="Q377" s="1049"/>
      <c r="R377" s="988"/>
      <c r="S377" s="50" t="s">
        <v>88</v>
      </c>
      <c r="T377" s="18">
        <f>T375-T376</f>
        <v>0</v>
      </c>
      <c r="U377" s="1001"/>
      <c r="V377" s="1049"/>
      <c r="W377" s="988"/>
      <c r="X377" s="50" t="s">
        <v>88</v>
      </c>
      <c r="Y377" s="18">
        <f>Y375-Y376</f>
        <v>0</v>
      </c>
      <c r="Z377" s="1001"/>
      <c r="AA377" s="1049"/>
      <c r="AB377" s="988"/>
      <c r="AC377" s="50" t="s">
        <v>88</v>
      </c>
      <c r="AD377" s="18">
        <f>AD375-AD376</f>
        <v>0</v>
      </c>
      <c r="AE377" s="1001"/>
      <c r="AF377" s="1049"/>
      <c r="AG377" s="988"/>
      <c r="AH377" s="50" t="s">
        <v>88</v>
      </c>
      <c r="AI377" s="18">
        <f>AI375-AI376</f>
        <v>0</v>
      </c>
      <c r="AJ377" s="1001"/>
      <c r="AK377" s="1049"/>
      <c r="AL377" s="988"/>
      <c r="AM377" s="50" t="s">
        <v>88</v>
      </c>
      <c r="AN377" s="18">
        <f>AN375-AN376</f>
        <v>0</v>
      </c>
      <c r="AO377" s="1001"/>
      <c r="AP377" s="1049"/>
      <c r="AQ377" s="988"/>
      <c r="AR377" s="50" t="s">
        <v>88</v>
      </c>
      <c r="AS377" s="18">
        <f>AS375-AS376</f>
        <v>0</v>
      </c>
      <c r="AT377" s="1001"/>
      <c r="AU377" s="1049"/>
      <c r="AV377" s="988"/>
      <c r="AW377" s="50" t="s">
        <v>88</v>
      </c>
      <c r="AX377" s="18">
        <f>AX375-AX376</f>
        <v>0</v>
      </c>
      <c r="AY377" s="1001"/>
      <c r="AZ377" s="1049"/>
      <c r="BA377" s="988"/>
      <c r="BB377" s="50" t="s">
        <v>88</v>
      </c>
      <c r="BC377" s="18">
        <f>BC375-BC376</f>
        <v>0</v>
      </c>
      <c r="BD377" s="1001"/>
      <c r="BE377" s="1049"/>
      <c r="BF377" s="988"/>
      <c r="BG377" s="50" t="s">
        <v>88</v>
      </c>
      <c r="BH377" s="18">
        <f>BH375-BH376</f>
        <v>0</v>
      </c>
      <c r="BI377" s="1001"/>
      <c r="BJ377" s="1049"/>
      <c r="BK377" s="988"/>
      <c r="BL377" s="81"/>
      <c r="BM377" s="78"/>
      <c r="BN377" s="1001"/>
      <c r="BO377" s="978"/>
      <c r="BP377" s="955"/>
      <c r="BQ377" s="81"/>
      <c r="BR377" s="78"/>
      <c r="BS377" s="1001"/>
      <c r="BT377" s="978"/>
      <c r="BU377" s="955"/>
      <c r="BV377" s="81"/>
      <c r="BW377" s="78"/>
      <c r="BX377" s="1001"/>
      <c r="BY377" s="978"/>
      <c r="BZ377" s="955"/>
      <c r="CA377" s="1081"/>
      <c r="CB377" s="1021"/>
      <c r="CC377" s="945">
        <f t="shared" ref="CC377:CC397" si="163">BK377+BF377+BA377+AV377+AQ377+AL377+AG377+AB377+W377+R377</f>
        <v>0</v>
      </c>
    </row>
    <row r="378" spans="1:81" s="5" customFormat="1" ht="18" customHeight="1" thickBot="1">
      <c r="A378" s="1180"/>
      <c r="B378" s="1143"/>
      <c r="C378" s="1145" t="s">
        <v>41</v>
      </c>
      <c r="D378" s="44" t="s">
        <v>119</v>
      </c>
      <c r="E378" s="35"/>
      <c r="F378" s="1001"/>
      <c r="G378" s="1045">
        <f>E381*F355-H378</f>
        <v>0</v>
      </c>
      <c r="H378" s="1095"/>
      <c r="I378" s="44" t="s">
        <v>119</v>
      </c>
      <c r="J378" s="35"/>
      <c r="K378" s="1001"/>
      <c r="L378" s="1045">
        <f>J381*K355-M378</f>
        <v>0</v>
      </c>
      <c r="M378" s="1095"/>
      <c r="N378" s="44" t="s">
        <v>119</v>
      </c>
      <c r="O378" s="35"/>
      <c r="P378" s="1001"/>
      <c r="Q378" s="1045">
        <f>O381*P355-R378</f>
        <v>0</v>
      </c>
      <c r="R378" s="961">
        <f>IF(O378="",0,ROUND(SUM(R355:R369)*O378*P355/職員設定!$C$7,0))</f>
        <v>0</v>
      </c>
      <c r="S378" s="44" t="s">
        <v>119</v>
      </c>
      <c r="T378" s="35"/>
      <c r="U378" s="1001"/>
      <c r="V378" s="1045">
        <f>T381*U355-W378</f>
        <v>0</v>
      </c>
      <c r="W378" s="961">
        <f>IF(T378="",0,ROUND(SUM(W355:W369)*T378*U355/職員設定!$C$7,0))</f>
        <v>0</v>
      </c>
      <c r="X378" s="44" t="s">
        <v>119</v>
      </c>
      <c r="Y378" s="35"/>
      <c r="Z378" s="1001"/>
      <c r="AA378" s="1045">
        <f>Y381*Z355-AB378</f>
        <v>0</v>
      </c>
      <c r="AB378" s="961">
        <f>IF(Y378="",0,ROUND(SUM(AB355:AB369)*Y378*Z355/職員設定!$C$7,0))</f>
        <v>0</v>
      </c>
      <c r="AC378" s="44" t="s">
        <v>119</v>
      </c>
      <c r="AD378" s="35"/>
      <c r="AE378" s="1001"/>
      <c r="AF378" s="1045">
        <f>AD381*AE355-AG378</f>
        <v>0</v>
      </c>
      <c r="AG378" s="961">
        <f>IF(AD378="",0,ROUND(SUM(AG355:AG369)*AD378*AE355/職員設定!$C$7,0))</f>
        <v>0</v>
      </c>
      <c r="AH378" s="44" t="s">
        <v>119</v>
      </c>
      <c r="AI378" s="35"/>
      <c r="AJ378" s="1001"/>
      <c r="AK378" s="1045">
        <f>AI381*AJ355-AL378</f>
        <v>0</v>
      </c>
      <c r="AL378" s="961">
        <f>IF(AI378="",0,ROUND(SUM(AL355:AL369)*AI378*AJ355/職員設定!$C$7,0))</f>
        <v>0</v>
      </c>
      <c r="AM378" s="44" t="s">
        <v>119</v>
      </c>
      <c r="AN378" s="35"/>
      <c r="AO378" s="1001"/>
      <c r="AP378" s="1045">
        <f>AN381*AO355-AQ378</f>
        <v>0</v>
      </c>
      <c r="AQ378" s="961">
        <f>IF(AN378="",0,ROUND(SUM(AQ355:AQ369)*AN378*AO355/職員設定!$C$7,0))</f>
        <v>0</v>
      </c>
      <c r="AR378" s="44" t="s">
        <v>119</v>
      </c>
      <c r="AS378" s="35"/>
      <c r="AT378" s="1001"/>
      <c r="AU378" s="1045">
        <f>AS381*AT355-AV378</f>
        <v>0</v>
      </c>
      <c r="AV378" s="961">
        <f>IF(AS378="",0,ROUND(SUM(AV355:AV369)*AS378*AT355/職員設定!$C$7,0))</f>
        <v>0</v>
      </c>
      <c r="AW378" s="44" t="s">
        <v>119</v>
      </c>
      <c r="AX378" s="35"/>
      <c r="AY378" s="1001"/>
      <c r="AZ378" s="1045">
        <f>AX381*AY355-BA378</f>
        <v>0</v>
      </c>
      <c r="BA378" s="961">
        <f>IF(AX378="",0,ROUND(SUM(BA355:BA369)*AX378*AY355/職員設定!$C$7,0))</f>
        <v>0</v>
      </c>
      <c r="BB378" s="44" t="s">
        <v>119</v>
      </c>
      <c r="BC378" s="35"/>
      <c r="BD378" s="1001"/>
      <c r="BE378" s="1045">
        <f>BC381*BD355-BF378</f>
        <v>0</v>
      </c>
      <c r="BF378" s="961">
        <f>IF(BC378="",0,ROUND(SUM(BF355:BF369)*BC378*BD355/職員設定!$C$7,0))</f>
        <v>0</v>
      </c>
      <c r="BG378" s="44" t="s">
        <v>119</v>
      </c>
      <c r="BH378" s="35"/>
      <c r="BI378" s="1001"/>
      <c r="BJ378" s="1045">
        <f>BH381*BI355-BK378</f>
        <v>0</v>
      </c>
      <c r="BK378" s="961">
        <f>IF(BH378="",0,ROUND(SUM(BK355:BK369)*BH378*BI355/職員設定!$C$7,0))</f>
        <v>0</v>
      </c>
      <c r="BL378" s="75"/>
      <c r="BM378" s="82"/>
      <c r="BN378" s="1001"/>
      <c r="BO378" s="966"/>
      <c r="BP378" s="953"/>
      <c r="BQ378" s="75"/>
      <c r="BR378" s="82"/>
      <c r="BS378" s="1001"/>
      <c r="BT378" s="966"/>
      <c r="BU378" s="953"/>
      <c r="BV378" s="75"/>
      <c r="BW378" s="82"/>
      <c r="BX378" s="1001"/>
      <c r="BY378" s="966"/>
      <c r="BZ378" s="953"/>
      <c r="CA378" s="1082">
        <f t="shared" ref="CA378" si="164">BJ378+BK378+BE378+BF378+AZ378+BA378+AU378+AV378+AP378+AQ378+AK378+AL378+AF378+AG378+AA378+AB378+V378+W378+Q378+R378+L378+M378+G378+H378</f>
        <v>0</v>
      </c>
      <c r="CB378" s="1024">
        <f t="shared" ref="CB378" si="165">H378+M378</f>
        <v>0</v>
      </c>
      <c r="CC378" s="946">
        <f>BK378+BF378+BA378+AV378+AQ378+AL378+AG378+AB378+W378+R378</f>
        <v>0</v>
      </c>
    </row>
    <row r="379" spans="1:81" ht="18" customHeight="1" thickBot="1">
      <c r="A379" s="1180"/>
      <c r="B379" s="1143"/>
      <c r="C379" s="1146"/>
      <c r="D379" s="48" t="s">
        <v>38</v>
      </c>
      <c r="E379" s="33"/>
      <c r="F379" s="1001"/>
      <c r="G379" s="1046"/>
      <c r="H379" s="1096"/>
      <c r="I379" s="48" t="s">
        <v>38</v>
      </c>
      <c r="J379" s="33"/>
      <c r="K379" s="1001"/>
      <c r="L379" s="1046"/>
      <c r="M379" s="1096"/>
      <c r="N379" s="48" t="s">
        <v>38</v>
      </c>
      <c r="O379" s="33"/>
      <c r="P379" s="1001"/>
      <c r="Q379" s="1046"/>
      <c r="R379" s="979"/>
      <c r="S379" s="48" t="s">
        <v>38</v>
      </c>
      <c r="T379" s="33"/>
      <c r="U379" s="1001"/>
      <c r="V379" s="1046"/>
      <c r="W379" s="979"/>
      <c r="X379" s="48" t="s">
        <v>38</v>
      </c>
      <c r="Y379" s="33"/>
      <c r="Z379" s="1001"/>
      <c r="AA379" s="1046"/>
      <c r="AB379" s="979"/>
      <c r="AC379" s="48" t="s">
        <v>38</v>
      </c>
      <c r="AD379" s="33"/>
      <c r="AE379" s="1001"/>
      <c r="AF379" s="1046"/>
      <c r="AG379" s="979"/>
      <c r="AH379" s="48" t="s">
        <v>38</v>
      </c>
      <c r="AI379" s="33"/>
      <c r="AJ379" s="1001"/>
      <c r="AK379" s="1046"/>
      <c r="AL379" s="979"/>
      <c r="AM379" s="48" t="s">
        <v>38</v>
      </c>
      <c r="AN379" s="33"/>
      <c r="AO379" s="1001"/>
      <c r="AP379" s="1046"/>
      <c r="AQ379" s="979"/>
      <c r="AR379" s="48" t="s">
        <v>38</v>
      </c>
      <c r="AS379" s="33"/>
      <c r="AT379" s="1001"/>
      <c r="AU379" s="1046"/>
      <c r="AV379" s="979"/>
      <c r="AW379" s="48" t="s">
        <v>38</v>
      </c>
      <c r="AX379" s="33"/>
      <c r="AY379" s="1001"/>
      <c r="AZ379" s="1046"/>
      <c r="BA379" s="979"/>
      <c r="BB379" s="48" t="s">
        <v>38</v>
      </c>
      <c r="BC379" s="33"/>
      <c r="BD379" s="1001"/>
      <c r="BE379" s="1046"/>
      <c r="BF379" s="979"/>
      <c r="BG379" s="48" t="s">
        <v>38</v>
      </c>
      <c r="BH379" s="33"/>
      <c r="BI379" s="1001"/>
      <c r="BJ379" s="1046"/>
      <c r="BK379" s="979"/>
      <c r="BL379" s="79"/>
      <c r="BM379" s="80"/>
      <c r="BN379" s="1001"/>
      <c r="BO379" s="967"/>
      <c r="BP379" s="954"/>
      <c r="BQ379" s="79"/>
      <c r="BR379" s="80"/>
      <c r="BS379" s="1001"/>
      <c r="BT379" s="967"/>
      <c r="BU379" s="954"/>
      <c r="BV379" s="79"/>
      <c r="BW379" s="80"/>
      <c r="BX379" s="1001"/>
      <c r="BY379" s="967"/>
      <c r="BZ379" s="954"/>
      <c r="CA379" s="1004"/>
      <c r="CB379" s="1020"/>
      <c r="CC379" s="946"/>
    </row>
    <row r="380" spans="1:81" s="230" customFormat="1" ht="18" customHeight="1" thickBot="1">
      <c r="A380" s="1180"/>
      <c r="B380" s="1143"/>
      <c r="C380" s="1146"/>
      <c r="D380" s="468" t="s">
        <v>46</v>
      </c>
      <c r="E380" s="6">
        <f>ROUND(E378*職員設定!$O$15,0)</f>
        <v>0</v>
      </c>
      <c r="F380" s="1001"/>
      <c r="G380" s="1046"/>
      <c r="H380" s="1096"/>
      <c r="I380" s="468" t="s">
        <v>46</v>
      </c>
      <c r="J380" s="6">
        <f>ROUND(J378*職員設定!$O$15,0)</f>
        <v>0</v>
      </c>
      <c r="K380" s="1001"/>
      <c r="L380" s="1046"/>
      <c r="M380" s="1096"/>
      <c r="N380" s="468" t="s">
        <v>46</v>
      </c>
      <c r="O380" s="6">
        <f>ROUND(O378*職員設定!$O$15,0)</f>
        <v>0</v>
      </c>
      <c r="P380" s="1001"/>
      <c r="Q380" s="1046"/>
      <c r="R380" s="979"/>
      <c r="S380" s="468" t="s">
        <v>46</v>
      </c>
      <c r="T380" s="6">
        <f>ROUND(T378*職員設定!$O$15,0)</f>
        <v>0</v>
      </c>
      <c r="U380" s="1001"/>
      <c r="V380" s="1046"/>
      <c r="W380" s="979"/>
      <c r="X380" s="468" t="s">
        <v>46</v>
      </c>
      <c r="Y380" s="6">
        <f>ROUND(Y378*職員設定!$O$15,0)</f>
        <v>0</v>
      </c>
      <c r="Z380" s="1001"/>
      <c r="AA380" s="1046"/>
      <c r="AB380" s="979"/>
      <c r="AC380" s="468" t="s">
        <v>46</v>
      </c>
      <c r="AD380" s="6">
        <f>ROUND(AD378*職員設定!$O$15,0)</f>
        <v>0</v>
      </c>
      <c r="AE380" s="1001"/>
      <c r="AF380" s="1046"/>
      <c r="AG380" s="979"/>
      <c r="AH380" s="468" t="s">
        <v>46</v>
      </c>
      <c r="AI380" s="6">
        <f>ROUND(AI378*職員設定!$O$15,0)</f>
        <v>0</v>
      </c>
      <c r="AJ380" s="1001"/>
      <c r="AK380" s="1046"/>
      <c r="AL380" s="979"/>
      <c r="AM380" s="468" t="s">
        <v>46</v>
      </c>
      <c r="AN380" s="6">
        <f>ROUND(AN378*職員設定!$O$15,0)</f>
        <v>0</v>
      </c>
      <c r="AO380" s="1001"/>
      <c r="AP380" s="1046"/>
      <c r="AQ380" s="979"/>
      <c r="AR380" s="468" t="s">
        <v>46</v>
      </c>
      <c r="AS380" s="6">
        <f>ROUND(AS378*職員設定!$O$15,0)</f>
        <v>0</v>
      </c>
      <c r="AT380" s="1001"/>
      <c r="AU380" s="1046"/>
      <c r="AV380" s="979"/>
      <c r="AW380" s="468" t="s">
        <v>46</v>
      </c>
      <c r="AX380" s="6">
        <f>ROUND(AX378*職員設定!$O$15,0)</f>
        <v>0</v>
      </c>
      <c r="AY380" s="1001"/>
      <c r="AZ380" s="1046"/>
      <c r="BA380" s="979"/>
      <c r="BB380" s="468" t="s">
        <v>46</v>
      </c>
      <c r="BC380" s="6">
        <f>ROUND(BC378*職員設定!$O$15,0)</f>
        <v>0</v>
      </c>
      <c r="BD380" s="1001"/>
      <c r="BE380" s="1046"/>
      <c r="BF380" s="979"/>
      <c r="BG380" s="468" t="s">
        <v>46</v>
      </c>
      <c r="BH380" s="6">
        <f>ROUND(BH378*職員設定!$O$15,0)</f>
        <v>0</v>
      </c>
      <c r="BI380" s="1001"/>
      <c r="BJ380" s="1046"/>
      <c r="BK380" s="979"/>
      <c r="BL380" s="434"/>
      <c r="BM380" s="28"/>
      <c r="BN380" s="1001"/>
      <c r="BO380" s="967"/>
      <c r="BP380" s="954"/>
      <c r="BQ380" s="434"/>
      <c r="BR380" s="28"/>
      <c r="BS380" s="1001"/>
      <c r="BT380" s="967"/>
      <c r="BU380" s="954"/>
      <c r="BV380" s="434"/>
      <c r="BW380" s="28"/>
      <c r="BX380" s="1001"/>
      <c r="BY380" s="967"/>
      <c r="BZ380" s="954"/>
      <c r="CA380" s="1004"/>
      <c r="CB380" s="1020"/>
      <c r="CC380" s="946"/>
    </row>
    <row r="381" spans="1:81" s="5" customFormat="1" ht="18" customHeight="1" thickBot="1">
      <c r="A381" s="1180"/>
      <c r="B381" s="1143"/>
      <c r="C381" s="1147"/>
      <c r="D381" s="52" t="s">
        <v>89</v>
      </c>
      <c r="E381" s="19">
        <f>E379-E380</f>
        <v>0</v>
      </c>
      <c r="F381" s="1001"/>
      <c r="G381" s="1047"/>
      <c r="H381" s="1097"/>
      <c r="I381" s="52" t="s">
        <v>89</v>
      </c>
      <c r="J381" s="19">
        <f>J379-J380</f>
        <v>0</v>
      </c>
      <c r="K381" s="1001"/>
      <c r="L381" s="1047"/>
      <c r="M381" s="1097"/>
      <c r="N381" s="52" t="s">
        <v>89</v>
      </c>
      <c r="O381" s="19">
        <f>O379-O380</f>
        <v>0</v>
      </c>
      <c r="P381" s="1001"/>
      <c r="Q381" s="1047"/>
      <c r="R381" s="980"/>
      <c r="S381" s="52" t="s">
        <v>89</v>
      </c>
      <c r="T381" s="19">
        <f>T379-T380</f>
        <v>0</v>
      </c>
      <c r="U381" s="1001"/>
      <c r="V381" s="1047"/>
      <c r="W381" s="980"/>
      <c r="X381" s="52" t="s">
        <v>89</v>
      </c>
      <c r="Y381" s="19">
        <f>Y379-Y380</f>
        <v>0</v>
      </c>
      <c r="Z381" s="1001"/>
      <c r="AA381" s="1047"/>
      <c r="AB381" s="980"/>
      <c r="AC381" s="52" t="s">
        <v>89</v>
      </c>
      <c r="AD381" s="19">
        <f>AD379-AD380</f>
        <v>0</v>
      </c>
      <c r="AE381" s="1001"/>
      <c r="AF381" s="1047"/>
      <c r="AG381" s="980"/>
      <c r="AH381" s="52" t="s">
        <v>89</v>
      </c>
      <c r="AI381" s="19">
        <f>AI379-AI380</f>
        <v>0</v>
      </c>
      <c r="AJ381" s="1001"/>
      <c r="AK381" s="1047"/>
      <c r="AL381" s="980"/>
      <c r="AM381" s="52" t="s">
        <v>89</v>
      </c>
      <c r="AN381" s="19">
        <f>AN379-AN380</f>
        <v>0</v>
      </c>
      <c r="AO381" s="1001"/>
      <c r="AP381" s="1047"/>
      <c r="AQ381" s="980"/>
      <c r="AR381" s="52" t="s">
        <v>89</v>
      </c>
      <c r="AS381" s="19">
        <f>AS379-AS380</f>
        <v>0</v>
      </c>
      <c r="AT381" s="1001"/>
      <c r="AU381" s="1047"/>
      <c r="AV381" s="980"/>
      <c r="AW381" s="52" t="s">
        <v>89</v>
      </c>
      <c r="AX381" s="19">
        <f>AX379-AX380</f>
        <v>0</v>
      </c>
      <c r="AY381" s="1001"/>
      <c r="AZ381" s="1047"/>
      <c r="BA381" s="980"/>
      <c r="BB381" s="52" t="s">
        <v>89</v>
      </c>
      <c r="BC381" s="19">
        <f>BC379-BC380</f>
        <v>0</v>
      </c>
      <c r="BD381" s="1001"/>
      <c r="BE381" s="1047"/>
      <c r="BF381" s="980"/>
      <c r="BG381" s="52" t="s">
        <v>89</v>
      </c>
      <c r="BH381" s="19">
        <f>BH379-BH380</f>
        <v>0</v>
      </c>
      <c r="BI381" s="1001"/>
      <c r="BJ381" s="1047"/>
      <c r="BK381" s="980"/>
      <c r="BL381" s="83"/>
      <c r="BM381" s="84"/>
      <c r="BN381" s="1001"/>
      <c r="BO381" s="968"/>
      <c r="BP381" s="955"/>
      <c r="BQ381" s="83"/>
      <c r="BR381" s="84"/>
      <c r="BS381" s="1001"/>
      <c r="BT381" s="968"/>
      <c r="BU381" s="955"/>
      <c r="BV381" s="83"/>
      <c r="BW381" s="84"/>
      <c r="BX381" s="1001"/>
      <c r="BY381" s="968"/>
      <c r="BZ381" s="955"/>
      <c r="CA381" s="1005"/>
      <c r="CB381" s="1021"/>
      <c r="CC381" s="946">
        <f t="shared" si="163"/>
        <v>0</v>
      </c>
    </row>
    <row r="382" spans="1:81" ht="18" customHeight="1" thickBot="1">
      <c r="A382" s="1180"/>
      <c r="B382" s="1143"/>
      <c r="C382" s="1145" t="s">
        <v>42</v>
      </c>
      <c r="D382" s="44" t="s">
        <v>5</v>
      </c>
      <c r="E382" s="35"/>
      <c r="F382" s="1001"/>
      <c r="G382" s="973">
        <f>E385*F355-H382</f>
        <v>0</v>
      </c>
      <c r="H382" s="1095"/>
      <c r="I382" s="44" t="s">
        <v>5</v>
      </c>
      <c r="J382" s="35"/>
      <c r="K382" s="1001"/>
      <c r="L382" s="973">
        <f>J385*K355-M382</f>
        <v>0</v>
      </c>
      <c r="M382" s="1095"/>
      <c r="N382" s="44" t="s">
        <v>5</v>
      </c>
      <c r="O382" s="35">
        <v>8.3000000000000004E-2</v>
      </c>
      <c r="P382" s="1001"/>
      <c r="Q382" s="973">
        <f>O385*P355-R382</f>
        <v>20</v>
      </c>
      <c r="R382" s="961">
        <f>IF(O382="",0,ROUND(SUM(R355:R369)*O382*P355*1.25/職員設定!$C$7,0))</f>
        <v>2</v>
      </c>
      <c r="S382" s="44" t="s">
        <v>5</v>
      </c>
      <c r="T382" s="35"/>
      <c r="U382" s="1001"/>
      <c r="V382" s="973">
        <f>T385*U355-W382</f>
        <v>0</v>
      </c>
      <c r="W382" s="961">
        <f>IF(T382="",0,ROUND(SUM(W355:W369)*T382*U355*1.25/職員設定!$C$7,0))</f>
        <v>0</v>
      </c>
      <c r="X382" s="44" t="s">
        <v>5</v>
      </c>
      <c r="Y382" s="35">
        <v>0.41699999999999998</v>
      </c>
      <c r="Z382" s="1001"/>
      <c r="AA382" s="973">
        <f>Y385*Z355-AB382</f>
        <v>93</v>
      </c>
      <c r="AB382" s="961">
        <f>IF(Y382="",0,ROUND(SUM(AB355:AB369)*Y382*Z355*1.25/職員設定!$C$7,0))</f>
        <v>12</v>
      </c>
      <c r="AC382" s="44" t="s">
        <v>5</v>
      </c>
      <c r="AD382" s="35"/>
      <c r="AE382" s="1001"/>
      <c r="AF382" s="973">
        <f>AD385*AE355-AG382</f>
        <v>0</v>
      </c>
      <c r="AG382" s="961">
        <f>IF(AD382="",0,ROUND(SUM(AG355:AG369)*AD382*AE355*1.25/職員設定!$C$7,0))</f>
        <v>0</v>
      </c>
      <c r="AH382" s="44" t="s">
        <v>5</v>
      </c>
      <c r="AI382" s="35"/>
      <c r="AJ382" s="1001"/>
      <c r="AK382" s="973">
        <f>AI385*AJ355-AL382</f>
        <v>0</v>
      </c>
      <c r="AL382" s="961">
        <f>IF(AI382="",0,ROUND(SUM(AL355:AL369)*AI382*AJ355*1.25/職員設定!$C$7,0))</f>
        <v>0</v>
      </c>
      <c r="AM382" s="44" t="s">
        <v>5</v>
      </c>
      <c r="AN382" s="35"/>
      <c r="AO382" s="1001"/>
      <c r="AP382" s="973">
        <f>AN385*AO355-AQ382</f>
        <v>0</v>
      </c>
      <c r="AQ382" s="961">
        <f>IF(AN382="",0,ROUND(SUM(AQ355:AQ369)*AN382*AO355*1.25/職員設定!$C$7,0))</f>
        <v>0</v>
      </c>
      <c r="AR382" s="44" t="s">
        <v>5</v>
      </c>
      <c r="AS382" s="35"/>
      <c r="AT382" s="1001"/>
      <c r="AU382" s="973">
        <f>AS385*AT355-AV382</f>
        <v>0</v>
      </c>
      <c r="AV382" s="961">
        <f>IF(AS382="",0,ROUND(SUM(AV355:AV369)*AS382*AT355*1.25/職員設定!$C$7,0))</f>
        <v>0</v>
      </c>
      <c r="AW382" s="44" t="s">
        <v>5</v>
      </c>
      <c r="AX382" s="35"/>
      <c r="AY382" s="1001"/>
      <c r="AZ382" s="973">
        <f>AX385*AY355-BA382</f>
        <v>0</v>
      </c>
      <c r="BA382" s="961">
        <f>IF(AX382="",0,ROUND(SUM(BA355:BA369)*AX382*AY355*1.25/職員設定!$C$7,0))</f>
        <v>0</v>
      </c>
      <c r="BB382" s="44" t="s">
        <v>5</v>
      </c>
      <c r="BC382" s="35"/>
      <c r="BD382" s="1001"/>
      <c r="BE382" s="973">
        <f>BC385*BD355-BF382</f>
        <v>0</v>
      </c>
      <c r="BF382" s="961">
        <f>IF(BC382="",0,ROUND(SUM(BF355:BF369)*BC382*BD355*1.25/職員設定!$C$7,0))</f>
        <v>0</v>
      </c>
      <c r="BG382" s="44" t="s">
        <v>5</v>
      </c>
      <c r="BH382" s="35"/>
      <c r="BI382" s="1001"/>
      <c r="BJ382" s="973">
        <f>BH385*BI355-BK382</f>
        <v>0</v>
      </c>
      <c r="BK382" s="961">
        <f>IF(BH382="",0,ROUND(SUM(BK355:BK369)*BH382*BI355*1.25/職員設定!$C$7,0))</f>
        <v>0</v>
      </c>
      <c r="BL382" s="75"/>
      <c r="BM382" s="82"/>
      <c r="BN382" s="1001"/>
      <c r="BO382" s="966"/>
      <c r="BP382" s="953"/>
      <c r="BQ382" s="75"/>
      <c r="BR382" s="82"/>
      <c r="BS382" s="1001"/>
      <c r="BT382" s="966"/>
      <c r="BU382" s="953"/>
      <c r="BV382" s="75"/>
      <c r="BW382" s="82"/>
      <c r="BX382" s="1001"/>
      <c r="BY382" s="966"/>
      <c r="BZ382" s="953"/>
      <c r="CA382" s="1082">
        <f t="shared" ref="CA382" si="166">BJ382+BK382+BE382+BF382+AZ382+BA382+AU382+AV382+AP382+AQ382+AK382+AL382+AF382+AG382+AA382+AB382+V382+W382+Q382+R382+L382+M382+G382+H382</f>
        <v>127</v>
      </c>
      <c r="CB382" s="1024">
        <f t="shared" ref="CB382" si="167">H382+M382</f>
        <v>0</v>
      </c>
      <c r="CC382" s="946">
        <f>BK382+BF382+BA382+AV382+AQ382+AL382+AG382+AB382+W382+R382</f>
        <v>14</v>
      </c>
    </row>
    <row r="383" spans="1:81" ht="18" customHeight="1" thickBot="1">
      <c r="A383" s="1180"/>
      <c r="B383" s="1143"/>
      <c r="C383" s="1146"/>
      <c r="D383" s="48" t="s">
        <v>38</v>
      </c>
      <c r="E383" s="33"/>
      <c r="F383" s="1001"/>
      <c r="G383" s="974"/>
      <c r="H383" s="1096"/>
      <c r="I383" s="48" t="s">
        <v>38</v>
      </c>
      <c r="J383" s="33"/>
      <c r="K383" s="1001"/>
      <c r="L383" s="974"/>
      <c r="M383" s="1096"/>
      <c r="N383" s="48" t="s">
        <v>38</v>
      </c>
      <c r="O383" s="33">
        <v>120</v>
      </c>
      <c r="P383" s="1001"/>
      <c r="Q383" s="974"/>
      <c r="R383" s="979"/>
      <c r="S383" s="48" t="s">
        <v>38</v>
      </c>
      <c r="T383" s="33"/>
      <c r="U383" s="1001"/>
      <c r="V383" s="974"/>
      <c r="W383" s="979"/>
      <c r="X383" s="48" t="s">
        <v>38</v>
      </c>
      <c r="Y383" s="33">
        <v>600</v>
      </c>
      <c r="Z383" s="1001"/>
      <c r="AA383" s="974"/>
      <c r="AB383" s="979"/>
      <c r="AC383" s="48" t="s">
        <v>38</v>
      </c>
      <c r="AD383" s="33"/>
      <c r="AE383" s="1001"/>
      <c r="AF383" s="974"/>
      <c r="AG383" s="979"/>
      <c r="AH383" s="48" t="s">
        <v>38</v>
      </c>
      <c r="AI383" s="33"/>
      <c r="AJ383" s="1001"/>
      <c r="AK383" s="974"/>
      <c r="AL383" s="979"/>
      <c r="AM383" s="48" t="s">
        <v>38</v>
      </c>
      <c r="AN383" s="33"/>
      <c r="AO383" s="1001"/>
      <c r="AP383" s="974"/>
      <c r="AQ383" s="979"/>
      <c r="AR383" s="48" t="s">
        <v>38</v>
      </c>
      <c r="AS383" s="33"/>
      <c r="AT383" s="1001"/>
      <c r="AU383" s="974"/>
      <c r="AV383" s="979"/>
      <c r="AW383" s="48" t="s">
        <v>38</v>
      </c>
      <c r="AX383" s="33"/>
      <c r="AY383" s="1001"/>
      <c r="AZ383" s="974"/>
      <c r="BA383" s="979"/>
      <c r="BB383" s="48" t="s">
        <v>38</v>
      </c>
      <c r="BC383" s="33"/>
      <c r="BD383" s="1001"/>
      <c r="BE383" s="974"/>
      <c r="BF383" s="979"/>
      <c r="BG383" s="48" t="s">
        <v>38</v>
      </c>
      <c r="BH383" s="33"/>
      <c r="BI383" s="1001"/>
      <c r="BJ383" s="974"/>
      <c r="BK383" s="979"/>
      <c r="BL383" s="79"/>
      <c r="BM383" s="80"/>
      <c r="BN383" s="1001"/>
      <c r="BO383" s="967"/>
      <c r="BP383" s="954"/>
      <c r="BQ383" s="79"/>
      <c r="BR383" s="80"/>
      <c r="BS383" s="1001"/>
      <c r="BT383" s="967"/>
      <c r="BU383" s="954"/>
      <c r="BV383" s="79"/>
      <c r="BW383" s="80"/>
      <c r="BX383" s="1001"/>
      <c r="BY383" s="967"/>
      <c r="BZ383" s="954"/>
      <c r="CA383" s="1004"/>
      <c r="CB383" s="1020"/>
      <c r="CC383" s="946"/>
    </row>
    <row r="384" spans="1:81" s="421" customFormat="1" ht="18" customHeight="1" thickBot="1">
      <c r="A384" s="1180"/>
      <c r="B384" s="1143"/>
      <c r="C384" s="1146"/>
      <c r="D384" s="468" t="s">
        <v>6</v>
      </c>
      <c r="E384" s="6">
        <f>ROUND(E382*職員設定!$P$15,0)</f>
        <v>0</v>
      </c>
      <c r="F384" s="1001"/>
      <c r="G384" s="974"/>
      <c r="H384" s="1096"/>
      <c r="I384" s="468" t="s">
        <v>6</v>
      </c>
      <c r="J384" s="6">
        <f>ROUND(J382*職員設定!$P$15,0)</f>
        <v>0</v>
      </c>
      <c r="K384" s="1001"/>
      <c r="L384" s="974"/>
      <c r="M384" s="1096"/>
      <c r="N384" s="468" t="s">
        <v>6</v>
      </c>
      <c r="O384" s="6">
        <f>ROUND(O382*職員設定!$P$15,0)</f>
        <v>98</v>
      </c>
      <c r="P384" s="1001"/>
      <c r="Q384" s="974"/>
      <c r="R384" s="979"/>
      <c r="S384" s="468" t="s">
        <v>6</v>
      </c>
      <c r="T384" s="6">
        <f>ROUND(T382*職員設定!$P$15,0)</f>
        <v>0</v>
      </c>
      <c r="U384" s="1001"/>
      <c r="V384" s="974"/>
      <c r="W384" s="979"/>
      <c r="X384" s="468" t="s">
        <v>6</v>
      </c>
      <c r="Y384" s="6">
        <f>ROUND(Y382*職員設定!$P$15,0)</f>
        <v>495</v>
      </c>
      <c r="Z384" s="1001"/>
      <c r="AA384" s="974"/>
      <c r="AB384" s="979"/>
      <c r="AC384" s="468" t="s">
        <v>6</v>
      </c>
      <c r="AD384" s="6">
        <f>ROUND(AD382*職員設定!$P$15,0)</f>
        <v>0</v>
      </c>
      <c r="AE384" s="1001"/>
      <c r="AF384" s="974"/>
      <c r="AG384" s="979"/>
      <c r="AH384" s="468" t="s">
        <v>6</v>
      </c>
      <c r="AI384" s="6">
        <f>ROUND(AI382*職員設定!$P$15,0)</f>
        <v>0</v>
      </c>
      <c r="AJ384" s="1001"/>
      <c r="AK384" s="974"/>
      <c r="AL384" s="979"/>
      <c r="AM384" s="468" t="s">
        <v>6</v>
      </c>
      <c r="AN384" s="6">
        <f>ROUND(AN382*職員設定!$P$15,0)</f>
        <v>0</v>
      </c>
      <c r="AO384" s="1001"/>
      <c r="AP384" s="974"/>
      <c r="AQ384" s="979"/>
      <c r="AR384" s="468" t="s">
        <v>6</v>
      </c>
      <c r="AS384" s="6">
        <f>ROUND(AS382*職員設定!$P$15,0)</f>
        <v>0</v>
      </c>
      <c r="AT384" s="1001"/>
      <c r="AU384" s="974"/>
      <c r="AV384" s="979"/>
      <c r="AW384" s="468" t="s">
        <v>6</v>
      </c>
      <c r="AX384" s="6">
        <f>ROUND(AX382*職員設定!$P$15,0)</f>
        <v>0</v>
      </c>
      <c r="AY384" s="1001"/>
      <c r="AZ384" s="974"/>
      <c r="BA384" s="979"/>
      <c r="BB384" s="468" t="s">
        <v>6</v>
      </c>
      <c r="BC384" s="6">
        <f>ROUND(BC382*職員設定!$P$15,0)</f>
        <v>0</v>
      </c>
      <c r="BD384" s="1001"/>
      <c r="BE384" s="974"/>
      <c r="BF384" s="979"/>
      <c r="BG384" s="468" t="s">
        <v>6</v>
      </c>
      <c r="BH384" s="6">
        <f>ROUND(BH382*職員設定!$P$15,0)</f>
        <v>0</v>
      </c>
      <c r="BI384" s="1001"/>
      <c r="BJ384" s="974"/>
      <c r="BK384" s="979"/>
      <c r="BL384" s="434"/>
      <c r="BM384" s="28"/>
      <c r="BN384" s="1001"/>
      <c r="BO384" s="967"/>
      <c r="BP384" s="954"/>
      <c r="BQ384" s="434"/>
      <c r="BR384" s="28"/>
      <c r="BS384" s="1001"/>
      <c r="BT384" s="967"/>
      <c r="BU384" s="954"/>
      <c r="BV384" s="434"/>
      <c r="BW384" s="28"/>
      <c r="BX384" s="1001"/>
      <c r="BY384" s="967"/>
      <c r="BZ384" s="954"/>
      <c r="CA384" s="1004"/>
      <c r="CB384" s="1020"/>
      <c r="CC384" s="946"/>
    </row>
    <row r="385" spans="1:81" ht="18" customHeight="1" thickBot="1">
      <c r="A385" s="1180"/>
      <c r="B385" s="1143"/>
      <c r="C385" s="1147"/>
      <c r="D385" s="53" t="s">
        <v>7</v>
      </c>
      <c r="E385" s="19">
        <f>E383-E384</f>
        <v>0</v>
      </c>
      <c r="F385" s="1001"/>
      <c r="G385" s="975"/>
      <c r="H385" s="1097"/>
      <c r="I385" s="53" t="s">
        <v>7</v>
      </c>
      <c r="J385" s="19">
        <f>J383-J384</f>
        <v>0</v>
      </c>
      <c r="K385" s="1001"/>
      <c r="L385" s="975"/>
      <c r="M385" s="1097"/>
      <c r="N385" s="53" t="s">
        <v>7</v>
      </c>
      <c r="O385" s="19">
        <f>O383-O384</f>
        <v>22</v>
      </c>
      <c r="P385" s="1001"/>
      <c r="Q385" s="975"/>
      <c r="R385" s="980"/>
      <c r="S385" s="53" t="s">
        <v>7</v>
      </c>
      <c r="T385" s="19">
        <f>T383-T384</f>
        <v>0</v>
      </c>
      <c r="U385" s="1001"/>
      <c r="V385" s="975"/>
      <c r="W385" s="980"/>
      <c r="X385" s="53" t="s">
        <v>7</v>
      </c>
      <c r="Y385" s="19">
        <f>Y383-Y384</f>
        <v>105</v>
      </c>
      <c r="Z385" s="1001"/>
      <c r="AA385" s="975"/>
      <c r="AB385" s="980"/>
      <c r="AC385" s="53" t="s">
        <v>7</v>
      </c>
      <c r="AD385" s="19">
        <f>AD383-AD384</f>
        <v>0</v>
      </c>
      <c r="AE385" s="1001"/>
      <c r="AF385" s="975"/>
      <c r="AG385" s="980"/>
      <c r="AH385" s="53" t="s">
        <v>7</v>
      </c>
      <c r="AI385" s="19">
        <f>AI383-AI384</f>
        <v>0</v>
      </c>
      <c r="AJ385" s="1001"/>
      <c r="AK385" s="975"/>
      <c r="AL385" s="980"/>
      <c r="AM385" s="53" t="s">
        <v>7</v>
      </c>
      <c r="AN385" s="19">
        <f>AN383-AN384</f>
        <v>0</v>
      </c>
      <c r="AO385" s="1001"/>
      <c r="AP385" s="975"/>
      <c r="AQ385" s="980"/>
      <c r="AR385" s="53" t="s">
        <v>7</v>
      </c>
      <c r="AS385" s="19">
        <f>AS383-AS384</f>
        <v>0</v>
      </c>
      <c r="AT385" s="1001"/>
      <c r="AU385" s="975"/>
      <c r="AV385" s="980"/>
      <c r="AW385" s="53" t="s">
        <v>7</v>
      </c>
      <c r="AX385" s="19">
        <f>AX383-AX384</f>
        <v>0</v>
      </c>
      <c r="AY385" s="1001"/>
      <c r="AZ385" s="975"/>
      <c r="BA385" s="980"/>
      <c r="BB385" s="53" t="s">
        <v>7</v>
      </c>
      <c r="BC385" s="19">
        <f>BC383-BC384</f>
        <v>0</v>
      </c>
      <c r="BD385" s="1001"/>
      <c r="BE385" s="975"/>
      <c r="BF385" s="980"/>
      <c r="BG385" s="53" t="s">
        <v>7</v>
      </c>
      <c r="BH385" s="19">
        <f>BH383-BH384</f>
        <v>0</v>
      </c>
      <c r="BI385" s="1001"/>
      <c r="BJ385" s="975"/>
      <c r="BK385" s="980"/>
      <c r="BL385" s="85"/>
      <c r="BM385" s="84"/>
      <c r="BN385" s="1001"/>
      <c r="BO385" s="968"/>
      <c r="BP385" s="955"/>
      <c r="BQ385" s="85"/>
      <c r="BR385" s="84"/>
      <c r="BS385" s="1001"/>
      <c r="BT385" s="968"/>
      <c r="BU385" s="955"/>
      <c r="BV385" s="85"/>
      <c r="BW385" s="84"/>
      <c r="BX385" s="1001"/>
      <c r="BY385" s="968"/>
      <c r="BZ385" s="955"/>
      <c r="CA385" s="1005"/>
      <c r="CB385" s="1021"/>
      <c r="CC385" s="946">
        <f t="shared" si="163"/>
        <v>0</v>
      </c>
    </row>
    <row r="386" spans="1:81" ht="18" customHeight="1" thickBot="1">
      <c r="A386" s="1180"/>
      <c r="B386" s="1143"/>
      <c r="C386" s="1145" t="s">
        <v>40</v>
      </c>
      <c r="D386" s="44" t="s">
        <v>8</v>
      </c>
      <c r="E386" s="35"/>
      <c r="F386" s="1001"/>
      <c r="G386" s="973">
        <f>E389*F355-H386</f>
        <v>0</v>
      </c>
      <c r="H386" s="1095"/>
      <c r="I386" s="44" t="s">
        <v>8</v>
      </c>
      <c r="J386" s="35"/>
      <c r="K386" s="1001"/>
      <c r="L386" s="973">
        <f>J389*K355-M386</f>
        <v>0</v>
      </c>
      <c r="M386" s="1095"/>
      <c r="N386" s="44" t="s">
        <v>8</v>
      </c>
      <c r="O386" s="35"/>
      <c r="P386" s="1001"/>
      <c r="Q386" s="973">
        <f>O389*P355-R386</f>
        <v>0</v>
      </c>
      <c r="R386" s="961">
        <f>IF(O386="",0,ROUND(SUM(R355:R369)*O386*P355*1.35/職員設定!$C$7,0))</f>
        <v>0</v>
      </c>
      <c r="S386" s="44" t="s">
        <v>8</v>
      </c>
      <c r="T386" s="35"/>
      <c r="U386" s="1001"/>
      <c r="V386" s="973">
        <f>T389*U355-W386</f>
        <v>0</v>
      </c>
      <c r="W386" s="961">
        <f>IF(T386="",0,ROUND(SUM(W355:W369)*T386*U355*1.35/職員設定!$C$7,0))</f>
        <v>0</v>
      </c>
      <c r="X386" s="44" t="s">
        <v>8</v>
      </c>
      <c r="Y386" s="35"/>
      <c r="Z386" s="1001"/>
      <c r="AA386" s="973">
        <f>Y389*Z355-AB386</f>
        <v>0</v>
      </c>
      <c r="AB386" s="961">
        <f>IF(Y386="",0,ROUND(SUM(AB355:AB369)*Y386*Z355*1.35/職員設定!$C$7,0))</f>
        <v>0</v>
      </c>
      <c r="AC386" s="44" t="s">
        <v>8</v>
      </c>
      <c r="AD386" s="35"/>
      <c r="AE386" s="1001"/>
      <c r="AF386" s="973">
        <f>AD389*AE355-AG386</f>
        <v>0</v>
      </c>
      <c r="AG386" s="961">
        <f>IF(AD386="",0,ROUND(SUM(AG355:AG369)*AD386*AE355*1.35/職員設定!$C$7,0))</f>
        <v>0</v>
      </c>
      <c r="AH386" s="44" t="s">
        <v>8</v>
      </c>
      <c r="AI386" s="35"/>
      <c r="AJ386" s="1001"/>
      <c r="AK386" s="973">
        <f>AI389*AJ355-AL386</f>
        <v>0</v>
      </c>
      <c r="AL386" s="961">
        <f>IF(AI386="",0,ROUND(SUM(AL355:AL369)*AI386*AJ355*1.35/職員設定!$C$7,0))</f>
        <v>0</v>
      </c>
      <c r="AM386" s="44" t="s">
        <v>8</v>
      </c>
      <c r="AN386" s="35"/>
      <c r="AO386" s="1001"/>
      <c r="AP386" s="973">
        <f>AN389*AO355-AQ386</f>
        <v>0</v>
      </c>
      <c r="AQ386" s="961">
        <f>IF(AN386="",0,ROUND(SUM(AQ355:AQ369)*AN386*AO355*1.35/職員設定!$C$7,0))</f>
        <v>0</v>
      </c>
      <c r="AR386" s="44" t="s">
        <v>8</v>
      </c>
      <c r="AS386" s="35"/>
      <c r="AT386" s="1001"/>
      <c r="AU386" s="973">
        <f>AS389*AT355-AV386</f>
        <v>0</v>
      </c>
      <c r="AV386" s="961">
        <f>IF(AS386="",0,ROUND(SUM(AV355:AV369)*AS386*AT355*1.35/職員設定!$C$7,0))</f>
        <v>0</v>
      </c>
      <c r="AW386" s="44" t="s">
        <v>8</v>
      </c>
      <c r="AX386" s="35"/>
      <c r="AY386" s="1001"/>
      <c r="AZ386" s="973">
        <f>AX389*AY355-BA386</f>
        <v>0</v>
      </c>
      <c r="BA386" s="961">
        <f>IF(AX386="",0,ROUND(SUM(BA355:BA369)*AX386*AY355*1.35/職員設定!$C$7,0))</f>
        <v>0</v>
      </c>
      <c r="BB386" s="44" t="s">
        <v>8</v>
      </c>
      <c r="BC386" s="35"/>
      <c r="BD386" s="1001"/>
      <c r="BE386" s="973">
        <f>BC389*BD355-BF386</f>
        <v>0</v>
      </c>
      <c r="BF386" s="961">
        <f>IF(BC386="",0,ROUND(SUM(BF355:BF369)*BC386*BD355*1.35/職員設定!$C$7,0))</f>
        <v>0</v>
      </c>
      <c r="BG386" s="44" t="s">
        <v>8</v>
      </c>
      <c r="BH386" s="35"/>
      <c r="BI386" s="1001"/>
      <c r="BJ386" s="973">
        <f>BH389*BI355-BK386</f>
        <v>0</v>
      </c>
      <c r="BK386" s="961">
        <f>IF(BH386="",0,ROUND(SUM(BK355:BK369)*BH386*BI355*1.35/職員設定!$C$7,0))</f>
        <v>0</v>
      </c>
      <c r="BL386" s="75"/>
      <c r="BM386" s="82"/>
      <c r="BN386" s="1001"/>
      <c r="BO386" s="966"/>
      <c r="BP386" s="953"/>
      <c r="BQ386" s="75"/>
      <c r="BR386" s="82"/>
      <c r="BS386" s="1001"/>
      <c r="BT386" s="966"/>
      <c r="BU386" s="953"/>
      <c r="BV386" s="75"/>
      <c r="BW386" s="82"/>
      <c r="BX386" s="1001"/>
      <c r="BY386" s="966"/>
      <c r="BZ386" s="953"/>
      <c r="CA386" s="1082">
        <f t="shared" ref="CA386" si="168">BJ386+BK386+BE386+BF386+AZ386+BA386+AU386+AV386+AP386+AQ386+AK386+AL386+AF386+AG386+AA386+AB386+V386+W386+Q386+R386+L386+M386+G386+H386</f>
        <v>0</v>
      </c>
      <c r="CB386" s="1024">
        <f t="shared" ref="CB386" si="169">H386+M386</f>
        <v>0</v>
      </c>
      <c r="CC386" s="946">
        <f t="shared" si="163"/>
        <v>0</v>
      </c>
    </row>
    <row r="387" spans="1:81" s="5" customFormat="1" ht="18" customHeight="1" thickBot="1">
      <c r="A387" s="1180"/>
      <c r="B387" s="1143"/>
      <c r="C387" s="1146"/>
      <c r="D387" s="48" t="s">
        <v>38</v>
      </c>
      <c r="E387" s="33"/>
      <c r="F387" s="1001"/>
      <c r="G387" s="974"/>
      <c r="H387" s="1096"/>
      <c r="I387" s="48" t="s">
        <v>38</v>
      </c>
      <c r="J387" s="33"/>
      <c r="K387" s="1001"/>
      <c r="L387" s="974"/>
      <c r="M387" s="1096"/>
      <c r="N387" s="48" t="s">
        <v>38</v>
      </c>
      <c r="O387" s="33"/>
      <c r="P387" s="1001"/>
      <c r="Q387" s="974"/>
      <c r="R387" s="979"/>
      <c r="S387" s="48" t="s">
        <v>38</v>
      </c>
      <c r="T387" s="33"/>
      <c r="U387" s="1001"/>
      <c r="V387" s="974"/>
      <c r="W387" s="979"/>
      <c r="X387" s="48" t="s">
        <v>38</v>
      </c>
      <c r="Y387" s="33"/>
      <c r="Z387" s="1001"/>
      <c r="AA387" s="974"/>
      <c r="AB387" s="979"/>
      <c r="AC387" s="48" t="s">
        <v>38</v>
      </c>
      <c r="AD387" s="33"/>
      <c r="AE387" s="1001"/>
      <c r="AF387" s="974"/>
      <c r="AG387" s="979"/>
      <c r="AH387" s="48" t="s">
        <v>38</v>
      </c>
      <c r="AI387" s="33"/>
      <c r="AJ387" s="1001"/>
      <c r="AK387" s="974"/>
      <c r="AL387" s="979"/>
      <c r="AM387" s="48" t="s">
        <v>38</v>
      </c>
      <c r="AN387" s="33"/>
      <c r="AO387" s="1001"/>
      <c r="AP387" s="974"/>
      <c r="AQ387" s="979"/>
      <c r="AR387" s="48" t="s">
        <v>38</v>
      </c>
      <c r="AS387" s="33"/>
      <c r="AT387" s="1001"/>
      <c r="AU387" s="974"/>
      <c r="AV387" s="979"/>
      <c r="AW387" s="48" t="s">
        <v>38</v>
      </c>
      <c r="AX387" s="33"/>
      <c r="AY387" s="1001"/>
      <c r="AZ387" s="974"/>
      <c r="BA387" s="979"/>
      <c r="BB387" s="48" t="s">
        <v>38</v>
      </c>
      <c r="BC387" s="33"/>
      <c r="BD387" s="1001"/>
      <c r="BE387" s="974"/>
      <c r="BF387" s="979"/>
      <c r="BG387" s="48" t="s">
        <v>38</v>
      </c>
      <c r="BH387" s="33"/>
      <c r="BI387" s="1001"/>
      <c r="BJ387" s="974"/>
      <c r="BK387" s="979"/>
      <c r="BL387" s="79"/>
      <c r="BM387" s="80"/>
      <c r="BN387" s="1001"/>
      <c r="BO387" s="967"/>
      <c r="BP387" s="954"/>
      <c r="BQ387" s="79"/>
      <c r="BR387" s="80"/>
      <c r="BS387" s="1001"/>
      <c r="BT387" s="967"/>
      <c r="BU387" s="954"/>
      <c r="BV387" s="79"/>
      <c r="BW387" s="80"/>
      <c r="BX387" s="1001"/>
      <c r="BY387" s="967"/>
      <c r="BZ387" s="954"/>
      <c r="CA387" s="1004"/>
      <c r="CB387" s="1020"/>
      <c r="CC387" s="946"/>
    </row>
    <row r="388" spans="1:81" s="230" customFormat="1" ht="18" customHeight="1" thickBot="1">
      <c r="A388" s="1180"/>
      <c r="B388" s="1143"/>
      <c r="C388" s="1146"/>
      <c r="D388" s="468" t="s">
        <v>9</v>
      </c>
      <c r="E388" s="6">
        <f>ROUND(E386*職員設定!$Q$15,0)</f>
        <v>0</v>
      </c>
      <c r="F388" s="1001"/>
      <c r="G388" s="974"/>
      <c r="H388" s="1096"/>
      <c r="I388" s="468" t="s">
        <v>9</v>
      </c>
      <c r="J388" s="6">
        <f>ROUND(J386*職員設定!$Q$15,0)</f>
        <v>0</v>
      </c>
      <c r="K388" s="1001"/>
      <c r="L388" s="974"/>
      <c r="M388" s="1096"/>
      <c r="N388" s="468" t="s">
        <v>9</v>
      </c>
      <c r="O388" s="6">
        <f>ROUND(O386*職員設定!$Q$15,0)</f>
        <v>0</v>
      </c>
      <c r="P388" s="1001"/>
      <c r="Q388" s="974"/>
      <c r="R388" s="979"/>
      <c r="S388" s="468" t="s">
        <v>9</v>
      </c>
      <c r="T388" s="6">
        <f>ROUND(T386*職員設定!$Q$15,0)</f>
        <v>0</v>
      </c>
      <c r="U388" s="1001"/>
      <c r="V388" s="974"/>
      <c r="W388" s="979"/>
      <c r="X388" s="468" t="s">
        <v>9</v>
      </c>
      <c r="Y388" s="6">
        <f>ROUND(Y386*職員設定!$Q$15,0)</f>
        <v>0</v>
      </c>
      <c r="Z388" s="1001"/>
      <c r="AA388" s="974"/>
      <c r="AB388" s="979"/>
      <c r="AC388" s="468" t="s">
        <v>9</v>
      </c>
      <c r="AD388" s="6">
        <f>ROUND(AD386*職員設定!$Q$15,0)</f>
        <v>0</v>
      </c>
      <c r="AE388" s="1001"/>
      <c r="AF388" s="974"/>
      <c r="AG388" s="979"/>
      <c r="AH388" s="468" t="s">
        <v>9</v>
      </c>
      <c r="AI388" s="6">
        <f>ROUND(AI386*職員設定!$Q$15,0)</f>
        <v>0</v>
      </c>
      <c r="AJ388" s="1001"/>
      <c r="AK388" s="974"/>
      <c r="AL388" s="979"/>
      <c r="AM388" s="468" t="s">
        <v>9</v>
      </c>
      <c r="AN388" s="6">
        <f>ROUND(AN386*職員設定!$Q$15,0)</f>
        <v>0</v>
      </c>
      <c r="AO388" s="1001"/>
      <c r="AP388" s="974"/>
      <c r="AQ388" s="979"/>
      <c r="AR388" s="468" t="s">
        <v>9</v>
      </c>
      <c r="AS388" s="6">
        <f>ROUND(AS386*職員設定!$Q$15,0)</f>
        <v>0</v>
      </c>
      <c r="AT388" s="1001"/>
      <c r="AU388" s="974"/>
      <c r="AV388" s="979"/>
      <c r="AW388" s="468" t="s">
        <v>9</v>
      </c>
      <c r="AX388" s="6">
        <f>ROUND(AX386*職員設定!$Q$15,0)</f>
        <v>0</v>
      </c>
      <c r="AY388" s="1001"/>
      <c r="AZ388" s="974"/>
      <c r="BA388" s="979"/>
      <c r="BB388" s="468" t="s">
        <v>9</v>
      </c>
      <c r="BC388" s="6">
        <f>ROUND(BC386*職員設定!$Q$15,0)</f>
        <v>0</v>
      </c>
      <c r="BD388" s="1001"/>
      <c r="BE388" s="974"/>
      <c r="BF388" s="979"/>
      <c r="BG388" s="468" t="s">
        <v>9</v>
      </c>
      <c r="BH388" s="6">
        <f>ROUND(BH386*職員設定!$Q$15,0)</f>
        <v>0</v>
      </c>
      <c r="BI388" s="1001"/>
      <c r="BJ388" s="974"/>
      <c r="BK388" s="979"/>
      <c r="BL388" s="434"/>
      <c r="BM388" s="28"/>
      <c r="BN388" s="1001"/>
      <c r="BO388" s="967"/>
      <c r="BP388" s="954"/>
      <c r="BQ388" s="434"/>
      <c r="BR388" s="28"/>
      <c r="BS388" s="1001"/>
      <c r="BT388" s="967"/>
      <c r="BU388" s="954"/>
      <c r="BV388" s="434"/>
      <c r="BW388" s="28"/>
      <c r="BX388" s="1001"/>
      <c r="BY388" s="967"/>
      <c r="BZ388" s="954"/>
      <c r="CA388" s="1004"/>
      <c r="CB388" s="1020"/>
      <c r="CC388" s="946"/>
    </row>
    <row r="389" spans="1:81" ht="18" customHeight="1" thickBot="1">
      <c r="A389" s="1180"/>
      <c r="B389" s="1143"/>
      <c r="C389" s="1147"/>
      <c r="D389" s="53" t="s">
        <v>10</v>
      </c>
      <c r="E389" s="19">
        <f>E387-E388</f>
        <v>0</v>
      </c>
      <c r="F389" s="1001"/>
      <c r="G389" s="975"/>
      <c r="H389" s="1097"/>
      <c r="I389" s="53" t="s">
        <v>10</v>
      </c>
      <c r="J389" s="19">
        <f>J387-J388</f>
        <v>0</v>
      </c>
      <c r="K389" s="1001"/>
      <c r="L389" s="975"/>
      <c r="M389" s="1097"/>
      <c r="N389" s="53" t="s">
        <v>10</v>
      </c>
      <c r="O389" s="19">
        <f>O387-O388</f>
        <v>0</v>
      </c>
      <c r="P389" s="1001"/>
      <c r="Q389" s="975"/>
      <c r="R389" s="980"/>
      <c r="S389" s="53" t="s">
        <v>10</v>
      </c>
      <c r="T389" s="19">
        <f>T387-T388</f>
        <v>0</v>
      </c>
      <c r="U389" s="1001"/>
      <c r="V389" s="975"/>
      <c r="W389" s="980"/>
      <c r="X389" s="53" t="s">
        <v>10</v>
      </c>
      <c r="Y389" s="19">
        <f>Y387-Y388</f>
        <v>0</v>
      </c>
      <c r="Z389" s="1001"/>
      <c r="AA389" s="975"/>
      <c r="AB389" s="980"/>
      <c r="AC389" s="53" t="s">
        <v>10</v>
      </c>
      <c r="AD389" s="19">
        <f>AD387-AD388</f>
        <v>0</v>
      </c>
      <c r="AE389" s="1001"/>
      <c r="AF389" s="975"/>
      <c r="AG389" s="980"/>
      <c r="AH389" s="53" t="s">
        <v>10</v>
      </c>
      <c r="AI389" s="19">
        <f>AI387-AI388</f>
        <v>0</v>
      </c>
      <c r="AJ389" s="1001"/>
      <c r="AK389" s="975"/>
      <c r="AL389" s="980"/>
      <c r="AM389" s="53" t="s">
        <v>10</v>
      </c>
      <c r="AN389" s="19">
        <f>AN387-AN388</f>
        <v>0</v>
      </c>
      <c r="AO389" s="1001"/>
      <c r="AP389" s="975"/>
      <c r="AQ389" s="980"/>
      <c r="AR389" s="53" t="s">
        <v>10</v>
      </c>
      <c r="AS389" s="19">
        <f>AS387-AS388</f>
        <v>0</v>
      </c>
      <c r="AT389" s="1001"/>
      <c r="AU389" s="975"/>
      <c r="AV389" s="980"/>
      <c r="AW389" s="53" t="s">
        <v>10</v>
      </c>
      <c r="AX389" s="19">
        <f>AX387-AX388</f>
        <v>0</v>
      </c>
      <c r="AY389" s="1001"/>
      <c r="AZ389" s="975"/>
      <c r="BA389" s="980"/>
      <c r="BB389" s="53" t="s">
        <v>10</v>
      </c>
      <c r="BC389" s="19">
        <f>BC387-BC388</f>
        <v>0</v>
      </c>
      <c r="BD389" s="1001"/>
      <c r="BE389" s="975"/>
      <c r="BF389" s="980"/>
      <c r="BG389" s="53" t="s">
        <v>10</v>
      </c>
      <c r="BH389" s="19">
        <f>BH387-BH388</f>
        <v>0</v>
      </c>
      <c r="BI389" s="1001"/>
      <c r="BJ389" s="975"/>
      <c r="BK389" s="980"/>
      <c r="BL389" s="85"/>
      <c r="BM389" s="84"/>
      <c r="BN389" s="1001"/>
      <c r="BO389" s="968"/>
      <c r="BP389" s="955"/>
      <c r="BQ389" s="85"/>
      <c r="BR389" s="84"/>
      <c r="BS389" s="1001"/>
      <c r="BT389" s="968"/>
      <c r="BU389" s="955"/>
      <c r="BV389" s="85"/>
      <c r="BW389" s="84"/>
      <c r="BX389" s="1001"/>
      <c r="BY389" s="968"/>
      <c r="BZ389" s="955"/>
      <c r="CA389" s="1005"/>
      <c r="CB389" s="1021"/>
      <c r="CC389" s="946">
        <f t="shared" ref="CC389" si="170">BK389+BF389+BA389+AV389+AQ389+AL389+AG389+AB389+W389+R389</f>
        <v>0</v>
      </c>
    </row>
    <row r="390" spans="1:81" s="5" customFormat="1" ht="18" customHeight="1" thickBot="1">
      <c r="A390" s="1180"/>
      <c r="B390" s="1143"/>
      <c r="C390" s="1146" t="s">
        <v>43</v>
      </c>
      <c r="D390" s="48" t="s">
        <v>11</v>
      </c>
      <c r="E390" s="36"/>
      <c r="F390" s="1001"/>
      <c r="G390" s="1046">
        <f>E393*F355-H390</f>
        <v>0</v>
      </c>
      <c r="H390" s="1095"/>
      <c r="I390" s="48" t="s">
        <v>11</v>
      </c>
      <c r="J390" s="36"/>
      <c r="K390" s="1001"/>
      <c r="L390" s="1046">
        <f>J393*K355-M390</f>
        <v>0</v>
      </c>
      <c r="M390" s="1095"/>
      <c r="N390" s="48" t="s">
        <v>11</v>
      </c>
      <c r="O390" s="36"/>
      <c r="P390" s="1001"/>
      <c r="Q390" s="1046">
        <f>O393*P355-R390</f>
        <v>0</v>
      </c>
      <c r="R390" s="961">
        <f>IF(O390="",0,ROUND(SUM(R355:R369)*O390*P355*0.25/職員設定!$C$7,0))</f>
        <v>0</v>
      </c>
      <c r="S390" s="48" t="s">
        <v>11</v>
      </c>
      <c r="T390" s="36"/>
      <c r="U390" s="1001"/>
      <c r="V390" s="1046">
        <f>T393*U355-W390</f>
        <v>0</v>
      </c>
      <c r="W390" s="961">
        <f>IF(T390="",0,ROUND(SUM(W355:W369)*T390*U355*0.25/職員設定!$C$7,0))</f>
        <v>0</v>
      </c>
      <c r="X390" s="48" t="s">
        <v>11</v>
      </c>
      <c r="Y390" s="36"/>
      <c r="Z390" s="1001"/>
      <c r="AA390" s="1046">
        <f>Y393*Z355-AB390</f>
        <v>0</v>
      </c>
      <c r="AB390" s="961">
        <f>IF(Y390="",0,ROUND(SUM(AB355:AB369)*Y390*Z355*0.25/職員設定!$C$7,0))</f>
        <v>0</v>
      </c>
      <c r="AC390" s="48" t="s">
        <v>11</v>
      </c>
      <c r="AD390" s="36"/>
      <c r="AE390" s="1001"/>
      <c r="AF390" s="1046">
        <f>AD393*AE355-AG390</f>
        <v>0</v>
      </c>
      <c r="AG390" s="961">
        <f>IF(AD390="",0,ROUND(SUM(AG355:AG369)*AD390*AE355*0.25/職員設定!$C$7,0))</f>
        <v>0</v>
      </c>
      <c r="AH390" s="48" t="s">
        <v>11</v>
      </c>
      <c r="AI390" s="36"/>
      <c r="AJ390" s="1001"/>
      <c r="AK390" s="1046">
        <f>AI393*AJ355-AL390</f>
        <v>0</v>
      </c>
      <c r="AL390" s="961">
        <f>IF(AI390="",0,ROUND(SUM(AL355:AL369)*AI390*AJ355*0.25/職員設定!$C$7,0))</f>
        <v>0</v>
      </c>
      <c r="AM390" s="48" t="s">
        <v>11</v>
      </c>
      <c r="AN390" s="36"/>
      <c r="AO390" s="1001"/>
      <c r="AP390" s="1046">
        <f>AN393*AO355-AQ390</f>
        <v>0</v>
      </c>
      <c r="AQ390" s="961">
        <f>IF(AN390="",0,ROUND(SUM(AQ355:AQ369)*AN390*AO355*0.25/職員設定!$C$7,0))</f>
        <v>0</v>
      </c>
      <c r="AR390" s="48" t="s">
        <v>11</v>
      </c>
      <c r="AS390" s="36"/>
      <c r="AT390" s="1001"/>
      <c r="AU390" s="1046">
        <f>AS393*AT355-AV390</f>
        <v>0</v>
      </c>
      <c r="AV390" s="961">
        <f>IF(AS390="",0,ROUND(SUM(AV355:AV369)*AS390*AT355*0.25/職員設定!$C$7,0))</f>
        <v>0</v>
      </c>
      <c r="AW390" s="48" t="s">
        <v>11</v>
      </c>
      <c r="AX390" s="36"/>
      <c r="AY390" s="1001"/>
      <c r="AZ390" s="1046">
        <f>AX393*AY355-BA390</f>
        <v>0</v>
      </c>
      <c r="BA390" s="961">
        <f>IF(AX390="",0,ROUND(SUM(BA355:BA369)*AX390*AY355*0.25/職員設定!$C$7,0))</f>
        <v>0</v>
      </c>
      <c r="BB390" s="48" t="s">
        <v>11</v>
      </c>
      <c r="BC390" s="36"/>
      <c r="BD390" s="1001"/>
      <c r="BE390" s="1046">
        <f>BC393*BD355-BF390</f>
        <v>0</v>
      </c>
      <c r="BF390" s="961">
        <f>IF(BC390="",0,ROUND(SUM(BF355:BF369)*BC390*BD355*0.25/職員設定!$C$7,0))</f>
        <v>0</v>
      </c>
      <c r="BG390" s="48" t="s">
        <v>11</v>
      </c>
      <c r="BH390" s="36"/>
      <c r="BI390" s="1001"/>
      <c r="BJ390" s="1046">
        <f>BH393*BI355-BK390</f>
        <v>0</v>
      </c>
      <c r="BK390" s="961">
        <f>IF(BH390="",0,ROUND(SUM(BK355:BK369)*BH390*BI355*0.25/職員設定!$C$7,0))</f>
        <v>0</v>
      </c>
      <c r="BL390" s="79"/>
      <c r="BM390" s="86"/>
      <c r="BN390" s="1001"/>
      <c r="BO390" s="969"/>
      <c r="BP390" s="953"/>
      <c r="BQ390" s="79"/>
      <c r="BR390" s="86"/>
      <c r="BS390" s="1001"/>
      <c r="BT390" s="969"/>
      <c r="BU390" s="953"/>
      <c r="BV390" s="79"/>
      <c r="BW390" s="86"/>
      <c r="BX390" s="1001"/>
      <c r="BY390" s="969"/>
      <c r="BZ390" s="953"/>
      <c r="CA390" s="1082">
        <f t="shared" ref="CA390" si="171">BJ390+BK390+BE390+BF390+AZ390+BA390+AU390+AV390+AP390+AQ390+AK390+AL390+AF390+AG390+AA390+AB390+V390+W390+Q390+R390+L390+M390+G390+H390</f>
        <v>0</v>
      </c>
      <c r="CB390" s="1024">
        <f t="shared" ref="CB390" si="172">H390+M390</f>
        <v>0</v>
      </c>
      <c r="CC390" s="946">
        <f>BK390+BF390+BA390+AV390+AQ390+AL390+AG390+AB390+W390+R390</f>
        <v>0</v>
      </c>
    </row>
    <row r="391" spans="1:81" s="12" customFormat="1" ht="18" customHeight="1" thickBot="1">
      <c r="A391" s="1180"/>
      <c r="B391" s="1143"/>
      <c r="C391" s="1146"/>
      <c r="D391" s="48" t="s">
        <v>38</v>
      </c>
      <c r="E391" s="33"/>
      <c r="F391" s="1001"/>
      <c r="G391" s="1046"/>
      <c r="H391" s="1096"/>
      <c r="I391" s="48" t="s">
        <v>38</v>
      </c>
      <c r="J391" s="33"/>
      <c r="K391" s="1001"/>
      <c r="L391" s="1046"/>
      <c r="M391" s="1096"/>
      <c r="N391" s="48" t="s">
        <v>38</v>
      </c>
      <c r="O391" s="33">
        <v>0</v>
      </c>
      <c r="P391" s="1001"/>
      <c r="Q391" s="1046"/>
      <c r="R391" s="979"/>
      <c r="S391" s="48" t="s">
        <v>38</v>
      </c>
      <c r="T391" s="33">
        <v>0</v>
      </c>
      <c r="U391" s="1001"/>
      <c r="V391" s="1046"/>
      <c r="W391" s="979"/>
      <c r="X391" s="48" t="s">
        <v>38</v>
      </c>
      <c r="Y391" s="33">
        <v>0</v>
      </c>
      <c r="Z391" s="1001"/>
      <c r="AA391" s="1046"/>
      <c r="AB391" s="979"/>
      <c r="AC391" s="48" t="s">
        <v>38</v>
      </c>
      <c r="AD391" s="33">
        <v>0</v>
      </c>
      <c r="AE391" s="1001"/>
      <c r="AF391" s="1046"/>
      <c r="AG391" s="979"/>
      <c r="AH391" s="48" t="s">
        <v>38</v>
      </c>
      <c r="AI391" s="33">
        <v>0</v>
      </c>
      <c r="AJ391" s="1001"/>
      <c r="AK391" s="1046"/>
      <c r="AL391" s="979"/>
      <c r="AM391" s="48" t="s">
        <v>38</v>
      </c>
      <c r="AN391" s="33">
        <v>0</v>
      </c>
      <c r="AO391" s="1001"/>
      <c r="AP391" s="1046"/>
      <c r="AQ391" s="979"/>
      <c r="AR391" s="48" t="s">
        <v>38</v>
      </c>
      <c r="AS391" s="33">
        <v>0</v>
      </c>
      <c r="AT391" s="1001"/>
      <c r="AU391" s="1046"/>
      <c r="AV391" s="979"/>
      <c r="AW391" s="48" t="s">
        <v>38</v>
      </c>
      <c r="AX391" s="33">
        <v>0</v>
      </c>
      <c r="AY391" s="1001"/>
      <c r="AZ391" s="1046"/>
      <c r="BA391" s="979"/>
      <c r="BB391" s="48" t="s">
        <v>38</v>
      </c>
      <c r="BC391" s="33">
        <v>0</v>
      </c>
      <c r="BD391" s="1001"/>
      <c r="BE391" s="1046"/>
      <c r="BF391" s="979"/>
      <c r="BG391" s="48" t="s">
        <v>38</v>
      </c>
      <c r="BH391" s="33">
        <v>0</v>
      </c>
      <c r="BI391" s="1001"/>
      <c r="BJ391" s="1046"/>
      <c r="BK391" s="979"/>
      <c r="BL391" s="79"/>
      <c r="BM391" s="80"/>
      <c r="BN391" s="1001"/>
      <c r="BO391" s="967"/>
      <c r="BP391" s="954"/>
      <c r="BQ391" s="79"/>
      <c r="BR391" s="80"/>
      <c r="BS391" s="1001"/>
      <c r="BT391" s="967"/>
      <c r="BU391" s="954"/>
      <c r="BV391" s="79"/>
      <c r="BW391" s="80"/>
      <c r="BX391" s="1001"/>
      <c r="BY391" s="967"/>
      <c r="BZ391" s="954"/>
      <c r="CA391" s="1004"/>
      <c r="CB391" s="1020"/>
      <c r="CC391" s="946"/>
    </row>
    <row r="392" spans="1:81" s="421" customFormat="1" ht="18" customHeight="1" thickBot="1">
      <c r="A392" s="1180"/>
      <c r="B392" s="1143"/>
      <c r="C392" s="1146"/>
      <c r="D392" s="468" t="s">
        <v>12</v>
      </c>
      <c r="E392" s="6">
        <f>ROUND(E390*職員設定!$R$15,0)</f>
        <v>0</v>
      </c>
      <c r="F392" s="1001"/>
      <c r="G392" s="1046"/>
      <c r="H392" s="1096"/>
      <c r="I392" s="468" t="s">
        <v>12</v>
      </c>
      <c r="J392" s="6">
        <f>ROUND(J390*職員設定!$R$15,0)</f>
        <v>0</v>
      </c>
      <c r="K392" s="1001"/>
      <c r="L392" s="1046"/>
      <c r="M392" s="1096"/>
      <c r="N392" s="468" t="s">
        <v>12</v>
      </c>
      <c r="O392" s="6">
        <f>ROUND(O390*職員設定!$R$15,0)</f>
        <v>0</v>
      </c>
      <c r="P392" s="1001"/>
      <c r="Q392" s="1046"/>
      <c r="R392" s="979"/>
      <c r="S392" s="468" t="s">
        <v>12</v>
      </c>
      <c r="T392" s="6">
        <f>ROUND(T390*職員設定!$R$15,0)</f>
        <v>0</v>
      </c>
      <c r="U392" s="1001"/>
      <c r="V392" s="1046"/>
      <c r="W392" s="979"/>
      <c r="X392" s="468" t="s">
        <v>12</v>
      </c>
      <c r="Y392" s="6">
        <f>ROUND(Y390*職員設定!$R$15,0)</f>
        <v>0</v>
      </c>
      <c r="Z392" s="1001"/>
      <c r="AA392" s="1046"/>
      <c r="AB392" s="979"/>
      <c r="AC392" s="468" t="s">
        <v>12</v>
      </c>
      <c r="AD392" s="6">
        <f>ROUND(AD390*職員設定!$R$15,0)</f>
        <v>0</v>
      </c>
      <c r="AE392" s="1001"/>
      <c r="AF392" s="1046"/>
      <c r="AG392" s="979"/>
      <c r="AH392" s="468" t="s">
        <v>12</v>
      </c>
      <c r="AI392" s="6">
        <f>ROUND(AI390*職員設定!$R$15,0)</f>
        <v>0</v>
      </c>
      <c r="AJ392" s="1001"/>
      <c r="AK392" s="1046"/>
      <c r="AL392" s="979"/>
      <c r="AM392" s="468" t="s">
        <v>12</v>
      </c>
      <c r="AN392" s="6">
        <f>ROUND(AN390*職員設定!$R$15,0)</f>
        <v>0</v>
      </c>
      <c r="AO392" s="1001"/>
      <c r="AP392" s="1046"/>
      <c r="AQ392" s="979"/>
      <c r="AR392" s="468" t="s">
        <v>12</v>
      </c>
      <c r="AS392" s="6">
        <f>ROUND(AS390*職員設定!$R$15,0)</f>
        <v>0</v>
      </c>
      <c r="AT392" s="1001"/>
      <c r="AU392" s="1046"/>
      <c r="AV392" s="979"/>
      <c r="AW392" s="468" t="s">
        <v>12</v>
      </c>
      <c r="AX392" s="6">
        <f>ROUND(AX390*職員設定!$R$15,0)</f>
        <v>0</v>
      </c>
      <c r="AY392" s="1001"/>
      <c r="AZ392" s="1046"/>
      <c r="BA392" s="979"/>
      <c r="BB392" s="468" t="s">
        <v>12</v>
      </c>
      <c r="BC392" s="6">
        <f>ROUND(BC390*職員設定!$R$15,0)</f>
        <v>0</v>
      </c>
      <c r="BD392" s="1001"/>
      <c r="BE392" s="1046"/>
      <c r="BF392" s="979"/>
      <c r="BG392" s="468" t="s">
        <v>12</v>
      </c>
      <c r="BH392" s="6">
        <f>ROUND(BH390*職員設定!$R$15,0)</f>
        <v>0</v>
      </c>
      <c r="BI392" s="1001"/>
      <c r="BJ392" s="1046"/>
      <c r="BK392" s="979"/>
      <c r="BL392" s="434"/>
      <c r="BM392" s="28"/>
      <c r="BN392" s="1001"/>
      <c r="BO392" s="967"/>
      <c r="BP392" s="954"/>
      <c r="BQ392" s="434"/>
      <c r="BR392" s="28"/>
      <c r="BS392" s="1001"/>
      <c r="BT392" s="967"/>
      <c r="BU392" s="954"/>
      <c r="BV392" s="434"/>
      <c r="BW392" s="28"/>
      <c r="BX392" s="1001"/>
      <c r="BY392" s="967"/>
      <c r="BZ392" s="954"/>
      <c r="CA392" s="1004"/>
      <c r="CB392" s="1020"/>
      <c r="CC392" s="946"/>
    </row>
    <row r="393" spans="1:81" s="5" customFormat="1" ht="18" customHeight="1" thickBot="1">
      <c r="A393" s="1180"/>
      <c r="B393" s="1144"/>
      <c r="C393" s="1147"/>
      <c r="D393" s="54" t="s">
        <v>13</v>
      </c>
      <c r="E393" s="20">
        <f>E391-E392</f>
        <v>0</v>
      </c>
      <c r="F393" s="1001"/>
      <c r="G393" s="1047"/>
      <c r="H393" s="1097"/>
      <c r="I393" s="54" t="s">
        <v>13</v>
      </c>
      <c r="J393" s="20">
        <f>J391-J392</f>
        <v>0</v>
      </c>
      <c r="K393" s="1001"/>
      <c r="L393" s="1047"/>
      <c r="M393" s="1097"/>
      <c r="N393" s="54" t="s">
        <v>13</v>
      </c>
      <c r="O393" s="20">
        <f>O391-O392</f>
        <v>0</v>
      </c>
      <c r="P393" s="1001"/>
      <c r="Q393" s="1047"/>
      <c r="R393" s="980"/>
      <c r="S393" s="54" t="s">
        <v>13</v>
      </c>
      <c r="T393" s="20">
        <f>T391-T392</f>
        <v>0</v>
      </c>
      <c r="U393" s="1001"/>
      <c r="V393" s="1047"/>
      <c r="W393" s="980"/>
      <c r="X393" s="54" t="s">
        <v>13</v>
      </c>
      <c r="Y393" s="20">
        <f>Y391-Y392</f>
        <v>0</v>
      </c>
      <c r="Z393" s="1001"/>
      <c r="AA393" s="1047"/>
      <c r="AB393" s="980"/>
      <c r="AC393" s="54" t="s">
        <v>13</v>
      </c>
      <c r="AD393" s="20">
        <f>AD391-AD392</f>
        <v>0</v>
      </c>
      <c r="AE393" s="1001"/>
      <c r="AF393" s="1047"/>
      <c r="AG393" s="980"/>
      <c r="AH393" s="54" t="s">
        <v>13</v>
      </c>
      <c r="AI393" s="20">
        <f>AI391-AI392</f>
        <v>0</v>
      </c>
      <c r="AJ393" s="1001"/>
      <c r="AK393" s="1047"/>
      <c r="AL393" s="980"/>
      <c r="AM393" s="54" t="s">
        <v>13</v>
      </c>
      <c r="AN393" s="20">
        <f>AN391-AN392</f>
        <v>0</v>
      </c>
      <c r="AO393" s="1001"/>
      <c r="AP393" s="1047"/>
      <c r="AQ393" s="980"/>
      <c r="AR393" s="54" t="s">
        <v>13</v>
      </c>
      <c r="AS393" s="20">
        <f>AS391-AS392</f>
        <v>0</v>
      </c>
      <c r="AT393" s="1001"/>
      <c r="AU393" s="1047"/>
      <c r="AV393" s="980"/>
      <c r="AW393" s="54" t="s">
        <v>13</v>
      </c>
      <c r="AX393" s="20">
        <f>AX391-AX392</f>
        <v>0</v>
      </c>
      <c r="AY393" s="1001"/>
      <c r="AZ393" s="1047"/>
      <c r="BA393" s="980"/>
      <c r="BB393" s="54" t="s">
        <v>13</v>
      </c>
      <c r="BC393" s="20">
        <f>BC391-BC392</f>
        <v>0</v>
      </c>
      <c r="BD393" s="1001"/>
      <c r="BE393" s="1047"/>
      <c r="BF393" s="980"/>
      <c r="BG393" s="54" t="s">
        <v>13</v>
      </c>
      <c r="BH393" s="20">
        <f>BH391-BH392</f>
        <v>0</v>
      </c>
      <c r="BI393" s="1001"/>
      <c r="BJ393" s="1047"/>
      <c r="BK393" s="980"/>
      <c r="BL393" s="87"/>
      <c r="BM393" s="88"/>
      <c r="BN393" s="1001"/>
      <c r="BO393" s="968"/>
      <c r="BP393" s="955"/>
      <c r="BQ393" s="87"/>
      <c r="BR393" s="88"/>
      <c r="BS393" s="1001"/>
      <c r="BT393" s="968"/>
      <c r="BU393" s="955"/>
      <c r="BV393" s="87"/>
      <c r="BW393" s="88"/>
      <c r="BX393" s="1001"/>
      <c r="BY393" s="968"/>
      <c r="BZ393" s="955"/>
      <c r="CA393" s="1005"/>
      <c r="CB393" s="1021"/>
      <c r="CC393" s="946">
        <f t="shared" si="163"/>
        <v>0</v>
      </c>
    </row>
    <row r="394" spans="1:81" s="5" customFormat="1" ht="18" customHeight="1">
      <c r="A394" s="1180"/>
      <c r="B394" s="1171" t="s">
        <v>87</v>
      </c>
      <c r="C394" s="1172"/>
      <c r="D394" s="55" t="s">
        <v>84</v>
      </c>
      <c r="E394" s="189"/>
      <c r="F394" s="1001"/>
      <c r="G394" s="1090">
        <f>E397*F355-H394</f>
        <v>0</v>
      </c>
      <c r="H394" s="1099"/>
      <c r="I394" s="55" t="s">
        <v>84</v>
      </c>
      <c r="J394" s="189"/>
      <c r="K394" s="1001"/>
      <c r="L394" s="1090">
        <f>J397*K355-M394</f>
        <v>0</v>
      </c>
      <c r="M394" s="1099"/>
      <c r="N394" s="55" t="s">
        <v>84</v>
      </c>
      <c r="O394" s="189">
        <v>16</v>
      </c>
      <c r="P394" s="1001"/>
      <c r="Q394" s="1042">
        <f>O397*P355-R394</f>
        <v>2843</v>
      </c>
      <c r="R394" s="989">
        <f>ROUND(IF(O394="",0,O397*P355*SUM(R355:R369)/SUM(Q355:Q369,R355:R369)),0)</f>
        <v>379</v>
      </c>
      <c r="S394" s="55" t="s">
        <v>84</v>
      </c>
      <c r="T394" s="189"/>
      <c r="U394" s="1001"/>
      <c r="V394" s="1042">
        <f>T397*U355-W394</f>
        <v>0</v>
      </c>
      <c r="W394" s="989">
        <f>ROUND(IF(T394="",0,T397*U355*SUM(W355:W369)/SUM(V355:V369,W355:W369)),0)</f>
        <v>0</v>
      </c>
      <c r="X394" s="55" t="s">
        <v>84</v>
      </c>
      <c r="Y394" s="189"/>
      <c r="Z394" s="1001"/>
      <c r="AA394" s="1042">
        <f>Y397*Z355-AB394</f>
        <v>0</v>
      </c>
      <c r="AB394" s="989">
        <f>ROUND(IF(Y394="",0,Y397*Z355*SUM(AB355:AB369)/SUM(AA355:AA369,AB355:AB369)),0)</f>
        <v>0</v>
      </c>
      <c r="AC394" s="55" t="s">
        <v>84</v>
      </c>
      <c r="AD394" s="189"/>
      <c r="AE394" s="1001"/>
      <c r="AF394" s="1042">
        <f>AD397*AE355-AG394</f>
        <v>0</v>
      </c>
      <c r="AG394" s="989">
        <f>ROUND(IF(AD394="",0,AD397*AE355*SUM(AG355:AG369)/SUM(AF355:AF369,AG355:AG369)),0)</f>
        <v>0</v>
      </c>
      <c r="AH394" s="55" t="s">
        <v>84</v>
      </c>
      <c r="AI394" s="189"/>
      <c r="AJ394" s="1001"/>
      <c r="AK394" s="1042">
        <f>AI397*AJ355-AL394</f>
        <v>0</v>
      </c>
      <c r="AL394" s="989">
        <f>ROUND(IF(AI394="",0,AI397*AJ355*SUM(AL355:AL369)/SUM(AK355:AK369,AL355:AL369)),0)</f>
        <v>0</v>
      </c>
      <c r="AM394" s="55" t="s">
        <v>84</v>
      </c>
      <c r="AN394" s="189"/>
      <c r="AO394" s="1001"/>
      <c r="AP394" s="1042">
        <f>AN397*AO355-AQ394</f>
        <v>0</v>
      </c>
      <c r="AQ394" s="989">
        <f>ROUND(IF(AN394="",0,AN397*AO355*SUM(AQ355:AQ369)/SUM(AP355:AP369,AQ355:AQ369)),0)</f>
        <v>0</v>
      </c>
      <c r="AR394" s="55" t="s">
        <v>84</v>
      </c>
      <c r="AS394" s="189"/>
      <c r="AT394" s="1001"/>
      <c r="AU394" s="1042">
        <f>AS397*AT355-AV394</f>
        <v>0</v>
      </c>
      <c r="AV394" s="989">
        <f>ROUND(IF(AS394="",0,AS397*AT355*SUM(AV355:AV369)/SUM(AU355:AU369,AV355:AV369)),0)</f>
        <v>0</v>
      </c>
      <c r="AW394" s="55" t="s">
        <v>84</v>
      </c>
      <c r="AX394" s="189"/>
      <c r="AY394" s="1001"/>
      <c r="AZ394" s="1042">
        <f>AX397*AY355-BA394</f>
        <v>0</v>
      </c>
      <c r="BA394" s="989">
        <f>ROUND(IF(AX394="",0,AX397*AY355*SUM(BA355:BA369)/SUM(AZ355:AZ369,BA355:BA369)),0)</f>
        <v>0</v>
      </c>
      <c r="BB394" s="55" t="s">
        <v>84</v>
      </c>
      <c r="BC394" s="189"/>
      <c r="BD394" s="1001"/>
      <c r="BE394" s="1042">
        <f>BC397*BD355-BF394</f>
        <v>0</v>
      </c>
      <c r="BF394" s="989">
        <f>ROUND(IF(BC394="",0,BC397*BD355*SUM(BF355:BF369)/SUM(BE355:BE369,BF355:BF369)),0)</f>
        <v>0</v>
      </c>
      <c r="BG394" s="55" t="s">
        <v>84</v>
      </c>
      <c r="BH394" s="189"/>
      <c r="BI394" s="1001"/>
      <c r="BJ394" s="1042">
        <f>BH397*BI355-BK394</f>
        <v>0</v>
      </c>
      <c r="BK394" s="989">
        <f>ROUND(IF(BH394="",0,BH397*BI355*SUM(BK355:BK369)/SUM(BJ355:BJ369,BK355:BK369)),0)</f>
        <v>0</v>
      </c>
      <c r="BL394" s="89"/>
      <c r="BM394" s="90"/>
      <c r="BN394" s="1001"/>
      <c r="BO394" s="995"/>
      <c r="BP394" s="956"/>
      <c r="BQ394" s="89"/>
      <c r="BR394" s="90"/>
      <c r="BS394" s="1001"/>
      <c r="BT394" s="995"/>
      <c r="BU394" s="956"/>
      <c r="BV394" s="89"/>
      <c r="BW394" s="90"/>
      <c r="BX394" s="1001"/>
      <c r="BY394" s="995"/>
      <c r="BZ394" s="956"/>
      <c r="CA394" s="1083">
        <f t="shared" ref="CA394" si="173">BJ394+BK394+BE394+BF394+AZ394+BA394+AU394+AV394+AP394+AQ394+AK394+AL394+AF394+AG394+AA394+AB394+V394+W394+Q394+R394+L394+M394+G394+H394</f>
        <v>3222</v>
      </c>
      <c r="CB394" s="1077">
        <f t="shared" ref="CB394" si="174">H394+M394</f>
        <v>0</v>
      </c>
      <c r="CC394" s="947">
        <f>BK394+BF394+BA394+AV394+AQ394+AL394+AG394+AB394+W394+R394</f>
        <v>379</v>
      </c>
    </row>
    <row r="395" spans="1:81" s="5" customFormat="1" ht="18" customHeight="1">
      <c r="A395" s="1180"/>
      <c r="B395" s="1173"/>
      <c r="C395" s="1174"/>
      <c r="D395" s="56" t="s">
        <v>49</v>
      </c>
      <c r="E395" s="37"/>
      <c r="F395" s="1001"/>
      <c r="G395" s="1091"/>
      <c r="H395" s="1100"/>
      <c r="I395" s="56" t="s">
        <v>49</v>
      </c>
      <c r="J395" s="37"/>
      <c r="K395" s="1001"/>
      <c r="L395" s="1091"/>
      <c r="M395" s="1100"/>
      <c r="N395" s="56" t="s">
        <v>49</v>
      </c>
      <c r="O395" s="37">
        <v>18406</v>
      </c>
      <c r="P395" s="1001"/>
      <c r="Q395" s="1043"/>
      <c r="R395" s="990"/>
      <c r="S395" s="56" t="s">
        <v>49</v>
      </c>
      <c r="T395" s="37"/>
      <c r="U395" s="1001"/>
      <c r="V395" s="1043"/>
      <c r="W395" s="990"/>
      <c r="X395" s="56" t="s">
        <v>49</v>
      </c>
      <c r="Y395" s="37"/>
      <c r="Z395" s="1001"/>
      <c r="AA395" s="1043"/>
      <c r="AB395" s="990"/>
      <c r="AC395" s="56" t="s">
        <v>49</v>
      </c>
      <c r="AD395" s="37"/>
      <c r="AE395" s="1001"/>
      <c r="AF395" s="1043"/>
      <c r="AG395" s="990"/>
      <c r="AH395" s="56" t="s">
        <v>49</v>
      </c>
      <c r="AI395" s="37"/>
      <c r="AJ395" s="1001"/>
      <c r="AK395" s="1043"/>
      <c r="AL395" s="990"/>
      <c r="AM395" s="56" t="s">
        <v>49</v>
      </c>
      <c r="AN395" s="37"/>
      <c r="AO395" s="1001"/>
      <c r="AP395" s="1043"/>
      <c r="AQ395" s="990"/>
      <c r="AR395" s="56" t="s">
        <v>49</v>
      </c>
      <c r="AS395" s="37"/>
      <c r="AT395" s="1001"/>
      <c r="AU395" s="1043"/>
      <c r="AV395" s="990"/>
      <c r="AW395" s="56" t="s">
        <v>49</v>
      </c>
      <c r="AX395" s="37"/>
      <c r="AY395" s="1001"/>
      <c r="AZ395" s="1043"/>
      <c r="BA395" s="990"/>
      <c r="BB395" s="56" t="s">
        <v>49</v>
      </c>
      <c r="BC395" s="37"/>
      <c r="BD395" s="1001"/>
      <c r="BE395" s="1043"/>
      <c r="BF395" s="990"/>
      <c r="BG395" s="56" t="s">
        <v>49</v>
      </c>
      <c r="BH395" s="37"/>
      <c r="BI395" s="1001"/>
      <c r="BJ395" s="1043"/>
      <c r="BK395" s="990"/>
      <c r="BL395" s="91"/>
      <c r="BM395" s="92"/>
      <c r="BN395" s="1001"/>
      <c r="BO395" s="996"/>
      <c r="BP395" s="954"/>
      <c r="BQ395" s="91"/>
      <c r="BR395" s="92"/>
      <c r="BS395" s="1001"/>
      <c r="BT395" s="996"/>
      <c r="BU395" s="954"/>
      <c r="BV395" s="91"/>
      <c r="BW395" s="92"/>
      <c r="BX395" s="1001"/>
      <c r="BY395" s="996"/>
      <c r="BZ395" s="954"/>
      <c r="CA395" s="1084"/>
      <c r="CB395" s="1078"/>
      <c r="CC395" s="948"/>
    </row>
    <row r="396" spans="1:81" s="421" customFormat="1" ht="18" customHeight="1">
      <c r="A396" s="1180"/>
      <c r="B396" s="1173"/>
      <c r="C396" s="1174"/>
      <c r="D396" s="469" t="s">
        <v>85</v>
      </c>
      <c r="E396" s="26">
        <f>ROUND(E394*職員設定!$S$15,0)</f>
        <v>0</v>
      </c>
      <c r="F396" s="1001"/>
      <c r="G396" s="1091"/>
      <c r="H396" s="1100"/>
      <c r="I396" s="469" t="s">
        <v>85</v>
      </c>
      <c r="J396" s="26">
        <f>ROUND(J394*職員設定!$S$15,0)</f>
        <v>0</v>
      </c>
      <c r="K396" s="1001"/>
      <c r="L396" s="1091"/>
      <c r="M396" s="1100"/>
      <c r="N396" s="469" t="s">
        <v>85</v>
      </c>
      <c r="O396" s="26">
        <f>ROUND(O394*職員設定!$S$15,0)</f>
        <v>15184</v>
      </c>
      <c r="P396" s="1001"/>
      <c r="Q396" s="1043"/>
      <c r="R396" s="990"/>
      <c r="S396" s="469" t="s">
        <v>85</v>
      </c>
      <c r="T396" s="26">
        <f>ROUND(T394*職員設定!$S$15,0)</f>
        <v>0</v>
      </c>
      <c r="U396" s="1001"/>
      <c r="V396" s="1043"/>
      <c r="W396" s="990"/>
      <c r="X396" s="469" t="s">
        <v>85</v>
      </c>
      <c r="Y396" s="26">
        <f>ROUND(Y394*職員設定!$S$15,0)</f>
        <v>0</v>
      </c>
      <c r="Z396" s="1001"/>
      <c r="AA396" s="1043"/>
      <c r="AB396" s="990"/>
      <c r="AC396" s="469" t="s">
        <v>85</v>
      </c>
      <c r="AD396" s="26">
        <f>ROUND(AD394*職員設定!$S$15,0)</f>
        <v>0</v>
      </c>
      <c r="AE396" s="1001"/>
      <c r="AF396" s="1043"/>
      <c r="AG396" s="990"/>
      <c r="AH396" s="469" t="s">
        <v>85</v>
      </c>
      <c r="AI396" s="26">
        <f>ROUND(AI394*職員設定!$S$15,0)</f>
        <v>0</v>
      </c>
      <c r="AJ396" s="1001"/>
      <c r="AK396" s="1043"/>
      <c r="AL396" s="990"/>
      <c r="AM396" s="469" t="s">
        <v>85</v>
      </c>
      <c r="AN396" s="26">
        <f>ROUND(AN394*職員設定!$S$15,0)</f>
        <v>0</v>
      </c>
      <c r="AO396" s="1001"/>
      <c r="AP396" s="1043"/>
      <c r="AQ396" s="990"/>
      <c r="AR396" s="469" t="s">
        <v>85</v>
      </c>
      <c r="AS396" s="26">
        <f>ROUND(AS394*職員設定!$S$15,0)</f>
        <v>0</v>
      </c>
      <c r="AT396" s="1001"/>
      <c r="AU396" s="1043"/>
      <c r="AV396" s="990"/>
      <c r="AW396" s="469" t="s">
        <v>85</v>
      </c>
      <c r="AX396" s="26">
        <f>ROUND(AX394*職員設定!$S$15,0)</f>
        <v>0</v>
      </c>
      <c r="AY396" s="1001"/>
      <c r="AZ396" s="1043"/>
      <c r="BA396" s="990"/>
      <c r="BB396" s="469" t="s">
        <v>85</v>
      </c>
      <c r="BC396" s="26">
        <f>ROUND(BC394*職員設定!$S$15,0)</f>
        <v>0</v>
      </c>
      <c r="BD396" s="1001"/>
      <c r="BE396" s="1043"/>
      <c r="BF396" s="990"/>
      <c r="BG396" s="469" t="s">
        <v>85</v>
      </c>
      <c r="BH396" s="26">
        <f>ROUND(BH394*職員設定!$S$15,0)</f>
        <v>0</v>
      </c>
      <c r="BI396" s="1001"/>
      <c r="BJ396" s="1043"/>
      <c r="BK396" s="990"/>
      <c r="BL396" s="470"/>
      <c r="BM396" s="26"/>
      <c r="BN396" s="1001"/>
      <c r="BO396" s="997"/>
      <c r="BP396" s="954"/>
      <c r="BQ396" s="470"/>
      <c r="BR396" s="26"/>
      <c r="BS396" s="1001"/>
      <c r="BT396" s="997"/>
      <c r="BU396" s="954"/>
      <c r="BV396" s="470"/>
      <c r="BW396" s="26"/>
      <c r="BX396" s="1001"/>
      <c r="BY396" s="997"/>
      <c r="BZ396" s="954"/>
      <c r="CA396" s="1084"/>
      <c r="CB396" s="1078"/>
      <c r="CC396" s="948"/>
    </row>
    <row r="397" spans="1:81" s="5" customFormat="1" ht="18" customHeight="1" thickBot="1">
      <c r="A397" s="1180"/>
      <c r="B397" s="1175"/>
      <c r="C397" s="1176"/>
      <c r="D397" s="58" t="s">
        <v>86</v>
      </c>
      <c r="E397" s="19">
        <f>E395-E396</f>
        <v>0</v>
      </c>
      <c r="F397" s="1002"/>
      <c r="G397" s="1092"/>
      <c r="H397" s="1101"/>
      <c r="I397" s="58" t="s">
        <v>86</v>
      </c>
      <c r="J397" s="19">
        <f>J395-J396</f>
        <v>0</v>
      </c>
      <c r="K397" s="1002"/>
      <c r="L397" s="1092"/>
      <c r="M397" s="1101"/>
      <c r="N397" s="58" t="s">
        <v>86</v>
      </c>
      <c r="O397" s="19">
        <f>O395-O396</f>
        <v>3222</v>
      </c>
      <c r="P397" s="1002"/>
      <c r="Q397" s="1044"/>
      <c r="R397" s="991"/>
      <c r="S397" s="58" t="s">
        <v>86</v>
      </c>
      <c r="T397" s="19">
        <f>T395-T396</f>
        <v>0</v>
      </c>
      <c r="U397" s="1002"/>
      <c r="V397" s="1044"/>
      <c r="W397" s="991"/>
      <c r="X397" s="58" t="s">
        <v>86</v>
      </c>
      <c r="Y397" s="19">
        <f>Y395-Y396</f>
        <v>0</v>
      </c>
      <c r="Z397" s="1002"/>
      <c r="AA397" s="1044"/>
      <c r="AB397" s="991"/>
      <c r="AC397" s="58" t="s">
        <v>86</v>
      </c>
      <c r="AD397" s="19">
        <f>AD395-AD396</f>
        <v>0</v>
      </c>
      <c r="AE397" s="1002"/>
      <c r="AF397" s="1044"/>
      <c r="AG397" s="991"/>
      <c r="AH397" s="58" t="s">
        <v>86</v>
      </c>
      <c r="AI397" s="19">
        <f>AI395-AI396</f>
        <v>0</v>
      </c>
      <c r="AJ397" s="1002"/>
      <c r="AK397" s="1044"/>
      <c r="AL397" s="991"/>
      <c r="AM397" s="58" t="s">
        <v>86</v>
      </c>
      <c r="AN397" s="19">
        <f>AN395-AN396</f>
        <v>0</v>
      </c>
      <c r="AO397" s="1002"/>
      <c r="AP397" s="1044"/>
      <c r="AQ397" s="991"/>
      <c r="AR397" s="58" t="s">
        <v>86</v>
      </c>
      <c r="AS397" s="19">
        <f>AS395-AS396</f>
        <v>0</v>
      </c>
      <c r="AT397" s="1002"/>
      <c r="AU397" s="1044"/>
      <c r="AV397" s="991"/>
      <c r="AW397" s="58" t="s">
        <v>86</v>
      </c>
      <c r="AX397" s="19">
        <f>AX395-AX396</f>
        <v>0</v>
      </c>
      <c r="AY397" s="1002"/>
      <c r="AZ397" s="1044"/>
      <c r="BA397" s="991"/>
      <c r="BB397" s="58" t="s">
        <v>86</v>
      </c>
      <c r="BC397" s="19">
        <f>BC395-BC396</f>
        <v>0</v>
      </c>
      <c r="BD397" s="1002"/>
      <c r="BE397" s="1044"/>
      <c r="BF397" s="991"/>
      <c r="BG397" s="58" t="s">
        <v>86</v>
      </c>
      <c r="BH397" s="19">
        <f>BH395-BH396</f>
        <v>0</v>
      </c>
      <c r="BI397" s="1002"/>
      <c r="BJ397" s="1044"/>
      <c r="BK397" s="991"/>
      <c r="BL397" s="94"/>
      <c r="BM397" s="84"/>
      <c r="BN397" s="1002"/>
      <c r="BO397" s="998"/>
      <c r="BP397" s="955"/>
      <c r="BQ397" s="94"/>
      <c r="BR397" s="84"/>
      <c r="BS397" s="1002"/>
      <c r="BT397" s="998"/>
      <c r="BU397" s="955"/>
      <c r="BV397" s="94"/>
      <c r="BW397" s="84"/>
      <c r="BX397" s="1002"/>
      <c r="BY397" s="998"/>
      <c r="BZ397" s="955"/>
      <c r="CA397" s="1085"/>
      <c r="CB397" s="1079"/>
      <c r="CC397" s="949">
        <f t="shared" si="163"/>
        <v>0</v>
      </c>
    </row>
    <row r="398" spans="1:81" s="5" customFormat="1" ht="18.600000000000001" customHeight="1">
      <c r="A398" s="1180"/>
      <c r="B398" s="1134" t="s">
        <v>228</v>
      </c>
      <c r="C398" s="1135"/>
      <c r="D398" s="59" t="str">
        <f>IF(職員設定!$V$8="","",職員設定!$V$8)</f>
        <v>通勤手当</v>
      </c>
      <c r="E398" s="151" t="str">
        <f>IF(E355&lt;&gt;"",職員設定!$V$15,"0")</f>
        <v>0</v>
      </c>
      <c r="F398" s="2"/>
      <c r="G398" s="29" t="s">
        <v>90</v>
      </c>
      <c r="H398" s="165" t="s">
        <v>79</v>
      </c>
      <c r="I398" s="59" t="str">
        <f>IF(職員設定!$V$8="","",職員設定!$V$8)</f>
        <v>通勤手当</v>
      </c>
      <c r="J398" s="151">
        <v>3168</v>
      </c>
      <c r="K398" s="2"/>
      <c r="L398" s="29" t="s">
        <v>90</v>
      </c>
      <c r="M398" s="165" t="s">
        <v>79</v>
      </c>
      <c r="N398" s="59" t="str">
        <f>IF(職員設定!$V$8="","",職員設定!$V$8)</f>
        <v>通勤手当</v>
      </c>
      <c r="O398" s="151">
        <f>IF(O355&lt;&gt;"",職員設定!$V$15,"0")</f>
        <v>4200</v>
      </c>
      <c r="P398" s="2"/>
      <c r="Q398" s="299" t="s">
        <v>79</v>
      </c>
      <c r="R398" s="165" t="s">
        <v>79</v>
      </c>
      <c r="S398" s="59" t="str">
        <f>IF(職員設定!$V$8="","",職員設定!$V$8)</f>
        <v>通勤手当</v>
      </c>
      <c r="T398" s="151">
        <f>IF(T355&lt;&gt;"",職員設定!$V$15,"0")</f>
        <v>4200</v>
      </c>
      <c r="U398" s="2"/>
      <c r="V398" s="299" t="s">
        <v>79</v>
      </c>
      <c r="W398" s="165" t="s">
        <v>79</v>
      </c>
      <c r="X398" s="59" t="str">
        <f>IF(職員設定!$V$8="","",職員設定!$V$8)</f>
        <v>通勤手当</v>
      </c>
      <c r="Y398" s="151">
        <f>IF(Y355&lt;&gt;"",職員設定!$V$15,"0")</f>
        <v>4200</v>
      </c>
      <c r="Z398" s="2"/>
      <c r="AA398" s="299" t="s">
        <v>79</v>
      </c>
      <c r="AB398" s="165" t="s">
        <v>79</v>
      </c>
      <c r="AC398" s="59" t="str">
        <f>IF(職員設定!$V$8="","",職員設定!$V$8)</f>
        <v>通勤手当</v>
      </c>
      <c r="AD398" s="151" t="str">
        <f>IF(AD355&lt;&gt;"",職員設定!$V$15,"0")</f>
        <v>0</v>
      </c>
      <c r="AE398" s="2"/>
      <c r="AF398" s="299" t="s">
        <v>79</v>
      </c>
      <c r="AG398" s="165" t="s">
        <v>79</v>
      </c>
      <c r="AH398" s="59" t="str">
        <f>IF(職員設定!$V$8="","",職員設定!$V$8)</f>
        <v>通勤手当</v>
      </c>
      <c r="AI398" s="151" t="str">
        <f>IF(AI355&lt;&gt;"",職員設定!$V$15,"0")</f>
        <v>0</v>
      </c>
      <c r="AJ398" s="2"/>
      <c r="AK398" s="299" t="s">
        <v>79</v>
      </c>
      <c r="AL398" s="165" t="s">
        <v>79</v>
      </c>
      <c r="AM398" s="59" t="str">
        <f>IF(職員設定!$V$8="","",職員設定!$V$8)</f>
        <v>通勤手当</v>
      </c>
      <c r="AN398" s="151" t="str">
        <f>IF(AN355&lt;&gt;"",職員設定!$V$15,"0")</f>
        <v>0</v>
      </c>
      <c r="AO398" s="2"/>
      <c r="AP398" s="299" t="s">
        <v>79</v>
      </c>
      <c r="AQ398" s="165" t="s">
        <v>79</v>
      </c>
      <c r="AR398" s="59" t="str">
        <f>IF(職員設定!$V$8="","",職員設定!$V$8)</f>
        <v>通勤手当</v>
      </c>
      <c r="AS398" s="151" t="str">
        <f>IF(AS355&lt;&gt;"",職員設定!$V$15,"0")</f>
        <v>0</v>
      </c>
      <c r="AT398" s="2"/>
      <c r="AU398" s="299" t="s">
        <v>79</v>
      </c>
      <c r="AV398" s="165" t="s">
        <v>79</v>
      </c>
      <c r="AW398" s="59" t="str">
        <f>IF(職員設定!$V$8="","",職員設定!$V$8)</f>
        <v>通勤手当</v>
      </c>
      <c r="AX398" s="151" t="str">
        <f>IF(AX355&lt;&gt;"",職員設定!$V$15,"0")</f>
        <v>0</v>
      </c>
      <c r="AY398" s="2"/>
      <c r="AZ398" s="299" t="s">
        <v>79</v>
      </c>
      <c r="BA398" s="165" t="s">
        <v>79</v>
      </c>
      <c r="BB398" s="59" t="str">
        <f>IF(職員設定!$V$8="","",職員設定!$V$8)</f>
        <v>通勤手当</v>
      </c>
      <c r="BC398" s="151" t="str">
        <f>IF(BC355&lt;&gt;"",職員設定!$V$15,"0")</f>
        <v>0</v>
      </c>
      <c r="BD398" s="2"/>
      <c r="BE398" s="299" t="s">
        <v>79</v>
      </c>
      <c r="BF398" s="165" t="s">
        <v>79</v>
      </c>
      <c r="BG398" s="59" t="str">
        <f>IF(職員設定!$V$8="","",職員設定!$V$8)</f>
        <v>通勤手当</v>
      </c>
      <c r="BH398" s="151" t="str">
        <f>IF(BH355&lt;&gt;"",職員設定!$V$15,"0")</f>
        <v>0</v>
      </c>
      <c r="BI398" s="2"/>
      <c r="BJ398" s="299" t="s">
        <v>79</v>
      </c>
      <c r="BK398" s="165" t="s">
        <v>79</v>
      </c>
      <c r="BL398" s="95"/>
      <c r="BM398" s="96"/>
      <c r="BN398" s="2"/>
      <c r="BO398" s="29" t="s">
        <v>79</v>
      </c>
      <c r="BP398" s="165" t="s">
        <v>116</v>
      </c>
      <c r="BQ398" s="95"/>
      <c r="BR398" s="96"/>
      <c r="BS398" s="2"/>
      <c r="BT398" s="29" t="s">
        <v>79</v>
      </c>
      <c r="BU398" s="165" t="s">
        <v>116</v>
      </c>
      <c r="BV398" s="95"/>
      <c r="BW398" s="96"/>
      <c r="BX398" s="2"/>
      <c r="BY398" s="29" t="s">
        <v>79</v>
      </c>
      <c r="BZ398" s="165" t="s">
        <v>116</v>
      </c>
      <c r="CA398" s="290" t="s">
        <v>14</v>
      </c>
      <c r="CB398" s="290" t="s">
        <v>14</v>
      </c>
      <c r="CC398" s="603" t="s">
        <v>121</v>
      </c>
    </row>
    <row r="399" spans="1:81" ht="18" customHeight="1">
      <c r="A399" s="1180"/>
      <c r="B399" s="1134"/>
      <c r="C399" s="1135"/>
      <c r="D399" s="61" t="str">
        <f>IF(職員設定!$W$8="","",職員設定!$W$8)</f>
        <v>課税通勤手当</v>
      </c>
      <c r="E399" s="151" t="str">
        <f>IF(E355&lt;&gt;"",職員設定!$W$15,"0")</f>
        <v>0</v>
      </c>
      <c r="F399" s="2"/>
      <c r="G399" s="1093">
        <f>SUM(G355:G393)-G394</f>
        <v>0</v>
      </c>
      <c r="H399" s="1102">
        <f>SUM(H355:H393)-H394</f>
        <v>0</v>
      </c>
      <c r="I399" s="61" t="str">
        <f>IF(職員設定!$W$8="","",職員設定!$W$8)</f>
        <v>課税通勤手当</v>
      </c>
      <c r="J399" s="151">
        <f>IF(J355&lt;&gt;"",職員設定!$W$15,"0")</f>
        <v>0</v>
      </c>
      <c r="K399" s="2"/>
      <c r="L399" s="1093">
        <f>SUM(L355:L393)-L394</f>
        <v>30000</v>
      </c>
      <c r="M399" s="1102">
        <f>SUM(M355:M393)-M394</f>
        <v>4000</v>
      </c>
      <c r="N399" s="61" t="str">
        <f>IF(職員設定!$W$8="","",職員設定!$W$8)</f>
        <v>課税通勤手当</v>
      </c>
      <c r="O399" s="151">
        <v>696</v>
      </c>
      <c r="P399" s="2"/>
      <c r="Q399" s="999">
        <f>SUM(Q355:Q393)-Q394</f>
        <v>27177</v>
      </c>
      <c r="R399" s="992">
        <f>SUM(R355:R393)-R394</f>
        <v>3623</v>
      </c>
      <c r="S399" s="61" t="str">
        <f>IF(職員設定!$W$8="","",職員設定!$W$8)</f>
        <v>課税通勤手当</v>
      </c>
      <c r="T399" s="151">
        <v>1848</v>
      </c>
      <c r="U399" s="2"/>
      <c r="V399" s="999">
        <f>SUM(V355:V393)-V394</f>
        <v>30000</v>
      </c>
      <c r="W399" s="992">
        <f>SUM(W355:W393)-W394</f>
        <v>4000</v>
      </c>
      <c r="X399" s="61" t="str">
        <f>IF(職員設定!$W$8="","",職員設定!$W$8)</f>
        <v>課税通勤手当</v>
      </c>
      <c r="Y399" s="151">
        <v>2424</v>
      </c>
      <c r="Z399" s="2"/>
      <c r="AA399" s="999">
        <f>SUM(AA355:AA393)-AA394</f>
        <v>30093</v>
      </c>
      <c r="AB399" s="992">
        <f>SUM(AB355:AB393)-AB394</f>
        <v>4012</v>
      </c>
      <c r="AC399" s="61" t="str">
        <f>IF(職員設定!$W$8="","",職員設定!$W$8)</f>
        <v>課税通勤手当</v>
      </c>
      <c r="AD399" s="151" t="str">
        <f>IF(AD355&lt;&gt;"",職員設定!$W$15,"0")</f>
        <v>0</v>
      </c>
      <c r="AE399" s="2"/>
      <c r="AF399" s="999">
        <f>SUM(AF355:AF393)-AF394</f>
        <v>0</v>
      </c>
      <c r="AG399" s="992">
        <f>SUM(AG355:AG393)-AG394</f>
        <v>0</v>
      </c>
      <c r="AH399" s="61" t="str">
        <f>IF(職員設定!$W$8="","",職員設定!$W$8)</f>
        <v>課税通勤手当</v>
      </c>
      <c r="AI399" s="151" t="str">
        <f>IF(AI355&lt;&gt;"",職員設定!$W$15,"0")</f>
        <v>0</v>
      </c>
      <c r="AJ399" s="2"/>
      <c r="AK399" s="999">
        <f>SUM(AK355:AK393)-AK394</f>
        <v>0</v>
      </c>
      <c r="AL399" s="992">
        <f>SUM(AL355:AL393)-AL394</f>
        <v>0</v>
      </c>
      <c r="AM399" s="61" t="str">
        <f>IF(職員設定!$W$8="","",職員設定!$W$8)</f>
        <v>課税通勤手当</v>
      </c>
      <c r="AN399" s="151" t="str">
        <f>IF(AN355&lt;&gt;"",職員設定!$W$15,"0")</f>
        <v>0</v>
      </c>
      <c r="AO399" s="2"/>
      <c r="AP399" s="999">
        <f>SUM(AP355:AP393)-AP394</f>
        <v>0</v>
      </c>
      <c r="AQ399" s="992">
        <f>SUM(AQ355:AQ393)-AQ394</f>
        <v>0</v>
      </c>
      <c r="AR399" s="61" t="str">
        <f>IF(職員設定!$W$8="","",職員設定!$W$8)</f>
        <v>課税通勤手当</v>
      </c>
      <c r="AS399" s="151" t="str">
        <f>IF(AS355&lt;&gt;"",職員設定!$W$15,"0")</f>
        <v>0</v>
      </c>
      <c r="AT399" s="2"/>
      <c r="AU399" s="999">
        <f>SUM(AU355:AU393)-AU394</f>
        <v>0</v>
      </c>
      <c r="AV399" s="992">
        <f>SUM(AV355:AV393)-AV394</f>
        <v>0</v>
      </c>
      <c r="AW399" s="61" t="str">
        <f>IF(職員設定!$W$8="","",職員設定!$W$8)</f>
        <v>課税通勤手当</v>
      </c>
      <c r="AX399" s="151" t="str">
        <f>IF(AX355&lt;&gt;"",職員設定!$W$15,"0")</f>
        <v>0</v>
      </c>
      <c r="AY399" s="2"/>
      <c r="AZ399" s="999">
        <f>SUM(AZ355:AZ393)-AZ394</f>
        <v>0</v>
      </c>
      <c r="BA399" s="992">
        <f>SUM(BA355:BA393)-BA394</f>
        <v>0</v>
      </c>
      <c r="BB399" s="61" t="str">
        <f>IF(職員設定!$W$8="","",職員設定!$W$8)</f>
        <v>課税通勤手当</v>
      </c>
      <c r="BC399" s="151" t="str">
        <f>IF(BC355&lt;&gt;"",職員設定!$W$15,"0")</f>
        <v>0</v>
      </c>
      <c r="BD399" s="2"/>
      <c r="BE399" s="999">
        <f>SUM(BE355:BE393)-BE394</f>
        <v>0</v>
      </c>
      <c r="BF399" s="992">
        <f>SUM(BF355:BF393)-BF394</f>
        <v>0</v>
      </c>
      <c r="BG399" s="61" t="str">
        <f>IF(職員設定!$W$8="","",職員設定!$W$8)</f>
        <v>課税通勤手当</v>
      </c>
      <c r="BH399" s="151" t="str">
        <f>IF(BH355&lt;&gt;"",職員設定!$W$15,"0")</f>
        <v>0</v>
      </c>
      <c r="BI399" s="2"/>
      <c r="BJ399" s="999">
        <f>SUM(BJ355:BJ393)-BJ394</f>
        <v>0</v>
      </c>
      <c r="BK399" s="992">
        <f>SUM(BK355:BK393)-BK394</f>
        <v>0</v>
      </c>
      <c r="BL399" s="97"/>
      <c r="BM399" s="98"/>
      <c r="BN399" s="2"/>
      <c r="BO399" s="999">
        <f>SUM(BO355:BO393)-BO394</f>
        <v>0</v>
      </c>
      <c r="BP399" s="957">
        <f>SUM(BP355:BP393)-BP394</f>
        <v>0</v>
      </c>
      <c r="BQ399" s="97"/>
      <c r="BR399" s="98"/>
      <c r="BS399" s="2"/>
      <c r="BT399" s="999">
        <f>SUM(BT355:BT393)-BT394</f>
        <v>0</v>
      </c>
      <c r="BU399" s="957">
        <f>SUM(BU355:BU393)-BU394</f>
        <v>0</v>
      </c>
      <c r="BV399" s="97"/>
      <c r="BW399" s="98"/>
      <c r="BX399" s="2"/>
      <c r="BY399" s="999">
        <f>SUM(BY355:BY393)-BY394</f>
        <v>0</v>
      </c>
      <c r="BZ399" s="957">
        <f>SUM(BZ355:BZ393)-BZ394</f>
        <v>0</v>
      </c>
      <c r="CA399" s="1089">
        <f>SUM(CA355:CA393)-CA394</f>
        <v>132905</v>
      </c>
      <c r="CB399" s="1088">
        <f>SUM(CB355:CB393)-CB394</f>
        <v>4000</v>
      </c>
      <c r="CC399" s="1015" t="str">
        <f>IF(BZ399+BU399+BP399+BK399+BF399+BA399+AV399+AQ399+AL399+AG399+AB399+W399+R399+CB410+CC410-CC411-CB411=0,"〇",BZ399+BU399+BP399+BK399+BF399+BA399+AV399+AQ399+AL399+AG399+AB399+W399+R399+CB410+CC410-CC411-CB411)</f>
        <v>〇</v>
      </c>
    </row>
    <row r="400" spans="1:81" ht="18" customHeight="1">
      <c r="A400" s="1180"/>
      <c r="B400" s="1134"/>
      <c r="C400" s="1135"/>
      <c r="D400" s="62" t="str">
        <f>IF(職員設定!$X$8="","",職員設定!$X$8)</f>
        <v>名称</v>
      </c>
      <c r="E400" s="152" t="str">
        <f>IF(E355&lt;&gt;"",職員設定!$X$15,"0")</f>
        <v>0</v>
      </c>
      <c r="F400" s="2"/>
      <c r="G400" s="1046"/>
      <c r="H400" s="1096"/>
      <c r="I400" s="62" t="str">
        <f>IF(職員設定!$X$8="","",職員設定!$X$8)</f>
        <v>名称</v>
      </c>
      <c r="J400" s="152">
        <f>IF(J355&lt;&gt;"",職員設定!$X$15,"0")</f>
        <v>0</v>
      </c>
      <c r="K400" s="2"/>
      <c r="L400" s="1046"/>
      <c r="M400" s="1096"/>
      <c r="N400" s="62" t="str">
        <f>IF(職員設定!$X$8="","",職員設定!$X$8)</f>
        <v>名称</v>
      </c>
      <c r="O400" s="152">
        <f>IF(O355&lt;&gt;"",職員設定!$X$15,"0")</f>
        <v>0</v>
      </c>
      <c r="P400" s="2"/>
      <c r="Q400" s="974"/>
      <c r="R400" s="993"/>
      <c r="S400" s="62" t="str">
        <f>IF(職員設定!$X$8="","",職員設定!$X$8)</f>
        <v>名称</v>
      </c>
      <c r="T400" s="152">
        <f>IF(T355&lt;&gt;"",職員設定!$X$15,"0")</f>
        <v>0</v>
      </c>
      <c r="U400" s="2"/>
      <c r="V400" s="974"/>
      <c r="W400" s="993"/>
      <c r="X400" s="62" t="str">
        <f>IF(職員設定!$X$8="","",職員設定!$X$8)</f>
        <v>名称</v>
      </c>
      <c r="Y400" s="152">
        <f>IF(Y355&lt;&gt;"",職員設定!$X$15,"0")</f>
        <v>0</v>
      </c>
      <c r="Z400" s="2"/>
      <c r="AA400" s="974"/>
      <c r="AB400" s="993"/>
      <c r="AC400" s="62" t="str">
        <f>IF(職員設定!$X$8="","",職員設定!$X$8)</f>
        <v>名称</v>
      </c>
      <c r="AD400" s="152" t="str">
        <f>IF(AD355&lt;&gt;"",職員設定!$X$15,"0")</f>
        <v>0</v>
      </c>
      <c r="AE400" s="2"/>
      <c r="AF400" s="974"/>
      <c r="AG400" s="993"/>
      <c r="AH400" s="62" t="str">
        <f>IF(職員設定!$X$8="","",職員設定!$X$8)</f>
        <v>名称</v>
      </c>
      <c r="AI400" s="152" t="str">
        <f>IF(AI355&lt;&gt;"",職員設定!$X$15,"0")</f>
        <v>0</v>
      </c>
      <c r="AJ400" s="2"/>
      <c r="AK400" s="974"/>
      <c r="AL400" s="993"/>
      <c r="AM400" s="62" t="str">
        <f>IF(職員設定!$X$8="","",職員設定!$X$8)</f>
        <v>名称</v>
      </c>
      <c r="AN400" s="152" t="str">
        <f>IF(AN355&lt;&gt;"",職員設定!$X$15,"0")</f>
        <v>0</v>
      </c>
      <c r="AO400" s="2"/>
      <c r="AP400" s="974"/>
      <c r="AQ400" s="993"/>
      <c r="AR400" s="62" t="str">
        <f>IF(職員設定!$X$8="","",職員設定!$X$8)</f>
        <v>名称</v>
      </c>
      <c r="AS400" s="152" t="str">
        <f>IF(AS355&lt;&gt;"",職員設定!$X$15,"0")</f>
        <v>0</v>
      </c>
      <c r="AT400" s="2"/>
      <c r="AU400" s="974"/>
      <c r="AV400" s="993"/>
      <c r="AW400" s="62" t="str">
        <f>IF(職員設定!$X$8="","",職員設定!$X$8)</f>
        <v>名称</v>
      </c>
      <c r="AX400" s="152" t="str">
        <f>IF(AX355&lt;&gt;"",職員設定!$X$15,"0")</f>
        <v>0</v>
      </c>
      <c r="AY400" s="2"/>
      <c r="AZ400" s="974"/>
      <c r="BA400" s="993"/>
      <c r="BB400" s="62" t="str">
        <f>IF(職員設定!$X$8="","",職員設定!$X$8)</f>
        <v>名称</v>
      </c>
      <c r="BC400" s="152" t="str">
        <f>IF(BC355&lt;&gt;"",職員設定!$X$15,"0")</f>
        <v>0</v>
      </c>
      <c r="BD400" s="2"/>
      <c r="BE400" s="974"/>
      <c r="BF400" s="993"/>
      <c r="BG400" s="62" t="str">
        <f>IF(職員設定!$X$8="","",職員設定!$X$8)</f>
        <v>名称</v>
      </c>
      <c r="BH400" s="152" t="str">
        <f>IF(BH355&lt;&gt;"",職員設定!$X$15,"0")</f>
        <v>0</v>
      </c>
      <c r="BI400" s="2"/>
      <c r="BJ400" s="974"/>
      <c r="BK400" s="993"/>
      <c r="BL400" s="99"/>
      <c r="BM400" s="100"/>
      <c r="BN400" s="2"/>
      <c r="BO400" s="974"/>
      <c r="BP400" s="958"/>
      <c r="BQ400" s="99"/>
      <c r="BR400" s="100"/>
      <c r="BS400" s="2"/>
      <c r="BT400" s="974"/>
      <c r="BU400" s="958"/>
      <c r="BV400" s="99"/>
      <c r="BW400" s="100"/>
      <c r="BX400" s="2"/>
      <c r="BY400" s="974"/>
      <c r="BZ400" s="958"/>
      <c r="CA400" s="1004"/>
      <c r="CB400" s="1020"/>
      <c r="CC400" s="1016"/>
    </row>
    <row r="401" spans="1:81" ht="18" customHeight="1" thickBot="1">
      <c r="A401" s="1180"/>
      <c r="B401" s="1136"/>
      <c r="C401" s="1137"/>
      <c r="D401" s="63" t="str">
        <f>IF(職員設定!$Y$8="","",職員設定!$Y$8)</f>
        <v>名称</v>
      </c>
      <c r="E401" s="153" t="str">
        <f>IF(E355&lt;&gt;"",職員設定!$Y$15,"0")</f>
        <v>0</v>
      </c>
      <c r="F401" s="2"/>
      <c r="G401" s="1094"/>
      <c r="H401" s="1097"/>
      <c r="I401" s="63" t="str">
        <f>IF(職員設定!$Y$8="","",職員設定!$Y$8)</f>
        <v>名称</v>
      </c>
      <c r="J401" s="153">
        <f>IF(J355&lt;&gt;"",職員設定!$Y$15,"0")</f>
        <v>0</v>
      </c>
      <c r="K401" s="2"/>
      <c r="L401" s="1094"/>
      <c r="M401" s="1097"/>
      <c r="N401" s="63" t="str">
        <f>IF(職員設定!$Y$8="","",職員設定!$Y$8)</f>
        <v>名称</v>
      </c>
      <c r="O401" s="153">
        <f>IF(O355&lt;&gt;"",職員設定!$Y$15,"0")</f>
        <v>0</v>
      </c>
      <c r="P401" s="24"/>
      <c r="Q401" s="975"/>
      <c r="R401" s="994"/>
      <c r="S401" s="63" t="str">
        <f>IF(職員設定!$Y$8="","",職員設定!$Y$8)</f>
        <v>名称</v>
      </c>
      <c r="T401" s="153">
        <f>IF(T355&lt;&gt;"",職員設定!$Y$15,"0")</f>
        <v>0</v>
      </c>
      <c r="U401" s="24"/>
      <c r="V401" s="975"/>
      <c r="W401" s="994"/>
      <c r="X401" s="63" t="str">
        <f>IF(職員設定!$Y$8="","",職員設定!$Y$8)</f>
        <v>名称</v>
      </c>
      <c r="Y401" s="153">
        <f>IF(Y355&lt;&gt;"",職員設定!$Y$15,"0")</f>
        <v>0</v>
      </c>
      <c r="Z401" s="24"/>
      <c r="AA401" s="975"/>
      <c r="AB401" s="994"/>
      <c r="AC401" s="63" t="str">
        <f>IF(職員設定!$Y$8="","",職員設定!$Y$8)</f>
        <v>名称</v>
      </c>
      <c r="AD401" s="153" t="str">
        <f>IF(AD355&lt;&gt;"",職員設定!$Y$15,"0")</f>
        <v>0</v>
      </c>
      <c r="AE401" s="24"/>
      <c r="AF401" s="975"/>
      <c r="AG401" s="994"/>
      <c r="AH401" s="63" t="str">
        <f>IF(職員設定!$Y$8="","",職員設定!$Y$8)</f>
        <v>名称</v>
      </c>
      <c r="AI401" s="153" t="str">
        <f>IF(AI355&lt;&gt;"",職員設定!$Y$15,"0")</f>
        <v>0</v>
      </c>
      <c r="AJ401" s="24"/>
      <c r="AK401" s="975"/>
      <c r="AL401" s="994"/>
      <c r="AM401" s="63" t="str">
        <f>IF(職員設定!$Y$8="","",職員設定!$Y$8)</f>
        <v>名称</v>
      </c>
      <c r="AN401" s="153" t="str">
        <f>IF(AN355&lt;&gt;"",職員設定!$Y$15,"0")</f>
        <v>0</v>
      </c>
      <c r="AO401" s="24"/>
      <c r="AP401" s="975"/>
      <c r="AQ401" s="994"/>
      <c r="AR401" s="63" t="str">
        <f>IF(職員設定!$Y$8="","",職員設定!$Y$8)</f>
        <v>名称</v>
      </c>
      <c r="AS401" s="153" t="str">
        <f>IF(AS355&lt;&gt;"",職員設定!$Y$15,"0")</f>
        <v>0</v>
      </c>
      <c r="AT401" s="24"/>
      <c r="AU401" s="975"/>
      <c r="AV401" s="994"/>
      <c r="AW401" s="63" t="str">
        <f>IF(職員設定!$Y$8="","",職員設定!$Y$8)</f>
        <v>名称</v>
      </c>
      <c r="AX401" s="153" t="str">
        <f>IF(AX355&lt;&gt;"",職員設定!$Y$15,"0")</f>
        <v>0</v>
      </c>
      <c r="AY401" s="24"/>
      <c r="AZ401" s="975"/>
      <c r="BA401" s="994"/>
      <c r="BB401" s="63" t="str">
        <f>IF(職員設定!$Y$8="","",職員設定!$Y$8)</f>
        <v>名称</v>
      </c>
      <c r="BC401" s="153" t="str">
        <f>IF(BC355&lt;&gt;"",職員設定!$Y$15,"0")</f>
        <v>0</v>
      </c>
      <c r="BD401" s="24"/>
      <c r="BE401" s="975"/>
      <c r="BF401" s="994"/>
      <c r="BG401" s="63" t="str">
        <f>IF(職員設定!$Y$8="","",職員設定!$Y$8)</f>
        <v>名称</v>
      </c>
      <c r="BH401" s="153" t="str">
        <f>IF(BH355&lt;&gt;"",職員設定!$Y$15,"0")</f>
        <v>0</v>
      </c>
      <c r="BI401" s="24"/>
      <c r="BJ401" s="975"/>
      <c r="BK401" s="994"/>
      <c r="BL401" s="101"/>
      <c r="BM401" s="102"/>
      <c r="BN401" s="2"/>
      <c r="BO401" s="975"/>
      <c r="BP401" s="959"/>
      <c r="BQ401" s="101"/>
      <c r="BR401" s="102"/>
      <c r="BS401" s="2"/>
      <c r="BT401" s="975"/>
      <c r="BU401" s="959"/>
      <c r="BV401" s="101"/>
      <c r="BW401" s="102"/>
      <c r="BX401" s="2"/>
      <c r="BY401" s="975"/>
      <c r="BZ401" s="959"/>
      <c r="CA401" s="1005"/>
      <c r="CB401" s="1021"/>
      <c r="CC401" s="1017"/>
    </row>
    <row r="402" spans="1:81" ht="18" customHeight="1">
      <c r="A402" s="1180"/>
      <c r="B402" s="1138"/>
      <c r="C402" s="1139"/>
      <c r="D402" s="64" t="s">
        <v>15</v>
      </c>
      <c r="E402" s="8">
        <f>E401+E400+E399+E398+E392+E388+E384+E380+E376+E372+E368+E365+E362+E359+E356-E396</f>
        <v>0</v>
      </c>
      <c r="F402" s="963" t="str">
        <f>IF(E403=F403,"〇","×")</f>
        <v>〇</v>
      </c>
      <c r="G402" s="964"/>
      <c r="H402" s="965"/>
      <c r="I402" s="64" t="s">
        <v>15</v>
      </c>
      <c r="J402" s="8">
        <f>J401+J400+J399+J398+J392+J388+J384+J380+J376+J372+J368+J365+J362+J359+J356-J396</f>
        <v>163168</v>
      </c>
      <c r="K402" s="963" t="str">
        <f>IF(J403=K403,"〇","×")</f>
        <v>〇</v>
      </c>
      <c r="L402" s="964"/>
      <c r="M402" s="1098"/>
      <c r="N402" s="64" t="s">
        <v>15</v>
      </c>
      <c r="O402" s="8">
        <f>O401+O400+O399+O398+O392+O388+O384+O380+O376+O372+O368+O365+O362+O359+O356-O396</f>
        <v>149810</v>
      </c>
      <c r="P402" s="963" t="str">
        <f>IF(O403=P403,"〇","×")</f>
        <v>〇</v>
      </c>
      <c r="Q402" s="964"/>
      <c r="R402" s="965"/>
      <c r="S402" s="64" t="s">
        <v>15</v>
      </c>
      <c r="T402" s="8">
        <f>T401+T400+T399+T398+T392+T388+T384+T380+T376+T372+T368+T365+T362+T359+T356-T396</f>
        <v>166048</v>
      </c>
      <c r="U402" s="963" t="str">
        <f>IF(T403=U403,"〇","×")</f>
        <v>〇</v>
      </c>
      <c r="V402" s="964"/>
      <c r="W402" s="965"/>
      <c r="X402" s="64" t="s">
        <v>15</v>
      </c>
      <c r="Y402" s="8">
        <f>Y401+Y400+Y399+Y398+Y392+Y388+Y384+Y380+Y376+Y372+Y368+Y365+Y362+Y359+Y356-Y396</f>
        <v>167119</v>
      </c>
      <c r="Z402" s="963" t="str">
        <f>IF(Y403=Z403,"〇","×")</f>
        <v>〇</v>
      </c>
      <c r="AA402" s="964"/>
      <c r="AB402" s="965"/>
      <c r="AC402" s="64" t="s">
        <v>15</v>
      </c>
      <c r="AD402" s="8">
        <f>AD401+AD400+AD399+AD398+AD392+AD388+AD384+AD380+AD376+AD372+AD368+AD365+AD362+AD359+AD356-AD396</f>
        <v>0</v>
      </c>
      <c r="AE402" s="963" t="str">
        <f>IF(AD403=AE403,"〇","×")</f>
        <v>〇</v>
      </c>
      <c r="AF402" s="964"/>
      <c r="AG402" s="965"/>
      <c r="AH402" s="64" t="s">
        <v>15</v>
      </c>
      <c r="AI402" s="8">
        <f>AI401+AI400+AI399+AI398+AI392+AI388+AI384+AI380+AI376+AI372+AI368+AI365+AI362+AI359+AI356-AI396</f>
        <v>0</v>
      </c>
      <c r="AJ402" s="963" t="str">
        <f>IF(AI403=AJ403,"〇","×")</f>
        <v>〇</v>
      </c>
      <c r="AK402" s="964"/>
      <c r="AL402" s="965"/>
      <c r="AM402" s="64" t="s">
        <v>15</v>
      </c>
      <c r="AN402" s="8">
        <f>AN401+AN400+AN399+AN398+AN392+AN388+AN384+AN380+AN376+AN372+AN368+AN365+AN362+AN359+AN356-AN396</f>
        <v>0</v>
      </c>
      <c r="AO402" s="963" t="str">
        <f>IF(AN403=AO403,"〇","×")</f>
        <v>〇</v>
      </c>
      <c r="AP402" s="964"/>
      <c r="AQ402" s="965"/>
      <c r="AR402" s="64" t="s">
        <v>15</v>
      </c>
      <c r="AS402" s="8">
        <f>AS401+AS400+AS399+AS398+AS392+AS388+AS384+AS380+AS376+AS372+AS368+AS365+AS362+AS359+AS356-AS396</f>
        <v>0</v>
      </c>
      <c r="AT402" s="963" t="str">
        <f>IF(AS403=AT403,"〇","×")</f>
        <v>〇</v>
      </c>
      <c r="AU402" s="964"/>
      <c r="AV402" s="965"/>
      <c r="AW402" s="64" t="s">
        <v>15</v>
      </c>
      <c r="AX402" s="8">
        <f>AX401+AX400+AX399+AX398+AX392+AX388+AX384+AX380+AX376+AX372+AX368+AX365+AX362+AX359+AX356-AX396</f>
        <v>0</v>
      </c>
      <c r="AY402" s="963" t="str">
        <f>IF(AX403=AY403,"〇","×")</f>
        <v>〇</v>
      </c>
      <c r="AZ402" s="964"/>
      <c r="BA402" s="965"/>
      <c r="BB402" s="64" t="s">
        <v>15</v>
      </c>
      <c r="BC402" s="8">
        <f>BC401+BC400+BC399+BC398+BC392+BC388+BC384+BC380+BC376+BC372+BC368+BC365+BC362+BC359+BC356-BC396</f>
        <v>0</v>
      </c>
      <c r="BD402" s="963" t="str">
        <f>IF(BC403=BD403,"〇","×")</f>
        <v>〇</v>
      </c>
      <c r="BE402" s="964"/>
      <c r="BF402" s="965"/>
      <c r="BG402" s="64" t="s">
        <v>15</v>
      </c>
      <c r="BH402" s="8">
        <f>BH401+BH400+BH399+BH398+BH392+BH388+BH384+BH380+BH376+BH372+BH368+BH365+BH362+BH359+BH356-BH396</f>
        <v>0</v>
      </c>
      <c r="BI402" s="963" t="str">
        <f>IF(BH403=BI403,"〇","×")</f>
        <v>〇</v>
      </c>
      <c r="BJ402" s="964"/>
      <c r="BK402" s="965"/>
      <c r="BL402" s="64" t="s">
        <v>15</v>
      </c>
      <c r="BM402" s="8">
        <f>BM372</f>
        <v>0</v>
      </c>
      <c r="BN402" s="963" t="str">
        <f>IF(BM403=BN403,"〇","×")</f>
        <v>〇</v>
      </c>
      <c r="BO402" s="964"/>
      <c r="BP402" s="965"/>
      <c r="BQ402" s="64" t="s">
        <v>15</v>
      </c>
      <c r="BR402" s="8">
        <f>BR372</f>
        <v>0</v>
      </c>
      <c r="BS402" s="963" t="str">
        <f>IF(BR403=BS403,"〇","×")</f>
        <v>〇</v>
      </c>
      <c r="BT402" s="964"/>
      <c r="BU402" s="965"/>
      <c r="BV402" s="64" t="s">
        <v>15</v>
      </c>
      <c r="BW402" s="8">
        <f>BW372</f>
        <v>0</v>
      </c>
      <c r="BX402" s="963" t="str">
        <f>IF(BW403=BX403,"〇","×")</f>
        <v>〇</v>
      </c>
      <c r="BY402" s="964"/>
      <c r="BZ402" s="965"/>
      <c r="CA402" s="551">
        <f>BW402+BR402+BM402+BH402+BC402+AX402+AS402+AN402+AI402+AD402+Y402+T402+O402+J402+E402</f>
        <v>646145</v>
      </c>
      <c r="CB402" s="292"/>
      <c r="CC402" s="697"/>
    </row>
    <row r="403" spans="1:81" ht="18" customHeight="1" thickBot="1">
      <c r="A403" s="1180"/>
      <c r="B403" s="1149"/>
      <c r="C403" s="1150"/>
      <c r="D403" s="65" t="s">
        <v>100</v>
      </c>
      <c r="E403" s="27">
        <f>E401+E400+E399+E398+E391+E387+E383+E379+E375+E371+E367+E364+E361+E358+E355-E395</f>
        <v>0</v>
      </c>
      <c r="F403" s="981">
        <f>E402+G399/F355+H399/F355</f>
        <v>0</v>
      </c>
      <c r="G403" s="982"/>
      <c r="H403" s="359"/>
      <c r="I403" s="65" t="s">
        <v>100</v>
      </c>
      <c r="J403" s="27">
        <f>J401+J400+J399+J398+J391+J387+J383+J379+J375+J371+J367+J364+J361+J358+J355-J395</f>
        <v>197168</v>
      </c>
      <c r="K403" s="981">
        <f>J402+L399/K355+M399/K355</f>
        <v>197168</v>
      </c>
      <c r="L403" s="982"/>
      <c r="M403" s="365"/>
      <c r="N403" s="65" t="s">
        <v>100</v>
      </c>
      <c r="O403" s="27">
        <f>O401+O400+O399+O398+O391+O387+O383+O379+O375+O371+O367+O364+O361+O358+O355-O395</f>
        <v>180610</v>
      </c>
      <c r="P403" s="981">
        <f>O402+Q399/P355+R399/P355</f>
        <v>180610</v>
      </c>
      <c r="Q403" s="982"/>
      <c r="R403" s="359"/>
      <c r="S403" s="65" t="s">
        <v>100</v>
      </c>
      <c r="T403" s="27">
        <f>T401+T400+T399+T398+T391+T387+T383+T379+T375+T371+T367+T364+T361+T358+T355-T395</f>
        <v>200048</v>
      </c>
      <c r="U403" s="981">
        <f>T402+V399/U355+W399/U355</f>
        <v>200048</v>
      </c>
      <c r="V403" s="982"/>
      <c r="W403" s="359"/>
      <c r="X403" s="65" t="s">
        <v>100</v>
      </c>
      <c r="Y403" s="27">
        <f>Y401+Y400+Y399+Y398+Y391+Y387+Y383+Y379+Y375+Y371+Y367+Y364+Y361+Y358+Y355-Y395</f>
        <v>201224</v>
      </c>
      <c r="Z403" s="981">
        <f>Y402+AA399/Z355+AB399/Z355</f>
        <v>201224</v>
      </c>
      <c r="AA403" s="982"/>
      <c r="AB403" s="359"/>
      <c r="AC403" s="65" t="s">
        <v>100</v>
      </c>
      <c r="AD403" s="27">
        <f>AD401+AD400+AD399+AD398+AD391+AD387+AD383+AD379+AD375+AD371+AD367+AD364+AD361+AD358+AD355-AD395</f>
        <v>0</v>
      </c>
      <c r="AE403" s="981">
        <f>AD402+AF399/AE355+AG399/AE355</f>
        <v>0</v>
      </c>
      <c r="AF403" s="982"/>
      <c r="AG403" s="359"/>
      <c r="AH403" s="65" t="s">
        <v>100</v>
      </c>
      <c r="AI403" s="27">
        <f>AI401+AI400+AI399+AI398+AI391+AI387+AI383+AI379+AI375+AI371+AI367+AI364+AI361+AI358+AI355-AI395</f>
        <v>0</v>
      </c>
      <c r="AJ403" s="981">
        <f>AI402+AK399/AJ355+AL399/AJ355</f>
        <v>0</v>
      </c>
      <c r="AK403" s="982"/>
      <c r="AL403" s="359"/>
      <c r="AM403" s="65" t="s">
        <v>100</v>
      </c>
      <c r="AN403" s="27">
        <f>AN401+AN400+AN399+AN398+AN391+AN387+AN383+AN379+AN375+AN371+AN367+AN364+AN361+AN358+AN355-AN395</f>
        <v>0</v>
      </c>
      <c r="AO403" s="981">
        <f>AN402+AP399/AO355+AQ399/AO355</f>
        <v>0</v>
      </c>
      <c r="AP403" s="982"/>
      <c r="AQ403" s="359"/>
      <c r="AR403" s="65" t="s">
        <v>100</v>
      </c>
      <c r="AS403" s="27">
        <f>AS401+AS400+AS399+AS398+AS391+AS387+AS383+AS379+AS375+AS371+AS367+AS364+AS361+AS358+AS355-AS395</f>
        <v>0</v>
      </c>
      <c r="AT403" s="981">
        <f>AS402+AU399/AT355+AV399/AT355</f>
        <v>0</v>
      </c>
      <c r="AU403" s="982"/>
      <c r="AV403" s="359"/>
      <c r="AW403" s="65" t="s">
        <v>100</v>
      </c>
      <c r="AX403" s="27">
        <f>AX401+AX400+AX399+AX398+AX391+AX387+AX383+AX379+AX375+AX371+AX367+AX364+AX361+AX358+AX355-AX395</f>
        <v>0</v>
      </c>
      <c r="AY403" s="981">
        <f>AX402+AZ399/AY355+BA399/AY355</f>
        <v>0</v>
      </c>
      <c r="AZ403" s="982"/>
      <c r="BA403" s="359"/>
      <c r="BB403" s="65" t="s">
        <v>100</v>
      </c>
      <c r="BC403" s="27">
        <f>BC401+BC400+BC399+BC398+BC391+BC387+BC383+BC379+BC375+BC371+BC367+BC364+BC361+BC358+BC355-BC395</f>
        <v>0</v>
      </c>
      <c r="BD403" s="981">
        <f>BC402+BE399/BD355+BF399/BD355</f>
        <v>0</v>
      </c>
      <c r="BE403" s="982"/>
      <c r="BF403" s="359"/>
      <c r="BG403" s="65" t="s">
        <v>100</v>
      </c>
      <c r="BH403" s="27">
        <f>BH401+BH400+BH399+BH398+BH391+BH387+BH383+BH379+BH375+BH371+BH367+BH364+BH361+BH358+BH355-BH395</f>
        <v>0</v>
      </c>
      <c r="BI403" s="981">
        <f>BH402+BJ399/BI355+BK399/BI355</f>
        <v>0</v>
      </c>
      <c r="BJ403" s="982"/>
      <c r="BK403" s="365"/>
      <c r="BL403" s="65" t="s">
        <v>100</v>
      </c>
      <c r="BM403" s="27">
        <f>BM371</f>
        <v>0</v>
      </c>
      <c r="BN403" s="981">
        <f>BM402+BO399/BN355+BP399/BN355</f>
        <v>0</v>
      </c>
      <c r="BO403" s="982"/>
      <c r="BP403" s="359"/>
      <c r="BQ403" s="65" t="s">
        <v>100</v>
      </c>
      <c r="BR403" s="27">
        <f>BR371</f>
        <v>0</v>
      </c>
      <c r="BS403" s="981">
        <f>BR402+BT399/BS355+BU399/BS355</f>
        <v>0</v>
      </c>
      <c r="BT403" s="982"/>
      <c r="BU403" s="359"/>
      <c r="BV403" s="65" t="s">
        <v>100</v>
      </c>
      <c r="BW403" s="27">
        <f>BW371</f>
        <v>0</v>
      </c>
      <c r="BX403" s="981">
        <f>BW402+BY399/BX355+BZ399/BX355</f>
        <v>0</v>
      </c>
      <c r="BY403" s="982"/>
      <c r="BZ403" s="359"/>
      <c r="CA403" s="552">
        <f>BW403+BR403+BM403+BH403+BC403+AX403+AS403+AN403+AI403+AD403+Y403+T403+O403+J403+E403</f>
        <v>779050</v>
      </c>
      <c r="CB403" s="293"/>
      <c r="CC403" s="698"/>
    </row>
    <row r="404" spans="1:81" ht="18" customHeight="1" thickTop="1">
      <c r="A404" s="1180"/>
      <c r="B404" s="1128" t="s">
        <v>227</v>
      </c>
      <c r="C404" s="1129"/>
      <c r="D404" s="66" t="s">
        <v>17</v>
      </c>
      <c r="E404" s="74" t="str">
        <f>IF(E355="","",職員設定!$L$15)</f>
        <v/>
      </c>
      <c r="F404" s="114"/>
      <c r="G404" s="291"/>
      <c r="H404" s="67"/>
      <c r="I404" s="66" t="s">
        <v>17</v>
      </c>
      <c r="J404" s="74">
        <f>IF(J355="","",職員設定!$L$15)</f>
        <v>160000</v>
      </c>
      <c r="K404" s="114"/>
      <c r="L404" s="291"/>
      <c r="M404" s="291"/>
      <c r="N404" s="66" t="s">
        <v>17</v>
      </c>
      <c r="O404" s="74">
        <f>IF(O355="","",職員設定!$L$15)</f>
        <v>160000</v>
      </c>
      <c r="P404" s="950" t="s">
        <v>222</v>
      </c>
      <c r="Q404" s="951"/>
      <c r="R404" s="952"/>
      <c r="S404" s="66" t="s">
        <v>17</v>
      </c>
      <c r="T404" s="74">
        <f>IF(T355="","",職員設定!$L$15)</f>
        <v>160000</v>
      </c>
      <c r="U404" s="950" t="s">
        <v>222</v>
      </c>
      <c r="V404" s="951"/>
      <c r="W404" s="952"/>
      <c r="X404" s="66" t="s">
        <v>17</v>
      </c>
      <c r="Y404" s="74">
        <f>IF(Y355="","",職員設定!$L$15)</f>
        <v>160000</v>
      </c>
      <c r="Z404" s="950" t="s">
        <v>222</v>
      </c>
      <c r="AA404" s="951"/>
      <c r="AB404" s="952"/>
      <c r="AC404" s="66" t="s">
        <v>17</v>
      </c>
      <c r="AD404" s="74" t="str">
        <f>IF(AD355="","",職員設定!$L$15)</f>
        <v/>
      </c>
      <c r="AE404" s="950" t="s">
        <v>222</v>
      </c>
      <c r="AF404" s="951"/>
      <c r="AG404" s="952"/>
      <c r="AH404" s="66" t="s">
        <v>17</v>
      </c>
      <c r="AI404" s="74" t="str">
        <f>IF(AI355="","",職員設定!$L$15)</f>
        <v/>
      </c>
      <c r="AJ404" s="950" t="s">
        <v>222</v>
      </c>
      <c r="AK404" s="951"/>
      <c r="AL404" s="952"/>
      <c r="AM404" s="66" t="s">
        <v>17</v>
      </c>
      <c r="AN404" s="74" t="str">
        <f>IF(AN355="","",職員設定!$L$15)</f>
        <v/>
      </c>
      <c r="AO404" s="950" t="s">
        <v>222</v>
      </c>
      <c r="AP404" s="951"/>
      <c r="AQ404" s="952"/>
      <c r="AR404" s="66" t="s">
        <v>17</v>
      </c>
      <c r="AS404" s="74" t="str">
        <f>IF(AS355="","",職員設定!$L$15)</f>
        <v/>
      </c>
      <c r="AT404" s="950" t="s">
        <v>222</v>
      </c>
      <c r="AU404" s="951"/>
      <c r="AV404" s="952"/>
      <c r="AW404" s="66" t="s">
        <v>17</v>
      </c>
      <c r="AX404" s="74" t="str">
        <f>IF(AX355="","",職員設定!$L$15)</f>
        <v/>
      </c>
      <c r="AY404" s="950" t="s">
        <v>222</v>
      </c>
      <c r="AZ404" s="951"/>
      <c r="BA404" s="952"/>
      <c r="BB404" s="66" t="s">
        <v>17</v>
      </c>
      <c r="BC404" s="74" t="str">
        <f>IF(BC355="","",職員設定!$L$15)</f>
        <v/>
      </c>
      <c r="BD404" s="950" t="s">
        <v>222</v>
      </c>
      <c r="BE404" s="951"/>
      <c r="BF404" s="952"/>
      <c r="BG404" s="66" t="s">
        <v>17</v>
      </c>
      <c r="BH404" s="74" t="str">
        <f>IF(BH355="","",職員設定!$L$15)</f>
        <v/>
      </c>
      <c r="BI404" s="950" t="s">
        <v>222</v>
      </c>
      <c r="BJ404" s="951"/>
      <c r="BK404" s="952"/>
      <c r="BL404" s="66"/>
      <c r="BM404" s="74"/>
      <c r="BN404" s="950" t="s">
        <v>222</v>
      </c>
      <c r="BO404" s="951"/>
      <c r="BP404" s="952"/>
      <c r="BQ404" s="66"/>
      <c r="BR404" s="74"/>
      <c r="BS404" s="950" t="s">
        <v>222</v>
      </c>
      <c r="BT404" s="951"/>
      <c r="BU404" s="952"/>
      <c r="BV404" s="66"/>
      <c r="BW404" s="74"/>
      <c r="BX404" s="950" t="s">
        <v>222</v>
      </c>
      <c r="BY404" s="951"/>
      <c r="BZ404" s="952"/>
      <c r="CA404" s="294"/>
      <c r="CB404" s="1008" t="s">
        <v>223</v>
      </c>
      <c r="CC404" s="1010" t="s">
        <v>224</v>
      </c>
    </row>
    <row r="405" spans="1:81" ht="18" customHeight="1">
      <c r="A405" s="1180"/>
      <c r="B405" s="1130"/>
      <c r="C405" s="1131"/>
      <c r="D405" s="68" t="s">
        <v>63</v>
      </c>
      <c r="E405" s="34"/>
      <c r="F405" s="1120" t="s">
        <v>104</v>
      </c>
      <c r="G405" s="1121"/>
      <c r="H405" s="1148"/>
      <c r="I405" s="68" t="s">
        <v>63</v>
      </c>
      <c r="J405" s="34">
        <v>190000</v>
      </c>
      <c r="K405" s="1120" t="s">
        <v>104</v>
      </c>
      <c r="L405" s="1121"/>
      <c r="M405" s="759"/>
      <c r="N405" s="68" t="s">
        <v>63</v>
      </c>
      <c r="O405" s="34">
        <f>IF(O355="","",J405)</f>
        <v>190000</v>
      </c>
      <c r="P405" s="1006" t="s">
        <v>221</v>
      </c>
      <c r="Q405" s="1007"/>
      <c r="R405" s="537"/>
      <c r="S405" s="68" t="s">
        <v>63</v>
      </c>
      <c r="T405" s="34">
        <f>IF(T355="","",O405)</f>
        <v>190000</v>
      </c>
      <c r="U405" s="1006" t="s">
        <v>221</v>
      </c>
      <c r="V405" s="1007"/>
      <c r="W405" s="537"/>
      <c r="X405" s="68" t="s">
        <v>63</v>
      </c>
      <c r="Y405" s="34">
        <f>IF(Y355="","",T405)</f>
        <v>190000</v>
      </c>
      <c r="Z405" s="1006" t="s">
        <v>221</v>
      </c>
      <c r="AA405" s="1007"/>
      <c r="AB405" s="537"/>
      <c r="AC405" s="68" t="s">
        <v>63</v>
      </c>
      <c r="AD405" s="34" t="str">
        <f>IF(AD355="","",Y405)</f>
        <v/>
      </c>
      <c r="AE405" s="1006" t="s">
        <v>221</v>
      </c>
      <c r="AF405" s="1007"/>
      <c r="AG405" s="537"/>
      <c r="AH405" s="68" t="s">
        <v>63</v>
      </c>
      <c r="AI405" s="34" t="str">
        <f>IF(AI355="","",AD405)</f>
        <v/>
      </c>
      <c r="AJ405" s="1006" t="s">
        <v>221</v>
      </c>
      <c r="AK405" s="1007"/>
      <c r="AL405" s="537"/>
      <c r="AM405" s="68" t="s">
        <v>63</v>
      </c>
      <c r="AN405" s="34" t="str">
        <f>IF(AN355="","",AI405)</f>
        <v/>
      </c>
      <c r="AO405" s="1006" t="s">
        <v>221</v>
      </c>
      <c r="AP405" s="1007"/>
      <c r="AQ405" s="537"/>
      <c r="AR405" s="68" t="s">
        <v>63</v>
      </c>
      <c r="AS405" s="34" t="str">
        <f>IF(AS355="","",AN405)</f>
        <v/>
      </c>
      <c r="AT405" s="1006" t="s">
        <v>221</v>
      </c>
      <c r="AU405" s="1007"/>
      <c r="AV405" s="537"/>
      <c r="AW405" s="68" t="s">
        <v>63</v>
      </c>
      <c r="AX405" s="34" t="str">
        <f>IF(AX355="","",AS405)</f>
        <v/>
      </c>
      <c r="AY405" s="1006" t="s">
        <v>221</v>
      </c>
      <c r="AZ405" s="1007"/>
      <c r="BA405" s="537"/>
      <c r="BB405" s="68" t="s">
        <v>63</v>
      </c>
      <c r="BC405" s="34" t="str">
        <f>IF(BC355="","",AX405)</f>
        <v/>
      </c>
      <c r="BD405" s="1006" t="s">
        <v>221</v>
      </c>
      <c r="BE405" s="1007"/>
      <c r="BF405" s="537"/>
      <c r="BG405" s="68" t="s">
        <v>63</v>
      </c>
      <c r="BH405" s="34" t="str">
        <f>IF(BH355="","",BC405)</f>
        <v/>
      </c>
      <c r="BI405" s="1006" t="s">
        <v>221</v>
      </c>
      <c r="BJ405" s="1007"/>
      <c r="BK405" s="537"/>
      <c r="BL405" s="68"/>
      <c r="BM405" s="28"/>
      <c r="BN405" s="529"/>
      <c r="BO405" s="527"/>
      <c r="BP405" s="408"/>
      <c r="BQ405" s="68"/>
      <c r="BR405" s="28"/>
      <c r="BS405" s="529"/>
      <c r="BT405" s="527"/>
      <c r="BU405" s="408"/>
      <c r="BV405" s="68"/>
      <c r="BW405" s="28"/>
      <c r="BX405" s="529"/>
      <c r="BY405" s="527"/>
      <c r="BZ405" s="408"/>
      <c r="CA405" s="295"/>
      <c r="CB405" s="1009"/>
      <c r="CC405" s="1011"/>
    </row>
    <row r="406" spans="1:81" ht="18" customHeight="1">
      <c r="A406" s="1180"/>
      <c r="B406" s="1130"/>
      <c r="C406" s="1131"/>
      <c r="D406" s="68" t="s">
        <v>18</v>
      </c>
      <c r="E406" s="10" t="str">
        <f>IF(E404="","",(E405-E404)*F355)</f>
        <v/>
      </c>
      <c r="F406" s="360"/>
      <c r="G406" s="547">
        <f>ROUND(IF(E406="",0,E406*E4*F355+E406*G4*F355),0)</f>
        <v>0</v>
      </c>
      <c r="H406" s="450"/>
      <c r="I406" s="68" t="s">
        <v>18</v>
      </c>
      <c r="J406" s="10">
        <f>IF(J404="","",(J405-J404)*K355)</f>
        <v>30000</v>
      </c>
      <c r="K406" s="360"/>
      <c r="L406" s="547">
        <f>ROUND(IF(J406="",0,J406*J4*K355+J406*L4*K355),0)</f>
        <v>4286</v>
      </c>
      <c r="M406" s="450"/>
      <c r="N406" s="68" t="s">
        <v>18</v>
      </c>
      <c r="O406" s="10">
        <f>IF(O404="","",(O405-O404)*P355)</f>
        <v>30000</v>
      </c>
      <c r="P406" s="107"/>
      <c r="Q406" s="522">
        <f>ROUND(IF(O406="",0,O406*O4*P355+O406*Q4*P355),0)</f>
        <v>4286</v>
      </c>
      <c r="R406" s="520">
        <f>ROUND(IF(R405="",0,R405*O4*P355+R405*Q4*P355),0)</f>
        <v>0</v>
      </c>
      <c r="S406" s="68" t="s">
        <v>18</v>
      </c>
      <c r="T406" s="10">
        <f>IF(T404="","",(T405-T404)*U355)</f>
        <v>30000</v>
      </c>
      <c r="U406" s="107"/>
      <c r="V406" s="522">
        <f>ROUND(IF(T406="",0,T406*T4*U355+T406*V4*U355),0)</f>
        <v>4286</v>
      </c>
      <c r="W406" s="520">
        <f>ROUND(IF(W405="",0,W405*T4*U355+W405*V4*U355),0)</f>
        <v>0</v>
      </c>
      <c r="X406" s="68" t="s">
        <v>18</v>
      </c>
      <c r="Y406" s="10">
        <f>IF(Y404="","",(Y405-Y404)*Z355)</f>
        <v>30000</v>
      </c>
      <c r="Z406" s="107"/>
      <c r="AA406" s="522">
        <f>ROUND(IF(Y406="",0,Y406*Y4*Z355+Y406*AA4*Z355),0)</f>
        <v>4286</v>
      </c>
      <c r="AB406" s="520">
        <f>ROUND(IF(AB405="",0,AB405*Y4*Z355+AB405*AA4*Z355),0)</f>
        <v>0</v>
      </c>
      <c r="AC406" s="68" t="s">
        <v>18</v>
      </c>
      <c r="AD406" s="10" t="str">
        <f>IF(AD404="","",(AD405-AD404)*AE355)</f>
        <v/>
      </c>
      <c r="AE406" s="107"/>
      <c r="AF406" s="522">
        <f>ROUND(IF(AD406="",0,AD406*AD4*AE355+AD406*AF4*AE355),0)</f>
        <v>0</v>
      </c>
      <c r="AG406" s="520">
        <f>ROUND(IF(AG405="",0,AG405*AD4*AE355+AG405*AF4*AE355),0)</f>
        <v>0</v>
      </c>
      <c r="AH406" s="68" t="s">
        <v>18</v>
      </c>
      <c r="AI406" s="10" t="str">
        <f>IF(AI404="","",(AI405-AI404)*AJ355)</f>
        <v/>
      </c>
      <c r="AJ406" s="107"/>
      <c r="AK406" s="522">
        <f>ROUND(IF(AI406="",0,AI406*AI4*AJ355+AI406*AK4*AJ355),0)</f>
        <v>0</v>
      </c>
      <c r="AL406" s="520">
        <f>ROUND(IF(AL405="",0,AL405*AI4*AJ355+AL405*AK4*AJ355),0)</f>
        <v>0</v>
      </c>
      <c r="AM406" s="68" t="s">
        <v>18</v>
      </c>
      <c r="AN406" s="10" t="str">
        <f>IF(AN404="","",(AN405-AN404)*AO355)</f>
        <v/>
      </c>
      <c r="AO406" s="107"/>
      <c r="AP406" s="522">
        <f>ROUND(IF(AN406="",0,AN406*AN4*AO355+AN406*AP4*AO355),0)</f>
        <v>0</v>
      </c>
      <c r="AQ406" s="520">
        <f>ROUND(IF(AQ405="",0,AQ405*AN4*AO355+AQ405*AP4*AO355),0)</f>
        <v>0</v>
      </c>
      <c r="AR406" s="68" t="s">
        <v>18</v>
      </c>
      <c r="AS406" s="10" t="str">
        <f>IF(AS404="","",(AS405-AS404)*AT355)</f>
        <v/>
      </c>
      <c r="AT406" s="107"/>
      <c r="AU406" s="522">
        <f>ROUND(IF(AS406="",0,AS406*AS4*AT355+AS406*AU4*AT355),0)</f>
        <v>0</v>
      </c>
      <c r="AV406" s="520">
        <f>ROUND(IF(AV405="",0,AV405*AS4*AT355+AV405*AU4*AT355),0)</f>
        <v>0</v>
      </c>
      <c r="AW406" s="68" t="s">
        <v>18</v>
      </c>
      <c r="AX406" s="10" t="str">
        <f>IF(AX404="","",(AX405-AX404)*AY355)</f>
        <v/>
      </c>
      <c r="AY406" s="107"/>
      <c r="AZ406" s="522">
        <f>ROUND(IF(AX406="",0,AX406*AX4*AY355+AX406*AZ4*AY355),0)</f>
        <v>0</v>
      </c>
      <c r="BA406" s="520">
        <f>ROUND(IF(BA405="",0,BA405*AX4*AY355+BA405*AZ4*AY355),0)</f>
        <v>0</v>
      </c>
      <c r="BB406" s="68" t="s">
        <v>18</v>
      </c>
      <c r="BC406" s="10" t="str">
        <f>IF(BC404="","",(BC405-BC404)*BD355)</f>
        <v/>
      </c>
      <c r="BD406" s="107"/>
      <c r="BE406" s="522">
        <f>ROUND(IF(BC406="",0,BC406*BC4*BD355+BC406*BE4*BD355),0)</f>
        <v>0</v>
      </c>
      <c r="BF406" s="520">
        <f>ROUND(IF(BF405="",0,BF405*BC4*BD355+BF405*BE4*BD355),0)</f>
        <v>0</v>
      </c>
      <c r="BG406" s="68" t="s">
        <v>18</v>
      </c>
      <c r="BH406" s="10" t="str">
        <f>IF(BH404="","",(BH405-BH404)*BI355)</f>
        <v/>
      </c>
      <c r="BI406" s="107"/>
      <c r="BJ406" s="522">
        <f>ROUND(IF(BH406="",0,BH406*BH4*BI355+BH406*BJ4*BI355),0)</f>
        <v>0</v>
      </c>
      <c r="BK406" s="520">
        <f>ROUND(IF(BK405="",0,BK405*BH4*BI355+BK405*BJ4*BI355),0)</f>
        <v>0</v>
      </c>
      <c r="BL406" s="1200" t="s">
        <v>18</v>
      </c>
      <c r="BM406" s="760"/>
      <c r="BN406" s="144"/>
      <c r="BO406" s="522">
        <f>ROUND((BO399*$BM$4+BO399*$BO$4),0)</f>
        <v>0</v>
      </c>
      <c r="BP406" s="530">
        <f>ROUND((BP399*BM4+BP399*BO4),0)</f>
        <v>0</v>
      </c>
      <c r="BQ406" s="1200" t="s">
        <v>18</v>
      </c>
      <c r="BR406" s="760"/>
      <c r="BS406" s="144"/>
      <c r="BT406" s="522">
        <f>ROUND((BT399*$BR$4+BT399*$BT$4),0)</f>
        <v>0</v>
      </c>
      <c r="BU406" s="530">
        <f>ROUND((BU399*BR4+BU399*BT4),0)</f>
        <v>0</v>
      </c>
      <c r="BV406" s="1200" t="s">
        <v>18</v>
      </c>
      <c r="BW406" s="760"/>
      <c r="BX406" s="144"/>
      <c r="BY406" s="522">
        <f>ROUND((BY399*$BW$4+BY399*$BY$4),0)</f>
        <v>0</v>
      </c>
      <c r="BZ406" s="530">
        <f>ROUND((BZ399*BW4+BZ399*BY4),0)</f>
        <v>0</v>
      </c>
      <c r="CA406" s="296"/>
      <c r="CB406" s="414">
        <f>BZ406+BU406+BP406</f>
        <v>0</v>
      </c>
      <c r="CC406" s="699">
        <f>BK406+BF406+BA406+AV406+AQ406+AL406+AG406+AB406+W406+R406</f>
        <v>0</v>
      </c>
    </row>
    <row r="407" spans="1:81" ht="18" customHeight="1">
      <c r="A407" s="1180"/>
      <c r="B407" s="1130"/>
      <c r="C407" s="1131"/>
      <c r="D407" s="68" t="s">
        <v>103</v>
      </c>
      <c r="E407" s="510" t="s">
        <v>115</v>
      </c>
      <c r="F407" s="21"/>
      <c r="G407" s="547">
        <f>ROUND(IF(E407="対象外",0,E406*E5*F355),0)</f>
        <v>0</v>
      </c>
      <c r="H407" s="450"/>
      <c r="I407" s="68" t="s">
        <v>103</v>
      </c>
      <c r="J407" s="510" t="s">
        <v>115</v>
      </c>
      <c r="K407" s="21"/>
      <c r="L407" s="547">
        <f>ROUND(IF(J407="対象外",0,J406*J5*K355),0)</f>
        <v>0</v>
      </c>
      <c r="M407" s="450"/>
      <c r="N407" s="68" t="s">
        <v>103</v>
      </c>
      <c r="O407" s="510" t="s">
        <v>115</v>
      </c>
      <c r="P407" s="21"/>
      <c r="Q407" s="522">
        <f>ROUND(IF(O407="対象外",0,O406*O5*P355),0)</f>
        <v>0</v>
      </c>
      <c r="R407" s="520">
        <f>ROUND(IF(OR(O407="対象外",R405=""),0,R405*P355*O5),0)</f>
        <v>0</v>
      </c>
      <c r="S407" s="68" t="s">
        <v>103</v>
      </c>
      <c r="T407" s="510" t="s">
        <v>115</v>
      </c>
      <c r="U407" s="21"/>
      <c r="V407" s="522">
        <f>ROUND(IF(T407="対象外",0,T406*T5*U355),0)</f>
        <v>0</v>
      </c>
      <c r="W407" s="520">
        <f>ROUND(IF(OR(T407="対象外",W405=""),0,W405*U355*T5),0)</f>
        <v>0</v>
      </c>
      <c r="X407" s="68" t="s">
        <v>103</v>
      </c>
      <c r="Y407" s="510" t="s">
        <v>115</v>
      </c>
      <c r="Z407" s="21"/>
      <c r="AA407" s="522">
        <f>ROUND(IF(Y407="対象外",0,Y406*Y5*Z355),0)</f>
        <v>0</v>
      </c>
      <c r="AB407" s="520">
        <f>ROUND(IF(OR(Y407="対象外",AB405=""),0,AB405*Z355*Y5),0)</f>
        <v>0</v>
      </c>
      <c r="AC407" s="68" t="s">
        <v>103</v>
      </c>
      <c r="AD407" s="510" t="s">
        <v>115</v>
      </c>
      <c r="AE407" s="21"/>
      <c r="AF407" s="522">
        <f>ROUND(IF(AD407="対象外",0,AD406*AD5*AE355),0)</f>
        <v>0</v>
      </c>
      <c r="AG407" s="520">
        <f>ROUND(IF(OR(AD407="対象外",AG405=""),0,AG405*AE355*AD5),0)</f>
        <v>0</v>
      </c>
      <c r="AH407" s="68" t="s">
        <v>103</v>
      </c>
      <c r="AI407" s="510" t="s">
        <v>115</v>
      </c>
      <c r="AJ407" s="21"/>
      <c r="AK407" s="522">
        <f>ROUND(IF(AI407="対象外",0,AI406*AI5*AJ355),0)</f>
        <v>0</v>
      </c>
      <c r="AL407" s="520">
        <f>ROUND(IF(OR(AI407="対象外",AL405=""),0,AL405*AJ355*AI5),0)</f>
        <v>0</v>
      </c>
      <c r="AM407" s="68" t="s">
        <v>103</v>
      </c>
      <c r="AN407" s="510" t="s">
        <v>115</v>
      </c>
      <c r="AO407" s="21"/>
      <c r="AP407" s="522">
        <f>ROUND(IF(AN407="対象外",0,AN406*AN5*AO355),0)</f>
        <v>0</v>
      </c>
      <c r="AQ407" s="520">
        <f>ROUND(IF(OR(AN407="対象外",AQ405=""),0,AQ405*AO355*AN5),0)</f>
        <v>0</v>
      </c>
      <c r="AR407" s="68" t="s">
        <v>103</v>
      </c>
      <c r="AS407" s="510" t="s">
        <v>115</v>
      </c>
      <c r="AT407" s="21"/>
      <c r="AU407" s="522">
        <f>ROUND(IF(AS407="対象外",0,AS406*AS5*AT355),0)</f>
        <v>0</v>
      </c>
      <c r="AV407" s="520">
        <f>ROUND(IF(OR(AS407="対象外",AV405=""),0,AV405*AT355*AS5),0)</f>
        <v>0</v>
      </c>
      <c r="AW407" s="68" t="s">
        <v>103</v>
      </c>
      <c r="AX407" s="510" t="s">
        <v>115</v>
      </c>
      <c r="AY407" s="21"/>
      <c r="AZ407" s="522">
        <f>ROUND(IF(AX407="対象外",0,AX406*AX5*AY355),0)</f>
        <v>0</v>
      </c>
      <c r="BA407" s="520">
        <f>ROUND(IF(OR(AX407="対象外",BA405=""),0,BA405*AY355*AX5),0)</f>
        <v>0</v>
      </c>
      <c r="BB407" s="68" t="s">
        <v>103</v>
      </c>
      <c r="BC407" s="510" t="s">
        <v>115</v>
      </c>
      <c r="BD407" s="21"/>
      <c r="BE407" s="522">
        <f>ROUND(IF(BC407="対象外",0,BC406*BC5*BD355),0)</f>
        <v>0</v>
      </c>
      <c r="BF407" s="520">
        <f>ROUND(IF(OR(BC407="対象外",BF405=""),0,BF405*BD355*BC5),0)</f>
        <v>0</v>
      </c>
      <c r="BG407" s="68" t="s">
        <v>103</v>
      </c>
      <c r="BH407" s="510" t="s">
        <v>115</v>
      </c>
      <c r="BI407" s="21"/>
      <c r="BJ407" s="522">
        <f>ROUND(IF(BH407="対象外",0,BH406*BH5*BI355),0)</f>
        <v>0</v>
      </c>
      <c r="BK407" s="520">
        <f>ROUND(IF(OR(BH407="対象外",BK405=""),0,BK405*BI355*BH5),0)</f>
        <v>0</v>
      </c>
      <c r="BL407" s="68" t="s">
        <v>103</v>
      </c>
      <c r="BM407" s="510" t="s">
        <v>128</v>
      </c>
      <c r="BN407" s="21"/>
      <c r="BO407" s="522">
        <f>ROUND(IF(BM407="対象",BO399*$BM$5,0),0)</f>
        <v>0</v>
      </c>
      <c r="BP407" s="530">
        <f>ROUND(IF(BM407="対象外",0,BP399*BM5),0)</f>
        <v>0</v>
      </c>
      <c r="BQ407" s="68" t="s">
        <v>103</v>
      </c>
      <c r="BR407" s="510" t="s">
        <v>128</v>
      </c>
      <c r="BS407" s="21"/>
      <c r="BT407" s="522">
        <f>ROUND(IF(BR407="対象",BT399*$BR$5,0),0)</f>
        <v>0</v>
      </c>
      <c r="BU407" s="530">
        <f>ROUND(IF(BR407="対象外",0,BU399*BR5),0)</f>
        <v>0</v>
      </c>
      <c r="BV407" s="68" t="s">
        <v>103</v>
      </c>
      <c r="BW407" s="510" t="s">
        <v>128</v>
      </c>
      <c r="BX407" s="21"/>
      <c r="BY407" s="522">
        <f>ROUND(IF(BW407="対象",BY399*$BW$5,0),0)</f>
        <v>0</v>
      </c>
      <c r="BZ407" s="530">
        <f>ROUND(IF(BW407="対象外",0,BZ399*BW5),0)</f>
        <v>0</v>
      </c>
      <c r="CA407" s="296"/>
      <c r="CB407" s="414">
        <f>BZ407+BU407+BP407</f>
        <v>0</v>
      </c>
      <c r="CC407" s="700">
        <f>BK407+BF407+BA407+AV407+AQ407+AL407+AG407+AB407+W407+R407</f>
        <v>0</v>
      </c>
    </row>
    <row r="408" spans="1:81" s="3" customFormat="1" ht="18" customHeight="1">
      <c r="A408" s="1180"/>
      <c r="B408" s="1130"/>
      <c r="C408" s="1131"/>
      <c r="D408" s="69" t="s">
        <v>102</v>
      </c>
      <c r="E408" s="30"/>
      <c r="F408" s="21"/>
      <c r="G408" s="547">
        <f>ROUND(G399*E3,0)</f>
        <v>0</v>
      </c>
      <c r="H408" s="450"/>
      <c r="I408" s="69" t="s">
        <v>102</v>
      </c>
      <c r="J408" s="30"/>
      <c r="K408" s="21"/>
      <c r="L408" s="547">
        <f>ROUND(L399*J3,0)</f>
        <v>91</v>
      </c>
      <c r="M408" s="450"/>
      <c r="N408" s="69" t="s">
        <v>102</v>
      </c>
      <c r="O408" s="30"/>
      <c r="P408" s="21"/>
      <c r="Q408" s="522">
        <f>ROUND(Q399*O3,0)</f>
        <v>82</v>
      </c>
      <c r="R408" s="520">
        <f>ROUND(R399*O3,0)</f>
        <v>11</v>
      </c>
      <c r="S408" s="69" t="s">
        <v>102</v>
      </c>
      <c r="T408" s="30"/>
      <c r="U408" s="21"/>
      <c r="V408" s="522">
        <f>ROUND(V399*T3,0)</f>
        <v>91</v>
      </c>
      <c r="W408" s="520">
        <f>ROUND(W399*T3,0)</f>
        <v>12</v>
      </c>
      <c r="X408" s="69" t="s">
        <v>102</v>
      </c>
      <c r="Y408" s="30"/>
      <c r="Z408" s="21"/>
      <c r="AA408" s="522">
        <f>ROUND(AA399*Y3,0)</f>
        <v>91</v>
      </c>
      <c r="AB408" s="520">
        <f>ROUND(AB399*Y3,0)</f>
        <v>12</v>
      </c>
      <c r="AC408" s="69" t="s">
        <v>102</v>
      </c>
      <c r="AD408" s="30"/>
      <c r="AE408" s="21"/>
      <c r="AF408" s="522">
        <f>ROUND(AF399*AD3,0)</f>
        <v>0</v>
      </c>
      <c r="AG408" s="520">
        <f>ROUND(AG399*AD3,0)</f>
        <v>0</v>
      </c>
      <c r="AH408" s="69" t="s">
        <v>102</v>
      </c>
      <c r="AI408" s="30"/>
      <c r="AJ408" s="21"/>
      <c r="AK408" s="522">
        <f>ROUND(AK399*AI3,0)</f>
        <v>0</v>
      </c>
      <c r="AL408" s="520">
        <f>ROUND(AL399*AI3,0)</f>
        <v>0</v>
      </c>
      <c r="AM408" s="69" t="s">
        <v>102</v>
      </c>
      <c r="AN408" s="30"/>
      <c r="AO408" s="21"/>
      <c r="AP408" s="522">
        <f>ROUND(AP399*AN3,0)</f>
        <v>0</v>
      </c>
      <c r="AQ408" s="520">
        <f>ROUND(AQ399*AN3,0)</f>
        <v>0</v>
      </c>
      <c r="AR408" s="69" t="s">
        <v>102</v>
      </c>
      <c r="AS408" s="30"/>
      <c r="AT408" s="21"/>
      <c r="AU408" s="522">
        <f>ROUND(AU399*AS3,0)</f>
        <v>0</v>
      </c>
      <c r="AV408" s="520">
        <f>ROUND(AV399*AS3,0)</f>
        <v>0</v>
      </c>
      <c r="AW408" s="69" t="s">
        <v>102</v>
      </c>
      <c r="AX408" s="30"/>
      <c r="AY408" s="21"/>
      <c r="AZ408" s="522">
        <f>ROUND(AZ399*AX3,0)</f>
        <v>0</v>
      </c>
      <c r="BA408" s="520">
        <f>ROUND(BA399*AX3,0)</f>
        <v>0</v>
      </c>
      <c r="BB408" s="69" t="s">
        <v>102</v>
      </c>
      <c r="BC408" s="30"/>
      <c r="BD408" s="21"/>
      <c r="BE408" s="522">
        <f>ROUNDDOWN(BE399*BC3,0)</f>
        <v>0</v>
      </c>
      <c r="BF408" s="520">
        <f>ROUND(BF399*BC3,0)</f>
        <v>0</v>
      </c>
      <c r="BG408" s="69" t="s">
        <v>102</v>
      </c>
      <c r="BH408" s="30"/>
      <c r="BI408" s="21"/>
      <c r="BJ408" s="522">
        <f>ROUNDDOWN(BJ399*BH3,0)</f>
        <v>0</v>
      </c>
      <c r="BK408" s="520">
        <f>ROUND(BK399*BH3,0)</f>
        <v>0</v>
      </c>
      <c r="BL408" s="69" t="s">
        <v>102</v>
      </c>
      <c r="BM408" s="30"/>
      <c r="BN408" s="21"/>
      <c r="BO408" s="522">
        <f>ROUND(BO399*$BM$3,0)</f>
        <v>0</v>
      </c>
      <c r="BP408" s="530">
        <f>ROUND(BP399*BM3,0)</f>
        <v>0</v>
      </c>
      <c r="BQ408" s="69" t="s">
        <v>102</v>
      </c>
      <c r="BR408" s="30"/>
      <c r="BS408" s="21"/>
      <c r="BT408" s="522">
        <f>ROUND(BT399*$BR$3,0)</f>
        <v>0</v>
      </c>
      <c r="BU408" s="530">
        <f>ROUND(BU399*BR3,0)</f>
        <v>0</v>
      </c>
      <c r="BV408" s="69" t="s">
        <v>102</v>
      </c>
      <c r="BW408" s="30"/>
      <c r="BX408" s="21"/>
      <c r="BY408" s="522">
        <f>ROUND(BY399*$BW$3,0)</f>
        <v>0</v>
      </c>
      <c r="BZ408" s="530">
        <f>ROUND(BZ399*BW3,0)</f>
        <v>0</v>
      </c>
      <c r="CA408" s="297"/>
      <c r="CB408" s="414">
        <f>BZ408+BU408+BP408</f>
        <v>0</v>
      </c>
      <c r="CC408" s="699">
        <f>BK408+BF408+BA408+AV408+AQ408+AL408+AG408+AB408+W408+R408</f>
        <v>35</v>
      </c>
    </row>
    <row r="409" spans="1:81" ht="18" customHeight="1" thickBot="1">
      <c r="A409" s="1180"/>
      <c r="B409" s="1132"/>
      <c r="C409" s="1133"/>
      <c r="D409" s="70" t="s">
        <v>101</v>
      </c>
      <c r="E409" s="511" t="s">
        <v>115</v>
      </c>
      <c r="F409" s="22"/>
      <c r="G409" s="553">
        <f>ROUND(IF(E409="対象外",0,G399*G3),0)</f>
        <v>0</v>
      </c>
      <c r="H409" s="451"/>
      <c r="I409" s="70" t="s">
        <v>101</v>
      </c>
      <c r="J409" s="511" t="s">
        <v>23</v>
      </c>
      <c r="K409" s="22"/>
      <c r="L409" s="553">
        <f>ROUND(IF(J409="対象外",0,L399*L3),0)</f>
        <v>285</v>
      </c>
      <c r="M409" s="451"/>
      <c r="N409" s="70" t="s">
        <v>101</v>
      </c>
      <c r="O409" s="511" t="s">
        <v>23</v>
      </c>
      <c r="P409" s="22"/>
      <c r="Q409" s="523">
        <f>ROUND(IF(O409="対象外",0,Q399*Q3),0)</f>
        <v>258</v>
      </c>
      <c r="R409" s="521">
        <f>ROUND(IF(O409="対象外",0,R399*Q3),0)</f>
        <v>34</v>
      </c>
      <c r="S409" s="70" t="s">
        <v>101</v>
      </c>
      <c r="T409" s="511" t="s">
        <v>115</v>
      </c>
      <c r="U409" s="22"/>
      <c r="V409" s="523">
        <f>ROUND(IF(T409="対象外",0,V399*V3),0)</f>
        <v>0</v>
      </c>
      <c r="W409" s="521">
        <f>ROUND(IF(T409="対象外",0,W399*V3),0)</f>
        <v>0</v>
      </c>
      <c r="X409" s="70" t="s">
        <v>101</v>
      </c>
      <c r="Y409" s="511" t="s">
        <v>115</v>
      </c>
      <c r="Z409" s="22"/>
      <c r="AA409" s="523">
        <f>ROUND(IF(Y409="対象外",0,AA399*AA3),0)</f>
        <v>0</v>
      </c>
      <c r="AB409" s="521">
        <f>ROUND(IF(Y409="対象外",0,AB399*AA3),0)</f>
        <v>0</v>
      </c>
      <c r="AC409" s="70" t="s">
        <v>101</v>
      </c>
      <c r="AD409" s="511" t="s">
        <v>115</v>
      </c>
      <c r="AE409" s="22"/>
      <c r="AF409" s="523">
        <f>ROUND(IF(AD409="対象外",0,AF399*AF3),0)</f>
        <v>0</v>
      </c>
      <c r="AG409" s="521">
        <f>ROUND(IF(AD409="対象外",0,AG399*AF3),0)</f>
        <v>0</v>
      </c>
      <c r="AH409" s="70" t="s">
        <v>101</v>
      </c>
      <c r="AI409" s="511" t="s">
        <v>115</v>
      </c>
      <c r="AJ409" s="22"/>
      <c r="AK409" s="523">
        <f>ROUND(IF(AI409="対象外",0,AK399*AK3),0)</f>
        <v>0</v>
      </c>
      <c r="AL409" s="521">
        <f>ROUND(IF(AI409="対象外",0,AL399*AK3),0)</f>
        <v>0</v>
      </c>
      <c r="AM409" s="70" t="s">
        <v>101</v>
      </c>
      <c r="AN409" s="511" t="s">
        <v>115</v>
      </c>
      <c r="AO409" s="22"/>
      <c r="AP409" s="523">
        <f>ROUND(IF(AN409="対象外",0,AP399*AP3),0)</f>
        <v>0</v>
      </c>
      <c r="AQ409" s="521">
        <f>ROUND(IF(AN409="対象外",0,AQ399*AP3),0)</f>
        <v>0</v>
      </c>
      <c r="AR409" s="70" t="s">
        <v>101</v>
      </c>
      <c r="AS409" s="511" t="s">
        <v>115</v>
      </c>
      <c r="AT409" s="22"/>
      <c r="AU409" s="523">
        <f>ROUND(IF(AS409="対象外",0,AU399*AU3),0)</f>
        <v>0</v>
      </c>
      <c r="AV409" s="521">
        <f>ROUND(IF(AS409="対象外",0,AV399*AU3),0)</f>
        <v>0</v>
      </c>
      <c r="AW409" s="70" t="s">
        <v>101</v>
      </c>
      <c r="AX409" s="511" t="s">
        <v>115</v>
      </c>
      <c r="AY409" s="22"/>
      <c r="AZ409" s="523">
        <f>ROUND(IF(AX409="対象外",0,AZ399*AZ3),0)</f>
        <v>0</v>
      </c>
      <c r="BA409" s="521">
        <f>ROUND(IF(AX409="対象外",0,BA399*AZ3),0)</f>
        <v>0</v>
      </c>
      <c r="BB409" s="70" t="s">
        <v>101</v>
      </c>
      <c r="BC409" s="511" t="s">
        <v>115</v>
      </c>
      <c r="BD409" s="22"/>
      <c r="BE409" s="523">
        <f>ROUNDDOWN(IF(BC409="対象外",0,BE399*BE3),0)</f>
        <v>0</v>
      </c>
      <c r="BF409" s="521">
        <f>ROUND(IF(BC409="対象外",0,BF399*BE3),0)</f>
        <v>0</v>
      </c>
      <c r="BG409" s="70" t="s">
        <v>101</v>
      </c>
      <c r="BH409" s="511" t="s">
        <v>115</v>
      </c>
      <c r="BI409" s="22"/>
      <c r="BJ409" s="523">
        <f>ROUNDDOWN(IF(BH409="対象外",0,BJ399*BJ3),0)</f>
        <v>0</v>
      </c>
      <c r="BK409" s="521">
        <f>ROUND(IF(BH409="対象外",0,BK399*BJ3),0)</f>
        <v>0</v>
      </c>
      <c r="BL409" s="70" t="s">
        <v>101</v>
      </c>
      <c r="BM409" s="511" t="s">
        <v>115</v>
      </c>
      <c r="BN409" s="22"/>
      <c r="BO409" s="523">
        <f>ROUND(IF(BM409="対象",BO399*$BO$3,0),0)</f>
        <v>0</v>
      </c>
      <c r="BP409" s="531">
        <f>ROUND(IF(BM409="対象外",0,BP399*BO3),0)</f>
        <v>0</v>
      </c>
      <c r="BQ409" s="70" t="s">
        <v>101</v>
      </c>
      <c r="BR409" s="511" t="s">
        <v>115</v>
      </c>
      <c r="BS409" s="22"/>
      <c r="BT409" s="523">
        <f>ROUND(IF(BR409="対象",BT399*$BT$3,0),0)</f>
        <v>0</v>
      </c>
      <c r="BU409" s="531">
        <f>ROUND(IF(BR409="対象外",0,BU399*BT3),0)</f>
        <v>0</v>
      </c>
      <c r="BV409" s="70" t="s">
        <v>101</v>
      </c>
      <c r="BW409" s="511" t="s">
        <v>115</v>
      </c>
      <c r="BX409" s="22"/>
      <c r="BY409" s="523">
        <f>ROUND(IF(BW409="対象",BY399*$BY$3,0),0)</f>
        <v>0</v>
      </c>
      <c r="BZ409" s="531">
        <f>ROUND(IF(BW409="対象外",0,BZ399*BY3),0)</f>
        <v>0</v>
      </c>
      <c r="CA409" s="298"/>
      <c r="CB409" s="414">
        <f>BZ409+BU409+BP409</f>
        <v>0</v>
      </c>
      <c r="CC409" s="701">
        <f>BK409+BF409+BA409+AV409+AQ409+AL409+AG409+AB409+W409+R409</f>
        <v>34</v>
      </c>
    </row>
    <row r="410" spans="1:81" ht="18" customHeight="1" thickBot="1">
      <c r="A410" s="1180"/>
      <c r="B410" s="1151" t="s">
        <v>65</v>
      </c>
      <c r="C410" s="1152"/>
      <c r="D410" s="71" t="s">
        <v>229</v>
      </c>
      <c r="E410" s="11"/>
      <c r="F410" s="599">
        <f>G410</f>
        <v>0</v>
      </c>
      <c r="G410" s="554">
        <f>SUM(G406:G409)</f>
        <v>0</v>
      </c>
      <c r="H410" s="452"/>
      <c r="I410" s="71" t="s">
        <v>229</v>
      </c>
      <c r="J410" s="11"/>
      <c r="K410" s="599">
        <f>L410</f>
        <v>4662</v>
      </c>
      <c r="L410" s="554">
        <f>SUM(L406:L409)</f>
        <v>4662</v>
      </c>
      <c r="M410" s="452"/>
      <c r="N410" s="71" t="s">
        <v>229</v>
      </c>
      <c r="O410" s="462"/>
      <c r="P410" s="675">
        <f>R410+Q410</f>
        <v>4671</v>
      </c>
      <c r="Q410" s="524">
        <f>SUM(Q406:Q409)</f>
        <v>4626</v>
      </c>
      <c r="R410" s="525">
        <f>SUM(R406:R409)</f>
        <v>45</v>
      </c>
      <c r="S410" s="71" t="s">
        <v>229</v>
      </c>
      <c r="T410" s="462"/>
      <c r="U410" s="675">
        <f>W410+V410</f>
        <v>4389</v>
      </c>
      <c r="V410" s="524">
        <f>SUM(V406:V409)</f>
        <v>4377</v>
      </c>
      <c r="W410" s="525">
        <f>SUM(W406:W409)</f>
        <v>12</v>
      </c>
      <c r="X410" s="71" t="s">
        <v>229</v>
      </c>
      <c r="Y410" s="462"/>
      <c r="Z410" s="675">
        <f>AB410+AA410</f>
        <v>4389</v>
      </c>
      <c r="AA410" s="524">
        <f>SUM(AA406:AA409)</f>
        <v>4377</v>
      </c>
      <c r="AB410" s="525">
        <f>SUM(AB406:AB409)</f>
        <v>12</v>
      </c>
      <c r="AC410" s="71" t="s">
        <v>229</v>
      </c>
      <c r="AD410" s="462"/>
      <c r="AE410" s="675">
        <f>AG410+AF410</f>
        <v>0</v>
      </c>
      <c r="AF410" s="524">
        <f>SUM(AF406:AF409)</f>
        <v>0</v>
      </c>
      <c r="AG410" s="525">
        <f>SUM(AG406:AG409)</f>
        <v>0</v>
      </c>
      <c r="AH410" s="71" t="s">
        <v>229</v>
      </c>
      <c r="AI410" s="462"/>
      <c r="AJ410" s="675">
        <f>AL410+AK410</f>
        <v>0</v>
      </c>
      <c r="AK410" s="524">
        <f>SUM(AK406:AK409)</f>
        <v>0</v>
      </c>
      <c r="AL410" s="525">
        <f>SUM(AL406:AL409)</f>
        <v>0</v>
      </c>
      <c r="AM410" s="71" t="s">
        <v>229</v>
      </c>
      <c r="AN410" s="462"/>
      <c r="AO410" s="675">
        <f>AQ410+AP410</f>
        <v>0</v>
      </c>
      <c r="AP410" s="524">
        <f>SUM(AP406:AP409)</f>
        <v>0</v>
      </c>
      <c r="AQ410" s="525">
        <f>SUM(AQ406:AQ409)</f>
        <v>0</v>
      </c>
      <c r="AR410" s="71" t="s">
        <v>229</v>
      </c>
      <c r="AS410" s="462"/>
      <c r="AT410" s="675">
        <f>AV410+AU410</f>
        <v>0</v>
      </c>
      <c r="AU410" s="524">
        <f>SUM(AU406:AU409)</f>
        <v>0</v>
      </c>
      <c r="AV410" s="525">
        <f>SUM(AV406:AV409)</f>
        <v>0</v>
      </c>
      <c r="AW410" s="71" t="s">
        <v>229</v>
      </c>
      <c r="AX410" s="462"/>
      <c r="AY410" s="675">
        <f>BA410+AZ410</f>
        <v>0</v>
      </c>
      <c r="AZ410" s="524">
        <f>SUM(AZ406:AZ409)</f>
        <v>0</v>
      </c>
      <c r="BA410" s="525">
        <f>SUM(BA406:BA409)</f>
        <v>0</v>
      </c>
      <c r="BB410" s="71" t="s">
        <v>229</v>
      </c>
      <c r="BC410" s="462"/>
      <c r="BD410" s="675">
        <f>BF410+BE410</f>
        <v>0</v>
      </c>
      <c r="BE410" s="524">
        <f>SUM(BE406:BE409)</f>
        <v>0</v>
      </c>
      <c r="BF410" s="525">
        <f>SUM(BF406:BF409)</f>
        <v>0</v>
      </c>
      <c r="BG410" s="71" t="s">
        <v>229</v>
      </c>
      <c r="BH410" s="462"/>
      <c r="BI410" s="675">
        <f>BK410+BJ410</f>
        <v>0</v>
      </c>
      <c r="BJ410" s="524">
        <f>SUM(BJ406:BJ409)</f>
        <v>0</v>
      </c>
      <c r="BK410" s="525">
        <f>SUM(BK406:BK409)</f>
        <v>0</v>
      </c>
      <c r="BL410" s="71" t="s">
        <v>229</v>
      </c>
      <c r="BM410" s="462"/>
      <c r="BN410" s="676">
        <f>BP410+BO410</f>
        <v>0</v>
      </c>
      <c r="BO410" s="524">
        <f>SUM(BO406:BO409)</f>
        <v>0</v>
      </c>
      <c r="BP410" s="532">
        <f>SUM(BP406:BP409)</f>
        <v>0</v>
      </c>
      <c r="BQ410" s="71" t="s">
        <v>229</v>
      </c>
      <c r="BR410" s="462"/>
      <c r="BS410" s="676">
        <f>BU410+BT410</f>
        <v>0</v>
      </c>
      <c r="BT410" s="524">
        <f>SUM(BT406:BT409)</f>
        <v>0</v>
      </c>
      <c r="BU410" s="532">
        <f>SUM(BU406:BU409)</f>
        <v>0</v>
      </c>
      <c r="BV410" s="71" t="s">
        <v>229</v>
      </c>
      <c r="BW410" s="462"/>
      <c r="BX410" s="676">
        <f>BZ410+BY410</f>
        <v>0</v>
      </c>
      <c r="BY410" s="524">
        <f>SUM(BY406:BY409)</f>
        <v>0</v>
      </c>
      <c r="BZ410" s="532">
        <f>SUM(BZ406:BZ409)</f>
        <v>0</v>
      </c>
      <c r="CA410" s="467">
        <f>BX410+BS410+BN410+BI410+BD410+AY410+AT410+AO410+AJ410+AE410+Z410+U410+P410+K410+F410</f>
        <v>18111</v>
      </c>
      <c r="CB410" s="415">
        <f>SUM(CB406:CB409)</f>
        <v>0</v>
      </c>
      <c r="CC410" s="702">
        <f>SUM(CC406:CC409)</f>
        <v>69</v>
      </c>
    </row>
    <row r="411" spans="1:81" ht="18" customHeight="1" thickBot="1">
      <c r="A411" s="1184"/>
      <c r="B411" s="1153" t="s">
        <v>66</v>
      </c>
      <c r="C411" s="1154"/>
      <c r="D411" s="474" t="s">
        <v>230</v>
      </c>
      <c r="E411" s="475"/>
      <c r="F411" s="675">
        <f>G411</f>
        <v>0</v>
      </c>
      <c r="G411" s="558">
        <f>G410+G399</f>
        <v>0</v>
      </c>
      <c r="H411" s="690"/>
      <c r="I411" s="474" t="s">
        <v>230</v>
      </c>
      <c r="J411" s="475"/>
      <c r="K411" s="675">
        <f>L411</f>
        <v>34662</v>
      </c>
      <c r="L411" s="558">
        <f>L410+L399</f>
        <v>34662</v>
      </c>
      <c r="M411" s="690"/>
      <c r="N411" s="474" t="s">
        <v>230</v>
      </c>
      <c r="O411" s="462"/>
      <c r="P411" s="675">
        <f>R411+Q411</f>
        <v>35471</v>
      </c>
      <c r="Q411" s="534">
        <f>Q410+Q399</f>
        <v>31803</v>
      </c>
      <c r="R411" s="526">
        <f>R410+R399</f>
        <v>3668</v>
      </c>
      <c r="S411" s="474" t="s">
        <v>230</v>
      </c>
      <c r="T411" s="462"/>
      <c r="U411" s="675">
        <f>W411+V411</f>
        <v>38389</v>
      </c>
      <c r="V411" s="534">
        <f>V410+V399</f>
        <v>34377</v>
      </c>
      <c r="W411" s="526">
        <f>W410+W399</f>
        <v>4012</v>
      </c>
      <c r="X411" s="474" t="s">
        <v>230</v>
      </c>
      <c r="Y411" s="462"/>
      <c r="Z411" s="675">
        <f>AB411+AA411</f>
        <v>38494</v>
      </c>
      <c r="AA411" s="534">
        <f>AA410+AA399</f>
        <v>34470</v>
      </c>
      <c r="AB411" s="526">
        <f>AB410+AB399</f>
        <v>4024</v>
      </c>
      <c r="AC411" s="474" t="s">
        <v>230</v>
      </c>
      <c r="AD411" s="462"/>
      <c r="AE411" s="675">
        <f>AG411+AF411</f>
        <v>0</v>
      </c>
      <c r="AF411" s="534">
        <f>AF410+AF399</f>
        <v>0</v>
      </c>
      <c r="AG411" s="526">
        <f>AG410+AG399</f>
        <v>0</v>
      </c>
      <c r="AH411" s="474" t="s">
        <v>230</v>
      </c>
      <c r="AI411" s="462"/>
      <c r="AJ411" s="675">
        <f>AL411+AK411</f>
        <v>0</v>
      </c>
      <c r="AK411" s="534">
        <f>AK410+AK399</f>
        <v>0</v>
      </c>
      <c r="AL411" s="526">
        <f>AL410+AL399</f>
        <v>0</v>
      </c>
      <c r="AM411" s="474" t="s">
        <v>230</v>
      </c>
      <c r="AN411" s="462"/>
      <c r="AO411" s="675">
        <f>AQ411+AP411</f>
        <v>0</v>
      </c>
      <c r="AP411" s="534">
        <f>AP410+AP399</f>
        <v>0</v>
      </c>
      <c r="AQ411" s="526">
        <f>AQ410+AQ399</f>
        <v>0</v>
      </c>
      <c r="AR411" s="474" t="s">
        <v>230</v>
      </c>
      <c r="AS411" s="462"/>
      <c r="AT411" s="675">
        <f>AV411+AU411</f>
        <v>0</v>
      </c>
      <c r="AU411" s="534">
        <f>AU410+AU399</f>
        <v>0</v>
      </c>
      <c r="AV411" s="526">
        <f>AV410+AV399</f>
        <v>0</v>
      </c>
      <c r="AW411" s="474" t="s">
        <v>230</v>
      </c>
      <c r="AX411" s="462"/>
      <c r="AY411" s="675">
        <f>BA411+AZ411</f>
        <v>0</v>
      </c>
      <c r="AZ411" s="534">
        <f>AZ410+AZ399</f>
        <v>0</v>
      </c>
      <c r="BA411" s="526">
        <f>BA410+BA399</f>
        <v>0</v>
      </c>
      <c r="BB411" s="474" t="s">
        <v>230</v>
      </c>
      <c r="BC411" s="462"/>
      <c r="BD411" s="675">
        <f>BF411+BE411</f>
        <v>0</v>
      </c>
      <c r="BE411" s="534">
        <f>BE410+BE399</f>
        <v>0</v>
      </c>
      <c r="BF411" s="526">
        <f>BF410+BF399</f>
        <v>0</v>
      </c>
      <c r="BG411" s="474" t="s">
        <v>230</v>
      </c>
      <c r="BH411" s="462"/>
      <c r="BI411" s="675">
        <f>BK411+BJ411</f>
        <v>0</v>
      </c>
      <c r="BJ411" s="534">
        <f>BJ410+BJ399</f>
        <v>0</v>
      </c>
      <c r="BK411" s="526">
        <f>BK410+BK399</f>
        <v>0</v>
      </c>
      <c r="BL411" s="474" t="s">
        <v>230</v>
      </c>
      <c r="BM411" s="462"/>
      <c r="BN411" s="676">
        <f>BP411+BO411</f>
        <v>0</v>
      </c>
      <c r="BO411" s="534">
        <f>BO410+BO399</f>
        <v>0</v>
      </c>
      <c r="BP411" s="533">
        <f>BP410+BP399</f>
        <v>0</v>
      </c>
      <c r="BQ411" s="474" t="s">
        <v>230</v>
      </c>
      <c r="BR411" s="462"/>
      <c r="BS411" s="676">
        <f>BU411+BT411</f>
        <v>0</v>
      </c>
      <c r="BT411" s="534">
        <f>BT410+BT399</f>
        <v>0</v>
      </c>
      <c r="BU411" s="533">
        <f>BU410+BU399</f>
        <v>0</v>
      </c>
      <c r="BV411" s="474" t="s">
        <v>230</v>
      </c>
      <c r="BW411" s="462"/>
      <c r="BX411" s="676">
        <f>BZ411+BY411</f>
        <v>0</v>
      </c>
      <c r="BY411" s="534">
        <f>BY410+BY399</f>
        <v>0</v>
      </c>
      <c r="BZ411" s="533">
        <f>BZ410+BZ399</f>
        <v>0</v>
      </c>
      <c r="CA411" s="467">
        <f>BX411+BS411+BN411+BI411+BD411+AY411+AT411+AO411+AJ411+AE411+Z411+U411+P411+K411+F411</f>
        <v>147016</v>
      </c>
      <c r="CB411" s="416">
        <f>CB410+SUM(CC370:CC393)</f>
        <v>14</v>
      </c>
      <c r="CC411" s="703">
        <f>CC410+SUM(CC355:CC369)-CC394</f>
        <v>11690</v>
      </c>
    </row>
    <row r="412" spans="1:81" ht="35.4" customHeight="1" thickBot="1">
      <c r="A412" s="493" t="s">
        <v>80</v>
      </c>
      <c r="B412" s="1155">
        <f>職員設定!B16</f>
        <v>8</v>
      </c>
      <c r="C412" s="1156"/>
      <c r="D412" s="43"/>
      <c r="E412" s="24" t="s">
        <v>4</v>
      </c>
      <c r="F412" s="24" t="s">
        <v>33</v>
      </c>
      <c r="G412" s="364" t="s">
        <v>51</v>
      </c>
      <c r="H412" s="375" t="s">
        <v>165</v>
      </c>
      <c r="I412" s="43"/>
      <c r="J412" s="24" t="s">
        <v>4</v>
      </c>
      <c r="K412" s="24" t="s">
        <v>33</v>
      </c>
      <c r="L412" s="143" t="s">
        <v>51</v>
      </c>
      <c r="M412" s="375" t="s">
        <v>165</v>
      </c>
      <c r="N412" s="43"/>
      <c r="O412" s="24" t="s">
        <v>4</v>
      </c>
      <c r="P412" s="24" t="s">
        <v>78</v>
      </c>
      <c r="Q412" s="364" t="s">
        <v>51</v>
      </c>
      <c r="R412" s="410" t="s">
        <v>225</v>
      </c>
      <c r="S412" s="43"/>
      <c r="T412" s="24" t="s">
        <v>4</v>
      </c>
      <c r="U412" s="24" t="s">
        <v>78</v>
      </c>
      <c r="V412" s="364" t="s">
        <v>51</v>
      </c>
      <c r="W412" s="410" t="s">
        <v>225</v>
      </c>
      <c r="X412" s="43"/>
      <c r="Y412" s="24" t="s">
        <v>4</v>
      </c>
      <c r="Z412" s="24" t="s">
        <v>78</v>
      </c>
      <c r="AA412" s="364" t="s">
        <v>51</v>
      </c>
      <c r="AB412" s="410" t="s">
        <v>225</v>
      </c>
      <c r="AC412" s="43"/>
      <c r="AD412" s="24" t="s">
        <v>4</v>
      </c>
      <c r="AE412" s="24" t="s">
        <v>78</v>
      </c>
      <c r="AF412" s="364" t="s">
        <v>51</v>
      </c>
      <c r="AG412" s="410" t="s">
        <v>225</v>
      </c>
      <c r="AH412" s="43"/>
      <c r="AI412" s="24" t="s">
        <v>4</v>
      </c>
      <c r="AJ412" s="24" t="s">
        <v>78</v>
      </c>
      <c r="AK412" s="364" t="s">
        <v>51</v>
      </c>
      <c r="AL412" s="410" t="s">
        <v>225</v>
      </c>
      <c r="AM412" s="43"/>
      <c r="AN412" s="24" t="s">
        <v>4</v>
      </c>
      <c r="AO412" s="24" t="s">
        <v>78</v>
      </c>
      <c r="AP412" s="364" t="s">
        <v>51</v>
      </c>
      <c r="AQ412" s="410" t="s">
        <v>225</v>
      </c>
      <c r="AR412" s="43"/>
      <c r="AS412" s="24" t="s">
        <v>4</v>
      </c>
      <c r="AT412" s="24" t="s">
        <v>78</v>
      </c>
      <c r="AU412" s="364" t="s">
        <v>51</v>
      </c>
      <c r="AV412" s="410" t="s">
        <v>225</v>
      </c>
      <c r="AW412" s="43"/>
      <c r="AX412" s="24" t="s">
        <v>4</v>
      </c>
      <c r="AY412" s="24" t="s">
        <v>78</v>
      </c>
      <c r="AZ412" s="364" t="s">
        <v>51</v>
      </c>
      <c r="BA412" s="410" t="s">
        <v>225</v>
      </c>
      <c r="BB412" s="43"/>
      <c r="BC412" s="24" t="s">
        <v>4</v>
      </c>
      <c r="BD412" s="24" t="s">
        <v>78</v>
      </c>
      <c r="BE412" s="364" t="s">
        <v>51</v>
      </c>
      <c r="BF412" s="410" t="s">
        <v>225</v>
      </c>
      <c r="BG412" s="43"/>
      <c r="BH412" s="24" t="s">
        <v>4</v>
      </c>
      <c r="BI412" s="24" t="s">
        <v>78</v>
      </c>
      <c r="BJ412" s="364" t="s">
        <v>51</v>
      </c>
      <c r="BK412" s="410" t="s">
        <v>225</v>
      </c>
      <c r="BL412" s="43"/>
      <c r="BM412" s="24" t="s">
        <v>4</v>
      </c>
      <c r="BN412" s="24" t="s">
        <v>33</v>
      </c>
      <c r="BO412" s="364" t="s">
        <v>51</v>
      </c>
      <c r="BP412" s="410" t="s">
        <v>225</v>
      </c>
      <c r="BQ412" s="43"/>
      <c r="BR412" s="24" t="s">
        <v>4</v>
      </c>
      <c r="BS412" s="24" t="s">
        <v>33</v>
      </c>
      <c r="BT412" s="364" t="s">
        <v>51</v>
      </c>
      <c r="BU412" s="410" t="s">
        <v>225</v>
      </c>
      <c r="BV412" s="43"/>
      <c r="BW412" s="24" t="s">
        <v>4</v>
      </c>
      <c r="BX412" s="24" t="s">
        <v>33</v>
      </c>
      <c r="BY412" s="364" t="s">
        <v>51</v>
      </c>
      <c r="BZ412" s="410" t="s">
        <v>225</v>
      </c>
      <c r="CA412" s="411" t="s">
        <v>0</v>
      </c>
      <c r="CB412" s="412" t="s">
        <v>157</v>
      </c>
      <c r="CC412" s="696" t="s">
        <v>225</v>
      </c>
    </row>
    <row r="413" spans="1:81" ht="18" customHeight="1">
      <c r="A413" s="1187" t="str">
        <f>職員設定!C16</f>
        <v>H</v>
      </c>
      <c r="B413" s="1159" t="s">
        <v>39</v>
      </c>
      <c r="C413" s="1164" t="s">
        <v>2</v>
      </c>
      <c r="D413" s="109" t="s">
        <v>37</v>
      </c>
      <c r="E413" s="32">
        <v>164000</v>
      </c>
      <c r="F413" s="1000">
        <f>職員設定!$D$16</f>
        <v>1</v>
      </c>
      <c r="G413" s="1045">
        <f>E415*F413-H413</f>
        <v>0</v>
      </c>
      <c r="H413" s="1095">
        <v>4000</v>
      </c>
      <c r="I413" s="109" t="s">
        <v>37</v>
      </c>
      <c r="J413" s="32">
        <v>164000</v>
      </c>
      <c r="K413" s="1000">
        <f>職員設定!$D$16</f>
        <v>1</v>
      </c>
      <c r="L413" s="1045">
        <f>J415*K413-M413</f>
        <v>0</v>
      </c>
      <c r="M413" s="1095">
        <v>4000</v>
      </c>
      <c r="N413" s="109" t="s">
        <v>37</v>
      </c>
      <c r="O413" s="32">
        <v>164000</v>
      </c>
      <c r="P413" s="1000">
        <f>職員設定!$D$16</f>
        <v>1</v>
      </c>
      <c r="Q413" s="1045">
        <f>O415*P413-R413</f>
        <v>0</v>
      </c>
      <c r="R413" s="970">
        <f>IF(O413="",0,$M$413)</f>
        <v>4000</v>
      </c>
      <c r="S413" s="109" t="s">
        <v>37</v>
      </c>
      <c r="T413" s="32">
        <v>164000</v>
      </c>
      <c r="U413" s="1000">
        <f>職員設定!$D$16</f>
        <v>1</v>
      </c>
      <c r="V413" s="1045">
        <f>T415*U413-W413</f>
        <v>0</v>
      </c>
      <c r="W413" s="970">
        <f>IF(T413="",0,$M$413)</f>
        <v>4000</v>
      </c>
      <c r="X413" s="109" t="s">
        <v>37</v>
      </c>
      <c r="Y413" s="32">
        <v>164000</v>
      </c>
      <c r="Z413" s="1000">
        <f>職員設定!$D$16</f>
        <v>1</v>
      </c>
      <c r="AA413" s="1045">
        <f>Y415*Z413-AB413</f>
        <v>0</v>
      </c>
      <c r="AB413" s="970">
        <f>IF(Y413="",0,$M$413)</f>
        <v>4000</v>
      </c>
      <c r="AC413" s="109" t="s">
        <v>37</v>
      </c>
      <c r="AD413" s="32"/>
      <c r="AE413" s="1000">
        <f>職員設定!$D$16</f>
        <v>1</v>
      </c>
      <c r="AF413" s="1045">
        <f>AD415*AE413-AG413</f>
        <v>0</v>
      </c>
      <c r="AG413" s="970">
        <f>IF(AD413="",0,$M$413)</f>
        <v>0</v>
      </c>
      <c r="AH413" s="109" t="s">
        <v>37</v>
      </c>
      <c r="AI413" s="32"/>
      <c r="AJ413" s="1000">
        <f>職員設定!$D$16</f>
        <v>1</v>
      </c>
      <c r="AK413" s="1045">
        <f>AI415*AJ413-AL413</f>
        <v>0</v>
      </c>
      <c r="AL413" s="970">
        <f>IF(AI413="",0,$M$413)</f>
        <v>0</v>
      </c>
      <c r="AM413" s="109" t="s">
        <v>37</v>
      </c>
      <c r="AN413" s="32"/>
      <c r="AO413" s="1000">
        <f>職員設定!$D$16</f>
        <v>1</v>
      </c>
      <c r="AP413" s="1045">
        <f>AN415*AO413-AQ413</f>
        <v>0</v>
      </c>
      <c r="AQ413" s="970">
        <f>IF(AN413="",0,$M$413)</f>
        <v>0</v>
      </c>
      <c r="AR413" s="109" t="s">
        <v>37</v>
      </c>
      <c r="AS413" s="32"/>
      <c r="AT413" s="1000">
        <f>職員設定!$D$16</f>
        <v>1</v>
      </c>
      <c r="AU413" s="1045">
        <f>AS415*AT413-AV413</f>
        <v>0</v>
      </c>
      <c r="AV413" s="970">
        <f>IF(AS413="",0,$M$413)</f>
        <v>0</v>
      </c>
      <c r="AW413" s="109" t="s">
        <v>37</v>
      </c>
      <c r="AX413" s="32"/>
      <c r="AY413" s="1000">
        <f>職員設定!$D$16</f>
        <v>1</v>
      </c>
      <c r="AZ413" s="1045">
        <f>AX415*AY413-BA413</f>
        <v>0</v>
      </c>
      <c r="BA413" s="970">
        <f>IF(AX413="",0,$M$413)</f>
        <v>0</v>
      </c>
      <c r="BB413" s="109" t="s">
        <v>37</v>
      </c>
      <c r="BC413" s="32"/>
      <c r="BD413" s="1000">
        <f>職員設定!$D$16</f>
        <v>1</v>
      </c>
      <c r="BE413" s="1045">
        <f>BC415*BD413-BF413</f>
        <v>0</v>
      </c>
      <c r="BF413" s="970">
        <f>IF(BC413="",0,$M$413)</f>
        <v>0</v>
      </c>
      <c r="BG413" s="109" t="s">
        <v>37</v>
      </c>
      <c r="BH413" s="32"/>
      <c r="BI413" s="1000">
        <f>職員設定!$D$16</f>
        <v>1</v>
      </c>
      <c r="BJ413" s="1045">
        <f>BH415*BI413-BK413</f>
        <v>0</v>
      </c>
      <c r="BK413" s="970">
        <f>IF(BH413="",0,$M$413)</f>
        <v>0</v>
      </c>
      <c r="BL413" s="244"/>
      <c r="BM413" s="76"/>
      <c r="BN413" s="1000">
        <f>職員設定!$D$16</f>
        <v>1</v>
      </c>
      <c r="BO413" s="983"/>
      <c r="BP413" s="960"/>
      <c r="BQ413" s="244"/>
      <c r="BR413" s="76"/>
      <c r="BS413" s="1000">
        <f>職員設定!$D$16</f>
        <v>1</v>
      </c>
      <c r="BT413" s="983"/>
      <c r="BU413" s="960"/>
      <c r="BV413" s="244"/>
      <c r="BW413" s="76"/>
      <c r="BX413" s="1000">
        <f>職員設定!$D$16</f>
        <v>1</v>
      </c>
      <c r="BY413" s="983"/>
      <c r="BZ413" s="960"/>
      <c r="CA413" s="1086">
        <f>BJ413+BK413+BE413+BF413+AZ413+BA413+AU413+AV413+AP413+AQ413+AK413+AL413+AF413+AG413+AA413+AB413+V413+W413+Q413+R413+L413+M413+G413+H413</f>
        <v>20000</v>
      </c>
      <c r="CB413" s="1087">
        <f>H413+M413</f>
        <v>8000</v>
      </c>
      <c r="CC413" s="1025">
        <f>BK413+BF413+BA413+AV413+AQ413+AL413+AG413+AB413+W413+R413</f>
        <v>12000</v>
      </c>
    </row>
    <row r="414" spans="1:81" s="421" customFormat="1" ht="18" customHeight="1">
      <c r="A414" s="1180"/>
      <c r="B414" s="1160"/>
      <c r="C414" s="1165"/>
      <c r="D414" s="45" t="s">
        <v>1</v>
      </c>
      <c r="E414" s="149">
        <f>IF(E413&lt;&gt;"",職員設定!$E$16,"0")</f>
        <v>160000</v>
      </c>
      <c r="F414" s="1001"/>
      <c r="G414" s="1046"/>
      <c r="H414" s="1103"/>
      <c r="I414" s="45" t="s">
        <v>1</v>
      </c>
      <c r="J414" s="149">
        <f>IF(J413&lt;&gt;"",職員設定!$E$16,"0")</f>
        <v>160000</v>
      </c>
      <c r="K414" s="1001"/>
      <c r="L414" s="1046"/>
      <c r="M414" s="1103"/>
      <c r="N414" s="45" t="s">
        <v>1</v>
      </c>
      <c r="O414" s="149">
        <f>IF(O413&lt;&gt;"",職員設定!$E$16,"0")</f>
        <v>160000</v>
      </c>
      <c r="P414" s="1001"/>
      <c r="Q414" s="1046"/>
      <c r="R414" s="971"/>
      <c r="S414" s="45" t="s">
        <v>1</v>
      </c>
      <c r="T414" s="149">
        <f>IF(T413&lt;&gt;"",職員設定!$E$16,"0")</f>
        <v>160000</v>
      </c>
      <c r="U414" s="1001"/>
      <c r="V414" s="1046"/>
      <c r="W414" s="971"/>
      <c r="X414" s="45" t="s">
        <v>1</v>
      </c>
      <c r="Y414" s="149">
        <f>IF(Y413&lt;&gt;"",職員設定!$E$16,"0")</f>
        <v>160000</v>
      </c>
      <c r="Z414" s="1001"/>
      <c r="AA414" s="1046"/>
      <c r="AB414" s="971"/>
      <c r="AC414" s="45" t="s">
        <v>1</v>
      </c>
      <c r="AD414" s="149" t="str">
        <f>IF(AD413&lt;&gt;"",職員設定!$E$16,"0")</f>
        <v>0</v>
      </c>
      <c r="AE414" s="1001"/>
      <c r="AF414" s="1046"/>
      <c r="AG414" s="971"/>
      <c r="AH414" s="45" t="s">
        <v>1</v>
      </c>
      <c r="AI414" s="149" t="str">
        <f>IF(AI413&lt;&gt;"",職員設定!$E$16,"0")</f>
        <v>0</v>
      </c>
      <c r="AJ414" s="1001"/>
      <c r="AK414" s="1046"/>
      <c r="AL414" s="971"/>
      <c r="AM414" s="45" t="s">
        <v>1</v>
      </c>
      <c r="AN414" s="149" t="str">
        <f>IF(AN413&lt;&gt;"",職員設定!$E$16,"0")</f>
        <v>0</v>
      </c>
      <c r="AO414" s="1001"/>
      <c r="AP414" s="1046"/>
      <c r="AQ414" s="971"/>
      <c r="AR414" s="45" t="s">
        <v>1</v>
      </c>
      <c r="AS414" s="149" t="str">
        <f>IF(AS413&lt;&gt;"",職員設定!$E$16,"0")</f>
        <v>0</v>
      </c>
      <c r="AT414" s="1001"/>
      <c r="AU414" s="1046"/>
      <c r="AV414" s="971"/>
      <c r="AW414" s="45" t="s">
        <v>1</v>
      </c>
      <c r="AX414" s="149" t="str">
        <f>IF(AX413&lt;&gt;"",職員設定!$E$16,"0")</f>
        <v>0</v>
      </c>
      <c r="AY414" s="1001"/>
      <c r="AZ414" s="1046"/>
      <c r="BA414" s="971"/>
      <c r="BB414" s="45" t="s">
        <v>1</v>
      </c>
      <c r="BC414" s="149" t="str">
        <f>IF(BC413&lt;&gt;"",職員設定!$E$16,"0")</f>
        <v>0</v>
      </c>
      <c r="BD414" s="1001"/>
      <c r="BE414" s="1046"/>
      <c r="BF414" s="971"/>
      <c r="BG414" s="45" t="s">
        <v>1</v>
      </c>
      <c r="BH414" s="149" t="str">
        <f>IF(BH413&lt;&gt;"",職員設定!$E$16,"0")</f>
        <v>0</v>
      </c>
      <c r="BI414" s="1001"/>
      <c r="BJ414" s="1046"/>
      <c r="BK414" s="971"/>
      <c r="BL414" s="45"/>
      <c r="BM414" s="16"/>
      <c r="BN414" s="1001"/>
      <c r="BO414" s="984"/>
      <c r="BP414" s="954"/>
      <c r="BQ414" s="45"/>
      <c r="BR414" s="16"/>
      <c r="BS414" s="1001"/>
      <c r="BT414" s="984"/>
      <c r="BU414" s="954"/>
      <c r="BV414" s="45"/>
      <c r="BW414" s="16"/>
      <c r="BX414" s="1001"/>
      <c r="BY414" s="984"/>
      <c r="BZ414" s="954"/>
      <c r="CA414" s="1080"/>
      <c r="CB414" s="1022"/>
      <c r="CC414" s="1026"/>
    </row>
    <row r="415" spans="1:81" ht="18" customHeight="1" thickBot="1">
      <c r="A415" s="1180"/>
      <c r="B415" s="1160"/>
      <c r="C415" s="1166"/>
      <c r="D415" s="46" t="s">
        <v>51</v>
      </c>
      <c r="E415" s="18">
        <f>E413-E414</f>
        <v>4000</v>
      </c>
      <c r="F415" s="1001"/>
      <c r="G415" s="1047"/>
      <c r="H415" s="1104"/>
      <c r="I415" s="46" t="s">
        <v>51</v>
      </c>
      <c r="J415" s="18">
        <f>J413-J414</f>
        <v>4000</v>
      </c>
      <c r="K415" s="1001"/>
      <c r="L415" s="1047"/>
      <c r="M415" s="1104"/>
      <c r="N415" s="46" t="s">
        <v>51</v>
      </c>
      <c r="O415" s="18">
        <f>O413-O414</f>
        <v>4000</v>
      </c>
      <c r="P415" s="1001"/>
      <c r="Q415" s="1047"/>
      <c r="R415" s="972"/>
      <c r="S415" s="46" t="s">
        <v>51</v>
      </c>
      <c r="T415" s="18">
        <f>T413-T414</f>
        <v>4000</v>
      </c>
      <c r="U415" s="1001"/>
      <c r="V415" s="1047"/>
      <c r="W415" s="972"/>
      <c r="X415" s="46" t="s">
        <v>51</v>
      </c>
      <c r="Y415" s="18">
        <f>Y413-Y414</f>
        <v>4000</v>
      </c>
      <c r="Z415" s="1001"/>
      <c r="AA415" s="1047"/>
      <c r="AB415" s="972"/>
      <c r="AC415" s="46" t="s">
        <v>51</v>
      </c>
      <c r="AD415" s="18">
        <f>AD413-AD414</f>
        <v>0</v>
      </c>
      <c r="AE415" s="1001"/>
      <c r="AF415" s="1047"/>
      <c r="AG415" s="972"/>
      <c r="AH415" s="46" t="s">
        <v>51</v>
      </c>
      <c r="AI415" s="18">
        <f>AI413-AI414</f>
        <v>0</v>
      </c>
      <c r="AJ415" s="1001"/>
      <c r="AK415" s="1047"/>
      <c r="AL415" s="972"/>
      <c r="AM415" s="46" t="s">
        <v>51</v>
      </c>
      <c r="AN415" s="18">
        <f>AN413-AN414</f>
        <v>0</v>
      </c>
      <c r="AO415" s="1001"/>
      <c r="AP415" s="1047"/>
      <c r="AQ415" s="972"/>
      <c r="AR415" s="46" t="s">
        <v>51</v>
      </c>
      <c r="AS415" s="18">
        <f>AS413-AS414</f>
        <v>0</v>
      </c>
      <c r="AT415" s="1001"/>
      <c r="AU415" s="1047"/>
      <c r="AV415" s="972"/>
      <c r="AW415" s="46" t="s">
        <v>51</v>
      </c>
      <c r="AX415" s="18">
        <f>AX413-AX414</f>
        <v>0</v>
      </c>
      <c r="AY415" s="1001"/>
      <c r="AZ415" s="1047"/>
      <c r="BA415" s="972"/>
      <c r="BB415" s="46" t="s">
        <v>51</v>
      </c>
      <c r="BC415" s="18">
        <f>BC413-BC414</f>
        <v>0</v>
      </c>
      <c r="BD415" s="1001"/>
      <c r="BE415" s="1047"/>
      <c r="BF415" s="972"/>
      <c r="BG415" s="46" t="s">
        <v>51</v>
      </c>
      <c r="BH415" s="18">
        <f>BH413-BH414</f>
        <v>0</v>
      </c>
      <c r="BI415" s="1001"/>
      <c r="BJ415" s="1047"/>
      <c r="BK415" s="972"/>
      <c r="BL415" s="77"/>
      <c r="BM415" s="78"/>
      <c r="BN415" s="1001"/>
      <c r="BO415" s="985"/>
      <c r="BP415" s="955"/>
      <c r="BQ415" s="77"/>
      <c r="BR415" s="78"/>
      <c r="BS415" s="1001"/>
      <c r="BT415" s="985"/>
      <c r="BU415" s="955"/>
      <c r="BV415" s="77"/>
      <c r="BW415" s="78"/>
      <c r="BX415" s="1001"/>
      <c r="BY415" s="985"/>
      <c r="BZ415" s="955"/>
      <c r="CA415" s="1081"/>
      <c r="CB415" s="1023"/>
      <c r="CC415" s="1027"/>
    </row>
    <row r="416" spans="1:81" s="5" customFormat="1" ht="18" customHeight="1">
      <c r="A416" s="1180"/>
      <c r="B416" s="1161"/>
      <c r="C416" s="1167" t="str">
        <f>職員設定!$F$7</f>
        <v>資格手当</v>
      </c>
      <c r="D416" s="44" t="s">
        <v>38</v>
      </c>
      <c r="E416" s="32">
        <v>30000</v>
      </c>
      <c r="F416" s="1001"/>
      <c r="G416" s="1045">
        <f>E418*F413-H416</f>
        <v>0</v>
      </c>
      <c r="H416" s="1095"/>
      <c r="I416" s="44" t="s">
        <v>38</v>
      </c>
      <c r="J416" s="32">
        <v>30000</v>
      </c>
      <c r="K416" s="1001"/>
      <c r="L416" s="1045">
        <f>J418*K413-M416</f>
        <v>0</v>
      </c>
      <c r="M416" s="1095"/>
      <c r="N416" s="44" t="s">
        <v>38</v>
      </c>
      <c r="O416" s="32">
        <v>30000</v>
      </c>
      <c r="P416" s="1001"/>
      <c r="Q416" s="1045">
        <f>O418*P413-R416</f>
        <v>0</v>
      </c>
      <c r="R416" s="970">
        <f>IF(O413="",0,$M$416)</f>
        <v>0</v>
      </c>
      <c r="S416" s="44" t="s">
        <v>38</v>
      </c>
      <c r="T416" s="32">
        <v>30000</v>
      </c>
      <c r="U416" s="1001"/>
      <c r="V416" s="1045">
        <f>T418*U413-W416</f>
        <v>0</v>
      </c>
      <c r="W416" s="970">
        <f>IF(T413="",0,$M$416)</f>
        <v>0</v>
      </c>
      <c r="X416" s="44" t="s">
        <v>38</v>
      </c>
      <c r="Y416" s="32">
        <v>30000</v>
      </c>
      <c r="Z416" s="1001"/>
      <c r="AA416" s="1045">
        <f>Y418*Z413-AB416</f>
        <v>0</v>
      </c>
      <c r="AB416" s="970">
        <f>IF(Y413="",0,$M$416)</f>
        <v>0</v>
      </c>
      <c r="AC416" s="44" t="s">
        <v>38</v>
      </c>
      <c r="AD416" s="32"/>
      <c r="AE416" s="1001"/>
      <c r="AF416" s="1045">
        <f>AD418*AE413-AG416</f>
        <v>0</v>
      </c>
      <c r="AG416" s="970">
        <f>IF(AD413="",0,$M$416)</f>
        <v>0</v>
      </c>
      <c r="AH416" s="44" t="s">
        <v>38</v>
      </c>
      <c r="AI416" s="32"/>
      <c r="AJ416" s="1001"/>
      <c r="AK416" s="1045">
        <f>AI418*AJ413-AL416</f>
        <v>0</v>
      </c>
      <c r="AL416" s="970">
        <f>IF(AI413="",0,$M$416)</f>
        <v>0</v>
      </c>
      <c r="AM416" s="44" t="s">
        <v>38</v>
      </c>
      <c r="AN416" s="32"/>
      <c r="AO416" s="1001"/>
      <c r="AP416" s="1045">
        <f>AN418*AO413-AQ416</f>
        <v>0</v>
      </c>
      <c r="AQ416" s="970">
        <f>IF(AN413="",0,$M$416)</f>
        <v>0</v>
      </c>
      <c r="AR416" s="44" t="s">
        <v>38</v>
      </c>
      <c r="AS416" s="32"/>
      <c r="AT416" s="1001"/>
      <c r="AU416" s="1045">
        <f>AS418*AT413-AV416</f>
        <v>0</v>
      </c>
      <c r="AV416" s="970">
        <f>IF(AS413="",0,$M$416)</f>
        <v>0</v>
      </c>
      <c r="AW416" s="44" t="s">
        <v>38</v>
      </c>
      <c r="AX416" s="32"/>
      <c r="AY416" s="1001"/>
      <c r="AZ416" s="1045">
        <f>AX418*AY413-BA416</f>
        <v>0</v>
      </c>
      <c r="BA416" s="970">
        <f>IF(AX413="",0,$M$416)</f>
        <v>0</v>
      </c>
      <c r="BB416" s="44" t="s">
        <v>38</v>
      </c>
      <c r="BC416" s="32"/>
      <c r="BD416" s="1001"/>
      <c r="BE416" s="1045">
        <f>BC418*BD413-BF416</f>
        <v>0</v>
      </c>
      <c r="BF416" s="970">
        <f>IF(BC413="",0,$M$416)</f>
        <v>0</v>
      </c>
      <c r="BG416" s="44" t="s">
        <v>38</v>
      </c>
      <c r="BH416" s="32"/>
      <c r="BI416" s="1001"/>
      <c r="BJ416" s="1045">
        <f>BH418*BI413-BK416</f>
        <v>0</v>
      </c>
      <c r="BK416" s="970">
        <f>IF(BH413="",0,$M$416)</f>
        <v>0</v>
      </c>
      <c r="BL416" s="75"/>
      <c r="BM416" s="76"/>
      <c r="BN416" s="1001"/>
      <c r="BO416" s="983"/>
      <c r="BP416" s="960"/>
      <c r="BQ416" s="75"/>
      <c r="BR416" s="76"/>
      <c r="BS416" s="1001"/>
      <c r="BT416" s="983"/>
      <c r="BU416" s="960"/>
      <c r="BV416" s="75"/>
      <c r="BW416" s="76"/>
      <c r="BX416" s="1001"/>
      <c r="BY416" s="983"/>
      <c r="BZ416" s="960"/>
      <c r="CA416" s="1003">
        <f t="shared" ref="CA416" si="175">BJ416+BK416+BE416+BF416+AZ416+BA416+AU416+AV416+AP416+AQ416+AK416+AL416+AF416+AG416+AA416+AB416+V416+W416+Q416+R416+L416+M416+G416+H416</f>
        <v>0</v>
      </c>
      <c r="CB416" s="1019">
        <f t="shared" ref="CB416" si="176">H416+M416</f>
        <v>0</v>
      </c>
      <c r="CC416" s="1012">
        <f t="shared" ref="CC416" si="177">BK416+BF416+BA416+AV416+AQ416+AL416+AG416+AB416+W416+R416</f>
        <v>0</v>
      </c>
    </row>
    <row r="417" spans="1:81" s="230" customFormat="1" ht="18" customHeight="1">
      <c r="A417" s="1180"/>
      <c r="B417" s="1161"/>
      <c r="C417" s="1168"/>
      <c r="D417" s="45" t="s">
        <v>71</v>
      </c>
      <c r="E417" s="149">
        <f>IF(E416&lt;&gt;"",職員設定!$F$16,"0")</f>
        <v>30000</v>
      </c>
      <c r="F417" s="1001"/>
      <c r="G417" s="1046"/>
      <c r="H417" s="1103"/>
      <c r="I417" s="45" t="s">
        <v>71</v>
      </c>
      <c r="J417" s="149">
        <f>IF(J416&lt;&gt;"",職員設定!$F$16,"0")</f>
        <v>30000</v>
      </c>
      <c r="K417" s="1001"/>
      <c r="L417" s="1046"/>
      <c r="M417" s="1103"/>
      <c r="N417" s="45" t="s">
        <v>71</v>
      </c>
      <c r="O417" s="149">
        <f>IF(O416&lt;&gt;"",職員設定!$F$16,"0")</f>
        <v>30000</v>
      </c>
      <c r="P417" s="1001"/>
      <c r="Q417" s="1046"/>
      <c r="R417" s="971"/>
      <c r="S417" s="45" t="s">
        <v>71</v>
      </c>
      <c r="T417" s="149">
        <f>IF(T416&lt;&gt;"",職員設定!$F$16,"0")</f>
        <v>30000</v>
      </c>
      <c r="U417" s="1001"/>
      <c r="V417" s="1046"/>
      <c r="W417" s="971"/>
      <c r="X417" s="45" t="s">
        <v>71</v>
      </c>
      <c r="Y417" s="149">
        <f>IF(Y416&lt;&gt;"",職員設定!$F$16,"0")</f>
        <v>30000</v>
      </c>
      <c r="Z417" s="1001"/>
      <c r="AA417" s="1046"/>
      <c r="AB417" s="971"/>
      <c r="AC417" s="45" t="s">
        <v>71</v>
      </c>
      <c r="AD417" s="149" t="str">
        <f>IF(AD416&lt;&gt;"",職員設定!$F$16,"0")</f>
        <v>0</v>
      </c>
      <c r="AE417" s="1001"/>
      <c r="AF417" s="1046"/>
      <c r="AG417" s="971"/>
      <c r="AH417" s="45" t="s">
        <v>71</v>
      </c>
      <c r="AI417" s="149" t="str">
        <f>IF(AI416&lt;&gt;"",職員設定!$F$16,"0")</f>
        <v>0</v>
      </c>
      <c r="AJ417" s="1001"/>
      <c r="AK417" s="1046"/>
      <c r="AL417" s="971"/>
      <c r="AM417" s="45" t="s">
        <v>71</v>
      </c>
      <c r="AN417" s="149" t="str">
        <f>IF(AN416&lt;&gt;"",職員設定!$F$16,"0")</f>
        <v>0</v>
      </c>
      <c r="AO417" s="1001"/>
      <c r="AP417" s="1046"/>
      <c r="AQ417" s="971"/>
      <c r="AR417" s="45" t="s">
        <v>71</v>
      </c>
      <c r="AS417" s="149" t="str">
        <f>IF(AS416&lt;&gt;"",職員設定!$F$16,"0")</f>
        <v>0</v>
      </c>
      <c r="AT417" s="1001"/>
      <c r="AU417" s="1046"/>
      <c r="AV417" s="971"/>
      <c r="AW417" s="45" t="s">
        <v>71</v>
      </c>
      <c r="AX417" s="149" t="str">
        <f>IF(AX416&lt;&gt;"",職員設定!$F$16,"0")</f>
        <v>0</v>
      </c>
      <c r="AY417" s="1001"/>
      <c r="AZ417" s="1046"/>
      <c r="BA417" s="971"/>
      <c r="BB417" s="45" t="s">
        <v>71</v>
      </c>
      <c r="BC417" s="149" t="str">
        <f>IF(BC416&lt;&gt;"",職員設定!$F$16,"0")</f>
        <v>0</v>
      </c>
      <c r="BD417" s="1001"/>
      <c r="BE417" s="1046"/>
      <c r="BF417" s="971"/>
      <c r="BG417" s="45" t="s">
        <v>71</v>
      </c>
      <c r="BH417" s="149" t="str">
        <f>IF(BH416&lt;&gt;"",職員設定!$F$16,"0")</f>
        <v>0</v>
      </c>
      <c r="BI417" s="1001"/>
      <c r="BJ417" s="1046"/>
      <c r="BK417" s="971"/>
      <c r="BL417" s="45"/>
      <c r="BM417" s="16"/>
      <c r="BN417" s="1001"/>
      <c r="BO417" s="984"/>
      <c r="BP417" s="954"/>
      <c r="BQ417" s="45"/>
      <c r="BR417" s="16"/>
      <c r="BS417" s="1001"/>
      <c r="BT417" s="984"/>
      <c r="BU417" s="954"/>
      <c r="BV417" s="45"/>
      <c r="BW417" s="16"/>
      <c r="BX417" s="1001"/>
      <c r="BY417" s="984"/>
      <c r="BZ417" s="954"/>
      <c r="CA417" s="1004"/>
      <c r="CB417" s="1020"/>
      <c r="CC417" s="1013"/>
    </row>
    <row r="418" spans="1:81" s="5" customFormat="1" ht="18" customHeight="1" thickBot="1">
      <c r="A418" s="1180"/>
      <c r="B418" s="1161"/>
      <c r="C418" s="1169"/>
      <c r="D418" s="46" t="s">
        <v>51</v>
      </c>
      <c r="E418" s="18">
        <f>E416-E417</f>
        <v>0</v>
      </c>
      <c r="F418" s="1001"/>
      <c r="G418" s="1047"/>
      <c r="H418" s="1104"/>
      <c r="I418" s="46" t="s">
        <v>51</v>
      </c>
      <c r="J418" s="18">
        <f>J416-J417</f>
        <v>0</v>
      </c>
      <c r="K418" s="1001"/>
      <c r="L418" s="1047"/>
      <c r="M418" s="1104"/>
      <c r="N418" s="46" t="s">
        <v>51</v>
      </c>
      <c r="O418" s="18">
        <f>O416-O417</f>
        <v>0</v>
      </c>
      <c r="P418" s="1001"/>
      <c r="Q418" s="1047"/>
      <c r="R418" s="972"/>
      <c r="S418" s="46" t="s">
        <v>51</v>
      </c>
      <c r="T418" s="18">
        <f>T416-T417</f>
        <v>0</v>
      </c>
      <c r="U418" s="1001"/>
      <c r="V418" s="1047"/>
      <c r="W418" s="972"/>
      <c r="X418" s="46" t="s">
        <v>51</v>
      </c>
      <c r="Y418" s="18">
        <f>Y416-Y417</f>
        <v>0</v>
      </c>
      <c r="Z418" s="1001"/>
      <c r="AA418" s="1047"/>
      <c r="AB418" s="972"/>
      <c r="AC418" s="46" t="s">
        <v>51</v>
      </c>
      <c r="AD418" s="18">
        <f>AD416-AD417</f>
        <v>0</v>
      </c>
      <c r="AE418" s="1001"/>
      <c r="AF418" s="1047"/>
      <c r="AG418" s="972"/>
      <c r="AH418" s="46" t="s">
        <v>51</v>
      </c>
      <c r="AI418" s="18">
        <f>AI416-AI417</f>
        <v>0</v>
      </c>
      <c r="AJ418" s="1001"/>
      <c r="AK418" s="1047"/>
      <c r="AL418" s="972"/>
      <c r="AM418" s="46" t="s">
        <v>51</v>
      </c>
      <c r="AN418" s="18">
        <f>AN416-AN417</f>
        <v>0</v>
      </c>
      <c r="AO418" s="1001"/>
      <c r="AP418" s="1047"/>
      <c r="AQ418" s="972"/>
      <c r="AR418" s="46" t="s">
        <v>51</v>
      </c>
      <c r="AS418" s="18">
        <f>AS416-AS417</f>
        <v>0</v>
      </c>
      <c r="AT418" s="1001"/>
      <c r="AU418" s="1047"/>
      <c r="AV418" s="972"/>
      <c r="AW418" s="46" t="s">
        <v>51</v>
      </c>
      <c r="AX418" s="18">
        <f>AX416-AX417</f>
        <v>0</v>
      </c>
      <c r="AY418" s="1001"/>
      <c r="AZ418" s="1047"/>
      <c r="BA418" s="972"/>
      <c r="BB418" s="46" t="s">
        <v>51</v>
      </c>
      <c r="BC418" s="18">
        <f>BC416-BC417</f>
        <v>0</v>
      </c>
      <c r="BD418" s="1001"/>
      <c r="BE418" s="1047"/>
      <c r="BF418" s="972"/>
      <c r="BG418" s="46" t="s">
        <v>51</v>
      </c>
      <c r="BH418" s="18">
        <f>BH416-BH417</f>
        <v>0</v>
      </c>
      <c r="BI418" s="1001"/>
      <c r="BJ418" s="1047"/>
      <c r="BK418" s="972"/>
      <c r="BL418" s="77"/>
      <c r="BM418" s="78"/>
      <c r="BN418" s="1001"/>
      <c r="BO418" s="985"/>
      <c r="BP418" s="955"/>
      <c r="BQ418" s="77"/>
      <c r="BR418" s="78"/>
      <c r="BS418" s="1001"/>
      <c r="BT418" s="985"/>
      <c r="BU418" s="955"/>
      <c r="BV418" s="77"/>
      <c r="BW418" s="78"/>
      <c r="BX418" s="1001"/>
      <c r="BY418" s="985"/>
      <c r="BZ418" s="955"/>
      <c r="CA418" s="1005"/>
      <c r="CB418" s="1021"/>
      <c r="CC418" s="1014"/>
    </row>
    <row r="419" spans="1:81" ht="18" customHeight="1">
      <c r="A419" s="1180"/>
      <c r="B419" s="1161"/>
      <c r="C419" s="1170" t="str">
        <f>職員設定!$G$7</f>
        <v>役職手当</v>
      </c>
      <c r="D419" s="44" t="s">
        <v>38</v>
      </c>
      <c r="E419" s="32"/>
      <c r="F419" s="1001"/>
      <c r="G419" s="1045">
        <f>E421*F413-H419</f>
        <v>0</v>
      </c>
      <c r="H419" s="1095"/>
      <c r="I419" s="44" t="s">
        <v>38</v>
      </c>
      <c r="J419" s="32"/>
      <c r="K419" s="1001"/>
      <c r="L419" s="1045">
        <f>J421*K413-M419</f>
        <v>0</v>
      </c>
      <c r="M419" s="1095"/>
      <c r="N419" s="44" t="s">
        <v>38</v>
      </c>
      <c r="O419" s="32"/>
      <c r="P419" s="1001"/>
      <c r="Q419" s="1045">
        <f>O421*P413-R419</f>
        <v>0</v>
      </c>
      <c r="R419" s="970">
        <f>IF(O413="",0,$M$419)</f>
        <v>0</v>
      </c>
      <c r="S419" s="44" t="s">
        <v>38</v>
      </c>
      <c r="T419" s="32"/>
      <c r="U419" s="1001"/>
      <c r="V419" s="1045">
        <f>T421*U413-W419</f>
        <v>0</v>
      </c>
      <c r="W419" s="970">
        <f>IF(T413="",0,$M$419)</f>
        <v>0</v>
      </c>
      <c r="X419" s="44" t="s">
        <v>38</v>
      </c>
      <c r="Y419" s="32"/>
      <c r="Z419" s="1001"/>
      <c r="AA419" s="1045">
        <f>Y421*Z413-AB419</f>
        <v>0</v>
      </c>
      <c r="AB419" s="970">
        <f>IF(Y413="",0,$M$419)</f>
        <v>0</v>
      </c>
      <c r="AC419" s="44" t="s">
        <v>38</v>
      </c>
      <c r="AD419" s="32"/>
      <c r="AE419" s="1001"/>
      <c r="AF419" s="1045">
        <f>AD421*AE413-AG419</f>
        <v>0</v>
      </c>
      <c r="AG419" s="970">
        <f>IF(AD413="",0,$M$419)</f>
        <v>0</v>
      </c>
      <c r="AH419" s="44" t="s">
        <v>38</v>
      </c>
      <c r="AI419" s="32"/>
      <c r="AJ419" s="1001"/>
      <c r="AK419" s="1045">
        <f>AI421*AJ413-AL419</f>
        <v>0</v>
      </c>
      <c r="AL419" s="970">
        <f>IF(AI413="",0,$M$419)</f>
        <v>0</v>
      </c>
      <c r="AM419" s="44" t="s">
        <v>38</v>
      </c>
      <c r="AN419" s="32"/>
      <c r="AO419" s="1001"/>
      <c r="AP419" s="1045">
        <f>AN421*AO413-AQ419</f>
        <v>0</v>
      </c>
      <c r="AQ419" s="970">
        <f>IF(AN413="",0,$M$419)</f>
        <v>0</v>
      </c>
      <c r="AR419" s="44" t="s">
        <v>38</v>
      </c>
      <c r="AS419" s="32"/>
      <c r="AT419" s="1001"/>
      <c r="AU419" s="1045">
        <f>AS421*AT413-AV419</f>
        <v>0</v>
      </c>
      <c r="AV419" s="970">
        <f>IF(AS413="",0,$M$419)</f>
        <v>0</v>
      </c>
      <c r="AW419" s="44" t="s">
        <v>38</v>
      </c>
      <c r="AX419" s="32"/>
      <c r="AY419" s="1001"/>
      <c r="AZ419" s="1045">
        <f>AX421*AY413-BA419</f>
        <v>0</v>
      </c>
      <c r="BA419" s="970">
        <f>IF(AX413="",0,$M$419)</f>
        <v>0</v>
      </c>
      <c r="BB419" s="44" t="s">
        <v>38</v>
      </c>
      <c r="BC419" s="32"/>
      <c r="BD419" s="1001"/>
      <c r="BE419" s="1045">
        <f>BC421*BD413-BF419</f>
        <v>0</v>
      </c>
      <c r="BF419" s="970">
        <f>IF(BC413="",0,$M$419)</f>
        <v>0</v>
      </c>
      <c r="BG419" s="44" t="s">
        <v>38</v>
      </c>
      <c r="BH419" s="32"/>
      <c r="BI419" s="1001"/>
      <c r="BJ419" s="1045">
        <f>BH421*BI413-BK419</f>
        <v>0</v>
      </c>
      <c r="BK419" s="970">
        <f>IF(BH413="",0,$M$419)</f>
        <v>0</v>
      </c>
      <c r="BL419" s="75"/>
      <c r="BM419" s="76"/>
      <c r="BN419" s="1001"/>
      <c r="BO419" s="983"/>
      <c r="BP419" s="960"/>
      <c r="BQ419" s="75"/>
      <c r="BR419" s="76"/>
      <c r="BS419" s="1001"/>
      <c r="BT419" s="983"/>
      <c r="BU419" s="960"/>
      <c r="BV419" s="75"/>
      <c r="BW419" s="76"/>
      <c r="BX419" s="1001"/>
      <c r="BY419" s="983"/>
      <c r="BZ419" s="960"/>
      <c r="CA419" s="1003">
        <f t="shared" ref="CA419" si="178">BJ419+BK419+BE419+BF419+AZ419+BA419+AU419+AV419+AP419+AQ419+AK419+AL419+AF419+AG419+AA419+AB419+V419+W419+Q419+R419+L419+M419+G419+H419</f>
        <v>0</v>
      </c>
      <c r="CB419" s="1019">
        <f t="shared" ref="CB419" si="179">H419+M419</f>
        <v>0</v>
      </c>
      <c r="CC419" s="1018">
        <f t="shared" ref="CC419" si="180">BK419+BF419+BA419+AV419+AQ419+AL419+AG419+AB419+W419+R419</f>
        <v>0</v>
      </c>
    </row>
    <row r="420" spans="1:81" s="421" customFormat="1" ht="18" customHeight="1">
      <c r="A420" s="1180"/>
      <c r="B420" s="1161"/>
      <c r="C420" s="1140"/>
      <c r="D420" s="45" t="s">
        <v>71</v>
      </c>
      <c r="E420" s="149" t="str">
        <f>IF(E419&lt;&gt;"",職員設定!$G$16,"0")</f>
        <v>0</v>
      </c>
      <c r="F420" s="1001"/>
      <c r="G420" s="1046"/>
      <c r="H420" s="1103"/>
      <c r="I420" s="45" t="s">
        <v>71</v>
      </c>
      <c r="J420" s="149" t="str">
        <f>IF(J419&lt;&gt;"",職員設定!$G$16,"0")</f>
        <v>0</v>
      </c>
      <c r="K420" s="1001"/>
      <c r="L420" s="1046"/>
      <c r="M420" s="1103"/>
      <c r="N420" s="45" t="s">
        <v>71</v>
      </c>
      <c r="O420" s="149" t="str">
        <f>IF(O419&lt;&gt;"",職員設定!$G$16,"0")</f>
        <v>0</v>
      </c>
      <c r="P420" s="1001"/>
      <c r="Q420" s="1046"/>
      <c r="R420" s="971"/>
      <c r="S420" s="45" t="s">
        <v>71</v>
      </c>
      <c r="T420" s="149" t="str">
        <f>IF(T419&lt;&gt;"",職員設定!$G$16,"0")</f>
        <v>0</v>
      </c>
      <c r="U420" s="1001"/>
      <c r="V420" s="1046"/>
      <c r="W420" s="971"/>
      <c r="X420" s="45" t="s">
        <v>71</v>
      </c>
      <c r="Y420" s="149" t="str">
        <f>IF(Y419&lt;&gt;"",職員設定!$G$16,"0")</f>
        <v>0</v>
      </c>
      <c r="Z420" s="1001"/>
      <c r="AA420" s="1046"/>
      <c r="AB420" s="971"/>
      <c r="AC420" s="45" t="s">
        <v>71</v>
      </c>
      <c r="AD420" s="149" t="str">
        <f>IF(AD419&lt;&gt;"",職員設定!$G$16,"0")</f>
        <v>0</v>
      </c>
      <c r="AE420" s="1001"/>
      <c r="AF420" s="1046"/>
      <c r="AG420" s="971"/>
      <c r="AH420" s="45" t="s">
        <v>71</v>
      </c>
      <c r="AI420" s="149" t="str">
        <f>IF(AI419&lt;&gt;"",職員設定!$G$16,"0")</f>
        <v>0</v>
      </c>
      <c r="AJ420" s="1001"/>
      <c r="AK420" s="1046"/>
      <c r="AL420" s="971"/>
      <c r="AM420" s="45" t="s">
        <v>71</v>
      </c>
      <c r="AN420" s="149" t="str">
        <f>IF(AN419&lt;&gt;"",職員設定!$G$16,"0")</f>
        <v>0</v>
      </c>
      <c r="AO420" s="1001"/>
      <c r="AP420" s="1046"/>
      <c r="AQ420" s="971"/>
      <c r="AR420" s="45" t="s">
        <v>71</v>
      </c>
      <c r="AS420" s="149" t="str">
        <f>IF(AS419&lt;&gt;"",職員設定!$G$16,"0")</f>
        <v>0</v>
      </c>
      <c r="AT420" s="1001"/>
      <c r="AU420" s="1046"/>
      <c r="AV420" s="971"/>
      <c r="AW420" s="45" t="s">
        <v>71</v>
      </c>
      <c r="AX420" s="149" t="str">
        <f>IF(AX419&lt;&gt;"",職員設定!$G$16,"0")</f>
        <v>0</v>
      </c>
      <c r="AY420" s="1001"/>
      <c r="AZ420" s="1046"/>
      <c r="BA420" s="971"/>
      <c r="BB420" s="45" t="s">
        <v>71</v>
      </c>
      <c r="BC420" s="149" t="str">
        <f>IF(BC419&lt;&gt;"",職員設定!$G$16,"0")</f>
        <v>0</v>
      </c>
      <c r="BD420" s="1001"/>
      <c r="BE420" s="1046"/>
      <c r="BF420" s="971"/>
      <c r="BG420" s="45" t="s">
        <v>71</v>
      </c>
      <c r="BH420" s="149" t="str">
        <f>IF(BH419&lt;&gt;"",職員設定!$G$16,"0")</f>
        <v>0</v>
      </c>
      <c r="BI420" s="1001"/>
      <c r="BJ420" s="1046"/>
      <c r="BK420" s="971"/>
      <c r="BL420" s="45"/>
      <c r="BM420" s="16"/>
      <c r="BN420" s="1001"/>
      <c r="BO420" s="984"/>
      <c r="BP420" s="954"/>
      <c r="BQ420" s="45"/>
      <c r="BR420" s="16"/>
      <c r="BS420" s="1001"/>
      <c r="BT420" s="984"/>
      <c r="BU420" s="954"/>
      <c r="BV420" s="45"/>
      <c r="BW420" s="16"/>
      <c r="BX420" s="1001"/>
      <c r="BY420" s="984"/>
      <c r="BZ420" s="954"/>
      <c r="CA420" s="1004"/>
      <c r="CB420" s="1020"/>
      <c r="CC420" s="1013"/>
    </row>
    <row r="421" spans="1:81" ht="18" customHeight="1" thickBot="1">
      <c r="A421" s="1180"/>
      <c r="B421" s="1161"/>
      <c r="C421" s="1141"/>
      <c r="D421" s="46" t="s">
        <v>51</v>
      </c>
      <c r="E421" s="18">
        <f>E419-E420</f>
        <v>0</v>
      </c>
      <c r="F421" s="1001"/>
      <c r="G421" s="1047"/>
      <c r="H421" s="1104"/>
      <c r="I421" s="46" t="s">
        <v>51</v>
      </c>
      <c r="J421" s="18">
        <f>J419-J420</f>
        <v>0</v>
      </c>
      <c r="K421" s="1001"/>
      <c r="L421" s="1047"/>
      <c r="M421" s="1104"/>
      <c r="N421" s="46" t="s">
        <v>51</v>
      </c>
      <c r="O421" s="18">
        <f>O419-O420</f>
        <v>0</v>
      </c>
      <c r="P421" s="1001"/>
      <c r="Q421" s="1047"/>
      <c r="R421" s="972"/>
      <c r="S421" s="46" t="s">
        <v>51</v>
      </c>
      <c r="T421" s="18">
        <f>T419-T420</f>
        <v>0</v>
      </c>
      <c r="U421" s="1001"/>
      <c r="V421" s="1047"/>
      <c r="W421" s="972"/>
      <c r="X421" s="46" t="s">
        <v>51</v>
      </c>
      <c r="Y421" s="18">
        <f>Y419-Y420</f>
        <v>0</v>
      </c>
      <c r="Z421" s="1001"/>
      <c r="AA421" s="1047"/>
      <c r="AB421" s="972"/>
      <c r="AC421" s="46" t="s">
        <v>51</v>
      </c>
      <c r="AD421" s="18">
        <f>AD419-AD420</f>
        <v>0</v>
      </c>
      <c r="AE421" s="1001"/>
      <c r="AF421" s="1047"/>
      <c r="AG421" s="972"/>
      <c r="AH421" s="46" t="s">
        <v>51</v>
      </c>
      <c r="AI421" s="18">
        <f>AI419-AI420</f>
        <v>0</v>
      </c>
      <c r="AJ421" s="1001"/>
      <c r="AK421" s="1047"/>
      <c r="AL421" s="972"/>
      <c r="AM421" s="46" t="s">
        <v>51</v>
      </c>
      <c r="AN421" s="18">
        <f>AN419-AN420</f>
        <v>0</v>
      </c>
      <c r="AO421" s="1001"/>
      <c r="AP421" s="1047"/>
      <c r="AQ421" s="972"/>
      <c r="AR421" s="46" t="s">
        <v>51</v>
      </c>
      <c r="AS421" s="18">
        <f>AS419-AS420</f>
        <v>0</v>
      </c>
      <c r="AT421" s="1001"/>
      <c r="AU421" s="1047"/>
      <c r="AV421" s="972"/>
      <c r="AW421" s="46" t="s">
        <v>51</v>
      </c>
      <c r="AX421" s="18">
        <f>AX419-AX420</f>
        <v>0</v>
      </c>
      <c r="AY421" s="1001"/>
      <c r="AZ421" s="1047"/>
      <c r="BA421" s="972"/>
      <c r="BB421" s="46" t="s">
        <v>51</v>
      </c>
      <c r="BC421" s="18">
        <f>BC419-BC420</f>
        <v>0</v>
      </c>
      <c r="BD421" s="1001"/>
      <c r="BE421" s="1047"/>
      <c r="BF421" s="972"/>
      <c r="BG421" s="46" t="s">
        <v>51</v>
      </c>
      <c r="BH421" s="18">
        <f>BH419-BH420</f>
        <v>0</v>
      </c>
      <c r="BI421" s="1001"/>
      <c r="BJ421" s="1047"/>
      <c r="BK421" s="972"/>
      <c r="BL421" s="77"/>
      <c r="BM421" s="78"/>
      <c r="BN421" s="1001"/>
      <c r="BO421" s="985"/>
      <c r="BP421" s="955"/>
      <c r="BQ421" s="77"/>
      <c r="BR421" s="78"/>
      <c r="BS421" s="1001"/>
      <c r="BT421" s="985"/>
      <c r="BU421" s="955"/>
      <c r="BV421" s="77"/>
      <c r="BW421" s="78"/>
      <c r="BX421" s="1001"/>
      <c r="BY421" s="985"/>
      <c r="BZ421" s="955"/>
      <c r="CA421" s="1005"/>
      <c r="CB421" s="1021"/>
      <c r="CC421" s="1014"/>
    </row>
    <row r="422" spans="1:81" ht="18" customHeight="1">
      <c r="A422" s="1180"/>
      <c r="B422" s="1161"/>
      <c r="C422" s="1170" t="str">
        <f>職員設定!$H$7</f>
        <v>調整手当</v>
      </c>
      <c r="D422" s="44" t="s">
        <v>38</v>
      </c>
      <c r="E422" s="32"/>
      <c r="F422" s="1001"/>
      <c r="G422" s="1045">
        <f>E424*F413-H422</f>
        <v>0</v>
      </c>
      <c r="H422" s="1095"/>
      <c r="I422" s="44" t="s">
        <v>38</v>
      </c>
      <c r="J422" s="32"/>
      <c r="K422" s="1001"/>
      <c r="L422" s="1045">
        <f>J424*K413-M422</f>
        <v>0</v>
      </c>
      <c r="M422" s="1095"/>
      <c r="N422" s="44" t="s">
        <v>38</v>
      </c>
      <c r="O422" s="32"/>
      <c r="P422" s="1001"/>
      <c r="Q422" s="1045">
        <f>O424*P413-R422</f>
        <v>0</v>
      </c>
      <c r="R422" s="970">
        <f>IF(O413="",0,$M$422)</f>
        <v>0</v>
      </c>
      <c r="S422" s="44" t="s">
        <v>38</v>
      </c>
      <c r="T422" s="32"/>
      <c r="U422" s="1001"/>
      <c r="V422" s="1045">
        <f>T424*U413-W422</f>
        <v>0</v>
      </c>
      <c r="W422" s="970">
        <f>IF(T413="",0,$M$422)</f>
        <v>0</v>
      </c>
      <c r="X422" s="44" t="s">
        <v>38</v>
      </c>
      <c r="Y422" s="32"/>
      <c r="Z422" s="1001"/>
      <c r="AA422" s="1045">
        <f>Y424*Z413-AB422</f>
        <v>0</v>
      </c>
      <c r="AB422" s="970">
        <f>IF(Y413="",0,$M$422)</f>
        <v>0</v>
      </c>
      <c r="AC422" s="44" t="s">
        <v>38</v>
      </c>
      <c r="AD422" s="32"/>
      <c r="AE422" s="1001"/>
      <c r="AF422" s="1045">
        <f>AD424*AE413-AG422</f>
        <v>0</v>
      </c>
      <c r="AG422" s="970">
        <f>IF(AD413="",0,$M$422)</f>
        <v>0</v>
      </c>
      <c r="AH422" s="44" t="s">
        <v>38</v>
      </c>
      <c r="AI422" s="32"/>
      <c r="AJ422" s="1001"/>
      <c r="AK422" s="1045">
        <f>AI424*AJ413-AL422</f>
        <v>0</v>
      </c>
      <c r="AL422" s="970">
        <f>IF(AI413="",0,$M$422)</f>
        <v>0</v>
      </c>
      <c r="AM422" s="44" t="s">
        <v>38</v>
      </c>
      <c r="AN422" s="32"/>
      <c r="AO422" s="1001"/>
      <c r="AP422" s="1045">
        <f>AN424*AO413-AQ422</f>
        <v>0</v>
      </c>
      <c r="AQ422" s="970">
        <f>IF(AN413="",0,$M$422)</f>
        <v>0</v>
      </c>
      <c r="AR422" s="44" t="s">
        <v>38</v>
      </c>
      <c r="AS422" s="32"/>
      <c r="AT422" s="1001"/>
      <c r="AU422" s="1045">
        <f>AS424*AT413-AV422</f>
        <v>0</v>
      </c>
      <c r="AV422" s="970">
        <f>IF(AS413="",0,$M$422)</f>
        <v>0</v>
      </c>
      <c r="AW422" s="44" t="s">
        <v>38</v>
      </c>
      <c r="AX422" s="32"/>
      <c r="AY422" s="1001"/>
      <c r="AZ422" s="1045">
        <f>AX424*AY413-BA422</f>
        <v>0</v>
      </c>
      <c r="BA422" s="970">
        <f>IF(AX413="",0,$M$422)</f>
        <v>0</v>
      </c>
      <c r="BB422" s="44" t="s">
        <v>38</v>
      </c>
      <c r="BC422" s="32"/>
      <c r="BD422" s="1001"/>
      <c r="BE422" s="1045">
        <f>BC424*BD413-BF422</f>
        <v>0</v>
      </c>
      <c r="BF422" s="970">
        <f>IF(BC413="",0,$M$422)</f>
        <v>0</v>
      </c>
      <c r="BG422" s="44" t="s">
        <v>38</v>
      </c>
      <c r="BH422" s="32"/>
      <c r="BI422" s="1001"/>
      <c r="BJ422" s="1045">
        <f>BH424*BI413-BK422</f>
        <v>0</v>
      </c>
      <c r="BK422" s="970">
        <f>IF(BH413="",0,$M$422)</f>
        <v>0</v>
      </c>
      <c r="BL422" s="75"/>
      <c r="BM422" s="76"/>
      <c r="BN422" s="1001"/>
      <c r="BO422" s="983"/>
      <c r="BP422" s="960"/>
      <c r="BQ422" s="75"/>
      <c r="BR422" s="76"/>
      <c r="BS422" s="1001"/>
      <c r="BT422" s="983"/>
      <c r="BU422" s="960"/>
      <c r="BV422" s="75"/>
      <c r="BW422" s="76"/>
      <c r="BX422" s="1001"/>
      <c r="BY422" s="983"/>
      <c r="BZ422" s="960"/>
      <c r="CA422" s="1003">
        <f t="shared" ref="CA422" si="181">BJ422+BK422+BE422+BF422+AZ422+BA422+AU422+AV422+AP422+AQ422+AK422+AL422+AF422+AG422+AA422+AB422+V422+W422+Q422+R422+L422+M422+G422+H422</f>
        <v>0</v>
      </c>
      <c r="CB422" s="1019">
        <f t="shared" ref="CB422" si="182">H422+M422</f>
        <v>0</v>
      </c>
      <c r="CC422" s="1018">
        <f t="shared" ref="CC422" si="183">BK422+BF422+BA422+AV422+AQ422+AL422+AG422+AB422+W422+R422</f>
        <v>0</v>
      </c>
    </row>
    <row r="423" spans="1:81" s="421" customFormat="1" ht="18" customHeight="1">
      <c r="A423" s="1180"/>
      <c r="B423" s="1162"/>
      <c r="C423" s="1140"/>
      <c r="D423" s="45" t="s">
        <v>71</v>
      </c>
      <c r="E423" s="149" t="str">
        <f>IF(E422&lt;&gt;"",職員設定!$H$16,"0")</f>
        <v>0</v>
      </c>
      <c r="F423" s="1001"/>
      <c r="G423" s="1046"/>
      <c r="H423" s="1103"/>
      <c r="I423" s="45" t="s">
        <v>71</v>
      </c>
      <c r="J423" s="149" t="str">
        <f>IF(J422&lt;&gt;"",職員設定!$H$16,"0")</f>
        <v>0</v>
      </c>
      <c r="K423" s="1001"/>
      <c r="L423" s="1046"/>
      <c r="M423" s="1103"/>
      <c r="N423" s="45" t="s">
        <v>71</v>
      </c>
      <c r="O423" s="149" t="str">
        <f>IF(O422&lt;&gt;"",職員設定!$H$16,"0")</f>
        <v>0</v>
      </c>
      <c r="P423" s="1001"/>
      <c r="Q423" s="1046"/>
      <c r="R423" s="971"/>
      <c r="S423" s="45" t="s">
        <v>71</v>
      </c>
      <c r="T423" s="149" t="str">
        <f>IF(T422&lt;&gt;"",職員設定!$H$16,"0")</f>
        <v>0</v>
      </c>
      <c r="U423" s="1001"/>
      <c r="V423" s="1046"/>
      <c r="W423" s="971"/>
      <c r="X423" s="45" t="s">
        <v>71</v>
      </c>
      <c r="Y423" s="149" t="str">
        <f>IF(Y422&lt;&gt;"",職員設定!$H$16,"0")</f>
        <v>0</v>
      </c>
      <c r="Z423" s="1001"/>
      <c r="AA423" s="1046"/>
      <c r="AB423" s="971"/>
      <c r="AC423" s="45" t="s">
        <v>71</v>
      </c>
      <c r="AD423" s="149" t="str">
        <f>IF(AD422&lt;&gt;"",職員設定!$H$16,"0")</f>
        <v>0</v>
      </c>
      <c r="AE423" s="1001"/>
      <c r="AF423" s="1046"/>
      <c r="AG423" s="971"/>
      <c r="AH423" s="45" t="s">
        <v>71</v>
      </c>
      <c r="AI423" s="149" t="str">
        <f>IF(AI422&lt;&gt;"",職員設定!$H$16,"0")</f>
        <v>0</v>
      </c>
      <c r="AJ423" s="1001"/>
      <c r="AK423" s="1046"/>
      <c r="AL423" s="971"/>
      <c r="AM423" s="45" t="s">
        <v>71</v>
      </c>
      <c r="AN423" s="149" t="str">
        <f>IF(AN422&lt;&gt;"",職員設定!$H$16,"0")</f>
        <v>0</v>
      </c>
      <c r="AO423" s="1001"/>
      <c r="AP423" s="1046"/>
      <c r="AQ423" s="971"/>
      <c r="AR423" s="45" t="s">
        <v>71</v>
      </c>
      <c r="AS423" s="149" t="str">
        <f>IF(AS422&lt;&gt;"",職員設定!$H$16,"0")</f>
        <v>0</v>
      </c>
      <c r="AT423" s="1001"/>
      <c r="AU423" s="1046"/>
      <c r="AV423" s="971"/>
      <c r="AW423" s="45" t="s">
        <v>71</v>
      </c>
      <c r="AX423" s="149" t="str">
        <f>IF(AX422&lt;&gt;"",職員設定!$H$16,"0")</f>
        <v>0</v>
      </c>
      <c r="AY423" s="1001"/>
      <c r="AZ423" s="1046"/>
      <c r="BA423" s="971"/>
      <c r="BB423" s="45" t="s">
        <v>71</v>
      </c>
      <c r="BC423" s="149" t="str">
        <f>IF(BC422&lt;&gt;"",職員設定!$H$16,"0")</f>
        <v>0</v>
      </c>
      <c r="BD423" s="1001"/>
      <c r="BE423" s="1046"/>
      <c r="BF423" s="971"/>
      <c r="BG423" s="45" t="s">
        <v>71</v>
      </c>
      <c r="BH423" s="149" t="str">
        <f>IF(BH422&lt;&gt;"",職員設定!$H$16,"0")</f>
        <v>0</v>
      </c>
      <c r="BI423" s="1001"/>
      <c r="BJ423" s="1046"/>
      <c r="BK423" s="971"/>
      <c r="BL423" s="45"/>
      <c r="BM423" s="16"/>
      <c r="BN423" s="1001"/>
      <c r="BO423" s="984"/>
      <c r="BP423" s="954"/>
      <c r="BQ423" s="45"/>
      <c r="BR423" s="16"/>
      <c r="BS423" s="1001"/>
      <c r="BT423" s="984"/>
      <c r="BU423" s="954"/>
      <c r="BV423" s="45"/>
      <c r="BW423" s="16"/>
      <c r="BX423" s="1001"/>
      <c r="BY423" s="984"/>
      <c r="BZ423" s="954"/>
      <c r="CA423" s="1004"/>
      <c r="CB423" s="1020"/>
      <c r="CC423" s="1013"/>
    </row>
    <row r="424" spans="1:81" ht="18" customHeight="1" thickBot="1">
      <c r="A424" s="1180"/>
      <c r="B424" s="1162"/>
      <c r="C424" s="1141"/>
      <c r="D424" s="46" t="s">
        <v>51</v>
      </c>
      <c r="E424" s="18">
        <f>E422-E423</f>
        <v>0</v>
      </c>
      <c r="F424" s="1001"/>
      <c r="G424" s="1047"/>
      <c r="H424" s="1104"/>
      <c r="I424" s="46" t="s">
        <v>51</v>
      </c>
      <c r="J424" s="18">
        <f>J422-J423</f>
        <v>0</v>
      </c>
      <c r="K424" s="1001"/>
      <c r="L424" s="1047"/>
      <c r="M424" s="1104"/>
      <c r="N424" s="46" t="s">
        <v>51</v>
      </c>
      <c r="O424" s="18">
        <f>O422-O423</f>
        <v>0</v>
      </c>
      <c r="P424" s="1001"/>
      <c r="Q424" s="1047"/>
      <c r="R424" s="972"/>
      <c r="S424" s="46" t="s">
        <v>51</v>
      </c>
      <c r="T424" s="18">
        <f>T422-T423</f>
        <v>0</v>
      </c>
      <c r="U424" s="1001"/>
      <c r="V424" s="1047"/>
      <c r="W424" s="972"/>
      <c r="X424" s="46" t="s">
        <v>51</v>
      </c>
      <c r="Y424" s="18">
        <f>Y422-Y423</f>
        <v>0</v>
      </c>
      <c r="Z424" s="1001"/>
      <c r="AA424" s="1047"/>
      <c r="AB424" s="972"/>
      <c r="AC424" s="46" t="s">
        <v>51</v>
      </c>
      <c r="AD424" s="18">
        <f>AD422-AD423</f>
        <v>0</v>
      </c>
      <c r="AE424" s="1001"/>
      <c r="AF424" s="1047"/>
      <c r="AG424" s="972"/>
      <c r="AH424" s="46" t="s">
        <v>51</v>
      </c>
      <c r="AI424" s="18">
        <f>AI422-AI423</f>
        <v>0</v>
      </c>
      <c r="AJ424" s="1001"/>
      <c r="AK424" s="1047"/>
      <c r="AL424" s="972"/>
      <c r="AM424" s="46" t="s">
        <v>51</v>
      </c>
      <c r="AN424" s="18">
        <f>AN422-AN423</f>
        <v>0</v>
      </c>
      <c r="AO424" s="1001"/>
      <c r="AP424" s="1047"/>
      <c r="AQ424" s="972"/>
      <c r="AR424" s="46" t="s">
        <v>51</v>
      </c>
      <c r="AS424" s="18">
        <f>AS422-AS423</f>
        <v>0</v>
      </c>
      <c r="AT424" s="1001"/>
      <c r="AU424" s="1047"/>
      <c r="AV424" s="972"/>
      <c r="AW424" s="46" t="s">
        <v>51</v>
      </c>
      <c r="AX424" s="18">
        <f>AX422-AX423</f>
        <v>0</v>
      </c>
      <c r="AY424" s="1001"/>
      <c r="AZ424" s="1047"/>
      <c r="BA424" s="972"/>
      <c r="BB424" s="46" t="s">
        <v>51</v>
      </c>
      <c r="BC424" s="18">
        <f>BC422-BC423</f>
        <v>0</v>
      </c>
      <c r="BD424" s="1001"/>
      <c r="BE424" s="1047"/>
      <c r="BF424" s="972"/>
      <c r="BG424" s="46" t="s">
        <v>51</v>
      </c>
      <c r="BH424" s="18">
        <f>BH422-BH423</f>
        <v>0</v>
      </c>
      <c r="BI424" s="1001"/>
      <c r="BJ424" s="1047"/>
      <c r="BK424" s="972"/>
      <c r="BL424" s="77"/>
      <c r="BM424" s="78"/>
      <c r="BN424" s="1001"/>
      <c r="BO424" s="985"/>
      <c r="BP424" s="955"/>
      <c r="BQ424" s="77"/>
      <c r="BR424" s="78"/>
      <c r="BS424" s="1001"/>
      <c r="BT424" s="985"/>
      <c r="BU424" s="955"/>
      <c r="BV424" s="77"/>
      <c r="BW424" s="78"/>
      <c r="BX424" s="1001"/>
      <c r="BY424" s="985"/>
      <c r="BZ424" s="955"/>
      <c r="CA424" s="1005"/>
      <c r="CB424" s="1021"/>
      <c r="CC424" s="1014"/>
    </row>
    <row r="425" spans="1:81" ht="18" customHeight="1">
      <c r="A425" s="1180"/>
      <c r="B425" s="1162"/>
      <c r="C425" s="1140" t="str">
        <f>職員設定!$I$7</f>
        <v>名称</v>
      </c>
      <c r="D425" s="44" t="s">
        <v>38</v>
      </c>
      <c r="E425" s="32"/>
      <c r="F425" s="1001"/>
      <c r="G425" s="1046">
        <f>E427*F413-H425</f>
        <v>0</v>
      </c>
      <c r="H425" s="1095"/>
      <c r="I425" s="44" t="s">
        <v>38</v>
      </c>
      <c r="J425" s="32"/>
      <c r="K425" s="1001"/>
      <c r="L425" s="1046">
        <f>J427*K413-M425</f>
        <v>0</v>
      </c>
      <c r="M425" s="1095"/>
      <c r="N425" s="48" t="s">
        <v>38</v>
      </c>
      <c r="O425" s="33"/>
      <c r="P425" s="1001"/>
      <c r="Q425" s="1046">
        <f>O427*P413-R425</f>
        <v>0</v>
      </c>
      <c r="R425" s="970">
        <f>IF(O413="",0,$M$425)</f>
        <v>0</v>
      </c>
      <c r="S425" s="48" t="s">
        <v>38</v>
      </c>
      <c r="T425" s="33"/>
      <c r="U425" s="1001"/>
      <c r="V425" s="1046">
        <f>T427*U413-W425</f>
        <v>0</v>
      </c>
      <c r="W425" s="970">
        <f>IF(T413="",0,$M$425)</f>
        <v>0</v>
      </c>
      <c r="X425" s="48" t="s">
        <v>38</v>
      </c>
      <c r="Y425" s="33"/>
      <c r="Z425" s="1001"/>
      <c r="AA425" s="1046">
        <f>Y427*Z413-AB425</f>
        <v>0</v>
      </c>
      <c r="AB425" s="970">
        <f>IF(Y413="",0,$M$425)</f>
        <v>0</v>
      </c>
      <c r="AC425" s="48" t="s">
        <v>38</v>
      </c>
      <c r="AD425" s="33"/>
      <c r="AE425" s="1001"/>
      <c r="AF425" s="1046">
        <f>AD427*AE413-AG425</f>
        <v>0</v>
      </c>
      <c r="AG425" s="970">
        <f>IF(AD413="",0,$M$425)</f>
        <v>0</v>
      </c>
      <c r="AH425" s="48" t="s">
        <v>38</v>
      </c>
      <c r="AI425" s="33"/>
      <c r="AJ425" s="1001"/>
      <c r="AK425" s="1046">
        <f>AI427*AJ413-AL425</f>
        <v>0</v>
      </c>
      <c r="AL425" s="970">
        <f>IF(AI413="",0,$M$425)</f>
        <v>0</v>
      </c>
      <c r="AM425" s="48" t="s">
        <v>38</v>
      </c>
      <c r="AN425" s="33"/>
      <c r="AO425" s="1001"/>
      <c r="AP425" s="1046">
        <f>AN427*AO413-AQ425</f>
        <v>0</v>
      </c>
      <c r="AQ425" s="970">
        <f>IF(AN413="",0,$M$425)</f>
        <v>0</v>
      </c>
      <c r="AR425" s="48" t="s">
        <v>38</v>
      </c>
      <c r="AS425" s="33"/>
      <c r="AT425" s="1001"/>
      <c r="AU425" s="1046">
        <f>AS427*AT413-AV425</f>
        <v>0</v>
      </c>
      <c r="AV425" s="970">
        <f>IF(AS413="",0,$M$425)</f>
        <v>0</v>
      </c>
      <c r="AW425" s="48" t="s">
        <v>38</v>
      </c>
      <c r="AX425" s="33"/>
      <c r="AY425" s="1001"/>
      <c r="AZ425" s="1046">
        <f>AX427*AY413-BA425</f>
        <v>0</v>
      </c>
      <c r="BA425" s="970">
        <f>IF(AX413="",0,$M$425)</f>
        <v>0</v>
      </c>
      <c r="BB425" s="48" t="s">
        <v>38</v>
      </c>
      <c r="BC425" s="33"/>
      <c r="BD425" s="1001"/>
      <c r="BE425" s="1046">
        <f>BC427*BD413-BF425</f>
        <v>0</v>
      </c>
      <c r="BF425" s="970">
        <f>IF(BC413="",0,$M$425)</f>
        <v>0</v>
      </c>
      <c r="BG425" s="48" t="s">
        <v>38</v>
      </c>
      <c r="BH425" s="33"/>
      <c r="BI425" s="1001"/>
      <c r="BJ425" s="1046">
        <f>BH427*BI413-BK425</f>
        <v>0</v>
      </c>
      <c r="BK425" s="970">
        <f>IF(BH413="",0,$M$425)</f>
        <v>0</v>
      </c>
      <c r="BL425" s="75"/>
      <c r="BM425" s="76"/>
      <c r="BN425" s="1001"/>
      <c r="BO425" s="984"/>
      <c r="BP425" s="960"/>
      <c r="BQ425" s="75"/>
      <c r="BR425" s="76"/>
      <c r="BS425" s="1001"/>
      <c r="BT425" s="984"/>
      <c r="BU425" s="960"/>
      <c r="BV425" s="75"/>
      <c r="BW425" s="76"/>
      <c r="BX425" s="1001"/>
      <c r="BY425" s="984"/>
      <c r="BZ425" s="960"/>
      <c r="CA425" s="1003">
        <f t="shared" ref="CA425" si="184">BJ425+BK425+BE425+BF425+AZ425+BA425+AU425+AV425+AP425+AQ425+AK425+AL425+AF425+AG425+AA425+AB425+V425+W425+Q425+R425+L425+M425+G425+H425</f>
        <v>0</v>
      </c>
      <c r="CB425" s="1019">
        <f t="shared" ref="CB425" si="185">H425+M425</f>
        <v>0</v>
      </c>
      <c r="CC425" s="1018">
        <f>BK425+BF425+BA425+AV425+AQ425+AL425+AG425+AB425+W425+R425</f>
        <v>0</v>
      </c>
    </row>
    <row r="426" spans="1:81" s="421" customFormat="1" ht="18" customHeight="1">
      <c r="A426" s="1180"/>
      <c r="B426" s="1162"/>
      <c r="C426" s="1140"/>
      <c r="D426" s="45" t="s">
        <v>71</v>
      </c>
      <c r="E426" s="149" t="str">
        <f>IF(E425&lt;&gt;"",職員設定!$I$16,"0")</f>
        <v>0</v>
      </c>
      <c r="F426" s="1001"/>
      <c r="G426" s="1046"/>
      <c r="H426" s="1103"/>
      <c r="I426" s="45" t="s">
        <v>71</v>
      </c>
      <c r="J426" s="149" t="str">
        <f>IF(J425&lt;&gt;"",職員設定!$I$16,"0")</f>
        <v>0</v>
      </c>
      <c r="K426" s="1001"/>
      <c r="L426" s="1046"/>
      <c r="M426" s="1103"/>
      <c r="N426" s="45" t="s">
        <v>71</v>
      </c>
      <c r="O426" s="149" t="str">
        <f>IF(O425&lt;&gt;"",職員設定!$I$16,"0")</f>
        <v>0</v>
      </c>
      <c r="P426" s="1001"/>
      <c r="Q426" s="1046"/>
      <c r="R426" s="971"/>
      <c r="S426" s="45" t="s">
        <v>71</v>
      </c>
      <c r="T426" s="149" t="str">
        <f>IF(T425&lt;&gt;"",職員設定!$I$16,"0")</f>
        <v>0</v>
      </c>
      <c r="U426" s="1001"/>
      <c r="V426" s="1046"/>
      <c r="W426" s="971"/>
      <c r="X426" s="45" t="s">
        <v>71</v>
      </c>
      <c r="Y426" s="149" t="str">
        <f>IF(Y425&lt;&gt;"",職員設定!$I$16,"0")</f>
        <v>0</v>
      </c>
      <c r="Z426" s="1001"/>
      <c r="AA426" s="1046"/>
      <c r="AB426" s="971"/>
      <c r="AC426" s="45" t="s">
        <v>71</v>
      </c>
      <c r="AD426" s="149" t="str">
        <f>IF(AD425&lt;&gt;"",職員設定!$I$16,"0")</f>
        <v>0</v>
      </c>
      <c r="AE426" s="1001"/>
      <c r="AF426" s="1046"/>
      <c r="AG426" s="971"/>
      <c r="AH426" s="45" t="s">
        <v>71</v>
      </c>
      <c r="AI426" s="149" t="str">
        <f>IF(AI425&lt;&gt;"",職員設定!$I$16,"0")</f>
        <v>0</v>
      </c>
      <c r="AJ426" s="1001"/>
      <c r="AK426" s="1046"/>
      <c r="AL426" s="971"/>
      <c r="AM426" s="45" t="s">
        <v>71</v>
      </c>
      <c r="AN426" s="149" t="str">
        <f>IF(AN425&lt;&gt;"",職員設定!$I$16,"0")</f>
        <v>0</v>
      </c>
      <c r="AO426" s="1001"/>
      <c r="AP426" s="1046"/>
      <c r="AQ426" s="971"/>
      <c r="AR426" s="45" t="s">
        <v>71</v>
      </c>
      <c r="AS426" s="149" t="str">
        <f>IF(AS425&lt;&gt;"",職員設定!$I$16,"0")</f>
        <v>0</v>
      </c>
      <c r="AT426" s="1001"/>
      <c r="AU426" s="1046"/>
      <c r="AV426" s="971"/>
      <c r="AW426" s="45" t="s">
        <v>71</v>
      </c>
      <c r="AX426" s="149" t="str">
        <f>IF(AX425&lt;&gt;"",職員設定!$I$16,"0")</f>
        <v>0</v>
      </c>
      <c r="AY426" s="1001"/>
      <c r="AZ426" s="1046"/>
      <c r="BA426" s="971"/>
      <c r="BB426" s="45" t="s">
        <v>71</v>
      </c>
      <c r="BC426" s="149" t="str">
        <f>IF(BC425&lt;&gt;"",職員設定!$I$16,"0")</f>
        <v>0</v>
      </c>
      <c r="BD426" s="1001"/>
      <c r="BE426" s="1046"/>
      <c r="BF426" s="971"/>
      <c r="BG426" s="45" t="s">
        <v>71</v>
      </c>
      <c r="BH426" s="149" t="str">
        <f>IF(BH425&lt;&gt;"",職員設定!$I$16,"0")</f>
        <v>0</v>
      </c>
      <c r="BI426" s="1001"/>
      <c r="BJ426" s="1046"/>
      <c r="BK426" s="971"/>
      <c r="BL426" s="45"/>
      <c r="BM426" s="16"/>
      <c r="BN426" s="1001"/>
      <c r="BO426" s="984"/>
      <c r="BP426" s="954"/>
      <c r="BQ426" s="45"/>
      <c r="BR426" s="16"/>
      <c r="BS426" s="1001"/>
      <c r="BT426" s="984"/>
      <c r="BU426" s="954"/>
      <c r="BV426" s="45"/>
      <c r="BW426" s="16"/>
      <c r="BX426" s="1001"/>
      <c r="BY426" s="984"/>
      <c r="BZ426" s="954"/>
      <c r="CA426" s="1004"/>
      <c r="CB426" s="1020"/>
      <c r="CC426" s="1013"/>
    </row>
    <row r="427" spans="1:81" ht="18" customHeight="1" thickBot="1">
      <c r="A427" s="1180"/>
      <c r="B427" s="1163"/>
      <c r="C427" s="1141"/>
      <c r="D427" s="46" t="s">
        <v>51</v>
      </c>
      <c r="E427" s="18">
        <f>E425-E426</f>
        <v>0</v>
      </c>
      <c r="F427" s="1001"/>
      <c r="G427" s="1047"/>
      <c r="H427" s="1104"/>
      <c r="I427" s="46" t="s">
        <v>51</v>
      </c>
      <c r="J427" s="18">
        <f>J425-J426</f>
        <v>0</v>
      </c>
      <c r="K427" s="1001"/>
      <c r="L427" s="1047"/>
      <c r="M427" s="1104"/>
      <c r="N427" s="46" t="s">
        <v>51</v>
      </c>
      <c r="O427" s="18">
        <f>O425-O426</f>
        <v>0</v>
      </c>
      <c r="P427" s="1001"/>
      <c r="Q427" s="1047"/>
      <c r="R427" s="972"/>
      <c r="S427" s="46" t="s">
        <v>51</v>
      </c>
      <c r="T427" s="18">
        <f>T425-T426</f>
        <v>0</v>
      </c>
      <c r="U427" s="1001"/>
      <c r="V427" s="1047"/>
      <c r="W427" s="972"/>
      <c r="X427" s="46" t="s">
        <v>51</v>
      </c>
      <c r="Y427" s="18">
        <f>Y425-Y426</f>
        <v>0</v>
      </c>
      <c r="Z427" s="1001"/>
      <c r="AA427" s="1047"/>
      <c r="AB427" s="972"/>
      <c r="AC427" s="46" t="s">
        <v>51</v>
      </c>
      <c r="AD427" s="18">
        <f>AD425-AD426</f>
        <v>0</v>
      </c>
      <c r="AE427" s="1001"/>
      <c r="AF427" s="1047"/>
      <c r="AG427" s="972"/>
      <c r="AH427" s="46" t="s">
        <v>51</v>
      </c>
      <c r="AI427" s="18">
        <f>AI425-AI426</f>
        <v>0</v>
      </c>
      <c r="AJ427" s="1001"/>
      <c r="AK427" s="1047"/>
      <c r="AL427" s="972"/>
      <c r="AM427" s="46" t="s">
        <v>51</v>
      </c>
      <c r="AN427" s="18">
        <f>AN425-AN426</f>
        <v>0</v>
      </c>
      <c r="AO427" s="1001"/>
      <c r="AP427" s="1047"/>
      <c r="AQ427" s="972"/>
      <c r="AR427" s="46" t="s">
        <v>51</v>
      </c>
      <c r="AS427" s="18">
        <f>AS425-AS426</f>
        <v>0</v>
      </c>
      <c r="AT427" s="1001"/>
      <c r="AU427" s="1047"/>
      <c r="AV427" s="972"/>
      <c r="AW427" s="46" t="s">
        <v>51</v>
      </c>
      <c r="AX427" s="18">
        <f>AX425-AX426</f>
        <v>0</v>
      </c>
      <c r="AY427" s="1001"/>
      <c r="AZ427" s="1047"/>
      <c r="BA427" s="972"/>
      <c r="BB427" s="46" t="s">
        <v>51</v>
      </c>
      <c r="BC427" s="18">
        <f>BC425-BC426</f>
        <v>0</v>
      </c>
      <c r="BD427" s="1001"/>
      <c r="BE427" s="1047"/>
      <c r="BF427" s="972"/>
      <c r="BG427" s="46" t="s">
        <v>51</v>
      </c>
      <c r="BH427" s="18">
        <f>BH425-BH426</f>
        <v>0</v>
      </c>
      <c r="BI427" s="1001"/>
      <c r="BJ427" s="1047"/>
      <c r="BK427" s="972"/>
      <c r="BL427" s="77"/>
      <c r="BM427" s="78"/>
      <c r="BN427" s="1001"/>
      <c r="BO427" s="985"/>
      <c r="BP427" s="955"/>
      <c r="BQ427" s="77"/>
      <c r="BR427" s="78"/>
      <c r="BS427" s="1001"/>
      <c r="BT427" s="985"/>
      <c r="BU427" s="955"/>
      <c r="BV427" s="77"/>
      <c r="BW427" s="78"/>
      <c r="BX427" s="1001"/>
      <c r="BY427" s="985"/>
      <c r="BZ427" s="955"/>
      <c r="CA427" s="1005"/>
      <c r="CB427" s="1021"/>
      <c r="CC427" s="1014"/>
    </row>
    <row r="428" spans="1:81" ht="18" customHeight="1">
      <c r="A428" s="1180"/>
      <c r="B428" s="1142" t="s">
        <v>53</v>
      </c>
      <c r="C428" s="1177" t="str">
        <f>職員設定!$J$7</f>
        <v>名称</v>
      </c>
      <c r="D428" s="44" t="s">
        <v>48</v>
      </c>
      <c r="E428" s="32"/>
      <c r="F428" s="1001"/>
      <c r="G428" s="1045">
        <f>E431*F413-H428</f>
        <v>0</v>
      </c>
      <c r="H428" s="1095"/>
      <c r="I428" s="44" t="s">
        <v>48</v>
      </c>
      <c r="J428" s="32"/>
      <c r="K428" s="1001"/>
      <c r="L428" s="1045">
        <f>J431*K413-M428</f>
        <v>0</v>
      </c>
      <c r="M428" s="1095"/>
      <c r="N428" s="44" t="s">
        <v>48</v>
      </c>
      <c r="O428" s="32"/>
      <c r="P428" s="1001"/>
      <c r="Q428" s="1045">
        <f>O431*P413-R428</f>
        <v>0</v>
      </c>
      <c r="R428" s="986"/>
      <c r="S428" s="44" t="s">
        <v>48</v>
      </c>
      <c r="T428" s="32"/>
      <c r="U428" s="1001"/>
      <c r="V428" s="1045">
        <f>T431*U413-W428</f>
        <v>0</v>
      </c>
      <c r="W428" s="986"/>
      <c r="X428" s="44" t="s">
        <v>48</v>
      </c>
      <c r="Y428" s="32"/>
      <c r="Z428" s="1001"/>
      <c r="AA428" s="1045">
        <f>Y431*Z413-AB428</f>
        <v>0</v>
      </c>
      <c r="AB428" s="986"/>
      <c r="AC428" s="44" t="s">
        <v>48</v>
      </c>
      <c r="AD428" s="32"/>
      <c r="AE428" s="1001"/>
      <c r="AF428" s="1045">
        <f>AD431*AE413-AG428</f>
        <v>0</v>
      </c>
      <c r="AG428" s="986"/>
      <c r="AH428" s="44" t="s">
        <v>48</v>
      </c>
      <c r="AI428" s="32"/>
      <c r="AJ428" s="1001"/>
      <c r="AK428" s="1045">
        <f>AI431*AJ413-AL428</f>
        <v>0</v>
      </c>
      <c r="AL428" s="986"/>
      <c r="AM428" s="44" t="s">
        <v>48</v>
      </c>
      <c r="AN428" s="32"/>
      <c r="AO428" s="1001"/>
      <c r="AP428" s="1045">
        <f>AN431*AO413-AQ428</f>
        <v>0</v>
      </c>
      <c r="AQ428" s="986"/>
      <c r="AR428" s="44" t="s">
        <v>48</v>
      </c>
      <c r="AS428" s="32"/>
      <c r="AT428" s="1001"/>
      <c r="AU428" s="1045">
        <f>AS431*AT413-AV428</f>
        <v>0</v>
      </c>
      <c r="AV428" s="986"/>
      <c r="AW428" s="44" t="s">
        <v>48</v>
      </c>
      <c r="AX428" s="32"/>
      <c r="AY428" s="1001"/>
      <c r="AZ428" s="1045">
        <f>AX431*AY413-BA428</f>
        <v>0</v>
      </c>
      <c r="BA428" s="986"/>
      <c r="BB428" s="44" t="s">
        <v>48</v>
      </c>
      <c r="BC428" s="32"/>
      <c r="BD428" s="1001"/>
      <c r="BE428" s="1045">
        <f>BC431*BD413-BF428</f>
        <v>0</v>
      </c>
      <c r="BF428" s="986"/>
      <c r="BG428" s="44" t="s">
        <v>48</v>
      </c>
      <c r="BH428" s="32"/>
      <c r="BI428" s="1001"/>
      <c r="BJ428" s="1045">
        <f>BH431*BI413-BK428</f>
        <v>0</v>
      </c>
      <c r="BK428" s="986"/>
      <c r="BL428" s="409" t="s">
        <v>206</v>
      </c>
      <c r="BM428" s="32"/>
      <c r="BN428" s="1001"/>
      <c r="BO428" s="973">
        <f>BM431*BN413-BP428</f>
        <v>0</v>
      </c>
      <c r="BP428" s="961">
        <f>IF(BM429&gt;BM428,(BM429-BM428)*BN413,0)</f>
        <v>0</v>
      </c>
      <c r="BQ428" s="409" t="s">
        <v>206</v>
      </c>
      <c r="BR428" s="32"/>
      <c r="BS428" s="1001"/>
      <c r="BT428" s="973">
        <f>BR431*BS413-BU428</f>
        <v>0</v>
      </c>
      <c r="BU428" s="961">
        <f>IF(BR429&gt;BR428,(BR429-BR428)*BS413,0)</f>
        <v>0</v>
      </c>
      <c r="BV428" s="409" t="s">
        <v>206</v>
      </c>
      <c r="BW428" s="32"/>
      <c r="BX428" s="1001"/>
      <c r="BY428" s="973">
        <f>BW431*BX413-BZ428</f>
        <v>0</v>
      </c>
      <c r="BZ428" s="961">
        <f>IF(BW429&gt;BW428,(BW429-BW428)*BX413,0)</f>
        <v>0</v>
      </c>
      <c r="CA428" s="1003">
        <f>BJ428+BK428+BE428+BF428+AZ428+BA428+AU428+AV428+AP428+AQ428+AK428+AL428+AF428+AG428+AA428+AB428+V428+W428+Q428+R428+L428+M428+G428+H428+BO428+BP428+BT428+BU428+BY428+BZ428</f>
        <v>0</v>
      </c>
      <c r="CB428" s="1019">
        <f>H428+M428</f>
        <v>0</v>
      </c>
      <c r="CC428" s="944">
        <f>BK428+BF428+BA428+AV428+AQ428+AL428+AG428+AB428+W428+R428+BP428+BU428+BZ428</f>
        <v>0</v>
      </c>
    </row>
    <row r="429" spans="1:81" s="5" customFormat="1" ht="18" customHeight="1">
      <c r="A429" s="1180"/>
      <c r="B429" s="1143"/>
      <c r="C429" s="1178"/>
      <c r="D429" s="48" t="s">
        <v>38</v>
      </c>
      <c r="E429" s="33"/>
      <c r="F429" s="1001"/>
      <c r="G429" s="1046"/>
      <c r="H429" s="1096"/>
      <c r="I429" s="48" t="s">
        <v>38</v>
      </c>
      <c r="J429" s="33"/>
      <c r="K429" s="1001"/>
      <c r="L429" s="1046"/>
      <c r="M429" s="1096"/>
      <c r="N429" s="48" t="s">
        <v>38</v>
      </c>
      <c r="O429" s="33"/>
      <c r="P429" s="1001"/>
      <c r="Q429" s="1046"/>
      <c r="R429" s="987"/>
      <c r="S429" s="48" t="s">
        <v>38</v>
      </c>
      <c r="T429" s="33"/>
      <c r="U429" s="1001"/>
      <c r="V429" s="1046"/>
      <c r="W429" s="987"/>
      <c r="X429" s="48" t="s">
        <v>38</v>
      </c>
      <c r="Y429" s="33"/>
      <c r="Z429" s="1001"/>
      <c r="AA429" s="1046"/>
      <c r="AB429" s="987"/>
      <c r="AC429" s="48" t="s">
        <v>38</v>
      </c>
      <c r="AD429" s="33"/>
      <c r="AE429" s="1001"/>
      <c r="AF429" s="1046"/>
      <c r="AG429" s="987"/>
      <c r="AH429" s="48" t="s">
        <v>38</v>
      </c>
      <c r="AI429" s="33"/>
      <c r="AJ429" s="1001"/>
      <c r="AK429" s="1046"/>
      <c r="AL429" s="987"/>
      <c r="AM429" s="48" t="s">
        <v>38</v>
      </c>
      <c r="AN429" s="33"/>
      <c r="AO429" s="1001"/>
      <c r="AP429" s="1046"/>
      <c r="AQ429" s="987"/>
      <c r="AR429" s="48" t="s">
        <v>38</v>
      </c>
      <c r="AS429" s="33"/>
      <c r="AT429" s="1001"/>
      <c r="AU429" s="1046"/>
      <c r="AV429" s="987"/>
      <c r="AW429" s="48" t="s">
        <v>38</v>
      </c>
      <c r="AX429" s="33"/>
      <c r="AY429" s="1001"/>
      <c r="AZ429" s="1046"/>
      <c r="BA429" s="987"/>
      <c r="BB429" s="48" t="s">
        <v>38</v>
      </c>
      <c r="BC429" s="33"/>
      <c r="BD429" s="1001"/>
      <c r="BE429" s="1046"/>
      <c r="BF429" s="987"/>
      <c r="BG429" s="48" t="s">
        <v>38</v>
      </c>
      <c r="BH429" s="33"/>
      <c r="BI429" s="1001"/>
      <c r="BJ429" s="1046"/>
      <c r="BK429" s="987"/>
      <c r="BL429" s="48" t="s">
        <v>205</v>
      </c>
      <c r="BM429" s="33"/>
      <c r="BN429" s="1001"/>
      <c r="BO429" s="974"/>
      <c r="BP429" s="958"/>
      <c r="BQ429" s="48" t="s">
        <v>205</v>
      </c>
      <c r="BR429" s="33"/>
      <c r="BS429" s="1001"/>
      <c r="BT429" s="974"/>
      <c r="BU429" s="958"/>
      <c r="BV429" s="48" t="s">
        <v>205</v>
      </c>
      <c r="BW429" s="33"/>
      <c r="BX429" s="1001"/>
      <c r="BY429" s="974"/>
      <c r="BZ429" s="958"/>
      <c r="CA429" s="1080"/>
      <c r="CB429" s="1022"/>
      <c r="CC429" s="1028"/>
    </row>
    <row r="430" spans="1:81" ht="18" customHeight="1">
      <c r="A430" s="1180"/>
      <c r="B430" s="1143"/>
      <c r="C430" s="1178"/>
      <c r="D430" s="49" t="s">
        <v>44</v>
      </c>
      <c r="E430" s="34"/>
      <c r="F430" s="1001"/>
      <c r="G430" s="1046"/>
      <c r="H430" s="1096"/>
      <c r="I430" s="49" t="s">
        <v>44</v>
      </c>
      <c r="J430" s="34"/>
      <c r="K430" s="1001"/>
      <c r="L430" s="1046"/>
      <c r="M430" s="1096"/>
      <c r="N430" s="49" t="s">
        <v>44</v>
      </c>
      <c r="O430" s="34"/>
      <c r="P430" s="1001"/>
      <c r="Q430" s="1046"/>
      <c r="R430" s="987"/>
      <c r="S430" s="49" t="s">
        <v>44</v>
      </c>
      <c r="T430" s="34"/>
      <c r="U430" s="1001"/>
      <c r="V430" s="1046"/>
      <c r="W430" s="987"/>
      <c r="X430" s="49" t="s">
        <v>44</v>
      </c>
      <c r="Y430" s="34"/>
      <c r="Z430" s="1001"/>
      <c r="AA430" s="1046"/>
      <c r="AB430" s="987"/>
      <c r="AC430" s="49" t="s">
        <v>44</v>
      </c>
      <c r="AD430" s="34"/>
      <c r="AE430" s="1001"/>
      <c r="AF430" s="1046"/>
      <c r="AG430" s="987"/>
      <c r="AH430" s="49" t="s">
        <v>44</v>
      </c>
      <c r="AI430" s="34"/>
      <c r="AJ430" s="1001"/>
      <c r="AK430" s="1046"/>
      <c r="AL430" s="987"/>
      <c r="AM430" s="49" t="s">
        <v>44</v>
      </c>
      <c r="AN430" s="34"/>
      <c r="AO430" s="1001"/>
      <c r="AP430" s="1046"/>
      <c r="AQ430" s="987"/>
      <c r="AR430" s="49" t="s">
        <v>44</v>
      </c>
      <c r="AS430" s="34"/>
      <c r="AT430" s="1001"/>
      <c r="AU430" s="1046"/>
      <c r="AV430" s="987"/>
      <c r="AW430" s="49" t="s">
        <v>44</v>
      </c>
      <c r="AX430" s="34"/>
      <c r="AY430" s="1001"/>
      <c r="AZ430" s="1046"/>
      <c r="BA430" s="987"/>
      <c r="BB430" s="49" t="s">
        <v>44</v>
      </c>
      <c r="BC430" s="34"/>
      <c r="BD430" s="1001"/>
      <c r="BE430" s="1046"/>
      <c r="BF430" s="987"/>
      <c r="BG430" s="49" t="s">
        <v>44</v>
      </c>
      <c r="BH430" s="34"/>
      <c r="BI430" s="1001"/>
      <c r="BJ430" s="1046"/>
      <c r="BK430" s="987"/>
      <c r="BL430" s="517" t="s">
        <v>52</v>
      </c>
      <c r="BM430" s="28">
        <f>IF(BM429="",0,職員設定!M16)</f>
        <v>0</v>
      </c>
      <c r="BN430" s="1001"/>
      <c r="BO430" s="974"/>
      <c r="BP430" s="958"/>
      <c r="BQ430" s="517" t="s">
        <v>52</v>
      </c>
      <c r="BR430" s="28">
        <f>IF(BR429="",0,職員設定!N16)</f>
        <v>0</v>
      </c>
      <c r="BS430" s="1001"/>
      <c r="BT430" s="974"/>
      <c r="BU430" s="958"/>
      <c r="BV430" s="250" t="s">
        <v>52</v>
      </c>
      <c r="BW430" s="34"/>
      <c r="BX430" s="1001"/>
      <c r="BY430" s="974"/>
      <c r="BZ430" s="958"/>
      <c r="CA430" s="1080"/>
      <c r="CB430" s="1022"/>
      <c r="CC430" s="1028"/>
    </row>
    <row r="431" spans="1:81" ht="18" customHeight="1" thickBot="1">
      <c r="A431" s="1180"/>
      <c r="B431" s="1143"/>
      <c r="C431" s="1179"/>
      <c r="D431" s="50" t="s">
        <v>88</v>
      </c>
      <c r="E431" s="18">
        <f>E429-E430</f>
        <v>0</v>
      </c>
      <c r="F431" s="1001"/>
      <c r="G431" s="1047"/>
      <c r="H431" s="1097"/>
      <c r="I431" s="50" t="s">
        <v>88</v>
      </c>
      <c r="J431" s="18">
        <f>J429-J430</f>
        <v>0</v>
      </c>
      <c r="K431" s="1001"/>
      <c r="L431" s="1047"/>
      <c r="M431" s="1097"/>
      <c r="N431" s="50" t="s">
        <v>88</v>
      </c>
      <c r="O431" s="18">
        <f>O429-O430</f>
        <v>0</v>
      </c>
      <c r="P431" s="1001"/>
      <c r="Q431" s="1047"/>
      <c r="R431" s="988"/>
      <c r="S431" s="50" t="s">
        <v>88</v>
      </c>
      <c r="T431" s="18">
        <f>T429-T430</f>
        <v>0</v>
      </c>
      <c r="U431" s="1001"/>
      <c r="V431" s="1047"/>
      <c r="W431" s="988"/>
      <c r="X431" s="50" t="s">
        <v>88</v>
      </c>
      <c r="Y431" s="18">
        <f>Y429-Y430</f>
        <v>0</v>
      </c>
      <c r="Z431" s="1001"/>
      <c r="AA431" s="1047"/>
      <c r="AB431" s="988"/>
      <c r="AC431" s="50" t="s">
        <v>88</v>
      </c>
      <c r="AD431" s="18">
        <f>AD429-AD430</f>
        <v>0</v>
      </c>
      <c r="AE431" s="1001"/>
      <c r="AF431" s="1047"/>
      <c r="AG431" s="988"/>
      <c r="AH431" s="50" t="s">
        <v>88</v>
      </c>
      <c r="AI431" s="18">
        <f>AI429-AI430</f>
        <v>0</v>
      </c>
      <c r="AJ431" s="1001"/>
      <c r="AK431" s="1047"/>
      <c r="AL431" s="988"/>
      <c r="AM431" s="50" t="s">
        <v>88</v>
      </c>
      <c r="AN431" s="18">
        <f>AN429-AN430</f>
        <v>0</v>
      </c>
      <c r="AO431" s="1001"/>
      <c r="AP431" s="1047"/>
      <c r="AQ431" s="988"/>
      <c r="AR431" s="50" t="s">
        <v>88</v>
      </c>
      <c r="AS431" s="18">
        <f>AS429-AS430</f>
        <v>0</v>
      </c>
      <c r="AT431" s="1001"/>
      <c r="AU431" s="1047"/>
      <c r="AV431" s="988"/>
      <c r="AW431" s="50" t="s">
        <v>88</v>
      </c>
      <c r="AX431" s="18">
        <f>AX429-AX430</f>
        <v>0</v>
      </c>
      <c r="AY431" s="1001"/>
      <c r="AZ431" s="1047"/>
      <c r="BA431" s="988"/>
      <c r="BB431" s="50" t="s">
        <v>88</v>
      </c>
      <c r="BC431" s="18">
        <f>BC429-BC430</f>
        <v>0</v>
      </c>
      <c r="BD431" s="1001"/>
      <c r="BE431" s="1047"/>
      <c r="BF431" s="988"/>
      <c r="BG431" s="50" t="s">
        <v>88</v>
      </c>
      <c r="BH431" s="18">
        <f>BH429-BH430</f>
        <v>0</v>
      </c>
      <c r="BI431" s="1001"/>
      <c r="BJ431" s="1047"/>
      <c r="BK431" s="988"/>
      <c r="BL431" s="52" t="s">
        <v>204</v>
      </c>
      <c r="BM431" s="19">
        <f>BM429-BM430</f>
        <v>0</v>
      </c>
      <c r="BN431" s="1001"/>
      <c r="BO431" s="975"/>
      <c r="BP431" s="959"/>
      <c r="BQ431" s="52" t="s">
        <v>204</v>
      </c>
      <c r="BR431" s="19">
        <f>BR429-BR430</f>
        <v>0</v>
      </c>
      <c r="BS431" s="1001"/>
      <c r="BT431" s="975"/>
      <c r="BU431" s="959"/>
      <c r="BV431" s="52" t="s">
        <v>204</v>
      </c>
      <c r="BW431" s="19">
        <f>BW429-BW430</f>
        <v>0</v>
      </c>
      <c r="BX431" s="1001"/>
      <c r="BY431" s="975"/>
      <c r="BZ431" s="959"/>
      <c r="CA431" s="1081"/>
      <c r="CB431" s="1023"/>
      <c r="CC431" s="1029">
        <f t="shared" ref="CC431" si="186">BK431+BF431+BA431+AV431+AQ431+AL431+AG431+AB431+W431+R431</f>
        <v>0</v>
      </c>
    </row>
    <row r="432" spans="1:81" s="5" customFormat="1" ht="18" customHeight="1">
      <c r="A432" s="1180"/>
      <c r="B432" s="1143"/>
      <c r="C432" s="1177" t="str">
        <f>職員設定!$K$7</f>
        <v>名称</v>
      </c>
      <c r="D432" s="44" t="s">
        <v>48</v>
      </c>
      <c r="E432" s="32"/>
      <c r="F432" s="1001"/>
      <c r="G432" s="1045">
        <f>E435*F413-H432</f>
        <v>0</v>
      </c>
      <c r="H432" s="1095"/>
      <c r="I432" s="44" t="s">
        <v>48</v>
      </c>
      <c r="J432" s="32"/>
      <c r="K432" s="1001"/>
      <c r="L432" s="1045">
        <f>J435*K413-M432</f>
        <v>0</v>
      </c>
      <c r="M432" s="1095"/>
      <c r="N432" s="44" t="s">
        <v>48</v>
      </c>
      <c r="O432" s="32"/>
      <c r="P432" s="1001"/>
      <c r="Q432" s="1045">
        <f>O435*P413-R432</f>
        <v>0</v>
      </c>
      <c r="R432" s="986"/>
      <c r="S432" s="44" t="s">
        <v>48</v>
      </c>
      <c r="T432" s="32"/>
      <c r="U432" s="1001"/>
      <c r="V432" s="1045">
        <f>T435*U413-W432</f>
        <v>0</v>
      </c>
      <c r="W432" s="986"/>
      <c r="X432" s="44" t="s">
        <v>48</v>
      </c>
      <c r="Y432" s="32"/>
      <c r="Z432" s="1001"/>
      <c r="AA432" s="1045">
        <f>Y435*Z413-AB432</f>
        <v>0</v>
      </c>
      <c r="AB432" s="986"/>
      <c r="AC432" s="44" t="s">
        <v>48</v>
      </c>
      <c r="AD432" s="32"/>
      <c r="AE432" s="1001"/>
      <c r="AF432" s="1045">
        <f>AD435*AE413-AG432</f>
        <v>0</v>
      </c>
      <c r="AG432" s="986"/>
      <c r="AH432" s="44" t="s">
        <v>48</v>
      </c>
      <c r="AI432" s="32"/>
      <c r="AJ432" s="1001"/>
      <c r="AK432" s="1045">
        <f>AI435*AJ413-AL432</f>
        <v>0</v>
      </c>
      <c r="AL432" s="986"/>
      <c r="AM432" s="44" t="s">
        <v>48</v>
      </c>
      <c r="AN432" s="32"/>
      <c r="AO432" s="1001"/>
      <c r="AP432" s="1045">
        <f>AN435*AO413-AQ432</f>
        <v>0</v>
      </c>
      <c r="AQ432" s="986"/>
      <c r="AR432" s="44" t="s">
        <v>48</v>
      </c>
      <c r="AS432" s="32"/>
      <c r="AT432" s="1001"/>
      <c r="AU432" s="1045">
        <f>AS435*AT413-AV432</f>
        <v>0</v>
      </c>
      <c r="AV432" s="986"/>
      <c r="AW432" s="44" t="s">
        <v>48</v>
      </c>
      <c r="AX432" s="32"/>
      <c r="AY432" s="1001"/>
      <c r="AZ432" s="1045">
        <f>AX435*AY413-BA432</f>
        <v>0</v>
      </c>
      <c r="BA432" s="986"/>
      <c r="BB432" s="44" t="s">
        <v>48</v>
      </c>
      <c r="BC432" s="32"/>
      <c r="BD432" s="1001"/>
      <c r="BE432" s="1045">
        <f>BC435*BD413-BF432</f>
        <v>0</v>
      </c>
      <c r="BF432" s="986"/>
      <c r="BG432" s="44" t="s">
        <v>48</v>
      </c>
      <c r="BH432" s="32"/>
      <c r="BI432" s="1001"/>
      <c r="BJ432" s="1045">
        <f>BH435*BI413-BK432</f>
        <v>0</v>
      </c>
      <c r="BK432" s="986"/>
      <c r="BL432" s="75"/>
      <c r="BM432" s="76"/>
      <c r="BN432" s="1001"/>
      <c r="BO432" s="976"/>
      <c r="BP432" s="962"/>
      <c r="BQ432" s="75"/>
      <c r="BR432" s="76"/>
      <c r="BS432" s="1001"/>
      <c r="BT432" s="976"/>
      <c r="BU432" s="962"/>
      <c r="BV432" s="75"/>
      <c r="BW432" s="76"/>
      <c r="BX432" s="1001"/>
      <c r="BY432" s="976"/>
      <c r="BZ432" s="962"/>
      <c r="CA432" s="1082">
        <f>BJ432+BK432+BE432+BF432+AZ432+BA432+AU432+AV432+AP432+AQ432+AK432+AL432+AF432+AG432+AA432+AB432+V432+W432+Q432+R432+L432+M432+G432+H432</f>
        <v>0</v>
      </c>
      <c r="CB432" s="1024">
        <f t="shared" ref="CB432" si="187">H432+M432</f>
        <v>0</v>
      </c>
      <c r="CC432" s="944">
        <f>BK432+BF432+BA432+AV432+AQ432+AL432+AG432+AB432+W432+R432</f>
        <v>0</v>
      </c>
    </row>
    <row r="433" spans="1:81" s="12" customFormat="1" ht="18" customHeight="1">
      <c r="A433" s="1180"/>
      <c r="B433" s="1143"/>
      <c r="C433" s="1178"/>
      <c r="D433" s="48" t="s">
        <v>38</v>
      </c>
      <c r="E433" s="33"/>
      <c r="F433" s="1001"/>
      <c r="G433" s="1048"/>
      <c r="H433" s="1096"/>
      <c r="I433" s="48" t="s">
        <v>38</v>
      </c>
      <c r="J433" s="33"/>
      <c r="K433" s="1001"/>
      <c r="L433" s="1048"/>
      <c r="M433" s="1096"/>
      <c r="N433" s="48" t="s">
        <v>38</v>
      </c>
      <c r="O433" s="33"/>
      <c r="P433" s="1001"/>
      <c r="Q433" s="1048"/>
      <c r="R433" s="987"/>
      <c r="S433" s="48" t="s">
        <v>38</v>
      </c>
      <c r="T433" s="33"/>
      <c r="U433" s="1001"/>
      <c r="V433" s="1048"/>
      <c r="W433" s="987"/>
      <c r="X433" s="48" t="s">
        <v>38</v>
      </c>
      <c r="Y433" s="33"/>
      <c r="Z433" s="1001"/>
      <c r="AA433" s="1048"/>
      <c r="AB433" s="987"/>
      <c r="AC433" s="48" t="s">
        <v>38</v>
      </c>
      <c r="AD433" s="33"/>
      <c r="AE433" s="1001"/>
      <c r="AF433" s="1048"/>
      <c r="AG433" s="987"/>
      <c r="AH433" s="48" t="s">
        <v>38</v>
      </c>
      <c r="AI433" s="33"/>
      <c r="AJ433" s="1001"/>
      <c r="AK433" s="1048"/>
      <c r="AL433" s="987"/>
      <c r="AM433" s="48" t="s">
        <v>38</v>
      </c>
      <c r="AN433" s="33"/>
      <c r="AO433" s="1001"/>
      <c r="AP433" s="1048"/>
      <c r="AQ433" s="987"/>
      <c r="AR433" s="48" t="s">
        <v>38</v>
      </c>
      <c r="AS433" s="33"/>
      <c r="AT433" s="1001"/>
      <c r="AU433" s="1048"/>
      <c r="AV433" s="987"/>
      <c r="AW433" s="48" t="s">
        <v>38</v>
      </c>
      <c r="AX433" s="33"/>
      <c r="AY433" s="1001"/>
      <c r="AZ433" s="1048"/>
      <c r="BA433" s="987"/>
      <c r="BB433" s="48" t="s">
        <v>38</v>
      </c>
      <c r="BC433" s="33"/>
      <c r="BD433" s="1001"/>
      <c r="BE433" s="1048"/>
      <c r="BF433" s="987"/>
      <c r="BG433" s="48" t="s">
        <v>38</v>
      </c>
      <c r="BH433" s="33"/>
      <c r="BI433" s="1001"/>
      <c r="BJ433" s="1048"/>
      <c r="BK433" s="987"/>
      <c r="BL433" s="79"/>
      <c r="BM433" s="80"/>
      <c r="BN433" s="1001"/>
      <c r="BO433" s="977"/>
      <c r="BP433" s="954"/>
      <c r="BQ433" s="79"/>
      <c r="BR433" s="80"/>
      <c r="BS433" s="1001"/>
      <c r="BT433" s="977"/>
      <c r="BU433" s="954"/>
      <c r="BV433" s="79"/>
      <c r="BW433" s="80"/>
      <c r="BX433" s="1001"/>
      <c r="BY433" s="977"/>
      <c r="BZ433" s="954"/>
      <c r="CA433" s="1080"/>
      <c r="CB433" s="1020"/>
      <c r="CC433" s="945"/>
    </row>
    <row r="434" spans="1:81" s="5" customFormat="1" ht="18" customHeight="1">
      <c r="A434" s="1180"/>
      <c r="B434" s="1143"/>
      <c r="C434" s="1178"/>
      <c r="D434" s="49" t="s">
        <v>44</v>
      </c>
      <c r="E434" s="34"/>
      <c r="F434" s="1001"/>
      <c r="G434" s="1048"/>
      <c r="H434" s="1096"/>
      <c r="I434" s="49" t="s">
        <v>44</v>
      </c>
      <c r="J434" s="34"/>
      <c r="K434" s="1001"/>
      <c r="L434" s="1048"/>
      <c r="M434" s="1096"/>
      <c r="N434" s="49" t="s">
        <v>44</v>
      </c>
      <c r="O434" s="34"/>
      <c r="P434" s="1001"/>
      <c r="Q434" s="1048"/>
      <c r="R434" s="987"/>
      <c r="S434" s="49" t="s">
        <v>44</v>
      </c>
      <c r="T434" s="34"/>
      <c r="U434" s="1001"/>
      <c r="V434" s="1048"/>
      <c r="W434" s="987"/>
      <c r="X434" s="49" t="s">
        <v>44</v>
      </c>
      <c r="Y434" s="34"/>
      <c r="Z434" s="1001"/>
      <c r="AA434" s="1048"/>
      <c r="AB434" s="987"/>
      <c r="AC434" s="49" t="s">
        <v>44</v>
      </c>
      <c r="AD434" s="34"/>
      <c r="AE434" s="1001"/>
      <c r="AF434" s="1048"/>
      <c r="AG434" s="987"/>
      <c r="AH434" s="49" t="s">
        <v>44</v>
      </c>
      <c r="AI434" s="34"/>
      <c r="AJ434" s="1001"/>
      <c r="AK434" s="1048"/>
      <c r="AL434" s="987"/>
      <c r="AM434" s="49" t="s">
        <v>44</v>
      </c>
      <c r="AN434" s="34"/>
      <c r="AO434" s="1001"/>
      <c r="AP434" s="1048"/>
      <c r="AQ434" s="987"/>
      <c r="AR434" s="49" t="s">
        <v>44</v>
      </c>
      <c r="AS434" s="34"/>
      <c r="AT434" s="1001"/>
      <c r="AU434" s="1048"/>
      <c r="AV434" s="987"/>
      <c r="AW434" s="49" t="s">
        <v>44</v>
      </c>
      <c r="AX434" s="34"/>
      <c r="AY434" s="1001"/>
      <c r="AZ434" s="1048"/>
      <c r="BA434" s="987"/>
      <c r="BB434" s="49" t="s">
        <v>44</v>
      </c>
      <c r="BC434" s="34"/>
      <c r="BD434" s="1001"/>
      <c r="BE434" s="1048"/>
      <c r="BF434" s="987"/>
      <c r="BG434" s="49" t="s">
        <v>44</v>
      </c>
      <c r="BH434" s="34"/>
      <c r="BI434" s="1001"/>
      <c r="BJ434" s="1048"/>
      <c r="BK434" s="987"/>
      <c r="BL434" s="72"/>
      <c r="BM434" s="28"/>
      <c r="BN434" s="1001"/>
      <c r="BO434" s="977"/>
      <c r="BP434" s="954"/>
      <c r="BQ434" s="72"/>
      <c r="BR434" s="28"/>
      <c r="BS434" s="1001"/>
      <c r="BT434" s="977"/>
      <c r="BU434" s="954"/>
      <c r="BV434" s="72"/>
      <c r="BW434" s="28"/>
      <c r="BX434" s="1001"/>
      <c r="BY434" s="977"/>
      <c r="BZ434" s="954"/>
      <c r="CA434" s="1080"/>
      <c r="CB434" s="1020"/>
      <c r="CC434" s="945"/>
    </row>
    <row r="435" spans="1:81" s="5" customFormat="1" ht="18" customHeight="1" thickBot="1">
      <c r="A435" s="1180"/>
      <c r="B435" s="1143"/>
      <c r="C435" s="1179"/>
      <c r="D435" s="50" t="s">
        <v>88</v>
      </c>
      <c r="E435" s="18">
        <f>E433-E434</f>
        <v>0</v>
      </c>
      <c r="F435" s="1001"/>
      <c r="G435" s="1049"/>
      <c r="H435" s="1097"/>
      <c r="I435" s="50" t="s">
        <v>88</v>
      </c>
      <c r="J435" s="18">
        <f>J433-J434</f>
        <v>0</v>
      </c>
      <c r="K435" s="1001"/>
      <c r="L435" s="1049"/>
      <c r="M435" s="1097"/>
      <c r="N435" s="50" t="s">
        <v>88</v>
      </c>
      <c r="O435" s="18">
        <f>O433-O434</f>
        <v>0</v>
      </c>
      <c r="P435" s="1001"/>
      <c r="Q435" s="1049"/>
      <c r="R435" s="988"/>
      <c r="S435" s="50" t="s">
        <v>88</v>
      </c>
      <c r="T435" s="18">
        <f>T433-T434</f>
        <v>0</v>
      </c>
      <c r="U435" s="1001"/>
      <c r="V435" s="1049"/>
      <c r="W435" s="988"/>
      <c r="X435" s="50" t="s">
        <v>88</v>
      </c>
      <c r="Y435" s="18">
        <f>Y433-Y434</f>
        <v>0</v>
      </c>
      <c r="Z435" s="1001"/>
      <c r="AA435" s="1049"/>
      <c r="AB435" s="988"/>
      <c r="AC435" s="50" t="s">
        <v>88</v>
      </c>
      <c r="AD435" s="18">
        <f>AD433-AD434</f>
        <v>0</v>
      </c>
      <c r="AE435" s="1001"/>
      <c r="AF435" s="1049"/>
      <c r="AG435" s="988"/>
      <c r="AH435" s="50" t="s">
        <v>88</v>
      </c>
      <c r="AI435" s="18">
        <f>AI433-AI434</f>
        <v>0</v>
      </c>
      <c r="AJ435" s="1001"/>
      <c r="AK435" s="1049"/>
      <c r="AL435" s="988"/>
      <c r="AM435" s="50" t="s">
        <v>88</v>
      </c>
      <c r="AN435" s="18">
        <f>AN433-AN434</f>
        <v>0</v>
      </c>
      <c r="AO435" s="1001"/>
      <c r="AP435" s="1049"/>
      <c r="AQ435" s="988"/>
      <c r="AR435" s="50" t="s">
        <v>88</v>
      </c>
      <c r="AS435" s="18">
        <f>AS433-AS434</f>
        <v>0</v>
      </c>
      <c r="AT435" s="1001"/>
      <c r="AU435" s="1049"/>
      <c r="AV435" s="988"/>
      <c r="AW435" s="50" t="s">
        <v>88</v>
      </c>
      <c r="AX435" s="18">
        <f>AX433-AX434</f>
        <v>0</v>
      </c>
      <c r="AY435" s="1001"/>
      <c r="AZ435" s="1049"/>
      <c r="BA435" s="988"/>
      <c r="BB435" s="50" t="s">
        <v>88</v>
      </c>
      <c r="BC435" s="18">
        <f>BC433-BC434</f>
        <v>0</v>
      </c>
      <c r="BD435" s="1001"/>
      <c r="BE435" s="1049"/>
      <c r="BF435" s="988"/>
      <c r="BG435" s="50" t="s">
        <v>88</v>
      </c>
      <c r="BH435" s="18">
        <f>BH433-BH434</f>
        <v>0</v>
      </c>
      <c r="BI435" s="1001"/>
      <c r="BJ435" s="1049"/>
      <c r="BK435" s="988"/>
      <c r="BL435" s="81"/>
      <c r="BM435" s="78"/>
      <c r="BN435" s="1001"/>
      <c r="BO435" s="978"/>
      <c r="BP435" s="955"/>
      <c r="BQ435" s="81"/>
      <c r="BR435" s="78"/>
      <c r="BS435" s="1001"/>
      <c r="BT435" s="978"/>
      <c r="BU435" s="955"/>
      <c r="BV435" s="81"/>
      <c r="BW435" s="78"/>
      <c r="BX435" s="1001"/>
      <c r="BY435" s="978"/>
      <c r="BZ435" s="955"/>
      <c r="CA435" s="1081"/>
      <c r="CB435" s="1021"/>
      <c r="CC435" s="945">
        <f t="shared" ref="CC435:CC455" si="188">BK435+BF435+BA435+AV435+AQ435+AL435+AG435+AB435+W435+R435</f>
        <v>0</v>
      </c>
    </row>
    <row r="436" spans="1:81" s="5" customFormat="1" ht="18" customHeight="1" thickBot="1">
      <c r="A436" s="1180"/>
      <c r="B436" s="1143"/>
      <c r="C436" s="1145" t="s">
        <v>41</v>
      </c>
      <c r="D436" s="44" t="s">
        <v>119</v>
      </c>
      <c r="E436" s="35"/>
      <c r="F436" s="1001"/>
      <c r="G436" s="1045">
        <f>E439*F413-H436</f>
        <v>0</v>
      </c>
      <c r="H436" s="1095"/>
      <c r="I436" s="44" t="s">
        <v>119</v>
      </c>
      <c r="J436" s="35"/>
      <c r="K436" s="1001"/>
      <c r="L436" s="1045">
        <f>J439*K413-M436</f>
        <v>0</v>
      </c>
      <c r="M436" s="1095"/>
      <c r="N436" s="44" t="s">
        <v>119</v>
      </c>
      <c r="O436" s="35"/>
      <c r="P436" s="1001"/>
      <c r="Q436" s="1045">
        <f>O439*P413-R436</f>
        <v>0</v>
      </c>
      <c r="R436" s="961">
        <f>IF(O436="",0,ROUND(SUM(R413:R427)*O436*P413/職員設定!$C$7,0))</f>
        <v>0</v>
      </c>
      <c r="S436" s="44" t="s">
        <v>119</v>
      </c>
      <c r="T436" s="35"/>
      <c r="U436" s="1001"/>
      <c r="V436" s="1045">
        <f>T439*U413-W436</f>
        <v>0</v>
      </c>
      <c r="W436" s="961">
        <f>IF(T436="",0,ROUND(SUM(W413:W427)*T436*U413/職員設定!$C$7,0))</f>
        <v>0</v>
      </c>
      <c r="X436" s="44" t="s">
        <v>119</v>
      </c>
      <c r="Y436" s="35"/>
      <c r="Z436" s="1001"/>
      <c r="AA436" s="1045">
        <f>Y439*Z413-AB436</f>
        <v>0</v>
      </c>
      <c r="AB436" s="961">
        <f>IF(Y436="",0,ROUND(SUM(AB413:AB427)*Y436*Z413/職員設定!$C$7,0))</f>
        <v>0</v>
      </c>
      <c r="AC436" s="44" t="s">
        <v>119</v>
      </c>
      <c r="AD436" s="35"/>
      <c r="AE436" s="1001"/>
      <c r="AF436" s="1045">
        <f>AD439*AE413-AG436</f>
        <v>0</v>
      </c>
      <c r="AG436" s="961">
        <f>IF(AD436="",0,ROUND(SUM(AG413:AG427)*AD436*AE413/職員設定!$C$7,0))</f>
        <v>0</v>
      </c>
      <c r="AH436" s="44" t="s">
        <v>119</v>
      </c>
      <c r="AI436" s="35"/>
      <c r="AJ436" s="1001"/>
      <c r="AK436" s="1045">
        <f>AI439*AJ413-AL436</f>
        <v>0</v>
      </c>
      <c r="AL436" s="961">
        <f>IF(AI436="",0,ROUND(SUM(AL413:AL427)*AI436*AJ413/職員設定!$C$7,0))</f>
        <v>0</v>
      </c>
      <c r="AM436" s="44" t="s">
        <v>119</v>
      </c>
      <c r="AN436" s="35"/>
      <c r="AO436" s="1001"/>
      <c r="AP436" s="1045">
        <f>AN439*AO413-AQ436</f>
        <v>0</v>
      </c>
      <c r="AQ436" s="961">
        <f>IF(AN436="",0,ROUND(SUM(AQ413:AQ427)*AN436*AO413/職員設定!$C$7,0))</f>
        <v>0</v>
      </c>
      <c r="AR436" s="44" t="s">
        <v>119</v>
      </c>
      <c r="AS436" s="35"/>
      <c r="AT436" s="1001"/>
      <c r="AU436" s="1045">
        <f>AS439*AT413-AV436</f>
        <v>0</v>
      </c>
      <c r="AV436" s="961">
        <f>IF(AS436="",0,ROUND(SUM(AV413:AV427)*AS436*AT413/職員設定!$C$7,0))</f>
        <v>0</v>
      </c>
      <c r="AW436" s="44" t="s">
        <v>119</v>
      </c>
      <c r="AX436" s="35"/>
      <c r="AY436" s="1001"/>
      <c r="AZ436" s="1045">
        <f>AX439*AY413-BA436</f>
        <v>0</v>
      </c>
      <c r="BA436" s="961">
        <f>IF(AX436="",0,ROUND(SUM(BA413:BA427)*AX436*AY413/職員設定!$C$7,0))</f>
        <v>0</v>
      </c>
      <c r="BB436" s="44" t="s">
        <v>119</v>
      </c>
      <c r="BC436" s="35"/>
      <c r="BD436" s="1001"/>
      <c r="BE436" s="1045">
        <f>BC439*BD413-BF436</f>
        <v>0</v>
      </c>
      <c r="BF436" s="961">
        <f>IF(BC436="",0,ROUND(SUM(BF413:BF427)*BC436*BD413/職員設定!$C$7,0))</f>
        <v>0</v>
      </c>
      <c r="BG436" s="44" t="s">
        <v>119</v>
      </c>
      <c r="BH436" s="35"/>
      <c r="BI436" s="1001"/>
      <c r="BJ436" s="1045">
        <f>BH439*BI413-BK436</f>
        <v>0</v>
      </c>
      <c r="BK436" s="961">
        <f>IF(BH436="",0,ROUND(SUM(BK413:BK427)*BH436*BI413/職員設定!$C$7,0))</f>
        <v>0</v>
      </c>
      <c r="BL436" s="75"/>
      <c r="BM436" s="82"/>
      <c r="BN436" s="1001"/>
      <c r="BO436" s="966"/>
      <c r="BP436" s="953"/>
      <c r="BQ436" s="75"/>
      <c r="BR436" s="82"/>
      <c r="BS436" s="1001"/>
      <c r="BT436" s="966"/>
      <c r="BU436" s="953"/>
      <c r="BV436" s="75"/>
      <c r="BW436" s="82"/>
      <c r="BX436" s="1001"/>
      <c r="BY436" s="966"/>
      <c r="BZ436" s="953"/>
      <c r="CA436" s="1082">
        <f t="shared" ref="CA436" si="189">BJ436+BK436+BE436+BF436+AZ436+BA436+AU436+AV436+AP436+AQ436+AK436+AL436+AF436+AG436+AA436+AB436+V436+W436+Q436+R436+L436+M436+G436+H436</f>
        <v>0</v>
      </c>
      <c r="CB436" s="1024">
        <f t="shared" ref="CB436" si="190">H436+M436</f>
        <v>0</v>
      </c>
      <c r="CC436" s="946">
        <f>BK436+BF436+BA436+AV436+AQ436+AL436+AG436+AB436+W436+R436</f>
        <v>0</v>
      </c>
    </row>
    <row r="437" spans="1:81" s="5" customFormat="1" ht="18" customHeight="1" thickBot="1">
      <c r="A437" s="1180"/>
      <c r="B437" s="1143"/>
      <c r="C437" s="1146"/>
      <c r="D437" s="48" t="s">
        <v>38</v>
      </c>
      <c r="E437" s="33"/>
      <c r="F437" s="1001"/>
      <c r="G437" s="1046"/>
      <c r="H437" s="1096"/>
      <c r="I437" s="48" t="s">
        <v>38</v>
      </c>
      <c r="J437" s="33"/>
      <c r="K437" s="1001"/>
      <c r="L437" s="1046"/>
      <c r="M437" s="1096"/>
      <c r="N437" s="48" t="s">
        <v>38</v>
      </c>
      <c r="O437" s="33"/>
      <c r="P437" s="1001"/>
      <c r="Q437" s="1046"/>
      <c r="R437" s="979"/>
      <c r="S437" s="48" t="s">
        <v>38</v>
      </c>
      <c r="T437" s="33"/>
      <c r="U437" s="1001"/>
      <c r="V437" s="1046"/>
      <c r="W437" s="979"/>
      <c r="X437" s="48" t="s">
        <v>38</v>
      </c>
      <c r="Y437" s="33"/>
      <c r="Z437" s="1001"/>
      <c r="AA437" s="1046"/>
      <c r="AB437" s="979"/>
      <c r="AC437" s="48" t="s">
        <v>38</v>
      </c>
      <c r="AD437" s="33"/>
      <c r="AE437" s="1001"/>
      <c r="AF437" s="1046"/>
      <c r="AG437" s="979"/>
      <c r="AH437" s="48" t="s">
        <v>38</v>
      </c>
      <c r="AI437" s="33"/>
      <c r="AJ437" s="1001"/>
      <c r="AK437" s="1046"/>
      <c r="AL437" s="979"/>
      <c r="AM437" s="48" t="s">
        <v>38</v>
      </c>
      <c r="AN437" s="33"/>
      <c r="AO437" s="1001"/>
      <c r="AP437" s="1046"/>
      <c r="AQ437" s="979"/>
      <c r="AR437" s="48" t="s">
        <v>38</v>
      </c>
      <c r="AS437" s="33"/>
      <c r="AT437" s="1001"/>
      <c r="AU437" s="1046"/>
      <c r="AV437" s="979"/>
      <c r="AW437" s="48" t="s">
        <v>38</v>
      </c>
      <c r="AX437" s="33"/>
      <c r="AY437" s="1001"/>
      <c r="AZ437" s="1046"/>
      <c r="BA437" s="979"/>
      <c r="BB437" s="48" t="s">
        <v>38</v>
      </c>
      <c r="BC437" s="33"/>
      <c r="BD437" s="1001"/>
      <c r="BE437" s="1046"/>
      <c r="BF437" s="979"/>
      <c r="BG437" s="48" t="s">
        <v>38</v>
      </c>
      <c r="BH437" s="33"/>
      <c r="BI437" s="1001"/>
      <c r="BJ437" s="1046"/>
      <c r="BK437" s="979"/>
      <c r="BL437" s="79"/>
      <c r="BM437" s="80"/>
      <c r="BN437" s="1001"/>
      <c r="BO437" s="967"/>
      <c r="BP437" s="954"/>
      <c r="BQ437" s="79"/>
      <c r="BR437" s="80"/>
      <c r="BS437" s="1001"/>
      <c r="BT437" s="967"/>
      <c r="BU437" s="954"/>
      <c r="BV437" s="79"/>
      <c r="BW437" s="80"/>
      <c r="BX437" s="1001"/>
      <c r="BY437" s="967"/>
      <c r="BZ437" s="954"/>
      <c r="CA437" s="1004"/>
      <c r="CB437" s="1020"/>
      <c r="CC437" s="946"/>
    </row>
    <row r="438" spans="1:81" s="421" customFormat="1" ht="18" customHeight="1" thickBot="1">
      <c r="A438" s="1180"/>
      <c r="B438" s="1143"/>
      <c r="C438" s="1146"/>
      <c r="D438" s="468" t="s">
        <v>46</v>
      </c>
      <c r="E438" s="6">
        <f>ROUND(E436*職員設定!$O$16,0)</f>
        <v>0</v>
      </c>
      <c r="F438" s="1001"/>
      <c r="G438" s="1046"/>
      <c r="H438" s="1096"/>
      <c r="I438" s="468" t="s">
        <v>46</v>
      </c>
      <c r="J438" s="6">
        <f>ROUND(J436*職員設定!$O$16,0)</f>
        <v>0</v>
      </c>
      <c r="K438" s="1001"/>
      <c r="L438" s="1046"/>
      <c r="M438" s="1096"/>
      <c r="N438" s="468" t="s">
        <v>46</v>
      </c>
      <c r="O438" s="6">
        <f>ROUND(O436*職員設定!$O$16,0)</f>
        <v>0</v>
      </c>
      <c r="P438" s="1001"/>
      <c r="Q438" s="1046"/>
      <c r="R438" s="979"/>
      <c r="S438" s="468" t="s">
        <v>46</v>
      </c>
      <c r="T438" s="6">
        <f>ROUND(T436*職員設定!$O$16,0)</f>
        <v>0</v>
      </c>
      <c r="U438" s="1001"/>
      <c r="V438" s="1046"/>
      <c r="W438" s="979"/>
      <c r="X438" s="468" t="s">
        <v>46</v>
      </c>
      <c r="Y438" s="6">
        <f>ROUND(Y436*職員設定!$O$16,0)</f>
        <v>0</v>
      </c>
      <c r="Z438" s="1001"/>
      <c r="AA438" s="1046"/>
      <c r="AB438" s="979"/>
      <c r="AC438" s="468" t="s">
        <v>46</v>
      </c>
      <c r="AD438" s="6">
        <f>ROUND(AD436*職員設定!$O$16,0)</f>
        <v>0</v>
      </c>
      <c r="AE438" s="1001"/>
      <c r="AF438" s="1046"/>
      <c r="AG438" s="979"/>
      <c r="AH438" s="468" t="s">
        <v>46</v>
      </c>
      <c r="AI438" s="6">
        <f>ROUND(AI436*職員設定!$O$16,0)</f>
        <v>0</v>
      </c>
      <c r="AJ438" s="1001"/>
      <c r="AK438" s="1046"/>
      <c r="AL438" s="979"/>
      <c r="AM438" s="468" t="s">
        <v>46</v>
      </c>
      <c r="AN438" s="6">
        <f>ROUND(AN436*職員設定!$O$16,0)</f>
        <v>0</v>
      </c>
      <c r="AO438" s="1001"/>
      <c r="AP438" s="1046"/>
      <c r="AQ438" s="979"/>
      <c r="AR438" s="468" t="s">
        <v>46</v>
      </c>
      <c r="AS438" s="6">
        <f>ROUND(AS436*職員設定!$O$16,0)</f>
        <v>0</v>
      </c>
      <c r="AT438" s="1001"/>
      <c r="AU438" s="1046"/>
      <c r="AV438" s="979"/>
      <c r="AW438" s="468" t="s">
        <v>46</v>
      </c>
      <c r="AX438" s="6">
        <f>ROUND(AX436*職員設定!$O$16,0)</f>
        <v>0</v>
      </c>
      <c r="AY438" s="1001"/>
      <c r="AZ438" s="1046"/>
      <c r="BA438" s="979"/>
      <c r="BB438" s="468" t="s">
        <v>46</v>
      </c>
      <c r="BC438" s="6">
        <f>ROUND(BC436*職員設定!$O$16,0)</f>
        <v>0</v>
      </c>
      <c r="BD438" s="1001"/>
      <c r="BE438" s="1046"/>
      <c r="BF438" s="979"/>
      <c r="BG438" s="468" t="s">
        <v>46</v>
      </c>
      <c r="BH438" s="6">
        <f>ROUND(BH436*職員設定!$O$16,0)</f>
        <v>0</v>
      </c>
      <c r="BI438" s="1001"/>
      <c r="BJ438" s="1046"/>
      <c r="BK438" s="979"/>
      <c r="BL438" s="434"/>
      <c r="BM438" s="28"/>
      <c r="BN438" s="1001"/>
      <c r="BO438" s="967"/>
      <c r="BP438" s="954"/>
      <c r="BQ438" s="434"/>
      <c r="BR438" s="28"/>
      <c r="BS438" s="1001"/>
      <c r="BT438" s="967"/>
      <c r="BU438" s="954"/>
      <c r="BV438" s="434"/>
      <c r="BW438" s="28"/>
      <c r="BX438" s="1001"/>
      <c r="BY438" s="967"/>
      <c r="BZ438" s="954"/>
      <c r="CA438" s="1004"/>
      <c r="CB438" s="1020"/>
      <c r="CC438" s="946"/>
    </row>
    <row r="439" spans="1:81" s="5" customFormat="1" ht="18" customHeight="1" thickBot="1">
      <c r="A439" s="1180"/>
      <c r="B439" s="1143"/>
      <c r="C439" s="1147"/>
      <c r="D439" s="52" t="s">
        <v>89</v>
      </c>
      <c r="E439" s="19">
        <f>E437-E438</f>
        <v>0</v>
      </c>
      <c r="F439" s="1001"/>
      <c r="G439" s="1047"/>
      <c r="H439" s="1097"/>
      <c r="I439" s="52" t="s">
        <v>89</v>
      </c>
      <c r="J439" s="19">
        <f>J437-J438</f>
        <v>0</v>
      </c>
      <c r="K439" s="1001"/>
      <c r="L439" s="1047"/>
      <c r="M439" s="1097"/>
      <c r="N439" s="52" t="s">
        <v>89</v>
      </c>
      <c r="O439" s="19">
        <f>O437-O438</f>
        <v>0</v>
      </c>
      <c r="P439" s="1001"/>
      <c r="Q439" s="1047"/>
      <c r="R439" s="980"/>
      <c r="S439" s="52" t="s">
        <v>89</v>
      </c>
      <c r="T439" s="19">
        <f>T437-T438</f>
        <v>0</v>
      </c>
      <c r="U439" s="1001"/>
      <c r="V439" s="1047"/>
      <c r="W439" s="980"/>
      <c r="X439" s="52" t="s">
        <v>89</v>
      </c>
      <c r="Y439" s="19">
        <f>Y437-Y438</f>
        <v>0</v>
      </c>
      <c r="Z439" s="1001"/>
      <c r="AA439" s="1047"/>
      <c r="AB439" s="980"/>
      <c r="AC439" s="52" t="s">
        <v>89</v>
      </c>
      <c r="AD439" s="19">
        <f>AD437-AD438</f>
        <v>0</v>
      </c>
      <c r="AE439" s="1001"/>
      <c r="AF439" s="1047"/>
      <c r="AG439" s="980"/>
      <c r="AH439" s="52" t="s">
        <v>89</v>
      </c>
      <c r="AI439" s="19">
        <f>AI437-AI438</f>
        <v>0</v>
      </c>
      <c r="AJ439" s="1001"/>
      <c r="AK439" s="1047"/>
      <c r="AL439" s="980"/>
      <c r="AM439" s="52" t="s">
        <v>89</v>
      </c>
      <c r="AN439" s="19">
        <f>AN437-AN438</f>
        <v>0</v>
      </c>
      <c r="AO439" s="1001"/>
      <c r="AP439" s="1047"/>
      <c r="AQ439" s="980"/>
      <c r="AR439" s="52" t="s">
        <v>89</v>
      </c>
      <c r="AS439" s="19">
        <f>AS437-AS438</f>
        <v>0</v>
      </c>
      <c r="AT439" s="1001"/>
      <c r="AU439" s="1047"/>
      <c r="AV439" s="980"/>
      <c r="AW439" s="52" t="s">
        <v>89</v>
      </c>
      <c r="AX439" s="19">
        <f>AX437-AX438</f>
        <v>0</v>
      </c>
      <c r="AY439" s="1001"/>
      <c r="AZ439" s="1047"/>
      <c r="BA439" s="980"/>
      <c r="BB439" s="52" t="s">
        <v>89</v>
      </c>
      <c r="BC439" s="19">
        <f>BC437-BC438</f>
        <v>0</v>
      </c>
      <c r="BD439" s="1001"/>
      <c r="BE439" s="1047"/>
      <c r="BF439" s="980"/>
      <c r="BG439" s="52" t="s">
        <v>89</v>
      </c>
      <c r="BH439" s="19">
        <f>BH437-BH438</f>
        <v>0</v>
      </c>
      <c r="BI439" s="1001"/>
      <c r="BJ439" s="1047"/>
      <c r="BK439" s="980"/>
      <c r="BL439" s="83"/>
      <c r="BM439" s="84"/>
      <c r="BN439" s="1001"/>
      <c r="BO439" s="968"/>
      <c r="BP439" s="955"/>
      <c r="BQ439" s="83"/>
      <c r="BR439" s="84"/>
      <c r="BS439" s="1001"/>
      <c r="BT439" s="968"/>
      <c r="BU439" s="955"/>
      <c r="BV439" s="83"/>
      <c r="BW439" s="84"/>
      <c r="BX439" s="1001"/>
      <c r="BY439" s="968"/>
      <c r="BZ439" s="955"/>
      <c r="CA439" s="1005"/>
      <c r="CB439" s="1021"/>
      <c r="CC439" s="946">
        <f t="shared" si="188"/>
        <v>0</v>
      </c>
    </row>
    <row r="440" spans="1:81" s="5" customFormat="1" ht="18.600000000000001" customHeight="1" thickBot="1">
      <c r="A440" s="1180"/>
      <c r="B440" s="1143"/>
      <c r="C440" s="1145" t="s">
        <v>42</v>
      </c>
      <c r="D440" s="44" t="s">
        <v>5</v>
      </c>
      <c r="E440" s="35"/>
      <c r="F440" s="1001"/>
      <c r="G440" s="973">
        <f>E443*F413-H440</f>
        <v>0</v>
      </c>
      <c r="H440" s="1095"/>
      <c r="I440" s="44" t="s">
        <v>5</v>
      </c>
      <c r="J440" s="35"/>
      <c r="K440" s="1001"/>
      <c r="L440" s="973">
        <f>J443*K413-M440</f>
        <v>0</v>
      </c>
      <c r="M440" s="1095"/>
      <c r="N440" s="44" t="s">
        <v>5</v>
      </c>
      <c r="O440" s="35"/>
      <c r="P440" s="1001"/>
      <c r="Q440" s="973">
        <f>O443*P413-R440</f>
        <v>0</v>
      </c>
      <c r="R440" s="961">
        <f>IF(O440="",0,ROUND(SUM(R413:R427)*O440*P413*1.25/職員設定!$C$7,0))</f>
        <v>0</v>
      </c>
      <c r="S440" s="44" t="s">
        <v>5</v>
      </c>
      <c r="T440" s="35"/>
      <c r="U440" s="1001"/>
      <c r="V440" s="973">
        <f>T443*U413-W440</f>
        <v>0</v>
      </c>
      <c r="W440" s="961">
        <f>IF(T440="",0,ROUND(SUM(W413:W427)*T440*U413*1.25/職員設定!$C$7,0))</f>
        <v>0</v>
      </c>
      <c r="X440" s="44" t="s">
        <v>5</v>
      </c>
      <c r="Y440" s="35"/>
      <c r="Z440" s="1001"/>
      <c r="AA440" s="973">
        <f>Y443*Z413-AB440</f>
        <v>0</v>
      </c>
      <c r="AB440" s="961">
        <f>IF(Y440="",0,ROUND(SUM(AB413:AB427)*Y440*Z413*1.25/職員設定!$C$7,0))</f>
        <v>0</v>
      </c>
      <c r="AC440" s="44" t="s">
        <v>5</v>
      </c>
      <c r="AD440" s="35"/>
      <c r="AE440" s="1001"/>
      <c r="AF440" s="973">
        <f>AD443*AE413-AG440</f>
        <v>0</v>
      </c>
      <c r="AG440" s="961">
        <f>IF(AD440="",0,ROUND(SUM(AG413:AG427)*AD440*AE413*1.25/職員設定!$C$7,0))</f>
        <v>0</v>
      </c>
      <c r="AH440" s="44" t="s">
        <v>5</v>
      </c>
      <c r="AI440" s="35"/>
      <c r="AJ440" s="1001"/>
      <c r="AK440" s="973">
        <f>AI443*AJ413-AL440</f>
        <v>0</v>
      </c>
      <c r="AL440" s="961">
        <f>IF(AI440="",0,ROUND(SUM(AL413:AL427)*AI440*AJ413*1.25/職員設定!$C$7,0))</f>
        <v>0</v>
      </c>
      <c r="AM440" s="44" t="s">
        <v>5</v>
      </c>
      <c r="AN440" s="35"/>
      <c r="AO440" s="1001"/>
      <c r="AP440" s="973">
        <f>AN443*AO413-AQ440</f>
        <v>0</v>
      </c>
      <c r="AQ440" s="961">
        <f>IF(AN440="",0,ROUND(SUM(AQ413:AQ427)*AN440*AO413*1.25/職員設定!$C$7,0))</f>
        <v>0</v>
      </c>
      <c r="AR440" s="44" t="s">
        <v>5</v>
      </c>
      <c r="AS440" s="35"/>
      <c r="AT440" s="1001"/>
      <c r="AU440" s="973">
        <f>AS443*AT413-AV440</f>
        <v>0</v>
      </c>
      <c r="AV440" s="961">
        <f>IF(AS440="",0,ROUND(SUM(AV413:AV427)*AS440*AT413*1.25/職員設定!$C$7,0))</f>
        <v>0</v>
      </c>
      <c r="AW440" s="44" t="s">
        <v>5</v>
      </c>
      <c r="AX440" s="35"/>
      <c r="AY440" s="1001"/>
      <c r="AZ440" s="973">
        <f>AX443*AY413-BA440</f>
        <v>0</v>
      </c>
      <c r="BA440" s="961">
        <f>IF(AX440="",0,ROUND(SUM(BA413:BA427)*AX440*AY413*1.25/職員設定!$C$7,0))</f>
        <v>0</v>
      </c>
      <c r="BB440" s="44" t="s">
        <v>5</v>
      </c>
      <c r="BC440" s="35"/>
      <c r="BD440" s="1001"/>
      <c r="BE440" s="973">
        <f>BC443*BD413-BF440</f>
        <v>0</v>
      </c>
      <c r="BF440" s="961">
        <f>IF(BC440="",0,ROUND(SUM(BF413:BF427)*BC440*BD413*1.25/職員設定!$C$7,0))</f>
        <v>0</v>
      </c>
      <c r="BG440" s="44" t="s">
        <v>5</v>
      </c>
      <c r="BH440" s="35"/>
      <c r="BI440" s="1001"/>
      <c r="BJ440" s="973">
        <f>BH443*BI413-BK440</f>
        <v>0</v>
      </c>
      <c r="BK440" s="961">
        <f>IF(BH440="",0,ROUND(SUM(BK413:BK427)*BH440*BI413*1.25/職員設定!$C$7,0))</f>
        <v>0</v>
      </c>
      <c r="BL440" s="75"/>
      <c r="BM440" s="82"/>
      <c r="BN440" s="1001"/>
      <c r="BO440" s="966"/>
      <c r="BP440" s="953"/>
      <c r="BQ440" s="75"/>
      <c r="BR440" s="82"/>
      <c r="BS440" s="1001"/>
      <c r="BT440" s="966"/>
      <c r="BU440" s="953"/>
      <c r="BV440" s="75"/>
      <c r="BW440" s="82"/>
      <c r="BX440" s="1001"/>
      <c r="BY440" s="966"/>
      <c r="BZ440" s="953"/>
      <c r="CA440" s="1082">
        <f t="shared" ref="CA440" si="191">BJ440+BK440+BE440+BF440+AZ440+BA440+AU440+AV440+AP440+AQ440+AK440+AL440+AF440+AG440+AA440+AB440+V440+W440+Q440+R440+L440+M440+G440+H440</f>
        <v>0</v>
      </c>
      <c r="CB440" s="1024">
        <f t="shared" ref="CB440" si="192">H440+M440</f>
        <v>0</v>
      </c>
      <c r="CC440" s="946">
        <f>BK440+BF440+BA440+AV440+AQ440+AL440+AG440+AB440+W440+R440</f>
        <v>0</v>
      </c>
    </row>
    <row r="441" spans="1:81" ht="18" customHeight="1" thickBot="1">
      <c r="A441" s="1180"/>
      <c r="B441" s="1143"/>
      <c r="C441" s="1146"/>
      <c r="D441" s="48" t="s">
        <v>38</v>
      </c>
      <c r="E441" s="33"/>
      <c r="F441" s="1001"/>
      <c r="G441" s="974"/>
      <c r="H441" s="1096"/>
      <c r="I441" s="48" t="s">
        <v>38</v>
      </c>
      <c r="J441" s="33"/>
      <c r="K441" s="1001"/>
      <c r="L441" s="974"/>
      <c r="M441" s="1096"/>
      <c r="N441" s="48" t="s">
        <v>38</v>
      </c>
      <c r="O441" s="33"/>
      <c r="P441" s="1001"/>
      <c r="Q441" s="974"/>
      <c r="R441" s="979"/>
      <c r="S441" s="48" t="s">
        <v>38</v>
      </c>
      <c r="T441" s="33"/>
      <c r="U441" s="1001"/>
      <c r="V441" s="974"/>
      <c r="W441" s="979"/>
      <c r="X441" s="48" t="s">
        <v>38</v>
      </c>
      <c r="Y441" s="33"/>
      <c r="Z441" s="1001"/>
      <c r="AA441" s="974"/>
      <c r="AB441" s="979"/>
      <c r="AC441" s="48" t="s">
        <v>38</v>
      </c>
      <c r="AD441" s="33"/>
      <c r="AE441" s="1001"/>
      <c r="AF441" s="974"/>
      <c r="AG441" s="979"/>
      <c r="AH441" s="48" t="s">
        <v>38</v>
      </c>
      <c r="AI441" s="33"/>
      <c r="AJ441" s="1001"/>
      <c r="AK441" s="974"/>
      <c r="AL441" s="979"/>
      <c r="AM441" s="48" t="s">
        <v>38</v>
      </c>
      <c r="AN441" s="33"/>
      <c r="AO441" s="1001"/>
      <c r="AP441" s="974"/>
      <c r="AQ441" s="979"/>
      <c r="AR441" s="48" t="s">
        <v>38</v>
      </c>
      <c r="AS441" s="33"/>
      <c r="AT441" s="1001"/>
      <c r="AU441" s="974"/>
      <c r="AV441" s="979"/>
      <c r="AW441" s="48" t="s">
        <v>38</v>
      </c>
      <c r="AX441" s="33"/>
      <c r="AY441" s="1001"/>
      <c r="AZ441" s="974"/>
      <c r="BA441" s="979"/>
      <c r="BB441" s="48" t="s">
        <v>38</v>
      </c>
      <c r="BC441" s="33"/>
      <c r="BD441" s="1001"/>
      <c r="BE441" s="974"/>
      <c r="BF441" s="979"/>
      <c r="BG441" s="48" t="s">
        <v>38</v>
      </c>
      <c r="BH441" s="33"/>
      <c r="BI441" s="1001"/>
      <c r="BJ441" s="974"/>
      <c r="BK441" s="979"/>
      <c r="BL441" s="79"/>
      <c r="BM441" s="80"/>
      <c r="BN441" s="1001"/>
      <c r="BO441" s="967"/>
      <c r="BP441" s="954"/>
      <c r="BQ441" s="79"/>
      <c r="BR441" s="80"/>
      <c r="BS441" s="1001"/>
      <c r="BT441" s="967"/>
      <c r="BU441" s="954"/>
      <c r="BV441" s="79"/>
      <c r="BW441" s="80"/>
      <c r="BX441" s="1001"/>
      <c r="BY441" s="967"/>
      <c r="BZ441" s="954"/>
      <c r="CA441" s="1004"/>
      <c r="CB441" s="1020"/>
      <c r="CC441" s="946"/>
    </row>
    <row r="442" spans="1:81" s="230" customFormat="1" ht="18" customHeight="1" thickBot="1">
      <c r="A442" s="1180"/>
      <c r="B442" s="1143"/>
      <c r="C442" s="1146"/>
      <c r="D442" s="468" t="s">
        <v>6</v>
      </c>
      <c r="E442" s="6">
        <f>ROUND(E440*職員設定!$P$16,0)</f>
        <v>0</v>
      </c>
      <c r="F442" s="1001"/>
      <c r="G442" s="974"/>
      <c r="H442" s="1096"/>
      <c r="I442" s="468" t="s">
        <v>6</v>
      </c>
      <c r="J442" s="6">
        <f>ROUND(J440*職員設定!$P$16,0)</f>
        <v>0</v>
      </c>
      <c r="K442" s="1001"/>
      <c r="L442" s="974"/>
      <c r="M442" s="1096"/>
      <c r="N442" s="468" t="s">
        <v>6</v>
      </c>
      <c r="O442" s="6">
        <f>ROUND(O440*職員設定!$P$16,0)</f>
        <v>0</v>
      </c>
      <c r="P442" s="1001"/>
      <c r="Q442" s="974"/>
      <c r="R442" s="979"/>
      <c r="S442" s="468" t="s">
        <v>6</v>
      </c>
      <c r="T442" s="6">
        <f>ROUND(T440*職員設定!$P$16,0)</f>
        <v>0</v>
      </c>
      <c r="U442" s="1001"/>
      <c r="V442" s="974"/>
      <c r="W442" s="979"/>
      <c r="X442" s="468" t="s">
        <v>6</v>
      </c>
      <c r="Y442" s="6">
        <f>ROUND(Y440*職員設定!$P$16,0)</f>
        <v>0</v>
      </c>
      <c r="Z442" s="1001"/>
      <c r="AA442" s="974"/>
      <c r="AB442" s="979"/>
      <c r="AC442" s="468" t="s">
        <v>6</v>
      </c>
      <c r="AD442" s="6">
        <f>ROUND(AD440*職員設定!$P$16,0)</f>
        <v>0</v>
      </c>
      <c r="AE442" s="1001"/>
      <c r="AF442" s="974"/>
      <c r="AG442" s="979"/>
      <c r="AH442" s="468" t="s">
        <v>6</v>
      </c>
      <c r="AI442" s="6">
        <f>ROUND(AI440*職員設定!$P$16,0)</f>
        <v>0</v>
      </c>
      <c r="AJ442" s="1001"/>
      <c r="AK442" s="974"/>
      <c r="AL442" s="979"/>
      <c r="AM442" s="468" t="s">
        <v>6</v>
      </c>
      <c r="AN442" s="6">
        <f>ROUND(AN440*職員設定!$P$16,0)</f>
        <v>0</v>
      </c>
      <c r="AO442" s="1001"/>
      <c r="AP442" s="974"/>
      <c r="AQ442" s="979"/>
      <c r="AR442" s="468" t="s">
        <v>6</v>
      </c>
      <c r="AS442" s="6">
        <f>ROUND(AS440*職員設定!$P$16,0)</f>
        <v>0</v>
      </c>
      <c r="AT442" s="1001"/>
      <c r="AU442" s="974"/>
      <c r="AV442" s="979"/>
      <c r="AW442" s="468" t="s">
        <v>6</v>
      </c>
      <c r="AX442" s="6">
        <f>ROUND(AX440*職員設定!$P$16,0)</f>
        <v>0</v>
      </c>
      <c r="AY442" s="1001"/>
      <c r="AZ442" s="974"/>
      <c r="BA442" s="979"/>
      <c r="BB442" s="468" t="s">
        <v>6</v>
      </c>
      <c r="BC442" s="6">
        <f>ROUND(BC440*職員設定!$P$16,0)</f>
        <v>0</v>
      </c>
      <c r="BD442" s="1001"/>
      <c r="BE442" s="974"/>
      <c r="BF442" s="979"/>
      <c r="BG442" s="468" t="s">
        <v>6</v>
      </c>
      <c r="BH442" s="6">
        <f>ROUND(BH440*職員設定!$P$16,0)</f>
        <v>0</v>
      </c>
      <c r="BI442" s="1001"/>
      <c r="BJ442" s="974"/>
      <c r="BK442" s="979"/>
      <c r="BL442" s="434"/>
      <c r="BM442" s="28"/>
      <c r="BN442" s="1001"/>
      <c r="BO442" s="967"/>
      <c r="BP442" s="954"/>
      <c r="BQ442" s="434"/>
      <c r="BR442" s="28"/>
      <c r="BS442" s="1001"/>
      <c r="BT442" s="967"/>
      <c r="BU442" s="954"/>
      <c r="BV442" s="434"/>
      <c r="BW442" s="28"/>
      <c r="BX442" s="1001"/>
      <c r="BY442" s="967"/>
      <c r="BZ442" s="954"/>
      <c r="CA442" s="1004"/>
      <c r="CB442" s="1020"/>
      <c r="CC442" s="946"/>
    </row>
    <row r="443" spans="1:81" ht="18" customHeight="1" thickBot="1">
      <c r="A443" s="1180"/>
      <c r="B443" s="1143"/>
      <c r="C443" s="1147"/>
      <c r="D443" s="53" t="s">
        <v>7</v>
      </c>
      <c r="E443" s="19">
        <f>E441-E442</f>
        <v>0</v>
      </c>
      <c r="F443" s="1001"/>
      <c r="G443" s="975"/>
      <c r="H443" s="1097"/>
      <c r="I443" s="53" t="s">
        <v>7</v>
      </c>
      <c r="J443" s="19">
        <f>J441-J442</f>
        <v>0</v>
      </c>
      <c r="K443" s="1001"/>
      <c r="L443" s="975"/>
      <c r="M443" s="1097"/>
      <c r="N443" s="53" t="s">
        <v>7</v>
      </c>
      <c r="O443" s="19">
        <f>O441-O442</f>
        <v>0</v>
      </c>
      <c r="P443" s="1001"/>
      <c r="Q443" s="975"/>
      <c r="R443" s="980"/>
      <c r="S443" s="53" t="s">
        <v>7</v>
      </c>
      <c r="T443" s="19">
        <f>T441-T442</f>
        <v>0</v>
      </c>
      <c r="U443" s="1001"/>
      <c r="V443" s="975"/>
      <c r="W443" s="980"/>
      <c r="X443" s="53" t="s">
        <v>7</v>
      </c>
      <c r="Y443" s="19">
        <f>Y441-Y442</f>
        <v>0</v>
      </c>
      <c r="Z443" s="1001"/>
      <c r="AA443" s="975"/>
      <c r="AB443" s="980"/>
      <c r="AC443" s="53" t="s">
        <v>7</v>
      </c>
      <c r="AD443" s="19">
        <f>AD441-AD442</f>
        <v>0</v>
      </c>
      <c r="AE443" s="1001"/>
      <c r="AF443" s="975"/>
      <c r="AG443" s="980"/>
      <c r="AH443" s="53" t="s">
        <v>7</v>
      </c>
      <c r="AI443" s="19">
        <f>AI441-AI442</f>
        <v>0</v>
      </c>
      <c r="AJ443" s="1001"/>
      <c r="AK443" s="975"/>
      <c r="AL443" s="980"/>
      <c r="AM443" s="53" t="s">
        <v>7</v>
      </c>
      <c r="AN443" s="19">
        <f>AN441-AN442</f>
        <v>0</v>
      </c>
      <c r="AO443" s="1001"/>
      <c r="AP443" s="975"/>
      <c r="AQ443" s="980"/>
      <c r="AR443" s="53" t="s">
        <v>7</v>
      </c>
      <c r="AS443" s="19">
        <f>AS441-AS442</f>
        <v>0</v>
      </c>
      <c r="AT443" s="1001"/>
      <c r="AU443" s="975"/>
      <c r="AV443" s="980"/>
      <c r="AW443" s="53" t="s">
        <v>7</v>
      </c>
      <c r="AX443" s="19">
        <f>AX441-AX442</f>
        <v>0</v>
      </c>
      <c r="AY443" s="1001"/>
      <c r="AZ443" s="975"/>
      <c r="BA443" s="980"/>
      <c r="BB443" s="53" t="s">
        <v>7</v>
      </c>
      <c r="BC443" s="19">
        <f>BC441-BC442</f>
        <v>0</v>
      </c>
      <c r="BD443" s="1001"/>
      <c r="BE443" s="975"/>
      <c r="BF443" s="980"/>
      <c r="BG443" s="53" t="s">
        <v>7</v>
      </c>
      <c r="BH443" s="19">
        <f>BH441-BH442</f>
        <v>0</v>
      </c>
      <c r="BI443" s="1001"/>
      <c r="BJ443" s="975"/>
      <c r="BK443" s="980"/>
      <c r="BL443" s="85"/>
      <c r="BM443" s="84"/>
      <c r="BN443" s="1001"/>
      <c r="BO443" s="968"/>
      <c r="BP443" s="955"/>
      <c r="BQ443" s="85"/>
      <c r="BR443" s="84"/>
      <c r="BS443" s="1001"/>
      <c r="BT443" s="968"/>
      <c r="BU443" s="955"/>
      <c r="BV443" s="85"/>
      <c r="BW443" s="84"/>
      <c r="BX443" s="1001"/>
      <c r="BY443" s="968"/>
      <c r="BZ443" s="955"/>
      <c r="CA443" s="1005"/>
      <c r="CB443" s="1021"/>
      <c r="CC443" s="946">
        <f t="shared" si="188"/>
        <v>0</v>
      </c>
    </row>
    <row r="444" spans="1:81" ht="18" customHeight="1" thickBot="1">
      <c r="A444" s="1180"/>
      <c r="B444" s="1143"/>
      <c r="C444" s="1145" t="s">
        <v>40</v>
      </c>
      <c r="D444" s="44" t="s">
        <v>8</v>
      </c>
      <c r="E444" s="35"/>
      <c r="F444" s="1001"/>
      <c r="G444" s="973">
        <f>E447*F413-H444</f>
        <v>0</v>
      </c>
      <c r="H444" s="1095"/>
      <c r="I444" s="44" t="s">
        <v>8</v>
      </c>
      <c r="J444" s="35"/>
      <c r="K444" s="1001"/>
      <c r="L444" s="973">
        <f>J447*K413-M444</f>
        <v>0</v>
      </c>
      <c r="M444" s="1095"/>
      <c r="N444" s="44" t="s">
        <v>8</v>
      </c>
      <c r="O444" s="35"/>
      <c r="P444" s="1001"/>
      <c r="Q444" s="973">
        <f>O447*P413-R444</f>
        <v>0</v>
      </c>
      <c r="R444" s="961">
        <f>IF(O444="",0,ROUND(SUM(R413:R427)*O444*P413*1.35/職員設定!$C$7,0))</f>
        <v>0</v>
      </c>
      <c r="S444" s="44" t="s">
        <v>8</v>
      </c>
      <c r="T444" s="35"/>
      <c r="U444" s="1001"/>
      <c r="V444" s="973">
        <f>T447*U413-W444</f>
        <v>0</v>
      </c>
      <c r="W444" s="961">
        <f>IF(T444="",0,ROUND(SUM(W413:W427)*T444*U413*1.35/職員設定!$C$7,0))</f>
        <v>0</v>
      </c>
      <c r="X444" s="44" t="s">
        <v>8</v>
      </c>
      <c r="Y444" s="35"/>
      <c r="Z444" s="1001"/>
      <c r="AA444" s="973">
        <f>Y447*Z413-AB444</f>
        <v>0</v>
      </c>
      <c r="AB444" s="961">
        <f>IF(Y444="",0,ROUND(SUM(AB413:AB427)*Y444*Z413*1.35/職員設定!$C$7,0))</f>
        <v>0</v>
      </c>
      <c r="AC444" s="44" t="s">
        <v>8</v>
      </c>
      <c r="AD444" s="35"/>
      <c r="AE444" s="1001"/>
      <c r="AF444" s="973">
        <f>AD447*AE413-AG444</f>
        <v>0</v>
      </c>
      <c r="AG444" s="961">
        <f>IF(AD444="",0,ROUND(SUM(AG413:AG427)*AD444*AE413*1.35/職員設定!$C$7,0))</f>
        <v>0</v>
      </c>
      <c r="AH444" s="44" t="s">
        <v>8</v>
      </c>
      <c r="AI444" s="35"/>
      <c r="AJ444" s="1001"/>
      <c r="AK444" s="973">
        <f>AI447*AJ413-AL444</f>
        <v>0</v>
      </c>
      <c r="AL444" s="961">
        <f>IF(AI444="",0,ROUND(SUM(AL413:AL427)*AI444*AJ413*1.35/職員設定!$C$7,0))</f>
        <v>0</v>
      </c>
      <c r="AM444" s="44" t="s">
        <v>8</v>
      </c>
      <c r="AN444" s="35"/>
      <c r="AO444" s="1001"/>
      <c r="AP444" s="973">
        <f>AN447*AO413-AQ444</f>
        <v>0</v>
      </c>
      <c r="AQ444" s="961">
        <f>IF(AN444="",0,ROUND(SUM(AQ413:AQ427)*AN444*AO413*1.35/職員設定!$C$7,0))</f>
        <v>0</v>
      </c>
      <c r="AR444" s="44" t="s">
        <v>8</v>
      </c>
      <c r="AS444" s="35"/>
      <c r="AT444" s="1001"/>
      <c r="AU444" s="973">
        <f>AS447*AT413-AV444</f>
        <v>0</v>
      </c>
      <c r="AV444" s="961">
        <f>IF(AS444="",0,ROUND(SUM(AV413:AV427)*AS444*AT413*1.35/職員設定!$C$7,0))</f>
        <v>0</v>
      </c>
      <c r="AW444" s="44" t="s">
        <v>8</v>
      </c>
      <c r="AX444" s="35"/>
      <c r="AY444" s="1001"/>
      <c r="AZ444" s="973">
        <f>AX447*AY413-BA444</f>
        <v>0</v>
      </c>
      <c r="BA444" s="961">
        <f>IF(AX444="",0,ROUND(SUM(BA413:BA427)*AX444*AY413*1.35/職員設定!$C$7,0))</f>
        <v>0</v>
      </c>
      <c r="BB444" s="44" t="s">
        <v>8</v>
      </c>
      <c r="BC444" s="35"/>
      <c r="BD444" s="1001"/>
      <c r="BE444" s="973">
        <f>BC447*BD413-BF444</f>
        <v>0</v>
      </c>
      <c r="BF444" s="961">
        <f>IF(BC444="",0,ROUND(SUM(BF413:BF427)*BC444*BD413*1.35/職員設定!$C$7,0))</f>
        <v>0</v>
      </c>
      <c r="BG444" s="44" t="s">
        <v>8</v>
      </c>
      <c r="BH444" s="35"/>
      <c r="BI444" s="1001"/>
      <c r="BJ444" s="973">
        <f>BH447*BI413-BK444</f>
        <v>0</v>
      </c>
      <c r="BK444" s="961">
        <f>IF(BH444="",0,ROUND(SUM(BK413:BK427)*BH444*BI413*1.35/職員設定!$C$7,0))</f>
        <v>0</v>
      </c>
      <c r="BL444" s="75"/>
      <c r="BM444" s="82"/>
      <c r="BN444" s="1001"/>
      <c r="BO444" s="966"/>
      <c r="BP444" s="953"/>
      <c r="BQ444" s="75"/>
      <c r="BR444" s="82"/>
      <c r="BS444" s="1001"/>
      <c r="BT444" s="966"/>
      <c r="BU444" s="953"/>
      <c r="BV444" s="75"/>
      <c r="BW444" s="82"/>
      <c r="BX444" s="1001"/>
      <c r="BY444" s="966"/>
      <c r="BZ444" s="953"/>
      <c r="CA444" s="1082">
        <f t="shared" ref="CA444" si="193">BJ444+BK444+BE444+BF444+AZ444+BA444+AU444+AV444+AP444+AQ444+AK444+AL444+AF444+AG444+AA444+AB444+V444+W444+Q444+R444+L444+M444+G444+H444</f>
        <v>0</v>
      </c>
      <c r="CB444" s="1024">
        <f t="shared" ref="CB444" si="194">H444+M444</f>
        <v>0</v>
      </c>
      <c r="CC444" s="946">
        <f t="shared" si="188"/>
        <v>0</v>
      </c>
    </row>
    <row r="445" spans="1:81" ht="18" customHeight="1" thickBot="1">
      <c r="A445" s="1180"/>
      <c r="B445" s="1143"/>
      <c r="C445" s="1146"/>
      <c r="D445" s="48" t="s">
        <v>38</v>
      </c>
      <c r="E445" s="33"/>
      <c r="F445" s="1001"/>
      <c r="G445" s="974"/>
      <c r="H445" s="1096"/>
      <c r="I445" s="48" t="s">
        <v>38</v>
      </c>
      <c r="J445" s="33"/>
      <c r="K445" s="1001"/>
      <c r="L445" s="974"/>
      <c r="M445" s="1096"/>
      <c r="N445" s="48" t="s">
        <v>38</v>
      </c>
      <c r="O445" s="33"/>
      <c r="P445" s="1001"/>
      <c r="Q445" s="974"/>
      <c r="R445" s="979"/>
      <c r="S445" s="48" t="s">
        <v>38</v>
      </c>
      <c r="T445" s="33"/>
      <c r="U445" s="1001"/>
      <c r="V445" s="974"/>
      <c r="W445" s="979"/>
      <c r="X445" s="48" t="s">
        <v>38</v>
      </c>
      <c r="Y445" s="33"/>
      <c r="Z445" s="1001"/>
      <c r="AA445" s="974"/>
      <c r="AB445" s="979"/>
      <c r="AC445" s="48" t="s">
        <v>38</v>
      </c>
      <c r="AD445" s="33"/>
      <c r="AE445" s="1001"/>
      <c r="AF445" s="974"/>
      <c r="AG445" s="979"/>
      <c r="AH445" s="48" t="s">
        <v>38</v>
      </c>
      <c r="AI445" s="33"/>
      <c r="AJ445" s="1001"/>
      <c r="AK445" s="974"/>
      <c r="AL445" s="979"/>
      <c r="AM445" s="48" t="s">
        <v>38</v>
      </c>
      <c r="AN445" s="33"/>
      <c r="AO445" s="1001"/>
      <c r="AP445" s="974"/>
      <c r="AQ445" s="979"/>
      <c r="AR445" s="48" t="s">
        <v>38</v>
      </c>
      <c r="AS445" s="33"/>
      <c r="AT445" s="1001"/>
      <c r="AU445" s="974"/>
      <c r="AV445" s="979"/>
      <c r="AW445" s="48" t="s">
        <v>38</v>
      </c>
      <c r="AX445" s="33"/>
      <c r="AY445" s="1001"/>
      <c r="AZ445" s="974"/>
      <c r="BA445" s="979"/>
      <c r="BB445" s="48" t="s">
        <v>38</v>
      </c>
      <c r="BC445" s="33"/>
      <c r="BD445" s="1001"/>
      <c r="BE445" s="974"/>
      <c r="BF445" s="979"/>
      <c r="BG445" s="48" t="s">
        <v>38</v>
      </c>
      <c r="BH445" s="33"/>
      <c r="BI445" s="1001"/>
      <c r="BJ445" s="974"/>
      <c r="BK445" s="979"/>
      <c r="BL445" s="79"/>
      <c r="BM445" s="80"/>
      <c r="BN445" s="1001"/>
      <c r="BO445" s="967"/>
      <c r="BP445" s="954"/>
      <c r="BQ445" s="79"/>
      <c r="BR445" s="80"/>
      <c r="BS445" s="1001"/>
      <c r="BT445" s="967"/>
      <c r="BU445" s="954"/>
      <c r="BV445" s="79"/>
      <c r="BW445" s="80"/>
      <c r="BX445" s="1001"/>
      <c r="BY445" s="967"/>
      <c r="BZ445" s="954"/>
      <c r="CA445" s="1004"/>
      <c r="CB445" s="1020"/>
      <c r="CC445" s="946"/>
    </row>
    <row r="446" spans="1:81" s="230" customFormat="1" ht="18" customHeight="1" thickBot="1">
      <c r="A446" s="1180"/>
      <c r="B446" s="1143"/>
      <c r="C446" s="1146"/>
      <c r="D446" s="468" t="s">
        <v>9</v>
      </c>
      <c r="E446" s="6">
        <f>ROUND(E444*職員設定!$Q$16,0)</f>
        <v>0</v>
      </c>
      <c r="F446" s="1001"/>
      <c r="G446" s="974"/>
      <c r="H446" s="1096"/>
      <c r="I446" s="468" t="s">
        <v>9</v>
      </c>
      <c r="J446" s="6">
        <f>ROUND(J444*職員設定!$Q$16,0)</f>
        <v>0</v>
      </c>
      <c r="K446" s="1001"/>
      <c r="L446" s="974"/>
      <c r="M446" s="1096"/>
      <c r="N446" s="468" t="s">
        <v>9</v>
      </c>
      <c r="O446" s="6">
        <f>ROUND(O444*職員設定!$Q$16,0)</f>
        <v>0</v>
      </c>
      <c r="P446" s="1001"/>
      <c r="Q446" s="974"/>
      <c r="R446" s="979"/>
      <c r="S446" s="468" t="s">
        <v>9</v>
      </c>
      <c r="T446" s="6">
        <f>ROUND(T444*職員設定!$Q$16,0)</f>
        <v>0</v>
      </c>
      <c r="U446" s="1001"/>
      <c r="V446" s="974"/>
      <c r="W446" s="979"/>
      <c r="X446" s="468" t="s">
        <v>9</v>
      </c>
      <c r="Y446" s="6">
        <f>ROUND(Y444*職員設定!$Q$16,0)</f>
        <v>0</v>
      </c>
      <c r="Z446" s="1001"/>
      <c r="AA446" s="974"/>
      <c r="AB446" s="979"/>
      <c r="AC446" s="468" t="s">
        <v>9</v>
      </c>
      <c r="AD446" s="6">
        <f>ROUND(AD444*職員設定!$Q$16,0)</f>
        <v>0</v>
      </c>
      <c r="AE446" s="1001"/>
      <c r="AF446" s="974"/>
      <c r="AG446" s="979"/>
      <c r="AH446" s="468" t="s">
        <v>9</v>
      </c>
      <c r="AI446" s="6">
        <f>ROUND(AI444*職員設定!$Q$16,0)</f>
        <v>0</v>
      </c>
      <c r="AJ446" s="1001"/>
      <c r="AK446" s="974"/>
      <c r="AL446" s="979"/>
      <c r="AM446" s="468" t="s">
        <v>9</v>
      </c>
      <c r="AN446" s="6">
        <f>ROUND(AN444*職員設定!$Q$16,0)</f>
        <v>0</v>
      </c>
      <c r="AO446" s="1001"/>
      <c r="AP446" s="974"/>
      <c r="AQ446" s="979"/>
      <c r="AR446" s="468" t="s">
        <v>9</v>
      </c>
      <c r="AS446" s="6">
        <f>ROUND(AS444*職員設定!$Q$16,0)</f>
        <v>0</v>
      </c>
      <c r="AT446" s="1001"/>
      <c r="AU446" s="974"/>
      <c r="AV446" s="979"/>
      <c r="AW446" s="468" t="s">
        <v>9</v>
      </c>
      <c r="AX446" s="6">
        <f>ROUND(AX444*職員設定!$Q$16,0)</f>
        <v>0</v>
      </c>
      <c r="AY446" s="1001"/>
      <c r="AZ446" s="974"/>
      <c r="BA446" s="979"/>
      <c r="BB446" s="468" t="s">
        <v>9</v>
      </c>
      <c r="BC446" s="6">
        <f>ROUND(BC444*職員設定!$Q$16,0)</f>
        <v>0</v>
      </c>
      <c r="BD446" s="1001"/>
      <c r="BE446" s="974"/>
      <c r="BF446" s="979"/>
      <c r="BG446" s="468" t="s">
        <v>9</v>
      </c>
      <c r="BH446" s="6">
        <f>ROUND(BH444*職員設定!$Q$16,0)</f>
        <v>0</v>
      </c>
      <c r="BI446" s="1001"/>
      <c r="BJ446" s="974"/>
      <c r="BK446" s="979"/>
      <c r="BL446" s="434"/>
      <c r="BM446" s="28"/>
      <c r="BN446" s="1001"/>
      <c r="BO446" s="967"/>
      <c r="BP446" s="954"/>
      <c r="BQ446" s="434"/>
      <c r="BR446" s="28"/>
      <c r="BS446" s="1001"/>
      <c r="BT446" s="967"/>
      <c r="BU446" s="954"/>
      <c r="BV446" s="434"/>
      <c r="BW446" s="28"/>
      <c r="BX446" s="1001"/>
      <c r="BY446" s="967"/>
      <c r="BZ446" s="954"/>
      <c r="CA446" s="1004"/>
      <c r="CB446" s="1020"/>
      <c r="CC446" s="946"/>
    </row>
    <row r="447" spans="1:81" ht="18" customHeight="1" thickBot="1">
      <c r="A447" s="1180"/>
      <c r="B447" s="1143"/>
      <c r="C447" s="1147"/>
      <c r="D447" s="53" t="s">
        <v>10</v>
      </c>
      <c r="E447" s="19">
        <f>E445-E446</f>
        <v>0</v>
      </c>
      <c r="F447" s="1001"/>
      <c r="G447" s="975"/>
      <c r="H447" s="1097"/>
      <c r="I447" s="53" t="s">
        <v>10</v>
      </c>
      <c r="J447" s="19">
        <f>J445-J446</f>
        <v>0</v>
      </c>
      <c r="K447" s="1001"/>
      <c r="L447" s="975"/>
      <c r="M447" s="1097"/>
      <c r="N447" s="53" t="s">
        <v>10</v>
      </c>
      <c r="O447" s="19">
        <f>O445-O446</f>
        <v>0</v>
      </c>
      <c r="P447" s="1001"/>
      <c r="Q447" s="975"/>
      <c r="R447" s="980"/>
      <c r="S447" s="53" t="s">
        <v>10</v>
      </c>
      <c r="T447" s="19">
        <f>T445-T446</f>
        <v>0</v>
      </c>
      <c r="U447" s="1001"/>
      <c r="V447" s="975"/>
      <c r="W447" s="980"/>
      <c r="X447" s="53" t="s">
        <v>10</v>
      </c>
      <c r="Y447" s="19">
        <f>Y445-Y446</f>
        <v>0</v>
      </c>
      <c r="Z447" s="1001"/>
      <c r="AA447" s="975"/>
      <c r="AB447" s="980"/>
      <c r="AC447" s="53" t="s">
        <v>10</v>
      </c>
      <c r="AD447" s="19">
        <f>AD445-AD446</f>
        <v>0</v>
      </c>
      <c r="AE447" s="1001"/>
      <c r="AF447" s="975"/>
      <c r="AG447" s="980"/>
      <c r="AH447" s="53" t="s">
        <v>10</v>
      </c>
      <c r="AI447" s="19">
        <f>AI445-AI446</f>
        <v>0</v>
      </c>
      <c r="AJ447" s="1001"/>
      <c r="AK447" s="975"/>
      <c r="AL447" s="980"/>
      <c r="AM447" s="53" t="s">
        <v>10</v>
      </c>
      <c r="AN447" s="19">
        <f>AN445-AN446</f>
        <v>0</v>
      </c>
      <c r="AO447" s="1001"/>
      <c r="AP447" s="975"/>
      <c r="AQ447" s="980"/>
      <c r="AR447" s="53" t="s">
        <v>10</v>
      </c>
      <c r="AS447" s="19">
        <f>AS445-AS446</f>
        <v>0</v>
      </c>
      <c r="AT447" s="1001"/>
      <c r="AU447" s="975"/>
      <c r="AV447" s="980"/>
      <c r="AW447" s="53" t="s">
        <v>10</v>
      </c>
      <c r="AX447" s="19">
        <f>AX445-AX446</f>
        <v>0</v>
      </c>
      <c r="AY447" s="1001"/>
      <c r="AZ447" s="975"/>
      <c r="BA447" s="980"/>
      <c r="BB447" s="53" t="s">
        <v>10</v>
      </c>
      <c r="BC447" s="19">
        <f>BC445-BC446</f>
        <v>0</v>
      </c>
      <c r="BD447" s="1001"/>
      <c r="BE447" s="975"/>
      <c r="BF447" s="980"/>
      <c r="BG447" s="53" t="s">
        <v>10</v>
      </c>
      <c r="BH447" s="19">
        <f>BH445-BH446</f>
        <v>0</v>
      </c>
      <c r="BI447" s="1001"/>
      <c r="BJ447" s="975"/>
      <c r="BK447" s="980"/>
      <c r="BL447" s="85"/>
      <c r="BM447" s="84"/>
      <c r="BN447" s="1001"/>
      <c r="BO447" s="968"/>
      <c r="BP447" s="955"/>
      <c r="BQ447" s="85"/>
      <c r="BR447" s="84"/>
      <c r="BS447" s="1001"/>
      <c r="BT447" s="968"/>
      <c r="BU447" s="955"/>
      <c r="BV447" s="85"/>
      <c r="BW447" s="84"/>
      <c r="BX447" s="1001"/>
      <c r="BY447" s="968"/>
      <c r="BZ447" s="955"/>
      <c r="CA447" s="1005"/>
      <c r="CB447" s="1021"/>
      <c r="CC447" s="946">
        <f t="shared" ref="CC447" si="195">BK447+BF447+BA447+AV447+AQ447+AL447+AG447+AB447+W447+R447</f>
        <v>0</v>
      </c>
    </row>
    <row r="448" spans="1:81" ht="18" customHeight="1" thickBot="1">
      <c r="A448" s="1180"/>
      <c r="B448" s="1143"/>
      <c r="C448" s="1146" t="s">
        <v>43</v>
      </c>
      <c r="D448" s="48" t="s">
        <v>11</v>
      </c>
      <c r="E448" s="36"/>
      <c r="F448" s="1001"/>
      <c r="G448" s="1046">
        <f>E451*F413-H448</f>
        <v>0</v>
      </c>
      <c r="H448" s="1095"/>
      <c r="I448" s="48" t="s">
        <v>11</v>
      </c>
      <c r="J448" s="36"/>
      <c r="K448" s="1001"/>
      <c r="L448" s="1046">
        <f>J451*K413-M448</f>
        <v>0</v>
      </c>
      <c r="M448" s="1095"/>
      <c r="N448" s="48" t="s">
        <v>11</v>
      </c>
      <c r="O448" s="36"/>
      <c r="P448" s="1001"/>
      <c r="Q448" s="1046">
        <f>O451*P413-R448</f>
        <v>0</v>
      </c>
      <c r="R448" s="961">
        <f>IF(O448="",0,ROUND(SUM(R413:R427)*O448*P413*0.25/職員設定!$C$7,0))</f>
        <v>0</v>
      </c>
      <c r="S448" s="48" t="s">
        <v>11</v>
      </c>
      <c r="T448" s="36"/>
      <c r="U448" s="1001"/>
      <c r="V448" s="1046">
        <f>T451*U413-W448</f>
        <v>0</v>
      </c>
      <c r="W448" s="961">
        <f>IF(T448="",0,ROUND(SUM(W413:W427)*T448*U413*0.25/職員設定!$C$7,0))</f>
        <v>0</v>
      </c>
      <c r="X448" s="48" t="s">
        <v>11</v>
      </c>
      <c r="Y448" s="36"/>
      <c r="Z448" s="1001"/>
      <c r="AA448" s="1046">
        <f>Y451*Z413-AB448</f>
        <v>0</v>
      </c>
      <c r="AB448" s="961">
        <f>IF(Y448="",0,ROUND(SUM(AB413:AB427)*Y448*Z413*0.25/職員設定!$C$7,0))</f>
        <v>0</v>
      </c>
      <c r="AC448" s="48" t="s">
        <v>11</v>
      </c>
      <c r="AD448" s="36"/>
      <c r="AE448" s="1001"/>
      <c r="AF448" s="1046">
        <f>AD451*AE413-AG448</f>
        <v>0</v>
      </c>
      <c r="AG448" s="961">
        <f>IF(AD448="",0,ROUND(SUM(AG413:AG427)*AD448*AE413*0.25/職員設定!$C$7,0))</f>
        <v>0</v>
      </c>
      <c r="AH448" s="48" t="s">
        <v>11</v>
      </c>
      <c r="AI448" s="36"/>
      <c r="AJ448" s="1001"/>
      <c r="AK448" s="1046">
        <f>AI451*AJ413-AL448</f>
        <v>0</v>
      </c>
      <c r="AL448" s="961">
        <f>IF(AI448="",0,ROUND(SUM(AL413:AL427)*AI448*AJ413*0.25/職員設定!$C$7,0))</f>
        <v>0</v>
      </c>
      <c r="AM448" s="48" t="s">
        <v>11</v>
      </c>
      <c r="AN448" s="36"/>
      <c r="AO448" s="1001"/>
      <c r="AP448" s="1046">
        <f>AN451*AO413-AQ448</f>
        <v>0</v>
      </c>
      <c r="AQ448" s="961">
        <f>IF(AN448="",0,ROUND(SUM(AQ413:AQ427)*AN448*AO413*0.25/職員設定!$C$7,0))</f>
        <v>0</v>
      </c>
      <c r="AR448" s="48" t="s">
        <v>11</v>
      </c>
      <c r="AS448" s="36"/>
      <c r="AT448" s="1001"/>
      <c r="AU448" s="1046">
        <f>AS451*AT413-AV448</f>
        <v>0</v>
      </c>
      <c r="AV448" s="961">
        <f>IF(AS448="",0,ROUND(SUM(AV413:AV427)*AS448*AT413*0.25/職員設定!$C$7,0))</f>
        <v>0</v>
      </c>
      <c r="AW448" s="48" t="s">
        <v>11</v>
      </c>
      <c r="AX448" s="36"/>
      <c r="AY448" s="1001"/>
      <c r="AZ448" s="1046">
        <f>AX451*AY413-BA448</f>
        <v>0</v>
      </c>
      <c r="BA448" s="961">
        <f>IF(AX448="",0,ROUND(SUM(BA413:BA427)*AX448*AY413*0.25/職員設定!$C$7,0))</f>
        <v>0</v>
      </c>
      <c r="BB448" s="48" t="s">
        <v>11</v>
      </c>
      <c r="BC448" s="36"/>
      <c r="BD448" s="1001"/>
      <c r="BE448" s="1046">
        <f>BC451*BD413-BF448</f>
        <v>0</v>
      </c>
      <c r="BF448" s="961">
        <f>IF(BC448="",0,ROUND(SUM(BF413:BF427)*BC448*BD413*0.25/職員設定!$C$7,0))</f>
        <v>0</v>
      </c>
      <c r="BG448" s="48" t="s">
        <v>11</v>
      </c>
      <c r="BH448" s="36"/>
      <c r="BI448" s="1001"/>
      <c r="BJ448" s="1046">
        <f>BH451*BI413-BK448</f>
        <v>0</v>
      </c>
      <c r="BK448" s="961">
        <f>IF(BH448="",0,ROUND(SUM(BK413:BK427)*BH448*BI413*0.25/職員設定!$C$7,0))</f>
        <v>0</v>
      </c>
      <c r="BL448" s="79"/>
      <c r="BM448" s="86"/>
      <c r="BN448" s="1001"/>
      <c r="BO448" s="969"/>
      <c r="BP448" s="953"/>
      <c r="BQ448" s="79"/>
      <c r="BR448" s="86"/>
      <c r="BS448" s="1001"/>
      <c r="BT448" s="969"/>
      <c r="BU448" s="953"/>
      <c r="BV448" s="79"/>
      <c r="BW448" s="86"/>
      <c r="BX448" s="1001"/>
      <c r="BY448" s="969"/>
      <c r="BZ448" s="953"/>
      <c r="CA448" s="1082">
        <f t="shared" ref="CA448" si="196">BJ448+BK448+BE448+BF448+AZ448+BA448+AU448+AV448+AP448+AQ448+AK448+AL448+AF448+AG448+AA448+AB448+V448+W448+Q448+R448+L448+M448+G448+H448</f>
        <v>0</v>
      </c>
      <c r="CB448" s="1024">
        <f t="shared" ref="CB448" si="197">H448+M448</f>
        <v>0</v>
      </c>
      <c r="CC448" s="946">
        <f>BK448+BF448+BA448+AV448+AQ448+AL448+AG448+AB448+W448+R448</f>
        <v>0</v>
      </c>
    </row>
    <row r="449" spans="1:81" ht="18" customHeight="1" thickBot="1">
      <c r="A449" s="1180"/>
      <c r="B449" s="1143"/>
      <c r="C449" s="1146"/>
      <c r="D449" s="48" t="s">
        <v>38</v>
      </c>
      <c r="E449" s="33"/>
      <c r="F449" s="1001"/>
      <c r="G449" s="1046"/>
      <c r="H449" s="1096"/>
      <c r="I449" s="48" t="s">
        <v>38</v>
      </c>
      <c r="J449" s="33"/>
      <c r="K449" s="1001"/>
      <c r="L449" s="1046"/>
      <c r="M449" s="1096"/>
      <c r="N449" s="48" t="s">
        <v>38</v>
      </c>
      <c r="O449" s="33">
        <v>0</v>
      </c>
      <c r="P449" s="1001"/>
      <c r="Q449" s="1046"/>
      <c r="R449" s="979"/>
      <c r="S449" s="48" t="s">
        <v>38</v>
      </c>
      <c r="T449" s="33">
        <v>0</v>
      </c>
      <c r="U449" s="1001"/>
      <c r="V449" s="1046"/>
      <c r="W449" s="979"/>
      <c r="X449" s="48" t="s">
        <v>38</v>
      </c>
      <c r="Y449" s="33">
        <v>0</v>
      </c>
      <c r="Z449" s="1001"/>
      <c r="AA449" s="1046"/>
      <c r="AB449" s="979"/>
      <c r="AC449" s="48" t="s">
        <v>38</v>
      </c>
      <c r="AD449" s="33">
        <v>0</v>
      </c>
      <c r="AE449" s="1001"/>
      <c r="AF449" s="1046"/>
      <c r="AG449" s="979"/>
      <c r="AH449" s="48" t="s">
        <v>38</v>
      </c>
      <c r="AI449" s="33">
        <v>0</v>
      </c>
      <c r="AJ449" s="1001"/>
      <c r="AK449" s="1046"/>
      <c r="AL449" s="979"/>
      <c r="AM449" s="48" t="s">
        <v>38</v>
      </c>
      <c r="AN449" s="33">
        <v>0</v>
      </c>
      <c r="AO449" s="1001"/>
      <c r="AP449" s="1046"/>
      <c r="AQ449" s="979"/>
      <c r="AR449" s="48" t="s">
        <v>38</v>
      </c>
      <c r="AS449" s="33">
        <v>0</v>
      </c>
      <c r="AT449" s="1001"/>
      <c r="AU449" s="1046"/>
      <c r="AV449" s="979"/>
      <c r="AW449" s="48" t="s">
        <v>38</v>
      </c>
      <c r="AX449" s="33">
        <v>0</v>
      </c>
      <c r="AY449" s="1001"/>
      <c r="AZ449" s="1046"/>
      <c r="BA449" s="979"/>
      <c r="BB449" s="48" t="s">
        <v>38</v>
      </c>
      <c r="BC449" s="33">
        <v>0</v>
      </c>
      <c r="BD449" s="1001"/>
      <c r="BE449" s="1046"/>
      <c r="BF449" s="979"/>
      <c r="BG449" s="48" t="s">
        <v>38</v>
      </c>
      <c r="BH449" s="33">
        <v>0</v>
      </c>
      <c r="BI449" s="1001"/>
      <c r="BJ449" s="1046"/>
      <c r="BK449" s="979"/>
      <c r="BL449" s="79"/>
      <c r="BM449" s="80"/>
      <c r="BN449" s="1001"/>
      <c r="BO449" s="967"/>
      <c r="BP449" s="954"/>
      <c r="BQ449" s="79"/>
      <c r="BR449" s="80"/>
      <c r="BS449" s="1001"/>
      <c r="BT449" s="967"/>
      <c r="BU449" s="954"/>
      <c r="BV449" s="79"/>
      <c r="BW449" s="80"/>
      <c r="BX449" s="1001"/>
      <c r="BY449" s="967"/>
      <c r="BZ449" s="954"/>
      <c r="CA449" s="1004"/>
      <c r="CB449" s="1020"/>
      <c r="CC449" s="946"/>
    </row>
    <row r="450" spans="1:81" s="230" customFormat="1" ht="18" customHeight="1" thickBot="1">
      <c r="A450" s="1180"/>
      <c r="B450" s="1143"/>
      <c r="C450" s="1146"/>
      <c r="D450" s="468" t="s">
        <v>12</v>
      </c>
      <c r="E450" s="6">
        <f>ROUND(E448*職員設定!$R$16,0)</f>
        <v>0</v>
      </c>
      <c r="F450" s="1001"/>
      <c r="G450" s="1046"/>
      <c r="H450" s="1096"/>
      <c r="I450" s="468" t="s">
        <v>12</v>
      </c>
      <c r="J450" s="6">
        <f>ROUND(J448*職員設定!$R$16,0)</f>
        <v>0</v>
      </c>
      <c r="K450" s="1001"/>
      <c r="L450" s="1046"/>
      <c r="M450" s="1096"/>
      <c r="N450" s="468" t="s">
        <v>12</v>
      </c>
      <c r="O450" s="6">
        <f>ROUND(O448*職員設定!$R$16,0)</f>
        <v>0</v>
      </c>
      <c r="P450" s="1001"/>
      <c r="Q450" s="1046"/>
      <c r="R450" s="979"/>
      <c r="S450" s="468" t="s">
        <v>12</v>
      </c>
      <c r="T450" s="6">
        <f>ROUND(T448*職員設定!$R$16,0)</f>
        <v>0</v>
      </c>
      <c r="U450" s="1001"/>
      <c r="V450" s="1046"/>
      <c r="W450" s="979"/>
      <c r="X450" s="468" t="s">
        <v>12</v>
      </c>
      <c r="Y450" s="6">
        <f>ROUND(Y448*職員設定!$R$16,0)</f>
        <v>0</v>
      </c>
      <c r="Z450" s="1001"/>
      <c r="AA450" s="1046"/>
      <c r="AB450" s="979"/>
      <c r="AC450" s="468" t="s">
        <v>12</v>
      </c>
      <c r="AD450" s="6">
        <f>ROUND(AD448*職員設定!$R$16,0)</f>
        <v>0</v>
      </c>
      <c r="AE450" s="1001"/>
      <c r="AF450" s="1046"/>
      <c r="AG450" s="979"/>
      <c r="AH450" s="468" t="s">
        <v>12</v>
      </c>
      <c r="AI450" s="6">
        <f>ROUND(AI448*職員設定!$R$16,0)</f>
        <v>0</v>
      </c>
      <c r="AJ450" s="1001"/>
      <c r="AK450" s="1046"/>
      <c r="AL450" s="979"/>
      <c r="AM450" s="468" t="s">
        <v>12</v>
      </c>
      <c r="AN450" s="6">
        <f>ROUND(AN448*職員設定!$R$16,0)</f>
        <v>0</v>
      </c>
      <c r="AO450" s="1001"/>
      <c r="AP450" s="1046"/>
      <c r="AQ450" s="979"/>
      <c r="AR450" s="468" t="s">
        <v>12</v>
      </c>
      <c r="AS450" s="6">
        <f>ROUND(AS448*職員設定!$R$16,0)</f>
        <v>0</v>
      </c>
      <c r="AT450" s="1001"/>
      <c r="AU450" s="1046"/>
      <c r="AV450" s="979"/>
      <c r="AW450" s="468" t="s">
        <v>12</v>
      </c>
      <c r="AX450" s="6">
        <f>ROUND(AX448*職員設定!$R$16,0)</f>
        <v>0</v>
      </c>
      <c r="AY450" s="1001"/>
      <c r="AZ450" s="1046"/>
      <c r="BA450" s="979"/>
      <c r="BB450" s="468" t="s">
        <v>12</v>
      </c>
      <c r="BC450" s="6">
        <f>ROUND(BC448*職員設定!$R$16,0)</f>
        <v>0</v>
      </c>
      <c r="BD450" s="1001"/>
      <c r="BE450" s="1046"/>
      <c r="BF450" s="979"/>
      <c r="BG450" s="468" t="s">
        <v>12</v>
      </c>
      <c r="BH450" s="6">
        <f>ROUND(BH448*職員設定!$R$16,0)</f>
        <v>0</v>
      </c>
      <c r="BI450" s="1001"/>
      <c r="BJ450" s="1046"/>
      <c r="BK450" s="979"/>
      <c r="BL450" s="434"/>
      <c r="BM450" s="28"/>
      <c r="BN450" s="1001"/>
      <c r="BO450" s="967"/>
      <c r="BP450" s="954"/>
      <c r="BQ450" s="434"/>
      <c r="BR450" s="28"/>
      <c r="BS450" s="1001"/>
      <c r="BT450" s="967"/>
      <c r="BU450" s="954"/>
      <c r="BV450" s="434"/>
      <c r="BW450" s="28"/>
      <c r="BX450" s="1001"/>
      <c r="BY450" s="967"/>
      <c r="BZ450" s="954"/>
      <c r="CA450" s="1004"/>
      <c r="CB450" s="1020"/>
      <c r="CC450" s="946"/>
    </row>
    <row r="451" spans="1:81" ht="18.600000000000001" customHeight="1" thickBot="1">
      <c r="A451" s="1180"/>
      <c r="B451" s="1144"/>
      <c r="C451" s="1147"/>
      <c r="D451" s="54" t="s">
        <v>13</v>
      </c>
      <c r="E451" s="20">
        <f>E449-E450</f>
        <v>0</v>
      </c>
      <c r="F451" s="1001"/>
      <c r="G451" s="1047"/>
      <c r="H451" s="1097"/>
      <c r="I451" s="54" t="s">
        <v>13</v>
      </c>
      <c r="J451" s="20">
        <f>J449-J450</f>
        <v>0</v>
      </c>
      <c r="K451" s="1001"/>
      <c r="L451" s="1047"/>
      <c r="M451" s="1097"/>
      <c r="N451" s="54" t="s">
        <v>13</v>
      </c>
      <c r="O451" s="20">
        <f>O449-O450</f>
        <v>0</v>
      </c>
      <c r="P451" s="1001"/>
      <c r="Q451" s="1047"/>
      <c r="R451" s="980"/>
      <c r="S451" s="54" t="s">
        <v>13</v>
      </c>
      <c r="T451" s="20">
        <f>T449-T450</f>
        <v>0</v>
      </c>
      <c r="U451" s="1001"/>
      <c r="V451" s="1047"/>
      <c r="W451" s="980"/>
      <c r="X451" s="54" t="s">
        <v>13</v>
      </c>
      <c r="Y451" s="20">
        <f>Y449-Y450</f>
        <v>0</v>
      </c>
      <c r="Z451" s="1001"/>
      <c r="AA451" s="1047"/>
      <c r="AB451" s="980"/>
      <c r="AC451" s="54" t="s">
        <v>13</v>
      </c>
      <c r="AD451" s="20">
        <f>AD449-AD450</f>
        <v>0</v>
      </c>
      <c r="AE451" s="1001"/>
      <c r="AF451" s="1047"/>
      <c r="AG451" s="980"/>
      <c r="AH451" s="54" t="s">
        <v>13</v>
      </c>
      <c r="AI451" s="20">
        <f>AI449-AI450</f>
        <v>0</v>
      </c>
      <c r="AJ451" s="1001"/>
      <c r="AK451" s="1047"/>
      <c r="AL451" s="980"/>
      <c r="AM451" s="54" t="s">
        <v>13</v>
      </c>
      <c r="AN451" s="20">
        <f>AN449-AN450</f>
        <v>0</v>
      </c>
      <c r="AO451" s="1001"/>
      <c r="AP451" s="1047"/>
      <c r="AQ451" s="980"/>
      <c r="AR451" s="54" t="s">
        <v>13</v>
      </c>
      <c r="AS451" s="20">
        <f>AS449-AS450</f>
        <v>0</v>
      </c>
      <c r="AT451" s="1001"/>
      <c r="AU451" s="1047"/>
      <c r="AV451" s="980"/>
      <c r="AW451" s="54" t="s">
        <v>13</v>
      </c>
      <c r="AX451" s="20">
        <f>AX449-AX450</f>
        <v>0</v>
      </c>
      <c r="AY451" s="1001"/>
      <c r="AZ451" s="1047"/>
      <c r="BA451" s="980"/>
      <c r="BB451" s="54" t="s">
        <v>13</v>
      </c>
      <c r="BC451" s="20">
        <f>BC449-BC450</f>
        <v>0</v>
      </c>
      <c r="BD451" s="1001"/>
      <c r="BE451" s="1047"/>
      <c r="BF451" s="980"/>
      <c r="BG451" s="54" t="s">
        <v>13</v>
      </c>
      <c r="BH451" s="20">
        <f>BH449-BH450</f>
        <v>0</v>
      </c>
      <c r="BI451" s="1001"/>
      <c r="BJ451" s="1047"/>
      <c r="BK451" s="980"/>
      <c r="BL451" s="87"/>
      <c r="BM451" s="88"/>
      <c r="BN451" s="1001"/>
      <c r="BO451" s="968"/>
      <c r="BP451" s="955"/>
      <c r="BQ451" s="87"/>
      <c r="BR451" s="88"/>
      <c r="BS451" s="1001"/>
      <c r="BT451" s="968"/>
      <c r="BU451" s="955"/>
      <c r="BV451" s="87"/>
      <c r="BW451" s="88"/>
      <c r="BX451" s="1001"/>
      <c r="BY451" s="968"/>
      <c r="BZ451" s="955"/>
      <c r="CA451" s="1005"/>
      <c r="CB451" s="1021"/>
      <c r="CC451" s="946">
        <f t="shared" si="188"/>
        <v>0</v>
      </c>
    </row>
    <row r="452" spans="1:81" ht="18" customHeight="1">
      <c r="A452" s="1180"/>
      <c r="B452" s="1171" t="s">
        <v>87</v>
      </c>
      <c r="C452" s="1172"/>
      <c r="D452" s="55" t="s">
        <v>84</v>
      </c>
      <c r="E452" s="189"/>
      <c r="F452" s="1001"/>
      <c r="G452" s="1090">
        <f>E455*F413-H452</f>
        <v>0</v>
      </c>
      <c r="H452" s="1099"/>
      <c r="I452" s="55" t="s">
        <v>84</v>
      </c>
      <c r="J452" s="189"/>
      <c r="K452" s="1001"/>
      <c r="L452" s="1090">
        <f>J455*K413-M452</f>
        <v>0</v>
      </c>
      <c r="M452" s="1099"/>
      <c r="N452" s="55" t="s">
        <v>84</v>
      </c>
      <c r="O452" s="189"/>
      <c r="P452" s="1001"/>
      <c r="Q452" s="1042">
        <f>O455*P413-R452</f>
        <v>0</v>
      </c>
      <c r="R452" s="989">
        <f>ROUND(IF(O452="",0,O455*P413*SUM(R413:R427)/SUM(Q413:Q427,R413:R427)),0)</f>
        <v>0</v>
      </c>
      <c r="S452" s="55" t="s">
        <v>84</v>
      </c>
      <c r="T452" s="189"/>
      <c r="U452" s="1001"/>
      <c r="V452" s="1042">
        <f>T455*U413-W452</f>
        <v>0</v>
      </c>
      <c r="W452" s="989">
        <f>ROUND(IF(T452="",0,T455*U413*SUM(W413:W427)/SUM(V413:V427,W413:W427)),0)</f>
        <v>0</v>
      </c>
      <c r="X452" s="55" t="s">
        <v>84</v>
      </c>
      <c r="Y452" s="189"/>
      <c r="Z452" s="1001"/>
      <c r="AA452" s="1042">
        <f>Y455*Z413-AB452</f>
        <v>0</v>
      </c>
      <c r="AB452" s="989">
        <f>ROUND(IF(Y452="",0,Y455*Z413*SUM(AB413:AB427)/SUM(AA413:AA427,AB413:AB427)),0)</f>
        <v>0</v>
      </c>
      <c r="AC452" s="55" t="s">
        <v>84</v>
      </c>
      <c r="AD452" s="189"/>
      <c r="AE452" s="1001"/>
      <c r="AF452" s="1042">
        <f>AD455*AE413-AG452</f>
        <v>0</v>
      </c>
      <c r="AG452" s="989">
        <f>ROUND(IF(AD452="",0,AD455*AE413*SUM(AG413:AG427)/SUM(AF413:AF427,AG413:AG427)),0)</f>
        <v>0</v>
      </c>
      <c r="AH452" s="55" t="s">
        <v>84</v>
      </c>
      <c r="AI452" s="189"/>
      <c r="AJ452" s="1001"/>
      <c r="AK452" s="1042">
        <f>AI455*AJ413-AL452</f>
        <v>0</v>
      </c>
      <c r="AL452" s="989">
        <f>ROUND(IF(AI452="",0,AI455*AJ413*SUM(AL413:AL427)/SUM(AK413:AK427,AL413:AL427)),0)</f>
        <v>0</v>
      </c>
      <c r="AM452" s="55" t="s">
        <v>84</v>
      </c>
      <c r="AN452" s="189"/>
      <c r="AO452" s="1001"/>
      <c r="AP452" s="1042">
        <f>AN455*AO413-AQ452</f>
        <v>0</v>
      </c>
      <c r="AQ452" s="989">
        <f>ROUND(IF(AN452="",0,AN455*AO413*SUM(AQ413:AQ427)/SUM(AP413:AP427,AQ413:AQ427)),0)</f>
        <v>0</v>
      </c>
      <c r="AR452" s="55" t="s">
        <v>84</v>
      </c>
      <c r="AS452" s="189"/>
      <c r="AT452" s="1001"/>
      <c r="AU452" s="1042">
        <f>AS455*AT413-AV452</f>
        <v>0</v>
      </c>
      <c r="AV452" s="989">
        <f>ROUND(IF(AS452="",0,AS455*AT413*SUM(AV413:AV427)/SUM(AU413:AU427,AV413:AV427)),0)</f>
        <v>0</v>
      </c>
      <c r="AW452" s="55" t="s">
        <v>84</v>
      </c>
      <c r="AX452" s="189"/>
      <c r="AY452" s="1001"/>
      <c r="AZ452" s="1042">
        <f>AX455*AY413-BA452</f>
        <v>0</v>
      </c>
      <c r="BA452" s="989">
        <f>ROUND(IF(AX452="",0,AX455*AY413*SUM(BA413:BA427)/SUM(AZ413:AZ427,BA413:BA427)),0)</f>
        <v>0</v>
      </c>
      <c r="BB452" s="55" t="s">
        <v>84</v>
      </c>
      <c r="BC452" s="189"/>
      <c r="BD452" s="1001"/>
      <c r="BE452" s="1042">
        <f>BC455*BD413-BF452</f>
        <v>0</v>
      </c>
      <c r="BF452" s="989">
        <f>ROUND(IF(BC452="",0,BC455*BD413*SUM(BF413:BF427)/SUM(BE413:BE427,BF413:BF427)),0)</f>
        <v>0</v>
      </c>
      <c r="BG452" s="55" t="s">
        <v>84</v>
      </c>
      <c r="BH452" s="189"/>
      <c r="BI452" s="1001"/>
      <c r="BJ452" s="1042">
        <f>BH455*BI413-BK452</f>
        <v>0</v>
      </c>
      <c r="BK452" s="989">
        <f>ROUND(IF(BH452="",0,BH455*BI413*SUM(BK413:BK427)/SUM(BJ413:BJ427,BK413:BK427)),0)</f>
        <v>0</v>
      </c>
      <c r="BL452" s="89"/>
      <c r="BM452" s="90"/>
      <c r="BN452" s="1001"/>
      <c r="BO452" s="995"/>
      <c r="BP452" s="956"/>
      <c r="BQ452" s="89"/>
      <c r="BR452" s="90"/>
      <c r="BS452" s="1001"/>
      <c r="BT452" s="995"/>
      <c r="BU452" s="956"/>
      <c r="BV452" s="89"/>
      <c r="BW452" s="90"/>
      <c r="BX452" s="1001"/>
      <c r="BY452" s="995"/>
      <c r="BZ452" s="956"/>
      <c r="CA452" s="1083">
        <f t="shared" ref="CA452" si="198">BJ452+BK452+BE452+BF452+AZ452+BA452+AU452+AV452+AP452+AQ452+AK452+AL452+AF452+AG452+AA452+AB452+V452+W452+Q452+R452+L452+M452+G452+H452</f>
        <v>0</v>
      </c>
      <c r="CB452" s="1077">
        <f t="shared" ref="CB452" si="199">H452+M452</f>
        <v>0</v>
      </c>
      <c r="CC452" s="947">
        <f>BK452+BF452+BA452+AV452+AQ452+AL452+AG452+AB452+W452+R452</f>
        <v>0</v>
      </c>
    </row>
    <row r="453" spans="1:81" ht="18.600000000000001" customHeight="1">
      <c r="A453" s="1180"/>
      <c r="B453" s="1173"/>
      <c r="C453" s="1174"/>
      <c r="D453" s="56" t="s">
        <v>49</v>
      </c>
      <c r="E453" s="37"/>
      <c r="F453" s="1001"/>
      <c r="G453" s="1091"/>
      <c r="H453" s="1100"/>
      <c r="I453" s="56" t="s">
        <v>49</v>
      </c>
      <c r="J453" s="37"/>
      <c r="K453" s="1001"/>
      <c r="L453" s="1091"/>
      <c r="M453" s="1100"/>
      <c r="N453" s="56" t="s">
        <v>49</v>
      </c>
      <c r="O453" s="37"/>
      <c r="P453" s="1001"/>
      <c r="Q453" s="1043"/>
      <c r="R453" s="990"/>
      <c r="S453" s="56" t="s">
        <v>49</v>
      </c>
      <c r="T453" s="37"/>
      <c r="U453" s="1001"/>
      <c r="V453" s="1043"/>
      <c r="W453" s="990"/>
      <c r="X453" s="56" t="s">
        <v>49</v>
      </c>
      <c r="Y453" s="37"/>
      <c r="Z453" s="1001"/>
      <c r="AA453" s="1043"/>
      <c r="AB453" s="990"/>
      <c r="AC453" s="56" t="s">
        <v>49</v>
      </c>
      <c r="AD453" s="37"/>
      <c r="AE453" s="1001"/>
      <c r="AF453" s="1043"/>
      <c r="AG453" s="990"/>
      <c r="AH453" s="56" t="s">
        <v>49</v>
      </c>
      <c r="AI453" s="37"/>
      <c r="AJ453" s="1001"/>
      <c r="AK453" s="1043"/>
      <c r="AL453" s="990"/>
      <c r="AM453" s="56" t="s">
        <v>49</v>
      </c>
      <c r="AN453" s="37"/>
      <c r="AO453" s="1001"/>
      <c r="AP453" s="1043"/>
      <c r="AQ453" s="990"/>
      <c r="AR453" s="56" t="s">
        <v>49</v>
      </c>
      <c r="AS453" s="37"/>
      <c r="AT453" s="1001"/>
      <c r="AU453" s="1043"/>
      <c r="AV453" s="990"/>
      <c r="AW453" s="56" t="s">
        <v>49</v>
      </c>
      <c r="AX453" s="37"/>
      <c r="AY453" s="1001"/>
      <c r="AZ453" s="1043"/>
      <c r="BA453" s="990"/>
      <c r="BB453" s="56" t="s">
        <v>49</v>
      </c>
      <c r="BC453" s="37"/>
      <c r="BD453" s="1001"/>
      <c r="BE453" s="1043"/>
      <c r="BF453" s="990"/>
      <c r="BG453" s="56" t="s">
        <v>49</v>
      </c>
      <c r="BH453" s="37"/>
      <c r="BI453" s="1001"/>
      <c r="BJ453" s="1043"/>
      <c r="BK453" s="990"/>
      <c r="BL453" s="91"/>
      <c r="BM453" s="92"/>
      <c r="BN453" s="1001"/>
      <c r="BO453" s="996"/>
      <c r="BP453" s="954"/>
      <c r="BQ453" s="91"/>
      <c r="BR453" s="92"/>
      <c r="BS453" s="1001"/>
      <c r="BT453" s="996"/>
      <c r="BU453" s="954"/>
      <c r="BV453" s="91"/>
      <c r="BW453" s="92"/>
      <c r="BX453" s="1001"/>
      <c r="BY453" s="996"/>
      <c r="BZ453" s="954"/>
      <c r="CA453" s="1084"/>
      <c r="CB453" s="1078"/>
      <c r="CC453" s="948"/>
    </row>
    <row r="454" spans="1:81" s="230" customFormat="1" ht="18" customHeight="1">
      <c r="A454" s="1180"/>
      <c r="B454" s="1173"/>
      <c r="C454" s="1174"/>
      <c r="D454" s="469" t="s">
        <v>85</v>
      </c>
      <c r="E454" s="26">
        <f>ROUND(E452*職員設定!$S$16,0)</f>
        <v>0</v>
      </c>
      <c r="F454" s="1001"/>
      <c r="G454" s="1091"/>
      <c r="H454" s="1100"/>
      <c r="I454" s="469" t="s">
        <v>85</v>
      </c>
      <c r="J454" s="26">
        <f>ROUND(J452*職員設定!$S$16,0)</f>
        <v>0</v>
      </c>
      <c r="K454" s="1001"/>
      <c r="L454" s="1091"/>
      <c r="M454" s="1100"/>
      <c r="N454" s="469" t="s">
        <v>85</v>
      </c>
      <c r="O454" s="26">
        <f>ROUND(O452*職員設定!$S$16,0)</f>
        <v>0</v>
      </c>
      <c r="P454" s="1001"/>
      <c r="Q454" s="1043"/>
      <c r="R454" s="990"/>
      <c r="S454" s="469" t="s">
        <v>85</v>
      </c>
      <c r="T454" s="26">
        <f>ROUND(T452*職員設定!$S$16,0)</f>
        <v>0</v>
      </c>
      <c r="U454" s="1001"/>
      <c r="V454" s="1043"/>
      <c r="W454" s="990"/>
      <c r="X454" s="469" t="s">
        <v>85</v>
      </c>
      <c r="Y454" s="26">
        <f>ROUND(Y452*職員設定!$S$16,0)</f>
        <v>0</v>
      </c>
      <c r="Z454" s="1001"/>
      <c r="AA454" s="1043"/>
      <c r="AB454" s="990"/>
      <c r="AC454" s="469" t="s">
        <v>85</v>
      </c>
      <c r="AD454" s="26">
        <f>ROUND(AD452*職員設定!$S$16,0)</f>
        <v>0</v>
      </c>
      <c r="AE454" s="1001"/>
      <c r="AF454" s="1043"/>
      <c r="AG454" s="990"/>
      <c r="AH454" s="469" t="s">
        <v>85</v>
      </c>
      <c r="AI454" s="26">
        <f>ROUND(AI452*職員設定!$S$16,0)</f>
        <v>0</v>
      </c>
      <c r="AJ454" s="1001"/>
      <c r="AK454" s="1043"/>
      <c r="AL454" s="990"/>
      <c r="AM454" s="469" t="s">
        <v>85</v>
      </c>
      <c r="AN454" s="26">
        <f>ROUND(AN452*職員設定!$S$16,0)</f>
        <v>0</v>
      </c>
      <c r="AO454" s="1001"/>
      <c r="AP454" s="1043"/>
      <c r="AQ454" s="990"/>
      <c r="AR454" s="469" t="s">
        <v>85</v>
      </c>
      <c r="AS454" s="26">
        <f>ROUND(AS452*職員設定!$S$16,0)</f>
        <v>0</v>
      </c>
      <c r="AT454" s="1001"/>
      <c r="AU454" s="1043"/>
      <c r="AV454" s="990"/>
      <c r="AW454" s="469" t="s">
        <v>85</v>
      </c>
      <c r="AX454" s="26">
        <f>ROUND(AX452*職員設定!$S$16,0)</f>
        <v>0</v>
      </c>
      <c r="AY454" s="1001"/>
      <c r="AZ454" s="1043"/>
      <c r="BA454" s="990"/>
      <c r="BB454" s="469" t="s">
        <v>85</v>
      </c>
      <c r="BC454" s="26">
        <f>ROUND(BC452*職員設定!$S$16,0)</f>
        <v>0</v>
      </c>
      <c r="BD454" s="1001"/>
      <c r="BE454" s="1043"/>
      <c r="BF454" s="990"/>
      <c r="BG454" s="469" t="s">
        <v>85</v>
      </c>
      <c r="BH454" s="26">
        <f>ROUND(BH452*職員設定!$S$16,0)</f>
        <v>0</v>
      </c>
      <c r="BI454" s="1001"/>
      <c r="BJ454" s="1043"/>
      <c r="BK454" s="990"/>
      <c r="BL454" s="470"/>
      <c r="BM454" s="26"/>
      <c r="BN454" s="1001"/>
      <c r="BO454" s="997"/>
      <c r="BP454" s="954"/>
      <c r="BQ454" s="470"/>
      <c r="BR454" s="26"/>
      <c r="BS454" s="1001"/>
      <c r="BT454" s="997"/>
      <c r="BU454" s="954"/>
      <c r="BV454" s="470"/>
      <c r="BW454" s="26"/>
      <c r="BX454" s="1001"/>
      <c r="BY454" s="997"/>
      <c r="BZ454" s="954"/>
      <c r="CA454" s="1084"/>
      <c r="CB454" s="1078"/>
      <c r="CC454" s="948"/>
    </row>
    <row r="455" spans="1:81" ht="18" customHeight="1" thickBot="1">
      <c r="A455" s="1180"/>
      <c r="B455" s="1175"/>
      <c r="C455" s="1176"/>
      <c r="D455" s="58" t="s">
        <v>86</v>
      </c>
      <c r="E455" s="19">
        <f>E453-E454</f>
        <v>0</v>
      </c>
      <c r="F455" s="1002"/>
      <c r="G455" s="1092"/>
      <c r="H455" s="1101"/>
      <c r="I455" s="58" t="s">
        <v>86</v>
      </c>
      <c r="J455" s="19">
        <f>J453-J454</f>
        <v>0</v>
      </c>
      <c r="K455" s="1002"/>
      <c r="L455" s="1092"/>
      <c r="M455" s="1101"/>
      <c r="N455" s="58" t="s">
        <v>86</v>
      </c>
      <c r="O455" s="19">
        <f>O453-O454</f>
        <v>0</v>
      </c>
      <c r="P455" s="1002"/>
      <c r="Q455" s="1044"/>
      <c r="R455" s="991"/>
      <c r="S455" s="58" t="s">
        <v>86</v>
      </c>
      <c r="T455" s="19">
        <f>T453-T454</f>
        <v>0</v>
      </c>
      <c r="U455" s="1002"/>
      <c r="V455" s="1044"/>
      <c r="W455" s="991"/>
      <c r="X455" s="58" t="s">
        <v>86</v>
      </c>
      <c r="Y455" s="19">
        <f>Y453-Y454</f>
        <v>0</v>
      </c>
      <c r="Z455" s="1002"/>
      <c r="AA455" s="1044"/>
      <c r="AB455" s="991"/>
      <c r="AC455" s="58" t="s">
        <v>86</v>
      </c>
      <c r="AD455" s="19">
        <f>AD453-AD454</f>
        <v>0</v>
      </c>
      <c r="AE455" s="1002"/>
      <c r="AF455" s="1044"/>
      <c r="AG455" s="991"/>
      <c r="AH455" s="58" t="s">
        <v>86</v>
      </c>
      <c r="AI455" s="19">
        <f>AI453-AI454</f>
        <v>0</v>
      </c>
      <c r="AJ455" s="1002"/>
      <c r="AK455" s="1044"/>
      <c r="AL455" s="991"/>
      <c r="AM455" s="58" t="s">
        <v>86</v>
      </c>
      <c r="AN455" s="19">
        <f>AN453-AN454</f>
        <v>0</v>
      </c>
      <c r="AO455" s="1002"/>
      <c r="AP455" s="1044"/>
      <c r="AQ455" s="991"/>
      <c r="AR455" s="58" t="s">
        <v>86</v>
      </c>
      <c r="AS455" s="19">
        <f>AS453-AS454</f>
        <v>0</v>
      </c>
      <c r="AT455" s="1002"/>
      <c r="AU455" s="1044"/>
      <c r="AV455" s="991"/>
      <c r="AW455" s="58" t="s">
        <v>86</v>
      </c>
      <c r="AX455" s="19">
        <f>AX453-AX454</f>
        <v>0</v>
      </c>
      <c r="AY455" s="1002"/>
      <c r="AZ455" s="1044"/>
      <c r="BA455" s="991"/>
      <c r="BB455" s="58" t="s">
        <v>86</v>
      </c>
      <c r="BC455" s="19">
        <f>BC453-BC454</f>
        <v>0</v>
      </c>
      <c r="BD455" s="1002"/>
      <c r="BE455" s="1044"/>
      <c r="BF455" s="991"/>
      <c r="BG455" s="58" t="s">
        <v>86</v>
      </c>
      <c r="BH455" s="19">
        <f>BH453-BH454</f>
        <v>0</v>
      </c>
      <c r="BI455" s="1002"/>
      <c r="BJ455" s="1044"/>
      <c r="BK455" s="991"/>
      <c r="BL455" s="94"/>
      <c r="BM455" s="84"/>
      <c r="BN455" s="1002"/>
      <c r="BO455" s="998"/>
      <c r="BP455" s="955"/>
      <c r="BQ455" s="94"/>
      <c r="BR455" s="84"/>
      <c r="BS455" s="1002"/>
      <c r="BT455" s="998"/>
      <c r="BU455" s="955"/>
      <c r="BV455" s="94"/>
      <c r="BW455" s="84"/>
      <c r="BX455" s="1002"/>
      <c r="BY455" s="998"/>
      <c r="BZ455" s="955"/>
      <c r="CA455" s="1085"/>
      <c r="CB455" s="1079"/>
      <c r="CC455" s="949">
        <f t="shared" si="188"/>
        <v>0</v>
      </c>
    </row>
    <row r="456" spans="1:81" s="5" customFormat="1" ht="18" customHeight="1">
      <c r="A456" s="1180"/>
      <c r="B456" s="1134" t="s">
        <v>228</v>
      </c>
      <c r="C456" s="1135"/>
      <c r="D456" s="59" t="str">
        <f>IF(職員設定!$V$8="","",職員設定!$V$8)</f>
        <v>通勤手当</v>
      </c>
      <c r="E456" s="151">
        <f>IF(E413&lt;&gt;"",職員設定!$V$16,"0")</f>
        <v>4200</v>
      </c>
      <c r="F456" s="2"/>
      <c r="G456" s="29" t="s">
        <v>90</v>
      </c>
      <c r="H456" s="165" t="s">
        <v>79</v>
      </c>
      <c r="I456" s="59" t="str">
        <f>IF(職員設定!$V$8="","",職員設定!$V$8)</f>
        <v>通勤手当</v>
      </c>
      <c r="J456" s="151">
        <f>IF(J413&lt;&gt;"",職員設定!$V$16,"0")</f>
        <v>4200</v>
      </c>
      <c r="K456" s="2"/>
      <c r="L456" s="29" t="s">
        <v>90</v>
      </c>
      <c r="M456" s="165" t="s">
        <v>79</v>
      </c>
      <c r="N456" s="59" t="str">
        <f>IF(職員設定!$V$8="","",職員設定!$V$8)</f>
        <v>通勤手当</v>
      </c>
      <c r="O456" s="151">
        <f>IF(O413&lt;&gt;"",職員設定!$V$16,"0")</f>
        <v>4200</v>
      </c>
      <c r="P456" s="2"/>
      <c r="Q456" s="299" t="s">
        <v>79</v>
      </c>
      <c r="R456" s="165" t="s">
        <v>79</v>
      </c>
      <c r="S456" s="59" t="str">
        <f>IF(職員設定!$V$8="","",職員設定!$V$8)</f>
        <v>通勤手当</v>
      </c>
      <c r="T456" s="151">
        <f>IF(T413&lt;&gt;"",職員設定!$V$16,"0")</f>
        <v>4200</v>
      </c>
      <c r="U456" s="2"/>
      <c r="V456" s="299" t="s">
        <v>79</v>
      </c>
      <c r="W456" s="165" t="s">
        <v>79</v>
      </c>
      <c r="X456" s="59" t="str">
        <f>IF(職員設定!$V$8="","",職員設定!$V$8)</f>
        <v>通勤手当</v>
      </c>
      <c r="Y456" s="151">
        <f>IF(Y413&lt;&gt;"",職員設定!$V$16,"0")</f>
        <v>4200</v>
      </c>
      <c r="Z456" s="2"/>
      <c r="AA456" s="299" t="s">
        <v>79</v>
      </c>
      <c r="AB456" s="165" t="s">
        <v>79</v>
      </c>
      <c r="AC456" s="59" t="str">
        <f>IF(職員設定!$V$8="","",職員設定!$V$8)</f>
        <v>通勤手当</v>
      </c>
      <c r="AD456" s="151" t="str">
        <f>IF(AD413&lt;&gt;"",職員設定!$V$16,"0")</f>
        <v>0</v>
      </c>
      <c r="AE456" s="2"/>
      <c r="AF456" s="299" t="s">
        <v>79</v>
      </c>
      <c r="AG456" s="165" t="s">
        <v>79</v>
      </c>
      <c r="AH456" s="59" t="str">
        <f>IF(職員設定!$V$8="","",職員設定!$V$8)</f>
        <v>通勤手当</v>
      </c>
      <c r="AI456" s="151" t="str">
        <f>IF(AI413&lt;&gt;"",職員設定!$V$16,"0")</f>
        <v>0</v>
      </c>
      <c r="AJ456" s="2"/>
      <c r="AK456" s="299" t="s">
        <v>79</v>
      </c>
      <c r="AL456" s="165" t="s">
        <v>79</v>
      </c>
      <c r="AM456" s="59" t="str">
        <f>IF(職員設定!$V$8="","",職員設定!$V$8)</f>
        <v>通勤手当</v>
      </c>
      <c r="AN456" s="151" t="str">
        <f>IF(AN413&lt;&gt;"",職員設定!$V$16,"0")</f>
        <v>0</v>
      </c>
      <c r="AO456" s="2"/>
      <c r="AP456" s="299" t="s">
        <v>79</v>
      </c>
      <c r="AQ456" s="165" t="s">
        <v>79</v>
      </c>
      <c r="AR456" s="59" t="str">
        <f>IF(職員設定!$V$8="","",職員設定!$V$8)</f>
        <v>通勤手当</v>
      </c>
      <c r="AS456" s="151" t="str">
        <f>IF(AS413&lt;&gt;"",職員設定!$V$16,"0")</f>
        <v>0</v>
      </c>
      <c r="AT456" s="2"/>
      <c r="AU456" s="299" t="s">
        <v>79</v>
      </c>
      <c r="AV456" s="165" t="s">
        <v>79</v>
      </c>
      <c r="AW456" s="59" t="str">
        <f>IF(職員設定!$V$8="","",職員設定!$V$8)</f>
        <v>通勤手当</v>
      </c>
      <c r="AX456" s="151" t="str">
        <f>IF(AX413&lt;&gt;"",職員設定!$V$16,"0")</f>
        <v>0</v>
      </c>
      <c r="AY456" s="2"/>
      <c r="AZ456" s="299" t="s">
        <v>79</v>
      </c>
      <c r="BA456" s="165" t="s">
        <v>79</v>
      </c>
      <c r="BB456" s="59" t="str">
        <f>IF(職員設定!$V$8="","",職員設定!$V$8)</f>
        <v>通勤手当</v>
      </c>
      <c r="BC456" s="151" t="str">
        <f>IF(BC413&lt;&gt;"",職員設定!$V$16,"0")</f>
        <v>0</v>
      </c>
      <c r="BD456" s="2"/>
      <c r="BE456" s="299" t="s">
        <v>79</v>
      </c>
      <c r="BF456" s="165" t="s">
        <v>79</v>
      </c>
      <c r="BG456" s="59" t="str">
        <f>IF(職員設定!$V$8="","",職員設定!$V$8)</f>
        <v>通勤手当</v>
      </c>
      <c r="BH456" s="151" t="str">
        <f>IF(BH413&lt;&gt;"",職員設定!$V$16,"0")</f>
        <v>0</v>
      </c>
      <c r="BI456" s="2"/>
      <c r="BJ456" s="299" t="s">
        <v>79</v>
      </c>
      <c r="BK456" s="165" t="s">
        <v>79</v>
      </c>
      <c r="BL456" s="95"/>
      <c r="BM456" s="96"/>
      <c r="BN456" s="2"/>
      <c r="BO456" s="29" t="s">
        <v>79</v>
      </c>
      <c r="BP456" s="165" t="s">
        <v>116</v>
      </c>
      <c r="BQ456" s="95"/>
      <c r="BR456" s="96"/>
      <c r="BS456" s="2"/>
      <c r="BT456" s="29" t="s">
        <v>79</v>
      </c>
      <c r="BU456" s="165" t="s">
        <v>116</v>
      </c>
      <c r="BV456" s="95"/>
      <c r="BW456" s="96"/>
      <c r="BX456" s="2"/>
      <c r="BY456" s="29" t="s">
        <v>79</v>
      </c>
      <c r="BZ456" s="165" t="s">
        <v>116</v>
      </c>
      <c r="CA456" s="290" t="s">
        <v>14</v>
      </c>
      <c r="CB456" s="290" t="s">
        <v>14</v>
      </c>
      <c r="CC456" s="603" t="s">
        <v>121</v>
      </c>
    </row>
    <row r="457" spans="1:81" ht="18" customHeight="1">
      <c r="A457" s="1180"/>
      <c r="B457" s="1134"/>
      <c r="C457" s="1135"/>
      <c r="D457" s="61" t="str">
        <f>IF(職員設定!$W$8="","",職員設定!$W$8)</f>
        <v>課税通勤手当</v>
      </c>
      <c r="E457" s="151">
        <v>1200</v>
      </c>
      <c r="F457" s="2"/>
      <c r="G457" s="1093">
        <f>SUM(G413:G451)-G452</f>
        <v>0</v>
      </c>
      <c r="H457" s="1102">
        <f>SUM(H413:H451)-H452</f>
        <v>4000</v>
      </c>
      <c r="I457" s="61" t="str">
        <f>IF(職員設定!$W$8="","",職員設定!$W$8)</f>
        <v>課税通勤手当</v>
      </c>
      <c r="J457" s="151">
        <v>930</v>
      </c>
      <c r="K457" s="2"/>
      <c r="L457" s="1093">
        <f>SUM(L413:L451)-L452</f>
        <v>0</v>
      </c>
      <c r="M457" s="1102">
        <f>SUM(M413:M451)-M452</f>
        <v>4000</v>
      </c>
      <c r="N457" s="61" t="str">
        <f>IF(職員設定!$W$8="","",職員設定!$W$8)</f>
        <v>課税通勤手当</v>
      </c>
      <c r="O457" s="151">
        <v>1200</v>
      </c>
      <c r="P457" s="2"/>
      <c r="Q457" s="999">
        <f>SUM(Q413:Q451)-Q452</f>
        <v>0</v>
      </c>
      <c r="R457" s="992">
        <f>SUM(R413:R451)-R452</f>
        <v>4000</v>
      </c>
      <c r="S457" s="61" t="str">
        <f>IF(職員設定!$W$8="","",職員設定!$W$8)</f>
        <v>課税通勤手当</v>
      </c>
      <c r="T457" s="151">
        <v>1470</v>
      </c>
      <c r="U457" s="2"/>
      <c r="V457" s="999">
        <f>SUM(V413:V451)-V452</f>
        <v>0</v>
      </c>
      <c r="W457" s="992">
        <f>SUM(W413:W451)-W452</f>
        <v>4000</v>
      </c>
      <c r="X457" s="61" t="str">
        <f>IF(職員設定!$W$8="","",職員設定!$W$8)</f>
        <v>課税通勤手当</v>
      </c>
      <c r="Y457" s="151">
        <v>1470</v>
      </c>
      <c r="Z457" s="2"/>
      <c r="AA457" s="999">
        <f>SUM(AA413:AA451)-AA452</f>
        <v>0</v>
      </c>
      <c r="AB457" s="992">
        <f>SUM(AB413:AB451)-AB452</f>
        <v>4000</v>
      </c>
      <c r="AC457" s="61" t="str">
        <f>IF(職員設定!$W$8="","",職員設定!$W$8)</f>
        <v>課税通勤手当</v>
      </c>
      <c r="AD457" s="151" t="str">
        <f>IF(AD413&lt;&gt;"",職員設定!$W$16,"0")</f>
        <v>0</v>
      </c>
      <c r="AE457" s="2"/>
      <c r="AF457" s="999">
        <f>SUM(AF413:AF451)-AF452</f>
        <v>0</v>
      </c>
      <c r="AG457" s="992">
        <f>SUM(AG413:AG451)-AG452</f>
        <v>0</v>
      </c>
      <c r="AH457" s="61" t="str">
        <f>IF(職員設定!$W$8="","",職員設定!$W$8)</f>
        <v>課税通勤手当</v>
      </c>
      <c r="AI457" s="151" t="str">
        <f>IF(AI413&lt;&gt;"",職員設定!$W$16,"0")</f>
        <v>0</v>
      </c>
      <c r="AJ457" s="2"/>
      <c r="AK457" s="999">
        <f>SUM(AK413:AK451)-AK452</f>
        <v>0</v>
      </c>
      <c r="AL457" s="992">
        <f>SUM(AL413:AL451)-AL452</f>
        <v>0</v>
      </c>
      <c r="AM457" s="61" t="str">
        <f>IF(職員設定!$W$8="","",職員設定!$W$8)</f>
        <v>課税通勤手当</v>
      </c>
      <c r="AN457" s="151" t="str">
        <f>IF(AN413&lt;&gt;"",職員設定!$W$16,"0")</f>
        <v>0</v>
      </c>
      <c r="AO457" s="2"/>
      <c r="AP457" s="999">
        <f>SUM(AP413:AP451)-AP452</f>
        <v>0</v>
      </c>
      <c r="AQ457" s="992">
        <f>SUM(AQ413:AQ451)-AQ452</f>
        <v>0</v>
      </c>
      <c r="AR457" s="61" t="str">
        <f>IF(職員設定!$W$8="","",職員設定!$W$8)</f>
        <v>課税通勤手当</v>
      </c>
      <c r="AS457" s="151" t="str">
        <f>IF(AS413&lt;&gt;"",職員設定!$W$16,"0")</f>
        <v>0</v>
      </c>
      <c r="AT457" s="2"/>
      <c r="AU457" s="999">
        <f>SUM(AU413:AU451)-AU452</f>
        <v>0</v>
      </c>
      <c r="AV457" s="992">
        <f>SUM(AV413:AV451)-AV452</f>
        <v>0</v>
      </c>
      <c r="AW457" s="61" t="str">
        <f>IF(職員設定!$W$8="","",職員設定!$W$8)</f>
        <v>課税通勤手当</v>
      </c>
      <c r="AX457" s="151" t="str">
        <f>IF(AX413&lt;&gt;"",職員設定!$W$16,"0")</f>
        <v>0</v>
      </c>
      <c r="AY457" s="2"/>
      <c r="AZ457" s="999">
        <f>SUM(AZ413:AZ451)-AZ452</f>
        <v>0</v>
      </c>
      <c r="BA457" s="992">
        <f>SUM(BA413:BA451)-BA452</f>
        <v>0</v>
      </c>
      <c r="BB457" s="61" t="str">
        <f>IF(職員設定!$W$8="","",職員設定!$W$8)</f>
        <v>課税通勤手当</v>
      </c>
      <c r="BC457" s="151" t="str">
        <f>IF(BC413&lt;&gt;"",職員設定!$W$16,"0")</f>
        <v>0</v>
      </c>
      <c r="BD457" s="2"/>
      <c r="BE457" s="999">
        <f>SUM(BE413:BE451)-BE452</f>
        <v>0</v>
      </c>
      <c r="BF457" s="992">
        <f>SUM(BF413:BF451)-BF452</f>
        <v>0</v>
      </c>
      <c r="BG457" s="61" t="str">
        <f>IF(職員設定!$W$8="","",職員設定!$W$8)</f>
        <v>課税通勤手当</v>
      </c>
      <c r="BH457" s="151" t="str">
        <f>IF(BH413&lt;&gt;"",職員設定!$W$16,"0")</f>
        <v>0</v>
      </c>
      <c r="BI457" s="2"/>
      <c r="BJ457" s="999">
        <f>SUM(BJ413:BJ451)-BJ452</f>
        <v>0</v>
      </c>
      <c r="BK457" s="992">
        <f>SUM(BK413:BK451)-BK452</f>
        <v>0</v>
      </c>
      <c r="BL457" s="97"/>
      <c r="BM457" s="98"/>
      <c r="BN457" s="2"/>
      <c r="BO457" s="999">
        <f>SUM(BO413:BO451)-BO452</f>
        <v>0</v>
      </c>
      <c r="BP457" s="957">
        <f>SUM(BP413:BP451)-BP452</f>
        <v>0</v>
      </c>
      <c r="BQ457" s="97"/>
      <c r="BR457" s="98"/>
      <c r="BS457" s="2"/>
      <c r="BT457" s="999">
        <f>SUM(BT413:BT451)-BT452</f>
        <v>0</v>
      </c>
      <c r="BU457" s="957">
        <f>SUM(BU413:BU451)-BU452</f>
        <v>0</v>
      </c>
      <c r="BV457" s="97"/>
      <c r="BW457" s="98"/>
      <c r="BX457" s="2"/>
      <c r="BY457" s="999">
        <f>SUM(BY413:BY451)-BY452</f>
        <v>0</v>
      </c>
      <c r="BZ457" s="957">
        <f>SUM(BZ413:BZ451)-BZ452</f>
        <v>0</v>
      </c>
      <c r="CA457" s="1089">
        <f>SUM(CA413:CA451)-CA452</f>
        <v>20000</v>
      </c>
      <c r="CB457" s="1088">
        <f>SUM(CB413:CB451)-CB452</f>
        <v>8000</v>
      </c>
      <c r="CC457" s="1015" t="str">
        <f>IF(BZ457+BU457+BP457+BK457+BF457+BA457+AV457+AQ457+AL457+AG457+AB457+W457+R457+CB468+CC468-CC469-CB469=0,"〇",BZ457+BU457+BP457+BK457+BF457+BA457+AV457+AQ457+AL457+AG457+AB457+W457+R457+CB468+CC468-CC469-CB469)</f>
        <v>〇</v>
      </c>
    </row>
    <row r="458" spans="1:81" s="5" customFormat="1" ht="18" customHeight="1">
      <c r="A458" s="1180"/>
      <c r="B458" s="1134"/>
      <c r="C458" s="1135"/>
      <c r="D458" s="62" t="str">
        <f>IF(職員設定!$X$8="","",職員設定!$X$8)</f>
        <v>名称</v>
      </c>
      <c r="E458" s="152">
        <f>IF(E413&lt;&gt;"",職員設定!$X$16,"0")</f>
        <v>0</v>
      </c>
      <c r="F458" s="2"/>
      <c r="G458" s="1046"/>
      <c r="H458" s="1096"/>
      <c r="I458" s="62" t="str">
        <f>IF(職員設定!$X$8="","",職員設定!$X$8)</f>
        <v>名称</v>
      </c>
      <c r="J458" s="152">
        <f>IF(J413&lt;&gt;"",職員設定!$X$16,"0")</f>
        <v>0</v>
      </c>
      <c r="K458" s="2"/>
      <c r="L458" s="1046"/>
      <c r="M458" s="1096"/>
      <c r="N458" s="62" t="str">
        <f>IF(職員設定!$X$8="","",職員設定!$X$8)</f>
        <v>名称</v>
      </c>
      <c r="O458" s="152">
        <f>IF(O413&lt;&gt;"",職員設定!$X$16,"0")</f>
        <v>0</v>
      </c>
      <c r="P458" s="2"/>
      <c r="Q458" s="974"/>
      <c r="R458" s="993"/>
      <c r="S458" s="62" t="str">
        <f>IF(職員設定!$X$8="","",職員設定!$X$8)</f>
        <v>名称</v>
      </c>
      <c r="T458" s="152">
        <f>IF(T413&lt;&gt;"",職員設定!$X$16,"0")</f>
        <v>0</v>
      </c>
      <c r="U458" s="2"/>
      <c r="V458" s="974"/>
      <c r="W458" s="993"/>
      <c r="X458" s="62" t="str">
        <f>IF(職員設定!$X$8="","",職員設定!$X$8)</f>
        <v>名称</v>
      </c>
      <c r="Y458" s="152">
        <f>IF(Y413&lt;&gt;"",職員設定!$X$16,"0")</f>
        <v>0</v>
      </c>
      <c r="Z458" s="2"/>
      <c r="AA458" s="974"/>
      <c r="AB458" s="993"/>
      <c r="AC458" s="62" t="str">
        <f>IF(職員設定!$X$8="","",職員設定!$X$8)</f>
        <v>名称</v>
      </c>
      <c r="AD458" s="152" t="str">
        <f>IF(AD413&lt;&gt;"",職員設定!$X$16,"0")</f>
        <v>0</v>
      </c>
      <c r="AE458" s="2"/>
      <c r="AF458" s="974"/>
      <c r="AG458" s="993"/>
      <c r="AH458" s="62" t="str">
        <f>IF(職員設定!$X$8="","",職員設定!$X$8)</f>
        <v>名称</v>
      </c>
      <c r="AI458" s="152" t="str">
        <f>IF(AI413&lt;&gt;"",職員設定!$X$16,"0")</f>
        <v>0</v>
      </c>
      <c r="AJ458" s="2"/>
      <c r="AK458" s="974"/>
      <c r="AL458" s="993"/>
      <c r="AM458" s="62" t="str">
        <f>IF(職員設定!$X$8="","",職員設定!$X$8)</f>
        <v>名称</v>
      </c>
      <c r="AN458" s="152" t="str">
        <f>IF(AN413&lt;&gt;"",職員設定!$X$16,"0")</f>
        <v>0</v>
      </c>
      <c r="AO458" s="2"/>
      <c r="AP458" s="974"/>
      <c r="AQ458" s="993"/>
      <c r="AR458" s="62" t="str">
        <f>IF(職員設定!$X$8="","",職員設定!$X$8)</f>
        <v>名称</v>
      </c>
      <c r="AS458" s="152" t="str">
        <f>IF(AS413&lt;&gt;"",職員設定!$X$16,"0")</f>
        <v>0</v>
      </c>
      <c r="AT458" s="2"/>
      <c r="AU458" s="974"/>
      <c r="AV458" s="993"/>
      <c r="AW458" s="62" t="str">
        <f>IF(職員設定!$X$8="","",職員設定!$X$8)</f>
        <v>名称</v>
      </c>
      <c r="AX458" s="152" t="str">
        <f>IF(AX413&lt;&gt;"",職員設定!$X$16,"0")</f>
        <v>0</v>
      </c>
      <c r="AY458" s="2"/>
      <c r="AZ458" s="974"/>
      <c r="BA458" s="993"/>
      <c r="BB458" s="62" t="str">
        <f>IF(職員設定!$X$8="","",職員設定!$X$8)</f>
        <v>名称</v>
      </c>
      <c r="BC458" s="152" t="str">
        <f>IF(BC413&lt;&gt;"",職員設定!$X$16,"0")</f>
        <v>0</v>
      </c>
      <c r="BD458" s="2"/>
      <c r="BE458" s="974"/>
      <c r="BF458" s="993"/>
      <c r="BG458" s="62" t="str">
        <f>IF(職員設定!$X$8="","",職員設定!$X$8)</f>
        <v>名称</v>
      </c>
      <c r="BH458" s="152" t="str">
        <f>IF(BH413&lt;&gt;"",職員設定!$X$16,"0")</f>
        <v>0</v>
      </c>
      <c r="BI458" s="2"/>
      <c r="BJ458" s="974"/>
      <c r="BK458" s="993"/>
      <c r="BL458" s="99"/>
      <c r="BM458" s="100"/>
      <c r="BN458" s="2"/>
      <c r="BO458" s="974"/>
      <c r="BP458" s="958"/>
      <c r="BQ458" s="99"/>
      <c r="BR458" s="100"/>
      <c r="BS458" s="2"/>
      <c r="BT458" s="974"/>
      <c r="BU458" s="958"/>
      <c r="BV458" s="99"/>
      <c r="BW458" s="100"/>
      <c r="BX458" s="2"/>
      <c r="BY458" s="974"/>
      <c r="BZ458" s="958"/>
      <c r="CA458" s="1004"/>
      <c r="CB458" s="1020"/>
      <c r="CC458" s="1016"/>
    </row>
    <row r="459" spans="1:81" ht="18" customHeight="1" thickBot="1">
      <c r="A459" s="1180"/>
      <c r="B459" s="1136"/>
      <c r="C459" s="1137"/>
      <c r="D459" s="63" t="str">
        <f>IF(職員設定!$Y$8="","",職員設定!$Y$8)</f>
        <v>名称</v>
      </c>
      <c r="E459" s="153">
        <f>IF(E413&lt;&gt;"",職員設定!$Y$16,"0")</f>
        <v>0</v>
      </c>
      <c r="F459" s="2"/>
      <c r="G459" s="1094"/>
      <c r="H459" s="1097"/>
      <c r="I459" s="63" t="str">
        <f>IF(職員設定!$Y$8="","",職員設定!$Y$8)</f>
        <v>名称</v>
      </c>
      <c r="J459" s="153">
        <f>IF(J413&lt;&gt;"",職員設定!$Y$16,"0")</f>
        <v>0</v>
      </c>
      <c r="K459" s="2"/>
      <c r="L459" s="1094"/>
      <c r="M459" s="1097"/>
      <c r="N459" s="63" t="str">
        <f>IF(職員設定!$Y$8="","",職員設定!$Y$8)</f>
        <v>名称</v>
      </c>
      <c r="O459" s="153">
        <f>IF(O413&lt;&gt;"",職員設定!$Y$16,"0")</f>
        <v>0</v>
      </c>
      <c r="P459" s="24"/>
      <c r="Q459" s="975"/>
      <c r="R459" s="994"/>
      <c r="S459" s="63" t="str">
        <f>IF(職員設定!$Y$8="","",職員設定!$Y$8)</f>
        <v>名称</v>
      </c>
      <c r="T459" s="153">
        <f>IF(T413&lt;&gt;"",職員設定!$Y$16,"0")</f>
        <v>0</v>
      </c>
      <c r="U459" s="24"/>
      <c r="V459" s="975"/>
      <c r="W459" s="994"/>
      <c r="X459" s="63" t="str">
        <f>IF(職員設定!$Y$8="","",職員設定!$Y$8)</f>
        <v>名称</v>
      </c>
      <c r="Y459" s="153">
        <f>IF(Y413&lt;&gt;"",職員設定!$Y$16,"0")</f>
        <v>0</v>
      </c>
      <c r="Z459" s="24"/>
      <c r="AA459" s="975"/>
      <c r="AB459" s="994"/>
      <c r="AC459" s="63" t="str">
        <f>IF(職員設定!$Y$8="","",職員設定!$Y$8)</f>
        <v>名称</v>
      </c>
      <c r="AD459" s="153" t="str">
        <f>IF(AD413&lt;&gt;"",職員設定!$Y$16,"0")</f>
        <v>0</v>
      </c>
      <c r="AE459" s="24"/>
      <c r="AF459" s="975"/>
      <c r="AG459" s="994"/>
      <c r="AH459" s="63" t="str">
        <f>IF(職員設定!$Y$8="","",職員設定!$Y$8)</f>
        <v>名称</v>
      </c>
      <c r="AI459" s="153" t="str">
        <f>IF(AI413&lt;&gt;"",職員設定!$Y$16,"0")</f>
        <v>0</v>
      </c>
      <c r="AJ459" s="24"/>
      <c r="AK459" s="975"/>
      <c r="AL459" s="994"/>
      <c r="AM459" s="63" t="str">
        <f>IF(職員設定!$Y$8="","",職員設定!$Y$8)</f>
        <v>名称</v>
      </c>
      <c r="AN459" s="153" t="str">
        <f>IF(AN413&lt;&gt;"",職員設定!$Y$16,"0")</f>
        <v>0</v>
      </c>
      <c r="AO459" s="24"/>
      <c r="AP459" s="975"/>
      <c r="AQ459" s="994"/>
      <c r="AR459" s="63" t="str">
        <f>IF(職員設定!$Y$8="","",職員設定!$Y$8)</f>
        <v>名称</v>
      </c>
      <c r="AS459" s="153" t="str">
        <f>IF(AS413&lt;&gt;"",職員設定!$Y$16,"0")</f>
        <v>0</v>
      </c>
      <c r="AT459" s="24"/>
      <c r="AU459" s="975"/>
      <c r="AV459" s="994"/>
      <c r="AW459" s="63" t="str">
        <f>IF(職員設定!$Y$8="","",職員設定!$Y$8)</f>
        <v>名称</v>
      </c>
      <c r="AX459" s="153" t="str">
        <f>IF(AX413&lt;&gt;"",職員設定!$Y$16,"0")</f>
        <v>0</v>
      </c>
      <c r="AY459" s="24"/>
      <c r="AZ459" s="975"/>
      <c r="BA459" s="994"/>
      <c r="BB459" s="63" t="str">
        <f>IF(職員設定!$Y$8="","",職員設定!$Y$8)</f>
        <v>名称</v>
      </c>
      <c r="BC459" s="153" t="str">
        <f>IF(BC413&lt;&gt;"",職員設定!$Y$16,"0")</f>
        <v>0</v>
      </c>
      <c r="BD459" s="24"/>
      <c r="BE459" s="975"/>
      <c r="BF459" s="994"/>
      <c r="BG459" s="63" t="str">
        <f>IF(職員設定!$Y$8="","",職員設定!$Y$8)</f>
        <v>名称</v>
      </c>
      <c r="BH459" s="153" t="str">
        <f>IF(BH413&lt;&gt;"",職員設定!$Y$16,"0")</f>
        <v>0</v>
      </c>
      <c r="BI459" s="24"/>
      <c r="BJ459" s="975"/>
      <c r="BK459" s="994"/>
      <c r="BL459" s="101"/>
      <c r="BM459" s="102"/>
      <c r="BN459" s="2"/>
      <c r="BO459" s="975"/>
      <c r="BP459" s="959"/>
      <c r="BQ459" s="101"/>
      <c r="BR459" s="102"/>
      <c r="BS459" s="2"/>
      <c r="BT459" s="975"/>
      <c r="BU459" s="959"/>
      <c r="BV459" s="101"/>
      <c r="BW459" s="102"/>
      <c r="BX459" s="2"/>
      <c r="BY459" s="975"/>
      <c r="BZ459" s="959"/>
      <c r="CA459" s="1005"/>
      <c r="CB459" s="1021"/>
      <c r="CC459" s="1017"/>
    </row>
    <row r="460" spans="1:81" s="5" customFormat="1" ht="18" customHeight="1">
      <c r="A460" s="1180"/>
      <c r="B460" s="1138"/>
      <c r="C460" s="1139"/>
      <c r="D460" s="64" t="s">
        <v>15</v>
      </c>
      <c r="E460" s="8">
        <f>E459+E458+E457+E456+E450+E446+E442+E438+E434+E430+E426+E423+E420+E417+E414-E454</f>
        <v>195400</v>
      </c>
      <c r="F460" s="963" t="str">
        <f>IF(E461=F461,"〇","×")</f>
        <v>〇</v>
      </c>
      <c r="G460" s="964"/>
      <c r="H460" s="965"/>
      <c r="I460" s="64" t="s">
        <v>15</v>
      </c>
      <c r="J460" s="8">
        <f>J459+J458+J457+J456+J450+J446+J442+J438+J434+J430+J426+J423+J420+J417+J414-J454</f>
        <v>195130</v>
      </c>
      <c r="K460" s="963" t="str">
        <f>IF(J461=K461,"〇","×")</f>
        <v>〇</v>
      </c>
      <c r="L460" s="964"/>
      <c r="M460" s="1098"/>
      <c r="N460" s="64" t="s">
        <v>15</v>
      </c>
      <c r="O460" s="8">
        <f>O459+O458+O457+O456+O450+O446+O442+O438+O434+O430+O426+O423+O420+O417+O414-O454</f>
        <v>195400</v>
      </c>
      <c r="P460" s="963" t="str">
        <f>IF(O461=P461,"〇","×")</f>
        <v>〇</v>
      </c>
      <c r="Q460" s="964"/>
      <c r="R460" s="965"/>
      <c r="S460" s="64" t="s">
        <v>15</v>
      </c>
      <c r="T460" s="8">
        <f>T459+T458+T457+T456+T450+T446+T442+T438+T434+T430+T426+T423+T420+T417+T414-T454</f>
        <v>195670</v>
      </c>
      <c r="U460" s="963" t="str">
        <f>IF(T461=U461,"〇","×")</f>
        <v>〇</v>
      </c>
      <c r="V460" s="964"/>
      <c r="W460" s="965"/>
      <c r="X460" s="64" t="s">
        <v>15</v>
      </c>
      <c r="Y460" s="8">
        <f>Y459+Y458+Y457+Y456+Y450+Y446+Y442+Y438+Y434+Y430+Y426+Y423+Y420+Y417+Y414-Y454</f>
        <v>195670</v>
      </c>
      <c r="Z460" s="963" t="str">
        <f>IF(Y461=Z461,"〇","×")</f>
        <v>〇</v>
      </c>
      <c r="AA460" s="964"/>
      <c r="AB460" s="965"/>
      <c r="AC460" s="64" t="s">
        <v>15</v>
      </c>
      <c r="AD460" s="8">
        <f>AD459+AD458+AD457+AD456+AD450+AD446+AD442+AD438+AD434+AD430+AD426+AD423+AD420+AD417+AD414-AD454</f>
        <v>0</v>
      </c>
      <c r="AE460" s="963" t="str">
        <f>IF(AD461=AE461,"〇","×")</f>
        <v>〇</v>
      </c>
      <c r="AF460" s="964"/>
      <c r="AG460" s="965"/>
      <c r="AH460" s="64" t="s">
        <v>15</v>
      </c>
      <c r="AI460" s="8">
        <f>AI459+AI458+AI457+AI456+AI450+AI446+AI442+AI438+AI434+AI430+AI426+AI423+AI420+AI417+AI414-AI454</f>
        <v>0</v>
      </c>
      <c r="AJ460" s="963" t="str">
        <f>IF(AI461=AJ461,"〇","×")</f>
        <v>〇</v>
      </c>
      <c r="AK460" s="964"/>
      <c r="AL460" s="965"/>
      <c r="AM460" s="64" t="s">
        <v>15</v>
      </c>
      <c r="AN460" s="8">
        <f>AN459+AN458+AN457+AN456+AN450+AN446+AN442+AN438+AN434+AN430+AN426+AN423+AN420+AN417+AN414-AN454</f>
        <v>0</v>
      </c>
      <c r="AO460" s="963" t="str">
        <f>IF(AN461=AO461,"〇","×")</f>
        <v>〇</v>
      </c>
      <c r="AP460" s="964"/>
      <c r="AQ460" s="965"/>
      <c r="AR460" s="64" t="s">
        <v>15</v>
      </c>
      <c r="AS460" s="8">
        <f>AS459+AS458+AS457+AS456+AS450+AS446+AS442+AS438+AS434+AS430+AS426+AS423+AS420+AS417+AS414-AS454</f>
        <v>0</v>
      </c>
      <c r="AT460" s="963" t="str">
        <f>IF(AS461=AT461,"〇","×")</f>
        <v>〇</v>
      </c>
      <c r="AU460" s="964"/>
      <c r="AV460" s="965"/>
      <c r="AW460" s="64" t="s">
        <v>15</v>
      </c>
      <c r="AX460" s="8">
        <f>AX459+AX458+AX457+AX456+AX450+AX446+AX442+AX438+AX434+AX430+AX426+AX423+AX420+AX417+AX414-AX454</f>
        <v>0</v>
      </c>
      <c r="AY460" s="963" t="str">
        <f>IF(AX461=AY461,"〇","×")</f>
        <v>〇</v>
      </c>
      <c r="AZ460" s="964"/>
      <c r="BA460" s="965"/>
      <c r="BB460" s="64" t="s">
        <v>15</v>
      </c>
      <c r="BC460" s="8">
        <f>BC459+BC458+BC457+BC456+BC450+BC446+BC442+BC438+BC434+BC430+BC426+BC423+BC420+BC417+BC414-BC454</f>
        <v>0</v>
      </c>
      <c r="BD460" s="963" t="str">
        <f>IF(BC461=BD461,"〇","×")</f>
        <v>〇</v>
      </c>
      <c r="BE460" s="964"/>
      <c r="BF460" s="965"/>
      <c r="BG460" s="64" t="s">
        <v>15</v>
      </c>
      <c r="BH460" s="8">
        <f>BH459+BH458+BH457+BH456+BH450+BH446+BH442+BH438+BH434+BH430+BH426+BH423+BH420+BH417+BH414-BH454</f>
        <v>0</v>
      </c>
      <c r="BI460" s="963" t="str">
        <f>IF(BH461=BI461,"〇","×")</f>
        <v>〇</v>
      </c>
      <c r="BJ460" s="964"/>
      <c r="BK460" s="965"/>
      <c r="BL460" s="64" t="s">
        <v>15</v>
      </c>
      <c r="BM460" s="8">
        <f>BM430</f>
        <v>0</v>
      </c>
      <c r="BN460" s="963" t="str">
        <f>IF(BM461=BN461,"〇","×")</f>
        <v>〇</v>
      </c>
      <c r="BO460" s="964"/>
      <c r="BP460" s="965"/>
      <c r="BQ460" s="64" t="s">
        <v>15</v>
      </c>
      <c r="BR460" s="8">
        <f>BR430</f>
        <v>0</v>
      </c>
      <c r="BS460" s="963" t="str">
        <f>IF(BR461=BS461,"〇","×")</f>
        <v>〇</v>
      </c>
      <c r="BT460" s="964"/>
      <c r="BU460" s="965"/>
      <c r="BV460" s="64" t="s">
        <v>15</v>
      </c>
      <c r="BW460" s="8">
        <f>BW430</f>
        <v>0</v>
      </c>
      <c r="BX460" s="963" t="str">
        <f>IF(BW461=BX461,"〇","×")</f>
        <v>〇</v>
      </c>
      <c r="BY460" s="964"/>
      <c r="BZ460" s="965"/>
      <c r="CA460" s="551">
        <f>BW460+BR460+BM460+BH460+BC460+AX460+AS460+AN460+AI460+AD460+Y460+T460+O460+J460+E460</f>
        <v>977270</v>
      </c>
      <c r="CB460" s="292"/>
      <c r="CC460" s="697"/>
    </row>
    <row r="461" spans="1:81" ht="18" customHeight="1" thickBot="1">
      <c r="A461" s="1180"/>
      <c r="B461" s="1149"/>
      <c r="C461" s="1150"/>
      <c r="D461" s="65" t="s">
        <v>100</v>
      </c>
      <c r="E461" s="27">
        <f>E459+E458+E457+E456+E449+E445+E441+E437+E433+E429+E425+E422+E419+E416+E413-E453</f>
        <v>199400</v>
      </c>
      <c r="F461" s="981">
        <f>E460+G457/F413+H457/F413</f>
        <v>199400</v>
      </c>
      <c r="G461" s="982"/>
      <c r="H461" s="359"/>
      <c r="I461" s="65" t="s">
        <v>100</v>
      </c>
      <c r="J461" s="27">
        <f>J459+J458+J457+J456+J449+J445+J441+J437+J433+J429+J425+J422+J419+J416+J413-J453</f>
        <v>199130</v>
      </c>
      <c r="K461" s="981">
        <f>J460+L457/K413+M457/K413</f>
        <v>199130</v>
      </c>
      <c r="L461" s="982"/>
      <c r="M461" s="365"/>
      <c r="N461" s="65" t="s">
        <v>100</v>
      </c>
      <c r="O461" s="27">
        <f>O459+O458+O457+O456+O449+O445+O441+O437+O433+O429+O425+O422+O419+O416+O413-O453</f>
        <v>199400</v>
      </c>
      <c r="P461" s="981">
        <f>O460+Q457/P413+R457/P413</f>
        <v>199400</v>
      </c>
      <c r="Q461" s="982"/>
      <c r="R461" s="359"/>
      <c r="S461" s="65" t="s">
        <v>100</v>
      </c>
      <c r="T461" s="27">
        <f>T459+T458+T457+T456+T449+T445+T441+T437+T433+T429+T425+T422+T419+T416+T413-T453</f>
        <v>199670</v>
      </c>
      <c r="U461" s="981">
        <f>T460+V457/U413+W457/U413</f>
        <v>199670</v>
      </c>
      <c r="V461" s="982"/>
      <c r="W461" s="359"/>
      <c r="X461" s="65" t="s">
        <v>100</v>
      </c>
      <c r="Y461" s="27">
        <f>Y459+Y458+Y457+Y456+Y449+Y445+Y441+Y437+Y433+Y429+Y425+Y422+Y419+Y416+Y413-Y453</f>
        <v>199670</v>
      </c>
      <c r="Z461" s="981">
        <f>Y460+AA457/Z413+AB457/Z413</f>
        <v>199670</v>
      </c>
      <c r="AA461" s="982"/>
      <c r="AB461" s="359"/>
      <c r="AC461" s="65" t="s">
        <v>100</v>
      </c>
      <c r="AD461" s="27">
        <f>AD459+AD458+AD457+AD456+AD449+AD445+AD441+AD437+AD433+AD429+AD425+AD422+AD419+AD416+AD413-AD453</f>
        <v>0</v>
      </c>
      <c r="AE461" s="981">
        <f>AD460+AF457/AE413+AG457/AE413</f>
        <v>0</v>
      </c>
      <c r="AF461" s="982"/>
      <c r="AG461" s="359"/>
      <c r="AH461" s="65" t="s">
        <v>100</v>
      </c>
      <c r="AI461" s="27">
        <f>AI459+AI458+AI457+AI456+AI449+AI445+AI441+AI437+AI433+AI429+AI425+AI422+AI419+AI416+AI413-AI453</f>
        <v>0</v>
      </c>
      <c r="AJ461" s="981">
        <f>AI460+AK457/AJ413+AL457/AJ413</f>
        <v>0</v>
      </c>
      <c r="AK461" s="982"/>
      <c r="AL461" s="359"/>
      <c r="AM461" s="65" t="s">
        <v>100</v>
      </c>
      <c r="AN461" s="27">
        <f>AN459+AN458+AN457+AN456+AN449+AN445+AN441+AN437+AN433+AN429+AN425+AN422+AN419+AN416+AN413-AN453</f>
        <v>0</v>
      </c>
      <c r="AO461" s="981">
        <f>AN460+AP457/AO413+AQ457/AO413</f>
        <v>0</v>
      </c>
      <c r="AP461" s="982"/>
      <c r="AQ461" s="359"/>
      <c r="AR461" s="65" t="s">
        <v>100</v>
      </c>
      <c r="AS461" s="27">
        <f>AS459+AS458+AS457+AS456+AS449+AS445+AS441+AS437+AS433+AS429+AS425+AS422+AS419+AS416+AS413-AS453</f>
        <v>0</v>
      </c>
      <c r="AT461" s="981">
        <f>AS460+AU457/AT413+AV457/AT413</f>
        <v>0</v>
      </c>
      <c r="AU461" s="982"/>
      <c r="AV461" s="359"/>
      <c r="AW461" s="65" t="s">
        <v>100</v>
      </c>
      <c r="AX461" s="27">
        <f>AX459+AX458+AX457+AX456+AX449+AX445+AX441+AX437+AX433+AX429+AX425+AX422+AX419+AX416+AX413-AX453</f>
        <v>0</v>
      </c>
      <c r="AY461" s="981">
        <f>AX460+AZ457/AY413+BA457/AY413</f>
        <v>0</v>
      </c>
      <c r="AZ461" s="982"/>
      <c r="BA461" s="359"/>
      <c r="BB461" s="65" t="s">
        <v>100</v>
      </c>
      <c r="BC461" s="27">
        <f>BC459+BC458+BC457+BC456+BC449+BC445+BC441+BC437+BC433+BC429+BC425+BC422+BC419+BC416+BC413-BC453</f>
        <v>0</v>
      </c>
      <c r="BD461" s="981">
        <f>BC460+BE457/BD413+BF457/BD413</f>
        <v>0</v>
      </c>
      <c r="BE461" s="982"/>
      <c r="BF461" s="359"/>
      <c r="BG461" s="65" t="s">
        <v>100</v>
      </c>
      <c r="BH461" s="27">
        <f>BH459+BH458+BH457+BH456+BH449+BH445+BH441+BH437+BH433+BH429+BH425+BH422+BH419+BH416+BH413-BH453</f>
        <v>0</v>
      </c>
      <c r="BI461" s="981">
        <f>BH460+BJ457/BI413+BK457/BI413</f>
        <v>0</v>
      </c>
      <c r="BJ461" s="982"/>
      <c r="BK461" s="365"/>
      <c r="BL461" s="65" t="s">
        <v>100</v>
      </c>
      <c r="BM461" s="27">
        <f>BM429</f>
        <v>0</v>
      </c>
      <c r="BN461" s="981">
        <f>BM460+BO457/BN413+BP457/BN413</f>
        <v>0</v>
      </c>
      <c r="BO461" s="982"/>
      <c r="BP461" s="359"/>
      <c r="BQ461" s="65" t="s">
        <v>100</v>
      </c>
      <c r="BR461" s="27">
        <f>BR429</f>
        <v>0</v>
      </c>
      <c r="BS461" s="981">
        <f>BR460+BT457/BS413+BU457/BS413</f>
        <v>0</v>
      </c>
      <c r="BT461" s="982"/>
      <c r="BU461" s="359"/>
      <c r="BV461" s="65" t="s">
        <v>100</v>
      </c>
      <c r="BW461" s="27">
        <f>BW429</f>
        <v>0</v>
      </c>
      <c r="BX461" s="981">
        <f>BW460+BY457/BX413+BZ457/BX413</f>
        <v>0</v>
      </c>
      <c r="BY461" s="982"/>
      <c r="BZ461" s="359"/>
      <c r="CA461" s="552">
        <f>BW461+BR461+BM461+BH461+BC461+AX461+AS461+AN461+AI461+AD461+Y461+T461+O461+J461+E461</f>
        <v>997270</v>
      </c>
      <c r="CB461" s="293"/>
      <c r="CC461" s="698"/>
    </row>
    <row r="462" spans="1:81" s="5" customFormat="1" ht="18" customHeight="1" thickTop="1">
      <c r="A462" s="1180"/>
      <c r="B462" s="1128" t="s">
        <v>227</v>
      </c>
      <c r="C462" s="1129"/>
      <c r="D462" s="66" t="s">
        <v>17</v>
      </c>
      <c r="E462" s="74">
        <f>IF(E413="","",職員設定!$L$16)</f>
        <v>170000</v>
      </c>
      <c r="F462" s="114"/>
      <c r="G462" s="291"/>
      <c r="H462" s="67"/>
      <c r="I462" s="66" t="s">
        <v>17</v>
      </c>
      <c r="J462" s="74">
        <f>IF(J413="","",職員設定!$L$16)</f>
        <v>170000</v>
      </c>
      <c r="K462" s="114"/>
      <c r="L462" s="291"/>
      <c r="M462" s="291"/>
      <c r="N462" s="66" t="s">
        <v>17</v>
      </c>
      <c r="O462" s="74">
        <f>IF(O413="","",職員設定!$L$16)</f>
        <v>170000</v>
      </c>
      <c r="P462" s="950" t="s">
        <v>222</v>
      </c>
      <c r="Q462" s="951"/>
      <c r="R462" s="952"/>
      <c r="S462" s="66" t="s">
        <v>17</v>
      </c>
      <c r="T462" s="74">
        <f>IF(T413="","",職員設定!$L$16)</f>
        <v>170000</v>
      </c>
      <c r="U462" s="950" t="s">
        <v>222</v>
      </c>
      <c r="V462" s="951"/>
      <c r="W462" s="952"/>
      <c r="X462" s="66" t="s">
        <v>17</v>
      </c>
      <c r="Y462" s="74">
        <f>IF(Y413="","",職員設定!$L$16)</f>
        <v>170000</v>
      </c>
      <c r="Z462" s="950" t="s">
        <v>222</v>
      </c>
      <c r="AA462" s="951"/>
      <c r="AB462" s="952"/>
      <c r="AC462" s="66" t="s">
        <v>17</v>
      </c>
      <c r="AD462" s="74" t="str">
        <f>IF(AD413="","",職員設定!$L$16)</f>
        <v/>
      </c>
      <c r="AE462" s="950" t="s">
        <v>222</v>
      </c>
      <c r="AF462" s="951"/>
      <c r="AG462" s="952"/>
      <c r="AH462" s="66" t="s">
        <v>17</v>
      </c>
      <c r="AI462" s="74" t="str">
        <f>IF(AI413="","",職員設定!$L$16)</f>
        <v/>
      </c>
      <c r="AJ462" s="950" t="s">
        <v>222</v>
      </c>
      <c r="AK462" s="951"/>
      <c r="AL462" s="952"/>
      <c r="AM462" s="66" t="s">
        <v>17</v>
      </c>
      <c r="AN462" s="74" t="str">
        <f>IF(AN413="","",職員設定!$L$16)</f>
        <v/>
      </c>
      <c r="AO462" s="950" t="s">
        <v>222</v>
      </c>
      <c r="AP462" s="951"/>
      <c r="AQ462" s="952"/>
      <c r="AR462" s="66" t="s">
        <v>17</v>
      </c>
      <c r="AS462" s="74" t="str">
        <f>IF(AS413="","",職員設定!$L$16)</f>
        <v/>
      </c>
      <c r="AT462" s="950" t="s">
        <v>222</v>
      </c>
      <c r="AU462" s="951"/>
      <c r="AV462" s="952"/>
      <c r="AW462" s="66" t="s">
        <v>17</v>
      </c>
      <c r="AX462" s="74" t="str">
        <f>IF(AX413="","",職員設定!$L$16)</f>
        <v/>
      </c>
      <c r="AY462" s="950" t="s">
        <v>222</v>
      </c>
      <c r="AZ462" s="951"/>
      <c r="BA462" s="952"/>
      <c r="BB462" s="66" t="s">
        <v>17</v>
      </c>
      <c r="BC462" s="74" t="str">
        <f>IF(BC413="","",職員設定!$L$16)</f>
        <v/>
      </c>
      <c r="BD462" s="950" t="s">
        <v>222</v>
      </c>
      <c r="BE462" s="951"/>
      <c r="BF462" s="952"/>
      <c r="BG462" s="66" t="s">
        <v>17</v>
      </c>
      <c r="BH462" s="74" t="str">
        <f>IF(BH413="","",職員設定!$L$16)</f>
        <v/>
      </c>
      <c r="BI462" s="950" t="s">
        <v>222</v>
      </c>
      <c r="BJ462" s="951"/>
      <c r="BK462" s="952"/>
      <c r="BL462" s="66"/>
      <c r="BM462" s="74"/>
      <c r="BN462" s="950" t="s">
        <v>222</v>
      </c>
      <c r="BO462" s="951"/>
      <c r="BP462" s="952"/>
      <c r="BQ462" s="66"/>
      <c r="BR462" s="74"/>
      <c r="BS462" s="950" t="s">
        <v>222</v>
      </c>
      <c r="BT462" s="951"/>
      <c r="BU462" s="952"/>
      <c r="BV462" s="66"/>
      <c r="BW462" s="74"/>
      <c r="BX462" s="950" t="s">
        <v>222</v>
      </c>
      <c r="BY462" s="951"/>
      <c r="BZ462" s="952"/>
      <c r="CA462" s="294"/>
      <c r="CB462" s="1008" t="s">
        <v>223</v>
      </c>
      <c r="CC462" s="1010" t="s">
        <v>224</v>
      </c>
    </row>
    <row r="463" spans="1:81" ht="18" customHeight="1">
      <c r="A463" s="1180"/>
      <c r="B463" s="1130"/>
      <c r="C463" s="1131"/>
      <c r="D463" s="68" t="s">
        <v>63</v>
      </c>
      <c r="E463" s="34">
        <v>200000</v>
      </c>
      <c r="F463" s="1120" t="s">
        <v>104</v>
      </c>
      <c r="G463" s="1121"/>
      <c r="H463" s="1148"/>
      <c r="I463" s="68" t="s">
        <v>63</v>
      </c>
      <c r="J463" s="34">
        <f>IF(J413="","",E463)</f>
        <v>200000</v>
      </c>
      <c r="K463" s="1120" t="s">
        <v>104</v>
      </c>
      <c r="L463" s="1121"/>
      <c r="M463" s="759"/>
      <c r="N463" s="68" t="s">
        <v>63</v>
      </c>
      <c r="O463" s="34">
        <f>IF(O413="","",J463)</f>
        <v>200000</v>
      </c>
      <c r="P463" s="1006" t="s">
        <v>221</v>
      </c>
      <c r="Q463" s="1007"/>
      <c r="R463" s="537"/>
      <c r="S463" s="68" t="s">
        <v>63</v>
      </c>
      <c r="T463" s="34">
        <f>IF(T413="","",O463)</f>
        <v>200000</v>
      </c>
      <c r="U463" s="1006" t="s">
        <v>221</v>
      </c>
      <c r="V463" s="1007"/>
      <c r="W463" s="537"/>
      <c r="X463" s="68" t="s">
        <v>63</v>
      </c>
      <c r="Y463" s="34">
        <f>IF(Y413="","",T463)</f>
        <v>200000</v>
      </c>
      <c r="Z463" s="1006" t="s">
        <v>221</v>
      </c>
      <c r="AA463" s="1007"/>
      <c r="AB463" s="537"/>
      <c r="AC463" s="68" t="s">
        <v>63</v>
      </c>
      <c r="AD463" s="34" t="str">
        <f>IF(AD413="","",Y463)</f>
        <v/>
      </c>
      <c r="AE463" s="1006" t="s">
        <v>221</v>
      </c>
      <c r="AF463" s="1007"/>
      <c r="AG463" s="537"/>
      <c r="AH463" s="68" t="s">
        <v>63</v>
      </c>
      <c r="AI463" s="34" t="str">
        <f>IF(AI413="","",AD463)</f>
        <v/>
      </c>
      <c r="AJ463" s="1006" t="s">
        <v>221</v>
      </c>
      <c r="AK463" s="1007"/>
      <c r="AL463" s="537"/>
      <c r="AM463" s="68" t="s">
        <v>63</v>
      </c>
      <c r="AN463" s="34" t="str">
        <f>IF(AN413="","",AI463)</f>
        <v/>
      </c>
      <c r="AO463" s="1006" t="s">
        <v>221</v>
      </c>
      <c r="AP463" s="1007"/>
      <c r="AQ463" s="537"/>
      <c r="AR463" s="68" t="s">
        <v>63</v>
      </c>
      <c r="AS463" s="34" t="str">
        <f>IF(AS413="","",AN463)</f>
        <v/>
      </c>
      <c r="AT463" s="1006" t="s">
        <v>221</v>
      </c>
      <c r="AU463" s="1007"/>
      <c r="AV463" s="537"/>
      <c r="AW463" s="68" t="s">
        <v>63</v>
      </c>
      <c r="AX463" s="34" t="str">
        <f>IF(AX413="","",AS463)</f>
        <v/>
      </c>
      <c r="AY463" s="1006" t="s">
        <v>221</v>
      </c>
      <c r="AZ463" s="1007"/>
      <c r="BA463" s="537"/>
      <c r="BB463" s="68" t="s">
        <v>63</v>
      </c>
      <c r="BC463" s="34" t="str">
        <f>IF(BC413="","",AX463)</f>
        <v/>
      </c>
      <c r="BD463" s="1006" t="s">
        <v>221</v>
      </c>
      <c r="BE463" s="1007"/>
      <c r="BF463" s="537"/>
      <c r="BG463" s="68" t="s">
        <v>63</v>
      </c>
      <c r="BH463" s="34" t="str">
        <f>IF(BH413="","",BC463)</f>
        <v/>
      </c>
      <c r="BI463" s="1006" t="s">
        <v>221</v>
      </c>
      <c r="BJ463" s="1007"/>
      <c r="BK463" s="537"/>
      <c r="BL463" s="68"/>
      <c r="BM463" s="28"/>
      <c r="BN463" s="529"/>
      <c r="BO463" s="527"/>
      <c r="BP463" s="408"/>
      <c r="BQ463" s="68"/>
      <c r="BR463" s="28"/>
      <c r="BS463" s="529"/>
      <c r="BT463" s="527"/>
      <c r="BU463" s="408"/>
      <c r="BV463" s="68"/>
      <c r="BW463" s="28"/>
      <c r="BX463" s="529"/>
      <c r="BY463" s="527"/>
      <c r="BZ463" s="408"/>
      <c r="CA463" s="295"/>
      <c r="CB463" s="1009"/>
      <c r="CC463" s="1011"/>
    </row>
    <row r="464" spans="1:81" ht="18" customHeight="1">
      <c r="A464" s="1180"/>
      <c r="B464" s="1130"/>
      <c r="C464" s="1131"/>
      <c r="D464" s="68" t="s">
        <v>18</v>
      </c>
      <c r="E464" s="10">
        <f>IF(E462="","",(E463-E462)*F413)</f>
        <v>30000</v>
      </c>
      <c r="F464" s="360"/>
      <c r="G464" s="547">
        <f>ROUND(IF(E464="",0,E464*E4*F413+E464*G4*F413),0)</f>
        <v>4286</v>
      </c>
      <c r="H464" s="450"/>
      <c r="I464" s="68" t="s">
        <v>18</v>
      </c>
      <c r="J464" s="10">
        <f>IF(J462="","",(J463-J462)*K413)</f>
        <v>30000</v>
      </c>
      <c r="K464" s="360"/>
      <c r="L464" s="547">
        <f>ROUND(IF(J464="",0,J464*J4*K413+J464*L4*K413),0)</f>
        <v>4286</v>
      </c>
      <c r="M464" s="450"/>
      <c r="N464" s="68" t="s">
        <v>18</v>
      </c>
      <c r="O464" s="10">
        <f>IF(O462="","",(O463-O462)*P413)</f>
        <v>30000</v>
      </c>
      <c r="P464" s="107"/>
      <c r="Q464" s="522">
        <f>ROUND(IF(O464="",0,O464*O4*P413+O464*Q4*P413),0)</f>
        <v>4286</v>
      </c>
      <c r="R464" s="520">
        <f>ROUND(IF(R463="",0,R463*O4*P413+R463*Q4*P413),0)</f>
        <v>0</v>
      </c>
      <c r="S464" s="68" t="s">
        <v>18</v>
      </c>
      <c r="T464" s="10">
        <f>IF(T462="","",(T463-T462)*U413)</f>
        <v>30000</v>
      </c>
      <c r="U464" s="107"/>
      <c r="V464" s="522">
        <f>ROUND(IF(T464="",0,T464*T4*U413+T464*V4*U413),0)</f>
        <v>4286</v>
      </c>
      <c r="W464" s="520">
        <f>ROUND(IF(W463="",0,W463*T4*U413+W463*V4*U413),0)</f>
        <v>0</v>
      </c>
      <c r="X464" s="68" t="s">
        <v>18</v>
      </c>
      <c r="Y464" s="10">
        <f>IF(Y462="","",(Y463-Y462)*Z413)</f>
        <v>30000</v>
      </c>
      <c r="Z464" s="107"/>
      <c r="AA464" s="522">
        <f>ROUND(IF(Y464="",0,Y464*Y4*Z413+Y464*AA4*Z413),0)</f>
        <v>4286</v>
      </c>
      <c r="AB464" s="520">
        <f>ROUND(IF(AB463="",0,AB463*Y4*Z413+AB463*AA4*Z413),0)</f>
        <v>0</v>
      </c>
      <c r="AC464" s="68" t="s">
        <v>18</v>
      </c>
      <c r="AD464" s="10" t="str">
        <f>IF(AD462="","",(AD463-AD462)*AE413)</f>
        <v/>
      </c>
      <c r="AE464" s="107"/>
      <c r="AF464" s="522">
        <f>ROUND(IF(AD464="",0,AD464*AD4*AE413+AD464*AF4*AE413),0)</f>
        <v>0</v>
      </c>
      <c r="AG464" s="520">
        <f>ROUND(IF(AG463="",0,AG463*AD4*AE413+AG463*AF4*AE413),0)</f>
        <v>0</v>
      </c>
      <c r="AH464" s="68" t="s">
        <v>18</v>
      </c>
      <c r="AI464" s="10" t="str">
        <f>IF(AI462="","",(AI463-AI462)*AJ413)</f>
        <v/>
      </c>
      <c r="AJ464" s="107"/>
      <c r="AK464" s="522">
        <f>ROUND(IF(AI464="",0,AI464*AI4*AJ413+AI464*AK4*AJ413),0)</f>
        <v>0</v>
      </c>
      <c r="AL464" s="520">
        <f>ROUND(IF(AL463="",0,AL463*AI4*AJ413+AL463*AK4*AJ413),0)</f>
        <v>0</v>
      </c>
      <c r="AM464" s="68" t="s">
        <v>18</v>
      </c>
      <c r="AN464" s="10" t="str">
        <f>IF(AN462="","",(AN463-AN462)*AO413)</f>
        <v/>
      </c>
      <c r="AO464" s="107"/>
      <c r="AP464" s="522">
        <f>ROUND(IF(AN464="",0,AN464*AN4*AO413+AN464*AP4*AO413),0)</f>
        <v>0</v>
      </c>
      <c r="AQ464" s="520">
        <f>ROUND(IF(AQ463="",0,AQ463*AN4*AO413+AQ463*AP4*AO413),0)</f>
        <v>0</v>
      </c>
      <c r="AR464" s="68" t="s">
        <v>18</v>
      </c>
      <c r="AS464" s="10" t="str">
        <f>IF(AS462="","",(AS463-AS462)*AT413)</f>
        <v/>
      </c>
      <c r="AT464" s="107"/>
      <c r="AU464" s="522">
        <f>ROUND(IF(AS464="",0,AS464*AS4*AT413+AS464*AU4*AT413),0)</f>
        <v>0</v>
      </c>
      <c r="AV464" s="520">
        <f>ROUND(IF(AV463="",0,AV463*AS4*AT413+AV463*AU4*AT413),0)</f>
        <v>0</v>
      </c>
      <c r="AW464" s="68" t="s">
        <v>18</v>
      </c>
      <c r="AX464" s="10" t="str">
        <f>IF(AX462="","",(AX463-AX462)*AY413)</f>
        <v/>
      </c>
      <c r="AY464" s="107"/>
      <c r="AZ464" s="522">
        <f>ROUND(IF(AX464="",0,AX464*AX4*AY413+AX464*AZ4*AY413),0)</f>
        <v>0</v>
      </c>
      <c r="BA464" s="520">
        <f>ROUND(IF(BA463="",0,BA463*AX4*AY413+BA463*AZ4*AY413),0)</f>
        <v>0</v>
      </c>
      <c r="BB464" s="68" t="s">
        <v>18</v>
      </c>
      <c r="BC464" s="10" t="str">
        <f>IF(BC462="","",(BC463-BC462)*BD413)</f>
        <v/>
      </c>
      <c r="BD464" s="107"/>
      <c r="BE464" s="522">
        <f>ROUND(IF(BC464="",0,BC464*BC4*BD413+BC464*BE4*BD413),0)</f>
        <v>0</v>
      </c>
      <c r="BF464" s="520">
        <f>ROUND(IF(BF463="",0,BF463*BC4*BD413+BF463*BE4*BD413),0)</f>
        <v>0</v>
      </c>
      <c r="BG464" s="68" t="s">
        <v>18</v>
      </c>
      <c r="BH464" s="10" t="str">
        <f>IF(BH462="","",(BH463-BH462)*BI413)</f>
        <v/>
      </c>
      <c r="BI464" s="107"/>
      <c r="BJ464" s="522">
        <f>ROUND(IF(BH464="",0,BH464*BH4*BI413+BH464*BJ4*BI413),0)</f>
        <v>0</v>
      </c>
      <c r="BK464" s="520">
        <f>ROUND(IF(BK463="",0,BK463*BH4*BI413+BK463*BJ4*BI413),0)</f>
        <v>0</v>
      </c>
      <c r="BL464" s="1200" t="s">
        <v>18</v>
      </c>
      <c r="BM464" s="760"/>
      <c r="BN464" s="144"/>
      <c r="BO464" s="522">
        <f>ROUND((BO457*$BM$4+BO457*$BO$4),0)</f>
        <v>0</v>
      </c>
      <c r="BP464" s="530">
        <f>ROUND((BP457*BM4+BP457*BO4),0)</f>
        <v>0</v>
      </c>
      <c r="BQ464" s="1200" t="s">
        <v>18</v>
      </c>
      <c r="BR464" s="760"/>
      <c r="BS464" s="144"/>
      <c r="BT464" s="522">
        <f>ROUND((BT457*$BR$4+BT457*$BT$4),0)</f>
        <v>0</v>
      </c>
      <c r="BU464" s="530">
        <f>ROUND((BU457*BR4+BU457*BT4),0)</f>
        <v>0</v>
      </c>
      <c r="BV464" s="1200" t="s">
        <v>18</v>
      </c>
      <c r="BW464" s="760"/>
      <c r="BX464" s="144"/>
      <c r="BY464" s="522">
        <f>ROUND((BY457*$BW$4+BY457*$BY$4),0)</f>
        <v>0</v>
      </c>
      <c r="BZ464" s="530">
        <f>ROUND((BZ457*BW4+BZ457*BY4),0)</f>
        <v>0</v>
      </c>
      <c r="CA464" s="296"/>
      <c r="CB464" s="414">
        <f>BZ464+BU464+BP464</f>
        <v>0</v>
      </c>
      <c r="CC464" s="699">
        <f>BK464+BF464+BA464+AV464+AQ464+AL464+AG464+AB464+W464+R464</f>
        <v>0</v>
      </c>
    </row>
    <row r="465" spans="1:81" s="5" customFormat="1" ht="18" customHeight="1">
      <c r="A465" s="1180"/>
      <c r="B465" s="1130"/>
      <c r="C465" s="1131"/>
      <c r="D465" s="68" t="s">
        <v>103</v>
      </c>
      <c r="E465" s="510" t="s">
        <v>115</v>
      </c>
      <c r="F465" s="21"/>
      <c r="G465" s="547">
        <f>ROUND(IF(E465="対象外",0,E464*E5*F413),0)</f>
        <v>0</v>
      </c>
      <c r="H465" s="450"/>
      <c r="I465" s="68" t="s">
        <v>103</v>
      </c>
      <c r="J465" s="510" t="s">
        <v>115</v>
      </c>
      <c r="K465" s="21"/>
      <c r="L465" s="547">
        <f>ROUND(IF(J465="対象外",0,J464*J5*K413),0)</f>
        <v>0</v>
      </c>
      <c r="M465" s="450"/>
      <c r="N465" s="68" t="s">
        <v>103</v>
      </c>
      <c r="O465" s="510" t="s">
        <v>115</v>
      </c>
      <c r="P465" s="21"/>
      <c r="Q465" s="522">
        <f>ROUND(IF(O465="対象外",0,O464*O5*P413),0)</f>
        <v>0</v>
      </c>
      <c r="R465" s="520">
        <f>ROUND(IF(OR(O465="対象外",R463=""),0,R463*P413*O5),0)</f>
        <v>0</v>
      </c>
      <c r="S465" s="68" t="s">
        <v>103</v>
      </c>
      <c r="T465" s="510" t="s">
        <v>115</v>
      </c>
      <c r="U465" s="21"/>
      <c r="V465" s="522">
        <f>ROUND(IF(T465="対象外",0,T464*T5*U413),0)</f>
        <v>0</v>
      </c>
      <c r="W465" s="520">
        <f>ROUND(IF(OR(T465="対象外",W463=""),0,W463*U413*T5),0)</f>
        <v>0</v>
      </c>
      <c r="X465" s="68" t="s">
        <v>103</v>
      </c>
      <c r="Y465" s="510" t="s">
        <v>115</v>
      </c>
      <c r="Z465" s="21"/>
      <c r="AA465" s="522">
        <f>ROUND(IF(Y465="対象外",0,Y464*Y5*Z413),0)</f>
        <v>0</v>
      </c>
      <c r="AB465" s="520">
        <f>ROUND(IF(OR(Y465="対象外",AB463=""),0,AB463*Z413*Y5),0)</f>
        <v>0</v>
      </c>
      <c r="AC465" s="68" t="s">
        <v>103</v>
      </c>
      <c r="AD465" s="510" t="s">
        <v>115</v>
      </c>
      <c r="AE465" s="21"/>
      <c r="AF465" s="522">
        <f>ROUND(IF(AD465="対象外",0,AD464*AD5*AE413),0)</f>
        <v>0</v>
      </c>
      <c r="AG465" s="520">
        <f>ROUND(IF(OR(AD465="対象外",AG463=""),0,AG463*AE413*AD5),0)</f>
        <v>0</v>
      </c>
      <c r="AH465" s="68" t="s">
        <v>103</v>
      </c>
      <c r="AI465" s="510" t="s">
        <v>115</v>
      </c>
      <c r="AJ465" s="21"/>
      <c r="AK465" s="522">
        <f>ROUND(IF(AI465="対象外",0,AI464*AI5*AJ413),0)</f>
        <v>0</v>
      </c>
      <c r="AL465" s="520">
        <f>ROUND(IF(OR(AI465="対象外",AL463=""),0,AL463*AJ413*AI5),0)</f>
        <v>0</v>
      </c>
      <c r="AM465" s="68" t="s">
        <v>103</v>
      </c>
      <c r="AN465" s="510" t="s">
        <v>115</v>
      </c>
      <c r="AO465" s="21"/>
      <c r="AP465" s="522">
        <f>ROUND(IF(AN465="対象外",0,AN464*AN5*AO413),0)</f>
        <v>0</v>
      </c>
      <c r="AQ465" s="520">
        <f>ROUND(IF(OR(AN465="対象外",AQ463=""),0,AQ463*AO413*AN5),0)</f>
        <v>0</v>
      </c>
      <c r="AR465" s="68" t="s">
        <v>103</v>
      </c>
      <c r="AS465" s="510" t="s">
        <v>115</v>
      </c>
      <c r="AT465" s="21"/>
      <c r="AU465" s="522">
        <f>ROUND(IF(AS465="対象外",0,AS464*AS5*AT413),0)</f>
        <v>0</v>
      </c>
      <c r="AV465" s="520">
        <f>ROUND(IF(OR(AS465="対象外",AV463=""),0,AV463*AT413*AS5),0)</f>
        <v>0</v>
      </c>
      <c r="AW465" s="68" t="s">
        <v>103</v>
      </c>
      <c r="AX465" s="510" t="s">
        <v>115</v>
      </c>
      <c r="AY465" s="21"/>
      <c r="AZ465" s="522">
        <f>ROUND(IF(AX465="対象外",0,AX464*AX5*AY413),0)</f>
        <v>0</v>
      </c>
      <c r="BA465" s="520">
        <f>ROUND(IF(OR(AX465="対象外",BA463=""),0,BA463*AY413*AX5),0)</f>
        <v>0</v>
      </c>
      <c r="BB465" s="68" t="s">
        <v>103</v>
      </c>
      <c r="BC465" s="510" t="s">
        <v>115</v>
      </c>
      <c r="BD465" s="21"/>
      <c r="BE465" s="522">
        <f>ROUND(IF(BC465="対象外",0,BC464*BC5*BD413),0)</f>
        <v>0</v>
      </c>
      <c r="BF465" s="520">
        <f>ROUND(IF(OR(BC465="対象外",BF463=""),0,BF463*BD413*BC5),0)</f>
        <v>0</v>
      </c>
      <c r="BG465" s="68" t="s">
        <v>103</v>
      </c>
      <c r="BH465" s="510" t="s">
        <v>115</v>
      </c>
      <c r="BI465" s="21"/>
      <c r="BJ465" s="522">
        <f>ROUND(IF(BH465="対象外",0,BH464*BH5*BI413),0)</f>
        <v>0</v>
      </c>
      <c r="BK465" s="520">
        <f>ROUND(IF(OR(BH465="対象外",BK463=""),0,BK463*BI413*BH5),0)</f>
        <v>0</v>
      </c>
      <c r="BL465" s="68" t="s">
        <v>103</v>
      </c>
      <c r="BM465" s="510" t="s">
        <v>128</v>
      </c>
      <c r="BN465" s="21"/>
      <c r="BO465" s="522">
        <f>ROUND(IF(BM465="対象",BO457*$BM$5,0),0)</f>
        <v>0</v>
      </c>
      <c r="BP465" s="530">
        <f>ROUND(IF(BM465="対象外",0,BP457*BM5),0)</f>
        <v>0</v>
      </c>
      <c r="BQ465" s="68" t="s">
        <v>103</v>
      </c>
      <c r="BR465" s="510" t="s">
        <v>128</v>
      </c>
      <c r="BS465" s="21"/>
      <c r="BT465" s="522">
        <f>ROUND(IF(BR465="対象",BT457*$BR$5,0),0)</f>
        <v>0</v>
      </c>
      <c r="BU465" s="530">
        <f>ROUND(IF(BR465="対象外",0,BU457*BR5),0)</f>
        <v>0</v>
      </c>
      <c r="BV465" s="68" t="s">
        <v>103</v>
      </c>
      <c r="BW465" s="510" t="s">
        <v>128</v>
      </c>
      <c r="BX465" s="21"/>
      <c r="BY465" s="522">
        <f>ROUND(IF(BW465="対象",BY457*$BW$5,0),0)</f>
        <v>0</v>
      </c>
      <c r="BZ465" s="530">
        <f>ROUND(IF(BW465="対象外",0,BZ457*BW5),0)</f>
        <v>0</v>
      </c>
      <c r="CA465" s="296"/>
      <c r="CB465" s="414">
        <f>BZ465+BU465+BP465</f>
        <v>0</v>
      </c>
      <c r="CC465" s="700">
        <f>BK465+BF465+BA465+AV465+AQ465+AL465+AG465+AB465+W465+R465</f>
        <v>0</v>
      </c>
    </row>
    <row r="466" spans="1:81" ht="18" customHeight="1">
      <c r="A466" s="1180"/>
      <c r="B466" s="1130"/>
      <c r="C466" s="1131"/>
      <c r="D466" s="69" t="s">
        <v>102</v>
      </c>
      <c r="E466" s="30"/>
      <c r="F466" s="21"/>
      <c r="G466" s="547">
        <f>ROUND(G457*E3,0)</f>
        <v>0</v>
      </c>
      <c r="H466" s="450"/>
      <c r="I466" s="69" t="s">
        <v>102</v>
      </c>
      <c r="J466" s="30"/>
      <c r="K466" s="21"/>
      <c r="L466" s="547">
        <f>ROUND(L457*J3,0)</f>
        <v>0</v>
      </c>
      <c r="M466" s="450"/>
      <c r="N466" s="69" t="s">
        <v>102</v>
      </c>
      <c r="O466" s="30"/>
      <c r="P466" s="21"/>
      <c r="Q466" s="522">
        <f>ROUND(Q457*O3,0)</f>
        <v>0</v>
      </c>
      <c r="R466" s="520">
        <f>ROUND(R457*O3,0)</f>
        <v>12</v>
      </c>
      <c r="S466" s="69" t="s">
        <v>102</v>
      </c>
      <c r="T466" s="30"/>
      <c r="U466" s="21"/>
      <c r="V466" s="522">
        <f>ROUND(V457*T3,0)</f>
        <v>0</v>
      </c>
      <c r="W466" s="520">
        <f>ROUND(W457*T3,0)</f>
        <v>12</v>
      </c>
      <c r="X466" s="69" t="s">
        <v>102</v>
      </c>
      <c r="Y466" s="30"/>
      <c r="Z466" s="21"/>
      <c r="AA466" s="522">
        <f>ROUND(AA457*Y3,0)</f>
        <v>0</v>
      </c>
      <c r="AB466" s="520">
        <f>ROUND(AB457*Y3,0)</f>
        <v>12</v>
      </c>
      <c r="AC466" s="69" t="s">
        <v>102</v>
      </c>
      <c r="AD466" s="30"/>
      <c r="AE466" s="21"/>
      <c r="AF466" s="522">
        <f>ROUND(AF457*AD3,0)</f>
        <v>0</v>
      </c>
      <c r="AG466" s="520">
        <f>ROUND(AG457*AD3,0)</f>
        <v>0</v>
      </c>
      <c r="AH466" s="69" t="s">
        <v>102</v>
      </c>
      <c r="AI466" s="30"/>
      <c r="AJ466" s="21"/>
      <c r="AK466" s="522">
        <f>ROUND(AK457*AI3,0)</f>
        <v>0</v>
      </c>
      <c r="AL466" s="520">
        <f>ROUND(AL457*AI3,0)</f>
        <v>0</v>
      </c>
      <c r="AM466" s="69" t="s">
        <v>102</v>
      </c>
      <c r="AN466" s="30"/>
      <c r="AO466" s="21"/>
      <c r="AP466" s="522">
        <f>ROUND(AP457*AN3,0)</f>
        <v>0</v>
      </c>
      <c r="AQ466" s="520">
        <f>ROUND(AQ457*AN3,0)</f>
        <v>0</v>
      </c>
      <c r="AR466" s="69" t="s">
        <v>102</v>
      </c>
      <c r="AS466" s="30"/>
      <c r="AT466" s="21"/>
      <c r="AU466" s="522">
        <f>ROUND(AU457*AS3,0)</f>
        <v>0</v>
      </c>
      <c r="AV466" s="520">
        <f>ROUND(AV457*AS3,0)</f>
        <v>0</v>
      </c>
      <c r="AW466" s="69" t="s">
        <v>102</v>
      </c>
      <c r="AX466" s="30"/>
      <c r="AY466" s="21"/>
      <c r="AZ466" s="522">
        <f>ROUND(AZ457*AX3,0)</f>
        <v>0</v>
      </c>
      <c r="BA466" s="520">
        <f>ROUND(BA457*AX3,0)</f>
        <v>0</v>
      </c>
      <c r="BB466" s="69" t="s">
        <v>102</v>
      </c>
      <c r="BC466" s="30"/>
      <c r="BD466" s="21"/>
      <c r="BE466" s="522">
        <f>ROUNDDOWN(BE457*BC3,0)</f>
        <v>0</v>
      </c>
      <c r="BF466" s="520">
        <f>ROUND(BF457*BC3,0)</f>
        <v>0</v>
      </c>
      <c r="BG466" s="69" t="s">
        <v>102</v>
      </c>
      <c r="BH466" s="30"/>
      <c r="BI466" s="21"/>
      <c r="BJ466" s="522">
        <f>ROUNDDOWN(BJ457*BH3,0)</f>
        <v>0</v>
      </c>
      <c r="BK466" s="520">
        <f>ROUND(BK457*BH3,0)</f>
        <v>0</v>
      </c>
      <c r="BL466" s="69" t="s">
        <v>102</v>
      </c>
      <c r="BM466" s="30"/>
      <c r="BN466" s="21"/>
      <c r="BO466" s="522">
        <f>ROUND(BO457*$BM$3,0)</f>
        <v>0</v>
      </c>
      <c r="BP466" s="530">
        <f>ROUND(BP457*BM3,0)</f>
        <v>0</v>
      </c>
      <c r="BQ466" s="69" t="s">
        <v>102</v>
      </c>
      <c r="BR466" s="30"/>
      <c r="BS466" s="21"/>
      <c r="BT466" s="522">
        <f>ROUND(BT457*$BR$3,0)</f>
        <v>0</v>
      </c>
      <c r="BU466" s="530">
        <f>ROUND(BU457*BR3,0)</f>
        <v>0</v>
      </c>
      <c r="BV466" s="69" t="s">
        <v>102</v>
      </c>
      <c r="BW466" s="30"/>
      <c r="BX466" s="21"/>
      <c r="BY466" s="522">
        <f>ROUND(BY457*$BW$3,0)</f>
        <v>0</v>
      </c>
      <c r="BZ466" s="530">
        <f>ROUND(BZ457*BW3,0)</f>
        <v>0</v>
      </c>
      <c r="CA466" s="297"/>
      <c r="CB466" s="414">
        <f>BZ466+BU466+BP466</f>
        <v>0</v>
      </c>
      <c r="CC466" s="699">
        <f>BK466+BF466+BA466+AV466+AQ466+AL466+AG466+AB466+W466+R466</f>
        <v>36</v>
      </c>
    </row>
    <row r="467" spans="1:81" ht="18" customHeight="1" thickBot="1">
      <c r="A467" s="1180"/>
      <c r="B467" s="1132"/>
      <c r="C467" s="1133"/>
      <c r="D467" s="70" t="s">
        <v>101</v>
      </c>
      <c r="E467" s="511" t="s">
        <v>23</v>
      </c>
      <c r="F467" s="22"/>
      <c r="G467" s="553">
        <f>ROUND(IF(E467="対象外",0,G457*G3),0)</f>
        <v>0</v>
      </c>
      <c r="H467" s="451"/>
      <c r="I467" s="70" t="s">
        <v>101</v>
      </c>
      <c r="J467" s="511" t="s">
        <v>23</v>
      </c>
      <c r="K467" s="22"/>
      <c r="L467" s="553">
        <f>ROUND(IF(J467="対象外",0,L457*L3),0)</f>
        <v>0</v>
      </c>
      <c r="M467" s="451"/>
      <c r="N467" s="70" t="s">
        <v>101</v>
      </c>
      <c r="O467" s="511" t="s">
        <v>23</v>
      </c>
      <c r="P467" s="22"/>
      <c r="Q467" s="523">
        <f>ROUND(IF(O467="対象外",0,Q457*Q3),0)</f>
        <v>0</v>
      </c>
      <c r="R467" s="521">
        <f>ROUND(IF(O467="対象外",0,R457*Q3),0)</f>
        <v>38</v>
      </c>
      <c r="S467" s="70" t="s">
        <v>101</v>
      </c>
      <c r="T467" s="511" t="s">
        <v>23</v>
      </c>
      <c r="U467" s="22"/>
      <c r="V467" s="523">
        <f>ROUND(IF(T467="対象外",0,V457*V3),0)</f>
        <v>0</v>
      </c>
      <c r="W467" s="521">
        <f>ROUND(IF(T467="対象外",0,W457*V3),0)</f>
        <v>38</v>
      </c>
      <c r="X467" s="70" t="s">
        <v>101</v>
      </c>
      <c r="Y467" s="511" t="s">
        <v>23</v>
      </c>
      <c r="Z467" s="22"/>
      <c r="AA467" s="523">
        <f>ROUND(IF(Y467="対象外",0,AA457*AA3),0)</f>
        <v>0</v>
      </c>
      <c r="AB467" s="521">
        <f>ROUND(IF(Y467="対象外",0,AB457*AA3),0)</f>
        <v>38</v>
      </c>
      <c r="AC467" s="70" t="s">
        <v>101</v>
      </c>
      <c r="AD467" s="511" t="s">
        <v>115</v>
      </c>
      <c r="AE467" s="22"/>
      <c r="AF467" s="523">
        <f>ROUND(IF(AD467="対象外",0,AF457*AF3),0)</f>
        <v>0</v>
      </c>
      <c r="AG467" s="521">
        <f>ROUND(IF(AD467="対象外",0,AG457*AF3),0)</f>
        <v>0</v>
      </c>
      <c r="AH467" s="70" t="s">
        <v>101</v>
      </c>
      <c r="AI467" s="511" t="s">
        <v>115</v>
      </c>
      <c r="AJ467" s="22"/>
      <c r="AK467" s="523">
        <f>ROUND(IF(AI467="対象外",0,AK457*AK3),0)</f>
        <v>0</v>
      </c>
      <c r="AL467" s="521">
        <f>ROUND(IF(AI467="対象外",0,AL457*AK3),0)</f>
        <v>0</v>
      </c>
      <c r="AM467" s="70" t="s">
        <v>101</v>
      </c>
      <c r="AN467" s="511" t="s">
        <v>115</v>
      </c>
      <c r="AO467" s="22"/>
      <c r="AP467" s="523">
        <f>ROUND(IF(AN467="対象外",0,AP457*AP3),0)</f>
        <v>0</v>
      </c>
      <c r="AQ467" s="521">
        <f>ROUND(IF(AN467="対象外",0,AQ457*AP3),0)</f>
        <v>0</v>
      </c>
      <c r="AR467" s="70" t="s">
        <v>101</v>
      </c>
      <c r="AS467" s="511" t="s">
        <v>115</v>
      </c>
      <c r="AT467" s="22"/>
      <c r="AU467" s="523">
        <f>ROUND(IF(AS467="対象外",0,AU457*AU3),0)</f>
        <v>0</v>
      </c>
      <c r="AV467" s="521">
        <f>ROUND(IF(AS467="対象外",0,AV457*AU3),0)</f>
        <v>0</v>
      </c>
      <c r="AW467" s="70" t="s">
        <v>101</v>
      </c>
      <c r="AX467" s="511" t="s">
        <v>115</v>
      </c>
      <c r="AY467" s="22"/>
      <c r="AZ467" s="523">
        <f>ROUND(IF(AX467="対象外",0,AZ457*AZ3),0)</f>
        <v>0</v>
      </c>
      <c r="BA467" s="521">
        <f>ROUND(IF(AX467="対象外",0,BA457*AZ3),0)</f>
        <v>0</v>
      </c>
      <c r="BB467" s="70" t="s">
        <v>101</v>
      </c>
      <c r="BC467" s="511" t="s">
        <v>115</v>
      </c>
      <c r="BD467" s="22"/>
      <c r="BE467" s="523">
        <f>ROUNDDOWN(IF(BC467="対象外",0,BE457*BE3),0)</f>
        <v>0</v>
      </c>
      <c r="BF467" s="521">
        <f>ROUND(IF(BC467="対象外",0,BF457*BE3),0)</f>
        <v>0</v>
      </c>
      <c r="BG467" s="70" t="s">
        <v>101</v>
      </c>
      <c r="BH467" s="511" t="s">
        <v>115</v>
      </c>
      <c r="BI467" s="22"/>
      <c r="BJ467" s="523">
        <f>ROUNDDOWN(IF(BH467="対象外",0,BJ457*BJ3),0)</f>
        <v>0</v>
      </c>
      <c r="BK467" s="521">
        <f>ROUND(IF(BH467="対象外",0,BK457*BJ3),0)</f>
        <v>0</v>
      </c>
      <c r="BL467" s="70" t="s">
        <v>101</v>
      </c>
      <c r="BM467" s="511" t="s">
        <v>115</v>
      </c>
      <c r="BN467" s="22"/>
      <c r="BO467" s="523">
        <f>ROUND(IF(BM467="対象",BO457*$BO$3,0),0)</f>
        <v>0</v>
      </c>
      <c r="BP467" s="531">
        <f>ROUND(IF(BM467="対象外",0,BP457*BO3),0)</f>
        <v>0</v>
      </c>
      <c r="BQ467" s="70" t="s">
        <v>101</v>
      </c>
      <c r="BR467" s="511" t="s">
        <v>115</v>
      </c>
      <c r="BS467" s="22"/>
      <c r="BT467" s="523">
        <f>ROUND(IF(BR467="対象",BT457*$BT$3,0),0)</f>
        <v>0</v>
      </c>
      <c r="BU467" s="531">
        <f>ROUND(IF(BR467="対象外",0,BU457*BT3),0)</f>
        <v>0</v>
      </c>
      <c r="BV467" s="70" t="s">
        <v>101</v>
      </c>
      <c r="BW467" s="511" t="s">
        <v>115</v>
      </c>
      <c r="BX467" s="22"/>
      <c r="BY467" s="523">
        <f>ROUND(IF(BW467="対象",BY457*$BY$3,0),0)</f>
        <v>0</v>
      </c>
      <c r="BZ467" s="531">
        <f>ROUND(IF(BW467="対象外",0,BZ457*BY3),0)</f>
        <v>0</v>
      </c>
      <c r="CA467" s="298"/>
      <c r="CB467" s="414">
        <f>BZ467+BU467+BP467</f>
        <v>0</v>
      </c>
      <c r="CC467" s="701">
        <f>BK467+BF467+BA467+AV467+AQ467+AL467+AG467+AB467+W467+R467</f>
        <v>114</v>
      </c>
    </row>
    <row r="468" spans="1:81" s="5" customFormat="1" ht="18" customHeight="1" thickBot="1">
      <c r="A468" s="1180"/>
      <c r="B468" s="1151" t="s">
        <v>65</v>
      </c>
      <c r="C468" s="1152"/>
      <c r="D468" s="71" t="s">
        <v>229</v>
      </c>
      <c r="E468" s="11"/>
      <c r="F468" s="599">
        <f>G468</f>
        <v>4286</v>
      </c>
      <c r="G468" s="554">
        <f>SUM(G464:G467)</f>
        <v>4286</v>
      </c>
      <c r="H468" s="452"/>
      <c r="I468" s="71" t="s">
        <v>229</v>
      </c>
      <c r="J468" s="11"/>
      <c r="K468" s="599">
        <f>L468</f>
        <v>4286</v>
      </c>
      <c r="L468" s="554">
        <f>SUM(L464:L467)</f>
        <v>4286</v>
      </c>
      <c r="M468" s="452"/>
      <c r="N468" s="71" t="s">
        <v>229</v>
      </c>
      <c r="O468" s="462"/>
      <c r="P468" s="675">
        <f>R468+Q468</f>
        <v>4336</v>
      </c>
      <c r="Q468" s="524">
        <f>SUM(Q464:Q467)</f>
        <v>4286</v>
      </c>
      <c r="R468" s="525">
        <f>SUM(R464:R467)</f>
        <v>50</v>
      </c>
      <c r="S468" s="71" t="s">
        <v>229</v>
      </c>
      <c r="T468" s="462"/>
      <c r="U468" s="675">
        <f>W468+V468</f>
        <v>4336</v>
      </c>
      <c r="V468" s="524">
        <f>SUM(V464:V467)</f>
        <v>4286</v>
      </c>
      <c r="W468" s="525">
        <f>SUM(W464:W467)</f>
        <v>50</v>
      </c>
      <c r="X468" s="71" t="s">
        <v>229</v>
      </c>
      <c r="Y468" s="462"/>
      <c r="Z468" s="675">
        <f>AB468+AA468</f>
        <v>4336</v>
      </c>
      <c r="AA468" s="524">
        <f>SUM(AA464:AA467)</f>
        <v>4286</v>
      </c>
      <c r="AB468" s="525">
        <f>SUM(AB464:AB467)</f>
        <v>50</v>
      </c>
      <c r="AC468" s="71" t="s">
        <v>229</v>
      </c>
      <c r="AD468" s="462"/>
      <c r="AE468" s="675">
        <f>AG468+AF468</f>
        <v>0</v>
      </c>
      <c r="AF468" s="524">
        <f>SUM(AF464:AF467)</f>
        <v>0</v>
      </c>
      <c r="AG468" s="525">
        <f>SUM(AG464:AG467)</f>
        <v>0</v>
      </c>
      <c r="AH468" s="71" t="s">
        <v>229</v>
      </c>
      <c r="AI468" s="462"/>
      <c r="AJ468" s="675">
        <f>AL468+AK468</f>
        <v>0</v>
      </c>
      <c r="AK468" s="524">
        <f>SUM(AK464:AK467)</f>
        <v>0</v>
      </c>
      <c r="AL468" s="525">
        <f>SUM(AL464:AL467)</f>
        <v>0</v>
      </c>
      <c r="AM468" s="71" t="s">
        <v>229</v>
      </c>
      <c r="AN468" s="462"/>
      <c r="AO468" s="675">
        <f>AQ468+AP468</f>
        <v>0</v>
      </c>
      <c r="AP468" s="524">
        <f>SUM(AP464:AP467)</f>
        <v>0</v>
      </c>
      <c r="AQ468" s="525">
        <f>SUM(AQ464:AQ467)</f>
        <v>0</v>
      </c>
      <c r="AR468" s="71" t="s">
        <v>229</v>
      </c>
      <c r="AS468" s="462"/>
      <c r="AT468" s="675">
        <f>AV468+AU468</f>
        <v>0</v>
      </c>
      <c r="AU468" s="524">
        <f>SUM(AU464:AU467)</f>
        <v>0</v>
      </c>
      <c r="AV468" s="525">
        <f>SUM(AV464:AV467)</f>
        <v>0</v>
      </c>
      <c r="AW468" s="71" t="s">
        <v>229</v>
      </c>
      <c r="AX468" s="462"/>
      <c r="AY468" s="675">
        <f>BA468+AZ468</f>
        <v>0</v>
      </c>
      <c r="AZ468" s="524">
        <f>SUM(AZ464:AZ467)</f>
        <v>0</v>
      </c>
      <c r="BA468" s="525">
        <f>SUM(BA464:BA467)</f>
        <v>0</v>
      </c>
      <c r="BB468" s="71" t="s">
        <v>229</v>
      </c>
      <c r="BC468" s="462"/>
      <c r="BD468" s="675">
        <f>BF468+BE468</f>
        <v>0</v>
      </c>
      <c r="BE468" s="524">
        <f>SUM(BE464:BE467)</f>
        <v>0</v>
      </c>
      <c r="BF468" s="525">
        <f>SUM(BF464:BF467)</f>
        <v>0</v>
      </c>
      <c r="BG468" s="71" t="s">
        <v>229</v>
      </c>
      <c r="BH468" s="462"/>
      <c r="BI468" s="675">
        <f>BK468+BJ468</f>
        <v>0</v>
      </c>
      <c r="BJ468" s="524">
        <f>SUM(BJ464:BJ467)</f>
        <v>0</v>
      </c>
      <c r="BK468" s="525">
        <f>SUM(BK464:BK467)</f>
        <v>0</v>
      </c>
      <c r="BL468" s="71" t="s">
        <v>229</v>
      </c>
      <c r="BM468" s="462"/>
      <c r="BN468" s="676">
        <f>BP468+BO468</f>
        <v>0</v>
      </c>
      <c r="BO468" s="524">
        <f>SUM(BO464:BO467)</f>
        <v>0</v>
      </c>
      <c r="BP468" s="532">
        <f>SUM(BP464:BP467)</f>
        <v>0</v>
      </c>
      <c r="BQ468" s="71" t="s">
        <v>229</v>
      </c>
      <c r="BR468" s="462"/>
      <c r="BS468" s="676">
        <f>BU468+BT468</f>
        <v>0</v>
      </c>
      <c r="BT468" s="524">
        <f>SUM(BT464:BT467)</f>
        <v>0</v>
      </c>
      <c r="BU468" s="532">
        <f>SUM(BU464:BU467)</f>
        <v>0</v>
      </c>
      <c r="BV468" s="71" t="s">
        <v>229</v>
      </c>
      <c r="BW468" s="462"/>
      <c r="BX468" s="676">
        <f>BZ468+BY468</f>
        <v>0</v>
      </c>
      <c r="BY468" s="524">
        <f>SUM(BY464:BY467)</f>
        <v>0</v>
      </c>
      <c r="BZ468" s="532">
        <f>SUM(BZ464:BZ467)</f>
        <v>0</v>
      </c>
      <c r="CA468" s="467">
        <f>BX468+BS468+BN468+BI468+BD468+AY468+AT468+AO468+AJ468+AE468+Z468+U468+P468+K468+F468</f>
        <v>21580</v>
      </c>
      <c r="CB468" s="415">
        <f>SUM(CB464:CB467)</f>
        <v>0</v>
      </c>
      <c r="CC468" s="702">
        <f>SUM(CC464:CC467)</f>
        <v>150</v>
      </c>
    </row>
    <row r="469" spans="1:81" ht="18" customHeight="1" thickBot="1">
      <c r="A469" s="1184"/>
      <c r="B469" s="1153" t="s">
        <v>66</v>
      </c>
      <c r="C469" s="1154"/>
      <c r="D469" s="474" t="s">
        <v>230</v>
      </c>
      <c r="E469" s="475"/>
      <c r="F469" s="675">
        <f>G469</f>
        <v>4286</v>
      </c>
      <c r="G469" s="558">
        <f>G468+G457</f>
        <v>4286</v>
      </c>
      <c r="H469" s="690"/>
      <c r="I469" s="474" t="s">
        <v>230</v>
      </c>
      <c r="J469" s="475"/>
      <c r="K469" s="675">
        <f>L469</f>
        <v>4286</v>
      </c>
      <c r="L469" s="558">
        <f>L468+L457</f>
        <v>4286</v>
      </c>
      <c r="M469" s="690"/>
      <c r="N469" s="474" t="s">
        <v>230</v>
      </c>
      <c r="O469" s="462"/>
      <c r="P469" s="675">
        <f>R469+Q469</f>
        <v>8336</v>
      </c>
      <c r="Q469" s="534">
        <f>Q468+Q457</f>
        <v>4286</v>
      </c>
      <c r="R469" s="526">
        <f>R468+R457</f>
        <v>4050</v>
      </c>
      <c r="S469" s="474" t="s">
        <v>230</v>
      </c>
      <c r="T469" s="462"/>
      <c r="U469" s="675">
        <f>W469+V469</f>
        <v>8336</v>
      </c>
      <c r="V469" s="534">
        <f>V468+V457</f>
        <v>4286</v>
      </c>
      <c r="W469" s="526">
        <f>W468+W457</f>
        <v>4050</v>
      </c>
      <c r="X469" s="474" t="s">
        <v>230</v>
      </c>
      <c r="Y469" s="462"/>
      <c r="Z469" s="675">
        <f>AB469+AA469</f>
        <v>8336</v>
      </c>
      <c r="AA469" s="534">
        <f>AA468+AA457</f>
        <v>4286</v>
      </c>
      <c r="AB469" s="526">
        <f>AB468+AB457</f>
        <v>4050</v>
      </c>
      <c r="AC469" s="474" t="s">
        <v>230</v>
      </c>
      <c r="AD469" s="462"/>
      <c r="AE469" s="675">
        <f>AG469+AF469</f>
        <v>0</v>
      </c>
      <c r="AF469" s="534">
        <f>AF468+AF457</f>
        <v>0</v>
      </c>
      <c r="AG469" s="526">
        <f>AG468+AG457</f>
        <v>0</v>
      </c>
      <c r="AH469" s="474" t="s">
        <v>230</v>
      </c>
      <c r="AI469" s="462"/>
      <c r="AJ469" s="675">
        <f>AL469+AK469</f>
        <v>0</v>
      </c>
      <c r="AK469" s="534">
        <f>AK468+AK457</f>
        <v>0</v>
      </c>
      <c r="AL469" s="526">
        <f>AL468+AL457</f>
        <v>0</v>
      </c>
      <c r="AM469" s="474" t="s">
        <v>230</v>
      </c>
      <c r="AN469" s="462"/>
      <c r="AO469" s="675">
        <f>AQ469+AP469</f>
        <v>0</v>
      </c>
      <c r="AP469" s="534">
        <f>AP468+AP457</f>
        <v>0</v>
      </c>
      <c r="AQ469" s="526">
        <f>AQ468+AQ457</f>
        <v>0</v>
      </c>
      <c r="AR469" s="474" t="s">
        <v>230</v>
      </c>
      <c r="AS469" s="462"/>
      <c r="AT469" s="675">
        <f>AV469+AU469</f>
        <v>0</v>
      </c>
      <c r="AU469" s="534">
        <f>AU468+AU457</f>
        <v>0</v>
      </c>
      <c r="AV469" s="526">
        <f>AV468+AV457</f>
        <v>0</v>
      </c>
      <c r="AW469" s="474" t="s">
        <v>230</v>
      </c>
      <c r="AX469" s="462"/>
      <c r="AY469" s="675">
        <f>BA469+AZ469</f>
        <v>0</v>
      </c>
      <c r="AZ469" s="534">
        <f>AZ468+AZ457</f>
        <v>0</v>
      </c>
      <c r="BA469" s="526">
        <f>BA468+BA457</f>
        <v>0</v>
      </c>
      <c r="BB469" s="474" t="s">
        <v>230</v>
      </c>
      <c r="BC469" s="462"/>
      <c r="BD469" s="675">
        <f>BF469+BE469</f>
        <v>0</v>
      </c>
      <c r="BE469" s="534">
        <f>BE468+BE457</f>
        <v>0</v>
      </c>
      <c r="BF469" s="526">
        <f>BF468+BF457</f>
        <v>0</v>
      </c>
      <c r="BG469" s="474" t="s">
        <v>230</v>
      </c>
      <c r="BH469" s="462"/>
      <c r="BI469" s="675">
        <f>BK469+BJ469</f>
        <v>0</v>
      </c>
      <c r="BJ469" s="534">
        <f>BJ468+BJ457</f>
        <v>0</v>
      </c>
      <c r="BK469" s="526">
        <f>BK468+BK457</f>
        <v>0</v>
      </c>
      <c r="BL469" s="474" t="s">
        <v>230</v>
      </c>
      <c r="BM469" s="462"/>
      <c r="BN469" s="676">
        <f>BP469+BO469</f>
        <v>0</v>
      </c>
      <c r="BO469" s="524">
        <f>BO468+BO457</f>
        <v>0</v>
      </c>
      <c r="BP469" s="532">
        <f>BP468+BP457</f>
        <v>0</v>
      </c>
      <c r="BQ469" s="474" t="s">
        <v>230</v>
      </c>
      <c r="BR469" s="462"/>
      <c r="BS469" s="676">
        <f>BU469+BT469</f>
        <v>0</v>
      </c>
      <c r="BT469" s="524">
        <f>BT468+BT457</f>
        <v>0</v>
      </c>
      <c r="BU469" s="532">
        <f>BU468+BU457</f>
        <v>0</v>
      </c>
      <c r="BV469" s="474" t="s">
        <v>230</v>
      </c>
      <c r="BW469" s="462"/>
      <c r="BX469" s="676">
        <f>BZ469+BY469</f>
        <v>0</v>
      </c>
      <c r="BY469" s="524">
        <f>BY468+BY457</f>
        <v>0</v>
      </c>
      <c r="BZ469" s="532">
        <f>BZ468+BZ457</f>
        <v>0</v>
      </c>
      <c r="CA469" s="467">
        <f>BX469+BS469+BN469+BI469+BD469+AY469+AT469+AO469+AJ469+AE469+Z469+U469+P469+K469+F469</f>
        <v>33580</v>
      </c>
      <c r="CB469" s="416">
        <f>CB468+SUM(CC428:CC451)</f>
        <v>0</v>
      </c>
      <c r="CC469" s="703">
        <f>CC468+SUM(CC413:CC427)-CC452</f>
        <v>12150</v>
      </c>
    </row>
    <row r="470" spans="1:81" ht="35.4" customHeight="1" thickBot="1">
      <c r="A470" s="493" t="s">
        <v>80</v>
      </c>
      <c r="B470" s="1155">
        <f>職員設定!B17</f>
        <v>9</v>
      </c>
      <c r="C470" s="1156"/>
      <c r="D470" s="43"/>
      <c r="E470" s="24" t="s">
        <v>4</v>
      </c>
      <c r="F470" s="24" t="s">
        <v>33</v>
      </c>
      <c r="G470" s="364" t="s">
        <v>51</v>
      </c>
      <c r="H470" s="375" t="s">
        <v>165</v>
      </c>
      <c r="I470" s="43"/>
      <c r="J470" s="24" t="s">
        <v>4</v>
      </c>
      <c r="K470" s="24" t="s">
        <v>33</v>
      </c>
      <c r="L470" s="143" t="s">
        <v>51</v>
      </c>
      <c r="M470" s="375" t="s">
        <v>165</v>
      </c>
      <c r="N470" s="43"/>
      <c r="O470" s="24" t="s">
        <v>4</v>
      </c>
      <c r="P470" s="24" t="s">
        <v>78</v>
      </c>
      <c r="Q470" s="364" t="s">
        <v>51</v>
      </c>
      <c r="R470" s="410" t="s">
        <v>225</v>
      </c>
      <c r="S470" s="43"/>
      <c r="T470" s="24" t="s">
        <v>4</v>
      </c>
      <c r="U470" s="24" t="s">
        <v>78</v>
      </c>
      <c r="V470" s="364" t="s">
        <v>51</v>
      </c>
      <c r="W470" s="410" t="s">
        <v>225</v>
      </c>
      <c r="X470" s="43"/>
      <c r="Y470" s="24" t="s">
        <v>4</v>
      </c>
      <c r="Z470" s="24" t="s">
        <v>78</v>
      </c>
      <c r="AA470" s="364" t="s">
        <v>51</v>
      </c>
      <c r="AB470" s="410" t="s">
        <v>225</v>
      </c>
      <c r="AC470" s="43"/>
      <c r="AD470" s="24" t="s">
        <v>4</v>
      </c>
      <c r="AE470" s="24" t="s">
        <v>78</v>
      </c>
      <c r="AF470" s="364" t="s">
        <v>51</v>
      </c>
      <c r="AG470" s="410" t="s">
        <v>225</v>
      </c>
      <c r="AH470" s="43"/>
      <c r="AI470" s="24" t="s">
        <v>4</v>
      </c>
      <c r="AJ470" s="24" t="s">
        <v>78</v>
      </c>
      <c r="AK470" s="364" t="s">
        <v>51</v>
      </c>
      <c r="AL470" s="410" t="s">
        <v>225</v>
      </c>
      <c r="AM470" s="43"/>
      <c r="AN470" s="24" t="s">
        <v>4</v>
      </c>
      <c r="AO470" s="24" t="s">
        <v>78</v>
      </c>
      <c r="AP470" s="364" t="s">
        <v>51</v>
      </c>
      <c r="AQ470" s="410" t="s">
        <v>225</v>
      </c>
      <c r="AR470" s="43"/>
      <c r="AS470" s="24" t="s">
        <v>4</v>
      </c>
      <c r="AT470" s="24" t="s">
        <v>78</v>
      </c>
      <c r="AU470" s="364" t="s">
        <v>51</v>
      </c>
      <c r="AV470" s="410" t="s">
        <v>225</v>
      </c>
      <c r="AW470" s="43"/>
      <c r="AX470" s="24" t="s">
        <v>4</v>
      </c>
      <c r="AY470" s="24" t="s">
        <v>78</v>
      </c>
      <c r="AZ470" s="364" t="s">
        <v>51</v>
      </c>
      <c r="BA470" s="410" t="s">
        <v>225</v>
      </c>
      <c r="BB470" s="43"/>
      <c r="BC470" s="24" t="s">
        <v>4</v>
      </c>
      <c r="BD470" s="24" t="s">
        <v>78</v>
      </c>
      <c r="BE470" s="364" t="s">
        <v>51</v>
      </c>
      <c r="BF470" s="410" t="s">
        <v>225</v>
      </c>
      <c r="BG470" s="43"/>
      <c r="BH470" s="24" t="s">
        <v>4</v>
      </c>
      <c r="BI470" s="24" t="s">
        <v>78</v>
      </c>
      <c r="BJ470" s="364" t="s">
        <v>51</v>
      </c>
      <c r="BK470" s="410" t="s">
        <v>225</v>
      </c>
      <c r="BL470" s="43"/>
      <c r="BM470" s="24" t="s">
        <v>4</v>
      </c>
      <c r="BN470" s="24" t="s">
        <v>33</v>
      </c>
      <c r="BO470" s="364" t="s">
        <v>51</v>
      </c>
      <c r="BP470" s="410" t="s">
        <v>225</v>
      </c>
      <c r="BQ470" s="43"/>
      <c r="BR470" s="24" t="s">
        <v>4</v>
      </c>
      <c r="BS470" s="24" t="s">
        <v>33</v>
      </c>
      <c r="BT470" s="364" t="s">
        <v>51</v>
      </c>
      <c r="BU470" s="410" t="s">
        <v>225</v>
      </c>
      <c r="BV470" s="43"/>
      <c r="BW470" s="24" t="s">
        <v>4</v>
      </c>
      <c r="BX470" s="24" t="s">
        <v>33</v>
      </c>
      <c r="BY470" s="364" t="s">
        <v>51</v>
      </c>
      <c r="BZ470" s="410" t="s">
        <v>225</v>
      </c>
      <c r="CA470" s="411" t="s">
        <v>0</v>
      </c>
      <c r="CB470" s="412" t="s">
        <v>157</v>
      </c>
      <c r="CC470" s="696" t="s">
        <v>225</v>
      </c>
    </row>
    <row r="471" spans="1:81" s="5" customFormat="1" ht="18" customHeight="1">
      <c r="A471" s="1180" t="str">
        <f>職員設定!C17</f>
        <v>I</v>
      </c>
      <c r="B471" s="1159" t="s">
        <v>39</v>
      </c>
      <c r="C471" s="1164" t="s">
        <v>2</v>
      </c>
      <c r="D471" s="109" t="s">
        <v>37</v>
      </c>
      <c r="E471" s="32">
        <v>164000</v>
      </c>
      <c r="F471" s="1000">
        <f>職員設定!$D$17</f>
        <v>1</v>
      </c>
      <c r="G471" s="1045">
        <f>E473*F471-H471</f>
        <v>0</v>
      </c>
      <c r="H471" s="1095">
        <v>4000</v>
      </c>
      <c r="I471" s="109" t="s">
        <v>37</v>
      </c>
      <c r="J471" s="32">
        <v>164000</v>
      </c>
      <c r="K471" s="1000">
        <f>職員設定!$D$17</f>
        <v>1</v>
      </c>
      <c r="L471" s="1045">
        <f>J473*K471-M471</f>
        <v>0</v>
      </c>
      <c r="M471" s="1095">
        <v>4000</v>
      </c>
      <c r="N471" s="109" t="s">
        <v>37</v>
      </c>
      <c r="O471" s="32">
        <v>164000</v>
      </c>
      <c r="P471" s="1000">
        <f>職員設定!$D$17</f>
        <v>1</v>
      </c>
      <c r="Q471" s="1045">
        <f>O473*P471-R471</f>
        <v>0</v>
      </c>
      <c r="R471" s="970">
        <f>IF(O471="",0,$M$471)</f>
        <v>4000</v>
      </c>
      <c r="S471" s="109" t="s">
        <v>37</v>
      </c>
      <c r="T471" s="32">
        <v>164000</v>
      </c>
      <c r="U471" s="1000">
        <f>職員設定!$D$17</f>
        <v>1</v>
      </c>
      <c r="V471" s="1045">
        <f>T473*U471-W471</f>
        <v>0</v>
      </c>
      <c r="W471" s="970">
        <f>IF(T471="",0,$M$471)</f>
        <v>4000</v>
      </c>
      <c r="X471" s="109" t="s">
        <v>37</v>
      </c>
      <c r="Y471" s="32">
        <v>164000</v>
      </c>
      <c r="Z471" s="1000">
        <f>職員設定!$D$17</f>
        <v>1</v>
      </c>
      <c r="AA471" s="1045">
        <f>Y473*Z471-AB471</f>
        <v>0</v>
      </c>
      <c r="AB471" s="970">
        <f>IF(Y471="",0,$M$471)</f>
        <v>4000</v>
      </c>
      <c r="AC471" s="109" t="s">
        <v>37</v>
      </c>
      <c r="AD471" s="32"/>
      <c r="AE471" s="1000">
        <f>職員設定!$D$17</f>
        <v>1</v>
      </c>
      <c r="AF471" s="1045">
        <f>AD473*AE471-AG471</f>
        <v>0</v>
      </c>
      <c r="AG471" s="970">
        <f>IF(AD471="",0,$M$471)</f>
        <v>0</v>
      </c>
      <c r="AH471" s="109" t="s">
        <v>37</v>
      </c>
      <c r="AI471" s="32"/>
      <c r="AJ471" s="1000">
        <f>職員設定!$D$17</f>
        <v>1</v>
      </c>
      <c r="AK471" s="1045">
        <f>AI473*AJ471-AL471</f>
        <v>0</v>
      </c>
      <c r="AL471" s="970">
        <f>IF(AI471="",0,$M$471)</f>
        <v>0</v>
      </c>
      <c r="AM471" s="109" t="s">
        <v>37</v>
      </c>
      <c r="AN471" s="32"/>
      <c r="AO471" s="1000">
        <f>職員設定!$D$17</f>
        <v>1</v>
      </c>
      <c r="AP471" s="1045">
        <f>AN473*AO471-AQ471</f>
        <v>0</v>
      </c>
      <c r="AQ471" s="970">
        <f>IF(AN471="",0,$M$471)</f>
        <v>0</v>
      </c>
      <c r="AR471" s="109" t="s">
        <v>37</v>
      </c>
      <c r="AS471" s="32"/>
      <c r="AT471" s="1000">
        <f>職員設定!$D$17</f>
        <v>1</v>
      </c>
      <c r="AU471" s="1045">
        <f>AS473*AT471-AV471</f>
        <v>0</v>
      </c>
      <c r="AV471" s="970">
        <f>IF(AS471="",0,$M$471)</f>
        <v>0</v>
      </c>
      <c r="AW471" s="109" t="s">
        <v>37</v>
      </c>
      <c r="AX471" s="32"/>
      <c r="AY471" s="1000">
        <f>職員設定!$D$17</f>
        <v>1</v>
      </c>
      <c r="AZ471" s="1045">
        <f>AX473*AY471-BA471</f>
        <v>0</v>
      </c>
      <c r="BA471" s="970">
        <f>IF(AX471="",0,$M$471)</f>
        <v>0</v>
      </c>
      <c r="BB471" s="109" t="s">
        <v>37</v>
      </c>
      <c r="BC471" s="32"/>
      <c r="BD471" s="1000">
        <f>職員設定!$D$17</f>
        <v>1</v>
      </c>
      <c r="BE471" s="1045">
        <f>BC473*BD471-BF471</f>
        <v>0</v>
      </c>
      <c r="BF471" s="970">
        <f>IF(BC471="",0,$M$471)</f>
        <v>0</v>
      </c>
      <c r="BG471" s="109" t="s">
        <v>37</v>
      </c>
      <c r="BH471" s="32"/>
      <c r="BI471" s="1000">
        <f>職員設定!$D$17</f>
        <v>1</v>
      </c>
      <c r="BJ471" s="1045">
        <f>BH473*BI471-BK471</f>
        <v>0</v>
      </c>
      <c r="BK471" s="970">
        <f>IF(BH471="",0,$M$471)</f>
        <v>0</v>
      </c>
      <c r="BL471" s="244"/>
      <c r="BM471" s="76"/>
      <c r="BN471" s="1000">
        <f>職員設定!$D$17</f>
        <v>1</v>
      </c>
      <c r="BO471" s="983"/>
      <c r="BP471" s="960"/>
      <c r="BQ471" s="244"/>
      <c r="BR471" s="76"/>
      <c r="BS471" s="1000">
        <f>職員設定!$D$17</f>
        <v>1</v>
      </c>
      <c r="BT471" s="983"/>
      <c r="BU471" s="960"/>
      <c r="BV471" s="244"/>
      <c r="BW471" s="76"/>
      <c r="BX471" s="1000">
        <f>職員設定!$D$17</f>
        <v>1</v>
      </c>
      <c r="BY471" s="983"/>
      <c r="BZ471" s="960"/>
      <c r="CA471" s="1086">
        <f>BJ471+BK471+BE471+BF471+AZ471+BA471+AU471+AV471+AP471+AQ471+AK471+AL471+AF471+AG471+AA471+AB471+V471+W471+Q471+R471+L471+M471+G471+H471</f>
        <v>20000</v>
      </c>
      <c r="CB471" s="1087">
        <f>H471+M471</f>
        <v>8000</v>
      </c>
      <c r="CC471" s="1025">
        <f>BK471+BF471+BA471+AV471+AQ471+AL471+AG471+AB471+W471+R471</f>
        <v>12000</v>
      </c>
    </row>
    <row r="472" spans="1:81" s="230" customFormat="1" ht="18" customHeight="1">
      <c r="A472" s="1180"/>
      <c r="B472" s="1160"/>
      <c r="C472" s="1165"/>
      <c r="D472" s="45" t="s">
        <v>1</v>
      </c>
      <c r="E472" s="149">
        <f>IF(E471&lt;&gt;"",職員設定!E17,"0")</f>
        <v>160000</v>
      </c>
      <c r="F472" s="1001"/>
      <c r="G472" s="1046"/>
      <c r="H472" s="1103"/>
      <c r="I472" s="45" t="s">
        <v>1</v>
      </c>
      <c r="J472" s="149">
        <f>IF(J471&lt;&gt;"",職員設定!E17,"0")</f>
        <v>160000</v>
      </c>
      <c r="K472" s="1001"/>
      <c r="L472" s="1046"/>
      <c r="M472" s="1103"/>
      <c r="N472" s="45" t="s">
        <v>1</v>
      </c>
      <c r="O472" s="149">
        <f>IF(O471&lt;&gt;"",職員設定!$E$17,"0")</f>
        <v>160000</v>
      </c>
      <c r="P472" s="1001"/>
      <c r="Q472" s="1046"/>
      <c r="R472" s="971"/>
      <c r="S472" s="45" t="s">
        <v>1</v>
      </c>
      <c r="T472" s="149">
        <f>IF(T471&lt;&gt;"",職員設定!$E$17,"0")</f>
        <v>160000</v>
      </c>
      <c r="U472" s="1001"/>
      <c r="V472" s="1046"/>
      <c r="W472" s="971"/>
      <c r="X472" s="45" t="s">
        <v>1</v>
      </c>
      <c r="Y472" s="149">
        <f>IF(Y471&lt;&gt;"",職員設定!$E$17,"0")</f>
        <v>160000</v>
      </c>
      <c r="Z472" s="1001"/>
      <c r="AA472" s="1046"/>
      <c r="AB472" s="971"/>
      <c r="AC472" s="45" t="s">
        <v>1</v>
      </c>
      <c r="AD472" s="149" t="str">
        <f>IF(AD471&lt;&gt;"",職員設定!$E$17,"0")</f>
        <v>0</v>
      </c>
      <c r="AE472" s="1001"/>
      <c r="AF472" s="1046"/>
      <c r="AG472" s="971"/>
      <c r="AH472" s="45" t="s">
        <v>1</v>
      </c>
      <c r="AI472" s="149" t="str">
        <f>IF(AI471&lt;&gt;"",職員設定!$E$17,"0")</f>
        <v>0</v>
      </c>
      <c r="AJ472" s="1001"/>
      <c r="AK472" s="1046"/>
      <c r="AL472" s="971"/>
      <c r="AM472" s="45" t="s">
        <v>1</v>
      </c>
      <c r="AN472" s="149" t="str">
        <f>IF(AN471&lt;&gt;"",職員設定!$E$17,"0")</f>
        <v>0</v>
      </c>
      <c r="AO472" s="1001"/>
      <c r="AP472" s="1046"/>
      <c r="AQ472" s="971"/>
      <c r="AR472" s="45" t="s">
        <v>1</v>
      </c>
      <c r="AS472" s="149" t="str">
        <f>IF(AS471&lt;&gt;"",職員設定!$E$17,"0")</f>
        <v>0</v>
      </c>
      <c r="AT472" s="1001"/>
      <c r="AU472" s="1046"/>
      <c r="AV472" s="971"/>
      <c r="AW472" s="45" t="s">
        <v>1</v>
      </c>
      <c r="AX472" s="149" t="str">
        <f>IF(AX471&lt;&gt;"",職員設定!$E$17,"0")</f>
        <v>0</v>
      </c>
      <c r="AY472" s="1001"/>
      <c r="AZ472" s="1046"/>
      <c r="BA472" s="971"/>
      <c r="BB472" s="45" t="s">
        <v>1</v>
      </c>
      <c r="BC472" s="149" t="str">
        <f>IF(BC471&lt;&gt;"",職員設定!$E$17,"0")</f>
        <v>0</v>
      </c>
      <c r="BD472" s="1001"/>
      <c r="BE472" s="1046"/>
      <c r="BF472" s="971"/>
      <c r="BG472" s="45" t="s">
        <v>1</v>
      </c>
      <c r="BH472" s="149" t="str">
        <f>IF(BH471&lt;&gt;"",職員設定!$E$17,"0")</f>
        <v>0</v>
      </c>
      <c r="BI472" s="1001"/>
      <c r="BJ472" s="1046"/>
      <c r="BK472" s="971"/>
      <c r="BL472" s="45"/>
      <c r="BM472" s="16"/>
      <c r="BN472" s="1001"/>
      <c r="BO472" s="984"/>
      <c r="BP472" s="954"/>
      <c r="BQ472" s="45"/>
      <c r="BR472" s="16"/>
      <c r="BS472" s="1001"/>
      <c r="BT472" s="984"/>
      <c r="BU472" s="954"/>
      <c r="BV472" s="45"/>
      <c r="BW472" s="16"/>
      <c r="BX472" s="1001"/>
      <c r="BY472" s="984"/>
      <c r="BZ472" s="954"/>
      <c r="CA472" s="1080"/>
      <c r="CB472" s="1022"/>
      <c r="CC472" s="1026"/>
    </row>
    <row r="473" spans="1:81" ht="18" customHeight="1" thickBot="1">
      <c r="A473" s="1180"/>
      <c r="B473" s="1160"/>
      <c r="C473" s="1166"/>
      <c r="D473" s="46" t="s">
        <v>51</v>
      </c>
      <c r="E473" s="18">
        <f>E471-E472</f>
        <v>4000</v>
      </c>
      <c r="F473" s="1001"/>
      <c r="G473" s="1047"/>
      <c r="H473" s="1104"/>
      <c r="I473" s="46" t="s">
        <v>51</v>
      </c>
      <c r="J473" s="18">
        <f>J471-J472</f>
        <v>4000</v>
      </c>
      <c r="K473" s="1001"/>
      <c r="L473" s="1047"/>
      <c r="M473" s="1104"/>
      <c r="N473" s="46" t="s">
        <v>51</v>
      </c>
      <c r="O473" s="18">
        <f>O471-O472</f>
        <v>4000</v>
      </c>
      <c r="P473" s="1001"/>
      <c r="Q473" s="1047"/>
      <c r="R473" s="972"/>
      <c r="S473" s="46" t="s">
        <v>51</v>
      </c>
      <c r="T473" s="18">
        <f>T471-T472</f>
        <v>4000</v>
      </c>
      <c r="U473" s="1001"/>
      <c r="V473" s="1047"/>
      <c r="W473" s="972"/>
      <c r="X473" s="46" t="s">
        <v>51</v>
      </c>
      <c r="Y473" s="18">
        <f>Y471-Y472</f>
        <v>4000</v>
      </c>
      <c r="Z473" s="1001"/>
      <c r="AA473" s="1047"/>
      <c r="AB473" s="972"/>
      <c r="AC473" s="46" t="s">
        <v>51</v>
      </c>
      <c r="AD473" s="18">
        <f>AD471-AD472</f>
        <v>0</v>
      </c>
      <c r="AE473" s="1001"/>
      <c r="AF473" s="1047"/>
      <c r="AG473" s="972"/>
      <c r="AH473" s="46" t="s">
        <v>51</v>
      </c>
      <c r="AI473" s="18">
        <f>AI471-AI472</f>
        <v>0</v>
      </c>
      <c r="AJ473" s="1001"/>
      <c r="AK473" s="1047"/>
      <c r="AL473" s="972"/>
      <c r="AM473" s="46" t="s">
        <v>51</v>
      </c>
      <c r="AN473" s="18">
        <f>AN471-AN472</f>
        <v>0</v>
      </c>
      <c r="AO473" s="1001"/>
      <c r="AP473" s="1047"/>
      <c r="AQ473" s="972"/>
      <c r="AR473" s="46" t="s">
        <v>51</v>
      </c>
      <c r="AS473" s="18">
        <f>AS471-AS472</f>
        <v>0</v>
      </c>
      <c r="AT473" s="1001"/>
      <c r="AU473" s="1047"/>
      <c r="AV473" s="972"/>
      <c r="AW473" s="46" t="s">
        <v>51</v>
      </c>
      <c r="AX473" s="18">
        <f>AX471-AX472</f>
        <v>0</v>
      </c>
      <c r="AY473" s="1001"/>
      <c r="AZ473" s="1047"/>
      <c r="BA473" s="972"/>
      <c r="BB473" s="46" t="s">
        <v>51</v>
      </c>
      <c r="BC473" s="18">
        <f>BC471-BC472</f>
        <v>0</v>
      </c>
      <c r="BD473" s="1001"/>
      <c r="BE473" s="1047"/>
      <c r="BF473" s="972"/>
      <c r="BG473" s="46" t="s">
        <v>51</v>
      </c>
      <c r="BH473" s="18">
        <f>BH471-BH472</f>
        <v>0</v>
      </c>
      <c r="BI473" s="1001"/>
      <c r="BJ473" s="1047"/>
      <c r="BK473" s="972"/>
      <c r="BL473" s="77"/>
      <c r="BM473" s="78"/>
      <c r="BN473" s="1001"/>
      <c r="BO473" s="985"/>
      <c r="BP473" s="955"/>
      <c r="BQ473" s="77"/>
      <c r="BR473" s="78"/>
      <c r="BS473" s="1001"/>
      <c r="BT473" s="985"/>
      <c r="BU473" s="955"/>
      <c r="BV473" s="77"/>
      <c r="BW473" s="78"/>
      <c r="BX473" s="1001"/>
      <c r="BY473" s="985"/>
      <c r="BZ473" s="955"/>
      <c r="CA473" s="1081"/>
      <c r="CB473" s="1023"/>
      <c r="CC473" s="1027"/>
    </row>
    <row r="474" spans="1:81" s="5" customFormat="1" ht="18" customHeight="1">
      <c r="A474" s="1180"/>
      <c r="B474" s="1161"/>
      <c r="C474" s="1167" t="str">
        <f>職員設定!$F$7</f>
        <v>資格手当</v>
      </c>
      <c r="D474" s="44" t="s">
        <v>38</v>
      </c>
      <c r="E474" s="32">
        <v>30000</v>
      </c>
      <c r="F474" s="1001"/>
      <c r="G474" s="1045">
        <f>E476*F471-H474</f>
        <v>30000</v>
      </c>
      <c r="H474" s="1095"/>
      <c r="I474" s="44" t="s">
        <v>38</v>
      </c>
      <c r="J474" s="32">
        <v>30000</v>
      </c>
      <c r="K474" s="1001"/>
      <c r="L474" s="1045">
        <f>J476*K471-M474</f>
        <v>30000</v>
      </c>
      <c r="M474" s="1095"/>
      <c r="N474" s="44" t="s">
        <v>38</v>
      </c>
      <c r="O474" s="32">
        <v>30000</v>
      </c>
      <c r="P474" s="1001"/>
      <c r="Q474" s="1045">
        <f>O476*P471-R474</f>
        <v>30000</v>
      </c>
      <c r="R474" s="970">
        <f>IF(O471="",0,$M$474)</f>
        <v>0</v>
      </c>
      <c r="S474" s="44" t="s">
        <v>38</v>
      </c>
      <c r="T474" s="32">
        <v>30000</v>
      </c>
      <c r="U474" s="1001"/>
      <c r="V474" s="1045">
        <f>T476*U471-W474</f>
        <v>30000</v>
      </c>
      <c r="W474" s="970">
        <f>IF(T471="",0,$M$474)</f>
        <v>0</v>
      </c>
      <c r="X474" s="44" t="s">
        <v>38</v>
      </c>
      <c r="Y474" s="32">
        <v>30000</v>
      </c>
      <c r="Z474" s="1001"/>
      <c r="AA474" s="1045">
        <f>Y476*Z471-AB474</f>
        <v>30000</v>
      </c>
      <c r="AB474" s="970">
        <f>IF(Y471="",0,$M$474)</f>
        <v>0</v>
      </c>
      <c r="AC474" s="44" t="s">
        <v>38</v>
      </c>
      <c r="AD474" s="32"/>
      <c r="AE474" s="1001"/>
      <c r="AF474" s="1045">
        <f>AD476*AE471-AG474</f>
        <v>0</v>
      </c>
      <c r="AG474" s="970">
        <f>IF(AD471="",0,$M$474)</f>
        <v>0</v>
      </c>
      <c r="AH474" s="44" t="s">
        <v>38</v>
      </c>
      <c r="AI474" s="32"/>
      <c r="AJ474" s="1001"/>
      <c r="AK474" s="1045">
        <f>AI476*AJ471-AL474</f>
        <v>0</v>
      </c>
      <c r="AL474" s="970">
        <f>IF(AI471="",0,$M$474)</f>
        <v>0</v>
      </c>
      <c r="AM474" s="44" t="s">
        <v>38</v>
      </c>
      <c r="AN474" s="32"/>
      <c r="AO474" s="1001"/>
      <c r="AP474" s="1045">
        <f>AN476*AO471-AQ474</f>
        <v>0</v>
      </c>
      <c r="AQ474" s="970">
        <f>IF(AN471="",0,$M$474)</f>
        <v>0</v>
      </c>
      <c r="AR474" s="44" t="s">
        <v>38</v>
      </c>
      <c r="AS474" s="32"/>
      <c r="AT474" s="1001"/>
      <c r="AU474" s="1045">
        <f>AS476*AT471-AV474</f>
        <v>0</v>
      </c>
      <c r="AV474" s="970">
        <f>IF(AS471="",0,$M$474)</f>
        <v>0</v>
      </c>
      <c r="AW474" s="44" t="s">
        <v>38</v>
      </c>
      <c r="AX474" s="32"/>
      <c r="AY474" s="1001"/>
      <c r="AZ474" s="1045">
        <f>AX476*AY471-BA474</f>
        <v>0</v>
      </c>
      <c r="BA474" s="970">
        <f>IF(AX471="",0,$M$474)</f>
        <v>0</v>
      </c>
      <c r="BB474" s="44" t="s">
        <v>38</v>
      </c>
      <c r="BC474" s="32"/>
      <c r="BD474" s="1001"/>
      <c r="BE474" s="1045">
        <f>BC476*BD471-BF474</f>
        <v>0</v>
      </c>
      <c r="BF474" s="970">
        <f>IF(BC471="",0,$M$474)</f>
        <v>0</v>
      </c>
      <c r="BG474" s="44" t="s">
        <v>38</v>
      </c>
      <c r="BH474" s="32"/>
      <c r="BI474" s="1001"/>
      <c r="BJ474" s="1045">
        <f>BH476*BI471-BK474</f>
        <v>0</v>
      </c>
      <c r="BK474" s="970">
        <f>IF(BH471="",0,$M$474)</f>
        <v>0</v>
      </c>
      <c r="BL474" s="75"/>
      <c r="BM474" s="76"/>
      <c r="BN474" s="1001"/>
      <c r="BO474" s="983"/>
      <c r="BP474" s="960"/>
      <c r="BQ474" s="75"/>
      <c r="BR474" s="76"/>
      <c r="BS474" s="1001"/>
      <c r="BT474" s="983"/>
      <c r="BU474" s="960"/>
      <c r="BV474" s="75"/>
      <c r="BW474" s="76"/>
      <c r="BX474" s="1001"/>
      <c r="BY474" s="983"/>
      <c r="BZ474" s="960"/>
      <c r="CA474" s="1003">
        <f t="shared" ref="CA474" si="200">BJ474+BK474+BE474+BF474+AZ474+BA474+AU474+AV474+AP474+AQ474+AK474+AL474+AF474+AG474+AA474+AB474+V474+W474+Q474+R474+L474+M474+G474+H474</f>
        <v>150000</v>
      </c>
      <c r="CB474" s="1019">
        <f t="shared" ref="CB474" si="201">H474+M474</f>
        <v>0</v>
      </c>
      <c r="CC474" s="1012">
        <f t="shared" ref="CC474" si="202">BK474+BF474+BA474+AV474+AQ474+AL474+AG474+AB474+W474+R474</f>
        <v>0</v>
      </c>
    </row>
    <row r="475" spans="1:81" s="421" customFormat="1" ht="18" customHeight="1">
      <c r="A475" s="1180"/>
      <c r="B475" s="1161"/>
      <c r="C475" s="1168"/>
      <c r="D475" s="45" t="s">
        <v>71</v>
      </c>
      <c r="E475" s="149">
        <f>IF(E474&lt;&gt;"",職員設定!F17,"0")</f>
        <v>0</v>
      </c>
      <c r="F475" s="1001"/>
      <c r="G475" s="1046"/>
      <c r="H475" s="1103"/>
      <c r="I475" s="45" t="s">
        <v>71</v>
      </c>
      <c r="J475" s="149">
        <f>IF(J474&lt;&gt;"",職員設定!F17,"0")</f>
        <v>0</v>
      </c>
      <c r="K475" s="1001"/>
      <c r="L475" s="1046"/>
      <c r="M475" s="1103"/>
      <c r="N475" s="45" t="s">
        <v>71</v>
      </c>
      <c r="O475" s="149">
        <f>IF(O474&lt;&gt;"",職員設定!$F$17,"0")</f>
        <v>0</v>
      </c>
      <c r="P475" s="1001"/>
      <c r="Q475" s="1046"/>
      <c r="R475" s="971"/>
      <c r="S475" s="45" t="s">
        <v>71</v>
      </c>
      <c r="T475" s="149">
        <f>IF(T474&lt;&gt;"",職員設定!$F$17,"0")</f>
        <v>0</v>
      </c>
      <c r="U475" s="1001"/>
      <c r="V475" s="1046"/>
      <c r="W475" s="971"/>
      <c r="X475" s="45" t="s">
        <v>71</v>
      </c>
      <c r="Y475" s="149">
        <f>IF(Y474&lt;&gt;"",職員設定!$F$17,"0")</f>
        <v>0</v>
      </c>
      <c r="Z475" s="1001"/>
      <c r="AA475" s="1046"/>
      <c r="AB475" s="971"/>
      <c r="AC475" s="45" t="s">
        <v>71</v>
      </c>
      <c r="AD475" s="149" t="str">
        <f>IF(AD474&lt;&gt;"",職員設定!$F$17,"0")</f>
        <v>0</v>
      </c>
      <c r="AE475" s="1001"/>
      <c r="AF475" s="1046"/>
      <c r="AG475" s="971"/>
      <c r="AH475" s="45" t="s">
        <v>71</v>
      </c>
      <c r="AI475" s="149" t="str">
        <f>IF(AI474&lt;&gt;"",職員設定!$F$17,"0")</f>
        <v>0</v>
      </c>
      <c r="AJ475" s="1001"/>
      <c r="AK475" s="1046"/>
      <c r="AL475" s="971"/>
      <c r="AM475" s="45" t="s">
        <v>71</v>
      </c>
      <c r="AN475" s="149" t="str">
        <f>IF(AN474&lt;&gt;"",職員設定!$F$17,"0")</f>
        <v>0</v>
      </c>
      <c r="AO475" s="1001"/>
      <c r="AP475" s="1046"/>
      <c r="AQ475" s="971"/>
      <c r="AR475" s="45" t="s">
        <v>71</v>
      </c>
      <c r="AS475" s="149" t="str">
        <f>IF(AS474&lt;&gt;"",職員設定!$F$17,"0")</f>
        <v>0</v>
      </c>
      <c r="AT475" s="1001"/>
      <c r="AU475" s="1046"/>
      <c r="AV475" s="971"/>
      <c r="AW475" s="45" t="s">
        <v>71</v>
      </c>
      <c r="AX475" s="149" t="str">
        <f>IF(AX474&lt;&gt;"",職員設定!$F$17,"0")</f>
        <v>0</v>
      </c>
      <c r="AY475" s="1001"/>
      <c r="AZ475" s="1046"/>
      <c r="BA475" s="971"/>
      <c r="BB475" s="45" t="s">
        <v>71</v>
      </c>
      <c r="BC475" s="149" t="str">
        <f>IF(BC474&lt;&gt;"",職員設定!$F$17,"0")</f>
        <v>0</v>
      </c>
      <c r="BD475" s="1001"/>
      <c r="BE475" s="1046"/>
      <c r="BF475" s="971"/>
      <c r="BG475" s="45" t="s">
        <v>71</v>
      </c>
      <c r="BH475" s="149" t="str">
        <f>IF(BH474&lt;&gt;"",職員設定!$F$17,"0")</f>
        <v>0</v>
      </c>
      <c r="BI475" s="1001"/>
      <c r="BJ475" s="1046"/>
      <c r="BK475" s="971"/>
      <c r="BL475" s="45"/>
      <c r="BM475" s="16"/>
      <c r="BN475" s="1001"/>
      <c r="BO475" s="984"/>
      <c r="BP475" s="954"/>
      <c r="BQ475" s="45"/>
      <c r="BR475" s="16"/>
      <c r="BS475" s="1001"/>
      <c r="BT475" s="984"/>
      <c r="BU475" s="954"/>
      <c r="BV475" s="45"/>
      <c r="BW475" s="16"/>
      <c r="BX475" s="1001"/>
      <c r="BY475" s="984"/>
      <c r="BZ475" s="954"/>
      <c r="CA475" s="1004"/>
      <c r="CB475" s="1020"/>
      <c r="CC475" s="1013"/>
    </row>
    <row r="476" spans="1:81" s="5" customFormat="1" ht="18" customHeight="1" thickBot="1">
      <c r="A476" s="1180"/>
      <c r="B476" s="1161"/>
      <c r="C476" s="1169"/>
      <c r="D476" s="46" t="s">
        <v>51</v>
      </c>
      <c r="E476" s="18">
        <f>E474-E475</f>
        <v>30000</v>
      </c>
      <c r="F476" s="1001"/>
      <c r="G476" s="1047"/>
      <c r="H476" s="1104"/>
      <c r="I476" s="46" t="s">
        <v>51</v>
      </c>
      <c r="J476" s="18">
        <f>J474-J475</f>
        <v>30000</v>
      </c>
      <c r="K476" s="1001"/>
      <c r="L476" s="1047"/>
      <c r="M476" s="1104"/>
      <c r="N476" s="46" t="s">
        <v>51</v>
      </c>
      <c r="O476" s="18">
        <f>O474-O475</f>
        <v>30000</v>
      </c>
      <c r="P476" s="1001"/>
      <c r="Q476" s="1047"/>
      <c r="R476" s="972"/>
      <c r="S476" s="46" t="s">
        <v>51</v>
      </c>
      <c r="T476" s="18">
        <f>T474-T475</f>
        <v>30000</v>
      </c>
      <c r="U476" s="1001"/>
      <c r="V476" s="1047"/>
      <c r="W476" s="972"/>
      <c r="X476" s="46" t="s">
        <v>51</v>
      </c>
      <c r="Y476" s="18">
        <f>Y474-Y475</f>
        <v>30000</v>
      </c>
      <c r="Z476" s="1001"/>
      <c r="AA476" s="1047"/>
      <c r="AB476" s="972"/>
      <c r="AC476" s="46" t="s">
        <v>51</v>
      </c>
      <c r="AD476" s="18">
        <f>AD474-AD475</f>
        <v>0</v>
      </c>
      <c r="AE476" s="1001"/>
      <c r="AF476" s="1047"/>
      <c r="AG476" s="972"/>
      <c r="AH476" s="46" t="s">
        <v>51</v>
      </c>
      <c r="AI476" s="18">
        <f>AI474-AI475</f>
        <v>0</v>
      </c>
      <c r="AJ476" s="1001"/>
      <c r="AK476" s="1047"/>
      <c r="AL476" s="972"/>
      <c r="AM476" s="46" t="s">
        <v>51</v>
      </c>
      <c r="AN476" s="18">
        <f>AN474-AN475</f>
        <v>0</v>
      </c>
      <c r="AO476" s="1001"/>
      <c r="AP476" s="1047"/>
      <c r="AQ476" s="972"/>
      <c r="AR476" s="46" t="s">
        <v>51</v>
      </c>
      <c r="AS476" s="18">
        <f>AS474-AS475</f>
        <v>0</v>
      </c>
      <c r="AT476" s="1001"/>
      <c r="AU476" s="1047"/>
      <c r="AV476" s="972"/>
      <c r="AW476" s="46" t="s">
        <v>51</v>
      </c>
      <c r="AX476" s="18">
        <f>AX474-AX475</f>
        <v>0</v>
      </c>
      <c r="AY476" s="1001"/>
      <c r="AZ476" s="1047"/>
      <c r="BA476" s="972"/>
      <c r="BB476" s="46" t="s">
        <v>51</v>
      </c>
      <c r="BC476" s="18">
        <f>BC474-BC475</f>
        <v>0</v>
      </c>
      <c r="BD476" s="1001"/>
      <c r="BE476" s="1047"/>
      <c r="BF476" s="972"/>
      <c r="BG476" s="46" t="s">
        <v>51</v>
      </c>
      <c r="BH476" s="18">
        <f>BH474-BH475</f>
        <v>0</v>
      </c>
      <c r="BI476" s="1001"/>
      <c r="BJ476" s="1047"/>
      <c r="BK476" s="972"/>
      <c r="BL476" s="77"/>
      <c r="BM476" s="78"/>
      <c r="BN476" s="1001"/>
      <c r="BO476" s="985"/>
      <c r="BP476" s="955"/>
      <c r="BQ476" s="77"/>
      <c r="BR476" s="78"/>
      <c r="BS476" s="1001"/>
      <c r="BT476" s="985"/>
      <c r="BU476" s="955"/>
      <c r="BV476" s="77"/>
      <c r="BW476" s="78"/>
      <c r="BX476" s="1001"/>
      <c r="BY476" s="985"/>
      <c r="BZ476" s="955"/>
      <c r="CA476" s="1005"/>
      <c r="CB476" s="1021"/>
      <c r="CC476" s="1014"/>
    </row>
    <row r="477" spans="1:81" s="5" customFormat="1" ht="18" customHeight="1">
      <c r="A477" s="1180"/>
      <c r="B477" s="1161"/>
      <c r="C477" s="1170" t="str">
        <f>職員設定!$G$7</f>
        <v>役職手当</v>
      </c>
      <c r="D477" s="44" t="s">
        <v>38</v>
      </c>
      <c r="E477" s="32">
        <v>40000</v>
      </c>
      <c r="F477" s="1001"/>
      <c r="G477" s="1045">
        <f>E479*F471-H477</f>
        <v>30000</v>
      </c>
      <c r="H477" s="1095"/>
      <c r="I477" s="44" t="s">
        <v>38</v>
      </c>
      <c r="J477" s="32">
        <v>40000</v>
      </c>
      <c r="K477" s="1001"/>
      <c r="L477" s="1045">
        <f>J479*K471-M477</f>
        <v>30000</v>
      </c>
      <c r="M477" s="1095"/>
      <c r="N477" s="44" t="s">
        <v>38</v>
      </c>
      <c r="O477" s="32">
        <v>40000</v>
      </c>
      <c r="P477" s="1001"/>
      <c r="Q477" s="1045">
        <f>O479*P471-R477</f>
        <v>30000</v>
      </c>
      <c r="R477" s="970">
        <f>IF(O471="",0,$M$477)</f>
        <v>0</v>
      </c>
      <c r="S477" s="44" t="s">
        <v>38</v>
      </c>
      <c r="T477" s="32">
        <v>40000</v>
      </c>
      <c r="U477" s="1001"/>
      <c r="V477" s="1045">
        <f>T479*U471-W477</f>
        <v>30000</v>
      </c>
      <c r="W477" s="970">
        <f>IF(T471="",0,$M$477)</f>
        <v>0</v>
      </c>
      <c r="X477" s="44" t="s">
        <v>38</v>
      </c>
      <c r="Y477" s="32">
        <v>40000</v>
      </c>
      <c r="Z477" s="1001"/>
      <c r="AA477" s="1045">
        <f>Y479*Z471-AB477</f>
        <v>30000</v>
      </c>
      <c r="AB477" s="970">
        <f>IF(Y471="",0,$M$477)</f>
        <v>0</v>
      </c>
      <c r="AC477" s="44" t="s">
        <v>38</v>
      </c>
      <c r="AD477" s="32"/>
      <c r="AE477" s="1001"/>
      <c r="AF477" s="1045">
        <f>AD479*AE471-AG477</f>
        <v>0</v>
      </c>
      <c r="AG477" s="970">
        <f>IF(AD471="",0,$M$477)</f>
        <v>0</v>
      </c>
      <c r="AH477" s="44" t="s">
        <v>38</v>
      </c>
      <c r="AI477" s="32"/>
      <c r="AJ477" s="1001"/>
      <c r="AK477" s="1045">
        <f>AI479*AJ471-AL477</f>
        <v>0</v>
      </c>
      <c r="AL477" s="970">
        <f>IF(AI471="",0,$M$477)</f>
        <v>0</v>
      </c>
      <c r="AM477" s="44" t="s">
        <v>38</v>
      </c>
      <c r="AN477" s="32"/>
      <c r="AO477" s="1001"/>
      <c r="AP477" s="1045">
        <f>AN479*AO471-AQ477</f>
        <v>0</v>
      </c>
      <c r="AQ477" s="970">
        <f>IF(AN471="",0,$M$477)</f>
        <v>0</v>
      </c>
      <c r="AR477" s="44" t="s">
        <v>38</v>
      </c>
      <c r="AS477" s="32"/>
      <c r="AT477" s="1001"/>
      <c r="AU477" s="1045">
        <f>AS479*AT471-AV477</f>
        <v>0</v>
      </c>
      <c r="AV477" s="970">
        <f>IF(AS471="",0,$M$477)</f>
        <v>0</v>
      </c>
      <c r="AW477" s="44" t="s">
        <v>38</v>
      </c>
      <c r="AX477" s="32"/>
      <c r="AY477" s="1001"/>
      <c r="AZ477" s="1045">
        <f>AX479*AY471-BA477</f>
        <v>0</v>
      </c>
      <c r="BA477" s="970">
        <f>IF(AX471="",0,$M$477)</f>
        <v>0</v>
      </c>
      <c r="BB477" s="44" t="s">
        <v>38</v>
      </c>
      <c r="BC477" s="32"/>
      <c r="BD477" s="1001"/>
      <c r="BE477" s="1045">
        <f>BC479*BD471-BF477</f>
        <v>0</v>
      </c>
      <c r="BF477" s="970">
        <f>IF(BC471="",0,$M$477)</f>
        <v>0</v>
      </c>
      <c r="BG477" s="44" t="s">
        <v>38</v>
      </c>
      <c r="BH477" s="32"/>
      <c r="BI477" s="1001"/>
      <c r="BJ477" s="1045">
        <f>BH479*BI471-BK477</f>
        <v>0</v>
      </c>
      <c r="BK477" s="970">
        <f>IF(BH471="",0,$M$477)</f>
        <v>0</v>
      </c>
      <c r="BL477" s="75"/>
      <c r="BM477" s="76"/>
      <c r="BN477" s="1001"/>
      <c r="BO477" s="983"/>
      <c r="BP477" s="960"/>
      <c r="BQ477" s="75"/>
      <c r="BR477" s="76"/>
      <c r="BS477" s="1001"/>
      <c r="BT477" s="983"/>
      <c r="BU477" s="960"/>
      <c r="BV477" s="75"/>
      <c r="BW477" s="76"/>
      <c r="BX477" s="1001"/>
      <c r="BY477" s="983"/>
      <c r="BZ477" s="960"/>
      <c r="CA477" s="1003">
        <f t="shared" ref="CA477" si="203">BJ477+BK477+BE477+BF477+AZ477+BA477+AU477+AV477+AP477+AQ477+AK477+AL477+AF477+AG477+AA477+AB477+V477+W477+Q477+R477+L477+M477+G477+H477</f>
        <v>150000</v>
      </c>
      <c r="CB477" s="1019">
        <f t="shared" ref="CB477" si="204">H477+M477</f>
        <v>0</v>
      </c>
      <c r="CC477" s="1018">
        <f t="shared" ref="CC477" si="205">BK477+BF477+BA477+AV477+AQ477+AL477+AG477+AB477+W477+R477</f>
        <v>0</v>
      </c>
    </row>
    <row r="478" spans="1:81" s="421" customFormat="1" ht="18" customHeight="1">
      <c r="A478" s="1180"/>
      <c r="B478" s="1161"/>
      <c r="C478" s="1140"/>
      <c r="D478" s="45" t="s">
        <v>71</v>
      </c>
      <c r="E478" s="149">
        <f>IF(E477&lt;&gt;"",職員設定!G17,"0")</f>
        <v>10000</v>
      </c>
      <c r="F478" s="1001"/>
      <c r="G478" s="1046"/>
      <c r="H478" s="1103"/>
      <c r="I478" s="45" t="s">
        <v>71</v>
      </c>
      <c r="J478" s="149">
        <f>IF(J477&lt;&gt;"",職員設定!G17,"0")</f>
        <v>10000</v>
      </c>
      <c r="K478" s="1001"/>
      <c r="L478" s="1046"/>
      <c r="M478" s="1103"/>
      <c r="N478" s="45" t="s">
        <v>71</v>
      </c>
      <c r="O478" s="149">
        <f>IF(O477&lt;&gt;"",職員設定!$G$17,"0")</f>
        <v>10000</v>
      </c>
      <c r="P478" s="1001"/>
      <c r="Q478" s="1046"/>
      <c r="R478" s="971"/>
      <c r="S478" s="45" t="s">
        <v>71</v>
      </c>
      <c r="T478" s="149">
        <f>IF(T477&lt;&gt;"",職員設定!$G$17,"0")</f>
        <v>10000</v>
      </c>
      <c r="U478" s="1001"/>
      <c r="V478" s="1046"/>
      <c r="W478" s="971"/>
      <c r="X478" s="45" t="s">
        <v>71</v>
      </c>
      <c r="Y478" s="149">
        <f>IF(Y477&lt;&gt;"",職員設定!$G$17,"0")</f>
        <v>10000</v>
      </c>
      <c r="Z478" s="1001"/>
      <c r="AA478" s="1046"/>
      <c r="AB478" s="971"/>
      <c r="AC478" s="45" t="s">
        <v>71</v>
      </c>
      <c r="AD478" s="149" t="str">
        <f>IF(AD477&lt;&gt;"",職員設定!$G$17,"0")</f>
        <v>0</v>
      </c>
      <c r="AE478" s="1001"/>
      <c r="AF478" s="1046"/>
      <c r="AG478" s="971"/>
      <c r="AH478" s="45" t="s">
        <v>71</v>
      </c>
      <c r="AI478" s="149" t="str">
        <f>IF(AI477&lt;&gt;"",職員設定!$G$17,"0")</f>
        <v>0</v>
      </c>
      <c r="AJ478" s="1001"/>
      <c r="AK478" s="1046"/>
      <c r="AL478" s="971"/>
      <c r="AM478" s="45" t="s">
        <v>71</v>
      </c>
      <c r="AN478" s="149" t="str">
        <f>IF(AN477&lt;&gt;"",職員設定!$G$17,"0")</f>
        <v>0</v>
      </c>
      <c r="AO478" s="1001"/>
      <c r="AP478" s="1046"/>
      <c r="AQ478" s="971"/>
      <c r="AR478" s="45" t="s">
        <v>71</v>
      </c>
      <c r="AS478" s="149" t="str">
        <f>IF(AS477&lt;&gt;"",職員設定!$G$17,"0")</f>
        <v>0</v>
      </c>
      <c r="AT478" s="1001"/>
      <c r="AU478" s="1046"/>
      <c r="AV478" s="971"/>
      <c r="AW478" s="45" t="s">
        <v>71</v>
      </c>
      <c r="AX478" s="149" t="str">
        <f>IF(AX477&lt;&gt;"",職員設定!$G$17,"0")</f>
        <v>0</v>
      </c>
      <c r="AY478" s="1001"/>
      <c r="AZ478" s="1046"/>
      <c r="BA478" s="971"/>
      <c r="BB478" s="45" t="s">
        <v>71</v>
      </c>
      <c r="BC478" s="149" t="str">
        <f>IF(BC477&lt;&gt;"",職員設定!$G$17,"0")</f>
        <v>0</v>
      </c>
      <c r="BD478" s="1001"/>
      <c r="BE478" s="1046"/>
      <c r="BF478" s="971"/>
      <c r="BG478" s="45" t="s">
        <v>71</v>
      </c>
      <c r="BH478" s="149" t="str">
        <f>IF(BH477&lt;&gt;"",職員設定!$G$17,"0")</f>
        <v>0</v>
      </c>
      <c r="BI478" s="1001"/>
      <c r="BJ478" s="1046"/>
      <c r="BK478" s="971"/>
      <c r="BL478" s="45"/>
      <c r="BM478" s="16"/>
      <c r="BN478" s="1001"/>
      <c r="BO478" s="984"/>
      <c r="BP478" s="954"/>
      <c r="BQ478" s="45"/>
      <c r="BR478" s="16"/>
      <c r="BS478" s="1001"/>
      <c r="BT478" s="984"/>
      <c r="BU478" s="954"/>
      <c r="BV478" s="45"/>
      <c r="BW478" s="16"/>
      <c r="BX478" s="1001"/>
      <c r="BY478" s="984"/>
      <c r="BZ478" s="954"/>
      <c r="CA478" s="1004"/>
      <c r="CB478" s="1020"/>
      <c r="CC478" s="1013"/>
    </row>
    <row r="479" spans="1:81" s="5" customFormat="1" ht="18" customHeight="1" thickBot="1">
      <c r="A479" s="1180"/>
      <c r="B479" s="1161"/>
      <c r="C479" s="1141"/>
      <c r="D479" s="46" t="s">
        <v>51</v>
      </c>
      <c r="E479" s="18">
        <f>E477-E478</f>
        <v>30000</v>
      </c>
      <c r="F479" s="1001"/>
      <c r="G479" s="1047"/>
      <c r="H479" s="1104"/>
      <c r="I479" s="46" t="s">
        <v>51</v>
      </c>
      <c r="J479" s="18">
        <f>J477-J478</f>
        <v>30000</v>
      </c>
      <c r="K479" s="1001"/>
      <c r="L479" s="1047"/>
      <c r="M479" s="1104"/>
      <c r="N479" s="46" t="s">
        <v>51</v>
      </c>
      <c r="O479" s="18">
        <f>O477-O478</f>
        <v>30000</v>
      </c>
      <c r="P479" s="1001"/>
      <c r="Q479" s="1047"/>
      <c r="R479" s="972"/>
      <c r="S479" s="46" t="s">
        <v>51</v>
      </c>
      <c r="T479" s="18">
        <f>T477-T478</f>
        <v>30000</v>
      </c>
      <c r="U479" s="1001"/>
      <c r="V479" s="1047"/>
      <c r="W479" s="972"/>
      <c r="X479" s="46" t="s">
        <v>51</v>
      </c>
      <c r="Y479" s="18">
        <f>Y477-Y478</f>
        <v>30000</v>
      </c>
      <c r="Z479" s="1001"/>
      <c r="AA479" s="1047"/>
      <c r="AB479" s="972"/>
      <c r="AC479" s="46" t="s">
        <v>51</v>
      </c>
      <c r="AD479" s="18">
        <f>AD477-AD478</f>
        <v>0</v>
      </c>
      <c r="AE479" s="1001"/>
      <c r="AF479" s="1047"/>
      <c r="AG479" s="972"/>
      <c r="AH479" s="46" t="s">
        <v>51</v>
      </c>
      <c r="AI479" s="18">
        <f>AI477-AI478</f>
        <v>0</v>
      </c>
      <c r="AJ479" s="1001"/>
      <c r="AK479" s="1047"/>
      <c r="AL479" s="972"/>
      <c r="AM479" s="46" t="s">
        <v>51</v>
      </c>
      <c r="AN479" s="18">
        <f>AN477-AN478</f>
        <v>0</v>
      </c>
      <c r="AO479" s="1001"/>
      <c r="AP479" s="1047"/>
      <c r="AQ479" s="972"/>
      <c r="AR479" s="46" t="s">
        <v>51</v>
      </c>
      <c r="AS479" s="18">
        <f>AS477-AS478</f>
        <v>0</v>
      </c>
      <c r="AT479" s="1001"/>
      <c r="AU479" s="1047"/>
      <c r="AV479" s="972"/>
      <c r="AW479" s="46" t="s">
        <v>51</v>
      </c>
      <c r="AX479" s="18">
        <f>AX477-AX478</f>
        <v>0</v>
      </c>
      <c r="AY479" s="1001"/>
      <c r="AZ479" s="1047"/>
      <c r="BA479" s="972"/>
      <c r="BB479" s="46" t="s">
        <v>51</v>
      </c>
      <c r="BC479" s="18">
        <f>BC477-BC478</f>
        <v>0</v>
      </c>
      <c r="BD479" s="1001"/>
      <c r="BE479" s="1047"/>
      <c r="BF479" s="972"/>
      <c r="BG479" s="46" t="s">
        <v>51</v>
      </c>
      <c r="BH479" s="18">
        <f>BH477-BH478</f>
        <v>0</v>
      </c>
      <c r="BI479" s="1001"/>
      <c r="BJ479" s="1047"/>
      <c r="BK479" s="972"/>
      <c r="BL479" s="77"/>
      <c r="BM479" s="78"/>
      <c r="BN479" s="1001"/>
      <c r="BO479" s="985"/>
      <c r="BP479" s="955"/>
      <c r="BQ479" s="77"/>
      <c r="BR479" s="78"/>
      <c r="BS479" s="1001"/>
      <c r="BT479" s="985"/>
      <c r="BU479" s="955"/>
      <c r="BV479" s="77"/>
      <c r="BW479" s="78"/>
      <c r="BX479" s="1001"/>
      <c r="BY479" s="985"/>
      <c r="BZ479" s="955"/>
      <c r="CA479" s="1005"/>
      <c r="CB479" s="1021"/>
      <c r="CC479" s="1014"/>
    </row>
    <row r="480" spans="1:81" s="5" customFormat="1" ht="18" customHeight="1">
      <c r="A480" s="1180"/>
      <c r="B480" s="1161"/>
      <c r="C480" s="1170" t="str">
        <f>職員設定!$H$7</f>
        <v>調整手当</v>
      </c>
      <c r="D480" s="44" t="s">
        <v>38</v>
      </c>
      <c r="E480" s="32"/>
      <c r="F480" s="1001"/>
      <c r="G480" s="1045">
        <f>E482*F471-H480</f>
        <v>0</v>
      </c>
      <c r="H480" s="1095"/>
      <c r="I480" s="44" t="s">
        <v>38</v>
      </c>
      <c r="J480" s="32"/>
      <c r="K480" s="1001"/>
      <c r="L480" s="1045">
        <f>J482*K471-M480</f>
        <v>0</v>
      </c>
      <c r="M480" s="1095"/>
      <c r="N480" s="44" t="s">
        <v>38</v>
      </c>
      <c r="O480" s="32"/>
      <c r="P480" s="1001"/>
      <c r="Q480" s="1045">
        <f>O482*P471-R480</f>
        <v>0</v>
      </c>
      <c r="R480" s="970">
        <f>IF(O471="",0,$M$480)</f>
        <v>0</v>
      </c>
      <c r="S480" s="44" t="s">
        <v>38</v>
      </c>
      <c r="T480" s="32"/>
      <c r="U480" s="1001"/>
      <c r="V480" s="1045">
        <f>T482*U471-W480</f>
        <v>0</v>
      </c>
      <c r="W480" s="970">
        <f>IF(T471="",0,$M$480)</f>
        <v>0</v>
      </c>
      <c r="X480" s="44" t="s">
        <v>38</v>
      </c>
      <c r="Y480" s="32"/>
      <c r="Z480" s="1001"/>
      <c r="AA480" s="1045">
        <f>Y482*Z471-AB480</f>
        <v>0</v>
      </c>
      <c r="AB480" s="970">
        <f>IF(Y471="",0,$M$480)</f>
        <v>0</v>
      </c>
      <c r="AC480" s="44" t="s">
        <v>38</v>
      </c>
      <c r="AD480" s="32"/>
      <c r="AE480" s="1001"/>
      <c r="AF480" s="1045">
        <f>AD482*AE471-AG480</f>
        <v>0</v>
      </c>
      <c r="AG480" s="970">
        <f>IF(AD471="",0,$M$480)</f>
        <v>0</v>
      </c>
      <c r="AH480" s="44" t="s">
        <v>38</v>
      </c>
      <c r="AI480" s="32"/>
      <c r="AJ480" s="1001"/>
      <c r="AK480" s="1045">
        <f>AI482*AJ471-AL480</f>
        <v>0</v>
      </c>
      <c r="AL480" s="970">
        <f>IF(AI471="",0,$M$480)</f>
        <v>0</v>
      </c>
      <c r="AM480" s="44" t="s">
        <v>38</v>
      </c>
      <c r="AN480" s="32"/>
      <c r="AO480" s="1001"/>
      <c r="AP480" s="1045">
        <f>AN482*AO471-AQ480</f>
        <v>0</v>
      </c>
      <c r="AQ480" s="970">
        <f>IF(AN471="",0,$M$480)</f>
        <v>0</v>
      </c>
      <c r="AR480" s="44" t="s">
        <v>38</v>
      </c>
      <c r="AS480" s="32"/>
      <c r="AT480" s="1001"/>
      <c r="AU480" s="1045">
        <f>AS482*AT471-AV480</f>
        <v>0</v>
      </c>
      <c r="AV480" s="970">
        <f>IF(AS471="",0,$M$480)</f>
        <v>0</v>
      </c>
      <c r="AW480" s="44" t="s">
        <v>38</v>
      </c>
      <c r="AX480" s="32"/>
      <c r="AY480" s="1001"/>
      <c r="AZ480" s="1045">
        <f>AX482*AY471-BA480</f>
        <v>0</v>
      </c>
      <c r="BA480" s="970">
        <f>IF(AX471="",0,$M$480)</f>
        <v>0</v>
      </c>
      <c r="BB480" s="44" t="s">
        <v>38</v>
      </c>
      <c r="BC480" s="32"/>
      <c r="BD480" s="1001"/>
      <c r="BE480" s="1045">
        <f>BC482*BD471-BF480</f>
        <v>0</v>
      </c>
      <c r="BF480" s="970">
        <f>IF(BC471="",0,$M$480)</f>
        <v>0</v>
      </c>
      <c r="BG480" s="44" t="s">
        <v>38</v>
      </c>
      <c r="BH480" s="32"/>
      <c r="BI480" s="1001"/>
      <c r="BJ480" s="1045">
        <f>BH482*BI471-BK480</f>
        <v>0</v>
      </c>
      <c r="BK480" s="970">
        <f>IF(BH471="",0,$M$480)</f>
        <v>0</v>
      </c>
      <c r="BL480" s="75"/>
      <c r="BM480" s="76"/>
      <c r="BN480" s="1001"/>
      <c r="BO480" s="983"/>
      <c r="BP480" s="960"/>
      <c r="BQ480" s="75"/>
      <c r="BR480" s="76"/>
      <c r="BS480" s="1001"/>
      <c r="BT480" s="983"/>
      <c r="BU480" s="960"/>
      <c r="BV480" s="75"/>
      <c r="BW480" s="76"/>
      <c r="BX480" s="1001"/>
      <c r="BY480" s="983"/>
      <c r="BZ480" s="960"/>
      <c r="CA480" s="1003">
        <f t="shared" ref="CA480" si="206">BJ480+BK480+BE480+BF480+AZ480+BA480+AU480+AV480+AP480+AQ480+AK480+AL480+AF480+AG480+AA480+AB480+V480+W480+Q480+R480+L480+M480+G480+H480</f>
        <v>0</v>
      </c>
      <c r="CB480" s="1019">
        <f t="shared" ref="CB480" si="207">H480+M480</f>
        <v>0</v>
      </c>
      <c r="CC480" s="1018">
        <f t="shared" ref="CC480" si="208">BK480+BF480+BA480+AV480+AQ480+AL480+AG480+AB480+W480+R480</f>
        <v>0</v>
      </c>
    </row>
    <row r="481" spans="1:81" s="421" customFormat="1" ht="18" customHeight="1">
      <c r="A481" s="1180"/>
      <c r="B481" s="1162"/>
      <c r="C481" s="1140"/>
      <c r="D481" s="45" t="s">
        <v>71</v>
      </c>
      <c r="E481" s="149" t="str">
        <f>IF(E480&lt;&gt;"",職員設定!H17,"0")</f>
        <v>0</v>
      </c>
      <c r="F481" s="1001"/>
      <c r="G481" s="1046"/>
      <c r="H481" s="1103"/>
      <c r="I481" s="45" t="s">
        <v>71</v>
      </c>
      <c r="J481" s="149" t="str">
        <f>IF(J480&lt;&gt;"",職員設定!H17,"0")</f>
        <v>0</v>
      </c>
      <c r="K481" s="1001"/>
      <c r="L481" s="1046"/>
      <c r="M481" s="1103"/>
      <c r="N481" s="45" t="s">
        <v>71</v>
      </c>
      <c r="O481" s="149" t="str">
        <f>IF(O480&lt;&gt;"",職員設定!$H$17,"0")</f>
        <v>0</v>
      </c>
      <c r="P481" s="1001"/>
      <c r="Q481" s="1046"/>
      <c r="R481" s="971"/>
      <c r="S481" s="45" t="s">
        <v>71</v>
      </c>
      <c r="T481" s="149" t="str">
        <f>IF(T480&lt;&gt;"",職員設定!$H$17,"0")</f>
        <v>0</v>
      </c>
      <c r="U481" s="1001"/>
      <c r="V481" s="1046"/>
      <c r="W481" s="971"/>
      <c r="X481" s="45" t="s">
        <v>71</v>
      </c>
      <c r="Y481" s="149" t="str">
        <f>IF(Y480&lt;&gt;"",職員設定!$H$17,"0")</f>
        <v>0</v>
      </c>
      <c r="Z481" s="1001"/>
      <c r="AA481" s="1046"/>
      <c r="AB481" s="971"/>
      <c r="AC481" s="45" t="s">
        <v>71</v>
      </c>
      <c r="AD481" s="149" t="str">
        <f>IF(AD480&lt;&gt;"",職員設定!$H$17,"0")</f>
        <v>0</v>
      </c>
      <c r="AE481" s="1001"/>
      <c r="AF481" s="1046"/>
      <c r="AG481" s="971"/>
      <c r="AH481" s="45" t="s">
        <v>71</v>
      </c>
      <c r="AI481" s="149" t="str">
        <f>IF(AI480&lt;&gt;"",職員設定!$H$17,"0")</f>
        <v>0</v>
      </c>
      <c r="AJ481" s="1001"/>
      <c r="AK481" s="1046"/>
      <c r="AL481" s="971"/>
      <c r="AM481" s="45" t="s">
        <v>71</v>
      </c>
      <c r="AN481" s="149" t="str">
        <f>IF(AN480&lt;&gt;"",職員設定!$H$17,"0")</f>
        <v>0</v>
      </c>
      <c r="AO481" s="1001"/>
      <c r="AP481" s="1046"/>
      <c r="AQ481" s="971"/>
      <c r="AR481" s="45" t="s">
        <v>71</v>
      </c>
      <c r="AS481" s="149" t="str">
        <f>IF(AS480&lt;&gt;"",職員設定!$H$17,"0")</f>
        <v>0</v>
      </c>
      <c r="AT481" s="1001"/>
      <c r="AU481" s="1046"/>
      <c r="AV481" s="971"/>
      <c r="AW481" s="45" t="s">
        <v>71</v>
      </c>
      <c r="AX481" s="149" t="str">
        <f>IF(AX480&lt;&gt;"",職員設定!$H$17,"0")</f>
        <v>0</v>
      </c>
      <c r="AY481" s="1001"/>
      <c r="AZ481" s="1046"/>
      <c r="BA481" s="971"/>
      <c r="BB481" s="45" t="s">
        <v>71</v>
      </c>
      <c r="BC481" s="149" t="str">
        <f>IF(BC480&lt;&gt;"",職員設定!$H$17,"0")</f>
        <v>0</v>
      </c>
      <c r="BD481" s="1001"/>
      <c r="BE481" s="1046"/>
      <c r="BF481" s="971"/>
      <c r="BG481" s="45" t="s">
        <v>71</v>
      </c>
      <c r="BH481" s="149" t="str">
        <f>IF(BH480&lt;&gt;"",職員設定!$H$17,"0")</f>
        <v>0</v>
      </c>
      <c r="BI481" s="1001"/>
      <c r="BJ481" s="1046"/>
      <c r="BK481" s="971"/>
      <c r="BL481" s="45"/>
      <c r="BM481" s="16"/>
      <c r="BN481" s="1001"/>
      <c r="BO481" s="984"/>
      <c r="BP481" s="954"/>
      <c r="BQ481" s="45"/>
      <c r="BR481" s="16"/>
      <c r="BS481" s="1001"/>
      <c r="BT481" s="984"/>
      <c r="BU481" s="954"/>
      <c r="BV481" s="45"/>
      <c r="BW481" s="16"/>
      <c r="BX481" s="1001"/>
      <c r="BY481" s="984"/>
      <c r="BZ481" s="954"/>
      <c r="CA481" s="1004"/>
      <c r="CB481" s="1020"/>
      <c r="CC481" s="1013"/>
    </row>
    <row r="482" spans="1:81" s="5" customFormat="1" ht="18" customHeight="1" thickBot="1">
      <c r="A482" s="1180"/>
      <c r="B482" s="1162"/>
      <c r="C482" s="1141"/>
      <c r="D482" s="46" t="s">
        <v>51</v>
      </c>
      <c r="E482" s="18">
        <f>E480-E481</f>
        <v>0</v>
      </c>
      <c r="F482" s="1001"/>
      <c r="G482" s="1047"/>
      <c r="H482" s="1104"/>
      <c r="I482" s="46" t="s">
        <v>51</v>
      </c>
      <c r="J482" s="18">
        <f>J480-J481</f>
        <v>0</v>
      </c>
      <c r="K482" s="1001"/>
      <c r="L482" s="1047"/>
      <c r="M482" s="1104"/>
      <c r="N482" s="46" t="s">
        <v>51</v>
      </c>
      <c r="O482" s="18">
        <f>O480-O481</f>
        <v>0</v>
      </c>
      <c r="P482" s="1001"/>
      <c r="Q482" s="1047"/>
      <c r="R482" s="972"/>
      <c r="S482" s="46" t="s">
        <v>51</v>
      </c>
      <c r="T482" s="18">
        <f>T480-T481</f>
        <v>0</v>
      </c>
      <c r="U482" s="1001"/>
      <c r="V482" s="1047"/>
      <c r="W482" s="972"/>
      <c r="X482" s="46" t="s">
        <v>51</v>
      </c>
      <c r="Y482" s="18">
        <f>Y480-Y481</f>
        <v>0</v>
      </c>
      <c r="Z482" s="1001"/>
      <c r="AA482" s="1047"/>
      <c r="AB482" s="972"/>
      <c r="AC482" s="46" t="s">
        <v>51</v>
      </c>
      <c r="AD482" s="18">
        <f>AD480-AD481</f>
        <v>0</v>
      </c>
      <c r="AE482" s="1001"/>
      <c r="AF482" s="1047"/>
      <c r="AG482" s="972"/>
      <c r="AH482" s="46" t="s">
        <v>51</v>
      </c>
      <c r="AI482" s="18">
        <f>AI480-AI481</f>
        <v>0</v>
      </c>
      <c r="AJ482" s="1001"/>
      <c r="AK482" s="1047"/>
      <c r="AL482" s="972"/>
      <c r="AM482" s="46" t="s">
        <v>51</v>
      </c>
      <c r="AN482" s="18">
        <f>AN480-AN481</f>
        <v>0</v>
      </c>
      <c r="AO482" s="1001"/>
      <c r="AP482" s="1047"/>
      <c r="AQ482" s="972"/>
      <c r="AR482" s="46" t="s">
        <v>51</v>
      </c>
      <c r="AS482" s="18">
        <f>AS480-AS481</f>
        <v>0</v>
      </c>
      <c r="AT482" s="1001"/>
      <c r="AU482" s="1047"/>
      <c r="AV482" s="972"/>
      <c r="AW482" s="46" t="s">
        <v>51</v>
      </c>
      <c r="AX482" s="18">
        <f>AX480-AX481</f>
        <v>0</v>
      </c>
      <c r="AY482" s="1001"/>
      <c r="AZ482" s="1047"/>
      <c r="BA482" s="972"/>
      <c r="BB482" s="46" t="s">
        <v>51</v>
      </c>
      <c r="BC482" s="18">
        <f>BC480-BC481</f>
        <v>0</v>
      </c>
      <c r="BD482" s="1001"/>
      <c r="BE482" s="1047"/>
      <c r="BF482" s="972"/>
      <c r="BG482" s="46" t="s">
        <v>51</v>
      </c>
      <c r="BH482" s="18">
        <f>BH480-BH481</f>
        <v>0</v>
      </c>
      <c r="BI482" s="1001"/>
      <c r="BJ482" s="1047"/>
      <c r="BK482" s="972"/>
      <c r="BL482" s="77"/>
      <c r="BM482" s="78"/>
      <c r="BN482" s="1001"/>
      <c r="BO482" s="985"/>
      <c r="BP482" s="955"/>
      <c r="BQ482" s="77"/>
      <c r="BR482" s="78"/>
      <c r="BS482" s="1001"/>
      <c r="BT482" s="985"/>
      <c r="BU482" s="955"/>
      <c r="BV482" s="77"/>
      <c r="BW482" s="78"/>
      <c r="BX482" s="1001"/>
      <c r="BY482" s="985"/>
      <c r="BZ482" s="955"/>
      <c r="CA482" s="1005"/>
      <c r="CB482" s="1021"/>
      <c r="CC482" s="1014"/>
    </row>
    <row r="483" spans="1:81" ht="18" customHeight="1">
      <c r="A483" s="1180"/>
      <c r="B483" s="1162"/>
      <c r="C483" s="1140" t="str">
        <f>職員設定!$I$7</f>
        <v>名称</v>
      </c>
      <c r="D483" s="44" t="s">
        <v>38</v>
      </c>
      <c r="E483" s="32"/>
      <c r="F483" s="1001"/>
      <c r="G483" s="1046">
        <f>E485*F471-H483</f>
        <v>0</v>
      </c>
      <c r="H483" s="1095"/>
      <c r="I483" s="44" t="s">
        <v>38</v>
      </c>
      <c r="J483" s="32"/>
      <c r="K483" s="1001"/>
      <c r="L483" s="1046">
        <f>J485*K471-M483</f>
        <v>0</v>
      </c>
      <c r="M483" s="1095"/>
      <c r="N483" s="48" t="s">
        <v>38</v>
      </c>
      <c r="O483" s="33"/>
      <c r="P483" s="1001"/>
      <c r="Q483" s="1046">
        <f>O485*P471-R483</f>
        <v>0</v>
      </c>
      <c r="R483" s="970">
        <f>IF(O471="",0,$M$483)</f>
        <v>0</v>
      </c>
      <c r="S483" s="48" t="s">
        <v>38</v>
      </c>
      <c r="T483" s="33"/>
      <c r="U483" s="1001"/>
      <c r="V483" s="1046">
        <f>T485*U471-W483</f>
        <v>0</v>
      </c>
      <c r="W483" s="970">
        <f>IF(T471="",0,$M$483)</f>
        <v>0</v>
      </c>
      <c r="X483" s="48" t="s">
        <v>38</v>
      </c>
      <c r="Y483" s="33"/>
      <c r="Z483" s="1001"/>
      <c r="AA483" s="1046">
        <f>Y485*Z471-AB483</f>
        <v>0</v>
      </c>
      <c r="AB483" s="970">
        <f>IF(Y471="",0,$M$483)</f>
        <v>0</v>
      </c>
      <c r="AC483" s="48" t="s">
        <v>38</v>
      </c>
      <c r="AD483" s="33"/>
      <c r="AE483" s="1001"/>
      <c r="AF483" s="1046">
        <f>AD485*AE471-AG483</f>
        <v>0</v>
      </c>
      <c r="AG483" s="970">
        <f>IF(AD471="",0,$M$483)</f>
        <v>0</v>
      </c>
      <c r="AH483" s="48" t="s">
        <v>38</v>
      </c>
      <c r="AI483" s="33"/>
      <c r="AJ483" s="1001"/>
      <c r="AK483" s="1046">
        <f>AI485*AJ471-AL483</f>
        <v>0</v>
      </c>
      <c r="AL483" s="970">
        <f>IF(AI471="",0,$M$483)</f>
        <v>0</v>
      </c>
      <c r="AM483" s="48" t="s">
        <v>38</v>
      </c>
      <c r="AN483" s="33"/>
      <c r="AO483" s="1001"/>
      <c r="AP483" s="1046">
        <f>AN485*AO471-AQ483</f>
        <v>0</v>
      </c>
      <c r="AQ483" s="970">
        <f>IF(AN471="",0,$M$483)</f>
        <v>0</v>
      </c>
      <c r="AR483" s="48" t="s">
        <v>38</v>
      </c>
      <c r="AS483" s="33"/>
      <c r="AT483" s="1001"/>
      <c r="AU483" s="1046">
        <f>AS485*AT471-AV483</f>
        <v>0</v>
      </c>
      <c r="AV483" s="970">
        <f>IF(AS471="",0,$M$483)</f>
        <v>0</v>
      </c>
      <c r="AW483" s="48" t="s">
        <v>38</v>
      </c>
      <c r="AX483" s="33"/>
      <c r="AY483" s="1001"/>
      <c r="AZ483" s="1046">
        <f>AX485*AY471-BA483</f>
        <v>0</v>
      </c>
      <c r="BA483" s="970">
        <f>IF(AX471="",0,$M$483)</f>
        <v>0</v>
      </c>
      <c r="BB483" s="48" t="s">
        <v>38</v>
      </c>
      <c r="BC483" s="33"/>
      <c r="BD483" s="1001"/>
      <c r="BE483" s="1046">
        <f>BC485*BD471-BF483</f>
        <v>0</v>
      </c>
      <c r="BF483" s="970">
        <f>IF(BC471="",0,$M$483)</f>
        <v>0</v>
      </c>
      <c r="BG483" s="48" t="s">
        <v>38</v>
      </c>
      <c r="BH483" s="33"/>
      <c r="BI483" s="1001"/>
      <c r="BJ483" s="1046">
        <f>BH485*BI471-BK483</f>
        <v>0</v>
      </c>
      <c r="BK483" s="970">
        <f>IF(BH471="",0,$M$483)</f>
        <v>0</v>
      </c>
      <c r="BL483" s="75"/>
      <c r="BM483" s="76"/>
      <c r="BN483" s="1001"/>
      <c r="BO483" s="984"/>
      <c r="BP483" s="960"/>
      <c r="BQ483" s="75"/>
      <c r="BR483" s="76"/>
      <c r="BS483" s="1001"/>
      <c r="BT483" s="984"/>
      <c r="BU483" s="960"/>
      <c r="BV483" s="75"/>
      <c r="BW483" s="76"/>
      <c r="BX483" s="1001"/>
      <c r="BY483" s="984"/>
      <c r="BZ483" s="960"/>
      <c r="CA483" s="1003">
        <f t="shared" ref="CA483" si="209">BJ483+BK483+BE483+BF483+AZ483+BA483+AU483+AV483+AP483+AQ483+AK483+AL483+AF483+AG483+AA483+AB483+V483+W483+Q483+R483+L483+M483+G483+H483</f>
        <v>0</v>
      </c>
      <c r="CB483" s="1019">
        <f t="shared" ref="CB483" si="210">H483+M483</f>
        <v>0</v>
      </c>
      <c r="CC483" s="1018">
        <f>BK483+BF483+BA483+AV483+AQ483+AL483+AG483+AB483+W483+R483</f>
        <v>0</v>
      </c>
    </row>
    <row r="484" spans="1:81" s="230" customFormat="1" ht="18" customHeight="1">
      <c r="A484" s="1180"/>
      <c r="B484" s="1162"/>
      <c r="C484" s="1140"/>
      <c r="D484" s="45" t="s">
        <v>71</v>
      </c>
      <c r="E484" s="149" t="str">
        <f>IF(E483&lt;&gt;"",職員設定!I17,"0")</f>
        <v>0</v>
      </c>
      <c r="F484" s="1001"/>
      <c r="G484" s="1046"/>
      <c r="H484" s="1103"/>
      <c r="I484" s="45" t="s">
        <v>71</v>
      </c>
      <c r="J484" s="149" t="str">
        <f>IF(J483&lt;&gt;"",職員設定!I17,"0")</f>
        <v>0</v>
      </c>
      <c r="K484" s="1001"/>
      <c r="L484" s="1046"/>
      <c r="M484" s="1103"/>
      <c r="N484" s="45" t="s">
        <v>71</v>
      </c>
      <c r="O484" s="149" t="str">
        <f>IF(O483&lt;&gt;"",職員設定!$I$17,"0")</f>
        <v>0</v>
      </c>
      <c r="P484" s="1001"/>
      <c r="Q484" s="1046"/>
      <c r="R484" s="971"/>
      <c r="S484" s="45" t="s">
        <v>71</v>
      </c>
      <c r="T484" s="149" t="str">
        <f>IF(T483&lt;&gt;"",職員設定!$I$17,"0")</f>
        <v>0</v>
      </c>
      <c r="U484" s="1001"/>
      <c r="V484" s="1046"/>
      <c r="W484" s="971"/>
      <c r="X484" s="45" t="s">
        <v>71</v>
      </c>
      <c r="Y484" s="149" t="str">
        <f>IF(Y483&lt;&gt;"",職員設定!$I$17,"0")</f>
        <v>0</v>
      </c>
      <c r="Z484" s="1001"/>
      <c r="AA484" s="1046"/>
      <c r="AB484" s="971"/>
      <c r="AC484" s="45" t="s">
        <v>71</v>
      </c>
      <c r="AD484" s="149" t="str">
        <f>IF(AD483&lt;&gt;"",職員設定!$I$17,"0")</f>
        <v>0</v>
      </c>
      <c r="AE484" s="1001"/>
      <c r="AF484" s="1046"/>
      <c r="AG484" s="971"/>
      <c r="AH484" s="45" t="s">
        <v>71</v>
      </c>
      <c r="AI484" s="149" t="str">
        <f>IF(AI483&lt;&gt;"",職員設定!$I$17,"0")</f>
        <v>0</v>
      </c>
      <c r="AJ484" s="1001"/>
      <c r="AK484" s="1046"/>
      <c r="AL484" s="971"/>
      <c r="AM484" s="45" t="s">
        <v>71</v>
      </c>
      <c r="AN484" s="149" t="str">
        <f>IF(AN483&lt;&gt;"",職員設定!$I$17,"0")</f>
        <v>0</v>
      </c>
      <c r="AO484" s="1001"/>
      <c r="AP484" s="1046"/>
      <c r="AQ484" s="971"/>
      <c r="AR484" s="45" t="s">
        <v>71</v>
      </c>
      <c r="AS484" s="149" t="str">
        <f>IF(AS483&lt;&gt;"",職員設定!$I$17,"0")</f>
        <v>0</v>
      </c>
      <c r="AT484" s="1001"/>
      <c r="AU484" s="1046"/>
      <c r="AV484" s="971"/>
      <c r="AW484" s="45" t="s">
        <v>71</v>
      </c>
      <c r="AX484" s="149" t="str">
        <f>IF(AX483&lt;&gt;"",職員設定!$I$17,"0")</f>
        <v>0</v>
      </c>
      <c r="AY484" s="1001"/>
      <c r="AZ484" s="1046"/>
      <c r="BA484" s="971"/>
      <c r="BB484" s="45" t="s">
        <v>71</v>
      </c>
      <c r="BC484" s="149" t="str">
        <f>IF(BC483&lt;&gt;"",職員設定!$I$17,"0")</f>
        <v>0</v>
      </c>
      <c r="BD484" s="1001"/>
      <c r="BE484" s="1046"/>
      <c r="BF484" s="971"/>
      <c r="BG484" s="45" t="s">
        <v>71</v>
      </c>
      <c r="BH484" s="149" t="str">
        <f>IF(BH483&lt;&gt;"",職員設定!$I$17,"0")</f>
        <v>0</v>
      </c>
      <c r="BI484" s="1001"/>
      <c r="BJ484" s="1046"/>
      <c r="BK484" s="971"/>
      <c r="BL484" s="45"/>
      <c r="BM484" s="16"/>
      <c r="BN484" s="1001"/>
      <c r="BO484" s="984"/>
      <c r="BP484" s="954"/>
      <c r="BQ484" s="45"/>
      <c r="BR484" s="16"/>
      <c r="BS484" s="1001"/>
      <c r="BT484" s="984"/>
      <c r="BU484" s="954"/>
      <c r="BV484" s="45"/>
      <c r="BW484" s="16"/>
      <c r="BX484" s="1001"/>
      <c r="BY484" s="984"/>
      <c r="BZ484" s="954"/>
      <c r="CA484" s="1004"/>
      <c r="CB484" s="1020"/>
      <c r="CC484" s="1013"/>
    </row>
    <row r="485" spans="1:81" ht="18" customHeight="1" thickBot="1">
      <c r="A485" s="1180"/>
      <c r="B485" s="1163"/>
      <c r="C485" s="1141"/>
      <c r="D485" s="46" t="s">
        <v>51</v>
      </c>
      <c r="E485" s="18">
        <f>E483-E484</f>
        <v>0</v>
      </c>
      <c r="F485" s="1001"/>
      <c r="G485" s="1047"/>
      <c r="H485" s="1104"/>
      <c r="I485" s="46" t="s">
        <v>51</v>
      </c>
      <c r="J485" s="18">
        <f>J483-J484</f>
        <v>0</v>
      </c>
      <c r="K485" s="1001"/>
      <c r="L485" s="1047"/>
      <c r="M485" s="1104"/>
      <c r="N485" s="46" t="s">
        <v>51</v>
      </c>
      <c r="O485" s="18">
        <f>O483-O484</f>
        <v>0</v>
      </c>
      <c r="P485" s="1001"/>
      <c r="Q485" s="1047"/>
      <c r="R485" s="972"/>
      <c r="S485" s="46" t="s">
        <v>51</v>
      </c>
      <c r="T485" s="18">
        <f>T483-T484</f>
        <v>0</v>
      </c>
      <c r="U485" s="1001"/>
      <c r="V485" s="1047"/>
      <c r="W485" s="972"/>
      <c r="X485" s="46" t="s">
        <v>51</v>
      </c>
      <c r="Y485" s="18">
        <f>Y483-Y484</f>
        <v>0</v>
      </c>
      <c r="Z485" s="1001"/>
      <c r="AA485" s="1047"/>
      <c r="AB485" s="972"/>
      <c r="AC485" s="46" t="s">
        <v>51</v>
      </c>
      <c r="AD485" s="18">
        <f>AD483-AD484</f>
        <v>0</v>
      </c>
      <c r="AE485" s="1001"/>
      <c r="AF485" s="1047"/>
      <c r="AG485" s="972"/>
      <c r="AH485" s="46" t="s">
        <v>51</v>
      </c>
      <c r="AI485" s="18">
        <f>AI483-AI484</f>
        <v>0</v>
      </c>
      <c r="AJ485" s="1001"/>
      <c r="AK485" s="1047"/>
      <c r="AL485" s="972"/>
      <c r="AM485" s="46" t="s">
        <v>51</v>
      </c>
      <c r="AN485" s="18">
        <f>AN483-AN484</f>
        <v>0</v>
      </c>
      <c r="AO485" s="1001"/>
      <c r="AP485" s="1047"/>
      <c r="AQ485" s="972"/>
      <c r="AR485" s="46" t="s">
        <v>51</v>
      </c>
      <c r="AS485" s="18">
        <f>AS483-AS484</f>
        <v>0</v>
      </c>
      <c r="AT485" s="1001"/>
      <c r="AU485" s="1047"/>
      <c r="AV485" s="972"/>
      <c r="AW485" s="46" t="s">
        <v>51</v>
      </c>
      <c r="AX485" s="18">
        <f>AX483-AX484</f>
        <v>0</v>
      </c>
      <c r="AY485" s="1001"/>
      <c r="AZ485" s="1047"/>
      <c r="BA485" s="972"/>
      <c r="BB485" s="46" t="s">
        <v>51</v>
      </c>
      <c r="BC485" s="18">
        <f>BC483-BC484</f>
        <v>0</v>
      </c>
      <c r="BD485" s="1001"/>
      <c r="BE485" s="1047"/>
      <c r="BF485" s="972"/>
      <c r="BG485" s="46" t="s">
        <v>51</v>
      </c>
      <c r="BH485" s="18">
        <f>BH483-BH484</f>
        <v>0</v>
      </c>
      <c r="BI485" s="1001"/>
      <c r="BJ485" s="1047"/>
      <c r="BK485" s="972"/>
      <c r="BL485" s="77"/>
      <c r="BM485" s="78"/>
      <c r="BN485" s="1001"/>
      <c r="BO485" s="985"/>
      <c r="BP485" s="955"/>
      <c r="BQ485" s="77"/>
      <c r="BR485" s="78"/>
      <c r="BS485" s="1001"/>
      <c r="BT485" s="985"/>
      <c r="BU485" s="955"/>
      <c r="BV485" s="77"/>
      <c r="BW485" s="78"/>
      <c r="BX485" s="1001"/>
      <c r="BY485" s="985"/>
      <c r="BZ485" s="955"/>
      <c r="CA485" s="1005"/>
      <c r="CB485" s="1021"/>
      <c r="CC485" s="1014"/>
    </row>
    <row r="486" spans="1:81" ht="18" customHeight="1">
      <c r="A486" s="1180"/>
      <c r="B486" s="1142" t="s">
        <v>53</v>
      </c>
      <c r="C486" s="1177" t="str">
        <f>職員設定!$J$7</f>
        <v>名称</v>
      </c>
      <c r="D486" s="44" t="s">
        <v>48</v>
      </c>
      <c r="E486" s="32"/>
      <c r="F486" s="1001"/>
      <c r="G486" s="1045">
        <f>E489*F471-H486</f>
        <v>0</v>
      </c>
      <c r="H486" s="1095"/>
      <c r="I486" s="44" t="s">
        <v>48</v>
      </c>
      <c r="J486" s="32"/>
      <c r="K486" s="1001"/>
      <c r="L486" s="1045">
        <f>J489*K471-M486</f>
        <v>0</v>
      </c>
      <c r="M486" s="1095"/>
      <c r="N486" s="44" t="s">
        <v>48</v>
      </c>
      <c r="O486" s="32"/>
      <c r="P486" s="1001"/>
      <c r="Q486" s="1045">
        <f>O489*P471-R486</f>
        <v>0</v>
      </c>
      <c r="R486" s="986"/>
      <c r="S486" s="44" t="s">
        <v>48</v>
      </c>
      <c r="T486" s="32"/>
      <c r="U486" s="1001"/>
      <c r="V486" s="1045">
        <f>T489*U471-W486</f>
        <v>0</v>
      </c>
      <c r="W486" s="986"/>
      <c r="X486" s="44" t="s">
        <v>48</v>
      </c>
      <c r="Y486" s="32"/>
      <c r="Z486" s="1001"/>
      <c r="AA486" s="1045">
        <f>Y489*Z471-AB486</f>
        <v>0</v>
      </c>
      <c r="AB486" s="986"/>
      <c r="AC486" s="44" t="s">
        <v>48</v>
      </c>
      <c r="AD486" s="32"/>
      <c r="AE486" s="1001"/>
      <c r="AF486" s="1045">
        <f>AD489*AE471-AG486</f>
        <v>0</v>
      </c>
      <c r="AG486" s="986"/>
      <c r="AH486" s="44" t="s">
        <v>48</v>
      </c>
      <c r="AI486" s="32"/>
      <c r="AJ486" s="1001"/>
      <c r="AK486" s="1045">
        <f>AI489*AJ471-AL486</f>
        <v>0</v>
      </c>
      <c r="AL486" s="986"/>
      <c r="AM486" s="44" t="s">
        <v>48</v>
      </c>
      <c r="AN486" s="32"/>
      <c r="AO486" s="1001"/>
      <c r="AP486" s="1045">
        <f>AN489*AO471-AQ486</f>
        <v>0</v>
      </c>
      <c r="AQ486" s="986"/>
      <c r="AR486" s="44" t="s">
        <v>48</v>
      </c>
      <c r="AS486" s="32"/>
      <c r="AT486" s="1001"/>
      <c r="AU486" s="1045">
        <f>AS489*AT471-AV486</f>
        <v>0</v>
      </c>
      <c r="AV486" s="986"/>
      <c r="AW486" s="44" t="s">
        <v>48</v>
      </c>
      <c r="AX486" s="32"/>
      <c r="AY486" s="1001"/>
      <c r="AZ486" s="1045">
        <f>AX489*AY471-BA486</f>
        <v>0</v>
      </c>
      <c r="BA486" s="986"/>
      <c r="BB486" s="44" t="s">
        <v>48</v>
      </c>
      <c r="BC486" s="32"/>
      <c r="BD486" s="1001"/>
      <c r="BE486" s="1045">
        <f>BC489*BD471-BF486</f>
        <v>0</v>
      </c>
      <c r="BF486" s="986"/>
      <c r="BG486" s="44" t="s">
        <v>48</v>
      </c>
      <c r="BH486" s="32"/>
      <c r="BI486" s="1001"/>
      <c r="BJ486" s="1045">
        <f>BH489*BI471-BK486</f>
        <v>0</v>
      </c>
      <c r="BK486" s="986"/>
      <c r="BL486" s="409" t="s">
        <v>206</v>
      </c>
      <c r="BM486" s="32"/>
      <c r="BN486" s="1001"/>
      <c r="BO486" s="973">
        <f>BM489*BN471-BP486</f>
        <v>0</v>
      </c>
      <c r="BP486" s="961">
        <f>IF(BM487&gt;BM486,(BM487-BM486)*BN471,0)</f>
        <v>0</v>
      </c>
      <c r="BQ486" s="409" t="s">
        <v>206</v>
      </c>
      <c r="BR486" s="32"/>
      <c r="BS486" s="1001"/>
      <c r="BT486" s="973">
        <f>BR489*BS471-BU486</f>
        <v>0</v>
      </c>
      <c r="BU486" s="961">
        <f>IF(BR487&gt;BR486,(BR487-BR486)*BS471,0)</f>
        <v>0</v>
      </c>
      <c r="BV486" s="409" t="s">
        <v>206</v>
      </c>
      <c r="BW486" s="32"/>
      <c r="BX486" s="1001"/>
      <c r="BY486" s="973">
        <f>BW489*BX471-BZ486</f>
        <v>0</v>
      </c>
      <c r="BZ486" s="961">
        <f>IF(BW487&gt;BW486,(BW487-BW486)*BX471,0)</f>
        <v>0</v>
      </c>
      <c r="CA486" s="1003">
        <f>BJ486+BK486+BE486+BF486+AZ486+BA486+AU486+AV486+AP486+AQ486+AK486+AL486+AF486+AG486+AA486+AB486+V486+W486+Q486+R486+L486+M486+G486+H486+BO486+BP486+BT486+BU486+BY486+BZ486</f>
        <v>0</v>
      </c>
      <c r="CB486" s="1019">
        <f>H486+M486</f>
        <v>0</v>
      </c>
      <c r="CC486" s="944">
        <f>BK486+BF486+BA486+AV486+AQ486+AL486+AG486+AB486+W486+R486+BP486+BU486+BZ486</f>
        <v>0</v>
      </c>
    </row>
    <row r="487" spans="1:81" ht="18" customHeight="1">
      <c r="A487" s="1180"/>
      <c r="B487" s="1143"/>
      <c r="C487" s="1178"/>
      <c r="D487" s="48" t="s">
        <v>38</v>
      </c>
      <c r="E487" s="33"/>
      <c r="F487" s="1001"/>
      <c r="G487" s="1046"/>
      <c r="H487" s="1096"/>
      <c r="I487" s="48" t="s">
        <v>38</v>
      </c>
      <c r="J487" s="33"/>
      <c r="K487" s="1001"/>
      <c r="L487" s="1046"/>
      <c r="M487" s="1096"/>
      <c r="N487" s="48" t="s">
        <v>38</v>
      </c>
      <c r="O487" s="33"/>
      <c r="P487" s="1001"/>
      <c r="Q487" s="1046"/>
      <c r="R487" s="987"/>
      <c r="S487" s="48" t="s">
        <v>38</v>
      </c>
      <c r="T487" s="33"/>
      <c r="U487" s="1001"/>
      <c r="V487" s="1046"/>
      <c r="W487" s="987"/>
      <c r="X487" s="48" t="s">
        <v>38</v>
      </c>
      <c r="Y487" s="33"/>
      <c r="Z487" s="1001"/>
      <c r="AA487" s="1046"/>
      <c r="AB487" s="987"/>
      <c r="AC487" s="48" t="s">
        <v>38</v>
      </c>
      <c r="AD487" s="33"/>
      <c r="AE487" s="1001"/>
      <c r="AF487" s="1046"/>
      <c r="AG487" s="987"/>
      <c r="AH487" s="48" t="s">
        <v>38</v>
      </c>
      <c r="AI487" s="33"/>
      <c r="AJ487" s="1001"/>
      <c r="AK487" s="1046"/>
      <c r="AL487" s="987"/>
      <c r="AM487" s="48" t="s">
        <v>38</v>
      </c>
      <c r="AN487" s="33"/>
      <c r="AO487" s="1001"/>
      <c r="AP487" s="1046"/>
      <c r="AQ487" s="987"/>
      <c r="AR487" s="48" t="s">
        <v>38</v>
      </c>
      <c r="AS487" s="33"/>
      <c r="AT487" s="1001"/>
      <c r="AU487" s="1046"/>
      <c r="AV487" s="987"/>
      <c r="AW487" s="48" t="s">
        <v>38</v>
      </c>
      <c r="AX487" s="33"/>
      <c r="AY487" s="1001"/>
      <c r="AZ487" s="1046"/>
      <c r="BA487" s="987"/>
      <c r="BB487" s="48" t="s">
        <v>38</v>
      </c>
      <c r="BC487" s="33"/>
      <c r="BD487" s="1001"/>
      <c r="BE487" s="1046"/>
      <c r="BF487" s="987"/>
      <c r="BG487" s="48" t="s">
        <v>38</v>
      </c>
      <c r="BH487" s="33"/>
      <c r="BI487" s="1001"/>
      <c r="BJ487" s="1046"/>
      <c r="BK487" s="987"/>
      <c r="BL487" s="48" t="s">
        <v>205</v>
      </c>
      <c r="BM487" s="33"/>
      <c r="BN487" s="1001"/>
      <c r="BO487" s="974"/>
      <c r="BP487" s="958"/>
      <c r="BQ487" s="48" t="s">
        <v>205</v>
      </c>
      <c r="BR487" s="33"/>
      <c r="BS487" s="1001"/>
      <c r="BT487" s="974"/>
      <c r="BU487" s="958"/>
      <c r="BV487" s="48" t="s">
        <v>205</v>
      </c>
      <c r="BW487" s="33"/>
      <c r="BX487" s="1001"/>
      <c r="BY487" s="974"/>
      <c r="BZ487" s="958"/>
      <c r="CA487" s="1080"/>
      <c r="CB487" s="1022"/>
      <c r="CC487" s="1028"/>
    </row>
    <row r="488" spans="1:81" ht="18" customHeight="1">
      <c r="A488" s="1180"/>
      <c r="B488" s="1143"/>
      <c r="C488" s="1178"/>
      <c r="D488" s="49" t="s">
        <v>44</v>
      </c>
      <c r="E488" s="34"/>
      <c r="F488" s="1001"/>
      <c r="G488" s="1046"/>
      <c r="H488" s="1096"/>
      <c r="I488" s="49" t="s">
        <v>44</v>
      </c>
      <c r="J488" s="34"/>
      <c r="K488" s="1001"/>
      <c r="L488" s="1046"/>
      <c r="M488" s="1096"/>
      <c r="N488" s="49" t="s">
        <v>44</v>
      </c>
      <c r="O488" s="34"/>
      <c r="P488" s="1001"/>
      <c r="Q488" s="1046"/>
      <c r="R488" s="987"/>
      <c r="S488" s="49" t="s">
        <v>44</v>
      </c>
      <c r="T488" s="34"/>
      <c r="U488" s="1001"/>
      <c r="V488" s="1046"/>
      <c r="W488" s="987"/>
      <c r="X488" s="49" t="s">
        <v>44</v>
      </c>
      <c r="Y488" s="34"/>
      <c r="Z488" s="1001"/>
      <c r="AA488" s="1046"/>
      <c r="AB488" s="987"/>
      <c r="AC488" s="49" t="s">
        <v>44</v>
      </c>
      <c r="AD488" s="34"/>
      <c r="AE488" s="1001"/>
      <c r="AF488" s="1046"/>
      <c r="AG488" s="987"/>
      <c r="AH488" s="49" t="s">
        <v>44</v>
      </c>
      <c r="AI488" s="34"/>
      <c r="AJ488" s="1001"/>
      <c r="AK488" s="1046"/>
      <c r="AL488" s="987"/>
      <c r="AM488" s="49" t="s">
        <v>44</v>
      </c>
      <c r="AN488" s="34"/>
      <c r="AO488" s="1001"/>
      <c r="AP488" s="1046"/>
      <c r="AQ488" s="987"/>
      <c r="AR488" s="49" t="s">
        <v>44</v>
      </c>
      <c r="AS488" s="34"/>
      <c r="AT488" s="1001"/>
      <c r="AU488" s="1046"/>
      <c r="AV488" s="987"/>
      <c r="AW488" s="49" t="s">
        <v>44</v>
      </c>
      <c r="AX488" s="34"/>
      <c r="AY488" s="1001"/>
      <c r="AZ488" s="1046"/>
      <c r="BA488" s="987"/>
      <c r="BB488" s="49" t="s">
        <v>44</v>
      </c>
      <c r="BC488" s="34"/>
      <c r="BD488" s="1001"/>
      <c r="BE488" s="1046"/>
      <c r="BF488" s="987"/>
      <c r="BG488" s="49" t="s">
        <v>44</v>
      </c>
      <c r="BH488" s="34"/>
      <c r="BI488" s="1001"/>
      <c r="BJ488" s="1046"/>
      <c r="BK488" s="987"/>
      <c r="BL488" s="517" t="s">
        <v>52</v>
      </c>
      <c r="BM488" s="28">
        <f>IF(BM487="",0,職員設定!M17)</f>
        <v>0</v>
      </c>
      <c r="BN488" s="1001"/>
      <c r="BO488" s="974"/>
      <c r="BP488" s="958"/>
      <c r="BQ488" s="517" t="s">
        <v>52</v>
      </c>
      <c r="BR488" s="28">
        <f>IF(BR487="",0,職員設定!N17)</f>
        <v>0</v>
      </c>
      <c r="BS488" s="1001"/>
      <c r="BT488" s="974"/>
      <c r="BU488" s="958"/>
      <c r="BV488" s="250" t="s">
        <v>52</v>
      </c>
      <c r="BW488" s="34"/>
      <c r="BX488" s="1001"/>
      <c r="BY488" s="974"/>
      <c r="BZ488" s="958"/>
      <c r="CA488" s="1080"/>
      <c r="CB488" s="1022"/>
      <c r="CC488" s="1028"/>
    </row>
    <row r="489" spans="1:81" ht="18" customHeight="1" thickBot="1">
      <c r="A489" s="1180"/>
      <c r="B489" s="1143"/>
      <c r="C489" s="1179"/>
      <c r="D489" s="50" t="s">
        <v>88</v>
      </c>
      <c r="E489" s="18">
        <f>E487-E488</f>
        <v>0</v>
      </c>
      <c r="F489" s="1001"/>
      <c r="G489" s="1047"/>
      <c r="H489" s="1097"/>
      <c r="I489" s="50" t="s">
        <v>88</v>
      </c>
      <c r="J489" s="18">
        <f>J487-J488</f>
        <v>0</v>
      </c>
      <c r="K489" s="1001"/>
      <c r="L489" s="1047"/>
      <c r="M489" s="1097"/>
      <c r="N489" s="50" t="s">
        <v>88</v>
      </c>
      <c r="O489" s="18">
        <f>O487-O488</f>
        <v>0</v>
      </c>
      <c r="P489" s="1001"/>
      <c r="Q489" s="1047"/>
      <c r="R489" s="988"/>
      <c r="S489" s="50" t="s">
        <v>88</v>
      </c>
      <c r="T489" s="18">
        <f>T487-T488</f>
        <v>0</v>
      </c>
      <c r="U489" s="1001"/>
      <c r="V489" s="1047"/>
      <c r="W489" s="988"/>
      <c r="X489" s="50" t="s">
        <v>88</v>
      </c>
      <c r="Y489" s="18">
        <f>Y487-Y488</f>
        <v>0</v>
      </c>
      <c r="Z489" s="1001"/>
      <c r="AA489" s="1047"/>
      <c r="AB489" s="988"/>
      <c r="AC489" s="50" t="s">
        <v>88</v>
      </c>
      <c r="AD489" s="18">
        <f>AD487-AD488</f>
        <v>0</v>
      </c>
      <c r="AE489" s="1001"/>
      <c r="AF489" s="1047"/>
      <c r="AG489" s="988"/>
      <c r="AH489" s="50" t="s">
        <v>88</v>
      </c>
      <c r="AI489" s="18">
        <f>AI487-AI488</f>
        <v>0</v>
      </c>
      <c r="AJ489" s="1001"/>
      <c r="AK489" s="1047"/>
      <c r="AL489" s="988"/>
      <c r="AM489" s="50" t="s">
        <v>88</v>
      </c>
      <c r="AN489" s="18">
        <f>AN487-AN488</f>
        <v>0</v>
      </c>
      <c r="AO489" s="1001"/>
      <c r="AP489" s="1047"/>
      <c r="AQ489" s="988"/>
      <c r="AR489" s="50" t="s">
        <v>88</v>
      </c>
      <c r="AS489" s="18">
        <f>AS487-AS488</f>
        <v>0</v>
      </c>
      <c r="AT489" s="1001"/>
      <c r="AU489" s="1047"/>
      <c r="AV489" s="988"/>
      <c r="AW489" s="50" t="s">
        <v>88</v>
      </c>
      <c r="AX489" s="18">
        <f>AX487-AX488</f>
        <v>0</v>
      </c>
      <c r="AY489" s="1001"/>
      <c r="AZ489" s="1047"/>
      <c r="BA489" s="988"/>
      <c r="BB489" s="50" t="s">
        <v>88</v>
      </c>
      <c r="BC489" s="18">
        <f>BC487-BC488</f>
        <v>0</v>
      </c>
      <c r="BD489" s="1001"/>
      <c r="BE489" s="1047"/>
      <c r="BF489" s="988"/>
      <c r="BG489" s="50" t="s">
        <v>88</v>
      </c>
      <c r="BH489" s="18">
        <f>BH487-BH488</f>
        <v>0</v>
      </c>
      <c r="BI489" s="1001"/>
      <c r="BJ489" s="1047"/>
      <c r="BK489" s="988"/>
      <c r="BL489" s="52" t="s">
        <v>204</v>
      </c>
      <c r="BM489" s="19">
        <f>BM487-BM488</f>
        <v>0</v>
      </c>
      <c r="BN489" s="1001"/>
      <c r="BO489" s="975"/>
      <c r="BP489" s="959"/>
      <c r="BQ489" s="52" t="s">
        <v>204</v>
      </c>
      <c r="BR489" s="19">
        <f>BR487-BR488</f>
        <v>0</v>
      </c>
      <c r="BS489" s="1001"/>
      <c r="BT489" s="975"/>
      <c r="BU489" s="959"/>
      <c r="BV489" s="52" t="s">
        <v>204</v>
      </c>
      <c r="BW489" s="19">
        <f>BW487-BW488</f>
        <v>0</v>
      </c>
      <c r="BX489" s="1001"/>
      <c r="BY489" s="975"/>
      <c r="BZ489" s="959"/>
      <c r="CA489" s="1081"/>
      <c r="CB489" s="1023"/>
      <c r="CC489" s="1029">
        <f t="shared" ref="CC489" si="211">BK489+BF489+BA489+AV489+AQ489+AL489+AG489+AB489+W489+R489</f>
        <v>0</v>
      </c>
    </row>
    <row r="490" spans="1:81" ht="18" customHeight="1">
      <c r="A490" s="1180"/>
      <c r="B490" s="1143"/>
      <c r="C490" s="1177" t="str">
        <f>職員設定!$K$7</f>
        <v>名称</v>
      </c>
      <c r="D490" s="44" t="s">
        <v>48</v>
      </c>
      <c r="E490" s="32"/>
      <c r="F490" s="1001"/>
      <c r="G490" s="1045">
        <f>E493*F471-H490</f>
        <v>0</v>
      </c>
      <c r="H490" s="1095"/>
      <c r="I490" s="44" t="s">
        <v>48</v>
      </c>
      <c r="J490" s="32"/>
      <c r="K490" s="1001"/>
      <c r="L490" s="1045">
        <f>J493*K471-M490</f>
        <v>0</v>
      </c>
      <c r="M490" s="1095"/>
      <c r="N490" s="44" t="s">
        <v>48</v>
      </c>
      <c r="O490" s="32"/>
      <c r="P490" s="1001"/>
      <c r="Q490" s="1045">
        <f>O493*P471-R490</f>
        <v>0</v>
      </c>
      <c r="R490" s="986"/>
      <c r="S490" s="44" t="s">
        <v>48</v>
      </c>
      <c r="T490" s="32"/>
      <c r="U490" s="1001"/>
      <c r="V490" s="1045">
        <f>T493*U471-W490</f>
        <v>0</v>
      </c>
      <c r="W490" s="986"/>
      <c r="X490" s="44" t="s">
        <v>48</v>
      </c>
      <c r="Y490" s="32"/>
      <c r="Z490" s="1001"/>
      <c r="AA490" s="1045">
        <f>Y493*Z471-AB490</f>
        <v>0</v>
      </c>
      <c r="AB490" s="986"/>
      <c r="AC490" s="44" t="s">
        <v>48</v>
      </c>
      <c r="AD490" s="32"/>
      <c r="AE490" s="1001"/>
      <c r="AF490" s="1045">
        <f>AD493*AE471-AG490</f>
        <v>0</v>
      </c>
      <c r="AG490" s="986"/>
      <c r="AH490" s="44" t="s">
        <v>48</v>
      </c>
      <c r="AI490" s="32"/>
      <c r="AJ490" s="1001"/>
      <c r="AK490" s="1045">
        <f>AI493*AJ471-AL490</f>
        <v>0</v>
      </c>
      <c r="AL490" s="986"/>
      <c r="AM490" s="44" t="s">
        <v>48</v>
      </c>
      <c r="AN490" s="32"/>
      <c r="AO490" s="1001"/>
      <c r="AP490" s="1045">
        <f>AN493*AO471-AQ490</f>
        <v>0</v>
      </c>
      <c r="AQ490" s="986"/>
      <c r="AR490" s="44" t="s">
        <v>48</v>
      </c>
      <c r="AS490" s="32"/>
      <c r="AT490" s="1001"/>
      <c r="AU490" s="1045">
        <f>AS493*AT471-AV490</f>
        <v>0</v>
      </c>
      <c r="AV490" s="986"/>
      <c r="AW490" s="44" t="s">
        <v>48</v>
      </c>
      <c r="AX490" s="32"/>
      <c r="AY490" s="1001"/>
      <c r="AZ490" s="1045">
        <f>AX493*AY471-BA490</f>
        <v>0</v>
      </c>
      <c r="BA490" s="986"/>
      <c r="BB490" s="44" t="s">
        <v>48</v>
      </c>
      <c r="BC490" s="32"/>
      <c r="BD490" s="1001"/>
      <c r="BE490" s="1045">
        <f>BC493*BD471-BF490</f>
        <v>0</v>
      </c>
      <c r="BF490" s="986"/>
      <c r="BG490" s="44" t="s">
        <v>48</v>
      </c>
      <c r="BH490" s="32"/>
      <c r="BI490" s="1001"/>
      <c r="BJ490" s="1045">
        <f>BH493*BI471-BK490</f>
        <v>0</v>
      </c>
      <c r="BK490" s="986"/>
      <c r="BL490" s="75"/>
      <c r="BM490" s="76"/>
      <c r="BN490" s="1001"/>
      <c r="BO490" s="976"/>
      <c r="BP490" s="962"/>
      <c r="BQ490" s="75"/>
      <c r="BR490" s="76"/>
      <c r="BS490" s="1001"/>
      <c r="BT490" s="976"/>
      <c r="BU490" s="962"/>
      <c r="BV490" s="75"/>
      <c r="BW490" s="76"/>
      <c r="BX490" s="1001"/>
      <c r="BY490" s="976"/>
      <c r="BZ490" s="962"/>
      <c r="CA490" s="1082">
        <f>BJ490+BK490+BE490+BF490+AZ490+BA490+AU490+AV490+AP490+AQ490+AK490+AL490+AF490+AG490+AA490+AB490+V490+W490+Q490+R490+L490+M490+G490+H490</f>
        <v>0</v>
      </c>
      <c r="CB490" s="1024">
        <f t="shared" ref="CB490" si="212">H490+M490</f>
        <v>0</v>
      </c>
      <c r="CC490" s="944">
        <f>BK490+BF490+BA490+AV490+AQ490+AL490+AG490+AB490+W490+R490</f>
        <v>0</v>
      </c>
    </row>
    <row r="491" spans="1:81" ht="18" customHeight="1">
      <c r="A491" s="1180"/>
      <c r="B491" s="1143"/>
      <c r="C491" s="1178"/>
      <c r="D491" s="48" t="s">
        <v>38</v>
      </c>
      <c r="E491" s="33"/>
      <c r="F491" s="1001"/>
      <c r="G491" s="1048"/>
      <c r="H491" s="1096"/>
      <c r="I491" s="48" t="s">
        <v>38</v>
      </c>
      <c r="J491" s="33"/>
      <c r="K491" s="1001"/>
      <c r="L491" s="1048"/>
      <c r="M491" s="1096"/>
      <c r="N491" s="48" t="s">
        <v>38</v>
      </c>
      <c r="O491" s="33"/>
      <c r="P491" s="1001"/>
      <c r="Q491" s="1048"/>
      <c r="R491" s="987"/>
      <c r="S491" s="48" t="s">
        <v>38</v>
      </c>
      <c r="T491" s="33"/>
      <c r="U491" s="1001"/>
      <c r="V491" s="1048"/>
      <c r="W491" s="987"/>
      <c r="X491" s="48" t="s">
        <v>38</v>
      </c>
      <c r="Y491" s="33"/>
      <c r="Z491" s="1001"/>
      <c r="AA491" s="1048"/>
      <c r="AB491" s="987"/>
      <c r="AC491" s="48" t="s">
        <v>38</v>
      </c>
      <c r="AD491" s="33"/>
      <c r="AE491" s="1001"/>
      <c r="AF491" s="1048"/>
      <c r="AG491" s="987"/>
      <c r="AH491" s="48" t="s">
        <v>38</v>
      </c>
      <c r="AI491" s="33"/>
      <c r="AJ491" s="1001"/>
      <c r="AK491" s="1048"/>
      <c r="AL491" s="987"/>
      <c r="AM491" s="48" t="s">
        <v>38</v>
      </c>
      <c r="AN491" s="33"/>
      <c r="AO491" s="1001"/>
      <c r="AP491" s="1048"/>
      <c r="AQ491" s="987"/>
      <c r="AR491" s="48" t="s">
        <v>38</v>
      </c>
      <c r="AS491" s="33"/>
      <c r="AT491" s="1001"/>
      <c r="AU491" s="1048"/>
      <c r="AV491" s="987"/>
      <c r="AW491" s="48" t="s">
        <v>38</v>
      </c>
      <c r="AX491" s="33"/>
      <c r="AY491" s="1001"/>
      <c r="AZ491" s="1048"/>
      <c r="BA491" s="987"/>
      <c r="BB491" s="48" t="s">
        <v>38</v>
      </c>
      <c r="BC491" s="33"/>
      <c r="BD491" s="1001"/>
      <c r="BE491" s="1048"/>
      <c r="BF491" s="987"/>
      <c r="BG491" s="48" t="s">
        <v>38</v>
      </c>
      <c r="BH491" s="33"/>
      <c r="BI491" s="1001"/>
      <c r="BJ491" s="1048"/>
      <c r="BK491" s="987"/>
      <c r="BL491" s="79"/>
      <c r="BM491" s="80"/>
      <c r="BN491" s="1001"/>
      <c r="BO491" s="977"/>
      <c r="BP491" s="954"/>
      <c r="BQ491" s="79"/>
      <c r="BR491" s="80"/>
      <c r="BS491" s="1001"/>
      <c r="BT491" s="977"/>
      <c r="BU491" s="954"/>
      <c r="BV491" s="79"/>
      <c r="BW491" s="80"/>
      <c r="BX491" s="1001"/>
      <c r="BY491" s="977"/>
      <c r="BZ491" s="954"/>
      <c r="CA491" s="1080"/>
      <c r="CB491" s="1020"/>
      <c r="CC491" s="945"/>
    </row>
    <row r="492" spans="1:81" ht="18" customHeight="1">
      <c r="A492" s="1180"/>
      <c r="B492" s="1143"/>
      <c r="C492" s="1178"/>
      <c r="D492" s="49" t="s">
        <v>44</v>
      </c>
      <c r="E492" s="34"/>
      <c r="F492" s="1001"/>
      <c r="G492" s="1048"/>
      <c r="H492" s="1096"/>
      <c r="I492" s="49" t="s">
        <v>44</v>
      </c>
      <c r="J492" s="34"/>
      <c r="K492" s="1001"/>
      <c r="L492" s="1048"/>
      <c r="M492" s="1096"/>
      <c r="N492" s="49" t="s">
        <v>44</v>
      </c>
      <c r="O492" s="34"/>
      <c r="P492" s="1001"/>
      <c r="Q492" s="1048"/>
      <c r="R492" s="987"/>
      <c r="S492" s="49" t="s">
        <v>44</v>
      </c>
      <c r="T492" s="34"/>
      <c r="U492" s="1001"/>
      <c r="V492" s="1048"/>
      <c r="W492" s="987"/>
      <c r="X492" s="49" t="s">
        <v>44</v>
      </c>
      <c r="Y492" s="34"/>
      <c r="Z492" s="1001"/>
      <c r="AA492" s="1048"/>
      <c r="AB492" s="987"/>
      <c r="AC492" s="49" t="s">
        <v>44</v>
      </c>
      <c r="AD492" s="34"/>
      <c r="AE492" s="1001"/>
      <c r="AF492" s="1048"/>
      <c r="AG492" s="987"/>
      <c r="AH492" s="49" t="s">
        <v>44</v>
      </c>
      <c r="AI492" s="34"/>
      <c r="AJ492" s="1001"/>
      <c r="AK492" s="1048"/>
      <c r="AL492" s="987"/>
      <c r="AM492" s="49" t="s">
        <v>44</v>
      </c>
      <c r="AN492" s="34"/>
      <c r="AO492" s="1001"/>
      <c r="AP492" s="1048"/>
      <c r="AQ492" s="987"/>
      <c r="AR492" s="49" t="s">
        <v>44</v>
      </c>
      <c r="AS492" s="34"/>
      <c r="AT492" s="1001"/>
      <c r="AU492" s="1048"/>
      <c r="AV492" s="987"/>
      <c r="AW492" s="49" t="s">
        <v>44</v>
      </c>
      <c r="AX492" s="34"/>
      <c r="AY492" s="1001"/>
      <c r="AZ492" s="1048"/>
      <c r="BA492" s="987"/>
      <c r="BB492" s="49" t="s">
        <v>44</v>
      </c>
      <c r="BC492" s="34"/>
      <c r="BD492" s="1001"/>
      <c r="BE492" s="1048"/>
      <c r="BF492" s="987"/>
      <c r="BG492" s="49" t="s">
        <v>44</v>
      </c>
      <c r="BH492" s="34"/>
      <c r="BI492" s="1001"/>
      <c r="BJ492" s="1048"/>
      <c r="BK492" s="987"/>
      <c r="BL492" s="72"/>
      <c r="BM492" s="28"/>
      <c r="BN492" s="1001"/>
      <c r="BO492" s="977"/>
      <c r="BP492" s="954"/>
      <c r="BQ492" s="72"/>
      <c r="BR492" s="28"/>
      <c r="BS492" s="1001"/>
      <c r="BT492" s="977"/>
      <c r="BU492" s="954"/>
      <c r="BV492" s="72"/>
      <c r="BW492" s="28"/>
      <c r="BX492" s="1001"/>
      <c r="BY492" s="977"/>
      <c r="BZ492" s="954"/>
      <c r="CA492" s="1080"/>
      <c r="CB492" s="1020"/>
      <c r="CC492" s="945"/>
    </row>
    <row r="493" spans="1:81" ht="18" customHeight="1" thickBot="1">
      <c r="A493" s="1180"/>
      <c r="B493" s="1143"/>
      <c r="C493" s="1179"/>
      <c r="D493" s="50" t="s">
        <v>88</v>
      </c>
      <c r="E493" s="18">
        <f>E491-E492</f>
        <v>0</v>
      </c>
      <c r="F493" s="1001"/>
      <c r="G493" s="1049"/>
      <c r="H493" s="1097"/>
      <c r="I493" s="50" t="s">
        <v>88</v>
      </c>
      <c r="J493" s="18">
        <f>J491-J492</f>
        <v>0</v>
      </c>
      <c r="K493" s="1001"/>
      <c r="L493" s="1049"/>
      <c r="M493" s="1097"/>
      <c r="N493" s="50" t="s">
        <v>88</v>
      </c>
      <c r="O493" s="18">
        <f>O491-O492</f>
        <v>0</v>
      </c>
      <c r="P493" s="1001"/>
      <c r="Q493" s="1049"/>
      <c r="R493" s="988"/>
      <c r="S493" s="50" t="s">
        <v>88</v>
      </c>
      <c r="T493" s="18">
        <f>T491-T492</f>
        <v>0</v>
      </c>
      <c r="U493" s="1001"/>
      <c r="V493" s="1049"/>
      <c r="W493" s="988"/>
      <c r="X493" s="50" t="s">
        <v>88</v>
      </c>
      <c r="Y493" s="18">
        <f>Y491-Y492</f>
        <v>0</v>
      </c>
      <c r="Z493" s="1001"/>
      <c r="AA493" s="1049"/>
      <c r="AB493" s="988"/>
      <c r="AC493" s="50" t="s">
        <v>88</v>
      </c>
      <c r="AD493" s="18">
        <f>AD491-AD492</f>
        <v>0</v>
      </c>
      <c r="AE493" s="1001"/>
      <c r="AF493" s="1049"/>
      <c r="AG493" s="988"/>
      <c r="AH493" s="50" t="s">
        <v>88</v>
      </c>
      <c r="AI493" s="18">
        <f>AI491-AI492</f>
        <v>0</v>
      </c>
      <c r="AJ493" s="1001"/>
      <c r="AK493" s="1049"/>
      <c r="AL493" s="988"/>
      <c r="AM493" s="50" t="s">
        <v>88</v>
      </c>
      <c r="AN493" s="18">
        <f>AN491-AN492</f>
        <v>0</v>
      </c>
      <c r="AO493" s="1001"/>
      <c r="AP493" s="1049"/>
      <c r="AQ493" s="988"/>
      <c r="AR493" s="50" t="s">
        <v>88</v>
      </c>
      <c r="AS493" s="18">
        <f>AS491-AS492</f>
        <v>0</v>
      </c>
      <c r="AT493" s="1001"/>
      <c r="AU493" s="1049"/>
      <c r="AV493" s="988"/>
      <c r="AW493" s="50" t="s">
        <v>88</v>
      </c>
      <c r="AX493" s="18">
        <f>AX491-AX492</f>
        <v>0</v>
      </c>
      <c r="AY493" s="1001"/>
      <c r="AZ493" s="1049"/>
      <c r="BA493" s="988"/>
      <c r="BB493" s="50" t="s">
        <v>88</v>
      </c>
      <c r="BC493" s="18">
        <f>BC491-BC492</f>
        <v>0</v>
      </c>
      <c r="BD493" s="1001"/>
      <c r="BE493" s="1049"/>
      <c r="BF493" s="988"/>
      <c r="BG493" s="50" t="s">
        <v>88</v>
      </c>
      <c r="BH493" s="18">
        <f>BH491-BH492</f>
        <v>0</v>
      </c>
      <c r="BI493" s="1001"/>
      <c r="BJ493" s="1049"/>
      <c r="BK493" s="988"/>
      <c r="BL493" s="81"/>
      <c r="BM493" s="78"/>
      <c r="BN493" s="1001"/>
      <c r="BO493" s="978"/>
      <c r="BP493" s="955"/>
      <c r="BQ493" s="81"/>
      <c r="BR493" s="78"/>
      <c r="BS493" s="1001"/>
      <c r="BT493" s="978"/>
      <c r="BU493" s="955"/>
      <c r="BV493" s="81"/>
      <c r="BW493" s="78"/>
      <c r="BX493" s="1001"/>
      <c r="BY493" s="978"/>
      <c r="BZ493" s="955"/>
      <c r="CA493" s="1081"/>
      <c r="CB493" s="1021"/>
      <c r="CC493" s="945">
        <f t="shared" ref="CC493:CC513" si="213">BK493+BF493+BA493+AV493+AQ493+AL493+AG493+AB493+W493+R493</f>
        <v>0</v>
      </c>
    </row>
    <row r="494" spans="1:81" ht="18" customHeight="1" thickBot="1">
      <c r="A494" s="1180"/>
      <c r="B494" s="1143"/>
      <c r="C494" s="1145" t="s">
        <v>41</v>
      </c>
      <c r="D494" s="44" t="s">
        <v>119</v>
      </c>
      <c r="E494" s="35"/>
      <c r="F494" s="1001"/>
      <c r="G494" s="1045">
        <f>E497*F471-H494</f>
        <v>0</v>
      </c>
      <c r="H494" s="1095"/>
      <c r="I494" s="44" t="s">
        <v>119</v>
      </c>
      <c r="J494" s="35">
        <v>1</v>
      </c>
      <c r="K494" s="1001"/>
      <c r="L494" s="1045">
        <f>J497*K471-M494</f>
        <v>356</v>
      </c>
      <c r="M494" s="1095">
        <v>24</v>
      </c>
      <c r="N494" s="44" t="s">
        <v>119</v>
      </c>
      <c r="O494" s="35"/>
      <c r="P494" s="1001"/>
      <c r="Q494" s="1045">
        <f>O497*P471-R494</f>
        <v>0</v>
      </c>
      <c r="R494" s="961">
        <f>IF(O494="",0,ROUND(SUM(R471:R485)*O494*P471/職員設定!$C$7,0))</f>
        <v>0</v>
      </c>
      <c r="S494" s="44" t="s">
        <v>119</v>
      </c>
      <c r="T494" s="35">
        <v>3</v>
      </c>
      <c r="U494" s="1001"/>
      <c r="V494" s="1045">
        <f>T497*U471-W494</f>
        <v>1067</v>
      </c>
      <c r="W494" s="961">
        <f>IF(T494="",0,ROUND(SUM(W471:W485)*T494*U471/職員設定!$C$7,0))</f>
        <v>71</v>
      </c>
      <c r="X494" s="44" t="s">
        <v>119</v>
      </c>
      <c r="Y494" s="35">
        <v>0.83299999999999996</v>
      </c>
      <c r="Z494" s="1001"/>
      <c r="AA494" s="1045">
        <f>Y497*Z471-AB494</f>
        <v>296</v>
      </c>
      <c r="AB494" s="961">
        <f>IF(Y494="",0,ROUND(SUM(AB471:AB485)*Y494*Z471/職員設定!$C$7,0))</f>
        <v>20</v>
      </c>
      <c r="AC494" s="44" t="s">
        <v>119</v>
      </c>
      <c r="AD494" s="35"/>
      <c r="AE494" s="1001"/>
      <c r="AF494" s="1045">
        <f>AD497*AE471-AG494</f>
        <v>0</v>
      </c>
      <c r="AG494" s="961">
        <f>IF(AD494="",0,ROUND(SUM(AG471:AG485)*AD494*AE471/職員設定!$C$7,0))</f>
        <v>0</v>
      </c>
      <c r="AH494" s="44" t="s">
        <v>119</v>
      </c>
      <c r="AI494" s="35"/>
      <c r="AJ494" s="1001"/>
      <c r="AK494" s="1045">
        <f>AI497*AJ471-AL494</f>
        <v>0</v>
      </c>
      <c r="AL494" s="961">
        <f>IF(AI494="",0,ROUND(SUM(AL471:AL485)*AI494*AJ471/職員設定!$C$7,0))</f>
        <v>0</v>
      </c>
      <c r="AM494" s="44" t="s">
        <v>119</v>
      </c>
      <c r="AN494" s="35"/>
      <c r="AO494" s="1001"/>
      <c r="AP494" s="1045">
        <f>AN497*AO471-AQ494</f>
        <v>0</v>
      </c>
      <c r="AQ494" s="961">
        <f>IF(AN494="",0,ROUND(SUM(AQ471:AQ485)*AN494*AO471/職員設定!$C$7,0))</f>
        <v>0</v>
      </c>
      <c r="AR494" s="44" t="s">
        <v>119</v>
      </c>
      <c r="AS494" s="35"/>
      <c r="AT494" s="1001"/>
      <c r="AU494" s="1045">
        <f>AS497*AT471-AV494</f>
        <v>0</v>
      </c>
      <c r="AV494" s="961">
        <f>IF(AS494="",0,ROUND(SUM(AV471:AV485)*AS494*AT471/職員設定!$C$7,0))</f>
        <v>0</v>
      </c>
      <c r="AW494" s="44" t="s">
        <v>119</v>
      </c>
      <c r="AX494" s="35"/>
      <c r="AY494" s="1001"/>
      <c r="AZ494" s="1045">
        <f>AX497*AY471-BA494</f>
        <v>0</v>
      </c>
      <c r="BA494" s="961">
        <f>IF(AX494="",0,ROUND(SUM(BA471:BA485)*AX494*AY471/職員設定!$C$7,0))</f>
        <v>0</v>
      </c>
      <c r="BB494" s="44" t="s">
        <v>119</v>
      </c>
      <c r="BC494" s="35"/>
      <c r="BD494" s="1001"/>
      <c r="BE494" s="1045">
        <f>BC497*BD471-BF494</f>
        <v>0</v>
      </c>
      <c r="BF494" s="961">
        <f>IF(BC494="",0,ROUND(SUM(BF471:BF485)*BC494*BD471/職員設定!$C$7,0))</f>
        <v>0</v>
      </c>
      <c r="BG494" s="44" t="s">
        <v>119</v>
      </c>
      <c r="BH494" s="35"/>
      <c r="BI494" s="1001"/>
      <c r="BJ494" s="1045">
        <f>BH497*BI471-BK494</f>
        <v>0</v>
      </c>
      <c r="BK494" s="961">
        <f>IF(BH494="",0,ROUND(SUM(BK471:BK485)*BH494*BI471/職員設定!$C$7,0))</f>
        <v>0</v>
      </c>
      <c r="BL494" s="75"/>
      <c r="BM494" s="82"/>
      <c r="BN494" s="1001"/>
      <c r="BO494" s="966"/>
      <c r="BP494" s="953"/>
      <c r="BQ494" s="75"/>
      <c r="BR494" s="82"/>
      <c r="BS494" s="1001"/>
      <c r="BT494" s="966"/>
      <c r="BU494" s="953"/>
      <c r="BV494" s="75"/>
      <c r="BW494" s="82"/>
      <c r="BX494" s="1001"/>
      <c r="BY494" s="966"/>
      <c r="BZ494" s="953"/>
      <c r="CA494" s="1082">
        <f t="shared" ref="CA494" si="214">BJ494+BK494+BE494+BF494+AZ494+BA494+AU494+AV494+AP494+AQ494+AK494+AL494+AF494+AG494+AA494+AB494+V494+W494+Q494+R494+L494+M494+G494+H494</f>
        <v>1834</v>
      </c>
      <c r="CB494" s="1024">
        <f t="shared" ref="CB494" si="215">H494+M494</f>
        <v>24</v>
      </c>
      <c r="CC494" s="946">
        <f>BK494+BF494+BA494+AV494+AQ494+AL494+AG494+AB494+W494+R494</f>
        <v>91</v>
      </c>
    </row>
    <row r="495" spans="1:81" ht="18" customHeight="1" thickBot="1">
      <c r="A495" s="1180"/>
      <c r="B495" s="1143"/>
      <c r="C495" s="1146"/>
      <c r="D495" s="48" t="s">
        <v>38</v>
      </c>
      <c r="E495" s="33"/>
      <c r="F495" s="1001"/>
      <c r="G495" s="1046"/>
      <c r="H495" s="1096"/>
      <c r="I495" s="48" t="s">
        <v>38</v>
      </c>
      <c r="J495" s="33">
        <v>1388</v>
      </c>
      <c r="K495" s="1001"/>
      <c r="L495" s="1046"/>
      <c r="M495" s="1096"/>
      <c r="N495" s="48" t="s">
        <v>38</v>
      </c>
      <c r="O495" s="33"/>
      <c r="P495" s="1001"/>
      <c r="Q495" s="1046"/>
      <c r="R495" s="979"/>
      <c r="S495" s="48" t="s">
        <v>38</v>
      </c>
      <c r="T495" s="33">
        <v>4162</v>
      </c>
      <c r="U495" s="1001"/>
      <c r="V495" s="1046"/>
      <c r="W495" s="979"/>
      <c r="X495" s="48" t="s">
        <v>38</v>
      </c>
      <c r="Y495" s="33">
        <v>1156</v>
      </c>
      <c r="Z495" s="1001"/>
      <c r="AA495" s="1046"/>
      <c r="AB495" s="979"/>
      <c r="AC495" s="48" t="s">
        <v>38</v>
      </c>
      <c r="AD495" s="33"/>
      <c r="AE495" s="1001"/>
      <c r="AF495" s="1046"/>
      <c r="AG495" s="979"/>
      <c r="AH495" s="48" t="s">
        <v>38</v>
      </c>
      <c r="AI495" s="33"/>
      <c r="AJ495" s="1001"/>
      <c r="AK495" s="1046"/>
      <c r="AL495" s="979"/>
      <c r="AM495" s="48" t="s">
        <v>38</v>
      </c>
      <c r="AN495" s="33"/>
      <c r="AO495" s="1001"/>
      <c r="AP495" s="1046"/>
      <c r="AQ495" s="979"/>
      <c r="AR495" s="48" t="s">
        <v>38</v>
      </c>
      <c r="AS495" s="33"/>
      <c r="AT495" s="1001"/>
      <c r="AU495" s="1046"/>
      <c r="AV495" s="979"/>
      <c r="AW495" s="48" t="s">
        <v>38</v>
      </c>
      <c r="AX495" s="33"/>
      <c r="AY495" s="1001"/>
      <c r="AZ495" s="1046"/>
      <c r="BA495" s="979"/>
      <c r="BB495" s="48" t="s">
        <v>38</v>
      </c>
      <c r="BC495" s="33"/>
      <c r="BD495" s="1001"/>
      <c r="BE495" s="1046"/>
      <c r="BF495" s="979"/>
      <c r="BG495" s="48" t="s">
        <v>38</v>
      </c>
      <c r="BH495" s="33"/>
      <c r="BI495" s="1001"/>
      <c r="BJ495" s="1046"/>
      <c r="BK495" s="979"/>
      <c r="BL495" s="79"/>
      <c r="BM495" s="80"/>
      <c r="BN495" s="1001"/>
      <c r="BO495" s="967"/>
      <c r="BP495" s="954"/>
      <c r="BQ495" s="79"/>
      <c r="BR495" s="80"/>
      <c r="BS495" s="1001"/>
      <c r="BT495" s="967"/>
      <c r="BU495" s="954"/>
      <c r="BV495" s="79"/>
      <c r="BW495" s="80"/>
      <c r="BX495" s="1001"/>
      <c r="BY495" s="967"/>
      <c r="BZ495" s="954"/>
      <c r="CA495" s="1004"/>
      <c r="CB495" s="1020"/>
      <c r="CC495" s="946"/>
    </row>
    <row r="496" spans="1:81" s="230" customFormat="1" ht="18" customHeight="1" thickBot="1">
      <c r="A496" s="1180"/>
      <c r="B496" s="1143"/>
      <c r="C496" s="1146"/>
      <c r="D496" s="468" t="s">
        <v>46</v>
      </c>
      <c r="E496" s="6">
        <f>ROUND(E494*職員設定!O17,0)</f>
        <v>0</v>
      </c>
      <c r="F496" s="1001"/>
      <c r="G496" s="1046"/>
      <c r="H496" s="1096"/>
      <c r="I496" s="468" t="s">
        <v>46</v>
      </c>
      <c r="J496" s="6">
        <f>ROUND(J494*職員設定!O17,0)</f>
        <v>1008</v>
      </c>
      <c r="K496" s="1001"/>
      <c r="L496" s="1046"/>
      <c r="M496" s="1096"/>
      <c r="N496" s="468" t="s">
        <v>46</v>
      </c>
      <c r="O496" s="6">
        <f>ROUND(O494*職員設定!$O$17,0)</f>
        <v>0</v>
      </c>
      <c r="P496" s="1001"/>
      <c r="Q496" s="1046"/>
      <c r="R496" s="979"/>
      <c r="S496" s="468" t="s">
        <v>46</v>
      </c>
      <c r="T496" s="6">
        <f>ROUND(T494*職員設定!$O$17,0)</f>
        <v>3024</v>
      </c>
      <c r="U496" s="1001"/>
      <c r="V496" s="1046"/>
      <c r="W496" s="979"/>
      <c r="X496" s="468" t="s">
        <v>46</v>
      </c>
      <c r="Y496" s="6">
        <f>ROUND(Y494*職員設定!$O$17,0)</f>
        <v>840</v>
      </c>
      <c r="Z496" s="1001"/>
      <c r="AA496" s="1046"/>
      <c r="AB496" s="979"/>
      <c r="AC496" s="468" t="s">
        <v>46</v>
      </c>
      <c r="AD496" s="6">
        <f>ROUND(AD494*職員設定!$O$17,0)</f>
        <v>0</v>
      </c>
      <c r="AE496" s="1001"/>
      <c r="AF496" s="1046"/>
      <c r="AG496" s="979"/>
      <c r="AH496" s="468" t="s">
        <v>46</v>
      </c>
      <c r="AI496" s="6">
        <f>ROUND(AI494*職員設定!$O$17,0)</f>
        <v>0</v>
      </c>
      <c r="AJ496" s="1001"/>
      <c r="AK496" s="1046"/>
      <c r="AL496" s="979"/>
      <c r="AM496" s="468" t="s">
        <v>46</v>
      </c>
      <c r="AN496" s="6">
        <f>ROUND(AN494*職員設定!$O$17,0)</f>
        <v>0</v>
      </c>
      <c r="AO496" s="1001"/>
      <c r="AP496" s="1046"/>
      <c r="AQ496" s="979"/>
      <c r="AR496" s="468" t="s">
        <v>46</v>
      </c>
      <c r="AS496" s="6">
        <f>ROUND(AS494*職員設定!$O$17,0)</f>
        <v>0</v>
      </c>
      <c r="AT496" s="1001"/>
      <c r="AU496" s="1046"/>
      <c r="AV496" s="979"/>
      <c r="AW496" s="468" t="s">
        <v>46</v>
      </c>
      <c r="AX496" s="6">
        <f>ROUND(AX494*職員設定!$O$17,0)</f>
        <v>0</v>
      </c>
      <c r="AY496" s="1001"/>
      <c r="AZ496" s="1046"/>
      <c r="BA496" s="979"/>
      <c r="BB496" s="468" t="s">
        <v>46</v>
      </c>
      <c r="BC496" s="6">
        <f>ROUND(BC494*職員設定!$O$17,0)</f>
        <v>0</v>
      </c>
      <c r="BD496" s="1001"/>
      <c r="BE496" s="1046"/>
      <c r="BF496" s="979"/>
      <c r="BG496" s="468" t="s">
        <v>46</v>
      </c>
      <c r="BH496" s="6">
        <f>ROUND(BH494*職員設定!$O$17,0)</f>
        <v>0</v>
      </c>
      <c r="BI496" s="1001"/>
      <c r="BJ496" s="1046"/>
      <c r="BK496" s="979"/>
      <c r="BL496" s="434"/>
      <c r="BM496" s="28"/>
      <c r="BN496" s="1001"/>
      <c r="BO496" s="967"/>
      <c r="BP496" s="954"/>
      <c r="BQ496" s="434"/>
      <c r="BR496" s="28"/>
      <c r="BS496" s="1001"/>
      <c r="BT496" s="967"/>
      <c r="BU496" s="954"/>
      <c r="BV496" s="434"/>
      <c r="BW496" s="28"/>
      <c r="BX496" s="1001"/>
      <c r="BY496" s="967"/>
      <c r="BZ496" s="954"/>
      <c r="CA496" s="1004"/>
      <c r="CB496" s="1020"/>
      <c r="CC496" s="946"/>
    </row>
    <row r="497" spans="1:81" ht="18" customHeight="1" thickBot="1">
      <c r="A497" s="1180"/>
      <c r="B497" s="1143"/>
      <c r="C497" s="1147"/>
      <c r="D497" s="52" t="s">
        <v>89</v>
      </c>
      <c r="E497" s="19">
        <f>E495-E496</f>
        <v>0</v>
      </c>
      <c r="F497" s="1001"/>
      <c r="G497" s="1047"/>
      <c r="H497" s="1097"/>
      <c r="I497" s="52" t="s">
        <v>89</v>
      </c>
      <c r="J497" s="19">
        <f>J495-J496</f>
        <v>380</v>
      </c>
      <c r="K497" s="1001"/>
      <c r="L497" s="1047"/>
      <c r="M497" s="1097"/>
      <c r="N497" s="52" t="s">
        <v>89</v>
      </c>
      <c r="O497" s="19">
        <f>O495-O496</f>
        <v>0</v>
      </c>
      <c r="P497" s="1001"/>
      <c r="Q497" s="1047"/>
      <c r="R497" s="980"/>
      <c r="S497" s="52" t="s">
        <v>89</v>
      </c>
      <c r="T497" s="19">
        <f>T495-T496</f>
        <v>1138</v>
      </c>
      <c r="U497" s="1001"/>
      <c r="V497" s="1047"/>
      <c r="W497" s="980"/>
      <c r="X497" s="52" t="s">
        <v>89</v>
      </c>
      <c r="Y497" s="19">
        <f>Y495-Y496</f>
        <v>316</v>
      </c>
      <c r="Z497" s="1001"/>
      <c r="AA497" s="1047"/>
      <c r="AB497" s="980"/>
      <c r="AC497" s="52" t="s">
        <v>89</v>
      </c>
      <c r="AD497" s="19">
        <f>AD495-AD496</f>
        <v>0</v>
      </c>
      <c r="AE497" s="1001"/>
      <c r="AF497" s="1047"/>
      <c r="AG497" s="980"/>
      <c r="AH497" s="52" t="s">
        <v>89</v>
      </c>
      <c r="AI497" s="19">
        <f>AI495-AI496</f>
        <v>0</v>
      </c>
      <c r="AJ497" s="1001"/>
      <c r="AK497" s="1047"/>
      <c r="AL497" s="980"/>
      <c r="AM497" s="52" t="s">
        <v>89</v>
      </c>
      <c r="AN497" s="19">
        <f>AN495-AN496</f>
        <v>0</v>
      </c>
      <c r="AO497" s="1001"/>
      <c r="AP497" s="1047"/>
      <c r="AQ497" s="980"/>
      <c r="AR497" s="52" t="s">
        <v>89</v>
      </c>
      <c r="AS497" s="19">
        <f>AS495-AS496</f>
        <v>0</v>
      </c>
      <c r="AT497" s="1001"/>
      <c r="AU497" s="1047"/>
      <c r="AV497" s="980"/>
      <c r="AW497" s="52" t="s">
        <v>89</v>
      </c>
      <c r="AX497" s="19">
        <f>AX495-AX496</f>
        <v>0</v>
      </c>
      <c r="AY497" s="1001"/>
      <c r="AZ497" s="1047"/>
      <c r="BA497" s="980"/>
      <c r="BB497" s="52" t="s">
        <v>89</v>
      </c>
      <c r="BC497" s="19">
        <f>BC495-BC496</f>
        <v>0</v>
      </c>
      <c r="BD497" s="1001"/>
      <c r="BE497" s="1047"/>
      <c r="BF497" s="980"/>
      <c r="BG497" s="52" t="s">
        <v>89</v>
      </c>
      <c r="BH497" s="19">
        <f>BH495-BH496</f>
        <v>0</v>
      </c>
      <c r="BI497" s="1001"/>
      <c r="BJ497" s="1047"/>
      <c r="BK497" s="980"/>
      <c r="BL497" s="83"/>
      <c r="BM497" s="84"/>
      <c r="BN497" s="1001"/>
      <c r="BO497" s="968"/>
      <c r="BP497" s="955"/>
      <c r="BQ497" s="83"/>
      <c r="BR497" s="84"/>
      <c r="BS497" s="1001"/>
      <c r="BT497" s="968"/>
      <c r="BU497" s="955"/>
      <c r="BV497" s="83"/>
      <c r="BW497" s="84"/>
      <c r="BX497" s="1001"/>
      <c r="BY497" s="968"/>
      <c r="BZ497" s="955"/>
      <c r="CA497" s="1005"/>
      <c r="CB497" s="1021"/>
      <c r="CC497" s="946">
        <f t="shared" si="213"/>
        <v>0</v>
      </c>
    </row>
    <row r="498" spans="1:81" ht="18" customHeight="1" thickBot="1">
      <c r="A498" s="1180"/>
      <c r="B498" s="1143"/>
      <c r="C498" s="1145" t="s">
        <v>42</v>
      </c>
      <c r="D498" s="44" t="s">
        <v>5</v>
      </c>
      <c r="E498" s="35">
        <v>4</v>
      </c>
      <c r="F498" s="1001"/>
      <c r="G498" s="1045">
        <f>E501*F471-H498</f>
        <v>1780</v>
      </c>
      <c r="H498" s="1095">
        <v>118</v>
      </c>
      <c r="I498" s="44" t="s">
        <v>5</v>
      </c>
      <c r="J498" s="35">
        <v>5.4160000000000004</v>
      </c>
      <c r="K498" s="1001"/>
      <c r="L498" s="1045">
        <f>J501*K471-M498</f>
        <v>2410</v>
      </c>
      <c r="M498" s="1095">
        <v>161</v>
      </c>
      <c r="N498" s="44" t="s">
        <v>5</v>
      </c>
      <c r="O498" s="35"/>
      <c r="P498" s="1001"/>
      <c r="Q498" s="1045">
        <f>O501*P471-R498</f>
        <v>0</v>
      </c>
      <c r="R498" s="961">
        <f>IF(O498="",0,ROUND(SUM(R471:R485)*O498*P471*1.25/職員設定!$C$7,0))</f>
        <v>0</v>
      </c>
      <c r="S498" s="44" t="s">
        <v>5</v>
      </c>
      <c r="T498" s="35">
        <v>3.58</v>
      </c>
      <c r="U498" s="1001"/>
      <c r="V498" s="1045">
        <f>T501*U471-W498</f>
        <v>1598</v>
      </c>
      <c r="W498" s="961">
        <f>IF(T498="",0,ROUND(SUM(W471:W485)*T498*U471*1.25/職員設定!$C$7,0))</f>
        <v>106</v>
      </c>
      <c r="X498" s="44" t="s">
        <v>5</v>
      </c>
      <c r="Y498" s="35"/>
      <c r="Z498" s="1001"/>
      <c r="AA498" s="1045">
        <f>Y501*Z471-AB498</f>
        <v>0</v>
      </c>
      <c r="AB498" s="961">
        <f>IF(Y498="",0,ROUND(SUM(AB471:AB485)*Y498*Z471*1.25/職員設定!$C$7,0))</f>
        <v>0</v>
      </c>
      <c r="AC498" s="44" t="s">
        <v>5</v>
      </c>
      <c r="AD498" s="35"/>
      <c r="AE498" s="1001"/>
      <c r="AF498" s="1045">
        <f>AD501*AE471-AG498</f>
        <v>0</v>
      </c>
      <c r="AG498" s="961">
        <f>IF(AD498="",0,ROUND(SUM(AG471:AG485)*AD498*AE471*1.25/職員設定!$C$7,0))</f>
        <v>0</v>
      </c>
      <c r="AH498" s="44" t="s">
        <v>5</v>
      </c>
      <c r="AI498" s="35"/>
      <c r="AJ498" s="1001"/>
      <c r="AK498" s="1045">
        <f>AI501*AJ471-AL498</f>
        <v>0</v>
      </c>
      <c r="AL498" s="961">
        <f>IF(AI498="",0,ROUND(SUM(AL471:AL485)*AI498*AJ471*1.25/職員設定!$C$7,0))</f>
        <v>0</v>
      </c>
      <c r="AM498" s="44" t="s">
        <v>5</v>
      </c>
      <c r="AN498" s="35"/>
      <c r="AO498" s="1001"/>
      <c r="AP498" s="1045">
        <f>AN501*AO471-AQ498</f>
        <v>0</v>
      </c>
      <c r="AQ498" s="961">
        <f>IF(AN498="",0,ROUND(SUM(AQ471:AQ485)*AN498*AO471*1.25/職員設定!$C$7,0))</f>
        <v>0</v>
      </c>
      <c r="AR498" s="44" t="s">
        <v>5</v>
      </c>
      <c r="AS498" s="35"/>
      <c r="AT498" s="1001"/>
      <c r="AU498" s="1045">
        <f>AS501*AT471-AV498</f>
        <v>0</v>
      </c>
      <c r="AV498" s="961">
        <f>IF(AS498="",0,ROUND(SUM(AV471:AV485)*AS498*AT471*1.25/職員設定!$C$7,0))</f>
        <v>0</v>
      </c>
      <c r="AW498" s="44" t="s">
        <v>5</v>
      </c>
      <c r="AX498" s="35"/>
      <c r="AY498" s="1001"/>
      <c r="AZ498" s="1045">
        <f>AX501*AY471-BA498</f>
        <v>0</v>
      </c>
      <c r="BA498" s="961">
        <f>IF(AX498="",0,ROUND(SUM(BA471:BA485)*AX498*AY471*1.25/職員設定!$C$7,0))</f>
        <v>0</v>
      </c>
      <c r="BB498" s="44" t="s">
        <v>5</v>
      </c>
      <c r="BC498" s="35"/>
      <c r="BD498" s="1001"/>
      <c r="BE498" s="1045">
        <f>BC501*BD471-BF498</f>
        <v>0</v>
      </c>
      <c r="BF498" s="961">
        <f>IF(BC498="",0,ROUND(SUM(BF471:BF485)*BC498*BD471*1.25/職員設定!$C$7,0))</f>
        <v>0</v>
      </c>
      <c r="BG498" s="44" t="s">
        <v>5</v>
      </c>
      <c r="BH498" s="35"/>
      <c r="BI498" s="1001"/>
      <c r="BJ498" s="1045">
        <f>BH501*BI471-BK498</f>
        <v>0</v>
      </c>
      <c r="BK498" s="961">
        <f>IF(BH498="",0,ROUND(SUM(BK471:BK485)*BH498*BI471*1.25/職員設定!$C$7,0))</f>
        <v>0</v>
      </c>
      <c r="BL498" s="75"/>
      <c r="BM498" s="82"/>
      <c r="BN498" s="1001"/>
      <c r="BO498" s="966"/>
      <c r="BP498" s="953"/>
      <c r="BQ498" s="75"/>
      <c r="BR498" s="82"/>
      <c r="BS498" s="1001"/>
      <c r="BT498" s="966"/>
      <c r="BU498" s="953"/>
      <c r="BV498" s="75"/>
      <c r="BW498" s="82"/>
      <c r="BX498" s="1001"/>
      <c r="BY498" s="966"/>
      <c r="BZ498" s="953"/>
      <c r="CA498" s="1082">
        <f t="shared" ref="CA498" si="216">BJ498+BK498+BE498+BF498+AZ498+BA498+AU498+AV498+AP498+AQ498+AK498+AL498+AF498+AG498+AA498+AB498+V498+W498+Q498+R498+L498+M498+G498+H498</f>
        <v>6173</v>
      </c>
      <c r="CB498" s="1024">
        <f t="shared" ref="CB498" si="217">H498+M498</f>
        <v>279</v>
      </c>
      <c r="CC498" s="946">
        <f>BK498+BF498+BA498+AV498+AQ498+AL498+AG498+AB498+W498+R498</f>
        <v>106</v>
      </c>
    </row>
    <row r="499" spans="1:81" ht="18" customHeight="1" thickBot="1">
      <c r="A499" s="1180"/>
      <c r="B499" s="1143"/>
      <c r="C499" s="1146"/>
      <c r="D499" s="48" t="s">
        <v>38</v>
      </c>
      <c r="E499" s="33">
        <v>6938</v>
      </c>
      <c r="F499" s="1001"/>
      <c r="G499" s="1046"/>
      <c r="H499" s="1096"/>
      <c r="I499" s="48" t="s">
        <v>38</v>
      </c>
      <c r="J499" s="33">
        <v>9395</v>
      </c>
      <c r="K499" s="1001"/>
      <c r="L499" s="1046"/>
      <c r="M499" s="1096"/>
      <c r="N499" s="48" t="s">
        <v>38</v>
      </c>
      <c r="O499" s="33"/>
      <c r="P499" s="1001"/>
      <c r="Q499" s="1046"/>
      <c r="R499" s="979"/>
      <c r="S499" s="48" t="s">
        <v>38</v>
      </c>
      <c r="T499" s="33">
        <v>6215</v>
      </c>
      <c r="U499" s="1001"/>
      <c r="V499" s="1046"/>
      <c r="W499" s="979"/>
      <c r="X499" s="48" t="s">
        <v>38</v>
      </c>
      <c r="Y499" s="33"/>
      <c r="Z499" s="1001"/>
      <c r="AA499" s="1046"/>
      <c r="AB499" s="979"/>
      <c r="AC499" s="48" t="s">
        <v>38</v>
      </c>
      <c r="AD499" s="33"/>
      <c r="AE499" s="1001"/>
      <c r="AF499" s="1046"/>
      <c r="AG499" s="979"/>
      <c r="AH499" s="48" t="s">
        <v>38</v>
      </c>
      <c r="AI499" s="33"/>
      <c r="AJ499" s="1001"/>
      <c r="AK499" s="1046"/>
      <c r="AL499" s="979"/>
      <c r="AM499" s="48" t="s">
        <v>38</v>
      </c>
      <c r="AN499" s="33"/>
      <c r="AO499" s="1001"/>
      <c r="AP499" s="1046"/>
      <c r="AQ499" s="979"/>
      <c r="AR499" s="48" t="s">
        <v>38</v>
      </c>
      <c r="AS499" s="33"/>
      <c r="AT499" s="1001"/>
      <c r="AU499" s="1046"/>
      <c r="AV499" s="979"/>
      <c r="AW499" s="48" t="s">
        <v>38</v>
      </c>
      <c r="AX499" s="33"/>
      <c r="AY499" s="1001"/>
      <c r="AZ499" s="1046"/>
      <c r="BA499" s="979"/>
      <c r="BB499" s="48" t="s">
        <v>38</v>
      </c>
      <c r="BC499" s="33"/>
      <c r="BD499" s="1001"/>
      <c r="BE499" s="1046"/>
      <c r="BF499" s="979"/>
      <c r="BG499" s="48" t="s">
        <v>38</v>
      </c>
      <c r="BH499" s="33"/>
      <c r="BI499" s="1001"/>
      <c r="BJ499" s="1046"/>
      <c r="BK499" s="979"/>
      <c r="BL499" s="79"/>
      <c r="BM499" s="80"/>
      <c r="BN499" s="1001"/>
      <c r="BO499" s="967"/>
      <c r="BP499" s="954"/>
      <c r="BQ499" s="79"/>
      <c r="BR499" s="80"/>
      <c r="BS499" s="1001"/>
      <c r="BT499" s="967"/>
      <c r="BU499" s="954"/>
      <c r="BV499" s="79"/>
      <c r="BW499" s="80"/>
      <c r="BX499" s="1001"/>
      <c r="BY499" s="967"/>
      <c r="BZ499" s="954"/>
      <c r="CA499" s="1004"/>
      <c r="CB499" s="1020"/>
      <c r="CC499" s="946"/>
    </row>
    <row r="500" spans="1:81" s="230" customFormat="1" ht="18" customHeight="1" thickBot="1">
      <c r="A500" s="1180"/>
      <c r="B500" s="1143"/>
      <c r="C500" s="1146"/>
      <c r="D500" s="468" t="s">
        <v>6</v>
      </c>
      <c r="E500" s="6">
        <f>ROUND(E498*職員設定!P17,0)</f>
        <v>5040</v>
      </c>
      <c r="F500" s="1001"/>
      <c r="G500" s="1046"/>
      <c r="H500" s="1096"/>
      <c r="I500" s="468" t="s">
        <v>6</v>
      </c>
      <c r="J500" s="6">
        <f>ROUND(J498*職員設定!P17,0)</f>
        <v>6824</v>
      </c>
      <c r="K500" s="1001"/>
      <c r="L500" s="1046"/>
      <c r="M500" s="1096"/>
      <c r="N500" s="468" t="s">
        <v>6</v>
      </c>
      <c r="O500" s="6">
        <f>ROUND(O498*職員設定!$P$17,0)</f>
        <v>0</v>
      </c>
      <c r="P500" s="1001"/>
      <c r="Q500" s="1046"/>
      <c r="R500" s="979"/>
      <c r="S500" s="468" t="s">
        <v>6</v>
      </c>
      <c r="T500" s="6">
        <f>ROUND(T498*職員設定!$P$17,0)</f>
        <v>4511</v>
      </c>
      <c r="U500" s="1001"/>
      <c r="V500" s="1046"/>
      <c r="W500" s="979"/>
      <c r="X500" s="468" t="s">
        <v>6</v>
      </c>
      <c r="Y500" s="6">
        <f>ROUND(Y498*職員設定!$P$17,0)</f>
        <v>0</v>
      </c>
      <c r="Z500" s="1001"/>
      <c r="AA500" s="1046"/>
      <c r="AB500" s="979"/>
      <c r="AC500" s="468" t="s">
        <v>6</v>
      </c>
      <c r="AD500" s="6">
        <f>ROUND(AD498*職員設定!$P$17,0)</f>
        <v>0</v>
      </c>
      <c r="AE500" s="1001"/>
      <c r="AF500" s="1046"/>
      <c r="AG500" s="979"/>
      <c r="AH500" s="468" t="s">
        <v>6</v>
      </c>
      <c r="AI500" s="6">
        <f>ROUND(AI498*職員設定!$P$17,0)</f>
        <v>0</v>
      </c>
      <c r="AJ500" s="1001"/>
      <c r="AK500" s="1046"/>
      <c r="AL500" s="979"/>
      <c r="AM500" s="468" t="s">
        <v>6</v>
      </c>
      <c r="AN500" s="6">
        <f>ROUND(AN498*職員設定!$P$17,0)</f>
        <v>0</v>
      </c>
      <c r="AO500" s="1001"/>
      <c r="AP500" s="1046"/>
      <c r="AQ500" s="979"/>
      <c r="AR500" s="468" t="s">
        <v>6</v>
      </c>
      <c r="AS500" s="6">
        <f>ROUND(AS498*職員設定!$P$17,0)</f>
        <v>0</v>
      </c>
      <c r="AT500" s="1001"/>
      <c r="AU500" s="1046"/>
      <c r="AV500" s="979"/>
      <c r="AW500" s="468" t="s">
        <v>6</v>
      </c>
      <c r="AX500" s="6">
        <f>ROUND(AX498*職員設定!$P$17,0)</f>
        <v>0</v>
      </c>
      <c r="AY500" s="1001"/>
      <c r="AZ500" s="1046"/>
      <c r="BA500" s="979"/>
      <c r="BB500" s="468" t="s">
        <v>6</v>
      </c>
      <c r="BC500" s="6">
        <f>ROUND(BC498*職員設定!$P$17,0)</f>
        <v>0</v>
      </c>
      <c r="BD500" s="1001"/>
      <c r="BE500" s="1046"/>
      <c r="BF500" s="979"/>
      <c r="BG500" s="468" t="s">
        <v>6</v>
      </c>
      <c r="BH500" s="6">
        <f>ROUND(BH498*職員設定!$P$17,0)</f>
        <v>0</v>
      </c>
      <c r="BI500" s="1001"/>
      <c r="BJ500" s="1046"/>
      <c r="BK500" s="979"/>
      <c r="BL500" s="434"/>
      <c r="BM500" s="28"/>
      <c r="BN500" s="1001"/>
      <c r="BO500" s="967"/>
      <c r="BP500" s="954"/>
      <c r="BQ500" s="434"/>
      <c r="BR500" s="28"/>
      <c r="BS500" s="1001"/>
      <c r="BT500" s="967"/>
      <c r="BU500" s="954"/>
      <c r="BV500" s="434"/>
      <c r="BW500" s="28"/>
      <c r="BX500" s="1001"/>
      <c r="BY500" s="967"/>
      <c r="BZ500" s="954"/>
      <c r="CA500" s="1004"/>
      <c r="CB500" s="1020"/>
      <c r="CC500" s="946"/>
    </row>
    <row r="501" spans="1:81" ht="18" customHeight="1" thickBot="1">
      <c r="A501" s="1180"/>
      <c r="B501" s="1143"/>
      <c r="C501" s="1147"/>
      <c r="D501" s="53" t="s">
        <v>7</v>
      </c>
      <c r="E501" s="19">
        <f>E499-E500</f>
        <v>1898</v>
      </c>
      <c r="F501" s="1001"/>
      <c r="G501" s="1047"/>
      <c r="H501" s="1097"/>
      <c r="I501" s="53" t="s">
        <v>7</v>
      </c>
      <c r="J501" s="19">
        <f>J499-J500</f>
        <v>2571</v>
      </c>
      <c r="K501" s="1001"/>
      <c r="L501" s="1047"/>
      <c r="M501" s="1097"/>
      <c r="N501" s="53" t="s">
        <v>7</v>
      </c>
      <c r="O501" s="19">
        <f>O499-O500</f>
        <v>0</v>
      </c>
      <c r="P501" s="1001"/>
      <c r="Q501" s="1047"/>
      <c r="R501" s="980"/>
      <c r="S501" s="53" t="s">
        <v>7</v>
      </c>
      <c r="T501" s="19">
        <f>T499-T500</f>
        <v>1704</v>
      </c>
      <c r="U501" s="1001"/>
      <c r="V501" s="1047"/>
      <c r="W501" s="980"/>
      <c r="X501" s="53" t="s">
        <v>7</v>
      </c>
      <c r="Y501" s="19">
        <f>Y499-Y500</f>
        <v>0</v>
      </c>
      <c r="Z501" s="1001"/>
      <c r="AA501" s="1047"/>
      <c r="AB501" s="980"/>
      <c r="AC501" s="53" t="s">
        <v>7</v>
      </c>
      <c r="AD501" s="19">
        <f>AD499-AD500</f>
        <v>0</v>
      </c>
      <c r="AE501" s="1001"/>
      <c r="AF501" s="1047"/>
      <c r="AG501" s="980"/>
      <c r="AH501" s="53" t="s">
        <v>7</v>
      </c>
      <c r="AI501" s="19">
        <f>AI499-AI500</f>
        <v>0</v>
      </c>
      <c r="AJ501" s="1001"/>
      <c r="AK501" s="1047"/>
      <c r="AL501" s="980"/>
      <c r="AM501" s="53" t="s">
        <v>7</v>
      </c>
      <c r="AN501" s="19">
        <f>AN499-AN500</f>
        <v>0</v>
      </c>
      <c r="AO501" s="1001"/>
      <c r="AP501" s="1047"/>
      <c r="AQ501" s="980"/>
      <c r="AR501" s="53" t="s">
        <v>7</v>
      </c>
      <c r="AS501" s="19">
        <f>AS499-AS500</f>
        <v>0</v>
      </c>
      <c r="AT501" s="1001"/>
      <c r="AU501" s="1047"/>
      <c r="AV501" s="980"/>
      <c r="AW501" s="53" t="s">
        <v>7</v>
      </c>
      <c r="AX501" s="19">
        <f>AX499-AX500</f>
        <v>0</v>
      </c>
      <c r="AY501" s="1001"/>
      <c r="AZ501" s="1047"/>
      <c r="BA501" s="980"/>
      <c r="BB501" s="53" t="s">
        <v>7</v>
      </c>
      <c r="BC501" s="19">
        <f>BC499-BC500</f>
        <v>0</v>
      </c>
      <c r="BD501" s="1001"/>
      <c r="BE501" s="1047"/>
      <c r="BF501" s="980"/>
      <c r="BG501" s="53" t="s">
        <v>7</v>
      </c>
      <c r="BH501" s="19">
        <f>BH499-BH500</f>
        <v>0</v>
      </c>
      <c r="BI501" s="1001"/>
      <c r="BJ501" s="1047"/>
      <c r="BK501" s="980"/>
      <c r="BL501" s="85"/>
      <c r="BM501" s="84"/>
      <c r="BN501" s="1001"/>
      <c r="BO501" s="968"/>
      <c r="BP501" s="955"/>
      <c r="BQ501" s="85"/>
      <c r="BR501" s="84"/>
      <c r="BS501" s="1001"/>
      <c r="BT501" s="968"/>
      <c r="BU501" s="955"/>
      <c r="BV501" s="85"/>
      <c r="BW501" s="84"/>
      <c r="BX501" s="1001"/>
      <c r="BY501" s="968"/>
      <c r="BZ501" s="955"/>
      <c r="CA501" s="1005"/>
      <c r="CB501" s="1021"/>
      <c r="CC501" s="946">
        <f t="shared" si="213"/>
        <v>0</v>
      </c>
    </row>
    <row r="502" spans="1:81" ht="18" customHeight="1" thickBot="1">
      <c r="A502" s="1180"/>
      <c r="B502" s="1143"/>
      <c r="C502" s="1145" t="s">
        <v>40</v>
      </c>
      <c r="D502" s="44" t="s">
        <v>8</v>
      </c>
      <c r="E502" s="35"/>
      <c r="F502" s="1001"/>
      <c r="G502" s="1045">
        <f>E505*F471-H502</f>
        <v>0</v>
      </c>
      <c r="H502" s="1095"/>
      <c r="I502" s="44" t="s">
        <v>8</v>
      </c>
      <c r="J502" s="35"/>
      <c r="K502" s="1001"/>
      <c r="L502" s="1045">
        <f>J505*K471-M502</f>
        <v>0</v>
      </c>
      <c r="M502" s="1095"/>
      <c r="N502" s="44" t="s">
        <v>8</v>
      </c>
      <c r="O502" s="35"/>
      <c r="P502" s="1001"/>
      <c r="Q502" s="1045">
        <f>O505*P471-R502</f>
        <v>0</v>
      </c>
      <c r="R502" s="961">
        <f>IF(O502="",0,ROUND(SUM(R471:R485)*O502*P471*1.35/職員設定!$C$7,0))</f>
        <v>0</v>
      </c>
      <c r="S502" s="44" t="s">
        <v>8</v>
      </c>
      <c r="T502" s="35"/>
      <c r="U502" s="1001"/>
      <c r="V502" s="1045">
        <f>T505*U471-W502</f>
        <v>0</v>
      </c>
      <c r="W502" s="961">
        <f>IF(T502="",0,ROUND(SUM(W471:W485)*T502*U471*1.35/職員設定!$C$7,0))</f>
        <v>0</v>
      </c>
      <c r="X502" s="44" t="s">
        <v>8</v>
      </c>
      <c r="Y502" s="35"/>
      <c r="Z502" s="1001"/>
      <c r="AA502" s="1045">
        <f>Y505*Z471-AB502</f>
        <v>0</v>
      </c>
      <c r="AB502" s="961">
        <f>IF(Y502="",0,ROUND(SUM(AB471:AB485)*Y502*Z471*1.35/職員設定!$C$7,0))</f>
        <v>0</v>
      </c>
      <c r="AC502" s="44" t="s">
        <v>8</v>
      </c>
      <c r="AD502" s="35"/>
      <c r="AE502" s="1001"/>
      <c r="AF502" s="1045">
        <f>AD505*AE471-AG502</f>
        <v>0</v>
      </c>
      <c r="AG502" s="961">
        <f>IF(AD502="",0,ROUND(SUM(AG471:AG485)*AD502*AE471*1.35/職員設定!$C$7,0))</f>
        <v>0</v>
      </c>
      <c r="AH502" s="44" t="s">
        <v>8</v>
      </c>
      <c r="AI502" s="35"/>
      <c r="AJ502" s="1001"/>
      <c r="AK502" s="1045">
        <f>AI505*AJ471-AL502</f>
        <v>0</v>
      </c>
      <c r="AL502" s="961">
        <f>IF(AI502="",0,ROUND(SUM(AL471:AL485)*AI502*AJ471*1.35/職員設定!$C$7,0))</f>
        <v>0</v>
      </c>
      <c r="AM502" s="44" t="s">
        <v>8</v>
      </c>
      <c r="AN502" s="35"/>
      <c r="AO502" s="1001"/>
      <c r="AP502" s="1045">
        <f>AN505*AO471-AQ502</f>
        <v>0</v>
      </c>
      <c r="AQ502" s="961">
        <f>IF(AN502="",0,ROUND(SUM(AQ471:AQ485)*AN502*AO471*1.35/職員設定!$C$7,0))</f>
        <v>0</v>
      </c>
      <c r="AR502" s="44" t="s">
        <v>8</v>
      </c>
      <c r="AS502" s="35"/>
      <c r="AT502" s="1001"/>
      <c r="AU502" s="1045">
        <f>AS505*AT471-AV502</f>
        <v>0</v>
      </c>
      <c r="AV502" s="961">
        <f>IF(AS502="",0,ROUND(SUM(AV471:AV485)*AS502*AT471*1.35/職員設定!$C$7,0))</f>
        <v>0</v>
      </c>
      <c r="AW502" s="44" t="s">
        <v>8</v>
      </c>
      <c r="AX502" s="35"/>
      <c r="AY502" s="1001"/>
      <c r="AZ502" s="1045">
        <f>AX505*AY471-BA502</f>
        <v>0</v>
      </c>
      <c r="BA502" s="961">
        <f>IF(AX502="",0,ROUND(SUM(BA471:BA485)*AX502*AY471*1.35/職員設定!$C$7,0))</f>
        <v>0</v>
      </c>
      <c r="BB502" s="44" t="s">
        <v>8</v>
      </c>
      <c r="BC502" s="35"/>
      <c r="BD502" s="1001"/>
      <c r="BE502" s="1045">
        <f>BC505*BD471-BF502</f>
        <v>0</v>
      </c>
      <c r="BF502" s="961">
        <f>IF(BC502="",0,ROUND(SUM(BF471:BF485)*BC502*BD471*1.35/職員設定!$C$7,0))</f>
        <v>0</v>
      </c>
      <c r="BG502" s="44" t="s">
        <v>8</v>
      </c>
      <c r="BH502" s="35"/>
      <c r="BI502" s="1001"/>
      <c r="BJ502" s="1045">
        <f>BH505*BI471-BK502</f>
        <v>0</v>
      </c>
      <c r="BK502" s="961">
        <f>IF(BH502="",0,ROUND(SUM(BK471:BK485)*BH502*BI471*1.35/職員設定!$C$7,0))</f>
        <v>0</v>
      </c>
      <c r="BL502" s="75"/>
      <c r="BM502" s="82"/>
      <c r="BN502" s="1001"/>
      <c r="BO502" s="966"/>
      <c r="BP502" s="953"/>
      <c r="BQ502" s="75"/>
      <c r="BR502" s="82"/>
      <c r="BS502" s="1001"/>
      <c r="BT502" s="966"/>
      <c r="BU502" s="953"/>
      <c r="BV502" s="75"/>
      <c r="BW502" s="82"/>
      <c r="BX502" s="1001"/>
      <c r="BY502" s="966"/>
      <c r="BZ502" s="953"/>
      <c r="CA502" s="1082">
        <f t="shared" ref="CA502" si="218">BJ502+BK502+BE502+BF502+AZ502+BA502+AU502+AV502+AP502+AQ502+AK502+AL502+AF502+AG502+AA502+AB502+V502+W502+Q502+R502+L502+M502+G502+H502</f>
        <v>0</v>
      </c>
      <c r="CB502" s="1024">
        <f t="shared" ref="CB502" si="219">H502+M502</f>
        <v>0</v>
      </c>
      <c r="CC502" s="946">
        <f t="shared" si="213"/>
        <v>0</v>
      </c>
    </row>
    <row r="503" spans="1:81" ht="18" customHeight="1" thickBot="1">
      <c r="A503" s="1180"/>
      <c r="B503" s="1143"/>
      <c r="C503" s="1146"/>
      <c r="D503" s="48" t="s">
        <v>38</v>
      </c>
      <c r="E503" s="33"/>
      <c r="F503" s="1001"/>
      <c r="G503" s="1046"/>
      <c r="H503" s="1096"/>
      <c r="I503" s="48" t="s">
        <v>38</v>
      </c>
      <c r="J503" s="33"/>
      <c r="K503" s="1001"/>
      <c r="L503" s="1046"/>
      <c r="M503" s="1096"/>
      <c r="N503" s="48" t="s">
        <v>38</v>
      </c>
      <c r="O503" s="33"/>
      <c r="P503" s="1001"/>
      <c r="Q503" s="1046"/>
      <c r="R503" s="979"/>
      <c r="S503" s="48" t="s">
        <v>38</v>
      </c>
      <c r="T503" s="33"/>
      <c r="U503" s="1001"/>
      <c r="V503" s="1046"/>
      <c r="W503" s="979"/>
      <c r="X503" s="48" t="s">
        <v>38</v>
      </c>
      <c r="Y503" s="33"/>
      <c r="Z503" s="1001"/>
      <c r="AA503" s="1046"/>
      <c r="AB503" s="979"/>
      <c r="AC503" s="48" t="s">
        <v>38</v>
      </c>
      <c r="AD503" s="33"/>
      <c r="AE503" s="1001"/>
      <c r="AF503" s="1046"/>
      <c r="AG503" s="979"/>
      <c r="AH503" s="48" t="s">
        <v>38</v>
      </c>
      <c r="AI503" s="33"/>
      <c r="AJ503" s="1001"/>
      <c r="AK503" s="1046"/>
      <c r="AL503" s="979"/>
      <c r="AM503" s="48" t="s">
        <v>38</v>
      </c>
      <c r="AN503" s="33"/>
      <c r="AO503" s="1001"/>
      <c r="AP503" s="1046"/>
      <c r="AQ503" s="979"/>
      <c r="AR503" s="48" t="s">
        <v>38</v>
      </c>
      <c r="AS503" s="33"/>
      <c r="AT503" s="1001"/>
      <c r="AU503" s="1046"/>
      <c r="AV503" s="979"/>
      <c r="AW503" s="48" t="s">
        <v>38</v>
      </c>
      <c r="AX503" s="33"/>
      <c r="AY503" s="1001"/>
      <c r="AZ503" s="1046"/>
      <c r="BA503" s="979"/>
      <c r="BB503" s="48" t="s">
        <v>38</v>
      </c>
      <c r="BC503" s="33"/>
      <c r="BD503" s="1001"/>
      <c r="BE503" s="1046"/>
      <c r="BF503" s="979"/>
      <c r="BG503" s="48" t="s">
        <v>38</v>
      </c>
      <c r="BH503" s="33"/>
      <c r="BI503" s="1001"/>
      <c r="BJ503" s="1046"/>
      <c r="BK503" s="979"/>
      <c r="BL503" s="79"/>
      <c r="BM503" s="80"/>
      <c r="BN503" s="1001"/>
      <c r="BO503" s="967"/>
      <c r="BP503" s="954"/>
      <c r="BQ503" s="79"/>
      <c r="BR503" s="80"/>
      <c r="BS503" s="1001"/>
      <c r="BT503" s="967"/>
      <c r="BU503" s="954"/>
      <c r="BV503" s="79"/>
      <c r="BW503" s="80"/>
      <c r="BX503" s="1001"/>
      <c r="BY503" s="967"/>
      <c r="BZ503" s="954"/>
      <c r="CA503" s="1004"/>
      <c r="CB503" s="1020"/>
      <c r="CC503" s="946"/>
    </row>
    <row r="504" spans="1:81" ht="18" customHeight="1" thickBot="1">
      <c r="A504" s="1180"/>
      <c r="B504" s="1143"/>
      <c r="C504" s="1146"/>
      <c r="D504" s="51" t="s">
        <v>9</v>
      </c>
      <c r="E504" s="6">
        <f>ROUND(E502*職員設定!Q17,0)</f>
        <v>0</v>
      </c>
      <c r="F504" s="1001"/>
      <c r="G504" s="1046"/>
      <c r="H504" s="1096"/>
      <c r="I504" s="51" t="s">
        <v>9</v>
      </c>
      <c r="J504" s="6">
        <f>ROUND(J502*職員設定!Q17,0)</f>
        <v>0</v>
      </c>
      <c r="K504" s="1001"/>
      <c r="L504" s="1046"/>
      <c r="M504" s="1096"/>
      <c r="N504" s="51" t="s">
        <v>9</v>
      </c>
      <c r="O504" s="6">
        <f>ROUND(O502*職員設定!$Q$17,0)</f>
        <v>0</v>
      </c>
      <c r="P504" s="1001"/>
      <c r="Q504" s="1046"/>
      <c r="R504" s="979"/>
      <c r="S504" s="51" t="s">
        <v>9</v>
      </c>
      <c r="T504" s="6">
        <f>ROUND(T502*職員設定!$Q$17,0)</f>
        <v>0</v>
      </c>
      <c r="U504" s="1001"/>
      <c r="V504" s="1046"/>
      <c r="W504" s="979"/>
      <c r="X504" s="51" t="s">
        <v>9</v>
      </c>
      <c r="Y504" s="6">
        <f>ROUND(Y502*職員設定!$Q$17,0)</f>
        <v>0</v>
      </c>
      <c r="Z504" s="1001"/>
      <c r="AA504" s="1046"/>
      <c r="AB504" s="979"/>
      <c r="AC504" s="51" t="s">
        <v>9</v>
      </c>
      <c r="AD504" s="6">
        <f>ROUND(AD502*職員設定!$Q$17,0)</f>
        <v>0</v>
      </c>
      <c r="AE504" s="1001"/>
      <c r="AF504" s="1046"/>
      <c r="AG504" s="979"/>
      <c r="AH504" s="51" t="s">
        <v>9</v>
      </c>
      <c r="AI504" s="6">
        <f>ROUND(AI502*職員設定!$Q$17,0)</f>
        <v>0</v>
      </c>
      <c r="AJ504" s="1001"/>
      <c r="AK504" s="1046"/>
      <c r="AL504" s="979"/>
      <c r="AM504" s="51" t="s">
        <v>9</v>
      </c>
      <c r="AN504" s="6">
        <f>ROUND(AN502*職員設定!$Q$17,0)</f>
        <v>0</v>
      </c>
      <c r="AO504" s="1001"/>
      <c r="AP504" s="1046"/>
      <c r="AQ504" s="979"/>
      <c r="AR504" s="51" t="s">
        <v>9</v>
      </c>
      <c r="AS504" s="6">
        <f>ROUND(AS502*職員設定!$Q$17,0)</f>
        <v>0</v>
      </c>
      <c r="AT504" s="1001"/>
      <c r="AU504" s="1046"/>
      <c r="AV504" s="979"/>
      <c r="AW504" s="51" t="s">
        <v>9</v>
      </c>
      <c r="AX504" s="6">
        <f>ROUND(AX502*職員設定!$Q$17,0)</f>
        <v>0</v>
      </c>
      <c r="AY504" s="1001"/>
      <c r="AZ504" s="1046"/>
      <c r="BA504" s="979"/>
      <c r="BB504" s="51" t="s">
        <v>9</v>
      </c>
      <c r="BC504" s="6">
        <f>ROUND(BC502*職員設定!$Q$17,0)</f>
        <v>0</v>
      </c>
      <c r="BD504" s="1001"/>
      <c r="BE504" s="1046"/>
      <c r="BF504" s="979"/>
      <c r="BG504" s="51" t="s">
        <v>9</v>
      </c>
      <c r="BH504" s="6">
        <f>ROUND(BH502*職員設定!$Q$17,0)</f>
        <v>0</v>
      </c>
      <c r="BI504" s="1001"/>
      <c r="BJ504" s="1046"/>
      <c r="BK504" s="979"/>
      <c r="BL504" s="72"/>
      <c r="BM504" s="28"/>
      <c r="BN504" s="1001"/>
      <c r="BO504" s="967"/>
      <c r="BP504" s="954"/>
      <c r="BQ504" s="72"/>
      <c r="BR504" s="28"/>
      <c r="BS504" s="1001"/>
      <c r="BT504" s="967"/>
      <c r="BU504" s="954"/>
      <c r="BV504" s="72"/>
      <c r="BW504" s="28"/>
      <c r="BX504" s="1001"/>
      <c r="BY504" s="967"/>
      <c r="BZ504" s="954"/>
      <c r="CA504" s="1004"/>
      <c r="CB504" s="1020"/>
      <c r="CC504" s="946"/>
    </row>
    <row r="505" spans="1:81" ht="18" customHeight="1" thickBot="1">
      <c r="A505" s="1180"/>
      <c r="B505" s="1143"/>
      <c r="C505" s="1147"/>
      <c r="D505" s="53" t="s">
        <v>10</v>
      </c>
      <c r="E505" s="19">
        <f>E503-E504</f>
        <v>0</v>
      </c>
      <c r="F505" s="1001"/>
      <c r="G505" s="1047"/>
      <c r="H505" s="1097"/>
      <c r="I505" s="53" t="s">
        <v>10</v>
      </c>
      <c r="J505" s="19">
        <f>J503-J504</f>
        <v>0</v>
      </c>
      <c r="K505" s="1001"/>
      <c r="L505" s="1047"/>
      <c r="M505" s="1097"/>
      <c r="N505" s="53" t="s">
        <v>10</v>
      </c>
      <c r="O505" s="19">
        <f>O503-O504</f>
        <v>0</v>
      </c>
      <c r="P505" s="1001"/>
      <c r="Q505" s="1047"/>
      <c r="R505" s="980"/>
      <c r="S505" s="53" t="s">
        <v>10</v>
      </c>
      <c r="T505" s="19">
        <f>T503-T504</f>
        <v>0</v>
      </c>
      <c r="U505" s="1001"/>
      <c r="V505" s="1047"/>
      <c r="W505" s="980"/>
      <c r="X505" s="53" t="s">
        <v>10</v>
      </c>
      <c r="Y505" s="19">
        <f>Y503-Y504</f>
        <v>0</v>
      </c>
      <c r="Z505" s="1001"/>
      <c r="AA505" s="1047"/>
      <c r="AB505" s="980"/>
      <c r="AC505" s="53" t="s">
        <v>10</v>
      </c>
      <c r="AD505" s="19">
        <f>AD503-AD504</f>
        <v>0</v>
      </c>
      <c r="AE505" s="1001"/>
      <c r="AF505" s="1047"/>
      <c r="AG505" s="980"/>
      <c r="AH505" s="53" t="s">
        <v>10</v>
      </c>
      <c r="AI505" s="19">
        <f>AI503-AI504</f>
        <v>0</v>
      </c>
      <c r="AJ505" s="1001"/>
      <c r="AK505" s="1047"/>
      <c r="AL505" s="980"/>
      <c r="AM505" s="53" t="s">
        <v>10</v>
      </c>
      <c r="AN505" s="19">
        <f>AN503-AN504</f>
        <v>0</v>
      </c>
      <c r="AO505" s="1001"/>
      <c r="AP505" s="1047"/>
      <c r="AQ505" s="980"/>
      <c r="AR505" s="53" t="s">
        <v>10</v>
      </c>
      <c r="AS505" s="19">
        <f>AS503-AS504</f>
        <v>0</v>
      </c>
      <c r="AT505" s="1001"/>
      <c r="AU505" s="1047"/>
      <c r="AV505" s="980"/>
      <c r="AW505" s="53" t="s">
        <v>10</v>
      </c>
      <c r="AX505" s="19">
        <f>AX503-AX504</f>
        <v>0</v>
      </c>
      <c r="AY505" s="1001"/>
      <c r="AZ505" s="1047"/>
      <c r="BA505" s="980"/>
      <c r="BB505" s="53" t="s">
        <v>10</v>
      </c>
      <c r="BC505" s="19">
        <f>BC503-BC504</f>
        <v>0</v>
      </c>
      <c r="BD505" s="1001"/>
      <c r="BE505" s="1047"/>
      <c r="BF505" s="980"/>
      <c r="BG505" s="53" t="s">
        <v>10</v>
      </c>
      <c r="BH505" s="19">
        <f>BH503-BH504</f>
        <v>0</v>
      </c>
      <c r="BI505" s="1001"/>
      <c r="BJ505" s="1047"/>
      <c r="BK505" s="980"/>
      <c r="BL505" s="85"/>
      <c r="BM505" s="84"/>
      <c r="BN505" s="1001"/>
      <c r="BO505" s="968"/>
      <c r="BP505" s="955"/>
      <c r="BQ505" s="85"/>
      <c r="BR505" s="84"/>
      <c r="BS505" s="1001"/>
      <c r="BT505" s="968"/>
      <c r="BU505" s="955"/>
      <c r="BV505" s="85"/>
      <c r="BW505" s="84"/>
      <c r="BX505" s="1001"/>
      <c r="BY505" s="968"/>
      <c r="BZ505" s="955"/>
      <c r="CA505" s="1005"/>
      <c r="CB505" s="1021"/>
      <c r="CC505" s="946">
        <f t="shared" ref="CC505" si="220">BK505+BF505+BA505+AV505+AQ505+AL505+AG505+AB505+W505+R505</f>
        <v>0</v>
      </c>
    </row>
    <row r="506" spans="1:81" ht="18" customHeight="1" thickBot="1">
      <c r="A506" s="1180"/>
      <c r="B506" s="1143"/>
      <c r="C506" s="1146" t="s">
        <v>43</v>
      </c>
      <c r="D506" s="48" t="s">
        <v>11</v>
      </c>
      <c r="E506" s="36"/>
      <c r="F506" s="1001"/>
      <c r="G506" s="1046">
        <f>E509*F471-H506</f>
        <v>0</v>
      </c>
      <c r="H506" s="1095"/>
      <c r="I506" s="48" t="s">
        <v>11</v>
      </c>
      <c r="J506" s="36"/>
      <c r="K506" s="1001"/>
      <c r="L506" s="1046">
        <f>J509*K471-M506</f>
        <v>0</v>
      </c>
      <c r="M506" s="1095"/>
      <c r="N506" s="48" t="s">
        <v>11</v>
      </c>
      <c r="O506" s="36"/>
      <c r="P506" s="1001"/>
      <c r="Q506" s="1046">
        <f>O509*P471-R506</f>
        <v>0</v>
      </c>
      <c r="R506" s="961">
        <f>IF(O506="",0,ROUND(SUM(R471:R485)*O506*P471*0.25/職員設定!$C$7,0))</f>
        <v>0</v>
      </c>
      <c r="S506" s="48" t="s">
        <v>11</v>
      </c>
      <c r="T506" s="36"/>
      <c r="U506" s="1001"/>
      <c r="V506" s="1046">
        <f>T509*U471-W506</f>
        <v>0</v>
      </c>
      <c r="W506" s="961">
        <f>IF(T506="",0,ROUND(SUM(W471:W485)*T506*U471*0.25/職員設定!$C$7,0))</f>
        <v>0</v>
      </c>
      <c r="X506" s="48" t="s">
        <v>11</v>
      </c>
      <c r="Y506" s="36"/>
      <c r="Z506" s="1001"/>
      <c r="AA506" s="1046">
        <f>Y509*Z471-AB506</f>
        <v>0</v>
      </c>
      <c r="AB506" s="961">
        <f>IF(Y506="",0,ROUND(SUM(AB471:AB485)*Y506*Z471*0.25/職員設定!$C$7,0))</f>
        <v>0</v>
      </c>
      <c r="AC506" s="48" t="s">
        <v>11</v>
      </c>
      <c r="AD506" s="36"/>
      <c r="AE506" s="1001"/>
      <c r="AF506" s="1046">
        <f>AD509*AE471-AG506</f>
        <v>0</v>
      </c>
      <c r="AG506" s="961">
        <f>IF(AD506="",0,ROUND(SUM(AG471:AG485)*AD506*AE471*0.25/職員設定!$C$7,0))</f>
        <v>0</v>
      </c>
      <c r="AH506" s="48" t="s">
        <v>11</v>
      </c>
      <c r="AI506" s="36"/>
      <c r="AJ506" s="1001"/>
      <c r="AK506" s="1046">
        <f>AI509*AJ471-AL506</f>
        <v>0</v>
      </c>
      <c r="AL506" s="961">
        <f>IF(AI506="",0,ROUND(SUM(AL471:AL485)*AI506*AJ471*0.25/職員設定!$C$7,0))</f>
        <v>0</v>
      </c>
      <c r="AM506" s="48" t="s">
        <v>11</v>
      </c>
      <c r="AN506" s="36"/>
      <c r="AO506" s="1001"/>
      <c r="AP506" s="1046">
        <f>AN509*AO471-AQ506</f>
        <v>0</v>
      </c>
      <c r="AQ506" s="961">
        <f>IF(AN506="",0,ROUND(SUM(AQ471:AQ485)*AN506*AO471*0.25/職員設定!$C$7,0))</f>
        <v>0</v>
      </c>
      <c r="AR506" s="48" t="s">
        <v>11</v>
      </c>
      <c r="AS506" s="36"/>
      <c r="AT506" s="1001"/>
      <c r="AU506" s="1046">
        <f>AS509*AT471-AV506</f>
        <v>0</v>
      </c>
      <c r="AV506" s="961">
        <f>IF(AS506="",0,ROUND(SUM(AV471:AV485)*AS506*AT471*0.25/職員設定!$C$7,0))</f>
        <v>0</v>
      </c>
      <c r="AW506" s="48" t="s">
        <v>11</v>
      </c>
      <c r="AX506" s="36"/>
      <c r="AY506" s="1001"/>
      <c r="AZ506" s="1046">
        <f>AX509*AY471-BA506</f>
        <v>0</v>
      </c>
      <c r="BA506" s="961">
        <f>IF(AX506="",0,ROUND(SUM(BA471:BA485)*AX506*AY471*0.25/職員設定!$C$7,0))</f>
        <v>0</v>
      </c>
      <c r="BB506" s="48" t="s">
        <v>11</v>
      </c>
      <c r="BC506" s="36"/>
      <c r="BD506" s="1001"/>
      <c r="BE506" s="1046">
        <f>BC509*BD471-BF506</f>
        <v>0</v>
      </c>
      <c r="BF506" s="961">
        <f>IF(BC506="",0,ROUND(SUM(BF471:BF485)*BC506*BD471*0.25/職員設定!$C$7,0))</f>
        <v>0</v>
      </c>
      <c r="BG506" s="48" t="s">
        <v>11</v>
      </c>
      <c r="BH506" s="36"/>
      <c r="BI506" s="1001"/>
      <c r="BJ506" s="1046">
        <f>BH509*BI471-BK506</f>
        <v>0</v>
      </c>
      <c r="BK506" s="961">
        <f>IF(BH506="",0,ROUND(SUM(BK471:BK485)*BH506*BI471*0.25/職員設定!$C$7,0))</f>
        <v>0</v>
      </c>
      <c r="BL506" s="79"/>
      <c r="BM506" s="86"/>
      <c r="BN506" s="1001"/>
      <c r="BO506" s="969"/>
      <c r="BP506" s="953"/>
      <c r="BQ506" s="79"/>
      <c r="BR506" s="86"/>
      <c r="BS506" s="1001"/>
      <c r="BT506" s="969"/>
      <c r="BU506" s="953"/>
      <c r="BV506" s="79"/>
      <c r="BW506" s="86"/>
      <c r="BX506" s="1001"/>
      <c r="BY506" s="969"/>
      <c r="BZ506" s="953"/>
      <c r="CA506" s="1082">
        <f t="shared" ref="CA506" si="221">BJ506+BK506+BE506+BF506+AZ506+BA506+AU506+AV506+AP506+AQ506+AK506+AL506+AF506+AG506+AA506+AB506+V506+W506+Q506+R506+L506+M506+G506+H506</f>
        <v>0</v>
      </c>
      <c r="CB506" s="1024">
        <f t="shared" ref="CB506" si="222">H506+M506</f>
        <v>0</v>
      </c>
      <c r="CC506" s="946">
        <f>BK506+BF506+BA506+AV506+AQ506+AL506+AG506+AB506+W506+R506</f>
        <v>0</v>
      </c>
    </row>
    <row r="507" spans="1:81" ht="18" customHeight="1" thickBot="1">
      <c r="A507" s="1180"/>
      <c r="B507" s="1143"/>
      <c r="C507" s="1146"/>
      <c r="D507" s="48" t="s">
        <v>38</v>
      </c>
      <c r="E507" s="33"/>
      <c r="F507" s="1001"/>
      <c r="G507" s="1046"/>
      <c r="H507" s="1096"/>
      <c r="I507" s="48" t="s">
        <v>38</v>
      </c>
      <c r="J507" s="33"/>
      <c r="K507" s="1001"/>
      <c r="L507" s="1046"/>
      <c r="M507" s="1096"/>
      <c r="N507" s="48" t="s">
        <v>38</v>
      </c>
      <c r="O507" s="33">
        <v>0</v>
      </c>
      <c r="P507" s="1001"/>
      <c r="Q507" s="1046"/>
      <c r="R507" s="979"/>
      <c r="S507" s="48" t="s">
        <v>38</v>
      </c>
      <c r="T507" s="33">
        <v>0</v>
      </c>
      <c r="U507" s="1001"/>
      <c r="V507" s="1046"/>
      <c r="W507" s="979"/>
      <c r="X507" s="48" t="s">
        <v>38</v>
      </c>
      <c r="Y507" s="33">
        <v>0</v>
      </c>
      <c r="Z507" s="1001"/>
      <c r="AA507" s="1046"/>
      <c r="AB507" s="979"/>
      <c r="AC507" s="48" t="s">
        <v>38</v>
      </c>
      <c r="AD507" s="33">
        <v>0</v>
      </c>
      <c r="AE507" s="1001"/>
      <c r="AF507" s="1046"/>
      <c r="AG507" s="979"/>
      <c r="AH507" s="48" t="s">
        <v>38</v>
      </c>
      <c r="AI507" s="33">
        <v>0</v>
      </c>
      <c r="AJ507" s="1001"/>
      <c r="AK507" s="1046"/>
      <c r="AL507" s="979"/>
      <c r="AM507" s="48" t="s">
        <v>38</v>
      </c>
      <c r="AN507" s="33">
        <v>0</v>
      </c>
      <c r="AO507" s="1001"/>
      <c r="AP507" s="1046"/>
      <c r="AQ507" s="979"/>
      <c r="AR507" s="48" t="s">
        <v>38</v>
      </c>
      <c r="AS507" s="33">
        <v>0</v>
      </c>
      <c r="AT507" s="1001"/>
      <c r="AU507" s="1046"/>
      <c r="AV507" s="979"/>
      <c r="AW507" s="48" t="s">
        <v>38</v>
      </c>
      <c r="AX507" s="33">
        <v>0</v>
      </c>
      <c r="AY507" s="1001"/>
      <c r="AZ507" s="1046"/>
      <c r="BA507" s="979"/>
      <c r="BB507" s="48" t="s">
        <v>38</v>
      </c>
      <c r="BC507" s="33">
        <v>0</v>
      </c>
      <c r="BD507" s="1001"/>
      <c r="BE507" s="1046"/>
      <c r="BF507" s="979"/>
      <c r="BG507" s="48" t="s">
        <v>38</v>
      </c>
      <c r="BH507" s="33">
        <v>0</v>
      </c>
      <c r="BI507" s="1001"/>
      <c r="BJ507" s="1046"/>
      <c r="BK507" s="979"/>
      <c r="BL507" s="79"/>
      <c r="BM507" s="80"/>
      <c r="BN507" s="1001"/>
      <c r="BO507" s="967"/>
      <c r="BP507" s="954"/>
      <c r="BQ507" s="79"/>
      <c r="BR507" s="80"/>
      <c r="BS507" s="1001"/>
      <c r="BT507" s="967"/>
      <c r="BU507" s="954"/>
      <c r="BV507" s="79"/>
      <c r="BW507" s="80"/>
      <c r="BX507" s="1001"/>
      <c r="BY507" s="967"/>
      <c r="BZ507" s="954"/>
      <c r="CA507" s="1004"/>
      <c r="CB507" s="1020"/>
      <c r="CC507" s="946"/>
    </row>
    <row r="508" spans="1:81" s="230" customFormat="1" ht="18" customHeight="1" thickBot="1">
      <c r="A508" s="1180"/>
      <c r="B508" s="1143"/>
      <c r="C508" s="1146"/>
      <c r="D508" s="468" t="s">
        <v>12</v>
      </c>
      <c r="E508" s="6">
        <f>ROUND(E506*職員設定!R17,0)</f>
        <v>0</v>
      </c>
      <c r="F508" s="1001"/>
      <c r="G508" s="1046"/>
      <c r="H508" s="1096"/>
      <c r="I508" s="468" t="s">
        <v>12</v>
      </c>
      <c r="J508" s="6">
        <f>ROUND(J506*職員設定!R17,0)</f>
        <v>0</v>
      </c>
      <c r="K508" s="1001"/>
      <c r="L508" s="1046"/>
      <c r="M508" s="1096"/>
      <c r="N508" s="468" t="s">
        <v>12</v>
      </c>
      <c r="O508" s="6">
        <f>ROUND(O506*職員設定!$R$17,0)</f>
        <v>0</v>
      </c>
      <c r="P508" s="1001"/>
      <c r="Q508" s="1046"/>
      <c r="R508" s="979"/>
      <c r="S508" s="468" t="s">
        <v>12</v>
      </c>
      <c r="T508" s="6">
        <f>ROUND(T506*職員設定!$R$17,0)</f>
        <v>0</v>
      </c>
      <c r="U508" s="1001"/>
      <c r="V508" s="1046"/>
      <c r="W508" s="979"/>
      <c r="X508" s="468" t="s">
        <v>12</v>
      </c>
      <c r="Y508" s="6">
        <f>ROUND(Y506*職員設定!$R$17,0)</f>
        <v>0</v>
      </c>
      <c r="Z508" s="1001"/>
      <c r="AA508" s="1046"/>
      <c r="AB508" s="979"/>
      <c r="AC508" s="468" t="s">
        <v>12</v>
      </c>
      <c r="AD508" s="6">
        <f>ROUND(AD506*職員設定!$R$17,0)</f>
        <v>0</v>
      </c>
      <c r="AE508" s="1001"/>
      <c r="AF508" s="1046"/>
      <c r="AG508" s="979"/>
      <c r="AH508" s="468" t="s">
        <v>12</v>
      </c>
      <c r="AI508" s="6">
        <f>ROUND(AI506*職員設定!$R$17,0)</f>
        <v>0</v>
      </c>
      <c r="AJ508" s="1001"/>
      <c r="AK508" s="1046"/>
      <c r="AL508" s="979"/>
      <c r="AM508" s="468" t="s">
        <v>12</v>
      </c>
      <c r="AN508" s="6">
        <f>ROUND(AN506*職員設定!$R$17,0)</f>
        <v>0</v>
      </c>
      <c r="AO508" s="1001"/>
      <c r="AP508" s="1046"/>
      <c r="AQ508" s="979"/>
      <c r="AR508" s="468" t="s">
        <v>12</v>
      </c>
      <c r="AS508" s="6">
        <f>ROUND(AS506*職員設定!$R$17,0)</f>
        <v>0</v>
      </c>
      <c r="AT508" s="1001"/>
      <c r="AU508" s="1046"/>
      <c r="AV508" s="979"/>
      <c r="AW508" s="468" t="s">
        <v>12</v>
      </c>
      <c r="AX508" s="6">
        <f>ROUND(AX506*職員設定!$R$17,0)</f>
        <v>0</v>
      </c>
      <c r="AY508" s="1001"/>
      <c r="AZ508" s="1046"/>
      <c r="BA508" s="979"/>
      <c r="BB508" s="468" t="s">
        <v>12</v>
      </c>
      <c r="BC508" s="6">
        <f>ROUND(BC506*職員設定!$R$17,0)</f>
        <v>0</v>
      </c>
      <c r="BD508" s="1001"/>
      <c r="BE508" s="1046"/>
      <c r="BF508" s="979"/>
      <c r="BG508" s="468" t="s">
        <v>12</v>
      </c>
      <c r="BH508" s="6">
        <f>ROUND(BH506*職員設定!$R$17,0)</f>
        <v>0</v>
      </c>
      <c r="BI508" s="1001"/>
      <c r="BJ508" s="1046"/>
      <c r="BK508" s="979"/>
      <c r="BL508" s="434"/>
      <c r="BM508" s="28"/>
      <c r="BN508" s="1001"/>
      <c r="BO508" s="967"/>
      <c r="BP508" s="954"/>
      <c r="BQ508" s="434"/>
      <c r="BR508" s="28"/>
      <c r="BS508" s="1001"/>
      <c r="BT508" s="967"/>
      <c r="BU508" s="954"/>
      <c r="BV508" s="434"/>
      <c r="BW508" s="28"/>
      <c r="BX508" s="1001"/>
      <c r="BY508" s="967"/>
      <c r="BZ508" s="954"/>
      <c r="CA508" s="1004"/>
      <c r="CB508" s="1020"/>
      <c r="CC508" s="946"/>
    </row>
    <row r="509" spans="1:81" ht="18" customHeight="1" thickBot="1">
      <c r="A509" s="1180"/>
      <c r="B509" s="1144"/>
      <c r="C509" s="1147"/>
      <c r="D509" s="54" t="s">
        <v>13</v>
      </c>
      <c r="E509" s="20">
        <f>E507-E508</f>
        <v>0</v>
      </c>
      <c r="F509" s="1001"/>
      <c r="G509" s="1047"/>
      <c r="H509" s="1097"/>
      <c r="I509" s="54" t="s">
        <v>13</v>
      </c>
      <c r="J509" s="20">
        <f>J507-J508</f>
        <v>0</v>
      </c>
      <c r="K509" s="1001"/>
      <c r="L509" s="1047"/>
      <c r="M509" s="1097"/>
      <c r="N509" s="54" t="s">
        <v>13</v>
      </c>
      <c r="O509" s="20">
        <f>O507-O508</f>
        <v>0</v>
      </c>
      <c r="P509" s="1001"/>
      <c r="Q509" s="1047"/>
      <c r="R509" s="980"/>
      <c r="S509" s="54" t="s">
        <v>13</v>
      </c>
      <c r="T509" s="20">
        <f>T507-T508</f>
        <v>0</v>
      </c>
      <c r="U509" s="1001"/>
      <c r="V509" s="1047"/>
      <c r="W509" s="980"/>
      <c r="X509" s="54" t="s">
        <v>13</v>
      </c>
      <c r="Y509" s="20">
        <f>Y507-Y508</f>
        <v>0</v>
      </c>
      <c r="Z509" s="1001"/>
      <c r="AA509" s="1047"/>
      <c r="AB509" s="980"/>
      <c r="AC509" s="54" t="s">
        <v>13</v>
      </c>
      <c r="AD509" s="20">
        <f>AD507-AD508</f>
        <v>0</v>
      </c>
      <c r="AE509" s="1001"/>
      <c r="AF509" s="1047"/>
      <c r="AG509" s="980"/>
      <c r="AH509" s="54" t="s">
        <v>13</v>
      </c>
      <c r="AI509" s="20">
        <f>AI507-AI508</f>
        <v>0</v>
      </c>
      <c r="AJ509" s="1001"/>
      <c r="AK509" s="1047"/>
      <c r="AL509" s="980"/>
      <c r="AM509" s="54" t="s">
        <v>13</v>
      </c>
      <c r="AN509" s="20">
        <f>AN507-AN508</f>
        <v>0</v>
      </c>
      <c r="AO509" s="1001"/>
      <c r="AP509" s="1047"/>
      <c r="AQ509" s="980"/>
      <c r="AR509" s="54" t="s">
        <v>13</v>
      </c>
      <c r="AS509" s="20">
        <f>AS507-AS508</f>
        <v>0</v>
      </c>
      <c r="AT509" s="1001"/>
      <c r="AU509" s="1047"/>
      <c r="AV509" s="980"/>
      <c r="AW509" s="54" t="s">
        <v>13</v>
      </c>
      <c r="AX509" s="20">
        <f>AX507-AX508</f>
        <v>0</v>
      </c>
      <c r="AY509" s="1001"/>
      <c r="AZ509" s="1047"/>
      <c r="BA509" s="980"/>
      <c r="BB509" s="54" t="s">
        <v>13</v>
      </c>
      <c r="BC509" s="20">
        <f>BC507-BC508</f>
        <v>0</v>
      </c>
      <c r="BD509" s="1001"/>
      <c r="BE509" s="1047"/>
      <c r="BF509" s="980"/>
      <c r="BG509" s="54" t="s">
        <v>13</v>
      </c>
      <c r="BH509" s="20">
        <f>BH507-BH508</f>
        <v>0</v>
      </c>
      <c r="BI509" s="1001"/>
      <c r="BJ509" s="1047"/>
      <c r="BK509" s="980"/>
      <c r="BL509" s="87"/>
      <c r="BM509" s="88"/>
      <c r="BN509" s="1001"/>
      <c r="BO509" s="968"/>
      <c r="BP509" s="955"/>
      <c r="BQ509" s="87"/>
      <c r="BR509" s="88"/>
      <c r="BS509" s="1001"/>
      <c r="BT509" s="968"/>
      <c r="BU509" s="955"/>
      <c r="BV509" s="87"/>
      <c r="BW509" s="88"/>
      <c r="BX509" s="1001"/>
      <c r="BY509" s="968"/>
      <c r="BZ509" s="955"/>
      <c r="CA509" s="1005"/>
      <c r="CB509" s="1021"/>
      <c r="CC509" s="946">
        <f t="shared" si="213"/>
        <v>0</v>
      </c>
    </row>
    <row r="510" spans="1:81" ht="18" customHeight="1">
      <c r="A510" s="1180"/>
      <c r="B510" s="1171" t="s">
        <v>87</v>
      </c>
      <c r="C510" s="1172"/>
      <c r="D510" s="55" t="s">
        <v>84</v>
      </c>
      <c r="E510" s="189"/>
      <c r="F510" s="1001"/>
      <c r="G510" s="1090">
        <f>E513*F471-H510</f>
        <v>0</v>
      </c>
      <c r="H510" s="1099"/>
      <c r="I510" s="55" t="s">
        <v>84</v>
      </c>
      <c r="J510" s="189"/>
      <c r="K510" s="1001"/>
      <c r="L510" s="1090">
        <f>J513*K471-M510</f>
        <v>0</v>
      </c>
      <c r="M510" s="1099"/>
      <c r="N510" s="55" t="s">
        <v>84</v>
      </c>
      <c r="O510" s="189"/>
      <c r="P510" s="1001"/>
      <c r="Q510" s="1042">
        <f>O513*P471-R510</f>
        <v>0</v>
      </c>
      <c r="R510" s="989">
        <f>ROUND(IF(O510="",0,O513*P471*SUM(R471:R485)/SUM(Q471:Q485,R471:R485)),0)</f>
        <v>0</v>
      </c>
      <c r="S510" s="55" t="s">
        <v>84</v>
      </c>
      <c r="T510" s="189"/>
      <c r="U510" s="1001"/>
      <c r="V510" s="1042">
        <f>T513*U471-W510</f>
        <v>0</v>
      </c>
      <c r="W510" s="989">
        <f>ROUND(IF(T510="",0,T513*U471*SUM(W471:W485)/SUM(V471:V485,W471:W485)),0)</f>
        <v>0</v>
      </c>
      <c r="X510" s="55" t="s">
        <v>84</v>
      </c>
      <c r="Y510" s="189"/>
      <c r="Z510" s="1001"/>
      <c r="AA510" s="1042">
        <f>Y513*Z471-AB510</f>
        <v>0</v>
      </c>
      <c r="AB510" s="989">
        <f>ROUND(IF(Y510="",0,Y513*Z471*SUM(AB471:AB485)/SUM(AA471:AA485,AB471:AB485)),0)</f>
        <v>0</v>
      </c>
      <c r="AC510" s="55" t="s">
        <v>84</v>
      </c>
      <c r="AD510" s="189"/>
      <c r="AE510" s="1001"/>
      <c r="AF510" s="1042">
        <f>AD513*AE471-AG510</f>
        <v>0</v>
      </c>
      <c r="AG510" s="989">
        <f>ROUND(IF(AD510="",0,AD513*AE471*SUM(AG471:AG485)/SUM(AF471:AF485,AG471:AG485)),0)</f>
        <v>0</v>
      </c>
      <c r="AH510" s="55" t="s">
        <v>84</v>
      </c>
      <c r="AI510" s="189"/>
      <c r="AJ510" s="1001"/>
      <c r="AK510" s="1042">
        <f>AI513*AJ471-AL510</f>
        <v>0</v>
      </c>
      <c r="AL510" s="989">
        <f>ROUND(IF(AI510="",0,AI513*AJ471*SUM(AL471:AL485)/SUM(AK471:AK485,AL471:AL485)),0)</f>
        <v>0</v>
      </c>
      <c r="AM510" s="55" t="s">
        <v>84</v>
      </c>
      <c r="AN510" s="189"/>
      <c r="AO510" s="1001"/>
      <c r="AP510" s="1042">
        <f>AN513*AO471-AQ510</f>
        <v>0</v>
      </c>
      <c r="AQ510" s="989">
        <f>ROUND(IF(AN510="",0,AN513*AO471*SUM(AQ471:AQ485)/SUM(AP471:AP485,AQ471:AQ485)),0)</f>
        <v>0</v>
      </c>
      <c r="AR510" s="55" t="s">
        <v>84</v>
      </c>
      <c r="AS510" s="189"/>
      <c r="AT510" s="1001"/>
      <c r="AU510" s="1042">
        <f>AS513*AT471-AV510</f>
        <v>0</v>
      </c>
      <c r="AV510" s="989">
        <f>ROUND(IF(AS510="",0,AS513*AT471*SUM(AV471:AV485)/SUM(AU471:AU485,AV471:AV485)),0)</f>
        <v>0</v>
      </c>
      <c r="AW510" s="55" t="s">
        <v>84</v>
      </c>
      <c r="AX510" s="189"/>
      <c r="AY510" s="1001"/>
      <c r="AZ510" s="1042">
        <f>AX513*AY471-BA510</f>
        <v>0</v>
      </c>
      <c r="BA510" s="989">
        <f>ROUND(IF(AX510="",0,AX513*AY471*SUM(BA471:BA485)/SUM(AZ471:AZ485,BA471:BA485)),0)</f>
        <v>0</v>
      </c>
      <c r="BB510" s="55" t="s">
        <v>84</v>
      </c>
      <c r="BC510" s="189"/>
      <c r="BD510" s="1001"/>
      <c r="BE510" s="1042">
        <f>BC513*BD471-BF510</f>
        <v>0</v>
      </c>
      <c r="BF510" s="989">
        <f>ROUND(IF(BC510="",0,BC513*BD471*SUM(BF471:BF485)/SUM(BE471:BE485,BF471:BF485)),0)</f>
        <v>0</v>
      </c>
      <c r="BG510" s="55" t="s">
        <v>84</v>
      </c>
      <c r="BH510" s="189"/>
      <c r="BI510" s="1001"/>
      <c r="BJ510" s="1042">
        <f>BH513*BI471-BK510</f>
        <v>0</v>
      </c>
      <c r="BK510" s="989">
        <f>ROUND(IF(BH510="",0,BH513*BI471*SUM(BK471:BK485)/SUM(BJ471:BJ485,BK471:BK485)),0)</f>
        <v>0</v>
      </c>
      <c r="BL510" s="89"/>
      <c r="BM510" s="90"/>
      <c r="BN510" s="1001"/>
      <c r="BO510" s="995"/>
      <c r="BP510" s="956"/>
      <c r="BQ510" s="89"/>
      <c r="BR510" s="90"/>
      <c r="BS510" s="1001"/>
      <c r="BT510" s="995"/>
      <c r="BU510" s="956"/>
      <c r="BV510" s="89"/>
      <c r="BW510" s="90"/>
      <c r="BX510" s="1001"/>
      <c r="BY510" s="995"/>
      <c r="BZ510" s="956"/>
      <c r="CA510" s="1083">
        <f t="shared" ref="CA510" si="223">BJ510+BK510+BE510+BF510+AZ510+BA510+AU510+AV510+AP510+AQ510+AK510+AL510+AF510+AG510+AA510+AB510+V510+W510+Q510+R510+L510+M510+G510+H510</f>
        <v>0</v>
      </c>
      <c r="CB510" s="1077">
        <f t="shared" ref="CB510" si="224">H510+M510</f>
        <v>0</v>
      </c>
      <c r="CC510" s="947">
        <f>BK510+BF510+BA510+AV510+AQ510+AL510+AG510+AB510+W510+R510</f>
        <v>0</v>
      </c>
    </row>
    <row r="511" spans="1:81" ht="18" customHeight="1">
      <c r="A511" s="1180"/>
      <c r="B511" s="1173"/>
      <c r="C511" s="1174"/>
      <c r="D511" s="56" t="s">
        <v>49</v>
      </c>
      <c r="E511" s="37"/>
      <c r="F511" s="1001"/>
      <c r="G511" s="1091"/>
      <c r="H511" s="1100"/>
      <c r="I511" s="56" t="s">
        <v>49</v>
      </c>
      <c r="J511" s="37"/>
      <c r="K511" s="1001"/>
      <c r="L511" s="1091"/>
      <c r="M511" s="1100"/>
      <c r="N511" s="56" t="s">
        <v>49</v>
      </c>
      <c r="O511" s="37"/>
      <c r="P511" s="1001"/>
      <c r="Q511" s="1043"/>
      <c r="R511" s="990"/>
      <c r="S511" s="56" t="s">
        <v>49</v>
      </c>
      <c r="T511" s="37"/>
      <c r="U511" s="1001"/>
      <c r="V511" s="1043"/>
      <c r="W511" s="990"/>
      <c r="X511" s="56" t="s">
        <v>49</v>
      </c>
      <c r="Y511" s="37"/>
      <c r="Z511" s="1001"/>
      <c r="AA511" s="1043"/>
      <c r="AB511" s="990"/>
      <c r="AC511" s="56" t="s">
        <v>49</v>
      </c>
      <c r="AD511" s="37"/>
      <c r="AE511" s="1001"/>
      <c r="AF511" s="1043"/>
      <c r="AG511" s="990"/>
      <c r="AH511" s="56" t="s">
        <v>49</v>
      </c>
      <c r="AI511" s="37"/>
      <c r="AJ511" s="1001"/>
      <c r="AK511" s="1043"/>
      <c r="AL511" s="990"/>
      <c r="AM511" s="56" t="s">
        <v>49</v>
      </c>
      <c r="AN511" s="37"/>
      <c r="AO511" s="1001"/>
      <c r="AP511" s="1043"/>
      <c r="AQ511" s="990"/>
      <c r="AR511" s="56" t="s">
        <v>49</v>
      </c>
      <c r="AS511" s="37"/>
      <c r="AT511" s="1001"/>
      <c r="AU511" s="1043"/>
      <c r="AV511" s="990"/>
      <c r="AW511" s="56" t="s">
        <v>49</v>
      </c>
      <c r="AX511" s="37"/>
      <c r="AY511" s="1001"/>
      <c r="AZ511" s="1043"/>
      <c r="BA511" s="990"/>
      <c r="BB511" s="56" t="s">
        <v>49</v>
      </c>
      <c r="BC511" s="37"/>
      <c r="BD511" s="1001"/>
      <c r="BE511" s="1043"/>
      <c r="BF511" s="990"/>
      <c r="BG511" s="56" t="s">
        <v>49</v>
      </c>
      <c r="BH511" s="37"/>
      <c r="BI511" s="1001"/>
      <c r="BJ511" s="1043"/>
      <c r="BK511" s="990"/>
      <c r="BL511" s="91"/>
      <c r="BM511" s="92"/>
      <c r="BN511" s="1001"/>
      <c r="BO511" s="996"/>
      <c r="BP511" s="954"/>
      <c r="BQ511" s="91"/>
      <c r="BR511" s="92"/>
      <c r="BS511" s="1001"/>
      <c r="BT511" s="996"/>
      <c r="BU511" s="954"/>
      <c r="BV511" s="91"/>
      <c r="BW511" s="92"/>
      <c r="BX511" s="1001"/>
      <c r="BY511" s="996"/>
      <c r="BZ511" s="954"/>
      <c r="CA511" s="1084"/>
      <c r="CB511" s="1078"/>
      <c r="CC511" s="948"/>
    </row>
    <row r="512" spans="1:81" s="230" customFormat="1" ht="18" customHeight="1">
      <c r="A512" s="1180"/>
      <c r="B512" s="1173"/>
      <c r="C512" s="1174"/>
      <c r="D512" s="469" t="s">
        <v>85</v>
      </c>
      <c r="E512" s="26">
        <f>ROUND(E510*職員設定!$S$17,0)</f>
        <v>0</v>
      </c>
      <c r="F512" s="1001"/>
      <c r="G512" s="1091"/>
      <c r="H512" s="1100"/>
      <c r="I512" s="469" t="s">
        <v>85</v>
      </c>
      <c r="J512" s="26">
        <f>ROUND(J510*職員設定!$S$17,0)</f>
        <v>0</v>
      </c>
      <c r="K512" s="1001"/>
      <c r="L512" s="1091"/>
      <c r="M512" s="1100"/>
      <c r="N512" s="469" t="s">
        <v>85</v>
      </c>
      <c r="O512" s="26">
        <f>ROUND(O510*職員設定!$S$17,0)</f>
        <v>0</v>
      </c>
      <c r="P512" s="1001"/>
      <c r="Q512" s="1043"/>
      <c r="R512" s="990"/>
      <c r="S512" s="469" t="s">
        <v>85</v>
      </c>
      <c r="T512" s="26">
        <f>ROUND(T510*職員設定!$S$17,0)</f>
        <v>0</v>
      </c>
      <c r="U512" s="1001"/>
      <c r="V512" s="1043"/>
      <c r="W512" s="990"/>
      <c r="X512" s="469" t="s">
        <v>85</v>
      </c>
      <c r="Y512" s="26">
        <f>ROUND(Y510*職員設定!$S$17,0)</f>
        <v>0</v>
      </c>
      <c r="Z512" s="1001"/>
      <c r="AA512" s="1043"/>
      <c r="AB512" s="990"/>
      <c r="AC512" s="469" t="s">
        <v>85</v>
      </c>
      <c r="AD512" s="26">
        <f>ROUND(AD510*職員設定!$S$17,0)</f>
        <v>0</v>
      </c>
      <c r="AE512" s="1001"/>
      <c r="AF512" s="1043"/>
      <c r="AG512" s="990"/>
      <c r="AH512" s="469" t="s">
        <v>85</v>
      </c>
      <c r="AI512" s="26">
        <f>ROUND(AI510*職員設定!$S$17,0)</f>
        <v>0</v>
      </c>
      <c r="AJ512" s="1001"/>
      <c r="AK512" s="1043"/>
      <c r="AL512" s="990"/>
      <c r="AM512" s="469" t="s">
        <v>85</v>
      </c>
      <c r="AN512" s="26">
        <f>ROUND(AN510*職員設定!$S$17,0)</f>
        <v>0</v>
      </c>
      <c r="AO512" s="1001"/>
      <c r="AP512" s="1043"/>
      <c r="AQ512" s="990"/>
      <c r="AR512" s="469" t="s">
        <v>85</v>
      </c>
      <c r="AS512" s="26">
        <f>ROUND(AS510*職員設定!$S$17,0)</f>
        <v>0</v>
      </c>
      <c r="AT512" s="1001"/>
      <c r="AU512" s="1043"/>
      <c r="AV512" s="990"/>
      <c r="AW512" s="469" t="s">
        <v>85</v>
      </c>
      <c r="AX512" s="26">
        <f>ROUND(AX510*職員設定!$S$17,0)</f>
        <v>0</v>
      </c>
      <c r="AY512" s="1001"/>
      <c r="AZ512" s="1043"/>
      <c r="BA512" s="990"/>
      <c r="BB512" s="469" t="s">
        <v>85</v>
      </c>
      <c r="BC512" s="26">
        <f>ROUND(BC510*職員設定!$S$17,0)</f>
        <v>0</v>
      </c>
      <c r="BD512" s="1001"/>
      <c r="BE512" s="1043"/>
      <c r="BF512" s="990"/>
      <c r="BG512" s="469" t="s">
        <v>85</v>
      </c>
      <c r="BH512" s="26">
        <f>ROUND(BH510*職員設定!$S$17,0)</f>
        <v>0</v>
      </c>
      <c r="BI512" s="1001"/>
      <c r="BJ512" s="1043"/>
      <c r="BK512" s="990"/>
      <c r="BL512" s="470"/>
      <c r="BM512" s="26"/>
      <c r="BN512" s="1001"/>
      <c r="BO512" s="997"/>
      <c r="BP512" s="954"/>
      <c r="BQ512" s="470"/>
      <c r="BR512" s="26"/>
      <c r="BS512" s="1001"/>
      <c r="BT512" s="997"/>
      <c r="BU512" s="954"/>
      <c r="BV512" s="470"/>
      <c r="BW512" s="26"/>
      <c r="BX512" s="1001"/>
      <c r="BY512" s="997"/>
      <c r="BZ512" s="954"/>
      <c r="CA512" s="1084"/>
      <c r="CB512" s="1078"/>
      <c r="CC512" s="948"/>
    </row>
    <row r="513" spans="1:81" ht="18" customHeight="1" thickBot="1">
      <c r="A513" s="1180"/>
      <c r="B513" s="1175"/>
      <c r="C513" s="1176"/>
      <c r="D513" s="58" t="s">
        <v>86</v>
      </c>
      <c r="E513" s="19">
        <f>E511-E512</f>
        <v>0</v>
      </c>
      <c r="F513" s="1002"/>
      <c r="G513" s="1092"/>
      <c r="H513" s="1101"/>
      <c r="I513" s="58" t="s">
        <v>86</v>
      </c>
      <c r="J513" s="19">
        <f>J511-J512</f>
        <v>0</v>
      </c>
      <c r="K513" s="1002"/>
      <c r="L513" s="1092"/>
      <c r="M513" s="1101"/>
      <c r="N513" s="58" t="s">
        <v>86</v>
      </c>
      <c r="O513" s="19">
        <f>O511-O512</f>
        <v>0</v>
      </c>
      <c r="P513" s="1002"/>
      <c r="Q513" s="1044"/>
      <c r="R513" s="991"/>
      <c r="S513" s="58" t="s">
        <v>86</v>
      </c>
      <c r="T513" s="19">
        <f>T511-T512</f>
        <v>0</v>
      </c>
      <c r="U513" s="1002"/>
      <c r="V513" s="1044"/>
      <c r="W513" s="991"/>
      <c r="X513" s="58" t="s">
        <v>86</v>
      </c>
      <c r="Y513" s="19">
        <f>Y511-Y512</f>
        <v>0</v>
      </c>
      <c r="Z513" s="1002"/>
      <c r="AA513" s="1044"/>
      <c r="AB513" s="991"/>
      <c r="AC513" s="58" t="s">
        <v>86</v>
      </c>
      <c r="AD513" s="19">
        <f>AD511-AD512</f>
        <v>0</v>
      </c>
      <c r="AE513" s="1002"/>
      <c r="AF513" s="1044"/>
      <c r="AG513" s="991"/>
      <c r="AH513" s="58" t="s">
        <v>86</v>
      </c>
      <c r="AI513" s="19">
        <f>AI511-AI512</f>
        <v>0</v>
      </c>
      <c r="AJ513" s="1002"/>
      <c r="AK513" s="1044"/>
      <c r="AL513" s="991"/>
      <c r="AM513" s="58" t="s">
        <v>86</v>
      </c>
      <c r="AN513" s="19">
        <f>AN511-AN512</f>
        <v>0</v>
      </c>
      <c r="AO513" s="1002"/>
      <c r="AP513" s="1044"/>
      <c r="AQ513" s="991"/>
      <c r="AR513" s="58" t="s">
        <v>86</v>
      </c>
      <c r="AS513" s="19">
        <f>AS511-AS512</f>
        <v>0</v>
      </c>
      <c r="AT513" s="1002"/>
      <c r="AU513" s="1044"/>
      <c r="AV513" s="991"/>
      <c r="AW513" s="58" t="s">
        <v>86</v>
      </c>
      <c r="AX513" s="19">
        <f>AX511-AX512</f>
        <v>0</v>
      </c>
      <c r="AY513" s="1002"/>
      <c r="AZ513" s="1044"/>
      <c r="BA513" s="991"/>
      <c r="BB513" s="58" t="s">
        <v>86</v>
      </c>
      <c r="BC513" s="19">
        <f>BC511-BC512</f>
        <v>0</v>
      </c>
      <c r="BD513" s="1002"/>
      <c r="BE513" s="1044"/>
      <c r="BF513" s="991"/>
      <c r="BG513" s="58" t="s">
        <v>86</v>
      </c>
      <c r="BH513" s="19">
        <f>BH511-BH512</f>
        <v>0</v>
      </c>
      <c r="BI513" s="1002"/>
      <c r="BJ513" s="1044"/>
      <c r="BK513" s="991"/>
      <c r="BL513" s="94"/>
      <c r="BM513" s="84"/>
      <c r="BN513" s="1002"/>
      <c r="BO513" s="998"/>
      <c r="BP513" s="955"/>
      <c r="BQ513" s="94"/>
      <c r="BR513" s="84"/>
      <c r="BS513" s="1002"/>
      <c r="BT513" s="998"/>
      <c r="BU513" s="955"/>
      <c r="BV513" s="94"/>
      <c r="BW513" s="84"/>
      <c r="BX513" s="1002"/>
      <c r="BY513" s="998"/>
      <c r="BZ513" s="955"/>
      <c r="CA513" s="1085"/>
      <c r="CB513" s="1079"/>
      <c r="CC513" s="949">
        <f t="shared" si="213"/>
        <v>0</v>
      </c>
    </row>
    <row r="514" spans="1:81" ht="18" customHeight="1">
      <c r="A514" s="1180"/>
      <c r="B514" s="1134" t="s">
        <v>228</v>
      </c>
      <c r="C514" s="1135"/>
      <c r="D514" s="59" t="str">
        <f>IF(職員設定!$V$8="","",職員設定!$V$8)</f>
        <v>通勤手当</v>
      </c>
      <c r="E514" s="151">
        <v>1620</v>
      </c>
      <c r="F514" s="2"/>
      <c r="G514" s="29" t="s">
        <v>90</v>
      </c>
      <c r="H514" s="165" t="s">
        <v>79</v>
      </c>
      <c r="I514" s="59" t="str">
        <f>IF(職員設定!$V$8="","",職員設定!$V$8)</f>
        <v>通勤手当</v>
      </c>
      <c r="J514" s="151">
        <v>1890</v>
      </c>
      <c r="K514" s="2"/>
      <c r="L514" s="29" t="s">
        <v>90</v>
      </c>
      <c r="M514" s="165" t="s">
        <v>79</v>
      </c>
      <c r="N514" s="59" t="str">
        <f>IF(職員設定!$V$8="","",職員設定!$V$8)</f>
        <v>通勤手当</v>
      </c>
      <c r="O514" s="151">
        <v>1800</v>
      </c>
      <c r="P514" s="2"/>
      <c r="Q514" s="299" t="s">
        <v>79</v>
      </c>
      <c r="R514" s="165" t="s">
        <v>79</v>
      </c>
      <c r="S514" s="59" t="str">
        <f>IF(職員設定!$V$8="","",職員設定!$V$8)</f>
        <v>通勤手当</v>
      </c>
      <c r="T514" s="151">
        <v>1800</v>
      </c>
      <c r="U514" s="2"/>
      <c r="V514" s="299" t="s">
        <v>79</v>
      </c>
      <c r="W514" s="165" t="s">
        <v>79</v>
      </c>
      <c r="X514" s="59" t="str">
        <f>IF(職員設定!$V$8="","",職員設定!$V$8)</f>
        <v>通勤手当</v>
      </c>
      <c r="Y514" s="151">
        <v>1890</v>
      </c>
      <c r="Z514" s="2"/>
      <c r="AA514" s="299" t="s">
        <v>79</v>
      </c>
      <c r="AB514" s="165" t="s">
        <v>79</v>
      </c>
      <c r="AC514" s="59" t="str">
        <f>IF(職員設定!$V$8="","",職員設定!$V$8)</f>
        <v>通勤手当</v>
      </c>
      <c r="AD514" s="151" t="str">
        <f>IF(AD471&lt;&gt;"",職員設定!$V$17,"0")</f>
        <v>0</v>
      </c>
      <c r="AE514" s="2"/>
      <c r="AF514" s="299" t="s">
        <v>79</v>
      </c>
      <c r="AG514" s="165" t="s">
        <v>79</v>
      </c>
      <c r="AH514" s="59" t="str">
        <f>IF(職員設定!$V$8="","",職員設定!$V$8)</f>
        <v>通勤手当</v>
      </c>
      <c r="AI514" s="151" t="str">
        <f>IF(AI471&lt;&gt;"",職員設定!$V$17,"0")</f>
        <v>0</v>
      </c>
      <c r="AJ514" s="2"/>
      <c r="AK514" s="299" t="s">
        <v>79</v>
      </c>
      <c r="AL514" s="165" t="s">
        <v>79</v>
      </c>
      <c r="AM514" s="59" t="str">
        <f>IF(職員設定!$V$8="","",職員設定!$V$8)</f>
        <v>通勤手当</v>
      </c>
      <c r="AN514" s="151" t="str">
        <f>IF(AN471&lt;&gt;"",職員設定!$V$17,"0")</f>
        <v>0</v>
      </c>
      <c r="AO514" s="2"/>
      <c r="AP514" s="299" t="s">
        <v>79</v>
      </c>
      <c r="AQ514" s="165" t="s">
        <v>79</v>
      </c>
      <c r="AR514" s="59" t="str">
        <f>IF(職員設定!$V$8="","",職員設定!$V$8)</f>
        <v>通勤手当</v>
      </c>
      <c r="AS514" s="151" t="str">
        <f>IF(AS471&lt;&gt;"",職員設定!$V$17,"0")</f>
        <v>0</v>
      </c>
      <c r="AT514" s="2"/>
      <c r="AU514" s="299" t="s">
        <v>79</v>
      </c>
      <c r="AV514" s="165" t="s">
        <v>79</v>
      </c>
      <c r="AW514" s="59" t="str">
        <f>IF(職員設定!$V$8="","",職員設定!$V$8)</f>
        <v>通勤手当</v>
      </c>
      <c r="AX514" s="151" t="str">
        <f>IF(AX471&lt;&gt;"",職員設定!$V$17,"0")</f>
        <v>0</v>
      </c>
      <c r="AY514" s="2"/>
      <c r="AZ514" s="299" t="s">
        <v>79</v>
      </c>
      <c r="BA514" s="165" t="s">
        <v>79</v>
      </c>
      <c r="BB514" s="59" t="str">
        <f>IF(職員設定!$V$8="","",職員設定!$V$8)</f>
        <v>通勤手当</v>
      </c>
      <c r="BC514" s="151" t="str">
        <f>IF(BC471&lt;&gt;"",職員設定!$V$17,"0")</f>
        <v>0</v>
      </c>
      <c r="BD514" s="2"/>
      <c r="BE514" s="299" t="s">
        <v>79</v>
      </c>
      <c r="BF514" s="165" t="s">
        <v>79</v>
      </c>
      <c r="BG514" s="59" t="str">
        <f>IF(職員設定!$V$8="","",職員設定!$V$8)</f>
        <v>通勤手当</v>
      </c>
      <c r="BH514" s="151" t="str">
        <f>IF(BH471&lt;&gt;"",職員設定!$V$17,"0")</f>
        <v>0</v>
      </c>
      <c r="BI514" s="2"/>
      <c r="BJ514" s="299" t="s">
        <v>79</v>
      </c>
      <c r="BK514" s="165" t="s">
        <v>79</v>
      </c>
      <c r="BL514" s="95"/>
      <c r="BM514" s="96"/>
      <c r="BN514" s="2"/>
      <c r="BO514" s="29" t="s">
        <v>79</v>
      </c>
      <c r="BP514" s="165" t="s">
        <v>116</v>
      </c>
      <c r="BQ514" s="95"/>
      <c r="BR514" s="96"/>
      <c r="BS514" s="2"/>
      <c r="BT514" s="29" t="s">
        <v>79</v>
      </c>
      <c r="BU514" s="165" t="s">
        <v>116</v>
      </c>
      <c r="BV514" s="95"/>
      <c r="BW514" s="96"/>
      <c r="BX514" s="2"/>
      <c r="BY514" s="29" t="s">
        <v>79</v>
      </c>
      <c r="BZ514" s="165" t="s">
        <v>116</v>
      </c>
      <c r="CA514" s="290" t="s">
        <v>14</v>
      </c>
      <c r="CB514" s="290" t="s">
        <v>14</v>
      </c>
      <c r="CC514" s="603" t="s">
        <v>121</v>
      </c>
    </row>
    <row r="515" spans="1:81" ht="18" customHeight="1">
      <c r="A515" s="1180"/>
      <c r="B515" s="1134"/>
      <c r="C515" s="1135"/>
      <c r="D515" s="61" t="str">
        <f>IF(職員設定!$W$8="","",職員設定!$W$8)</f>
        <v>課税通勤手当</v>
      </c>
      <c r="E515" s="151">
        <f>IF(E471&lt;&gt;"",職員設定!$W$17,"0")</f>
        <v>0</v>
      </c>
      <c r="F515" s="2"/>
      <c r="G515" s="1093">
        <f>SUM(G471:G509)-G510</f>
        <v>61780</v>
      </c>
      <c r="H515" s="1102">
        <f>SUM(H471:H509)-H510</f>
        <v>4118</v>
      </c>
      <c r="I515" s="61" t="str">
        <f>IF(職員設定!$W$8="","",職員設定!$W$8)</f>
        <v>課税通勤手当</v>
      </c>
      <c r="J515" s="151">
        <f>IF(J471&lt;&gt;"",職員設定!$W$17,"0")</f>
        <v>0</v>
      </c>
      <c r="K515" s="2"/>
      <c r="L515" s="1093">
        <f>SUM(L471:L509)-L510</f>
        <v>62766</v>
      </c>
      <c r="M515" s="1102">
        <f>SUM(M471:M509)-M510</f>
        <v>4185</v>
      </c>
      <c r="N515" s="61" t="str">
        <f>IF(職員設定!$W$8="","",職員設定!$W$8)</f>
        <v>課税通勤手当</v>
      </c>
      <c r="O515" s="151">
        <f>IF(O471&lt;&gt;"",職員設定!$W$17,"0")</f>
        <v>0</v>
      </c>
      <c r="P515" s="2"/>
      <c r="Q515" s="999">
        <f>SUM(Q471:Q509)-Q510</f>
        <v>60000</v>
      </c>
      <c r="R515" s="992">
        <f>SUM(R471:R509)-R510</f>
        <v>4000</v>
      </c>
      <c r="S515" s="61" t="str">
        <f>IF(職員設定!$W$8="","",職員設定!$W$8)</f>
        <v>課税通勤手当</v>
      </c>
      <c r="T515" s="151">
        <f>IF(T471&lt;&gt;"",職員設定!$W$17,"0")</f>
        <v>0</v>
      </c>
      <c r="U515" s="2"/>
      <c r="V515" s="999">
        <f>SUM(V471:V509)-V510</f>
        <v>62665</v>
      </c>
      <c r="W515" s="992">
        <f>SUM(W471:W509)-W510</f>
        <v>4177</v>
      </c>
      <c r="X515" s="61" t="str">
        <f>IF(職員設定!$W$8="","",職員設定!$W$8)</f>
        <v>課税通勤手当</v>
      </c>
      <c r="Y515" s="151">
        <f>IF(Y471&lt;&gt;"",職員設定!$W$17,"0")</f>
        <v>0</v>
      </c>
      <c r="Z515" s="2"/>
      <c r="AA515" s="999">
        <f>SUM(AA471:AA509)-AA510</f>
        <v>60296</v>
      </c>
      <c r="AB515" s="992">
        <f>SUM(AB471:AB509)-AB510</f>
        <v>4020</v>
      </c>
      <c r="AC515" s="61" t="str">
        <f>IF(職員設定!$W$8="","",職員設定!$W$8)</f>
        <v>課税通勤手当</v>
      </c>
      <c r="AD515" s="151" t="str">
        <f>IF(AD471&lt;&gt;"",職員設定!$W$17,"0")</f>
        <v>0</v>
      </c>
      <c r="AE515" s="2"/>
      <c r="AF515" s="999">
        <f>SUM(AF471:AF509)-AF510</f>
        <v>0</v>
      </c>
      <c r="AG515" s="992">
        <f>SUM(AG471:AG509)-AG510</f>
        <v>0</v>
      </c>
      <c r="AH515" s="61" t="str">
        <f>IF(職員設定!$W$8="","",職員設定!$W$8)</f>
        <v>課税通勤手当</v>
      </c>
      <c r="AI515" s="151" t="str">
        <f>IF(AI471&lt;&gt;"",職員設定!$W$17,"0")</f>
        <v>0</v>
      </c>
      <c r="AJ515" s="2"/>
      <c r="AK515" s="999">
        <f>SUM(AK471:AK509)-AK510</f>
        <v>0</v>
      </c>
      <c r="AL515" s="992">
        <f>SUM(AL471:AL509)-AL510</f>
        <v>0</v>
      </c>
      <c r="AM515" s="61" t="str">
        <f>IF(職員設定!$W$8="","",職員設定!$W$8)</f>
        <v>課税通勤手当</v>
      </c>
      <c r="AN515" s="151" t="str">
        <f>IF(AN471&lt;&gt;"",職員設定!$W$17,"0")</f>
        <v>0</v>
      </c>
      <c r="AO515" s="2"/>
      <c r="AP515" s="999">
        <f>SUM(AP471:AP509)-AP510</f>
        <v>0</v>
      </c>
      <c r="AQ515" s="992">
        <f>SUM(AQ471:AQ509)-AQ510</f>
        <v>0</v>
      </c>
      <c r="AR515" s="61" t="str">
        <f>IF(職員設定!$W$8="","",職員設定!$W$8)</f>
        <v>課税通勤手当</v>
      </c>
      <c r="AS515" s="151" t="str">
        <f>IF(AS471&lt;&gt;"",職員設定!$W$17,"0")</f>
        <v>0</v>
      </c>
      <c r="AT515" s="2"/>
      <c r="AU515" s="999">
        <f>SUM(AU471:AU509)-AU510</f>
        <v>0</v>
      </c>
      <c r="AV515" s="992">
        <f>SUM(AV471:AV509)-AV510</f>
        <v>0</v>
      </c>
      <c r="AW515" s="61" t="str">
        <f>IF(職員設定!$W$8="","",職員設定!$W$8)</f>
        <v>課税通勤手当</v>
      </c>
      <c r="AX515" s="151" t="str">
        <f>IF(AX471&lt;&gt;"",職員設定!$W$17,"0")</f>
        <v>0</v>
      </c>
      <c r="AY515" s="2"/>
      <c r="AZ515" s="999">
        <f>SUM(AZ471:AZ509)-AZ510</f>
        <v>0</v>
      </c>
      <c r="BA515" s="992">
        <f>SUM(BA471:BA509)-BA510</f>
        <v>0</v>
      </c>
      <c r="BB515" s="61" t="str">
        <f>IF(職員設定!$W$8="","",職員設定!$W$8)</f>
        <v>課税通勤手当</v>
      </c>
      <c r="BC515" s="151" t="str">
        <f>IF(BC471&lt;&gt;"",職員設定!$W$17,"0")</f>
        <v>0</v>
      </c>
      <c r="BD515" s="2"/>
      <c r="BE515" s="999">
        <f>SUM(BE471:BE509)-BE510</f>
        <v>0</v>
      </c>
      <c r="BF515" s="992">
        <f>SUM(BF471:BF509)-BF510</f>
        <v>0</v>
      </c>
      <c r="BG515" s="61" t="str">
        <f>IF(職員設定!$W$8="","",職員設定!$W$8)</f>
        <v>課税通勤手当</v>
      </c>
      <c r="BH515" s="151" t="str">
        <f>IF(BH471&lt;&gt;"",職員設定!$W$17,"0")</f>
        <v>0</v>
      </c>
      <c r="BI515" s="2"/>
      <c r="BJ515" s="999">
        <f>SUM(BJ471:BJ509)-BJ510</f>
        <v>0</v>
      </c>
      <c r="BK515" s="992">
        <f>SUM(BK471:BK509)-BK510</f>
        <v>0</v>
      </c>
      <c r="BL515" s="97"/>
      <c r="BM515" s="98"/>
      <c r="BN515" s="2"/>
      <c r="BO515" s="999">
        <f>SUM(BO471:BO509)-BO510</f>
        <v>0</v>
      </c>
      <c r="BP515" s="957">
        <f>SUM(BP471:BP509)-BP510</f>
        <v>0</v>
      </c>
      <c r="BQ515" s="97"/>
      <c r="BR515" s="98"/>
      <c r="BS515" s="2"/>
      <c r="BT515" s="999">
        <f>SUM(BT471:BT509)-BT510</f>
        <v>0</v>
      </c>
      <c r="BU515" s="957">
        <f>SUM(BU471:BU509)-BU510</f>
        <v>0</v>
      </c>
      <c r="BV515" s="97"/>
      <c r="BW515" s="98"/>
      <c r="BX515" s="2"/>
      <c r="BY515" s="999">
        <f>SUM(BY471:BY509)-BY510</f>
        <v>0</v>
      </c>
      <c r="BZ515" s="957">
        <f>SUM(BZ471:BZ509)-BZ510</f>
        <v>0</v>
      </c>
      <c r="CA515" s="1089">
        <f>SUM(CA471:CA509)-CA510</f>
        <v>328007</v>
      </c>
      <c r="CB515" s="1088">
        <f>SUM(CB471:CB509)-CB510</f>
        <v>8303</v>
      </c>
      <c r="CC515" s="1015" t="str">
        <f>IF(BZ515+BU515+BP515+BK515+BF515+BA515+AV515+AQ515+AL515+AG515+AB515+W515+R515+CB526+CC526-CC527-CB527=0,"〇",BZ515+BU515+BP515+BK515+BF515+BA515+AV515+AQ515+AL515+AG515+AB515+W515+R515+CB526+CC526-CC527-CB527)</f>
        <v>〇</v>
      </c>
    </row>
    <row r="516" spans="1:81" ht="18" customHeight="1">
      <c r="A516" s="1180"/>
      <c r="B516" s="1134"/>
      <c r="C516" s="1135"/>
      <c r="D516" s="62" t="str">
        <f>IF(職員設定!$X$8="","",職員設定!$X$8)</f>
        <v>名称</v>
      </c>
      <c r="E516" s="152">
        <f>IF(E471&lt;&gt;"",職員設定!$X$17,"0")</f>
        <v>0</v>
      </c>
      <c r="F516" s="2"/>
      <c r="G516" s="1046"/>
      <c r="H516" s="1096"/>
      <c r="I516" s="62" t="str">
        <f>IF(職員設定!$X$8="","",職員設定!$X$8)</f>
        <v>名称</v>
      </c>
      <c r="J516" s="152">
        <f>IF(J471&lt;&gt;"",職員設定!$X$17,"0")</f>
        <v>0</v>
      </c>
      <c r="K516" s="2"/>
      <c r="L516" s="1046"/>
      <c r="M516" s="1096"/>
      <c r="N516" s="62" t="str">
        <f>IF(職員設定!$X$8="","",職員設定!$X$8)</f>
        <v>名称</v>
      </c>
      <c r="O516" s="152">
        <f>IF(O471&lt;&gt;"",職員設定!$X$17,"0")</f>
        <v>0</v>
      </c>
      <c r="P516" s="2"/>
      <c r="Q516" s="974"/>
      <c r="R516" s="993"/>
      <c r="S516" s="62" t="str">
        <f>IF(職員設定!$X$8="","",職員設定!$X$8)</f>
        <v>名称</v>
      </c>
      <c r="T516" s="152">
        <f>IF(T471&lt;&gt;"",職員設定!$X$17,"0")</f>
        <v>0</v>
      </c>
      <c r="U516" s="2"/>
      <c r="V516" s="974"/>
      <c r="W516" s="993"/>
      <c r="X516" s="62" t="str">
        <f>IF(職員設定!$X$8="","",職員設定!$X$8)</f>
        <v>名称</v>
      </c>
      <c r="Y516" s="152">
        <f>IF(Y471&lt;&gt;"",職員設定!$X$17,"0")</f>
        <v>0</v>
      </c>
      <c r="Z516" s="2"/>
      <c r="AA516" s="974"/>
      <c r="AB516" s="993"/>
      <c r="AC516" s="62" t="str">
        <f>IF(職員設定!$X$8="","",職員設定!$X$8)</f>
        <v>名称</v>
      </c>
      <c r="AD516" s="152" t="str">
        <f>IF(AD471&lt;&gt;"",職員設定!$X$17,"0")</f>
        <v>0</v>
      </c>
      <c r="AE516" s="2"/>
      <c r="AF516" s="974"/>
      <c r="AG516" s="993"/>
      <c r="AH516" s="62" t="str">
        <f>IF(職員設定!$X$8="","",職員設定!$X$8)</f>
        <v>名称</v>
      </c>
      <c r="AI516" s="152" t="str">
        <f>IF(AI471&lt;&gt;"",職員設定!$X$17,"0")</f>
        <v>0</v>
      </c>
      <c r="AJ516" s="2"/>
      <c r="AK516" s="974"/>
      <c r="AL516" s="993"/>
      <c r="AM516" s="62" t="str">
        <f>IF(職員設定!$X$8="","",職員設定!$X$8)</f>
        <v>名称</v>
      </c>
      <c r="AN516" s="152" t="str">
        <f>IF(AN471&lt;&gt;"",職員設定!$X$17,"0")</f>
        <v>0</v>
      </c>
      <c r="AO516" s="2"/>
      <c r="AP516" s="974"/>
      <c r="AQ516" s="993"/>
      <c r="AR516" s="62" t="str">
        <f>IF(職員設定!$X$8="","",職員設定!$X$8)</f>
        <v>名称</v>
      </c>
      <c r="AS516" s="152" t="str">
        <f>IF(AS471&lt;&gt;"",職員設定!$X$17,"0")</f>
        <v>0</v>
      </c>
      <c r="AT516" s="2"/>
      <c r="AU516" s="974"/>
      <c r="AV516" s="993"/>
      <c r="AW516" s="62" t="str">
        <f>IF(職員設定!$X$8="","",職員設定!$X$8)</f>
        <v>名称</v>
      </c>
      <c r="AX516" s="152" t="str">
        <f>IF(AX471&lt;&gt;"",職員設定!$X$17,"0")</f>
        <v>0</v>
      </c>
      <c r="AY516" s="2"/>
      <c r="AZ516" s="974"/>
      <c r="BA516" s="993"/>
      <c r="BB516" s="62" t="str">
        <f>IF(職員設定!$X$8="","",職員設定!$X$8)</f>
        <v>名称</v>
      </c>
      <c r="BC516" s="152" t="str">
        <f>IF(BC471&lt;&gt;"",職員設定!$X$17,"0")</f>
        <v>0</v>
      </c>
      <c r="BD516" s="2"/>
      <c r="BE516" s="974"/>
      <c r="BF516" s="993"/>
      <c r="BG516" s="62" t="str">
        <f>IF(職員設定!$X$8="","",職員設定!$X$8)</f>
        <v>名称</v>
      </c>
      <c r="BH516" s="152" t="str">
        <f>IF(BH471&lt;&gt;"",職員設定!$X$17,"0")</f>
        <v>0</v>
      </c>
      <c r="BI516" s="2"/>
      <c r="BJ516" s="974"/>
      <c r="BK516" s="993"/>
      <c r="BL516" s="99"/>
      <c r="BM516" s="100"/>
      <c r="BN516" s="2"/>
      <c r="BO516" s="974"/>
      <c r="BP516" s="958"/>
      <c r="BQ516" s="99"/>
      <c r="BR516" s="100"/>
      <c r="BS516" s="2"/>
      <c r="BT516" s="974"/>
      <c r="BU516" s="958"/>
      <c r="BV516" s="99"/>
      <c r="BW516" s="100"/>
      <c r="BX516" s="2"/>
      <c r="BY516" s="974"/>
      <c r="BZ516" s="958"/>
      <c r="CA516" s="1004"/>
      <c r="CB516" s="1020"/>
      <c r="CC516" s="1016"/>
    </row>
    <row r="517" spans="1:81" ht="18" customHeight="1" thickBot="1">
      <c r="A517" s="1180"/>
      <c r="B517" s="1136"/>
      <c r="C517" s="1137"/>
      <c r="D517" s="63" t="str">
        <f>IF(職員設定!$Y$8="","",職員設定!$Y$8)</f>
        <v>名称</v>
      </c>
      <c r="E517" s="153">
        <f>IF(E471&lt;&gt;"",職員設定!$Y$17,"0")</f>
        <v>0</v>
      </c>
      <c r="F517" s="2"/>
      <c r="G517" s="1094"/>
      <c r="H517" s="1097"/>
      <c r="I517" s="63" t="str">
        <f>IF(職員設定!$Y$8="","",職員設定!$Y$8)</f>
        <v>名称</v>
      </c>
      <c r="J517" s="153">
        <f>IF(J471&lt;&gt;"",職員設定!$Y$17,"0")</f>
        <v>0</v>
      </c>
      <c r="K517" s="2"/>
      <c r="L517" s="1094"/>
      <c r="M517" s="1097"/>
      <c r="N517" s="63" t="str">
        <f>IF(職員設定!$Y$8="","",職員設定!$Y$8)</f>
        <v>名称</v>
      </c>
      <c r="O517" s="153">
        <f>IF(O471&lt;&gt;"",職員設定!$Y$17,"0")</f>
        <v>0</v>
      </c>
      <c r="P517" s="24"/>
      <c r="Q517" s="975"/>
      <c r="R517" s="994"/>
      <c r="S517" s="63" t="str">
        <f>IF(職員設定!$Y$8="","",職員設定!$Y$8)</f>
        <v>名称</v>
      </c>
      <c r="T517" s="153">
        <f>IF(T471&lt;&gt;"",職員設定!$Y$17,"0")</f>
        <v>0</v>
      </c>
      <c r="U517" s="24"/>
      <c r="V517" s="975"/>
      <c r="W517" s="994"/>
      <c r="X517" s="63" t="str">
        <f>IF(職員設定!$Y$8="","",職員設定!$Y$8)</f>
        <v>名称</v>
      </c>
      <c r="Y517" s="153">
        <f>IF(Y471&lt;&gt;"",職員設定!$Y$17,"0")</f>
        <v>0</v>
      </c>
      <c r="Z517" s="24"/>
      <c r="AA517" s="975"/>
      <c r="AB517" s="994"/>
      <c r="AC517" s="63" t="str">
        <f>IF(職員設定!$Y$8="","",職員設定!$Y$8)</f>
        <v>名称</v>
      </c>
      <c r="AD517" s="153" t="str">
        <f>IF(AD471&lt;&gt;"",職員設定!$Y$17,"0")</f>
        <v>0</v>
      </c>
      <c r="AE517" s="24"/>
      <c r="AF517" s="975"/>
      <c r="AG517" s="994"/>
      <c r="AH517" s="63" t="str">
        <f>IF(職員設定!$Y$8="","",職員設定!$Y$8)</f>
        <v>名称</v>
      </c>
      <c r="AI517" s="153" t="str">
        <f>IF(AI471&lt;&gt;"",職員設定!$Y$17,"0")</f>
        <v>0</v>
      </c>
      <c r="AJ517" s="24"/>
      <c r="AK517" s="975"/>
      <c r="AL517" s="994"/>
      <c r="AM517" s="63" t="str">
        <f>IF(職員設定!$Y$8="","",職員設定!$Y$8)</f>
        <v>名称</v>
      </c>
      <c r="AN517" s="153" t="str">
        <f>IF(AN471&lt;&gt;"",職員設定!$Y$17,"0")</f>
        <v>0</v>
      </c>
      <c r="AO517" s="24"/>
      <c r="AP517" s="975"/>
      <c r="AQ517" s="994"/>
      <c r="AR517" s="63" t="str">
        <f>IF(職員設定!$Y$8="","",職員設定!$Y$8)</f>
        <v>名称</v>
      </c>
      <c r="AS517" s="153" t="str">
        <f>IF(AS471&lt;&gt;"",職員設定!$Y$17,"0")</f>
        <v>0</v>
      </c>
      <c r="AT517" s="24"/>
      <c r="AU517" s="975"/>
      <c r="AV517" s="994"/>
      <c r="AW517" s="63" t="str">
        <f>IF(職員設定!$Y$8="","",職員設定!$Y$8)</f>
        <v>名称</v>
      </c>
      <c r="AX517" s="153" t="str">
        <f>IF(AX471&lt;&gt;"",職員設定!$Y$17,"0")</f>
        <v>0</v>
      </c>
      <c r="AY517" s="24"/>
      <c r="AZ517" s="975"/>
      <c r="BA517" s="994"/>
      <c r="BB517" s="63" t="str">
        <f>IF(職員設定!$Y$8="","",職員設定!$Y$8)</f>
        <v>名称</v>
      </c>
      <c r="BC517" s="153" t="str">
        <f>IF(BC471&lt;&gt;"",職員設定!$Y$17,"0")</f>
        <v>0</v>
      </c>
      <c r="BD517" s="24"/>
      <c r="BE517" s="975"/>
      <c r="BF517" s="994"/>
      <c r="BG517" s="63" t="str">
        <f>IF(職員設定!$Y$8="","",職員設定!$Y$8)</f>
        <v>名称</v>
      </c>
      <c r="BH517" s="153" t="str">
        <f>IF(BH471&lt;&gt;"",職員設定!$Y$17,"0")</f>
        <v>0</v>
      </c>
      <c r="BI517" s="24"/>
      <c r="BJ517" s="975"/>
      <c r="BK517" s="994"/>
      <c r="BL517" s="101"/>
      <c r="BM517" s="102"/>
      <c r="BN517" s="2"/>
      <c r="BO517" s="975"/>
      <c r="BP517" s="959"/>
      <c r="BQ517" s="101"/>
      <c r="BR517" s="102"/>
      <c r="BS517" s="2"/>
      <c r="BT517" s="975"/>
      <c r="BU517" s="959"/>
      <c r="BV517" s="101"/>
      <c r="BW517" s="102"/>
      <c r="BX517" s="2"/>
      <c r="BY517" s="975"/>
      <c r="BZ517" s="959"/>
      <c r="CA517" s="1005"/>
      <c r="CB517" s="1021"/>
      <c r="CC517" s="1017"/>
    </row>
    <row r="518" spans="1:81" ht="18" customHeight="1">
      <c r="A518" s="1180"/>
      <c r="B518" s="1138"/>
      <c r="C518" s="1139"/>
      <c r="D518" s="64" t="s">
        <v>15</v>
      </c>
      <c r="E518" s="8">
        <f>E517+E516+E515+E514+E508+E504+E500+E496+E492+E488+E484+E481+E478+E475+E472-E512</f>
        <v>176660</v>
      </c>
      <c r="F518" s="963" t="str">
        <f>IF(E519=F519,"〇","×")</f>
        <v>〇</v>
      </c>
      <c r="G518" s="964"/>
      <c r="H518" s="965"/>
      <c r="I518" s="64" t="s">
        <v>15</v>
      </c>
      <c r="J518" s="8">
        <f>J517+J516+J515+J514+J508+J504+J500+J496+J492+J488+J484+J481+J478+J475+J472-J512</f>
        <v>179722</v>
      </c>
      <c r="K518" s="963" t="str">
        <f>IF(J519=K519,"〇","×")</f>
        <v>〇</v>
      </c>
      <c r="L518" s="964"/>
      <c r="M518" s="1098"/>
      <c r="N518" s="64" t="s">
        <v>15</v>
      </c>
      <c r="O518" s="8">
        <f>O517+O516+O515+O514+O508+O504+O500+O496+O492+O488+O484+O481+O478+O475+O472-O512</f>
        <v>171800</v>
      </c>
      <c r="P518" s="963" t="str">
        <f>IF(O519=P519,"〇","×")</f>
        <v>〇</v>
      </c>
      <c r="Q518" s="964"/>
      <c r="R518" s="965"/>
      <c r="S518" s="64" t="s">
        <v>15</v>
      </c>
      <c r="T518" s="8">
        <f>T517+T516+T515+T514+T508+T504+T500+T496+T492+T488+T484+T481+T478+T475+T472-T512</f>
        <v>179335</v>
      </c>
      <c r="U518" s="963" t="str">
        <f>IF(T519=U519,"〇","×")</f>
        <v>〇</v>
      </c>
      <c r="V518" s="964"/>
      <c r="W518" s="965"/>
      <c r="X518" s="64" t="s">
        <v>15</v>
      </c>
      <c r="Y518" s="8">
        <f>Y517+Y516+Y515+Y514+Y508+Y504+Y500+Y496+Y492+Y488+Y484+Y481+Y478+Y475+Y472-Y512</f>
        <v>172730</v>
      </c>
      <c r="Z518" s="963" t="str">
        <f>IF(Y519=Z519,"〇","×")</f>
        <v>〇</v>
      </c>
      <c r="AA518" s="964"/>
      <c r="AB518" s="965"/>
      <c r="AC518" s="64" t="s">
        <v>15</v>
      </c>
      <c r="AD518" s="8">
        <f>AD517+AD516+AD515+AD514+AD508+AD504+AD500+AD496+AD492+AD488+AD484+AD481+AD478+AD475+AD472-AD512</f>
        <v>0</v>
      </c>
      <c r="AE518" s="963" t="str">
        <f>IF(AD519=AE519,"〇","×")</f>
        <v>〇</v>
      </c>
      <c r="AF518" s="964"/>
      <c r="AG518" s="965"/>
      <c r="AH518" s="64" t="s">
        <v>15</v>
      </c>
      <c r="AI518" s="8">
        <f>AI517+AI516+AI515+AI514+AI508+AI504+AI500+AI496+AI492+AI488+AI484+AI481+AI478+AI475+AI472-AI512</f>
        <v>0</v>
      </c>
      <c r="AJ518" s="963" t="str">
        <f>IF(AI519=AJ519,"〇","×")</f>
        <v>〇</v>
      </c>
      <c r="AK518" s="964"/>
      <c r="AL518" s="965"/>
      <c r="AM518" s="64" t="s">
        <v>15</v>
      </c>
      <c r="AN518" s="8">
        <f>AN517+AN516+AN515+AN514+AN508+AN504+AN500+AN496+AN492+AN488+AN484+AN481+AN478+AN475+AN472-AN512</f>
        <v>0</v>
      </c>
      <c r="AO518" s="963" t="str">
        <f>IF(AN519=AO519,"〇","×")</f>
        <v>〇</v>
      </c>
      <c r="AP518" s="964"/>
      <c r="AQ518" s="965"/>
      <c r="AR518" s="64" t="s">
        <v>15</v>
      </c>
      <c r="AS518" s="8">
        <f>AS517+AS516+AS515+AS514+AS508+AS504+AS500+AS496+AS492+AS488+AS484+AS481+AS478+AS475+AS472-AS512</f>
        <v>0</v>
      </c>
      <c r="AT518" s="963" t="str">
        <f>IF(AS519=AT519,"〇","×")</f>
        <v>〇</v>
      </c>
      <c r="AU518" s="964"/>
      <c r="AV518" s="965"/>
      <c r="AW518" s="64" t="s">
        <v>15</v>
      </c>
      <c r="AX518" s="8">
        <f>AX517+AX516+AX515+AX514+AX508+AX504+AX500+AX496+AX492+AX488+AX484+AX481+AX478+AX475+AX472-AX512</f>
        <v>0</v>
      </c>
      <c r="AY518" s="963" t="str">
        <f>IF(AX519=AY519,"〇","×")</f>
        <v>〇</v>
      </c>
      <c r="AZ518" s="964"/>
      <c r="BA518" s="965"/>
      <c r="BB518" s="64" t="s">
        <v>15</v>
      </c>
      <c r="BC518" s="8">
        <f>BC517+BC516+BC515+BC514+BC508+BC504+BC500+BC496+BC492+BC488+BC484+BC481+BC478+BC475+BC472-BC512</f>
        <v>0</v>
      </c>
      <c r="BD518" s="963" t="str">
        <f>IF(BC519=BD519,"〇","×")</f>
        <v>〇</v>
      </c>
      <c r="BE518" s="964"/>
      <c r="BF518" s="965"/>
      <c r="BG518" s="64" t="s">
        <v>15</v>
      </c>
      <c r="BH518" s="8">
        <f>BH517+BH516+BH515+BH514+BH508+BH504+BH500+BH496+BH492+BH488+BH484+BH481+BH478+BH475+BH472-BH512</f>
        <v>0</v>
      </c>
      <c r="BI518" s="963" t="str">
        <f>IF(BH519=BI519,"〇","×")</f>
        <v>〇</v>
      </c>
      <c r="BJ518" s="964"/>
      <c r="BK518" s="965"/>
      <c r="BL518" s="64" t="s">
        <v>15</v>
      </c>
      <c r="BM518" s="8">
        <f>BM517+BM516+BM515+BM514+BM508+BM504+BM500+BM496+BM492+BM488+BM484+BM481+BM478+BM475+BM472-BM512</f>
        <v>0</v>
      </c>
      <c r="BN518" s="963" t="str">
        <f>IF(BM519=BN519,"〇","×")</f>
        <v>〇</v>
      </c>
      <c r="BO518" s="964"/>
      <c r="BP518" s="965"/>
      <c r="BQ518" s="64" t="s">
        <v>15</v>
      </c>
      <c r="BR518" s="8">
        <f>BR517+BR516+BR515+BR514+BR508+BR504+BR500+BR496+BR492+BR488+BR484+BR481+BR478+BR475+BR472-BR512</f>
        <v>0</v>
      </c>
      <c r="BS518" s="963" t="str">
        <f>IF(BR519=BS519,"〇","×")</f>
        <v>〇</v>
      </c>
      <c r="BT518" s="964"/>
      <c r="BU518" s="965"/>
      <c r="BV518" s="64" t="s">
        <v>15</v>
      </c>
      <c r="BW518" s="8">
        <f>BW517+BW516+BW515+BW514+BW508+BW504+BW500+BW496+BW492+BW488+BW484+BW481+BW478+BW475+BW472-BW512</f>
        <v>0</v>
      </c>
      <c r="BX518" s="963" t="str">
        <f>IF(BW519=BX519,"〇","×")</f>
        <v>〇</v>
      </c>
      <c r="BY518" s="964"/>
      <c r="BZ518" s="965"/>
      <c r="CA518" s="551">
        <f>BW518+BR518+BM518+BH518+BC518+AX518+AS518+AN518+AI518+AD518+Y518+T518+O518+J518+E518</f>
        <v>880247</v>
      </c>
      <c r="CB518" s="292"/>
      <c r="CC518" s="697"/>
    </row>
    <row r="519" spans="1:81" ht="18" customHeight="1" thickBot="1">
      <c r="A519" s="1180"/>
      <c r="B519" s="1149"/>
      <c r="C519" s="1150"/>
      <c r="D519" s="65" t="s">
        <v>100</v>
      </c>
      <c r="E519" s="27">
        <f>E517+E516+E515+E514+E507+E503+E499+E495+E491+E487+E483+E480+E477+E474+E471-E511</f>
        <v>242558</v>
      </c>
      <c r="F519" s="981">
        <f>E518+G515/F471+H515/F471</f>
        <v>242558</v>
      </c>
      <c r="G519" s="982"/>
      <c r="H519" s="359"/>
      <c r="I519" s="65" t="s">
        <v>100</v>
      </c>
      <c r="J519" s="27">
        <f>J517+J516+J515+J514+J507+J503+J499+J495+J491+J487+J483+J480+J477+J474+J471-J511</f>
        <v>246673</v>
      </c>
      <c r="K519" s="981">
        <f>J518+L515/K471+M515/K471</f>
        <v>246673</v>
      </c>
      <c r="L519" s="982"/>
      <c r="M519" s="365"/>
      <c r="N519" s="65" t="s">
        <v>100</v>
      </c>
      <c r="O519" s="27">
        <f>O517+O516+O515+O514+O507+O503+O499+O495+O491+O487+O483+O480+O477+O474+O471-O511</f>
        <v>235800</v>
      </c>
      <c r="P519" s="981">
        <f>O518+Q515/P471+R515/P471</f>
        <v>235800</v>
      </c>
      <c r="Q519" s="982"/>
      <c r="R519" s="359"/>
      <c r="S519" s="65" t="s">
        <v>100</v>
      </c>
      <c r="T519" s="27">
        <f>T517+T516+T515+T514+T507+T503+T499+T495+T491+T487+T483+T480+T477+T474+T471-T511</f>
        <v>246177</v>
      </c>
      <c r="U519" s="981">
        <f>T518+V515/U471+W515/U471</f>
        <v>246177</v>
      </c>
      <c r="V519" s="982"/>
      <c r="W519" s="359"/>
      <c r="X519" s="65" t="s">
        <v>100</v>
      </c>
      <c r="Y519" s="27">
        <f>Y517+Y516+Y515+Y514+Y507+Y503+Y499+Y495+Y491+Y487+Y483+Y480+Y477+Y474+Y471-Y511</f>
        <v>237046</v>
      </c>
      <c r="Z519" s="981">
        <f>Y518+AA515/Z471+AB515/Z471</f>
        <v>237046</v>
      </c>
      <c r="AA519" s="982"/>
      <c r="AB519" s="359"/>
      <c r="AC519" s="65" t="s">
        <v>100</v>
      </c>
      <c r="AD519" s="27">
        <f>AD517+AD516+AD515+AD514+AD507+AD503+AD499+AD495+AD491+AD487+AD483+AD480+AD477+AD474+AD471-AD511</f>
        <v>0</v>
      </c>
      <c r="AE519" s="981">
        <f>AD518+AF515/AE471+AG515/AE471</f>
        <v>0</v>
      </c>
      <c r="AF519" s="982"/>
      <c r="AG519" s="359"/>
      <c r="AH519" s="65" t="s">
        <v>100</v>
      </c>
      <c r="AI519" s="27">
        <f>AI517+AI516+AI515+AI514+AI507+AI503+AI499+AI495+AI491+AI487+AI483+AI480+AI477+AI474+AI471-AI511</f>
        <v>0</v>
      </c>
      <c r="AJ519" s="981">
        <f>AI518+AK515/AJ471+AL515/AJ471</f>
        <v>0</v>
      </c>
      <c r="AK519" s="982"/>
      <c r="AL519" s="359"/>
      <c r="AM519" s="65" t="s">
        <v>100</v>
      </c>
      <c r="AN519" s="27">
        <f>AN517+AN516+AN515+AN514+AN507+AN503+AN499+AN495+AN491+AN487+AN483+AN480+AN477+AN474+AN471-AN511</f>
        <v>0</v>
      </c>
      <c r="AO519" s="981">
        <f>AN518+AP515/AO471+AQ515/AO471</f>
        <v>0</v>
      </c>
      <c r="AP519" s="982"/>
      <c r="AQ519" s="359"/>
      <c r="AR519" s="65" t="s">
        <v>100</v>
      </c>
      <c r="AS519" s="27">
        <f>AS517+AS516+AS515+AS514+AS507+AS503+AS499+AS495+AS491+AS487+AS483+AS480+AS477+AS474+AS471-AS511</f>
        <v>0</v>
      </c>
      <c r="AT519" s="981">
        <f>AS518+AU515/AT471+AV515/AT471</f>
        <v>0</v>
      </c>
      <c r="AU519" s="982"/>
      <c r="AV519" s="359"/>
      <c r="AW519" s="65" t="s">
        <v>100</v>
      </c>
      <c r="AX519" s="27">
        <f>AX517+AX516+AX515+AX514+AX507+AX503+AX499+AX495+AX491+AX487+AX483+AX480+AX477+AX474+AX471-AX511</f>
        <v>0</v>
      </c>
      <c r="AY519" s="981">
        <f>AX518+AZ515/AY471+BA515/AY471</f>
        <v>0</v>
      </c>
      <c r="AZ519" s="982"/>
      <c r="BA519" s="359"/>
      <c r="BB519" s="65" t="s">
        <v>100</v>
      </c>
      <c r="BC519" s="27">
        <f>BC517+BC516+BC515+BC514+BC507+BC503+BC499+BC495+BC491+BC487+BC483+BC480+BC477+BC474+BC471-BC511</f>
        <v>0</v>
      </c>
      <c r="BD519" s="981">
        <f>BC518+BE515/BD471+BF515/BD471</f>
        <v>0</v>
      </c>
      <c r="BE519" s="982"/>
      <c r="BF519" s="359"/>
      <c r="BG519" s="65" t="s">
        <v>100</v>
      </c>
      <c r="BH519" s="27">
        <f>BH517+BH516+BH515+BH514+BH507+BH503+BH499+BH495+BH491+BH487+BH483+BH480+BH477+BH474+BH471-BH511</f>
        <v>0</v>
      </c>
      <c r="BI519" s="981">
        <f>BH518+BJ515/BI471+BK515/BI471</f>
        <v>0</v>
      </c>
      <c r="BJ519" s="982"/>
      <c r="BK519" s="365"/>
      <c r="BL519" s="65" t="s">
        <v>100</v>
      </c>
      <c r="BM519" s="27">
        <f>BM517+BM516+BM515+BM514+BM507+BM503+BM499+BM495+BM491+BM487+BM483+BM480+BM477+BM474+BM471-BM511</f>
        <v>0</v>
      </c>
      <c r="BN519" s="981">
        <f>BM518+BO515/BN471+BP515/BN471</f>
        <v>0</v>
      </c>
      <c r="BO519" s="982"/>
      <c r="BP519" s="359"/>
      <c r="BQ519" s="65" t="s">
        <v>100</v>
      </c>
      <c r="BR519" s="27">
        <f>BR517+BR516+BR515+BR514+BR507+BR503+BR499+BR495+BR491+BR487+BR483+BR480+BR477+BR474+BR471-BR511</f>
        <v>0</v>
      </c>
      <c r="BS519" s="981">
        <f>BR518+BT515/BS471+BU515/BS471</f>
        <v>0</v>
      </c>
      <c r="BT519" s="982"/>
      <c r="BU519" s="359"/>
      <c r="BV519" s="65" t="s">
        <v>100</v>
      </c>
      <c r="BW519" s="27">
        <f>BW517+BW516+BW515+BW514+BW507+BW503+BW499+BW495+BW491+BW487+BW483+BW480+BW477+BW474+BW471-BW511</f>
        <v>0</v>
      </c>
      <c r="BX519" s="981">
        <f>BW518+BY515/BX471+BZ515/BX471</f>
        <v>0</v>
      </c>
      <c r="BY519" s="982"/>
      <c r="BZ519" s="359"/>
      <c r="CA519" s="552">
        <f>BW519+BR519+BM519+BH519+BC519+AX519+AS519+AN519+AI519+AD519+Y519+T519+O519+J519+E519</f>
        <v>1208254</v>
      </c>
      <c r="CB519" s="293"/>
      <c r="CC519" s="698"/>
    </row>
    <row r="520" spans="1:81" ht="18" customHeight="1" thickTop="1">
      <c r="A520" s="1180"/>
      <c r="B520" s="1128" t="s">
        <v>227</v>
      </c>
      <c r="C520" s="1129"/>
      <c r="D520" s="66" t="s">
        <v>17</v>
      </c>
      <c r="E520" s="74">
        <f>IF(E471="","",職員設定!$L$17)</f>
        <v>180000</v>
      </c>
      <c r="F520" s="114"/>
      <c r="G520" s="291"/>
      <c r="H520" s="67"/>
      <c r="I520" s="66" t="s">
        <v>17</v>
      </c>
      <c r="J520" s="74">
        <f>IF(J471="","",職員設定!$L$17)</f>
        <v>180000</v>
      </c>
      <c r="K520" s="114"/>
      <c r="L520" s="291"/>
      <c r="M520" s="291"/>
      <c r="N520" s="66" t="s">
        <v>17</v>
      </c>
      <c r="O520" s="74">
        <f>IF(O471="","",職員設定!$L$17)</f>
        <v>180000</v>
      </c>
      <c r="P520" s="950" t="s">
        <v>222</v>
      </c>
      <c r="Q520" s="951"/>
      <c r="R520" s="952"/>
      <c r="S520" s="66" t="s">
        <v>17</v>
      </c>
      <c r="T520" s="74">
        <f>IF(T471="","",職員設定!$L$17)</f>
        <v>180000</v>
      </c>
      <c r="U520" s="950" t="s">
        <v>222</v>
      </c>
      <c r="V520" s="951"/>
      <c r="W520" s="952"/>
      <c r="X520" s="66" t="s">
        <v>17</v>
      </c>
      <c r="Y520" s="74">
        <f>IF(Y471="","",職員設定!$L$17)</f>
        <v>180000</v>
      </c>
      <c r="Z520" s="950" t="s">
        <v>222</v>
      </c>
      <c r="AA520" s="951"/>
      <c r="AB520" s="952"/>
      <c r="AC520" s="66" t="s">
        <v>17</v>
      </c>
      <c r="AD520" s="74" t="str">
        <f>IF(AD471="","",職員設定!$L$17)</f>
        <v/>
      </c>
      <c r="AE520" s="950" t="s">
        <v>222</v>
      </c>
      <c r="AF520" s="951"/>
      <c r="AG520" s="952"/>
      <c r="AH520" s="66" t="s">
        <v>17</v>
      </c>
      <c r="AI520" s="74" t="str">
        <f>IF(AI471="","",職員設定!$L$17)</f>
        <v/>
      </c>
      <c r="AJ520" s="950" t="s">
        <v>222</v>
      </c>
      <c r="AK520" s="951"/>
      <c r="AL520" s="952"/>
      <c r="AM520" s="66" t="s">
        <v>17</v>
      </c>
      <c r="AN520" s="74" t="str">
        <f>IF(AN471="","",職員設定!$L$17)</f>
        <v/>
      </c>
      <c r="AO520" s="950" t="s">
        <v>222</v>
      </c>
      <c r="AP520" s="951"/>
      <c r="AQ520" s="952"/>
      <c r="AR520" s="66" t="s">
        <v>17</v>
      </c>
      <c r="AS520" s="74" t="str">
        <f>IF(AS471="","",職員設定!$L$17)</f>
        <v/>
      </c>
      <c r="AT520" s="950" t="s">
        <v>222</v>
      </c>
      <c r="AU520" s="951"/>
      <c r="AV520" s="952"/>
      <c r="AW520" s="66" t="s">
        <v>17</v>
      </c>
      <c r="AX520" s="74" t="str">
        <f>IF(AX471="","",職員設定!$L$17)</f>
        <v/>
      </c>
      <c r="AY520" s="950" t="s">
        <v>222</v>
      </c>
      <c r="AZ520" s="951"/>
      <c r="BA520" s="952"/>
      <c r="BB520" s="66" t="s">
        <v>17</v>
      </c>
      <c r="BC520" s="74" t="str">
        <f>IF(BC471="","",職員設定!$L$17)</f>
        <v/>
      </c>
      <c r="BD520" s="950" t="s">
        <v>222</v>
      </c>
      <c r="BE520" s="951"/>
      <c r="BF520" s="952"/>
      <c r="BG520" s="66" t="s">
        <v>17</v>
      </c>
      <c r="BH520" s="74" t="str">
        <f>IF(BH471="","",職員設定!$L$17)</f>
        <v/>
      </c>
      <c r="BI520" s="950" t="s">
        <v>222</v>
      </c>
      <c r="BJ520" s="951"/>
      <c r="BK520" s="952"/>
      <c r="BL520" s="66"/>
      <c r="BM520" s="74"/>
      <c r="BN520" s="950" t="s">
        <v>222</v>
      </c>
      <c r="BO520" s="951"/>
      <c r="BP520" s="952"/>
      <c r="BQ520" s="66"/>
      <c r="BR520" s="74"/>
      <c r="BS520" s="950" t="s">
        <v>222</v>
      </c>
      <c r="BT520" s="951"/>
      <c r="BU520" s="952"/>
      <c r="BV520" s="66"/>
      <c r="BW520" s="74"/>
      <c r="BX520" s="950" t="s">
        <v>222</v>
      </c>
      <c r="BY520" s="951"/>
      <c r="BZ520" s="952"/>
      <c r="CA520" s="294"/>
      <c r="CB520" s="1008" t="s">
        <v>223</v>
      </c>
      <c r="CC520" s="1010" t="s">
        <v>224</v>
      </c>
    </row>
    <row r="521" spans="1:81" ht="18" customHeight="1">
      <c r="A521" s="1180"/>
      <c r="B521" s="1130"/>
      <c r="C521" s="1131"/>
      <c r="D521" s="68" t="s">
        <v>63</v>
      </c>
      <c r="E521" s="34">
        <v>220000</v>
      </c>
      <c r="F521" s="1120" t="s">
        <v>104</v>
      </c>
      <c r="G521" s="1121"/>
      <c r="H521" s="1148"/>
      <c r="I521" s="68" t="s">
        <v>63</v>
      </c>
      <c r="J521" s="34">
        <f>IF(J471="","",E521)</f>
        <v>220000</v>
      </c>
      <c r="K521" s="1120" t="s">
        <v>104</v>
      </c>
      <c r="L521" s="1121"/>
      <c r="M521" s="759"/>
      <c r="N521" s="68" t="s">
        <v>63</v>
      </c>
      <c r="O521" s="34">
        <f>IF(O471="","",J521)</f>
        <v>220000</v>
      </c>
      <c r="P521" s="1006" t="s">
        <v>221</v>
      </c>
      <c r="Q521" s="1007"/>
      <c r="R521" s="537"/>
      <c r="S521" s="68" t="s">
        <v>63</v>
      </c>
      <c r="T521" s="34">
        <f>IF(T471="","",O521)</f>
        <v>220000</v>
      </c>
      <c r="U521" s="1006" t="s">
        <v>221</v>
      </c>
      <c r="V521" s="1007"/>
      <c r="W521" s="537">
        <v>40000</v>
      </c>
      <c r="X521" s="68" t="s">
        <v>63</v>
      </c>
      <c r="Y521" s="34">
        <f>IF(Y471="","",T521)</f>
        <v>220000</v>
      </c>
      <c r="Z521" s="1006" t="s">
        <v>221</v>
      </c>
      <c r="AA521" s="1007"/>
      <c r="AB521" s="537">
        <v>40000</v>
      </c>
      <c r="AC521" s="68" t="s">
        <v>63</v>
      </c>
      <c r="AD521" s="34" t="str">
        <f>IF(AD471="","",Y521)</f>
        <v/>
      </c>
      <c r="AE521" s="1006" t="s">
        <v>221</v>
      </c>
      <c r="AF521" s="1007"/>
      <c r="AG521" s="537"/>
      <c r="AH521" s="68" t="s">
        <v>63</v>
      </c>
      <c r="AI521" s="34" t="str">
        <f>IF(AI471="","",AD521)</f>
        <v/>
      </c>
      <c r="AJ521" s="1006" t="s">
        <v>221</v>
      </c>
      <c r="AK521" s="1007"/>
      <c r="AL521" s="537"/>
      <c r="AM521" s="68" t="s">
        <v>63</v>
      </c>
      <c r="AN521" s="34" t="str">
        <f>IF(AN471="","",AI521)</f>
        <v/>
      </c>
      <c r="AO521" s="1006" t="s">
        <v>221</v>
      </c>
      <c r="AP521" s="1007"/>
      <c r="AQ521" s="537"/>
      <c r="AR521" s="68" t="s">
        <v>63</v>
      </c>
      <c r="AS521" s="34" t="str">
        <f>IF(AS471="","",AN521)</f>
        <v/>
      </c>
      <c r="AT521" s="1006" t="s">
        <v>221</v>
      </c>
      <c r="AU521" s="1007"/>
      <c r="AV521" s="537"/>
      <c r="AW521" s="68" t="s">
        <v>63</v>
      </c>
      <c r="AX521" s="34" t="str">
        <f>IF(AX471="","",AS521)</f>
        <v/>
      </c>
      <c r="AY521" s="1006" t="s">
        <v>221</v>
      </c>
      <c r="AZ521" s="1007"/>
      <c r="BA521" s="537"/>
      <c r="BB521" s="68" t="s">
        <v>63</v>
      </c>
      <c r="BC521" s="34" t="str">
        <f>IF(BC471="","",AX521)</f>
        <v/>
      </c>
      <c r="BD521" s="1006" t="s">
        <v>221</v>
      </c>
      <c r="BE521" s="1007"/>
      <c r="BF521" s="537"/>
      <c r="BG521" s="68" t="s">
        <v>63</v>
      </c>
      <c r="BH521" s="34" t="str">
        <f>IF(BH471="","",BC521)</f>
        <v/>
      </c>
      <c r="BI521" s="1006" t="s">
        <v>221</v>
      </c>
      <c r="BJ521" s="1007"/>
      <c r="BK521" s="537"/>
      <c r="BL521" s="68"/>
      <c r="BM521" s="28"/>
      <c r="BN521" s="529"/>
      <c r="BO521" s="527"/>
      <c r="BP521" s="408"/>
      <c r="BQ521" s="68"/>
      <c r="BR521" s="28"/>
      <c r="BS521" s="529"/>
      <c r="BT521" s="527"/>
      <c r="BU521" s="408"/>
      <c r="BV521" s="68"/>
      <c r="BW521" s="28"/>
      <c r="BX521" s="529"/>
      <c r="BY521" s="527"/>
      <c r="BZ521" s="408"/>
      <c r="CA521" s="295"/>
      <c r="CB521" s="1009"/>
      <c r="CC521" s="1011"/>
    </row>
    <row r="522" spans="1:81" ht="18" customHeight="1">
      <c r="A522" s="1180"/>
      <c r="B522" s="1130"/>
      <c r="C522" s="1131"/>
      <c r="D522" s="68" t="s">
        <v>18</v>
      </c>
      <c r="E522" s="10">
        <f>IF(E520="","",(E521-E520)*F471)</f>
        <v>40000</v>
      </c>
      <c r="F522" s="360"/>
      <c r="G522" s="547">
        <f>ROUND(IF(E522="",0,E522*E4*F471+E522*G4*F471),0)</f>
        <v>5714</v>
      </c>
      <c r="H522" s="450"/>
      <c r="I522" s="68" t="s">
        <v>18</v>
      </c>
      <c r="J522" s="10">
        <f>IF(J520="","",(J521-J520)*K471)</f>
        <v>40000</v>
      </c>
      <c r="K522" s="360"/>
      <c r="L522" s="547">
        <f>ROUND(IF(J522="",0,J522*J4*K471+J522*L4*K471),0)</f>
        <v>5714</v>
      </c>
      <c r="M522" s="450"/>
      <c r="N522" s="68" t="s">
        <v>18</v>
      </c>
      <c r="O522" s="10">
        <f>IF(O520="","",(O521-O520)*P471)</f>
        <v>40000</v>
      </c>
      <c r="P522" s="107"/>
      <c r="Q522" s="522">
        <f>ROUND(IF(O522="",0,O522*O4*P471+O522*Q4*P471),0)</f>
        <v>5714</v>
      </c>
      <c r="R522" s="520">
        <f>ROUND(IF(R521="",0,R521*O4*P471+R521*Q4*P471),0)</f>
        <v>0</v>
      </c>
      <c r="S522" s="68" t="s">
        <v>18</v>
      </c>
      <c r="T522" s="10">
        <f>IF(T520="","",(T521-T520)*U471)</f>
        <v>40000</v>
      </c>
      <c r="U522" s="107"/>
      <c r="V522" s="522">
        <f>ROUND(IF(T522="",0,T522*T4*U471+T522*V4*U471),0)</f>
        <v>5714</v>
      </c>
      <c r="W522" s="520">
        <f>ROUND(IF(W521="",0,W521*T4*U471+W521*V4*U471),0)</f>
        <v>5714</v>
      </c>
      <c r="X522" s="68" t="s">
        <v>18</v>
      </c>
      <c r="Y522" s="10">
        <f>IF(Y520="","",(Y521-Y520)*Z471)</f>
        <v>40000</v>
      </c>
      <c r="Z522" s="107"/>
      <c r="AA522" s="522">
        <f>ROUND(IF(Y522="",0,Y522*Y4*Z471+Y522*AA4*Z471),0)</f>
        <v>5714</v>
      </c>
      <c r="AB522" s="520">
        <f>ROUND(IF(AB521="",0,AB521*Y4*Z471+AB521*AA4*Z471),0)</f>
        <v>5714</v>
      </c>
      <c r="AC522" s="68" t="s">
        <v>18</v>
      </c>
      <c r="AD522" s="10" t="str">
        <f>IF(AD520="","",(AD521-AD520)*AE471)</f>
        <v/>
      </c>
      <c r="AE522" s="107"/>
      <c r="AF522" s="522">
        <f>ROUND(IF(AD522="",0,AD522*AD4*AE471+AD522*AF4*AE471),0)</f>
        <v>0</v>
      </c>
      <c r="AG522" s="520">
        <f>ROUND(IF(AG521="",0,AG521*AD4*AE471+AG521*AF4*AE471),0)</f>
        <v>0</v>
      </c>
      <c r="AH522" s="68" t="s">
        <v>18</v>
      </c>
      <c r="AI522" s="10" t="str">
        <f>IF(AI520="","",(AI521-AI520)*AJ471)</f>
        <v/>
      </c>
      <c r="AJ522" s="107"/>
      <c r="AK522" s="522">
        <f>ROUND(IF(AI522="",0,AI522*AI4*AJ471+AI522*AK4*AJ471),0)</f>
        <v>0</v>
      </c>
      <c r="AL522" s="520">
        <f>ROUND(IF(AL521="",0,AL521*AI4*AJ471+AL521*AK4*AJ471),0)</f>
        <v>0</v>
      </c>
      <c r="AM522" s="68" t="s">
        <v>18</v>
      </c>
      <c r="AN522" s="10" t="str">
        <f>IF(AN520="","",(AN521-AN520)*AO471)</f>
        <v/>
      </c>
      <c r="AO522" s="107"/>
      <c r="AP522" s="522">
        <f>ROUND(IF(AN522="",0,AN522*AN4*AO471+AN522*AP4*AO471),0)</f>
        <v>0</v>
      </c>
      <c r="AQ522" s="520">
        <f>ROUND(IF(AQ521="",0,AQ521*AN4*AO471+AQ521*AP4*AO471),0)</f>
        <v>0</v>
      </c>
      <c r="AR522" s="68" t="s">
        <v>18</v>
      </c>
      <c r="AS522" s="10" t="str">
        <f>IF(AS520="","",(AS521-AS520)*AT471)</f>
        <v/>
      </c>
      <c r="AT522" s="107"/>
      <c r="AU522" s="522">
        <f>ROUND(IF(AS522="",0,AS522*AS4*AT471+AS522*AU4*AT471),0)</f>
        <v>0</v>
      </c>
      <c r="AV522" s="520">
        <f>ROUND(IF(AV521="",0,AV521*AS4*AT471+AV521*AU4*AT471),0)</f>
        <v>0</v>
      </c>
      <c r="AW522" s="68" t="s">
        <v>18</v>
      </c>
      <c r="AX522" s="10" t="str">
        <f>IF(AX520="","",(AX521-AX520)*AY471)</f>
        <v/>
      </c>
      <c r="AY522" s="107"/>
      <c r="AZ522" s="522">
        <f>ROUND(IF(AX522="",0,AX522*AX4*AY471+AX522*AZ4*AY471),0)</f>
        <v>0</v>
      </c>
      <c r="BA522" s="520">
        <f>ROUND(IF(BA521="",0,BA521*AX4*AY471+BA521*AZ4*AY471),0)</f>
        <v>0</v>
      </c>
      <c r="BB522" s="68" t="s">
        <v>18</v>
      </c>
      <c r="BC522" s="10" t="str">
        <f>IF(BC520="","",(BC521-BC520)*BD471)</f>
        <v/>
      </c>
      <c r="BD522" s="107"/>
      <c r="BE522" s="522">
        <f>ROUND(IF(BC522="",0,BC522*BC4*BD471+BC522*BE4*BD471),0)</f>
        <v>0</v>
      </c>
      <c r="BF522" s="520">
        <f>ROUND(IF(BF521="",0,BF521*BC4*BD471+BF521*BE4*BD471),0)</f>
        <v>0</v>
      </c>
      <c r="BG522" s="68" t="s">
        <v>18</v>
      </c>
      <c r="BH522" s="10" t="str">
        <f>IF(BH520="","",(BH521-BH520)*BI471)</f>
        <v/>
      </c>
      <c r="BI522" s="107"/>
      <c r="BJ522" s="522">
        <f>ROUND(IF(BH522="",0,BH522*BH4*BI471+BH522*BJ4*BI471),0)</f>
        <v>0</v>
      </c>
      <c r="BK522" s="520">
        <f>ROUND(IF(BK521="",0,BK521*BH4*BI471+BK521*BJ4*BI471),0)</f>
        <v>0</v>
      </c>
      <c r="BL522" s="1200" t="s">
        <v>18</v>
      </c>
      <c r="BM522" s="760"/>
      <c r="BN522" s="144"/>
      <c r="BO522" s="522">
        <f>ROUND((BO515*$BM$4+BO515*$BO$4),0)</f>
        <v>0</v>
      </c>
      <c r="BP522" s="530">
        <f>ROUND((BP515*BM4+BP515*BO4),0)</f>
        <v>0</v>
      </c>
      <c r="BQ522" s="1200" t="s">
        <v>18</v>
      </c>
      <c r="BR522" s="760"/>
      <c r="BS522" s="144"/>
      <c r="BT522" s="522">
        <f>ROUND((BT515*$BR$4+BT515*$BT$4),0)</f>
        <v>0</v>
      </c>
      <c r="BU522" s="530">
        <f>ROUND((BU515*BR4+BU515*BT4),0)</f>
        <v>0</v>
      </c>
      <c r="BV522" s="1200" t="s">
        <v>18</v>
      </c>
      <c r="BW522" s="760"/>
      <c r="BX522" s="144"/>
      <c r="BY522" s="522">
        <f>ROUND((BY515*$BW$4+BY515*$BY$4),0)</f>
        <v>0</v>
      </c>
      <c r="BZ522" s="530">
        <f>ROUND((BZ515*BW4+BZ515*BY4),0)</f>
        <v>0</v>
      </c>
      <c r="CA522" s="296"/>
      <c r="CB522" s="414">
        <f>BZ522+BU522+BP522</f>
        <v>0</v>
      </c>
      <c r="CC522" s="699">
        <f>BK522+BF522+BA522+AV522+AQ522+AL522+AG522+AB522+W522+R522</f>
        <v>11428</v>
      </c>
    </row>
    <row r="523" spans="1:81" ht="18" customHeight="1">
      <c r="A523" s="1180"/>
      <c r="B523" s="1130"/>
      <c r="C523" s="1131"/>
      <c r="D523" s="68" t="s">
        <v>103</v>
      </c>
      <c r="E523" s="510" t="s">
        <v>23</v>
      </c>
      <c r="F523" s="21"/>
      <c r="G523" s="547">
        <f>ROUND(IF(E523="対象外",0,E522*E5*F471),0)</f>
        <v>320</v>
      </c>
      <c r="H523" s="450"/>
      <c r="I523" s="68" t="s">
        <v>103</v>
      </c>
      <c r="J523" s="510" t="s">
        <v>23</v>
      </c>
      <c r="K523" s="21"/>
      <c r="L523" s="547">
        <f>ROUND(IF(J523="対象外",0,J522*J5*K471),0)</f>
        <v>320</v>
      </c>
      <c r="M523" s="450"/>
      <c r="N523" s="68" t="s">
        <v>103</v>
      </c>
      <c r="O523" s="510" t="s">
        <v>23</v>
      </c>
      <c r="P523" s="21"/>
      <c r="Q523" s="522">
        <f>ROUND(IF(O523="対象外",0,O522*O5*P471),0)</f>
        <v>320</v>
      </c>
      <c r="R523" s="520">
        <f>ROUND(IF(OR(O523="対象外",R521=""),0,R521*P471*O5),0)</f>
        <v>0</v>
      </c>
      <c r="S523" s="68" t="s">
        <v>103</v>
      </c>
      <c r="T523" s="510" t="s">
        <v>23</v>
      </c>
      <c r="U523" s="21"/>
      <c r="V523" s="522">
        <f>ROUND(IF(T523="対象外",0,T522*T5*U471),0)</f>
        <v>320</v>
      </c>
      <c r="W523" s="520">
        <f>ROUND(IF(OR(T523="対象外",W521=""),0,W521*U471*T5),0)</f>
        <v>320</v>
      </c>
      <c r="X523" s="68" t="s">
        <v>103</v>
      </c>
      <c r="Y523" s="510" t="s">
        <v>23</v>
      </c>
      <c r="Z523" s="21"/>
      <c r="AA523" s="522">
        <f>ROUND(IF(Y523="対象外",0,Y522*Y5*Z471),0)</f>
        <v>320</v>
      </c>
      <c r="AB523" s="520">
        <f>ROUND(IF(OR(Y523="対象外",AB521=""),0,AB521*Z471*Y5),0)</f>
        <v>320</v>
      </c>
      <c r="AC523" s="68" t="s">
        <v>103</v>
      </c>
      <c r="AD523" s="510" t="s">
        <v>115</v>
      </c>
      <c r="AE523" s="21"/>
      <c r="AF523" s="522">
        <f>ROUND(IF(AD523="対象外",0,AD522*AD5*AE471),0)</f>
        <v>0</v>
      </c>
      <c r="AG523" s="520">
        <f>ROUND(IF(OR(AD523="対象外",AG521=""),0,AG521*AE471*AD5),0)</f>
        <v>0</v>
      </c>
      <c r="AH523" s="68" t="s">
        <v>103</v>
      </c>
      <c r="AI523" s="510" t="s">
        <v>115</v>
      </c>
      <c r="AJ523" s="21"/>
      <c r="AK523" s="522">
        <f>ROUND(IF(AI523="対象外",0,AI522*AI5*AJ471),0)</f>
        <v>0</v>
      </c>
      <c r="AL523" s="520">
        <f>ROUND(IF(OR(AI523="対象外",AL521=""),0,AL521*AJ471*AI5),0)</f>
        <v>0</v>
      </c>
      <c r="AM523" s="68" t="s">
        <v>103</v>
      </c>
      <c r="AN523" s="510" t="s">
        <v>115</v>
      </c>
      <c r="AO523" s="21"/>
      <c r="AP523" s="522">
        <f>ROUND(IF(AN523="対象外",0,AN522*AN5*AO471),0)</f>
        <v>0</v>
      </c>
      <c r="AQ523" s="520">
        <f>ROUND(IF(OR(AN523="対象外",AQ521=""),0,AQ521*AO471*AN5),0)</f>
        <v>0</v>
      </c>
      <c r="AR523" s="68" t="s">
        <v>103</v>
      </c>
      <c r="AS523" s="510" t="s">
        <v>115</v>
      </c>
      <c r="AT523" s="21"/>
      <c r="AU523" s="522">
        <f>ROUND(IF(AS523="対象外",0,AS522*AS5*AT471),0)</f>
        <v>0</v>
      </c>
      <c r="AV523" s="520">
        <f>ROUND(IF(OR(AS523="対象外",AV521=""),0,AV521*AT471*AS5),0)</f>
        <v>0</v>
      </c>
      <c r="AW523" s="68" t="s">
        <v>103</v>
      </c>
      <c r="AX523" s="510" t="s">
        <v>115</v>
      </c>
      <c r="AY523" s="21"/>
      <c r="AZ523" s="522">
        <f>ROUND(IF(AX523="対象外",0,AX522*AX5*AY471),0)</f>
        <v>0</v>
      </c>
      <c r="BA523" s="520">
        <f>ROUND(IF(OR(AX523="対象外",BA521=""),0,BA521*AY471*AX5),0)</f>
        <v>0</v>
      </c>
      <c r="BB523" s="68" t="s">
        <v>103</v>
      </c>
      <c r="BC523" s="510" t="s">
        <v>115</v>
      </c>
      <c r="BD523" s="21"/>
      <c r="BE523" s="522">
        <f>ROUND(IF(BC523="対象外",0,BC522*BC5*BD471),0)</f>
        <v>0</v>
      </c>
      <c r="BF523" s="520">
        <f>ROUND(IF(OR(BC523="対象外",BF521=""),0,BF521*BD471*BC5),0)</f>
        <v>0</v>
      </c>
      <c r="BG523" s="68" t="s">
        <v>103</v>
      </c>
      <c r="BH523" s="510" t="s">
        <v>115</v>
      </c>
      <c r="BI523" s="21"/>
      <c r="BJ523" s="522">
        <f>ROUND(IF(BH523="対象外",0,BH522*BH5*BI471),0)</f>
        <v>0</v>
      </c>
      <c r="BK523" s="520">
        <f>ROUND(IF(OR(BH523="対象外",BK521=""),0,BK521*BI471*BH5),0)</f>
        <v>0</v>
      </c>
      <c r="BL523" s="68" t="s">
        <v>103</v>
      </c>
      <c r="BM523" s="510" t="s">
        <v>115</v>
      </c>
      <c r="BN523" s="21"/>
      <c r="BO523" s="522">
        <f>ROUND(IF(BM523="対象",BO515*$BM$5,0),0)</f>
        <v>0</v>
      </c>
      <c r="BP523" s="530">
        <f>ROUND(IF(BM523="対象外",0,BP515*BM5),0)</f>
        <v>0</v>
      </c>
      <c r="BQ523" s="68" t="s">
        <v>103</v>
      </c>
      <c r="BR523" s="510" t="s">
        <v>115</v>
      </c>
      <c r="BS523" s="21"/>
      <c r="BT523" s="522">
        <f>ROUND(IF(BR523="対象",BT515*$BR$5,0),0)</f>
        <v>0</v>
      </c>
      <c r="BU523" s="530">
        <f>ROUND(IF(BR523="対象外",0,BU515*BR5),0)</f>
        <v>0</v>
      </c>
      <c r="BV523" s="68" t="s">
        <v>103</v>
      </c>
      <c r="BW523" s="510" t="s">
        <v>115</v>
      </c>
      <c r="BX523" s="21"/>
      <c r="BY523" s="522">
        <f>ROUND(IF(BW523="対象",BY515*$BW$5,0),0)</f>
        <v>0</v>
      </c>
      <c r="BZ523" s="530">
        <f>ROUND(IF(BW523="対象外",0,BZ515*BW5),0)</f>
        <v>0</v>
      </c>
      <c r="CA523" s="296"/>
      <c r="CB523" s="414">
        <f>BZ523+BU523+BP523</f>
        <v>0</v>
      </c>
      <c r="CC523" s="700">
        <f>BK523+BF523+BA523+AV523+AQ523+AL523+AG523+AB523+W523+R523</f>
        <v>640</v>
      </c>
    </row>
    <row r="524" spans="1:81" ht="18" customHeight="1">
      <c r="A524" s="1180"/>
      <c r="B524" s="1130"/>
      <c r="C524" s="1131"/>
      <c r="D524" s="69" t="s">
        <v>102</v>
      </c>
      <c r="E524" s="30"/>
      <c r="F524" s="21"/>
      <c r="G524" s="547">
        <f>ROUND(G515*E3,0)</f>
        <v>187</v>
      </c>
      <c r="H524" s="450"/>
      <c r="I524" s="69" t="s">
        <v>102</v>
      </c>
      <c r="J524" s="30"/>
      <c r="K524" s="21"/>
      <c r="L524" s="547">
        <f>ROUND(L515*J3,0)</f>
        <v>190</v>
      </c>
      <c r="M524" s="450"/>
      <c r="N524" s="69" t="s">
        <v>102</v>
      </c>
      <c r="O524" s="30"/>
      <c r="P524" s="21"/>
      <c r="Q524" s="522">
        <f>ROUND(Q515*O3,0)</f>
        <v>181</v>
      </c>
      <c r="R524" s="520">
        <f>ROUND(R515*O3,0)</f>
        <v>12</v>
      </c>
      <c r="S524" s="69" t="s">
        <v>102</v>
      </c>
      <c r="T524" s="30"/>
      <c r="U524" s="21"/>
      <c r="V524" s="522">
        <f>ROUND(V515*T3,0)</f>
        <v>189</v>
      </c>
      <c r="W524" s="520">
        <f>ROUND(W515*T3,0)</f>
        <v>13</v>
      </c>
      <c r="X524" s="69" t="s">
        <v>102</v>
      </c>
      <c r="Y524" s="30"/>
      <c r="Z524" s="21"/>
      <c r="AA524" s="522">
        <f>ROUND(AA515*Y3,0)</f>
        <v>182</v>
      </c>
      <c r="AB524" s="520">
        <f>ROUND(AB515*Y3,0)</f>
        <v>12</v>
      </c>
      <c r="AC524" s="69" t="s">
        <v>102</v>
      </c>
      <c r="AD524" s="30"/>
      <c r="AE524" s="21"/>
      <c r="AF524" s="522">
        <f>ROUND(AF515*AD3,0)</f>
        <v>0</v>
      </c>
      <c r="AG524" s="520">
        <f>ROUND(AG515*AD3,0)</f>
        <v>0</v>
      </c>
      <c r="AH524" s="69" t="s">
        <v>102</v>
      </c>
      <c r="AI524" s="30"/>
      <c r="AJ524" s="21"/>
      <c r="AK524" s="522">
        <f>ROUND(AK515*AI3,0)</f>
        <v>0</v>
      </c>
      <c r="AL524" s="520">
        <f>ROUND(AL515*AI3,0)</f>
        <v>0</v>
      </c>
      <c r="AM524" s="69" t="s">
        <v>102</v>
      </c>
      <c r="AN524" s="30"/>
      <c r="AO524" s="21"/>
      <c r="AP524" s="522">
        <f>ROUND(AP515*AN3,0)</f>
        <v>0</v>
      </c>
      <c r="AQ524" s="520">
        <f>ROUND(AQ515*AN3,0)</f>
        <v>0</v>
      </c>
      <c r="AR524" s="69" t="s">
        <v>102</v>
      </c>
      <c r="AS524" s="30"/>
      <c r="AT524" s="21"/>
      <c r="AU524" s="522">
        <f>ROUND(AU515*AS3,0)</f>
        <v>0</v>
      </c>
      <c r="AV524" s="520">
        <f>ROUND(AV515*AS3,0)</f>
        <v>0</v>
      </c>
      <c r="AW524" s="69" t="s">
        <v>102</v>
      </c>
      <c r="AX524" s="30"/>
      <c r="AY524" s="21"/>
      <c r="AZ524" s="522">
        <f>ROUND(AZ515*AX3,0)</f>
        <v>0</v>
      </c>
      <c r="BA524" s="520">
        <f>ROUND(BA515*AX3,0)</f>
        <v>0</v>
      </c>
      <c r="BB524" s="69" t="s">
        <v>102</v>
      </c>
      <c r="BC524" s="30"/>
      <c r="BD524" s="21"/>
      <c r="BE524" s="522">
        <f>ROUNDDOWN(BE515*BC3,0)</f>
        <v>0</v>
      </c>
      <c r="BF524" s="520">
        <f>ROUND(BF515*BC3,0)</f>
        <v>0</v>
      </c>
      <c r="BG524" s="69" t="s">
        <v>102</v>
      </c>
      <c r="BH524" s="30"/>
      <c r="BI524" s="21"/>
      <c r="BJ524" s="522">
        <f>ROUNDDOWN(BJ515*BH3,0)</f>
        <v>0</v>
      </c>
      <c r="BK524" s="520">
        <f>ROUND(BK515*BH3,0)</f>
        <v>0</v>
      </c>
      <c r="BL524" s="69" t="s">
        <v>102</v>
      </c>
      <c r="BM524" s="30"/>
      <c r="BN524" s="21"/>
      <c r="BO524" s="522">
        <f>ROUND(BO515*$BM$3,0)</f>
        <v>0</v>
      </c>
      <c r="BP524" s="530">
        <f>ROUND(BP515*BM3,0)</f>
        <v>0</v>
      </c>
      <c r="BQ524" s="69" t="s">
        <v>102</v>
      </c>
      <c r="BR524" s="30"/>
      <c r="BS524" s="21"/>
      <c r="BT524" s="522">
        <f>ROUND(BT515*$BR$3,0)</f>
        <v>0</v>
      </c>
      <c r="BU524" s="530">
        <f>ROUND(BU515*BR3,0)</f>
        <v>0</v>
      </c>
      <c r="BV524" s="69" t="s">
        <v>102</v>
      </c>
      <c r="BW524" s="30"/>
      <c r="BX524" s="21"/>
      <c r="BY524" s="522">
        <f>ROUND(BY515*$BW$3,0)</f>
        <v>0</v>
      </c>
      <c r="BZ524" s="530">
        <f>ROUND(BZ515*BW3,0)</f>
        <v>0</v>
      </c>
      <c r="CA524" s="297"/>
      <c r="CB524" s="414">
        <f>BZ524+BU524+BP524</f>
        <v>0</v>
      </c>
      <c r="CC524" s="699">
        <f>BK524+BF524+BA524+AV524+AQ524+AL524+AG524+AB524+W524+R524</f>
        <v>37</v>
      </c>
    </row>
    <row r="525" spans="1:81" ht="18" customHeight="1" thickBot="1">
      <c r="A525" s="1180"/>
      <c r="B525" s="1132"/>
      <c r="C525" s="1133"/>
      <c r="D525" s="70" t="s">
        <v>101</v>
      </c>
      <c r="E525" s="511" t="s">
        <v>23</v>
      </c>
      <c r="F525" s="22"/>
      <c r="G525" s="553">
        <f>ROUND(IF(E525="対象外",0,G515*G3),0)</f>
        <v>587</v>
      </c>
      <c r="H525" s="451"/>
      <c r="I525" s="70" t="s">
        <v>101</v>
      </c>
      <c r="J525" s="511" t="s">
        <v>23</v>
      </c>
      <c r="K525" s="22"/>
      <c r="L525" s="553">
        <f>ROUND(IF(J525="対象外",0,L515*L3),0)</f>
        <v>596</v>
      </c>
      <c r="M525" s="451"/>
      <c r="N525" s="70" t="s">
        <v>101</v>
      </c>
      <c r="O525" s="511" t="s">
        <v>23</v>
      </c>
      <c r="P525" s="22"/>
      <c r="Q525" s="523">
        <f>ROUND(IF(O525="対象外",0,Q515*Q3),0)</f>
        <v>570</v>
      </c>
      <c r="R525" s="521">
        <f>ROUND(IF(O525="対象外",0,R515*Q3),0)</f>
        <v>38</v>
      </c>
      <c r="S525" s="70" t="s">
        <v>101</v>
      </c>
      <c r="T525" s="511" t="s">
        <v>23</v>
      </c>
      <c r="U525" s="22"/>
      <c r="V525" s="523">
        <f>ROUND(IF(T525="対象外",0,V515*V3),0)</f>
        <v>595</v>
      </c>
      <c r="W525" s="521">
        <f>ROUND(IF(T525="対象外",0,W515*V3),0)</f>
        <v>40</v>
      </c>
      <c r="X525" s="70" t="s">
        <v>101</v>
      </c>
      <c r="Y525" s="511" t="s">
        <v>23</v>
      </c>
      <c r="Z525" s="22"/>
      <c r="AA525" s="523">
        <f>ROUND(IF(Y525="対象外",0,AA515*AA3),0)</f>
        <v>573</v>
      </c>
      <c r="AB525" s="521">
        <f>ROUND(IF(Y525="対象外",0,AB515*AA3),0)</f>
        <v>38</v>
      </c>
      <c r="AC525" s="70" t="s">
        <v>101</v>
      </c>
      <c r="AD525" s="511" t="s">
        <v>115</v>
      </c>
      <c r="AE525" s="22"/>
      <c r="AF525" s="523">
        <f>ROUND(IF(AD525="対象外",0,AF515*AF3),0)</f>
        <v>0</v>
      </c>
      <c r="AG525" s="521">
        <f>ROUND(IF(AD525="対象外",0,AG515*AF3),0)</f>
        <v>0</v>
      </c>
      <c r="AH525" s="70" t="s">
        <v>101</v>
      </c>
      <c r="AI525" s="511" t="s">
        <v>115</v>
      </c>
      <c r="AJ525" s="22"/>
      <c r="AK525" s="523">
        <f>ROUND(IF(AI525="対象外",0,AK515*AK3),0)</f>
        <v>0</v>
      </c>
      <c r="AL525" s="521">
        <f>ROUND(IF(AI525="対象外",0,AL515*AK3),0)</f>
        <v>0</v>
      </c>
      <c r="AM525" s="70" t="s">
        <v>101</v>
      </c>
      <c r="AN525" s="511" t="s">
        <v>115</v>
      </c>
      <c r="AO525" s="22"/>
      <c r="AP525" s="523">
        <f>ROUND(IF(AN525="対象外",0,AP515*AP3),0)</f>
        <v>0</v>
      </c>
      <c r="AQ525" s="521">
        <f>ROUND(IF(AN525="対象外",0,AQ515*AP3),0)</f>
        <v>0</v>
      </c>
      <c r="AR525" s="70" t="s">
        <v>101</v>
      </c>
      <c r="AS525" s="511" t="s">
        <v>115</v>
      </c>
      <c r="AT525" s="22"/>
      <c r="AU525" s="523">
        <f>ROUND(IF(AS525="対象外",0,AU515*AU3),0)</f>
        <v>0</v>
      </c>
      <c r="AV525" s="521">
        <f>ROUND(IF(AS525="対象外",0,AV515*AU3),0)</f>
        <v>0</v>
      </c>
      <c r="AW525" s="70" t="s">
        <v>101</v>
      </c>
      <c r="AX525" s="511" t="s">
        <v>115</v>
      </c>
      <c r="AY525" s="22"/>
      <c r="AZ525" s="523">
        <f>ROUND(IF(AX525="対象外",0,AZ515*AZ3),0)</f>
        <v>0</v>
      </c>
      <c r="BA525" s="521">
        <f>ROUND(IF(AX525="対象外",0,BA515*AZ3),0)</f>
        <v>0</v>
      </c>
      <c r="BB525" s="70" t="s">
        <v>101</v>
      </c>
      <c r="BC525" s="511" t="s">
        <v>115</v>
      </c>
      <c r="BD525" s="22"/>
      <c r="BE525" s="523">
        <f>ROUNDDOWN(IF(BC525="対象外",0,BE515*BE3),0)</f>
        <v>0</v>
      </c>
      <c r="BF525" s="521">
        <f>ROUND(IF(BC525="対象外",0,BF515*BE3),0)</f>
        <v>0</v>
      </c>
      <c r="BG525" s="70" t="s">
        <v>101</v>
      </c>
      <c r="BH525" s="511" t="s">
        <v>115</v>
      </c>
      <c r="BI525" s="22"/>
      <c r="BJ525" s="523">
        <f>ROUNDDOWN(IF(BH525="対象外",0,BJ515*BJ3),0)</f>
        <v>0</v>
      </c>
      <c r="BK525" s="521">
        <f>ROUND(IF(BH525="対象外",0,BK515*BJ3),0)</f>
        <v>0</v>
      </c>
      <c r="BL525" s="70" t="s">
        <v>101</v>
      </c>
      <c r="BM525" s="511" t="s">
        <v>115</v>
      </c>
      <c r="BN525" s="22"/>
      <c r="BO525" s="523">
        <f>ROUND(IF(BM525="対象",BO515*$BO$3,0),0)</f>
        <v>0</v>
      </c>
      <c r="BP525" s="531">
        <f>ROUND(IF(BM525="対象外",0,BP515*BO3),0)</f>
        <v>0</v>
      </c>
      <c r="BQ525" s="70" t="s">
        <v>101</v>
      </c>
      <c r="BR525" s="511" t="s">
        <v>115</v>
      </c>
      <c r="BS525" s="22"/>
      <c r="BT525" s="523">
        <f>ROUND(IF(BR525="対象",BT515*$BT$3,0),0)</f>
        <v>0</v>
      </c>
      <c r="BU525" s="531">
        <f>ROUND(IF(BR525="対象外",0,BU515*BT3),0)</f>
        <v>0</v>
      </c>
      <c r="BV525" s="70" t="s">
        <v>101</v>
      </c>
      <c r="BW525" s="511" t="s">
        <v>115</v>
      </c>
      <c r="BX525" s="22"/>
      <c r="BY525" s="523">
        <f>ROUND(IF(BW525="対象",BY515*$BY$3,0),0)</f>
        <v>0</v>
      </c>
      <c r="BZ525" s="531">
        <f>ROUND(IF(BW525="対象外",0,BZ515*BY3),0)</f>
        <v>0</v>
      </c>
      <c r="CA525" s="298"/>
      <c r="CB525" s="414">
        <f>BZ525+BU525+BP525</f>
        <v>0</v>
      </c>
      <c r="CC525" s="701">
        <f>BK525+BF525+BA525+AV525+AQ525+AL525+AG525+AB525+W525+R525</f>
        <v>116</v>
      </c>
    </row>
    <row r="526" spans="1:81" ht="18" customHeight="1" thickBot="1">
      <c r="A526" s="1180"/>
      <c r="B526" s="1151" t="s">
        <v>65</v>
      </c>
      <c r="C526" s="1152"/>
      <c r="D526" s="71" t="s">
        <v>229</v>
      </c>
      <c r="E526" s="11"/>
      <c r="F526" s="599">
        <f>G526</f>
        <v>6808</v>
      </c>
      <c r="G526" s="554">
        <f>SUM(G522:G525)</f>
        <v>6808</v>
      </c>
      <c r="H526" s="452"/>
      <c r="I526" s="71" t="s">
        <v>229</v>
      </c>
      <c r="J526" s="11"/>
      <c r="K526" s="599">
        <f>L526</f>
        <v>6820</v>
      </c>
      <c r="L526" s="554">
        <f>SUM(L522:L525)</f>
        <v>6820</v>
      </c>
      <c r="M526" s="452"/>
      <c r="N526" s="71" t="s">
        <v>229</v>
      </c>
      <c r="O526" s="462"/>
      <c r="P526" s="599">
        <f>R526+Q526</f>
        <v>6835</v>
      </c>
      <c r="Q526" s="524">
        <f>SUM(Q522:Q525)</f>
        <v>6785</v>
      </c>
      <c r="R526" s="525">
        <f>SUM(R522:R525)</f>
        <v>50</v>
      </c>
      <c r="S526" s="71" t="s">
        <v>229</v>
      </c>
      <c r="T526" s="462"/>
      <c r="U526" s="599">
        <f>W526+V526</f>
        <v>12905</v>
      </c>
      <c r="V526" s="524">
        <f>SUM(V522:V525)</f>
        <v>6818</v>
      </c>
      <c r="W526" s="525">
        <f>SUM(W522:W525)</f>
        <v>6087</v>
      </c>
      <c r="X526" s="71" t="s">
        <v>229</v>
      </c>
      <c r="Y526" s="462"/>
      <c r="Z526" s="675">
        <f>AB526+AA526</f>
        <v>12873</v>
      </c>
      <c r="AA526" s="524">
        <f>SUM(AA522:AA525)</f>
        <v>6789</v>
      </c>
      <c r="AB526" s="525">
        <f>SUM(AB522:AB525)</f>
        <v>6084</v>
      </c>
      <c r="AC526" s="71" t="s">
        <v>229</v>
      </c>
      <c r="AD526" s="462"/>
      <c r="AE526" s="675">
        <f>AG526+AF526</f>
        <v>0</v>
      </c>
      <c r="AF526" s="524">
        <f>SUM(AF522:AF525)</f>
        <v>0</v>
      </c>
      <c r="AG526" s="525">
        <f>SUM(AG522:AG525)</f>
        <v>0</v>
      </c>
      <c r="AH526" s="71" t="s">
        <v>229</v>
      </c>
      <c r="AI526" s="462"/>
      <c r="AJ526" s="675">
        <f>AL526+AK526</f>
        <v>0</v>
      </c>
      <c r="AK526" s="524">
        <f>SUM(AK522:AK525)</f>
        <v>0</v>
      </c>
      <c r="AL526" s="525">
        <f>SUM(AL522:AL525)</f>
        <v>0</v>
      </c>
      <c r="AM526" s="71" t="s">
        <v>229</v>
      </c>
      <c r="AN526" s="462"/>
      <c r="AO526" s="675">
        <f>AQ526+AP526</f>
        <v>0</v>
      </c>
      <c r="AP526" s="524">
        <f>SUM(AP522:AP525)</f>
        <v>0</v>
      </c>
      <c r="AQ526" s="525">
        <f>SUM(AQ522:AQ525)</f>
        <v>0</v>
      </c>
      <c r="AR526" s="71" t="s">
        <v>229</v>
      </c>
      <c r="AS526" s="462"/>
      <c r="AT526" s="675">
        <f>AV526+AU526</f>
        <v>0</v>
      </c>
      <c r="AU526" s="524">
        <f>SUM(AU522:AU525)</f>
        <v>0</v>
      </c>
      <c r="AV526" s="525">
        <f>SUM(AV522:AV525)</f>
        <v>0</v>
      </c>
      <c r="AW526" s="71" t="s">
        <v>229</v>
      </c>
      <c r="AX526" s="462"/>
      <c r="AY526" s="675">
        <f>BA526+AZ526</f>
        <v>0</v>
      </c>
      <c r="AZ526" s="524">
        <f>SUM(AZ522:AZ525)</f>
        <v>0</v>
      </c>
      <c r="BA526" s="525">
        <f>SUM(BA522:BA525)</f>
        <v>0</v>
      </c>
      <c r="BB526" s="71" t="s">
        <v>229</v>
      </c>
      <c r="BC526" s="462"/>
      <c r="BD526" s="675">
        <f>BF526+BE526</f>
        <v>0</v>
      </c>
      <c r="BE526" s="524">
        <f>SUM(BE522:BE525)</f>
        <v>0</v>
      </c>
      <c r="BF526" s="525">
        <f>SUM(BF522:BF525)</f>
        <v>0</v>
      </c>
      <c r="BG526" s="71" t="s">
        <v>229</v>
      </c>
      <c r="BH526" s="462"/>
      <c r="BI526" s="675">
        <f>BK526+BJ526</f>
        <v>0</v>
      </c>
      <c r="BJ526" s="524">
        <f>SUM(BJ522:BJ525)</f>
        <v>0</v>
      </c>
      <c r="BK526" s="525">
        <f>SUM(BK522:BK525)</f>
        <v>0</v>
      </c>
      <c r="BL526" s="71" t="s">
        <v>229</v>
      </c>
      <c r="BM526" s="462"/>
      <c r="BN526" s="676">
        <f>BP526+BO526</f>
        <v>0</v>
      </c>
      <c r="BO526" s="524">
        <f>SUM(BO522:BO525)</f>
        <v>0</v>
      </c>
      <c r="BP526" s="532">
        <f>SUM(BP522:BP525)</f>
        <v>0</v>
      </c>
      <c r="BQ526" s="71" t="s">
        <v>229</v>
      </c>
      <c r="BR526" s="462"/>
      <c r="BS526" s="676">
        <f>BU526+BT526</f>
        <v>0</v>
      </c>
      <c r="BT526" s="524">
        <f>SUM(BT522:BT525)</f>
        <v>0</v>
      </c>
      <c r="BU526" s="532">
        <f>SUM(BU522:BU525)</f>
        <v>0</v>
      </c>
      <c r="BV526" s="71" t="s">
        <v>229</v>
      </c>
      <c r="BW526" s="462"/>
      <c r="BX526" s="676">
        <f>BZ526+BY526</f>
        <v>0</v>
      </c>
      <c r="BY526" s="524">
        <f>SUM(BY522:BY525)</f>
        <v>0</v>
      </c>
      <c r="BZ526" s="532">
        <f>SUM(BZ522:BZ525)</f>
        <v>0</v>
      </c>
      <c r="CA526" s="467">
        <f>BX526+BS526+BN526+BI526+BD526+AY526+AT526+AO526+AJ526+AE526+Z526+U526+P526+K526+F526</f>
        <v>46241</v>
      </c>
      <c r="CB526" s="415">
        <f>SUM(CB522:CB525)</f>
        <v>0</v>
      </c>
      <c r="CC526" s="702">
        <f>SUM(CC522:CC525)</f>
        <v>12221</v>
      </c>
    </row>
    <row r="527" spans="1:81" ht="18" customHeight="1" thickBot="1">
      <c r="A527" s="1184"/>
      <c r="B527" s="1153" t="s">
        <v>66</v>
      </c>
      <c r="C527" s="1154"/>
      <c r="D527" s="474" t="s">
        <v>230</v>
      </c>
      <c r="E527" s="475"/>
      <c r="F527" s="599">
        <f>G527</f>
        <v>68588</v>
      </c>
      <c r="G527" s="558">
        <f>G526+G515</f>
        <v>68588</v>
      </c>
      <c r="H527" s="690"/>
      <c r="I527" s="474" t="s">
        <v>230</v>
      </c>
      <c r="J527" s="475"/>
      <c r="K527" s="599">
        <f>L527</f>
        <v>69586</v>
      </c>
      <c r="L527" s="554">
        <f>L526+L515</f>
        <v>69586</v>
      </c>
      <c r="M527" s="690"/>
      <c r="N527" s="474" t="s">
        <v>230</v>
      </c>
      <c r="O527" s="462"/>
      <c r="P527" s="599">
        <f>R527+Q527</f>
        <v>70835</v>
      </c>
      <c r="Q527" s="524">
        <f>Q526+Q515</f>
        <v>66785</v>
      </c>
      <c r="R527" s="525">
        <f>R526+R515</f>
        <v>4050</v>
      </c>
      <c r="S527" s="474" t="s">
        <v>230</v>
      </c>
      <c r="T527" s="462"/>
      <c r="U527" s="599">
        <f>W527+V527</f>
        <v>79747</v>
      </c>
      <c r="V527" s="524">
        <f>V526+V515</f>
        <v>69483</v>
      </c>
      <c r="W527" s="525">
        <f>W526+W515</f>
        <v>10264</v>
      </c>
      <c r="X527" s="474" t="s">
        <v>230</v>
      </c>
      <c r="Y527" s="462"/>
      <c r="Z527" s="675">
        <f>AB527+AA527</f>
        <v>77189</v>
      </c>
      <c r="AA527" s="524">
        <f>AA526+AA515</f>
        <v>67085</v>
      </c>
      <c r="AB527" s="525">
        <f>AB526+AB515</f>
        <v>10104</v>
      </c>
      <c r="AC527" s="474" t="s">
        <v>230</v>
      </c>
      <c r="AD527" s="462"/>
      <c r="AE527" s="675">
        <f>AG527+AF527</f>
        <v>0</v>
      </c>
      <c r="AF527" s="524">
        <f>AF526+AF515</f>
        <v>0</v>
      </c>
      <c r="AG527" s="525">
        <f>AG526+AG515</f>
        <v>0</v>
      </c>
      <c r="AH527" s="474" t="s">
        <v>230</v>
      </c>
      <c r="AI527" s="462"/>
      <c r="AJ527" s="675">
        <f>AL527+AK527</f>
        <v>0</v>
      </c>
      <c r="AK527" s="524">
        <f>AK526+AK515</f>
        <v>0</v>
      </c>
      <c r="AL527" s="525">
        <f>AL526+AL515</f>
        <v>0</v>
      </c>
      <c r="AM527" s="474" t="s">
        <v>230</v>
      </c>
      <c r="AN527" s="462"/>
      <c r="AO527" s="675">
        <f>AQ527+AP527</f>
        <v>0</v>
      </c>
      <c r="AP527" s="524">
        <f>AP526+AP515</f>
        <v>0</v>
      </c>
      <c r="AQ527" s="525">
        <f>AQ526+AQ515</f>
        <v>0</v>
      </c>
      <c r="AR527" s="474" t="s">
        <v>230</v>
      </c>
      <c r="AS527" s="462"/>
      <c r="AT527" s="675">
        <f>AV527+AU527</f>
        <v>0</v>
      </c>
      <c r="AU527" s="524">
        <f>AU526+AU515</f>
        <v>0</v>
      </c>
      <c r="AV527" s="525">
        <f>AV526+AV515</f>
        <v>0</v>
      </c>
      <c r="AW527" s="474" t="s">
        <v>230</v>
      </c>
      <c r="AX527" s="462"/>
      <c r="AY527" s="675">
        <f>BA527+AZ527</f>
        <v>0</v>
      </c>
      <c r="AZ527" s="524">
        <f>AZ526+AZ515</f>
        <v>0</v>
      </c>
      <c r="BA527" s="525">
        <f>BA526+BA515</f>
        <v>0</v>
      </c>
      <c r="BB527" s="474" t="s">
        <v>230</v>
      </c>
      <c r="BC527" s="462"/>
      <c r="BD527" s="675">
        <f>BF527+BE527</f>
        <v>0</v>
      </c>
      <c r="BE527" s="524">
        <f>BE526+BE515</f>
        <v>0</v>
      </c>
      <c r="BF527" s="525">
        <f>BF526+BF515</f>
        <v>0</v>
      </c>
      <c r="BG527" s="474" t="s">
        <v>230</v>
      </c>
      <c r="BH527" s="462"/>
      <c r="BI527" s="675">
        <f>BK527+BJ527</f>
        <v>0</v>
      </c>
      <c r="BJ527" s="524">
        <f>BJ526+BJ515</f>
        <v>0</v>
      </c>
      <c r="BK527" s="525">
        <f>BK526+BK515</f>
        <v>0</v>
      </c>
      <c r="BL527" s="474" t="s">
        <v>230</v>
      </c>
      <c r="BM527" s="462"/>
      <c r="BN527" s="676">
        <f>BP527+BO527</f>
        <v>0</v>
      </c>
      <c r="BO527" s="534">
        <f>BO526+BO515</f>
        <v>0</v>
      </c>
      <c r="BP527" s="533">
        <f>BP526+BP515</f>
        <v>0</v>
      </c>
      <c r="BQ527" s="474" t="s">
        <v>230</v>
      </c>
      <c r="BR527" s="462"/>
      <c r="BS527" s="676">
        <f>BU527+BT527</f>
        <v>0</v>
      </c>
      <c r="BT527" s="534">
        <f>BT526+BT515</f>
        <v>0</v>
      </c>
      <c r="BU527" s="533">
        <f>BU526+BU515</f>
        <v>0</v>
      </c>
      <c r="BV527" s="474" t="s">
        <v>230</v>
      </c>
      <c r="BW527" s="462"/>
      <c r="BX527" s="676">
        <f>BZ527+BY527</f>
        <v>0</v>
      </c>
      <c r="BY527" s="534">
        <f>BY526+BY515</f>
        <v>0</v>
      </c>
      <c r="BZ527" s="533">
        <f>BZ526+BZ515</f>
        <v>0</v>
      </c>
      <c r="CA527" s="467">
        <f>BX527+BS527+BN527+BI527+BD527+AY527+AT527+AO527+AJ527+AE527+Z527+U527+P527+K527+F527</f>
        <v>365945</v>
      </c>
      <c r="CB527" s="416">
        <f>CB526+SUM(CC486:CC509)</f>
        <v>197</v>
      </c>
      <c r="CC527" s="703">
        <f>CC526+SUM(CC471:CC485)-CC510</f>
        <v>24221</v>
      </c>
    </row>
    <row r="528" spans="1:81" ht="35.4" customHeight="1" thickBot="1">
      <c r="A528" s="493" t="s">
        <v>80</v>
      </c>
      <c r="B528" s="1155">
        <f>職員設定!B18</f>
        <v>10</v>
      </c>
      <c r="C528" s="1156"/>
      <c r="D528" s="43"/>
      <c r="E528" s="24" t="s">
        <v>4</v>
      </c>
      <c r="F528" s="24" t="s">
        <v>33</v>
      </c>
      <c r="G528" s="364" t="s">
        <v>51</v>
      </c>
      <c r="H528" s="375" t="s">
        <v>165</v>
      </c>
      <c r="I528" s="43"/>
      <c r="J528" s="24" t="s">
        <v>4</v>
      </c>
      <c r="K528" s="24" t="s">
        <v>33</v>
      </c>
      <c r="L528" s="143" t="s">
        <v>51</v>
      </c>
      <c r="M528" s="375" t="s">
        <v>165</v>
      </c>
      <c r="N528" s="43"/>
      <c r="O528" s="24" t="s">
        <v>4</v>
      </c>
      <c r="P528" s="24" t="s">
        <v>78</v>
      </c>
      <c r="Q528" s="364" t="s">
        <v>51</v>
      </c>
      <c r="R528" s="410" t="s">
        <v>225</v>
      </c>
      <c r="S528" s="43"/>
      <c r="T528" s="24" t="s">
        <v>4</v>
      </c>
      <c r="U528" s="24" t="s">
        <v>78</v>
      </c>
      <c r="V528" s="364" t="s">
        <v>51</v>
      </c>
      <c r="W528" s="410" t="s">
        <v>225</v>
      </c>
      <c r="X528" s="43"/>
      <c r="Y528" s="24" t="s">
        <v>4</v>
      </c>
      <c r="Z528" s="24" t="s">
        <v>78</v>
      </c>
      <c r="AA528" s="364" t="s">
        <v>51</v>
      </c>
      <c r="AB528" s="410" t="s">
        <v>225</v>
      </c>
      <c r="AC528" s="43"/>
      <c r="AD528" s="24" t="s">
        <v>4</v>
      </c>
      <c r="AE528" s="24" t="s">
        <v>78</v>
      </c>
      <c r="AF528" s="364" t="s">
        <v>51</v>
      </c>
      <c r="AG528" s="410" t="s">
        <v>225</v>
      </c>
      <c r="AH528" s="43"/>
      <c r="AI528" s="24" t="s">
        <v>4</v>
      </c>
      <c r="AJ528" s="24" t="s">
        <v>78</v>
      </c>
      <c r="AK528" s="364" t="s">
        <v>51</v>
      </c>
      <c r="AL528" s="410" t="s">
        <v>225</v>
      </c>
      <c r="AM528" s="43"/>
      <c r="AN528" s="24" t="s">
        <v>4</v>
      </c>
      <c r="AO528" s="24" t="s">
        <v>78</v>
      </c>
      <c r="AP528" s="364" t="s">
        <v>51</v>
      </c>
      <c r="AQ528" s="410" t="s">
        <v>225</v>
      </c>
      <c r="AR528" s="43"/>
      <c r="AS528" s="24" t="s">
        <v>4</v>
      </c>
      <c r="AT528" s="24" t="s">
        <v>78</v>
      </c>
      <c r="AU528" s="364" t="s">
        <v>51</v>
      </c>
      <c r="AV528" s="410" t="s">
        <v>225</v>
      </c>
      <c r="AW528" s="43"/>
      <c r="AX528" s="24" t="s">
        <v>4</v>
      </c>
      <c r="AY528" s="24" t="s">
        <v>78</v>
      </c>
      <c r="AZ528" s="364" t="s">
        <v>51</v>
      </c>
      <c r="BA528" s="410" t="s">
        <v>225</v>
      </c>
      <c r="BB528" s="43"/>
      <c r="BC528" s="24" t="s">
        <v>4</v>
      </c>
      <c r="BD528" s="24" t="s">
        <v>78</v>
      </c>
      <c r="BE528" s="364" t="s">
        <v>51</v>
      </c>
      <c r="BF528" s="410" t="s">
        <v>225</v>
      </c>
      <c r="BG528" s="43"/>
      <c r="BH528" s="24" t="s">
        <v>4</v>
      </c>
      <c r="BI528" s="24" t="s">
        <v>78</v>
      </c>
      <c r="BJ528" s="364" t="s">
        <v>51</v>
      </c>
      <c r="BK528" s="410" t="s">
        <v>225</v>
      </c>
      <c r="BL528" s="43"/>
      <c r="BM528" s="24" t="s">
        <v>4</v>
      </c>
      <c r="BN528" s="24" t="s">
        <v>33</v>
      </c>
      <c r="BO528" s="364" t="s">
        <v>51</v>
      </c>
      <c r="BP528" s="410" t="s">
        <v>225</v>
      </c>
      <c r="BQ528" s="43"/>
      <c r="BR528" s="24" t="s">
        <v>4</v>
      </c>
      <c r="BS528" s="24" t="s">
        <v>33</v>
      </c>
      <c r="BT528" s="364" t="s">
        <v>51</v>
      </c>
      <c r="BU528" s="410" t="s">
        <v>225</v>
      </c>
      <c r="BV528" s="43"/>
      <c r="BW528" s="24" t="s">
        <v>4</v>
      </c>
      <c r="BX528" s="24" t="s">
        <v>33</v>
      </c>
      <c r="BY528" s="364" t="s">
        <v>51</v>
      </c>
      <c r="BZ528" s="410" t="s">
        <v>225</v>
      </c>
      <c r="CA528" s="411" t="s">
        <v>0</v>
      </c>
      <c r="CB528" s="412" t="s">
        <v>157</v>
      </c>
      <c r="CC528" s="696" t="s">
        <v>225</v>
      </c>
    </row>
    <row r="529" spans="1:81" ht="18" customHeight="1">
      <c r="A529" s="1180" t="str">
        <f>職員設定!C18</f>
        <v>J</v>
      </c>
      <c r="B529" s="1159" t="s">
        <v>39</v>
      </c>
      <c r="C529" s="1164" t="s">
        <v>2</v>
      </c>
      <c r="D529" s="109" t="s">
        <v>37</v>
      </c>
      <c r="E529" s="32">
        <v>164000</v>
      </c>
      <c r="F529" s="1000">
        <f>職員設定!$D$18</f>
        <v>1</v>
      </c>
      <c r="G529" s="1045">
        <f>E531*F529-H529</f>
        <v>0</v>
      </c>
      <c r="H529" s="1114">
        <v>4000</v>
      </c>
      <c r="I529" s="109" t="s">
        <v>37</v>
      </c>
      <c r="J529" s="32">
        <v>164000</v>
      </c>
      <c r="K529" s="1000">
        <f>職員設定!$D$18</f>
        <v>1</v>
      </c>
      <c r="L529" s="1045">
        <f>J531*K529-M529</f>
        <v>0</v>
      </c>
      <c r="M529" s="1114">
        <v>4000</v>
      </c>
      <c r="N529" s="109" t="s">
        <v>37</v>
      </c>
      <c r="O529" s="32">
        <v>164000</v>
      </c>
      <c r="P529" s="1000">
        <f>職員設定!$D$18</f>
        <v>1</v>
      </c>
      <c r="Q529" s="1045">
        <f>O531*P529-R529</f>
        <v>0</v>
      </c>
      <c r="R529" s="1050">
        <f>IF(O529="",0,$M529)</f>
        <v>4000</v>
      </c>
      <c r="S529" s="109" t="s">
        <v>37</v>
      </c>
      <c r="T529" s="32">
        <v>164000</v>
      </c>
      <c r="U529" s="1000">
        <f>職員設定!$D$18</f>
        <v>1</v>
      </c>
      <c r="V529" s="1045">
        <f>T531*U529-W529</f>
        <v>0</v>
      </c>
      <c r="W529" s="1050">
        <f>IF(T529="",0,$M529)</f>
        <v>4000</v>
      </c>
      <c r="X529" s="109" t="s">
        <v>37</v>
      </c>
      <c r="Y529" s="32">
        <v>164000</v>
      </c>
      <c r="Z529" s="1000">
        <f>職員設定!$D$18</f>
        <v>1</v>
      </c>
      <c r="AA529" s="1045">
        <f>Y531*Z529-AB529</f>
        <v>0</v>
      </c>
      <c r="AB529" s="1050">
        <f>IF(Y529="",0,$M529)</f>
        <v>4000</v>
      </c>
      <c r="AC529" s="109" t="s">
        <v>37</v>
      </c>
      <c r="AD529" s="32"/>
      <c r="AE529" s="1000">
        <f>職員設定!$D$18</f>
        <v>1</v>
      </c>
      <c r="AF529" s="1045">
        <f>AD531*AE529-AG529</f>
        <v>0</v>
      </c>
      <c r="AG529" s="970">
        <f>IF(AD529="",0,$M529)</f>
        <v>0</v>
      </c>
      <c r="AH529" s="109" t="s">
        <v>37</v>
      </c>
      <c r="AI529" s="32"/>
      <c r="AJ529" s="1000">
        <f>職員設定!$D$18</f>
        <v>1</v>
      </c>
      <c r="AK529" s="1045">
        <f>AI531*AJ529-AL529</f>
        <v>0</v>
      </c>
      <c r="AL529" s="970">
        <f>IF(AI529="",0,$M529)</f>
        <v>0</v>
      </c>
      <c r="AM529" s="109" t="s">
        <v>37</v>
      </c>
      <c r="AN529" s="32"/>
      <c r="AO529" s="1000">
        <f>職員設定!$D$18</f>
        <v>1</v>
      </c>
      <c r="AP529" s="1045">
        <f>AN531*AO529-AQ529</f>
        <v>0</v>
      </c>
      <c r="AQ529" s="970">
        <f>IF(AN529="",0,$M529)</f>
        <v>0</v>
      </c>
      <c r="AR529" s="109" t="s">
        <v>37</v>
      </c>
      <c r="AS529" s="32"/>
      <c r="AT529" s="1000">
        <f>職員設定!$D$18</f>
        <v>1</v>
      </c>
      <c r="AU529" s="1045">
        <f>AS531*AT529-AV529</f>
        <v>0</v>
      </c>
      <c r="AV529" s="970">
        <f>IF(AS529="",0,$M529)</f>
        <v>0</v>
      </c>
      <c r="AW529" s="109" t="s">
        <v>37</v>
      </c>
      <c r="AX529" s="32"/>
      <c r="AY529" s="1000">
        <f>職員設定!$D$18</f>
        <v>1</v>
      </c>
      <c r="AZ529" s="1045">
        <f>AX531*AY529-BA529</f>
        <v>0</v>
      </c>
      <c r="BA529" s="970">
        <f>IF(AX529="",0,$M529)</f>
        <v>0</v>
      </c>
      <c r="BB529" s="109" t="s">
        <v>37</v>
      </c>
      <c r="BC529" s="32"/>
      <c r="BD529" s="1000">
        <f>職員設定!$D$18</f>
        <v>1</v>
      </c>
      <c r="BE529" s="1045">
        <f>BC531*BD529-BF529</f>
        <v>0</v>
      </c>
      <c r="BF529" s="970">
        <f>IF(BC529="",0,$M529)</f>
        <v>0</v>
      </c>
      <c r="BG529" s="109" t="s">
        <v>37</v>
      </c>
      <c r="BH529" s="32"/>
      <c r="BI529" s="1000">
        <f>職員設定!$D$18</f>
        <v>1</v>
      </c>
      <c r="BJ529" s="1045">
        <f>BH531*BI529-BK529</f>
        <v>0</v>
      </c>
      <c r="BK529" s="970">
        <f>IF(BH529="",0,$M529)</f>
        <v>0</v>
      </c>
      <c r="BL529" s="244"/>
      <c r="BM529" s="76"/>
      <c r="BN529" s="1000">
        <f>職員設定!$D$18</f>
        <v>1</v>
      </c>
      <c r="BO529" s="983"/>
      <c r="BP529" s="960"/>
      <c r="BQ529" s="244"/>
      <c r="BR529" s="76"/>
      <c r="BS529" s="1000">
        <f>職員設定!$D$18</f>
        <v>1</v>
      </c>
      <c r="BT529" s="983"/>
      <c r="BU529" s="960"/>
      <c r="BV529" s="244"/>
      <c r="BW529" s="76"/>
      <c r="BX529" s="1000">
        <f>職員設定!$D$18</f>
        <v>1</v>
      </c>
      <c r="BY529" s="983"/>
      <c r="BZ529" s="960"/>
      <c r="CA529" s="1086">
        <f>BJ529+BK529+BE529+BF529+AZ529+BA529+AU529+AV529+AP529+AQ529+AK529+AL529+AF529+AG529+AA529+AB529+V529+W529+Q529+R529+L529+M529+G529+H529</f>
        <v>20000</v>
      </c>
      <c r="CB529" s="1087">
        <f>H529+M529</f>
        <v>8000</v>
      </c>
      <c r="CC529" s="1025">
        <f>BK529+BF529+BA529+AV529+AQ529+AL529+AG529+AB529+W529+R529</f>
        <v>12000</v>
      </c>
    </row>
    <row r="530" spans="1:81" s="230" customFormat="1" ht="18" customHeight="1">
      <c r="A530" s="1180"/>
      <c r="B530" s="1160"/>
      <c r="C530" s="1165"/>
      <c r="D530" s="45" t="s">
        <v>1</v>
      </c>
      <c r="E530" s="149">
        <f>IF(E529&lt;&gt;"",職員設定!E18,"0")</f>
        <v>160000</v>
      </c>
      <c r="F530" s="1001"/>
      <c r="G530" s="1046"/>
      <c r="H530" s="1122"/>
      <c r="I530" s="45" t="s">
        <v>1</v>
      </c>
      <c r="J530" s="149">
        <f>IF(J529&lt;&gt;"",職員設定!E18,"0")</f>
        <v>160000</v>
      </c>
      <c r="K530" s="1001"/>
      <c r="L530" s="1046"/>
      <c r="M530" s="1122"/>
      <c r="N530" s="45" t="s">
        <v>1</v>
      </c>
      <c r="O530" s="149">
        <f>IF(O529&lt;&gt;"",職員設定!$E$18,"0")</f>
        <v>160000</v>
      </c>
      <c r="P530" s="1001"/>
      <c r="Q530" s="1046"/>
      <c r="R530" s="1051"/>
      <c r="S530" s="45" t="s">
        <v>1</v>
      </c>
      <c r="T530" s="149">
        <f>IF(T529&lt;&gt;"",職員設定!$E$18,"0")</f>
        <v>160000</v>
      </c>
      <c r="U530" s="1001"/>
      <c r="V530" s="1046"/>
      <c r="W530" s="1051"/>
      <c r="X530" s="45" t="s">
        <v>1</v>
      </c>
      <c r="Y530" s="149">
        <f>IF(Y529&lt;&gt;"",職員設定!$E$18,"0")</f>
        <v>160000</v>
      </c>
      <c r="Z530" s="1001"/>
      <c r="AA530" s="1046"/>
      <c r="AB530" s="1051"/>
      <c r="AC530" s="45" t="s">
        <v>1</v>
      </c>
      <c r="AD530" s="149" t="str">
        <f>IF(AD529&lt;&gt;"",職員設定!$E$18,"0")</f>
        <v>0</v>
      </c>
      <c r="AE530" s="1001"/>
      <c r="AF530" s="1046"/>
      <c r="AG530" s="971"/>
      <c r="AH530" s="45" t="s">
        <v>1</v>
      </c>
      <c r="AI530" s="149" t="str">
        <f>IF(AI529&lt;&gt;"",職員設定!$E$18,"0")</f>
        <v>0</v>
      </c>
      <c r="AJ530" s="1001"/>
      <c r="AK530" s="1046"/>
      <c r="AL530" s="971"/>
      <c r="AM530" s="45" t="s">
        <v>1</v>
      </c>
      <c r="AN530" s="149" t="str">
        <f>IF(AN529&lt;&gt;"",職員設定!$E$18,"0")</f>
        <v>0</v>
      </c>
      <c r="AO530" s="1001"/>
      <c r="AP530" s="1046"/>
      <c r="AQ530" s="971"/>
      <c r="AR530" s="45" t="s">
        <v>1</v>
      </c>
      <c r="AS530" s="149" t="str">
        <f>IF(AS529&lt;&gt;"",職員設定!$E$18,"0")</f>
        <v>0</v>
      </c>
      <c r="AT530" s="1001"/>
      <c r="AU530" s="1046"/>
      <c r="AV530" s="971"/>
      <c r="AW530" s="45" t="s">
        <v>1</v>
      </c>
      <c r="AX530" s="149" t="str">
        <f>IF(AX529&lt;&gt;"",職員設定!$E$18,"0")</f>
        <v>0</v>
      </c>
      <c r="AY530" s="1001"/>
      <c r="AZ530" s="1046"/>
      <c r="BA530" s="971"/>
      <c r="BB530" s="45" t="s">
        <v>1</v>
      </c>
      <c r="BC530" s="149" t="str">
        <f>IF(BC529&lt;&gt;"",職員設定!$E$18,"0")</f>
        <v>0</v>
      </c>
      <c r="BD530" s="1001"/>
      <c r="BE530" s="1046"/>
      <c r="BF530" s="971"/>
      <c r="BG530" s="45" t="s">
        <v>1</v>
      </c>
      <c r="BH530" s="149" t="str">
        <f>IF(BH529&lt;&gt;"",職員設定!$E$18,"0")</f>
        <v>0</v>
      </c>
      <c r="BI530" s="1001"/>
      <c r="BJ530" s="1046"/>
      <c r="BK530" s="971"/>
      <c r="BL530" s="45"/>
      <c r="BM530" s="16"/>
      <c r="BN530" s="1001"/>
      <c r="BO530" s="984"/>
      <c r="BP530" s="954"/>
      <c r="BQ530" s="45"/>
      <c r="BR530" s="16"/>
      <c r="BS530" s="1001"/>
      <c r="BT530" s="984"/>
      <c r="BU530" s="954"/>
      <c r="BV530" s="45"/>
      <c r="BW530" s="16"/>
      <c r="BX530" s="1001"/>
      <c r="BY530" s="984"/>
      <c r="BZ530" s="954"/>
      <c r="CA530" s="1080"/>
      <c r="CB530" s="1022"/>
      <c r="CC530" s="1026"/>
    </row>
    <row r="531" spans="1:81" ht="18.600000000000001" customHeight="1" thickBot="1">
      <c r="A531" s="1180"/>
      <c r="B531" s="1160"/>
      <c r="C531" s="1166"/>
      <c r="D531" s="46" t="s">
        <v>51</v>
      </c>
      <c r="E531" s="18">
        <f>E529-E530</f>
        <v>4000</v>
      </c>
      <c r="F531" s="1001"/>
      <c r="G531" s="1047"/>
      <c r="H531" s="1123"/>
      <c r="I531" s="46" t="s">
        <v>51</v>
      </c>
      <c r="J531" s="18">
        <f>J529-J530</f>
        <v>4000</v>
      </c>
      <c r="K531" s="1001"/>
      <c r="L531" s="1047"/>
      <c r="M531" s="1123"/>
      <c r="N531" s="46" t="s">
        <v>51</v>
      </c>
      <c r="O531" s="18">
        <f>O529-O530</f>
        <v>4000</v>
      </c>
      <c r="P531" s="1001"/>
      <c r="Q531" s="1047"/>
      <c r="R531" s="1052"/>
      <c r="S531" s="46" t="s">
        <v>51</v>
      </c>
      <c r="T531" s="18">
        <f>T529-T530</f>
        <v>4000</v>
      </c>
      <c r="U531" s="1001"/>
      <c r="V531" s="1047"/>
      <c r="W531" s="1052"/>
      <c r="X531" s="46" t="s">
        <v>51</v>
      </c>
      <c r="Y531" s="18">
        <f>Y529-Y530</f>
        <v>4000</v>
      </c>
      <c r="Z531" s="1001"/>
      <c r="AA531" s="1047"/>
      <c r="AB531" s="1052"/>
      <c r="AC531" s="46" t="s">
        <v>51</v>
      </c>
      <c r="AD531" s="18">
        <f>AD529-AD530</f>
        <v>0</v>
      </c>
      <c r="AE531" s="1001"/>
      <c r="AF531" s="1047"/>
      <c r="AG531" s="972"/>
      <c r="AH531" s="46" t="s">
        <v>51</v>
      </c>
      <c r="AI531" s="18">
        <f>AI529-AI530</f>
        <v>0</v>
      </c>
      <c r="AJ531" s="1001"/>
      <c r="AK531" s="1047"/>
      <c r="AL531" s="972"/>
      <c r="AM531" s="46" t="s">
        <v>51</v>
      </c>
      <c r="AN531" s="18">
        <f>AN529-AN530</f>
        <v>0</v>
      </c>
      <c r="AO531" s="1001"/>
      <c r="AP531" s="1047"/>
      <c r="AQ531" s="972"/>
      <c r="AR531" s="46" t="s">
        <v>51</v>
      </c>
      <c r="AS531" s="18">
        <f>AS529-AS530</f>
        <v>0</v>
      </c>
      <c r="AT531" s="1001"/>
      <c r="AU531" s="1047"/>
      <c r="AV531" s="972"/>
      <c r="AW531" s="46" t="s">
        <v>51</v>
      </c>
      <c r="AX531" s="18">
        <f>AX529-AX530</f>
        <v>0</v>
      </c>
      <c r="AY531" s="1001"/>
      <c r="AZ531" s="1047"/>
      <c r="BA531" s="972"/>
      <c r="BB531" s="46" t="s">
        <v>51</v>
      </c>
      <c r="BC531" s="18">
        <f>BC529-BC530</f>
        <v>0</v>
      </c>
      <c r="BD531" s="1001"/>
      <c r="BE531" s="1047"/>
      <c r="BF531" s="972"/>
      <c r="BG531" s="46" t="s">
        <v>51</v>
      </c>
      <c r="BH531" s="18">
        <f>BH529-BH530</f>
        <v>0</v>
      </c>
      <c r="BI531" s="1001"/>
      <c r="BJ531" s="1047"/>
      <c r="BK531" s="972"/>
      <c r="BL531" s="77"/>
      <c r="BM531" s="78"/>
      <c r="BN531" s="1001"/>
      <c r="BO531" s="985"/>
      <c r="BP531" s="955"/>
      <c r="BQ531" s="77"/>
      <c r="BR531" s="78"/>
      <c r="BS531" s="1001"/>
      <c r="BT531" s="985"/>
      <c r="BU531" s="955"/>
      <c r="BV531" s="77"/>
      <c r="BW531" s="78"/>
      <c r="BX531" s="1001"/>
      <c r="BY531" s="985"/>
      <c r="BZ531" s="955"/>
      <c r="CA531" s="1081"/>
      <c r="CB531" s="1023"/>
      <c r="CC531" s="1027"/>
    </row>
    <row r="532" spans="1:81" ht="18" customHeight="1">
      <c r="A532" s="1180"/>
      <c r="B532" s="1161"/>
      <c r="C532" s="1167" t="str">
        <f>職員設定!$F$7</f>
        <v>資格手当</v>
      </c>
      <c r="D532" s="44" t="s">
        <v>38</v>
      </c>
      <c r="E532" s="32">
        <v>30000</v>
      </c>
      <c r="F532" s="1001"/>
      <c r="G532" s="1045">
        <f>E534*F529-H532</f>
        <v>30000</v>
      </c>
      <c r="H532" s="1114">
        <v>-10000</v>
      </c>
      <c r="I532" s="44" t="s">
        <v>38</v>
      </c>
      <c r="J532" s="32">
        <v>30000</v>
      </c>
      <c r="K532" s="1001"/>
      <c r="L532" s="1045">
        <f>J534*K529-M532</f>
        <v>30000</v>
      </c>
      <c r="M532" s="1114">
        <v>-10000</v>
      </c>
      <c r="N532" s="44" t="s">
        <v>38</v>
      </c>
      <c r="O532" s="32">
        <v>30000</v>
      </c>
      <c r="P532" s="1001"/>
      <c r="Q532" s="1045">
        <f>O534*P529-R532</f>
        <v>30000</v>
      </c>
      <c r="R532" s="1050">
        <f>IF(O529="",0,$M532)</f>
        <v>-10000</v>
      </c>
      <c r="S532" s="44" t="s">
        <v>38</v>
      </c>
      <c r="T532" s="32">
        <v>30000</v>
      </c>
      <c r="U532" s="1001"/>
      <c r="V532" s="1045">
        <f>T534*U529-W532</f>
        <v>30000</v>
      </c>
      <c r="W532" s="1050">
        <f>IF(T529="",0,$M532)</f>
        <v>-10000</v>
      </c>
      <c r="X532" s="44" t="s">
        <v>38</v>
      </c>
      <c r="Y532" s="32">
        <v>30000</v>
      </c>
      <c r="Z532" s="1001"/>
      <c r="AA532" s="1045">
        <f>Y534*Z529-AB532</f>
        <v>30000</v>
      </c>
      <c r="AB532" s="1050">
        <f>IF(Y529="",0,$M532)</f>
        <v>-10000</v>
      </c>
      <c r="AC532" s="44" t="s">
        <v>38</v>
      </c>
      <c r="AD532" s="32"/>
      <c r="AE532" s="1001"/>
      <c r="AF532" s="1045">
        <f>AD534*AE529-AG532</f>
        <v>0</v>
      </c>
      <c r="AG532" s="970">
        <f>IF(AD529="",0,$M532)</f>
        <v>0</v>
      </c>
      <c r="AH532" s="44" t="s">
        <v>38</v>
      </c>
      <c r="AI532" s="32"/>
      <c r="AJ532" s="1001"/>
      <c r="AK532" s="1045">
        <f>AI534*AJ529-AL532</f>
        <v>0</v>
      </c>
      <c r="AL532" s="970">
        <f>IF(AI529="",0,$M532)</f>
        <v>0</v>
      </c>
      <c r="AM532" s="44" t="s">
        <v>38</v>
      </c>
      <c r="AN532" s="32"/>
      <c r="AO532" s="1001"/>
      <c r="AP532" s="1045">
        <f>AN534*AO529-AQ532</f>
        <v>0</v>
      </c>
      <c r="AQ532" s="970">
        <f>IF(AN529="",0,$M532)</f>
        <v>0</v>
      </c>
      <c r="AR532" s="44" t="s">
        <v>38</v>
      </c>
      <c r="AS532" s="32"/>
      <c r="AT532" s="1001"/>
      <c r="AU532" s="1045">
        <f>AS534*AT529-AV532</f>
        <v>0</v>
      </c>
      <c r="AV532" s="970">
        <f>IF(AS529="",0,$M532)</f>
        <v>0</v>
      </c>
      <c r="AW532" s="44" t="s">
        <v>38</v>
      </c>
      <c r="AX532" s="32"/>
      <c r="AY532" s="1001"/>
      <c r="AZ532" s="1045">
        <f>AX534*AY529-BA532</f>
        <v>0</v>
      </c>
      <c r="BA532" s="970">
        <f>IF(AX529="",0,$M532)</f>
        <v>0</v>
      </c>
      <c r="BB532" s="44" t="s">
        <v>38</v>
      </c>
      <c r="BC532" s="32"/>
      <c r="BD532" s="1001"/>
      <c r="BE532" s="1045">
        <f>BC534*BD529-BF532</f>
        <v>0</v>
      </c>
      <c r="BF532" s="970">
        <f>IF(BC529="",0,$M532)</f>
        <v>0</v>
      </c>
      <c r="BG532" s="44" t="s">
        <v>38</v>
      </c>
      <c r="BH532" s="32"/>
      <c r="BI532" s="1001"/>
      <c r="BJ532" s="1045">
        <f>BH534*BI529-BK532</f>
        <v>0</v>
      </c>
      <c r="BK532" s="970">
        <f>IF(BH529="",0,$M532)</f>
        <v>0</v>
      </c>
      <c r="BL532" s="75"/>
      <c r="BM532" s="76"/>
      <c r="BN532" s="1001"/>
      <c r="BO532" s="983"/>
      <c r="BP532" s="960"/>
      <c r="BQ532" s="75"/>
      <c r="BR532" s="76"/>
      <c r="BS532" s="1001"/>
      <c r="BT532" s="983"/>
      <c r="BU532" s="960"/>
      <c r="BV532" s="75"/>
      <c r="BW532" s="76"/>
      <c r="BX532" s="1001"/>
      <c r="BY532" s="983"/>
      <c r="BZ532" s="960"/>
      <c r="CA532" s="1003">
        <f t="shared" ref="CA532" si="225">BJ532+BK532+BE532+BF532+AZ532+BA532+AU532+AV532+AP532+AQ532+AK532+AL532+AF532+AG532+AA532+AB532+V532+W532+Q532+R532+L532+M532+G532+H532</f>
        <v>100000</v>
      </c>
      <c r="CB532" s="1019">
        <f t="shared" ref="CB532" si="226">H532+M532</f>
        <v>-20000</v>
      </c>
      <c r="CC532" s="1012">
        <f t="shared" ref="CC532" si="227">BK532+BF532+BA532+AV532+AQ532+AL532+AG532+AB532+W532+R532</f>
        <v>-30000</v>
      </c>
    </row>
    <row r="533" spans="1:81" s="230" customFormat="1" ht="18" customHeight="1">
      <c r="A533" s="1180"/>
      <c r="B533" s="1161"/>
      <c r="C533" s="1168"/>
      <c r="D533" s="45" t="s">
        <v>71</v>
      </c>
      <c r="E533" s="149">
        <f>IF(E532&lt;&gt;"",職員設定!F18,"0")</f>
        <v>10000</v>
      </c>
      <c r="F533" s="1001"/>
      <c r="G533" s="1046"/>
      <c r="H533" s="1122"/>
      <c r="I533" s="45" t="s">
        <v>71</v>
      </c>
      <c r="J533" s="149">
        <f>IF(J532&lt;&gt;"",職員設定!F18,"0")</f>
        <v>10000</v>
      </c>
      <c r="K533" s="1001"/>
      <c r="L533" s="1046"/>
      <c r="M533" s="1122"/>
      <c r="N533" s="45" t="s">
        <v>71</v>
      </c>
      <c r="O533" s="149">
        <f>IF(O532&lt;&gt;"",職員設定!$F$18,"0")</f>
        <v>10000</v>
      </c>
      <c r="P533" s="1001"/>
      <c r="Q533" s="1046"/>
      <c r="R533" s="1051"/>
      <c r="S533" s="45" t="s">
        <v>71</v>
      </c>
      <c r="T533" s="149">
        <f>IF(T532&lt;&gt;"",職員設定!$F$18,"0")</f>
        <v>10000</v>
      </c>
      <c r="U533" s="1001"/>
      <c r="V533" s="1046"/>
      <c r="W533" s="1051"/>
      <c r="X533" s="45" t="s">
        <v>71</v>
      </c>
      <c r="Y533" s="149">
        <f>IF(Y532&lt;&gt;"",職員設定!$F$18,"0")</f>
        <v>10000</v>
      </c>
      <c r="Z533" s="1001"/>
      <c r="AA533" s="1046"/>
      <c r="AB533" s="1051"/>
      <c r="AC533" s="45" t="s">
        <v>71</v>
      </c>
      <c r="AD533" s="149" t="str">
        <f>IF(AD532&lt;&gt;"",職員設定!$F$18,"0")</f>
        <v>0</v>
      </c>
      <c r="AE533" s="1001"/>
      <c r="AF533" s="1046"/>
      <c r="AG533" s="971"/>
      <c r="AH533" s="45" t="s">
        <v>71</v>
      </c>
      <c r="AI533" s="149" t="str">
        <f>IF(AI532&lt;&gt;"",職員設定!$F$18,"0")</f>
        <v>0</v>
      </c>
      <c r="AJ533" s="1001"/>
      <c r="AK533" s="1046"/>
      <c r="AL533" s="971"/>
      <c r="AM533" s="45" t="s">
        <v>71</v>
      </c>
      <c r="AN533" s="149" t="str">
        <f>IF(AN532&lt;&gt;"",職員設定!$F$18,"0")</f>
        <v>0</v>
      </c>
      <c r="AO533" s="1001"/>
      <c r="AP533" s="1046"/>
      <c r="AQ533" s="971"/>
      <c r="AR533" s="45" t="s">
        <v>71</v>
      </c>
      <c r="AS533" s="149" t="str">
        <f>IF(AS532&lt;&gt;"",職員設定!$F$18,"0")</f>
        <v>0</v>
      </c>
      <c r="AT533" s="1001"/>
      <c r="AU533" s="1046"/>
      <c r="AV533" s="971"/>
      <c r="AW533" s="45" t="s">
        <v>71</v>
      </c>
      <c r="AX533" s="149" t="str">
        <f>IF(AX532&lt;&gt;"",職員設定!$F$18,"0")</f>
        <v>0</v>
      </c>
      <c r="AY533" s="1001"/>
      <c r="AZ533" s="1046"/>
      <c r="BA533" s="971"/>
      <c r="BB533" s="45" t="s">
        <v>71</v>
      </c>
      <c r="BC533" s="149" t="str">
        <f>IF(BC532&lt;&gt;"",職員設定!$F$18,"0")</f>
        <v>0</v>
      </c>
      <c r="BD533" s="1001"/>
      <c r="BE533" s="1046"/>
      <c r="BF533" s="971"/>
      <c r="BG533" s="45" t="s">
        <v>71</v>
      </c>
      <c r="BH533" s="149" t="str">
        <f>IF(BH532&lt;&gt;"",職員設定!$F$18,"0")</f>
        <v>0</v>
      </c>
      <c r="BI533" s="1001"/>
      <c r="BJ533" s="1046"/>
      <c r="BK533" s="971"/>
      <c r="BL533" s="45"/>
      <c r="BM533" s="16"/>
      <c r="BN533" s="1001"/>
      <c r="BO533" s="984"/>
      <c r="BP533" s="954"/>
      <c r="BQ533" s="45"/>
      <c r="BR533" s="16"/>
      <c r="BS533" s="1001"/>
      <c r="BT533" s="984"/>
      <c r="BU533" s="954"/>
      <c r="BV533" s="45"/>
      <c r="BW533" s="16"/>
      <c r="BX533" s="1001"/>
      <c r="BY533" s="984"/>
      <c r="BZ533" s="954"/>
      <c r="CA533" s="1004"/>
      <c r="CB533" s="1020"/>
      <c r="CC533" s="1013"/>
    </row>
    <row r="534" spans="1:81" ht="18.600000000000001" customHeight="1" thickBot="1">
      <c r="A534" s="1180"/>
      <c r="B534" s="1161"/>
      <c r="C534" s="1169"/>
      <c r="D534" s="46" t="s">
        <v>51</v>
      </c>
      <c r="E534" s="18">
        <f>E532-E533</f>
        <v>20000</v>
      </c>
      <c r="F534" s="1001"/>
      <c r="G534" s="1047"/>
      <c r="H534" s="1123"/>
      <c r="I534" s="46" t="s">
        <v>51</v>
      </c>
      <c r="J534" s="18">
        <f>J532-J533</f>
        <v>20000</v>
      </c>
      <c r="K534" s="1001"/>
      <c r="L534" s="1047"/>
      <c r="M534" s="1123"/>
      <c r="N534" s="46" t="s">
        <v>51</v>
      </c>
      <c r="O534" s="18">
        <f>O532-O533</f>
        <v>20000</v>
      </c>
      <c r="P534" s="1001"/>
      <c r="Q534" s="1047"/>
      <c r="R534" s="1052"/>
      <c r="S534" s="46" t="s">
        <v>51</v>
      </c>
      <c r="T534" s="18">
        <f>T532-T533</f>
        <v>20000</v>
      </c>
      <c r="U534" s="1001"/>
      <c r="V534" s="1047"/>
      <c r="W534" s="1052"/>
      <c r="X534" s="46" t="s">
        <v>51</v>
      </c>
      <c r="Y534" s="18">
        <f>Y532-Y533</f>
        <v>20000</v>
      </c>
      <c r="Z534" s="1001"/>
      <c r="AA534" s="1047"/>
      <c r="AB534" s="1052"/>
      <c r="AC534" s="46" t="s">
        <v>51</v>
      </c>
      <c r="AD534" s="18">
        <f>AD532-AD533</f>
        <v>0</v>
      </c>
      <c r="AE534" s="1001"/>
      <c r="AF534" s="1047"/>
      <c r="AG534" s="972"/>
      <c r="AH534" s="46" t="s">
        <v>51</v>
      </c>
      <c r="AI534" s="18">
        <f>AI532-AI533</f>
        <v>0</v>
      </c>
      <c r="AJ534" s="1001"/>
      <c r="AK534" s="1047"/>
      <c r="AL534" s="972"/>
      <c r="AM534" s="46" t="s">
        <v>51</v>
      </c>
      <c r="AN534" s="18">
        <f>AN532-AN533</f>
        <v>0</v>
      </c>
      <c r="AO534" s="1001"/>
      <c r="AP534" s="1047"/>
      <c r="AQ534" s="972"/>
      <c r="AR534" s="46" t="s">
        <v>51</v>
      </c>
      <c r="AS534" s="18">
        <f>AS532-AS533</f>
        <v>0</v>
      </c>
      <c r="AT534" s="1001"/>
      <c r="AU534" s="1047"/>
      <c r="AV534" s="972"/>
      <c r="AW534" s="46" t="s">
        <v>51</v>
      </c>
      <c r="AX534" s="18">
        <f>AX532-AX533</f>
        <v>0</v>
      </c>
      <c r="AY534" s="1001"/>
      <c r="AZ534" s="1047"/>
      <c r="BA534" s="972"/>
      <c r="BB534" s="46" t="s">
        <v>51</v>
      </c>
      <c r="BC534" s="18">
        <f>BC532-BC533</f>
        <v>0</v>
      </c>
      <c r="BD534" s="1001"/>
      <c r="BE534" s="1047"/>
      <c r="BF534" s="972"/>
      <c r="BG534" s="46" t="s">
        <v>51</v>
      </c>
      <c r="BH534" s="18">
        <f>BH532-BH533</f>
        <v>0</v>
      </c>
      <c r="BI534" s="1001"/>
      <c r="BJ534" s="1047"/>
      <c r="BK534" s="972"/>
      <c r="BL534" s="77"/>
      <c r="BM534" s="78"/>
      <c r="BN534" s="1001"/>
      <c r="BO534" s="985"/>
      <c r="BP534" s="955"/>
      <c r="BQ534" s="77"/>
      <c r="BR534" s="78"/>
      <c r="BS534" s="1001"/>
      <c r="BT534" s="985"/>
      <c r="BU534" s="955"/>
      <c r="BV534" s="77"/>
      <c r="BW534" s="78"/>
      <c r="BX534" s="1001"/>
      <c r="BY534" s="985"/>
      <c r="BZ534" s="955"/>
      <c r="CA534" s="1005"/>
      <c r="CB534" s="1021"/>
      <c r="CC534" s="1014"/>
    </row>
    <row r="535" spans="1:81" ht="18" customHeight="1">
      <c r="A535" s="1180"/>
      <c r="B535" s="1161"/>
      <c r="C535" s="1170" t="str">
        <f>職員設定!$G$7</f>
        <v>役職手当</v>
      </c>
      <c r="D535" s="44" t="s">
        <v>38</v>
      </c>
      <c r="E535" s="32">
        <v>20000</v>
      </c>
      <c r="F535" s="1001"/>
      <c r="G535" s="1045">
        <f>E537*F529-H535</f>
        <v>0</v>
      </c>
      <c r="H535" s="1114">
        <v>10000</v>
      </c>
      <c r="I535" s="44" t="s">
        <v>38</v>
      </c>
      <c r="J535" s="32">
        <v>20000</v>
      </c>
      <c r="K535" s="1001"/>
      <c r="L535" s="1045">
        <f>J537*K529-M535</f>
        <v>0</v>
      </c>
      <c r="M535" s="1114">
        <v>10000</v>
      </c>
      <c r="N535" s="44" t="s">
        <v>38</v>
      </c>
      <c r="O535" s="32">
        <v>20000</v>
      </c>
      <c r="P535" s="1001"/>
      <c r="Q535" s="1045">
        <f>O537*P529-R535</f>
        <v>0</v>
      </c>
      <c r="R535" s="1050">
        <f>IF(O529="",0,$M535)</f>
        <v>10000</v>
      </c>
      <c r="S535" s="44" t="s">
        <v>38</v>
      </c>
      <c r="T535" s="32">
        <v>20000</v>
      </c>
      <c r="U535" s="1001"/>
      <c r="V535" s="1045">
        <f>T537*U529-W535</f>
        <v>0</v>
      </c>
      <c r="W535" s="1050">
        <f>IF(T529="",0,$M535)</f>
        <v>10000</v>
      </c>
      <c r="X535" s="44" t="s">
        <v>38</v>
      </c>
      <c r="Y535" s="32">
        <v>20000</v>
      </c>
      <c r="Z535" s="1001"/>
      <c r="AA535" s="1045">
        <f>Y537*Z529-AB535</f>
        <v>0</v>
      </c>
      <c r="AB535" s="1050">
        <f>IF(Y529="",0,$M535)</f>
        <v>10000</v>
      </c>
      <c r="AC535" s="44" t="s">
        <v>38</v>
      </c>
      <c r="AD535" s="32"/>
      <c r="AE535" s="1001"/>
      <c r="AF535" s="1045">
        <f>AD537*AE529-AG535</f>
        <v>0</v>
      </c>
      <c r="AG535" s="970">
        <f>IF(AD529="",0,$M535)</f>
        <v>0</v>
      </c>
      <c r="AH535" s="44" t="s">
        <v>38</v>
      </c>
      <c r="AI535" s="32"/>
      <c r="AJ535" s="1001"/>
      <c r="AK535" s="1045">
        <f>AI537*AJ529-AL535</f>
        <v>0</v>
      </c>
      <c r="AL535" s="970">
        <f>IF(AI529="",0,$M535)</f>
        <v>0</v>
      </c>
      <c r="AM535" s="44" t="s">
        <v>38</v>
      </c>
      <c r="AN535" s="32"/>
      <c r="AO535" s="1001"/>
      <c r="AP535" s="1045">
        <f>AN537*AO529-AQ535</f>
        <v>0</v>
      </c>
      <c r="AQ535" s="970">
        <f>IF(AN529="",0,$M535)</f>
        <v>0</v>
      </c>
      <c r="AR535" s="44" t="s">
        <v>38</v>
      </c>
      <c r="AS535" s="32"/>
      <c r="AT535" s="1001"/>
      <c r="AU535" s="1045">
        <f>AS537*AT529-AV535</f>
        <v>0</v>
      </c>
      <c r="AV535" s="970">
        <f>IF(AS529="",0,$M535)</f>
        <v>0</v>
      </c>
      <c r="AW535" s="44" t="s">
        <v>38</v>
      </c>
      <c r="AX535" s="32"/>
      <c r="AY535" s="1001"/>
      <c r="AZ535" s="1045">
        <f>AX537*AY529-BA535</f>
        <v>0</v>
      </c>
      <c r="BA535" s="970">
        <f>IF(AX529="",0,$M535)</f>
        <v>0</v>
      </c>
      <c r="BB535" s="44" t="s">
        <v>38</v>
      </c>
      <c r="BC535" s="32"/>
      <c r="BD535" s="1001"/>
      <c r="BE535" s="1045">
        <f>BC537*BD529-BF535</f>
        <v>0</v>
      </c>
      <c r="BF535" s="970">
        <f>IF(BC529="",0,$M535)</f>
        <v>0</v>
      </c>
      <c r="BG535" s="44" t="s">
        <v>38</v>
      </c>
      <c r="BH535" s="32"/>
      <c r="BI535" s="1001"/>
      <c r="BJ535" s="1045">
        <f>BH537*BI529-BK535</f>
        <v>0</v>
      </c>
      <c r="BK535" s="970">
        <f>IF(BH529="",0,$M535)</f>
        <v>0</v>
      </c>
      <c r="BL535" s="75"/>
      <c r="BM535" s="76"/>
      <c r="BN535" s="1001"/>
      <c r="BO535" s="983"/>
      <c r="BP535" s="960"/>
      <c r="BQ535" s="75"/>
      <c r="BR535" s="76"/>
      <c r="BS535" s="1001"/>
      <c r="BT535" s="983"/>
      <c r="BU535" s="960"/>
      <c r="BV535" s="75"/>
      <c r="BW535" s="76"/>
      <c r="BX535" s="1001"/>
      <c r="BY535" s="983"/>
      <c r="BZ535" s="960"/>
      <c r="CA535" s="1003">
        <f t="shared" ref="CA535" si="228">BJ535+BK535+BE535+BF535+AZ535+BA535+AU535+AV535+AP535+AQ535+AK535+AL535+AF535+AG535+AA535+AB535+V535+W535+Q535+R535+L535+M535+G535+H535</f>
        <v>50000</v>
      </c>
      <c r="CB535" s="1019">
        <f t="shared" ref="CB535" si="229">H535+M535</f>
        <v>20000</v>
      </c>
      <c r="CC535" s="1018">
        <f t="shared" ref="CC535" si="230">BK535+BF535+BA535+AV535+AQ535+AL535+AG535+AB535+W535+R535</f>
        <v>30000</v>
      </c>
    </row>
    <row r="536" spans="1:81" s="230" customFormat="1" ht="18" customHeight="1">
      <c r="A536" s="1180"/>
      <c r="B536" s="1161"/>
      <c r="C536" s="1140"/>
      <c r="D536" s="45" t="s">
        <v>71</v>
      </c>
      <c r="E536" s="149">
        <f>IF(E535&lt;&gt;"",職員設定!G18,"0")</f>
        <v>10000</v>
      </c>
      <c r="F536" s="1001"/>
      <c r="G536" s="1046"/>
      <c r="H536" s="1122"/>
      <c r="I536" s="45" t="s">
        <v>71</v>
      </c>
      <c r="J536" s="149">
        <f>IF(J535&lt;&gt;"",職員設定!G18,"0")</f>
        <v>10000</v>
      </c>
      <c r="K536" s="1001"/>
      <c r="L536" s="1046"/>
      <c r="M536" s="1122"/>
      <c r="N536" s="45" t="s">
        <v>71</v>
      </c>
      <c r="O536" s="149">
        <f>IF(O535&lt;&gt;"",職員設定!$G$18,"0")</f>
        <v>10000</v>
      </c>
      <c r="P536" s="1001"/>
      <c r="Q536" s="1046"/>
      <c r="R536" s="1051"/>
      <c r="S536" s="45" t="s">
        <v>71</v>
      </c>
      <c r="T536" s="149">
        <f>IF(T535&lt;&gt;"",職員設定!$G$18,"0")</f>
        <v>10000</v>
      </c>
      <c r="U536" s="1001"/>
      <c r="V536" s="1046"/>
      <c r="W536" s="1051"/>
      <c r="X536" s="45" t="s">
        <v>71</v>
      </c>
      <c r="Y536" s="149">
        <f>IF(Y535&lt;&gt;"",職員設定!$G$18,"0")</f>
        <v>10000</v>
      </c>
      <c r="Z536" s="1001"/>
      <c r="AA536" s="1046"/>
      <c r="AB536" s="1051"/>
      <c r="AC536" s="45" t="s">
        <v>71</v>
      </c>
      <c r="AD536" s="149" t="str">
        <f>IF(AD535&lt;&gt;"",職員設定!$G$18,"0")</f>
        <v>0</v>
      </c>
      <c r="AE536" s="1001"/>
      <c r="AF536" s="1046"/>
      <c r="AG536" s="971"/>
      <c r="AH536" s="45" t="s">
        <v>71</v>
      </c>
      <c r="AI536" s="149" t="str">
        <f>IF(AI535&lt;&gt;"",職員設定!$G$18,"0")</f>
        <v>0</v>
      </c>
      <c r="AJ536" s="1001"/>
      <c r="AK536" s="1046"/>
      <c r="AL536" s="971"/>
      <c r="AM536" s="45" t="s">
        <v>71</v>
      </c>
      <c r="AN536" s="149" t="str">
        <f>IF(AN535&lt;&gt;"",職員設定!$G$18,"0")</f>
        <v>0</v>
      </c>
      <c r="AO536" s="1001"/>
      <c r="AP536" s="1046"/>
      <c r="AQ536" s="971"/>
      <c r="AR536" s="45" t="s">
        <v>71</v>
      </c>
      <c r="AS536" s="149" t="str">
        <f>IF(AS535&lt;&gt;"",職員設定!$G$18,"0")</f>
        <v>0</v>
      </c>
      <c r="AT536" s="1001"/>
      <c r="AU536" s="1046"/>
      <c r="AV536" s="971"/>
      <c r="AW536" s="45" t="s">
        <v>71</v>
      </c>
      <c r="AX536" s="149" t="str">
        <f>IF(AX535&lt;&gt;"",職員設定!$G$18,"0")</f>
        <v>0</v>
      </c>
      <c r="AY536" s="1001"/>
      <c r="AZ536" s="1046"/>
      <c r="BA536" s="971"/>
      <c r="BB536" s="45" t="s">
        <v>71</v>
      </c>
      <c r="BC536" s="149" t="str">
        <f>IF(BC535&lt;&gt;"",職員設定!$G$18,"0")</f>
        <v>0</v>
      </c>
      <c r="BD536" s="1001"/>
      <c r="BE536" s="1046"/>
      <c r="BF536" s="971"/>
      <c r="BG536" s="45" t="s">
        <v>71</v>
      </c>
      <c r="BH536" s="149" t="str">
        <f>IF(BH535&lt;&gt;"",職員設定!$G$18,"0")</f>
        <v>0</v>
      </c>
      <c r="BI536" s="1001"/>
      <c r="BJ536" s="1046"/>
      <c r="BK536" s="971"/>
      <c r="BL536" s="45"/>
      <c r="BM536" s="16"/>
      <c r="BN536" s="1001"/>
      <c r="BO536" s="984"/>
      <c r="BP536" s="954"/>
      <c r="BQ536" s="45"/>
      <c r="BR536" s="16"/>
      <c r="BS536" s="1001"/>
      <c r="BT536" s="984"/>
      <c r="BU536" s="954"/>
      <c r="BV536" s="45"/>
      <c r="BW536" s="16"/>
      <c r="BX536" s="1001"/>
      <c r="BY536" s="984"/>
      <c r="BZ536" s="954"/>
      <c r="CA536" s="1004"/>
      <c r="CB536" s="1020"/>
      <c r="CC536" s="1013"/>
    </row>
    <row r="537" spans="1:81" ht="18.600000000000001" customHeight="1" thickBot="1">
      <c r="A537" s="1180"/>
      <c r="B537" s="1161"/>
      <c r="C537" s="1141"/>
      <c r="D537" s="46" t="s">
        <v>51</v>
      </c>
      <c r="E537" s="18">
        <f>E535-E536</f>
        <v>10000</v>
      </c>
      <c r="F537" s="1001"/>
      <c r="G537" s="1047"/>
      <c r="H537" s="1123"/>
      <c r="I537" s="46" t="s">
        <v>51</v>
      </c>
      <c r="J537" s="18">
        <f>J535-J536</f>
        <v>10000</v>
      </c>
      <c r="K537" s="1001"/>
      <c r="L537" s="1047"/>
      <c r="M537" s="1123"/>
      <c r="N537" s="46" t="s">
        <v>51</v>
      </c>
      <c r="O537" s="18">
        <f>O535-O536</f>
        <v>10000</v>
      </c>
      <c r="P537" s="1001"/>
      <c r="Q537" s="1047"/>
      <c r="R537" s="1052"/>
      <c r="S537" s="46" t="s">
        <v>51</v>
      </c>
      <c r="T537" s="18">
        <f>T535-T536</f>
        <v>10000</v>
      </c>
      <c r="U537" s="1001"/>
      <c r="V537" s="1047"/>
      <c r="W537" s="1052"/>
      <c r="X537" s="46" t="s">
        <v>51</v>
      </c>
      <c r="Y537" s="18">
        <f>Y535-Y536</f>
        <v>10000</v>
      </c>
      <c r="Z537" s="1001"/>
      <c r="AA537" s="1047"/>
      <c r="AB537" s="1052"/>
      <c r="AC537" s="46" t="s">
        <v>51</v>
      </c>
      <c r="AD537" s="18">
        <f>AD535-AD536</f>
        <v>0</v>
      </c>
      <c r="AE537" s="1001"/>
      <c r="AF537" s="1047"/>
      <c r="AG537" s="972"/>
      <c r="AH537" s="46" t="s">
        <v>51</v>
      </c>
      <c r="AI537" s="18">
        <f>AI535-AI536</f>
        <v>0</v>
      </c>
      <c r="AJ537" s="1001"/>
      <c r="AK537" s="1047"/>
      <c r="AL537" s="972"/>
      <c r="AM537" s="46" t="s">
        <v>51</v>
      </c>
      <c r="AN537" s="18">
        <f>AN535-AN536</f>
        <v>0</v>
      </c>
      <c r="AO537" s="1001"/>
      <c r="AP537" s="1047"/>
      <c r="AQ537" s="972"/>
      <c r="AR537" s="46" t="s">
        <v>51</v>
      </c>
      <c r="AS537" s="18">
        <f>AS535-AS536</f>
        <v>0</v>
      </c>
      <c r="AT537" s="1001"/>
      <c r="AU537" s="1047"/>
      <c r="AV537" s="972"/>
      <c r="AW537" s="46" t="s">
        <v>51</v>
      </c>
      <c r="AX537" s="18">
        <f>AX535-AX536</f>
        <v>0</v>
      </c>
      <c r="AY537" s="1001"/>
      <c r="AZ537" s="1047"/>
      <c r="BA537" s="972"/>
      <c r="BB537" s="46" t="s">
        <v>51</v>
      </c>
      <c r="BC537" s="18">
        <f>BC535-BC536</f>
        <v>0</v>
      </c>
      <c r="BD537" s="1001"/>
      <c r="BE537" s="1047"/>
      <c r="BF537" s="972"/>
      <c r="BG537" s="46" t="s">
        <v>51</v>
      </c>
      <c r="BH537" s="18">
        <f>BH535-BH536</f>
        <v>0</v>
      </c>
      <c r="BI537" s="1001"/>
      <c r="BJ537" s="1047"/>
      <c r="BK537" s="972"/>
      <c r="BL537" s="77"/>
      <c r="BM537" s="78"/>
      <c r="BN537" s="1001"/>
      <c r="BO537" s="985"/>
      <c r="BP537" s="955"/>
      <c r="BQ537" s="77"/>
      <c r="BR537" s="78"/>
      <c r="BS537" s="1001"/>
      <c r="BT537" s="985"/>
      <c r="BU537" s="955"/>
      <c r="BV537" s="77"/>
      <c r="BW537" s="78"/>
      <c r="BX537" s="1001"/>
      <c r="BY537" s="985"/>
      <c r="BZ537" s="955"/>
      <c r="CA537" s="1005"/>
      <c r="CB537" s="1021"/>
      <c r="CC537" s="1014"/>
    </row>
    <row r="538" spans="1:81" ht="18" customHeight="1">
      <c r="A538" s="1180"/>
      <c r="B538" s="1161"/>
      <c r="C538" s="1170" t="str">
        <f>職員設定!$H$7</f>
        <v>調整手当</v>
      </c>
      <c r="D538" s="44" t="s">
        <v>38</v>
      </c>
      <c r="E538" s="32"/>
      <c r="F538" s="1001"/>
      <c r="G538" s="1045">
        <f>E540*F529-H538</f>
        <v>0</v>
      </c>
      <c r="H538" s="1114"/>
      <c r="I538" s="44" t="s">
        <v>38</v>
      </c>
      <c r="J538" s="32"/>
      <c r="K538" s="1001"/>
      <c r="L538" s="1045">
        <f>J540*K529-M538</f>
        <v>0</v>
      </c>
      <c r="M538" s="1114"/>
      <c r="N538" s="44" t="s">
        <v>38</v>
      </c>
      <c r="O538" s="32"/>
      <c r="P538" s="1001"/>
      <c r="Q538" s="1045">
        <f>O540*P529-R538</f>
        <v>0</v>
      </c>
      <c r="R538" s="1050">
        <f>IF(O529="",0,$M538)</f>
        <v>0</v>
      </c>
      <c r="S538" s="44" t="s">
        <v>38</v>
      </c>
      <c r="T538" s="32"/>
      <c r="U538" s="1001"/>
      <c r="V538" s="1045">
        <f>T540*U529-W538</f>
        <v>0</v>
      </c>
      <c r="W538" s="1050">
        <f>IF(T529="",0,$M538)</f>
        <v>0</v>
      </c>
      <c r="X538" s="44" t="s">
        <v>38</v>
      </c>
      <c r="Y538" s="32"/>
      <c r="Z538" s="1001"/>
      <c r="AA538" s="1045">
        <f>Y540*Z529-AB538</f>
        <v>0</v>
      </c>
      <c r="AB538" s="1050">
        <f>IF(Y529="",0,$M538)</f>
        <v>0</v>
      </c>
      <c r="AC538" s="44" t="s">
        <v>38</v>
      </c>
      <c r="AD538" s="32"/>
      <c r="AE538" s="1001"/>
      <c r="AF538" s="1045">
        <f>AD540*AE529-AG538</f>
        <v>0</v>
      </c>
      <c r="AG538" s="970">
        <f>IF(AD529="",0,$M538)</f>
        <v>0</v>
      </c>
      <c r="AH538" s="44" t="s">
        <v>38</v>
      </c>
      <c r="AI538" s="32"/>
      <c r="AJ538" s="1001"/>
      <c r="AK538" s="1045">
        <f>AI540*AJ529-AL538</f>
        <v>0</v>
      </c>
      <c r="AL538" s="970">
        <f>IF(AI529="",0,$M538)</f>
        <v>0</v>
      </c>
      <c r="AM538" s="44" t="s">
        <v>38</v>
      </c>
      <c r="AN538" s="32"/>
      <c r="AO538" s="1001"/>
      <c r="AP538" s="1045">
        <f>AN540*AO529-AQ538</f>
        <v>0</v>
      </c>
      <c r="AQ538" s="970">
        <f>IF(AN529="",0,$M538)</f>
        <v>0</v>
      </c>
      <c r="AR538" s="44" t="s">
        <v>38</v>
      </c>
      <c r="AS538" s="32"/>
      <c r="AT538" s="1001"/>
      <c r="AU538" s="1045">
        <f>AS540*AT529-AV538</f>
        <v>0</v>
      </c>
      <c r="AV538" s="970">
        <f>IF(AS529="",0,$M538)</f>
        <v>0</v>
      </c>
      <c r="AW538" s="44" t="s">
        <v>38</v>
      </c>
      <c r="AX538" s="32"/>
      <c r="AY538" s="1001"/>
      <c r="AZ538" s="1045">
        <f>AX540*AY529-BA538</f>
        <v>0</v>
      </c>
      <c r="BA538" s="970">
        <f>IF(AX529="",0,$M538)</f>
        <v>0</v>
      </c>
      <c r="BB538" s="44" t="s">
        <v>38</v>
      </c>
      <c r="BC538" s="32"/>
      <c r="BD538" s="1001"/>
      <c r="BE538" s="1045">
        <f>BC540*BD529-BF538</f>
        <v>0</v>
      </c>
      <c r="BF538" s="970">
        <f>IF(BC529="",0,$M538)</f>
        <v>0</v>
      </c>
      <c r="BG538" s="44" t="s">
        <v>38</v>
      </c>
      <c r="BH538" s="32"/>
      <c r="BI538" s="1001"/>
      <c r="BJ538" s="1045">
        <f>BH540*BI529-BK538</f>
        <v>0</v>
      </c>
      <c r="BK538" s="970">
        <f>IF(BH529="",0,$M538)</f>
        <v>0</v>
      </c>
      <c r="BL538" s="75"/>
      <c r="BM538" s="76"/>
      <c r="BN538" s="1001"/>
      <c r="BO538" s="983"/>
      <c r="BP538" s="960"/>
      <c r="BQ538" s="75"/>
      <c r="BR538" s="76"/>
      <c r="BS538" s="1001"/>
      <c r="BT538" s="983"/>
      <c r="BU538" s="960"/>
      <c r="BV538" s="75"/>
      <c r="BW538" s="76"/>
      <c r="BX538" s="1001"/>
      <c r="BY538" s="983"/>
      <c r="BZ538" s="960"/>
      <c r="CA538" s="1003">
        <f t="shared" ref="CA538" si="231">BJ538+BK538+BE538+BF538+AZ538+BA538+AU538+AV538+AP538+AQ538+AK538+AL538+AF538+AG538+AA538+AB538+V538+W538+Q538+R538+L538+M538+G538+H538</f>
        <v>0</v>
      </c>
      <c r="CB538" s="1019">
        <f t="shared" ref="CB538" si="232">H538+M538</f>
        <v>0</v>
      </c>
      <c r="CC538" s="1018">
        <f t="shared" ref="CC538" si="233">BK538+BF538+BA538+AV538+AQ538+AL538+AG538+AB538+W538+R538</f>
        <v>0</v>
      </c>
    </row>
    <row r="539" spans="1:81" s="230" customFormat="1" ht="18" customHeight="1">
      <c r="A539" s="1180"/>
      <c r="B539" s="1162"/>
      <c r="C539" s="1140"/>
      <c r="D539" s="45" t="s">
        <v>71</v>
      </c>
      <c r="E539" s="149" t="str">
        <f>IF(E538&lt;&gt;"",職員設定!H18,"0")</f>
        <v>0</v>
      </c>
      <c r="F539" s="1001"/>
      <c r="G539" s="1046"/>
      <c r="H539" s="1122"/>
      <c r="I539" s="45" t="s">
        <v>71</v>
      </c>
      <c r="J539" s="149" t="str">
        <f>IF(J538&lt;&gt;"",職員設定!H18,"0")</f>
        <v>0</v>
      </c>
      <c r="K539" s="1001"/>
      <c r="L539" s="1046"/>
      <c r="M539" s="1122"/>
      <c r="N539" s="45" t="s">
        <v>71</v>
      </c>
      <c r="O539" s="149" t="str">
        <f>IF(O538&lt;&gt;"",職員設定!$H$18,"0")</f>
        <v>0</v>
      </c>
      <c r="P539" s="1001"/>
      <c r="Q539" s="1046"/>
      <c r="R539" s="1051"/>
      <c r="S539" s="45" t="s">
        <v>71</v>
      </c>
      <c r="T539" s="149" t="str">
        <f>IF(T538&lt;&gt;"",職員設定!$H$18,"0")</f>
        <v>0</v>
      </c>
      <c r="U539" s="1001"/>
      <c r="V539" s="1046"/>
      <c r="W539" s="1051"/>
      <c r="X539" s="45" t="s">
        <v>71</v>
      </c>
      <c r="Y539" s="149" t="str">
        <f>IF(Y538&lt;&gt;"",職員設定!$H$18,"0")</f>
        <v>0</v>
      </c>
      <c r="Z539" s="1001"/>
      <c r="AA539" s="1046"/>
      <c r="AB539" s="1051"/>
      <c r="AC539" s="45" t="s">
        <v>71</v>
      </c>
      <c r="AD539" s="149" t="str">
        <f>IF(AD538&lt;&gt;"",職員設定!$H$18,"0")</f>
        <v>0</v>
      </c>
      <c r="AE539" s="1001"/>
      <c r="AF539" s="1046"/>
      <c r="AG539" s="971"/>
      <c r="AH539" s="45" t="s">
        <v>71</v>
      </c>
      <c r="AI539" s="149" t="str">
        <f>IF(AI538&lt;&gt;"",職員設定!$H$18,"0")</f>
        <v>0</v>
      </c>
      <c r="AJ539" s="1001"/>
      <c r="AK539" s="1046"/>
      <c r="AL539" s="971"/>
      <c r="AM539" s="45" t="s">
        <v>71</v>
      </c>
      <c r="AN539" s="149" t="str">
        <f>IF(AN538&lt;&gt;"",職員設定!$H$18,"0")</f>
        <v>0</v>
      </c>
      <c r="AO539" s="1001"/>
      <c r="AP539" s="1046"/>
      <c r="AQ539" s="971"/>
      <c r="AR539" s="45" t="s">
        <v>71</v>
      </c>
      <c r="AS539" s="149" t="str">
        <f>IF(AS538&lt;&gt;"",職員設定!$H$18,"0")</f>
        <v>0</v>
      </c>
      <c r="AT539" s="1001"/>
      <c r="AU539" s="1046"/>
      <c r="AV539" s="971"/>
      <c r="AW539" s="45" t="s">
        <v>71</v>
      </c>
      <c r="AX539" s="149" t="str">
        <f>IF(AX538&lt;&gt;"",職員設定!$H$18,"0")</f>
        <v>0</v>
      </c>
      <c r="AY539" s="1001"/>
      <c r="AZ539" s="1046"/>
      <c r="BA539" s="971"/>
      <c r="BB539" s="45" t="s">
        <v>71</v>
      </c>
      <c r="BC539" s="149" t="str">
        <f>IF(BC538&lt;&gt;"",職員設定!$H$18,"0")</f>
        <v>0</v>
      </c>
      <c r="BD539" s="1001"/>
      <c r="BE539" s="1046"/>
      <c r="BF539" s="971"/>
      <c r="BG539" s="45" t="s">
        <v>71</v>
      </c>
      <c r="BH539" s="149" t="str">
        <f>IF(BH538&lt;&gt;"",職員設定!$H$18,"0")</f>
        <v>0</v>
      </c>
      <c r="BI539" s="1001"/>
      <c r="BJ539" s="1046"/>
      <c r="BK539" s="971"/>
      <c r="BL539" s="45"/>
      <c r="BM539" s="16"/>
      <c r="BN539" s="1001"/>
      <c r="BO539" s="984"/>
      <c r="BP539" s="954"/>
      <c r="BQ539" s="45"/>
      <c r="BR539" s="16"/>
      <c r="BS539" s="1001"/>
      <c r="BT539" s="984"/>
      <c r="BU539" s="954"/>
      <c r="BV539" s="45"/>
      <c r="BW539" s="16"/>
      <c r="BX539" s="1001"/>
      <c r="BY539" s="984"/>
      <c r="BZ539" s="954"/>
      <c r="CA539" s="1004"/>
      <c r="CB539" s="1020"/>
      <c r="CC539" s="1013"/>
    </row>
    <row r="540" spans="1:81" ht="18.600000000000001" customHeight="1" thickBot="1">
      <c r="A540" s="1180"/>
      <c r="B540" s="1162"/>
      <c r="C540" s="1141"/>
      <c r="D540" s="46" t="s">
        <v>51</v>
      </c>
      <c r="E540" s="18">
        <f>E538-E539</f>
        <v>0</v>
      </c>
      <c r="F540" s="1001"/>
      <c r="G540" s="1047"/>
      <c r="H540" s="1123"/>
      <c r="I540" s="46" t="s">
        <v>51</v>
      </c>
      <c r="J540" s="18">
        <f>J538-J539</f>
        <v>0</v>
      </c>
      <c r="K540" s="1001"/>
      <c r="L540" s="1047"/>
      <c r="M540" s="1123"/>
      <c r="N540" s="46" t="s">
        <v>51</v>
      </c>
      <c r="O540" s="18">
        <f>O538-O539</f>
        <v>0</v>
      </c>
      <c r="P540" s="1001"/>
      <c r="Q540" s="1047"/>
      <c r="R540" s="1052"/>
      <c r="S540" s="46" t="s">
        <v>51</v>
      </c>
      <c r="T540" s="18">
        <f>T538-T539</f>
        <v>0</v>
      </c>
      <c r="U540" s="1001"/>
      <c r="V540" s="1047"/>
      <c r="W540" s="1052"/>
      <c r="X540" s="46" t="s">
        <v>51</v>
      </c>
      <c r="Y540" s="18">
        <f>Y538-Y539</f>
        <v>0</v>
      </c>
      <c r="Z540" s="1001"/>
      <c r="AA540" s="1047"/>
      <c r="AB540" s="1052"/>
      <c r="AC540" s="46" t="s">
        <v>51</v>
      </c>
      <c r="AD540" s="18">
        <f>AD538-AD539</f>
        <v>0</v>
      </c>
      <c r="AE540" s="1001"/>
      <c r="AF540" s="1047"/>
      <c r="AG540" s="972"/>
      <c r="AH540" s="46" t="s">
        <v>51</v>
      </c>
      <c r="AI540" s="18">
        <f>AI538-AI539</f>
        <v>0</v>
      </c>
      <c r="AJ540" s="1001"/>
      <c r="AK540" s="1047"/>
      <c r="AL540" s="972"/>
      <c r="AM540" s="46" t="s">
        <v>51</v>
      </c>
      <c r="AN540" s="18">
        <f>AN538-AN539</f>
        <v>0</v>
      </c>
      <c r="AO540" s="1001"/>
      <c r="AP540" s="1047"/>
      <c r="AQ540" s="972"/>
      <c r="AR540" s="46" t="s">
        <v>51</v>
      </c>
      <c r="AS540" s="18">
        <f>AS538-AS539</f>
        <v>0</v>
      </c>
      <c r="AT540" s="1001"/>
      <c r="AU540" s="1047"/>
      <c r="AV540" s="972"/>
      <c r="AW540" s="46" t="s">
        <v>51</v>
      </c>
      <c r="AX540" s="18">
        <f>AX538-AX539</f>
        <v>0</v>
      </c>
      <c r="AY540" s="1001"/>
      <c r="AZ540" s="1047"/>
      <c r="BA540" s="972"/>
      <c r="BB540" s="46" t="s">
        <v>51</v>
      </c>
      <c r="BC540" s="18">
        <f>BC538-BC539</f>
        <v>0</v>
      </c>
      <c r="BD540" s="1001"/>
      <c r="BE540" s="1047"/>
      <c r="BF540" s="972"/>
      <c r="BG540" s="46" t="s">
        <v>51</v>
      </c>
      <c r="BH540" s="18">
        <f>BH538-BH539</f>
        <v>0</v>
      </c>
      <c r="BI540" s="1001"/>
      <c r="BJ540" s="1047"/>
      <c r="BK540" s="972"/>
      <c r="BL540" s="77"/>
      <c r="BM540" s="78"/>
      <c r="BN540" s="1001"/>
      <c r="BO540" s="985"/>
      <c r="BP540" s="955"/>
      <c r="BQ540" s="77"/>
      <c r="BR540" s="78"/>
      <c r="BS540" s="1001"/>
      <c r="BT540" s="985"/>
      <c r="BU540" s="955"/>
      <c r="BV540" s="77"/>
      <c r="BW540" s="78"/>
      <c r="BX540" s="1001"/>
      <c r="BY540" s="985"/>
      <c r="BZ540" s="955"/>
      <c r="CA540" s="1005"/>
      <c r="CB540" s="1021"/>
      <c r="CC540" s="1014"/>
    </row>
    <row r="541" spans="1:81" ht="18" customHeight="1">
      <c r="A541" s="1180"/>
      <c r="B541" s="1162"/>
      <c r="C541" s="1140" t="str">
        <f>職員設定!$I$7</f>
        <v>名称</v>
      </c>
      <c r="D541" s="44" t="s">
        <v>38</v>
      </c>
      <c r="E541" s="32"/>
      <c r="F541" s="1001"/>
      <c r="G541" s="1046">
        <f>E543*F529-H541</f>
        <v>0</v>
      </c>
      <c r="H541" s="1114"/>
      <c r="I541" s="44" t="s">
        <v>38</v>
      </c>
      <c r="J541" s="32"/>
      <c r="K541" s="1001"/>
      <c r="L541" s="1046">
        <f>J543*K529-M541</f>
        <v>0</v>
      </c>
      <c r="M541" s="1114"/>
      <c r="N541" s="48" t="s">
        <v>38</v>
      </c>
      <c r="O541" s="33"/>
      <c r="P541" s="1001"/>
      <c r="Q541" s="1046">
        <f>O543*P529-R541</f>
        <v>0</v>
      </c>
      <c r="R541" s="1050">
        <f>IF(O529="",0,$M541)</f>
        <v>0</v>
      </c>
      <c r="S541" s="48" t="s">
        <v>38</v>
      </c>
      <c r="T541" s="33"/>
      <c r="U541" s="1001"/>
      <c r="V541" s="1046">
        <f>T543*U529-W541</f>
        <v>0</v>
      </c>
      <c r="W541" s="1050">
        <f>IF(T529="",0,$M541)</f>
        <v>0</v>
      </c>
      <c r="X541" s="48" t="s">
        <v>38</v>
      </c>
      <c r="Y541" s="33"/>
      <c r="Z541" s="1001"/>
      <c r="AA541" s="1046">
        <f>Y543*Z529-AB541</f>
        <v>0</v>
      </c>
      <c r="AB541" s="1050">
        <f>IF(Y529="",0,$M541)</f>
        <v>0</v>
      </c>
      <c r="AC541" s="48" t="s">
        <v>38</v>
      </c>
      <c r="AD541" s="33"/>
      <c r="AE541" s="1001"/>
      <c r="AF541" s="1046">
        <f>AD543*AE529-AG541</f>
        <v>0</v>
      </c>
      <c r="AG541" s="970">
        <f>IF(AD529="",0,$M541)</f>
        <v>0</v>
      </c>
      <c r="AH541" s="48" t="s">
        <v>38</v>
      </c>
      <c r="AI541" s="33"/>
      <c r="AJ541" s="1001"/>
      <c r="AK541" s="1046">
        <f>AI543*AJ529-AL541</f>
        <v>0</v>
      </c>
      <c r="AL541" s="970">
        <f>IF(AI529="",0,$M541)</f>
        <v>0</v>
      </c>
      <c r="AM541" s="48" t="s">
        <v>38</v>
      </c>
      <c r="AN541" s="33"/>
      <c r="AO541" s="1001"/>
      <c r="AP541" s="1046">
        <f>AN543*AO529-AQ541</f>
        <v>0</v>
      </c>
      <c r="AQ541" s="970">
        <f>IF(AN529="",0,$M541)</f>
        <v>0</v>
      </c>
      <c r="AR541" s="48" t="s">
        <v>38</v>
      </c>
      <c r="AS541" s="33"/>
      <c r="AT541" s="1001"/>
      <c r="AU541" s="1046">
        <f>AS543*AT529-AV541</f>
        <v>0</v>
      </c>
      <c r="AV541" s="970">
        <f>IF(AS529="",0,$M541)</f>
        <v>0</v>
      </c>
      <c r="AW541" s="48" t="s">
        <v>38</v>
      </c>
      <c r="AX541" s="33"/>
      <c r="AY541" s="1001"/>
      <c r="AZ541" s="1046">
        <f>AX543*AY529-BA541</f>
        <v>0</v>
      </c>
      <c r="BA541" s="970">
        <f>IF(AX529="",0,$M541)</f>
        <v>0</v>
      </c>
      <c r="BB541" s="48" t="s">
        <v>38</v>
      </c>
      <c r="BC541" s="33"/>
      <c r="BD541" s="1001"/>
      <c r="BE541" s="1046">
        <f>BC543*BD529-BF541</f>
        <v>0</v>
      </c>
      <c r="BF541" s="970">
        <f>IF(BC529="",0,$M541)</f>
        <v>0</v>
      </c>
      <c r="BG541" s="48" t="s">
        <v>38</v>
      </c>
      <c r="BH541" s="33"/>
      <c r="BI541" s="1001"/>
      <c r="BJ541" s="1046">
        <f>BH543*BI529-BK541</f>
        <v>0</v>
      </c>
      <c r="BK541" s="970">
        <f>IF(BH529="",0,$M541)</f>
        <v>0</v>
      </c>
      <c r="BL541" s="75"/>
      <c r="BM541" s="76"/>
      <c r="BN541" s="1001"/>
      <c r="BO541" s="984"/>
      <c r="BP541" s="960"/>
      <c r="BQ541" s="75"/>
      <c r="BR541" s="76"/>
      <c r="BS541" s="1001"/>
      <c r="BT541" s="984"/>
      <c r="BU541" s="960"/>
      <c r="BV541" s="75"/>
      <c r="BW541" s="76"/>
      <c r="BX541" s="1001"/>
      <c r="BY541" s="984"/>
      <c r="BZ541" s="960"/>
      <c r="CA541" s="1003">
        <f t="shared" ref="CA541" si="234">BJ541+BK541+BE541+BF541+AZ541+BA541+AU541+AV541+AP541+AQ541+AK541+AL541+AF541+AG541+AA541+AB541+V541+W541+Q541+R541+L541+M541+G541+H541</f>
        <v>0</v>
      </c>
      <c r="CB541" s="1019">
        <f t="shared" ref="CB541" si="235">H541+M541</f>
        <v>0</v>
      </c>
      <c r="CC541" s="1018">
        <f>BK541+BF541+BA541+AV541+AQ541+AL541+AG541+AB541+W541+R541</f>
        <v>0</v>
      </c>
    </row>
    <row r="542" spans="1:81" s="230" customFormat="1" ht="18" customHeight="1">
      <c r="A542" s="1180"/>
      <c r="B542" s="1162"/>
      <c r="C542" s="1140"/>
      <c r="D542" s="45" t="s">
        <v>71</v>
      </c>
      <c r="E542" s="149" t="str">
        <f>IF(E541&lt;&gt;"",職員設定!I18,"0")</f>
        <v>0</v>
      </c>
      <c r="F542" s="1001"/>
      <c r="G542" s="1046"/>
      <c r="H542" s="1122"/>
      <c r="I542" s="45" t="s">
        <v>71</v>
      </c>
      <c r="J542" s="149" t="str">
        <f>IF(J541&lt;&gt;"",職員設定!I18,"0")</f>
        <v>0</v>
      </c>
      <c r="K542" s="1001"/>
      <c r="L542" s="1046"/>
      <c r="M542" s="1122"/>
      <c r="N542" s="45" t="s">
        <v>71</v>
      </c>
      <c r="O542" s="149" t="str">
        <f>IF(O541&lt;&gt;"",職員設定!$I$18,"0")</f>
        <v>0</v>
      </c>
      <c r="P542" s="1001"/>
      <c r="Q542" s="1046"/>
      <c r="R542" s="1051"/>
      <c r="S542" s="45" t="s">
        <v>71</v>
      </c>
      <c r="T542" s="149" t="str">
        <f>IF(T541&lt;&gt;"",職員設定!$I$18,"0")</f>
        <v>0</v>
      </c>
      <c r="U542" s="1001"/>
      <c r="V542" s="1046"/>
      <c r="W542" s="1051"/>
      <c r="X542" s="45" t="s">
        <v>71</v>
      </c>
      <c r="Y542" s="149" t="str">
        <f>IF(Y541&lt;&gt;"",職員設定!$I$18,"0")</f>
        <v>0</v>
      </c>
      <c r="Z542" s="1001"/>
      <c r="AA542" s="1046"/>
      <c r="AB542" s="1051"/>
      <c r="AC542" s="45" t="s">
        <v>71</v>
      </c>
      <c r="AD542" s="149" t="str">
        <f>IF(AD541&lt;&gt;"",職員設定!$I$18,"0")</f>
        <v>0</v>
      </c>
      <c r="AE542" s="1001"/>
      <c r="AF542" s="1046"/>
      <c r="AG542" s="971"/>
      <c r="AH542" s="45" t="s">
        <v>71</v>
      </c>
      <c r="AI542" s="149" t="str">
        <f>IF(AI541&lt;&gt;"",職員設定!$I$18,"0")</f>
        <v>0</v>
      </c>
      <c r="AJ542" s="1001"/>
      <c r="AK542" s="1046"/>
      <c r="AL542" s="971"/>
      <c r="AM542" s="45" t="s">
        <v>71</v>
      </c>
      <c r="AN542" s="149" t="str">
        <f>IF(AN541&lt;&gt;"",職員設定!$I$18,"0")</f>
        <v>0</v>
      </c>
      <c r="AO542" s="1001"/>
      <c r="AP542" s="1046"/>
      <c r="AQ542" s="971"/>
      <c r="AR542" s="45" t="s">
        <v>71</v>
      </c>
      <c r="AS542" s="149" t="str">
        <f>IF(AS541&lt;&gt;"",職員設定!$I$18,"0")</f>
        <v>0</v>
      </c>
      <c r="AT542" s="1001"/>
      <c r="AU542" s="1046"/>
      <c r="AV542" s="971"/>
      <c r="AW542" s="45" t="s">
        <v>71</v>
      </c>
      <c r="AX542" s="149" t="str">
        <f>IF(AX541&lt;&gt;"",職員設定!$I$18,"0")</f>
        <v>0</v>
      </c>
      <c r="AY542" s="1001"/>
      <c r="AZ542" s="1046"/>
      <c r="BA542" s="971"/>
      <c r="BB542" s="45" t="s">
        <v>71</v>
      </c>
      <c r="BC542" s="149" t="str">
        <f>IF(BC541&lt;&gt;"",職員設定!$I$18,"0")</f>
        <v>0</v>
      </c>
      <c r="BD542" s="1001"/>
      <c r="BE542" s="1046"/>
      <c r="BF542" s="971"/>
      <c r="BG542" s="45" t="s">
        <v>71</v>
      </c>
      <c r="BH542" s="149" t="str">
        <f>IF(BH541&lt;&gt;"",職員設定!$I$18,"0")</f>
        <v>0</v>
      </c>
      <c r="BI542" s="1001"/>
      <c r="BJ542" s="1046"/>
      <c r="BK542" s="971"/>
      <c r="BL542" s="45"/>
      <c r="BM542" s="16"/>
      <c r="BN542" s="1001"/>
      <c r="BO542" s="984"/>
      <c r="BP542" s="954"/>
      <c r="BQ542" s="45"/>
      <c r="BR542" s="16"/>
      <c r="BS542" s="1001"/>
      <c r="BT542" s="984"/>
      <c r="BU542" s="954"/>
      <c r="BV542" s="45"/>
      <c r="BW542" s="16"/>
      <c r="BX542" s="1001"/>
      <c r="BY542" s="984"/>
      <c r="BZ542" s="954"/>
      <c r="CA542" s="1004"/>
      <c r="CB542" s="1020"/>
      <c r="CC542" s="1013"/>
    </row>
    <row r="543" spans="1:81" ht="18.600000000000001" customHeight="1" thickBot="1">
      <c r="A543" s="1180"/>
      <c r="B543" s="1163"/>
      <c r="C543" s="1141"/>
      <c r="D543" s="46" t="s">
        <v>51</v>
      </c>
      <c r="E543" s="18">
        <f>E541-E542</f>
        <v>0</v>
      </c>
      <c r="F543" s="1001"/>
      <c r="G543" s="1047"/>
      <c r="H543" s="1123"/>
      <c r="I543" s="46" t="s">
        <v>51</v>
      </c>
      <c r="J543" s="18">
        <f>J541-J542</f>
        <v>0</v>
      </c>
      <c r="K543" s="1001"/>
      <c r="L543" s="1047"/>
      <c r="M543" s="1123"/>
      <c r="N543" s="46" t="s">
        <v>51</v>
      </c>
      <c r="O543" s="18">
        <f>O541-O542</f>
        <v>0</v>
      </c>
      <c r="P543" s="1001"/>
      <c r="Q543" s="1047"/>
      <c r="R543" s="1052"/>
      <c r="S543" s="46" t="s">
        <v>51</v>
      </c>
      <c r="T543" s="18">
        <f>T541-T542</f>
        <v>0</v>
      </c>
      <c r="U543" s="1001"/>
      <c r="V543" s="1047"/>
      <c r="W543" s="1052"/>
      <c r="X543" s="46" t="s">
        <v>51</v>
      </c>
      <c r="Y543" s="18">
        <f>Y541-Y542</f>
        <v>0</v>
      </c>
      <c r="Z543" s="1001"/>
      <c r="AA543" s="1047"/>
      <c r="AB543" s="1052"/>
      <c r="AC543" s="46" t="s">
        <v>51</v>
      </c>
      <c r="AD543" s="18">
        <f>AD541-AD542</f>
        <v>0</v>
      </c>
      <c r="AE543" s="1001"/>
      <c r="AF543" s="1047"/>
      <c r="AG543" s="972"/>
      <c r="AH543" s="46" t="s">
        <v>51</v>
      </c>
      <c r="AI543" s="18">
        <f>AI541-AI542</f>
        <v>0</v>
      </c>
      <c r="AJ543" s="1001"/>
      <c r="AK543" s="1047"/>
      <c r="AL543" s="972"/>
      <c r="AM543" s="46" t="s">
        <v>51</v>
      </c>
      <c r="AN543" s="18">
        <f>AN541-AN542</f>
        <v>0</v>
      </c>
      <c r="AO543" s="1001"/>
      <c r="AP543" s="1047"/>
      <c r="AQ543" s="972"/>
      <c r="AR543" s="46" t="s">
        <v>51</v>
      </c>
      <c r="AS543" s="18">
        <f>AS541-AS542</f>
        <v>0</v>
      </c>
      <c r="AT543" s="1001"/>
      <c r="AU543" s="1047"/>
      <c r="AV543" s="972"/>
      <c r="AW543" s="46" t="s">
        <v>51</v>
      </c>
      <c r="AX543" s="18">
        <f>AX541-AX542</f>
        <v>0</v>
      </c>
      <c r="AY543" s="1001"/>
      <c r="AZ543" s="1047"/>
      <c r="BA543" s="972"/>
      <c r="BB543" s="46" t="s">
        <v>51</v>
      </c>
      <c r="BC543" s="18">
        <f>BC541-BC542</f>
        <v>0</v>
      </c>
      <c r="BD543" s="1001"/>
      <c r="BE543" s="1047"/>
      <c r="BF543" s="972"/>
      <c r="BG543" s="46" t="s">
        <v>51</v>
      </c>
      <c r="BH543" s="18">
        <f>BH541-BH542</f>
        <v>0</v>
      </c>
      <c r="BI543" s="1001"/>
      <c r="BJ543" s="1047"/>
      <c r="BK543" s="972"/>
      <c r="BL543" s="77"/>
      <c r="BM543" s="78"/>
      <c r="BN543" s="1001"/>
      <c r="BO543" s="985"/>
      <c r="BP543" s="955"/>
      <c r="BQ543" s="77"/>
      <c r="BR543" s="78"/>
      <c r="BS543" s="1001"/>
      <c r="BT543" s="985"/>
      <c r="BU543" s="955"/>
      <c r="BV543" s="77"/>
      <c r="BW543" s="78"/>
      <c r="BX543" s="1001"/>
      <c r="BY543" s="985"/>
      <c r="BZ543" s="955"/>
      <c r="CA543" s="1005"/>
      <c r="CB543" s="1021"/>
      <c r="CC543" s="1014"/>
    </row>
    <row r="544" spans="1:81" ht="18" customHeight="1">
      <c r="A544" s="1180"/>
      <c r="B544" s="1142" t="s">
        <v>53</v>
      </c>
      <c r="C544" s="1177" t="str">
        <f>職員設定!$J$7</f>
        <v>名称</v>
      </c>
      <c r="D544" s="44" t="s">
        <v>48</v>
      </c>
      <c r="E544" s="32"/>
      <c r="F544" s="1001"/>
      <c r="G544" s="1045">
        <f>E547*F529-H544</f>
        <v>0</v>
      </c>
      <c r="H544" s="1114"/>
      <c r="I544" s="44" t="s">
        <v>48</v>
      </c>
      <c r="J544" s="32"/>
      <c r="K544" s="1001"/>
      <c r="L544" s="1045">
        <f>J547*K529-M544</f>
        <v>0</v>
      </c>
      <c r="M544" s="1114"/>
      <c r="N544" s="44" t="s">
        <v>48</v>
      </c>
      <c r="O544" s="32"/>
      <c r="P544" s="1001"/>
      <c r="Q544" s="1045">
        <f>O547*P529-R544</f>
        <v>0</v>
      </c>
      <c r="R544" s="1053"/>
      <c r="S544" s="44" t="s">
        <v>48</v>
      </c>
      <c r="T544" s="32"/>
      <c r="U544" s="1001"/>
      <c r="V544" s="1045">
        <f>T547*U529-W544</f>
        <v>0</v>
      </c>
      <c r="W544" s="1053"/>
      <c r="X544" s="44" t="s">
        <v>48</v>
      </c>
      <c r="Y544" s="32"/>
      <c r="Z544" s="1001"/>
      <c r="AA544" s="1045">
        <f>Y547*Z529-AB544</f>
        <v>0</v>
      </c>
      <c r="AB544" s="1053"/>
      <c r="AC544" s="44" t="s">
        <v>48</v>
      </c>
      <c r="AD544" s="32"/>
      <c r="AE544" s="1001"/>
      <c r="AF544" s="1045">
        <f>AD547*AE529-AG544</f>
        <v>0</v>
      </c>
      <c r="AG544" s="986"/>
      <c r="AH544" s="44" t="s">
        <v>48</v>
      </c>
      <c r="AI544" s="32"/>
      <c r="AJ544" s="1001"/>
      <c r="AK544" s="1045">
        <f>AI547*AJ529-AL544</f>
        <v>0</v>
      </c>
      <c r="AL544" s="986"/>
      <c r="AM544" s="44" t="s">
        <v>48</v>
      </c>
      <c r="AN544" s="32"/>
      <c r="AO544" s="1001"/>
      <c r="AP544" s="1045">
        <f>AN547*AO529-AQ544</f>
        <v>0</v>
      </c>
      <c r="AQ544" s="986"/>
      <c r="AR544" s="44" t="s">
        <v>48</v>
      </c>
      <c r="AS544" s="32"/>
      <c r="AT544" s="1001"/>
      <c r="AU544" s="1045">
        <f>AS547*AT529-AV544</f>
        <v>0</v>
      </c>
      <c r="AV544" s="986"/>
      <c r="AW544" s="44" t="s">
        <v>48</v>
      </c>
      <c r="AX544" s="32"/>
      <c r="AY544" s="1001"/>
      <c r="AZ544" s="1045">
        <f>AX547*AY529-BA544</f>
        <v>0</v>
      </c>
      <c r="BA544" s="986"/>
      <c r="BB544" s="44" t="s">
        <v>48</v>
      </c>
      <c r="BC544" s="32"/>
      <c r="BD544" s="1001"/>
      <c r="BE544" s="1045">
        <f>BC547*BD529-BF544</f>
        <v>0</v>
      </c>
      <c r="BF544" s="986"/>
      <c r="BG544" s="44" t="s">
        <v>48</v>
      </c>
      <c r="BH544" s="32"/>
      <c r="BI544" s="1001"/>
      <c r="BJ544" s="1045">
        <f>BH547*BI529-BK544</f>
        <v>0</v>
      </c>
      <c r="BK544" s="986"/>
      <c r="BL544" s="409" t="s">
        <v>206</v>
      </c>
      <c r="BM544" s="32"/>
      <c r="BN544" s="1001"/>
      <c r="BO544" s="973">
        <f>BM547*BN529-BP544</f>
        <v>0</v>
      </c>
      <c r="BP544" s="961">
        <f>IF(BM545&gt;BM544,(BM545-BM544)*BN529,0)</f>
        <v>0</v>
      </c>
      <c r="BQ544" s="409" t="s">
        <v>206</v>
      </c>
      <c r="BR544" s="32"/>
      <c r="BS544" s="1001"/>
      <c r="BT544" s="973">
        <f>BR547*BS529-BU544</f>
        <v>0</v>
      </c>
      <c r="BU544" s="961">
        <f>IF(BR545&gt;BR544,(BR545-BR544)*BS529,0)</f>
        <v>0</v>
      </c>
      <c r="BV544" s="409" t="s">
        <v>206</v>
      </c>
      <c r="BW544" s="32"/>
      <c r="BX544" s="1001"/>
      <c r="BY544" s="973">
        <f>BW547*BX529-BZ544</f>
        <v>0</v>
      </c>
      <c r="BZ544" s="961">
        <f>IF(BW545&gt;BW544,(BW545-BW544)*BX529,0)</f>
        <v>0</v>
      </c>
      <c r="CA544" s="1003">
        <f>BJ544+BK544+BE544+BF544+AZ544+BA544+AU544+AV544+AP544+AQ544+AK544+AL544+AF544+AG544+AA544+AB544+V544+W544+Q544+R544+L544+M544+G544+H544+BO544+BP544+BT544+BU544+BY544+BZ544</f>
        <v>0</v>
      </c>
      <c r="CB544" s="1019">
        <f>H544+M544</f>
        <v>0</v>
      </c>
      <c r="CC544" s="944">
        <f>BK544+BF544+BA544+AV544+AQ544+AL544+AG544+AB544+W544+R544+BP544+BU544+BZ544</f>
        <v>0</v>
      </c>
    </row>
    <row r="545" spans="1:81" ht="18" customHeight="1">
      <c r="A545" s="1180"/>
      <c r="B545" s="1143"/>
      <c r="C545" s="1178"/>
      <c r="D545" s="48" t="s">
        <v>38</v>
      </c>
      <c r="E545" s="33"/>
      <c r="F545" s="1001"/>
      <c r="G545" s="1046"/>
      <c r="H545" s="1115"/>
      <c r="I545" s="48" t="s">
        <v>38</v>
      </c>
      <c r="J545" s="33"/>
      <c r="K545" s="1001"/>
      <c r="L545" s="1046"/>
      <c r="M545" s="1115"/>
      <c r="N545" s="48" t="s">
        <v>38</v>
      </c>
      <c r="O545" s="33"/>
      <c r="P545" s="1001"/>
      <c r="Q545" s="1046"/>
      <c r="R545" s="1054"/>
      <c r="S545" s="48" t="s">
        <v>38</v>
      </c>
      <c r="T545" s="33"/>
      <c r="U545" s="1001"/>
      <c r="V545" s="1046"/>
      <c r="W545" s="1054"/>
      <c r="X545" s="48" t="s">
        <v>38</v>
      </c>
      <c r="Y545" s="33"/>
      <c r="Z545" s="1001"/>
      <c r="AA545" s="1046"/>
      <c r="AB545" s="1054"/>
      <c r="AC545" s="48" t="s">
        <v>38</v>
      </c>
      <c r="AD545" s="33"/>
      <c r="AE545" s="1001"/>
      <c r="AF545" s="1046"/>
      <c r="AG545" s="987"/>
      <c r="AH545" s="48" t="s">
        <v>38</v>
      </c>
      <c r="AI545" s="33"/>
      <c r="AJ545" s="1001"/>
      <c r="AK545" s="1046"/>
      <c r="AL545" s="987"/>
      <c r="AM545" s="48" t="s">
        <v>38</v>
      </c>
      <c r="AN545" s="33"/>
      <c r="AO545" s="1001"/>
      <c r="AP545" s="1046"/>
      <c r="AQ545" s="987"/>
      <c r="AR545" s="48" t="s">
        <v>38</v>
      </c>
      <c r="AS545" s="33"/>
      <c r="AT545" s="1001"/>
      <c r="AU545" s="1046"/>
      <c r="AV545" s="987"/>
      <c r="AW545" s="48" t="s">
        <v>38</v>
      </c>
      <c r="AX545" s="33"/>
      <c r="AY545" s="1001"/>
      <c r="AZ545" s="1046"/>
      <c r="BA545" s="987"/>
      <c r="BB545" s="48" t="s">
        <v>38</v>
      </c>
      <c r="BC545" s="33"/>
      <c r="BD545" s="1001"/>
      <c r="BE545" s="1046"/>
      <c r="BF545" s="987"/>
      <c r="BG545" s="48" t="s">
        <v>38</v>
      </c>
      <c r="BH545" s="33"/>
      <c r="BI545" s="1001"/>
      <c r="BJ545" s="1046"/>
      <c r="BK545" s="987"/>
      <c r="BL545" s="48" t="s">
        <v>205</v>
      </c>
      <c r="BM545" s="33"/>
      <c r="BN545" s="1001"/>
      <c r="BO545" s="974"/>
      <c r="BP545" s="958"/>
      <c r="BQ545" s="48" t="s">
        <v>205</v>
      </c>
      <c r="BR545" s="33"/>
      <c r="BS545" s="1001"/>
      <c r="BT545" s="974"/>
      <c r="BU545" s="958"/>
      <c r="BV545" s="48" t="s">
        <v>205</v>
      </c>
      <c r="BW545" s="33"/>
      <c r="BX545" s="1001"/>
      <c r="BY545" s="974"/>
      <c r="BZ545" s="958"/>
      <c r="CA545" s="1080"/>
      <c r="CB545" s="1022"/>
      <c r="CC545" s="1028"/>
    </row>
    <row r="546" spans="1:81" ht="18" customHeight="1">
      <c r="A546" s="1180"/>
      <c r="B546" s="1143"/>
      <c r="C546" s="1178"/>
      <c r="D546" s="49" t="s">
        <v>44</v>
      </c>
      <c r="E546" s="34"/>
      <c r="F546" s="1001"/>
      <c r="G546" s="1046"/>
      <c r="H546" s="1115"/>
      <c r="I546" s="49" t="s">
        <v>44</v>
      </c>
      <c r="J546" s="34"/>
      <c r="K546" s="1001"/>
      <c r="L546" s="1046"/>
      <c r="M546" s="1115"/>
      <c r="N546" s="49" t="s">
        <v>44</v>
      </c>
      <c r="O546" s="34"/>
      <c r="P546" s="1001"/>
      <c r="Q546" s="1046"/>
      <c r="R546" s="1054"/>
      <c r="S546" s="49" t="s">
        <v>44</v>
      </c>
      <c r="T546" s="34"/>
      <c r="U546" s="1001"/>
      <c r="V546" s="1046"/>
      <c r="W546" s="1054"/>
      <c r="X546" s="49" t="s">
        <v>44</v>
      </c>
      <c r="Y546" s="34"/>
      <c r="Z546" s="1001"/>
      <c r="AA546" s="1046"/>
      <c r="AB546" s="1054"/>
      <c r="AC546" s="49" t="s">
        <v>44</v>
      </c>
      <c r="AD546" s="34"/>
      <c r="AE546" s="1001"/>
      <c r="AF546" s="1046"/>
      <c r="AG546" s="987"/>
      <c r="AH546" s="49" t="s">
        <v>44</v>
      </c>
      <c r="AI546" s="34"/>
      <c r="AJ546" s="1001"/>
      <c r="AK546" s="1046"/>
      <c r="AL546" s="987"/>
      <c r="AM546" s="49" t="s">
        <v>44</v>
      </c>
      <c r="AN546" s="34"/>
      <c r="AO546" s="1001"/>
      <c r="AP546" s="1046"/>
      <c r="AQ546" s="987"/>
      <c r="AR546" s="49" t="s">
        <v>44</v>
      </c>
      <c r="AS546" s="34"/>
      <c r="AT546" s="1001"/>
      <c r="AU546" s="1046"/>
      <c r="AV546" s="987"/>
      <c r="AW546" s="49" t="s">
        <v>44</v>
      </c>
      <c r="AX546" s="34"/>
      <c r="AY546" s="1001"/>
      <c r="AZ546" s="1046"/>
      <c r="BA546" s="987"/>
      <c r="BB546" s="49" t="s">
        <v>44</v>
      </c>
      <c r="BC546" s="34"/>
      <c r="BD546" s="1001"/>
      <c r="BE546" s="1046"/>
      <c r="BF546" s="987"/>
      <c r="BG546" s="49" t="s">
        <v>44</v>
      </c>
      <c r="BH546" s="34"/>
      <c r="BI546" s="1001"/>
      <c r="BJ546" s="1046"/>
      <c r="BK546" s="987"/>
      <c r="BL546" s="517" t="s">
        <v>52</v>
      </c>
      <c r="BM546" s="28">
        <f>IF(BM545="",0,職員設定!M18)</f>
        <v>0</v>
      </c>
      <c r="BN546" s="1001"/>
      <c r="BO546" s="974"/>
      <c r="BP546" s="958"/>
      <c r="BQ546" s="517" t="s">
        <v>52</v>
      </c>
      <c r="BR546" s="28">
        <f>IF(BR545="",0,職員設定!N18)</f>
        <v>0</v>
      </c>
      <c r="BS546" s="1001"/>
      <c r="BT546" s="974"/>
      <c r="BU546" s="958"/>
      <c r="BV546" s="250" t="s">
        <v>52</v>
      </c>
      <c r="BW546" s="34"/>
      <c r="BX546" s="1001"/>
      <c r="BY546" s="974"/>
      <c r="BZ546" s="958"/>
      <c r="CA546" s="1080"/>
      <c r="CB546" s="1022"/>
      <c r="CC546" s="1028"/>
    </row>
    <row r="547" spans="1:81" ht="18.600000000000001" customHeight="1" thickBot="1">
      <c r="A547" s="1180"/>
      <c r="B547" s="1143"/>
      <c r="C547" s="1179"/>
      <c r="D547" s="50" t="s">
        <v>88</v>
      </c>
      <c r="E547" s="18">
        <f>E545-E546</f>
        <v>0</v>
      </c>
      <c r="F547" s="1001"/>
      <c r="G547" s="1047"/>
      <c r="H547" s="1116"/>
      <c r="I547" s="50" t="s">
        <v>88</v>
      </c>
      <c r="J547" s="18">
        <f>J545-J546</f>
        <v>0</v>
      </c>
      <c r="K547" s="1001"/>
      <c r="L547" s="1047"/>
      <c r="M547" s="1116"/>
      <c r="N547" s="50" t="s">
        <v>88</v>
      </c>
      <c r="O547" s="18">
        <f>O545-O546</f>
        <v>0</v>
      </c>
      <c r="P547" s="1001"/>
      <c r="Q547" s="1047"/>
      <c r="R547" s="1055"/>
      <c r="S547" s="50" t="s">
        <v>88</v>
      </c>
      <c r="T547" s="18">
        <f>T545-T546</f>
        <v>0</v>
      </c>
      <c r="U547" s="1001"/>
      <c r="V547" s="1047"/>
      <c r="W547" s="1055"/>
      <c r="X547" s="50" t="s">
        <v>88</v>
      </c>
      <c r="Y547" s="18">
        <f>Y545-Y546</f>
        <v>0</v>
      </c>
      <c r="Z547" s="1001"/>
      <c r="AA547" s="1047"/>
      <c r="AB547" s="1055"/>
      <c r="AC547" s="50" t="s">
        <v>88</v>
      </c>
      <c r="AD547" s="18">
        <f>AD545-AD546</f>
        <v>0</v>
      </c>
      <c r="AE547" s="1001"/>
      <c r="AF547" s="1047"/>
      <c r="AG547" s="988"/>
      <c r="AH547" s="50" t="s">
        <v>88</v>
      </c>
      <c r="AI547" s="18">
        <f>AI545-AI546</f>
        <v>0</v>
      </c>
      <c r="AJ547" s="1001"/>
      <c r="AK547" s="1047"/>
      <c r="AL547" s="988"/>
      <c r="AM547" s="50" t="s">
        <v>88</v>
      </c>
      <c r="AN547" s="18">
        <f>AN545-AN546</f>
        <v>0</v>
      </c>
      <c r="AO547" s="1001"/>
      <c r="AP547" s="1047"/>
      <c r="AQ547" s="988"/>
      <c r="AR547" s="50" t="s">
        <v>88</v>
      </c>
      <c r="AS547" s="18">
        <f>AS545-AS546</f>
        <v>0</v>
      </c>
      <c r="AT547" s="1001"/>
      <c r="AU547" s="1047"/>
      <c r="AV547" s="988"/>
      <c r="AW547" s="50" t="s">
        <v>88</v>
      </c>
      <c r="AX547" s="18">
        <f>AX545-AX546</f>
        <v>0</v>
      </c>
      <c r="AY547" s="1001"/>
      <c r="AZ547" s="1047"/>
      <c r="BA547" s="988"/>
      <c r="BB547" s="50" t="s">
        <v>88</v>
      </c>
      <c r="BC547" s="18">
        <f>BC545-BC546</f>
        <v>0</v>
      </c>
      <c r="BD547" s="1001"/>
      <c r="BE547" s="1047"/>
      <c r="BF547" s="988"/>
      <c r="BG547" s="50" t="s">
        <v>88</v>
      </c>
      <c r="BH547" s="18">
        <f>BH545-BH546</f>
        <v>0</v>
      </c>
      <c r="BI547" s="1001"/>
      <c r="BJ547" s="1047"/>
      <c r="BK547" s="988"/>
      <c r="BL547" s="50" t="s">
        <v>204</v>
      </c>
      <c r="BM547" s="18">
        <f>BM545-BM546</f>
        <v>0</v>
      </c>
      <c r="BN547" s="1001"/>
      <c r="BO547" s="975"/>
      <c r="BP547" s="959"/>
      <c r="BQ547" s="50" t="s">
        <v>204</v>
      </c>
      <c r="BR547" s="18">
        <f>BR545-BR546</f>
        <v>0</v>
      </c>
      <c r="BS547" s="1001"/>
      <c r="BT547" s="975"/>
      <c r="BU547" s="959"/>
      <c r="BV547" s="50" t="s">
        <v>204</v>
      </c>
      <c r="BW547" s="18">
        <f>BW545-BW546</f>
        <v>0</v>
      </c>
      <c r="BX547" s="1001"/>
      <c r="BY547" s="975"/>
      <c r="BZ547" s="959"/>
      <c r="CA547" s="1081"/>
      <c r="CB547" s="1023"/>
      <c r="CC547" s="1029">
        <f t="shared" ref="CC547" si="236">BK547+BF547+BA547+AV547+AQ547+AL547+AG547+AB547+W547+R547</f>
        <v>0</v>
      </c>
    </row>
    <row r="548" spans="1:81" ht="18" customHeight="1">
      <c r="A548" s="1180"/>
      <c r="B548" s="1143"/>
      <c r="C548" s="1177" t="str">
        <f>職員設定!$K$7</f>
        <v>名称</v>
      </c>
      <c r="D548" s="44" t="s">
        <v>48</v>
      </c>
      <c r="E548" s="32"/>
      <c r="F548" s="1001"/>
      <c r="G548" s="1045">
        <f>E551*F529-H548</f>
        <v>0</v>
      </c>
      <c r="H548" s="1124"/>
      <c r="I548" s="44" t="s">
        <v>48</v>
      </c>
      <c r="J548" s="32"/>
      <c r="K548" s="1001"/>
      <c r="L548" s="1045">
        <f>J551*K529-M548</f>
        <v>0</v>
      </c>
      <c r="M548" s="1124"/>
      <c r="N548" s="44" t="s">
        <v>48</v>
      </c>
      <c r="O548" s="32"/>
      <c r="P548" s="1001"/>
      <c r="Q548" s="1045">
        <f>O551*P529-R548</f>
        <v>0</v>
      </c>
      <c r="R548" s="1053"/>
      <c r="S548" s="44" t="s">
        <v>48</v>
      </c>
      <c r="T548" s="32"/>
      <c r="U548" s="1001"/>
      <c r="V548" s="1045">
        <f>T551*U529-W548</f>
        <v>0</v>
      </c>
      <c r="W548" s="1053"/>
      <c r="X548" s="44" t="s">
        <v>48</v>
      </c>
      <c r="Y548" s="32"/>
      <c r="Z548" s="1001"/>
      <c r="AA548" s="1045">
        <f>Y551*Z529-AB548</f>
        <v>0</v>
      </c>
      <c r="AB548" s="1053"/>
      <c r="AC548" s="44" t="s">
        <v>48</v>
      </c>
      <c r="AD548" s="32"/>
      <c r="AE548" s="1001"/>
      <c r="AF548" s="1045">
        <f>AD551*AE529-AG548</f>
        <v>0</v>
      </c>
      <c r="AG548" s="986"/>
      <c r="AH548" s="44" t="s">
        <v>48</v>
      </c>
      <c r="AI548" s="32"/>
      <c r="AJ548" s="1001"/>
      <c r="AK548" s="1045">
        <f>AI551*AJ529-AL548</f>
        <v>0</v>
      </c>
      <c r="AL548" s="986"/>
      <c r="AM548" s="44" t="s">
        <v>48</v>
      </c>
      <c r="AN548" s="32"/>
      <c r="AO548" s="1001"/>
      <c r="AP548" s="1045">
        <f>AN551*AO529-AQ548</f>
        <v>0</v>
      </c>
      <c r="AQ548" s="986"/>
      <c r="AR548" s="44" t="s">
        <v>48</v>
      </c>
      <c r="AS548" s="32"/>
      <c r="AT548" s="1001"/>
      <c r="AU548" s="1045">
        <f>AS551*AT529-AV548</f>
        <v>0</v>
      </c>
      <c r="AV548" s="986"/>
      <c r="AW548" s="44" t="s">
        <v>48</v>
      </c>
      <c r="AX548" s="32"/>
      <c r="AY548" s="1001"/>
      <c r="AZ548" s="1045">
        <f>AX551*AY529-BA548</f>
        <v>0</v>
      </c>
      <c r="BA548" s="986"/>
      <c r="BB548" s="44" t="s">
        <v>48</v>
      </c>
      <c r="BC548" s="32"/>
      <c r="BD548" s="1001"/>
      <c r="BE548" s="1045">
        <f>BC551*BD529-BF548</f>
        <v>0</v>
      </c>
      <c r="BF548" s="986"/>
      <c r="BG548" s="44" t="s">
        <v>48</v>
      </c>
      <c r="BH548" s="32"/>
      <c r="BI548" s="1001"/>
      <c r="BJ548" s="1045">
        <f>BH551*BI529-BK548</f>
        <v>0</v>
      </c>
      <c r="BK548" s="986"/>
      <c r="BL548" s="75"/>
      <c r="BM548" s="76"/>
      <c r="BN548" s="1001"/>
      <c r="BO548" s="976"/>
      <c r="BP548" s="962"/>
      <c r="BQ548" s="75"/>
      <c r="BR548" s="76"/>
      <c r="BS548" s="1001"/>
      <c r="BT548" s="976"/>
      <c r="BU548" s="962"/>
      <c r="BV548" s="75"/>
      <c r="BW548" s="76"/>
      <c r="BX548" s="1001"/>
      <c r="BY548" s="976"/>
      <c r="BZ548" s="962"/>
      <c r="CA548" s="1082">
        <f>BJ548+BK548+BE548+BF548+AZ548+BA548+AU548+AV548+AP548+AQ548+AK548+AL548+AF548+AG548+AA548+AB548+V548+W548+Q548+R548+L548+M548+G548+H548</f>
        <v>0</v>
      </c>
      <c r="CB548" s="1024">
        <f t="shared" ref="CB548" si="237">H548+M548</f>
        <v>0</v>
      </c>
      <c r="CC548" s="944">
        <f>BK548+BF548+BA548+AV548+AQ548+AL548+AG548+AB548+W548+R548</f>
        <v>0</v>
      </c>
    </row>
    <row r="549" spans="1:81" ht="18" customHeight="1">
      <c r="A549" s="1180"/>
      <c r="B549" s="1143"/>
      <c r="C549" s="1178"/>
      <c r="D549" s="48" t="s">
        <v>38</v>
      </c>
      <c r="E549" s="33"/>
      <c r="F549" s="1001"/>
      <c r="G549" s="1048"/>
      <c r="H549" s="1125"/>
      <c r="I549" s="48" t="s">
        <v>38</v>
      </c>
      <c r="J549" s="33"/>
      <c r="K549" s="1001"/>
      <c r="L549" s="1048"/>
      <c r="M549" s="1125"/>
      <c r="N549" s="48" t="s">
        <v>38</v>
      </c>
      <c r="O549" s="33"/>
      <c r="P549" s="1001"/>
      <c r="Q549" s="1048"/>
      <c r="R549" s="1054"/>
      <c r="S549" s="48" t="s">
        <v>38</v>
      </c>
      <c r="T549" s="33"/>
      <c r="U549" s="1001"/>
      <c r="V549" s="1048"/>
      <c r="W549" s="1054"/>
      <c r="X549" s="48" t="s">
        <v>38</v>
      </c>
      <c r="Y549" s="33"/>
      <c r="Z549" s="1001"/>
      <c r="AA549" s="1048"/>
      <c r="AB549" s="1054"/>
      <c r="AC549" s="48" t="s">
        <v>38</v>
      </c>
      <c r="AD549" s="33"/>
      <c r="AE549" s="1001"/>
      <c r="AF549" s="1048"/>
      <c r="AG549" s="987"/>
      <c r="AH549" s="48" t="s">
        <v>38</v>
      </c>
      <c r="AI549" s="33"/>
      <c r="AJ549" s="1001"/>
      <c r="AK549" s="1048"/>
      <c r="AL549" s="987"/>
      <c r="AM549" s="48" t="s">
        <v>38</v>
      </c>
      <c r="AN549" s="33"/>
      <c r="AO549" s="1001"/>
      <c r="AP549" s="1048"/>
      <c r="AQ549" s="987"/>
      <c r="AR549" s="48" t="s">
        <v>38</v>
      </c>
      <c r="AS549" s="33"/>
      <c r="AT549" s="1001"/>
      <c r="AU549" s="1048"/>
      <c r="AV549" s="987"/>
      <c r="AW549" s="48" t="s">
        <v>38</v>
      </c>
      <c r="AX549" s="33"/>
      <c r="AY549" s="1001"/>
      <c r="AZ549" s="1048"/>
      <c r="BA549" s="987"/>
      <c r="BB549" s="48" t="s">
        <v>38</v>
      </c>
      <c r="BC549" s="33"/>
      <c r="BD549" s="1001"/>
      <c r="BE549" s="1048"/>
      <c r="BF549" s="987"/>
      <c r="BG549" s="48" t="s">
        <v>38</v>
      </c>
      <c r="BH549" s="33"/>
      <c r="BI549" s="1001"/>
      <c r="BJ549" s="1048"/>
      <c r="BK549" s="987"/>
      <c r="BL549" s="79"/>
      <c r="BM549" s="80"/>
      <c r="BN549" s="1001"/>
      <c r="BO549" s="977"/>
      <c r="BP549" s="954"/>
      <c r="BQ549" s="79"/>
      <c r="BR549" s="80"/>
      <c r="BS549" s="1001"/>
      <c r="BT549" s="977"/>
      <c r="BU549" s="954"/>
      <c r="BV549" s="79"/>
      <c r="BW549" s="80"/>
      <c r="BX549" s="1001"/>
      <c r="BY549" s="977"/>
      <c r="BZ549" s="954"/>
      <c r="CA549" s="1080"/>
      <c r="CB549" s="1020"/>
      <c r="CC549" s="945"/>
    </row>
    <row r="550" spans="1:81" ht="18" customHeight="1">
      <c r="A550" s="1180"/>
      <c r="B550" s="1143"/>
      <c r="C550" s="1178"/>
      <c r="D550" s="49" t="s">
        <v>44</v>
      </c>
      <c r="E550" s="34"/>
      <c r="F550" s="1001"/>
      <c r="G550" s="1048"/>
      <c r="H550" s="1125"/>
      <c r="I550" s="49" t="s">
        <v>44</v>
      </c>
      <c r="J550" s="34"/>
      <c r="K550" s="1001"/>
      <c r="L550" s="1048"/>
      <c r="M550" s="1125"/>
      <c r="N550" s="49" t="s">
        <v>44</v>
      </c>
      <c r="O550" s="34"/>
      <c r="P550" s="1001"/>
      <c r="Q550" s="1048"/>
      <c r="R550" s="1054"/>
      <c r="S550" s="49" t="s">
        <v>44</v>
      </c>
      <c r="T550" s="34"/>
      <c r="U550" s="1001"/>
      <c r="V550" s="1048"/>
      <c r="W550" s="1054"/>
      <c r="X550" s="49" t="s">
        <v>44</v>
      </c>
      <c r="Y550" s="34"/>
      <c r="Z550" s="1001"/>
      <c r="AA550" s="1048"/>
      <c r="AB550" s="1054"/>
      <c r="AC550" s="49" t="s">
        <v>44</v>
      </c>
      <c r="AD550" s="34"/>
      <c r="AE550" s="1001"/>
      <c r="AF550" s="1048"/>
      <c r="AG550" s="987"/>
      <c r="AH550" s="49" t="s">
        <v>44</v>
      </c>
      <c r="AI550" s="34"/>
      <c r="AJ550" s="1001"/>
      <c r="AK550" s="1048"/>
      <c r="AL550" s="987"/>
      <c r="AM550" s="49" t="s">
        <v>44</v>
      </c>
      <c r="AN550" s="34"/>
      <c r="AO550" s="1001"/>
      <c r="AP550" s="1048"/>
      <c r="AQ550" s="987"/>
      <c r="AR550" s="49" t="s">
        <v>44</v>
      </c>
      <c r="AS550" s="34"/>
      <c r="AT550" s="1001"/>
      <c r="AU550" s="1048"/>
      <c r="AV550" s="987"/>
      <c r="AW550" s="49" t="s">
        <v>44</v>
      </c>
      <c r="AX550" s="34"/>
      <c r="AY550" s="1001"/>
      <c r="AZ550" s="1048"/>
      <c r="BA550" s="987"/>
      <c r="BB550" s="49" t="s">
        <v>44</v>
      </c>
      <c r="BC550" s="34"/>
      <c r="BD550" s="1001"/>
      <c r="BE550" s="1048"/>
      <c r="BF550" s="987"/>
      <c r="BG550" s="49" t="s">
        <v>44</v>
      </c>
      <c r="BH550" s="34"/>
      <c r="BI550" s="1001"/>
      <c r="BJ550" s="1048"/>
      <c r="BK550" s="987"/>
      <c r="BL550" s="72"/>
      <c r="BM550" s="28"/>
      <c r="BN550" s="1001"/>
      <c r="BO550" s="977"/>
      <c r="BP550" s="954"/>
      <c r="BQ550" s="72"/>
      <c r="BR550" s="28"/>
      <c r="BS550" s="1001"/>
      <c r="BT550" s="977"/>
      <c r="BU550" s="954"/>
      <c r="BV550" s="72"/>
      <c r="BW550" s="28"/>
      <c r="BX550" s="1001"/>
      <c r="BY550" s="977"/>
      <c r="BZ550" s="954"/>
      <c r="CA550" s="1080"/>
      <c r="CB550" s="1020"/>
      <c r="CC550" s="945"/>
    </row>
    <row r="551" spans="1:81" ht="18.600000000000001" customHeight="1" thickBot="1">
      <c r="A551" s="1180"/>
      <c r="B551" s="1143"/>
      <c r="C551" s="1179"/>
      <c r="D551" s="50" t="s">
        <v>88</v>
      </c>
      <c r="E551" s="18">
        <f>E549-E550</f>
        <v>0</v>
      </c>
      <c r="F551" s="1001"/>
      <c r="G551" s="1049"/>
      <c r="H551" s="1126"/>
      <c r="I551" s="50" t="s">
        <v>88</v>
      </c>
      <c r="J551" s="18">
        <f>J549-J550</f>
        <v>0</v>
      </c>
      <c r="K551" s="1001"/>
      <c r="L551" s="1049"/>
      <c r="M551" s="1126"/>
      <c r="N551" s="50" t="s">
        <v>88</v>
      </c>
      <c r="O551" s="18">
        <f>O549-O550</f>
        <v>0</v>
      </c>
      <c r="P551" s="1001"/>
      <c r="Q551" s="1049"/>
      <c r="R551" s="1055"/>
      <c r="S551" s="50" t="s">
        <v>88</v>
      </c>
      <c r="T551" s="18">
        <f>T549-T550</f>
        <v>0</v>
      </c>
      <c r="U551" s="1001"/>
      <c r="V551" s="1049"/>
      <c r="W551" s="1055"/>
      <c r="X551" s="50" t="s">
        <v>88</v>
      </c>
      <c r="Y551" s="18">
        <f>Y549-Y550</f>
        <v>0</v>
      </c>
      <c r="Z551" s="1001"/>
      <c r="AA551" s="1049"/>
      <c r="AB551" s="1055"/>
      <c r="AC551" s="50" t="s">
        <v>88</v>
      </c>
      <c r="AD551" s="18">
        <f>AD549-AD550</f>
        <v>0</v>
      </c>
      <c r="AE551" s="1001"/>
      <c r="AF551" s="1049"/>
      <c r="AG551" s="988"/>
      <c r="AH551" s="50" t="s">
        <v>88</v>
      </c>
      <c r="AI551" s="18">
        <f>AI549-AI550</f>
        <v>0</v>
      </c>
      <c r="AJ551" s="1001"/>
      <c r="AK551" s="1049"/>
      <c r="AL551" s="988"/>
      <c r="AM551" s="50" t="s">
        <v>88</v>
      </c>
      <c r="AN551" s="18">
        <f>AN549-AN550</f>
        <v>0</v>
      </c>
      <c r="AO551" s="1001"/>
      <c r="AP551" s="1049"/>
      <c r="AQ551" s="988"/>
      <c r="AR551" s="50" t="s">
        <v>88</v>
      </c>
      <c r="AS551" s="18">
        <f>AS549-AS550</f>
        <v>0</v>
      </c>
      <c r="AT551" s="1001"/>
      <c r="AU551" s="1049"/>
      <c r="AV551" s="988"/>
      <c r="AW551" s="50" t="s">
        <v>88</v>
      </c>
      <c r="AX551" s="18">
        <f>AX549-AX550</f>
        <v>0</v>
      </c>
      <c r="AY551" s="1001"/>
      <c r="AZ551" s="1049"/>
      <c r="BA551" s="988"/>
      <c r="BB551" s="50" t="s">
        <v>88</v>
      </c>
      <c r="BC551" s="18">
        <f>BC549-BC550</f>
        <v>0</v>
      </c>
      <c r="BD551" s="1001"/>
      <c r="BE551" s="1049"/>
      <c r="BF551" s="988"/>
      <c r="BG551" s="50" t="s">
        <v>88</v>
      </c>
      <c r="BH551" s="18">
        <f>BH549-BH550</f>
        <v>0</v>
      </c>
      <c r="BI551" s="1001"/>
      <c r="BJ551" s="1049"/>
      <c r="BK551" s="988"/>
      <c r="BL551" s="81"/>
      <c r="BM551" s="78"/>
      <c r="BN551" s="1001"/>
      <c r="BO551" s="978"/>
      <c r="BP551" s="955"/>
      <c r="BQ551" s="81"/>
      <c r="BR551" s="78"/>
      <c r="BS551" s="1001"/>
      <c r="BT551" s="978"/>
      <c r="BU551" s="955"/>
      <c r="BV551" s="81"/>
      <c r="BW551" s="78"/>
      <c r="BX551" s="1001"/>
      <c r="BY551" s="978"/>
      <c r="BZ551" s="955"/>
      <c r="CA551" s="1081"/>
      <c r="CB551" s="1021"/>
      <c r="CC551" s="945">
        <f t="shared" ref="CC551:CC571" si="238">BK551+BF551+BA551+AV551+AQ551+AL551+AG551+AB551+W551+R551</f>
        <v>0</v>
      </c>
    </row>
    <row r="552" spans="1:81" ht="18" customHeight="1" thickBot="1">
      <c r="A552" s="1180"/>
      <c r="B552" s="1143"/>
      <c r="C552" s="1145" t="s">
        <v>41</v>
      </c>
      <c r="D552" s="44" t="s">
        <v>119</v>
      </c>
      <c r="E552" s="35"/>
      <c r="F552" s="1001"/>
      <c r="G552" s="1045">
        <f>E555*F529-H552</f>
        <v>0</v>
      </c>
      <c r="H552" s="1114"/>
      <c r="I552" s="44" t="s">
        <v>119</v>
      </c>
      <c r="J552" s="35"/>
      <c r="K552" s="1001"/>
      <c r="L552" s="1045">
        <f>J555*K529-M552</f>
        <v>0</v>
      </c>
      <c r="M552" s="1114"/>
      <c r="N552" s="44" t="s">
        <v>119</v>
      </c>
      <c r="O552" s="35"/>
      <c r="P552" s="1001"/>
      <c r="Q552" s="1045">
        <f>O555*P529-R552</f>
        <v>0</v>
      </c>
      <c r="R552" s="1056">
        <f>IF(O552="",0,ROUND(SUM(R529:R543)*O552*P529/職員設定!$C$7,0))</f>
        <v>0</v>
      </c>
      <c r="S552" s="44" t="s">
        <v>119</v>
      </c>
      <c r="T552" s="35"/>
      <c r="U552" s="1001"/>
      <c r="V552" s="1045">
        <f>T555*U529-W552</f>
        <v>0</v>
      </c>
      <c r="W552" s="1056">
        <f>IF(T552="",0,ROUND(SUM(W529:W543)*T552*U529/職員設定!$C$7,0))</f>
        <v>0</v>
      </c>
      <c r="X552" s="44" t="s">
        <v>119</v>
      </c>
      <c r="Y552" s="35"/>
      <c r="Z552" s="1001"/>
      <c r="AA552" s="1045">
        <f>Y555*Z529-AB552</f>
        <v>0</v>
      </c>
      <c r="AB552" s="1056">
        <f>IF(Y552="",0,ROUND(SUM(AB529:AB543)*Y552*Z529/職員設定!$C$7,0))</f>
        <v>0</v>
      </c>
      <c r="AC552" s="44" t="s">
        <v>119</v>
      </c>
      <c r="AD552" s="35"/>
      <c r="AE552" s="1001"/>
      <c r="AF552" s="1045">
        <f>AD555*AE529-AG552</f>
        <v>0</v>
      </c>
      <c r="AG552" s="961">
        <f>IF(AD552="",0,ROUND(SUM(AG529:AG543)*AD552*AE529/職員設定!$C$7,0))</f>
        <v>0</v>
      </c>
      <c r="AH552" s="44" t="s">
        <v>119</v>
      </c>
      <c r="AI552" s="35"/>
      <c r="AJ552" s="1001"/>
      <c r="AK552" s="1045">
        <f>AI555*AJ529-AL552</f>
        <v>0</v>
      </c>
      <c r="AL552" s="961">
        <f>IF(AI552="",0,ROUND(SUM(AL529:AL543)*AI552*AJ529/職員設定!$C$7,0))</f>
        <v>0</v>
      </c>
      <c r="AM552" s="44" t="s">
        <v>119</v>
      </c>
      <c r="AN552" s="35"/>
      <c r="AO552" s="1001"/>
      <c r="AP552" s="1045">
        <f>AN555*AO529-AQ552</f>
        <v>0</v>
      </c>
      <c r="AQ552" s="961">
        <f>IF(AN552="",0,ROUND(SUM(AQ529:AQ543)*AN552*AO529/職員設定!$C$7,0))</f>
        <v>0</v>
      </c>
      <c r="AR552" s="44" t="s">
        <v>119</v>
      </c>
      <c r="AS552" s="35"/>
      <c r="AT552" s="1001"/>
      <c r="AU552" s="1045">
        <f>AS555*AT529-AV552</f>
        <v>0</v>
      </c>
      <c r="AV552" s="961">
        <f>IF(AS552="",0,ROUND(SUM(AV529:AV543)*AS552*AT529/職員設定!$C$7,0))</f>
        <v>0</v>
      </c>
      <c r="AW552" s="44" t="s">
        <v>119</v>
      </c>
      <c r="AX552" s="35"/>
      <c r="AY552" s="1001"/>
      <c r="AZ552" s="1045">
        <f>AX555*AY529-BA552</f>
        <v>0</v>
      </c>
      <c r="BA552" s="961">
        <f>IF(AX552="",0,ROUND(SUM(BA529:BA543)*AX552*AY529/職員設定!$C$7,0))</f>
        <v>0</v>
      </c>
      <c r="BB552" s="44" t="s">
        <v>119</v>
      </c>
      <c r="BC552" s="35"/>
      <c r="BD552" s="1001"/>
      <c r="BE552" s="1045">
        <f>BC555*BD529-BF552</f>
        <v>0</v>
      </c>
      <c r="BF552" s="961">
        <f>IF(BC552="",0,ROUND(SUM(BF529:BF543)*BC552*BD529/職員設定!$C$7,0))</f>
        <v>0</v>
      </c>
      <c r="BG552" s="44" t="s">
        <v>119</v>
      </c>
      <c r="BH552" s="35"/>
      <c r="BI552" s="1001"/>
      <c r="BJ552" s="1045">
        <f>BH555*BI529-BK552</f>
        <v>0</v>
      </c>
      <c r="BK552" s="961">
        <f>IF(BH552="",0,ROUND(SUM(BK529:BK543)*BH552*BI529/職員設定!$C$7,0))</f>
        <v>0</v>
      </c>
      <c r="BL552" s="75"/>
      <c r="BM552" s="82"/>
      <c r="BN552" s="1001"/>
      <c r="BO552" s="966"/>
      <c r="BP552" s="953"/>
      <c r="BQ552" s="75"/>
      <c r="BR552" s="82"/>
      <c r="BS552" s="1001"/>
      <c r="BT552" s="966"/>
      <c r="BU552" s="953"/>
      <c r="BV552" s="75"/>
      <c r="BW552" s="82"/>
      <c r="BX552" s="1001"/>
      <c r="BY552" s="966"/>
      <c r="BZ552" s="953"/>
      <c r="CA552" s="1082">
        <f t="shared" ref="CA552" si="239">BJ552+BK552+BE552+BF552+AZ552+BA552+AU552+AV552+AP552+AQ552+AK552+AL552+AF552+AG552+AA552+AB552+V552+W552+Q552+R552+L552+M552+G552+H552</f>
        <v>0</v>
      </c>
      <c r="CB552" s="1024">
        <f t="shared" ref="CB552" si="240">H552+M552</f>
        <v>0</v>
      </c>
      <c r="CC552" s="946">
        <f>BK552+BF552+BA552+AV552+AQ552+AL552+AG552+AB552+W552+R552</f>
        <v>0</v>
      </c>
    </row>
    <row r="553" spans="1:81" ht="18" customHeight="1" thickBot="1">
      <c r="A553" s="1180"/>
      <c r="B553" s="1143"/>
      <c r="C553" s="1146"/>
      <c r="D553" s="48" t="s">
        <v>38</v>
      </c>
      <c r="E553" s="33"/>
      <c r="F553" s="1001"/>
      <c r="G553" s="1046"/>
      <c r="H553" s="1115"/>
      <c r="I553" s="48" t="s">
        <v>38</v>
      </c>
      <c r="J553" s="33"/>
      <c r="K553" s="1001"/>
      <c r="L553" s="1046"/>
      <c r="M553" s="1115"/>
      <c r="N553" s="48" t="s">
        <v>38</v>
      </c>
      <c r="O553" s="33"/>
      <c r="P553" s="1001"/>
      <c r="Q553" s="1046"/>
      <c r="R553" s="1057"/>
      <c r="S553" s="48" t="s">
        <v>38</v>
      </c>
      <c r="T553" s="33"/>
      <c r="U553" s="1001"/>
      <c r="V553" s="1046"/>
      <c r="W553" s="1057"/>
      <c r="X553" s="48" t="s">
        <v>38</v>
      </c>
      <c r="Y553" s="33"/>
      <c r="Z553" s="1001"/>
      <c r="AA553" s="1046"/>
      <c r="AB553" s="1057"/>
      <c r="AC553" s="48" t="s">
        <v>38</v>
      </c>
      <c r="AD553" s="33"/>
      <c r="AE553" s="1001"/>
      <c r="AF553" s="1046"/>
      <c r="AG553" s="979"/>
      <c r="AH553" s="48" t="s">
        <v>38</v>
      </c>
      <c r="AI553" s="33"/>
      <c r="AJ553" s="1001"/>
      <c r="AK553" s="1046"/>
      <c r="AL553" s="979"/>
      <c r="AM553" s="48" t="s">
        <v>38</v>
      </c>
      <c r="AN553" s="33"/>
      <c r="AO553" s="1001"/>
      <c r="AP553" s="1046"/>
      <c r="AQ553" s="979"/>
      <c r="AR553" s="48" t="s">
        <v>38</v>
      </c>
      <c r="AS553" s="33"/>
      <c r="AT553" s="1001"/>
      <c r="AU553" s="1046"/>
      <c r="AV553" s="979"/>
      <c r="AW553" s="48" t="s">
        <v>38</v>
      </c>
      <c r="AX553" s="33"/>
      <c r="AY553" s="1001"/>
      <c r="AZ553" s="1046"/>
      <c r="BA553" s="979"/>
      <c r="BB553" s="48" t="s">
        <v>38</v>
      </c>
      <c r="BC553" s="33"/>
      <c r="BD553" s="1001"/>
      <c r="BE553" s="1046"/>
      <c r="BF553" s="979"/>
      <c r="BG553" s="48" t="s">
        <v>38</v>
      </c>
      <c r="BH553" s="33"/>
      <c r="BI553" s="1001"/>
      <c r="BJ553" s="1046"/>
      <c r="BK553" s="979"/>
      <c r="BL553" s="79"/>
      <c r="BM553" s="80"/>
      <c r="BN553" s="1001"/>
      <c r="BO553" s="967"/>
      <c r="BP553" s="954"/>
      <c r="BQ553" s="79"/>
      <c r="BR553" s="80"/>
      <c r="BS553" s="1001"/>
      <c r="BT553" s="967"/>
      <c r="BU553" s="954"/>
      <c r="BV553" s="79"/>
      <c r="BW553" s="80"/>
      <c r="BX553" s="1001"/>
      <c r="BY553" s="967"/>
      <c r="BZ553" s="954"/>
      <c r="CA553" s="1004"/>
      <c r="CB553" s="1020"/>
      <c r="CC553" s="946"/>
    </row>
    <row r="554" spans="1:81" s="230" customFormat="1" ht="18" customHeight="1" thickBot="1">
      <c r="A554" s="1180"/>
      <c r="B554" s="1143"/>
      <c r="C554" s="1146"/>
      <c r="D554" s="468" t="s">
        <v>46</v>
      </c>
      <c r="E554" s="6">
        <f>ROUND(E552*職員設定!O18,0)</f>
        <v>0</v>
      </c>
      <c r="F554" s="1001"/>
      <c r="G554" s="1046"/>
      <c r="H554" s="1115"/>
      <c r="I554" s="468" t="s">
        <v>46</v>
      </c>
      <c r="J554" s="6">
        <f>ROUND(J552*職員設定!O18,0)</f>
        <v>0</v>
      </c>
      <c r="K554" s="1001"/>
      <c r="L554" s="1046"/>
      <c r="M554" s="1115"/>
      <c r="N554" s="468" t="s">
        <v>46</v>
      </c>
      <c r="O554" s="6">
        <f>ROUND(O552*職員設定!$O$18,0)</f>
        <v>0</v>
      </c>
      <c r="P554" s="1001"/>
      <c r="Q554" s="1046"/>
      <c r="R554" s="1057"/>
      <c r="S554" s="468" t="s">
        <v>46</v>
      </c>
      <c r="T554" s="6">
        <f>ROUND(T552*職員設定!$O$18,0)</f>
        <v>0</v>
      </c>
      <c r="U554" s="1001"/>
      <c r="V554" s="1046"/>
      <c r="W554" s="1057"/>
      <c r="X554" s="468" t="s">
        <v>46</v>
      </c>
      <c r="Y554" s="6">
        <f>ROUND(Y552*職員設定!$O$18,0)</f>
        <v>0</v>
      </c>
      <c r="Z554" s="1001"/>
      <c r="AA554" s="1046"/>
      <c r="AB554" s="1057"/>
      <c r="AC554" s="468" t="s">
        <v>46</v>
      </c>
      <c r="AD554" s="6">
        <f>ROUND(AD552*職員設定!$O$18,0)</f>
        <v>0</v>
      </c>
      <c r="AE554" s="1001"/>
      <c r="AF554" s="1046"/>
      <c r="AG554" s="979"/>
      <c r="AH554" s="468" t="s">
        <v>46</v>
      </c>
      <c r="AI554" s="6">
        <f>ROUND(AI552*職員設定!$O$18,0)</f>
        <v>0</v>
      </c>
      <c r="AJ554" s="1001"/>
      <c r="AK554" s="1046"/>
      <c r="AL554" s="979"/>
      <c r="AM554" s="468" t="s">
        <v>46</v>
      </c>
      <c r="AN554" s="6">
        <f>ROUND(AN552*職員設定!$O$18,0)</f>
        <v>0</v>
      </c>
      <c r="AO554" s="1001"/>
      <c r="AP554" s="1046"/>
      <c r="AQ554" s="979"/>
      <c r="AR554" s="468" t="s">
        <v>46</v>
      </c>
      <c r="AS554" s="6">
        <f>ROUND(AS552*職員設定!$O$18,0)</f>
        <v>0</v>
      </c>
      <c r="AT554" s="1001"/>
      <c r="AU554" s="1046"/>
      <c r="AV554" s="979"/>
      <c r="AW554" s="468" t="s">
        <v>46</v>
      </c>
      <c r="AX554" s="6">
        <f>ROUND(AX552*職員設定!$O$18,0)</f>
        <v>0</v>
      </c>
      <c r="AY554" s="1001"/>
      <c r="AZ554" s="1046"/>
      <c r="BA554" s="979"/>
      <c r="BB554" s="468" t="s">
        <v>46</v>
      </c>
      <c r="BC554" s="6">
        <f>ROUND(BC552*職員設定!$O$18,0)</f>
        <v>0</v>
      </c>
      <c r="BD554" s="1001"/>
      <c r="BE554" s="1046"/>
      <c r="BF554" s="979"/>
      <c r="BG554" s="468" t="s">
        <v>46</v>
      </c>
      <c r="BH554" s="6">
        <f>ROUND(BH552*職員設定!$O$18,0)</f>
        <v>0</v>
      </c>
      <c r="BI554" s="1001"/>
      <c r="BJ554" s="1046"/>
      <c r="BK554" s="979"/>
      <c r="BL554" s="434"/>
      <c r="BM554" s="28"/>
      <c r="BN554" s="1001"/>
      <c r="BO554" s="967"/>
      <c r="BP554" s="954"/>
      <c r="BQ554" s="434"/>
      <c r="BR554" s="28"/>
      <c r="BS554" s="1001"/>
      <c r="BT554" s="967"/>
      <c r="BU554" s="954"/>
      <c r="BV554" s="434"/>
      <c r="BW554" s="28"/>
      <c r="BX554" s="1001"/>
      <c r="BY554" s="967"/>
      <c r="BZ554" s="954"/>
      <c r="CA554" s="1004"/>
      <c r="CB554" s="1020"/>
      <c r="CC554" s="946"/>
    </row>
    <row r="555" spans="1:81" ht="18.600000000000001" customHeight="1" thickBot="1">
      <c r="A555" s="1180"/>
      <c r="B555" s="1143"/>
      <c r="C555" s="1147"/>
      <c r="D555" s="52" t="s">
        <v>89</v>
      </c>
      <c r="E555" s="19">
        <f>E553-E554</f>
        <v>0</v>
      </c>
      <c r="F555" s="1001"/>
      <c r="G555" s="1047"/>
      <c r="H555" s="1116"/>
      <c r="I555" s="52" t="s">
        <v>89</v>
      </c>
      <c r="J555" s="19">
        <f>J553-J554</f>
        <v>0</v>
      </c>
      <c r="K555" s="1001"/>
      <c r="L555" s="1047"/>
      <c r="M555" s="1116"/>
      <c r="N555" s="52" t="s">
        <v>89</v>
      </c>
      <c r="O555" s="19">
        <f>O553-O554</f>
        <v>0</v>
      </c>
      <c r="P555" s="1001"/>
      <c r="Q555" s="1047"/>
      <c r="R555" s="1058"/>
      <c r="S555" s="52" t="s">
        <v>89</v>
      </c>
      <c r="T555" s="19">
        <f>T553-T554</f>
        <v>0</v>
      </c>
      <c r="U555" s="1001"/>
      <c r="V555" s="1047"/>
      <c r="W555" s="1058"/>
      <c r="X555" s="52" t="s">
        <v>89</v>
      </c>
      <c r="Y555" s="19">
        <f>Y553-Y554</f>
        <v>0</v>
      </c>
      <c r="Z555" s="1001"/>
      <c r="AA555" s="1047"/>
      <c r="AB555" s="1058"/>
      <c r="AC555" s="52" t="s">
        <v>89</v>
      </c>
      <c r="AD555" s="19">
        <f>AD553-AD554</f>
        <v>0</v>
      </c>
      <c r="AE555" s="1001"/>
      <c r="AF555" s="1047"/>
      <c r="AG555" s="980"/>
      <c r="AH555" s="52" t="s">
        <v>89</v>
      </c>
      <c r="AI555" s="19">
        <f>AI553-AI554</f>
        <v>0</v>
      </c>
      <c r="AJ555" s="1001"/>
      <c r="AK555" s="1047"/>
      <c r="AL555" s="980"/>
      <c r="AM555" s="52" t="s">
        <v>89</v>
      </c>
      <c r="AN555" s="19">
        <f>AN553-AN554</f>
        <v>0</v>
      </c>
      <c r="AO555" s="1001"/>
      <c r="AP555" s="1047"/>
      <c r="AQ555" s="980"/>
      <c r="AR555" s="52" t="s">
        <v>89</v>
      </c>
      <c r="AS555" s="19">
        <f>AS553-AS554</f>
        <v>0</v>
      </c>
      <c r="AT555" s="1001"/>
      <c r="AU555" s="1047"/>
      <c r="AV555" s="980"/>
      <c r="AW555" s="52" t="s">
        <v>89</v>
      </c>
      <c r="AX555" s="19">
        <f>AX553-AX554</f>
        <v>0</v>
      </c>
      <c r="AY555" s="1001"/>
      <c r="AZ555" s="1047"/>
      <c r="BA555" s="980"/>
      <c r="BB555" s="52" t="s">
        <v>89</v>
      </c>
      <c r="BC555" s="19">
        <f>BC553-BC554</f>
        <v>0</v>
      </c>
      <c r="BD555" s="1001"/>
      <c r="BE555" s="1047"/>
      <c r="BF555" s="980"/>
      <c r="BG555" s="52" t="s">
        <v>89</v>
      </c>
      <c r="BH555" s="19">
        <f>BH553-BH554</f>
        <v>0</v>
      </c>
      <c r="BI555" s="1001"/>
      <c r="BJ555" s="1047"/>
      <c r="BK555" s="980"/>
      <c r="BL555" s="83"/>
      <c r="BM555" s="84"/>
      <c r="BN555" s="1001"/>
      <c r="BO555" s="968"/>
      <c r="BP555" s="955"/>
      <c r="BQ555" s="83"/>
      <c r="BR555" s="84"/>
      <c r="BS555" s="1001"/>
      <c r="BT555" s="968"/>
      <c r="BU555" s="955"/>
      <c r="BV555" s="83"/>
      <c r="BW555" s="84"/>
      <c r="BX555" s="1001"/>
      <c r="BY555" s="968"/>
      <c r="BZ555" s="955"/>
      <c r="CA555" s="1005"/>
      <c r="CB555" s="1021"/>
      <c r="CC555" s="946">
        <f t="shared" si="238"/>
        <v>0</v>
      </c>
    </row>
    <row r="556" spans="1:81" ht="18" customHeight="1" thickBot="1">
      <c r="A556" s="1180"/>
      <c r="B556" s="1143"/>
      <c r="C556" s="1145" t="s">
        <v>42</v>
      </c>
      <c r="D556" s="44" t="s">
        <v>5</v>
      </c>
      <c r="E556" s="35">
        <v>2</v>
      </c>
      <c r="F556" s="1001"/>
      <c r="G556" s="1045">
        <f>E559*F529-H556</f>
        <v>504</v>
      </c>
      <c r="H556" s="1114"/>
      <c r="I556" s="44" t="s">
        <v>5</v>
      </c>
      <c r="J556" s="35"/>
      <c r="K556" s="1001"/>
      <c r="L556" s="1045">
        <f>J559*K529-M556</f>
        <v>0</v>
      </c>
      <c r="M556" s="1114"/>
      <c r="N556" s="44" t="s">
        <v>5</v>
      </c>
      <c r="O556" s="35"/>
      <c r="P556" s="1001"/>
      <c r="Q556" s="1045">
        <f>O559*P529-R556</f>
        <v>0</v>
      </c>
      <c r="R556" s="1056">
        <f>IF(O556="",0,ROUND(SUM(R529:R543)*O556*P529*1.25/職員設定!$C$7,0))</f>
        <v>0</v>
      </c>
      <c r="S556" s="44" t="s">
        <v>5</v>
      </c>
      <c r="T556" s="35"/>
      <c r="U556" s="1001"/>
      <c r="V556" s="1045">
        <f>T559*U529-W556</f>
        <v>0</v>
      </c>
      <c r="W556" s="1056">
        <f>IF(T556="",0,ROUND(SUM(W529:W543)*T556*U529*1.25/職員設定!$C$7,0))</f>
        <v>0</v>
      </c>
      <c r="X556" s="44" t="s">
        <v>5</v>
      </c>
      <c r="Y556" s="35"/>
      <c r="Z556" s="1001"/>
      <c r="AA556" s="1045">
        <f>Y559*Z529-AB556</f>
        <v>0</v>
      </c>
      <c r="AB556" s="1056">
        <f>IF(Y556="",0,ROUND(SUM(AB529:AB543)*Y556*Z529*1.25/職員設定!$C$7,0))</f>
        <v>0</v>
      </c>
      <c r="AC556" s="44" t="s">
        <v>5</v>
      </c>
      <c r="AD556" s="35"/>
      <c r="AE556" s="1001"/>
      <c r="AF556" s="1045">
        <f>AD559*AE529-AG556</f>
        <v>0</v>
      </c>
      <c r="AG556" s="961">
        <f>IF(AD556="",0,ROUND(SUM(AG529:AG543)*AD556*AE529*1.25/職員設定!$C$7,0))</f>
        <v>0</v>
      </c>
      <c r="AH556" s="44" t="s">
        <v>5</v>
      </c>
      <c r="AI556" s="35"/>
      <c r="AJ556" s="1001"/>
      <c r="AK556" s="1045">
        <f>AI559*AJ529-AL556</f>
        <v>0</v>
      </c>
      <c r="AL556" s="961">
        <f>IF(AI556="",0,ROUND(SUM(AL529:AL543)*AI556*AJ529*1.25/職員設定!$C$7,0))</f>
        <v>0</v>
      </c>
      <c r="AM556" s="44" t="s">
        <v>5</v>
      </c>
      <c r="AN556" s="35"/>
      <c r="AO556" s="1001"/>
      <c r="AP556" s="1045">
        <f>AN559*AO529-AQ556</f>
        <v>0</v>
      </c>
      <c r="AQ556" s="961">
        <f>IF(AN556="",0,ROUND(SUM(AQ529:AQ543)*AN556*AO529*1.25/職員設定!$C$7,0))</f>
        <v>0</v>
      </c>
      <c r="AR556" s="44" t="s">
        <v>5</v>
      </c>
      <c r="AS556" s="35"/>
      <c r="AT556" s="1001"/>
      <c r="AU556" s="1045">
        <f>AS559*AT529-AV556</f>
        <v>0</v>
      </c>
      <c r="AV556" s="961">
        <f>IF(AS556="",0,ROUND(SUM(AV529:AV543)*AS556*AT529*1.25/職員設定!$C$7,0))</f>
        <v>0</v>
      </c>
      <c r="AW556" s="44" t="s">
        <v>5</v>
      </c>
      <c r="AX556" s="35"/>
      <c r="AY556" s="1001"/>
      <c r="AZ556" s="1045">
        <f>AX559*AY529-BA556</f>
        <v>0</v>
      </c>
      <c r="BA556" s="961">
        <f>IF(AX556="",0,ROUND(SUM(BA529:BA543)*AX556*AY529*1.25/職員設定!$C$7,0))</f>
        <v>0</v>
      </c>
      <c r="BB556" s="44" t="s">
        <v>5</v>
      </c>
      <c r="BC556" s="35"/>
      <c r="BD556" s="1001"/>
      <c r="BE556" s="1045">
        <f>BC559*BD529-BF556</f>
        <v>0</v>
      </c>
      <c r="BF556" s="961">
        <f>IF(BC556="",0,ROUND(SUM(BF529:BF543)*BC556*BD529*1.25/職員設定!$C$7,0))</f>
        <v>0</v>
      </c>
      <c r="BG556" s="44" t="s">
        <v>5</v>
      </c>
      <c r="BH556" s="35"/>
      <c r="BI556" s="1001"/>
      <c r="BJ556" s="1045">
        <f>BH559*BI529-BK556</f>
        <v>0</v>
      </c>
      <c r="BK556" s="961">
        <f>IF(BH556="",0,ROUND(SUM(BK529:BK543)*BH556*BI529*1.25/職員設定!$C$7,0))</f>
        <v>0</v>
      </c>
      <c r="BL556" s="75"/>
      <c r="BM556" s="82"/>
      <c r="BN556" s="1001"/>
      <c r="BO556" s="966"/>
      <c r="BP556" s="953"/>
      <c r="BQ556" s="75"/>
      <c r="BR556" s="82"/>
      <c r="BS556" s="1001"/>
      <c r="BT556" s="966"/>
      <c r="BU556" s="953"/>
      <c r="BV556" s="75"/>
      <c r="BW556" s="82"/>
      <c r="BX556" s="1001"/>
      <c r="BY556" s="966"/>
      <c r="BZ556" s="953"/>
      <c r="CA556" s="1082">
        <f t="shared" ref="CA556" si="241">BJ556+BK556+BE556+BF556+AZ556+BA556+AU556+AV556+AP556+AQ556+AK556+AL556+AF556+AG556+AA556+AB556+V556+W556+Q556+R556+L556+M556+G556+H556</f>
        <v>504</v>
      </c>
      <c r="CB556" s="1024">
        <f t="shared" ref="CB556" si="242">H556+M556</f>
        <v>0</v>
      </c>
      <c r="CC556" s="946">
        <f>BK556+BF556+BA556+AV556+AQ556+AL556+AG556+AB556+W556+R556</f>
        <v>0</v>
      </c>
    </row>
    <row r="557" spans="1:81" ht="18" customHeight="1" thickBot="1">
      <c r="A557" s="1180"/>
      <c r="B557" s="1143"/>
      <c r="C557" s="1146"/>
      <c r="D557" s="48" t="s">
        <v>38</v>
      </c>
      <c r="E557" s="33">
        <v>3172</v>
      </c>
      <c r="F557" s="1001"/>
      <c r="G557" s="1046"/>
      <c r="H557" s="1115"/>
      <c r="I557" s="48" t="s">
        <v>38</v>
      </c>
      <c r="J557" s="33"/>
      <c r="K557" s="1001"/>
      <c r="L557" s="1046"/>
      <c r="M557" s="1115"/>
      <c r="N557" s="48" t="s">
        <v>38</v>
      </c>
      <c r="O557" s="33"/>
      <c r="P557" s="1001"/>
      <c r="Q557" s="1046"/>
      <c r="R557" s="1057"/>
      <c r="S557" s="48" t="s">
        <v>38</v>
      </c>
      <c r="T557" s="33"/>
      <c r="U557" s="1001"/>
      <c r="V557" s="1046"/>
      <c r="W557" s="1057"/>
      <c r="X557" s="48" t="s">
        <v>38</v>
      </c>
      <c r="Y557" s="33"/>
      <c r="Z557" s="1001"/>
      <c r="AA557" s="1046"/>
      <c r="AB557" s="1057"/>
      <c r="AC557" s="48" t="s">
        <v>38</v>
      </c>
      <c r="AD557" s="33"/>
      <c r="AE557" s="1001"/>
      <c r="AF557" s="1046"/>
      <c r="AG557" s="979"/>
      <c r="AH557" s="48" t="s">
        <v>38</v>
      </c>
      <c r="AI557" s="33"/>
      <c r="AJ557" s="1001"/>
      <c r="AK557" s="1046"/>
      <c r="AL557" s="979"/>
      <c r="AM557" s="48" t="s">
        <v>38</v>
      </c>
      <c r="AN557" s="33"/>
      <c r="AO557" s="1001"/>
      <c r="AP557" s="1046"/>
      <c r="AQ557" s="979"/>
      <c r="AR557" s="48" t="s">
        <v>38</v>
      </c>
      <c r="AS557" s="33"/>
      <c r="AT557" s="1001"/>
      <c r="AU557" s="1046"/>
      <c r="AV557" s="979"/>
      <c r="AW557" s="48" t="s">
        <v>38</v>
      </c>
      <c r="AX557" s="33"/>
      <c r="AY557" s="1001"/>
      <c r="AZ557" s="1046"/>
      <c r="BA557" s="979"/>
      <c r="BB557" s="48" t="s">
        <v>38</v>
      </c>
      <c r="BC557" s="33"/>
      <c r="BD557" s="1001"/>
      <c r="BE557" s="1046"/>
      <c r="BF557" s="979"/>
      <c r="BG557" s="48" t="s">
        <v>38</v>
      </c>
      <c r="BH557" s="33"/>
      <c r="BI557" s="1001"/>
      <c r="BJ557" s="1046"/>
      <c r="BK557" s="979"/>
      <c r="BL557" s="79"/>
      <c r="BM557" s="80"/>
      <c r="BN557" s="1001"/>
      <c r="BO557" s="967"/>
      <c r="BP557" s="954"/>
      <c r="BQ557" s="79"/>
      <c r="BR557" s="80"/>
      <c r="BS557" s="1001"/>
      <c r="BT557" s="967"/>
      <c r="BU557" s="954"/>
      <c r="BV557" s="79"/>
      <c r="BW557" s="80"/>
      <c r="BX557" s="1001"/>
      <c r="BY557" s="967"/>
      <c r="BZ557" s="954"/>
      <c r="CA557" s="1004"/>
      <c r="CB557" s="1020"/>
      <c r="CC557" s="946"/>
    </row>
    <row r="558" spans="1:81" s="230" customFormat="1" ht="18" customHeight="1" thickBot="1">
      <c r="A558" s="1180"/>
      <c r="B558" s="1143"/>
      <c r="C558" s="1146"/>
      <c r="D558" s="468" t="s">
        <v>6</v>
      </c>
      <c r="E558" s="6">
        <f>ROUND(E556*職員設定!P18,0)</f>
        <v>2668</v>
      </c>
      <c r="F558" s="1001"/>
      <c r="G558" s="1046"/>
      <c r="H558" s="1115"/>
      <c r="I558" s="468" t="s">
        <v>6</v>
      </c>
      <c r="J558" s="6">
        <f>ROUND(J556*職員設定!P18,0)</f>
        <v>0</v>
      </c>
      <c r="K558" s="1001"/>
      <c r="L558" s="1046"/>
      <c r="M558" s="1115"/>
      <c r="N558" s="468" t="s">
        <v>6</v>
      </c>
      <c r="O558" s="6">
        <f>ROUND(O556*職員設定!$P$18,0)</f>
        <v>0</v>
      </c>
      <c r="P558" s="1001"/>
      <c r="Q558" s="1046"/>
      <c r="R558" s="1057"/>
      <c r="S558" s="468" t="s">
        <v>6</v>
      </c>
      <c r="T558" s="6">
        <f>ROUND(T556*職員設定!$P$18,0)</f>
        <v>0</v>
      </c>
      <c r="U558" s="1001"/>
      <c r="V558" s="1046"/>
      <c r="W558" s="1057"/>
      <c r="X558" s="468" t="s">
        <v>6</v>
      </c>
      <c r="Y558" s="6">
        <f>ROUND(Y556*職員設定!$P$18,0)</f>
        <v>0</v>
      </c>
      <c r="Z558" s="1001"/>
      <c r="AA558" s="1046"/>
      <c r="AB558" s="1057"/>
      <c r="AC558" s="468" t="s">
        <v>6</v>
      </c>
      <c r="AD558" s="6">
        <f>ROUND(AD556*職員設定!$P$18,0)</f>
        <v>0</v>
      </c>
      <c r="AE558" s="1001"/>
      <c r="AF558" s="1046"/>
      <c r="AG558" s="979"/>
      <c r="AH558" s="468" t="s">
        <v>6</v>
      </c>
      <c r="AI558" s="6">
        <f>ROUND(AI556*職員設定!$P$18,0)</f>
        <v>0</v>
      </c>
      <c r="AJ558" s="1001"/>
      <c r="AK558" s="1046"/>
      <c r="AL558" s="979"/>
      <c r="AM558" s="468" t="s">
        <v>6</v>
      </c>
      <c r="AN558" s="6">
        <f>ROUND(AN556*職員設定!$P$18,0)</f>
        <v>0</v>
      </c>
      <c r="AO558" s="1001"/>
      <c r="AP558" s="1046"/>
      <c r="AQ558" s="979"/>
      <c r="AR558" s="468" t="s">
        <v>6</v>
      </c>
      <c r="AS558" s="6">
        <f>ROUND(AS556*職員設定!$P$18,0)</f>
        <v>0</v>
      </c>
      <c r="AT558" s="1001"/>
      <c r="AU558" s="1046"/>
      <c r="AV558" s="979"/>
      <c r="AW558" s="468" t="s">
        <v>6</v>
      </c>
      <c r="AX558" s="6">
        <f>ROUND(AX556*職員設定!$P$18,0)</f>
        <v>0</v>
      </c>
      <c r="AY558" s="1001"/>
      <c r="AZ558" s="1046"/>
      <c r="BA558" s="979"/>
      <c r="BB558" s="468" t="s">
        <v>6</v>
      </c>
      <c r="BC558" s="6">
        <f>ROUND(BC556*職員設定!$P$18,0)</f>
        <v>0</v>
      </c>
      <c r="BD558" s="1001"/>
      <c r="BE558" s="1046"/>
      <c r="BF558" s="979"/>
      <c r="BG558" s="468" t="s">
        <v>6</v>
      </c>
      <c r="BH558" s="6">
        <f>ROUND(BH556*職員設定!$P$18,0)</f>
        <v>0</v>
      </c>
      <c r="BI558" s="1001"/>
      <c r="BJ558" s="1046"/>
      <c r="BK558" s="979"/>
      <c r="BL558" s="434"/>
      <c r="BM558" s="28"/>
      <c r="BN558" s="1001"/>
      <c r="BO558" s="967"/>
      <c r="BP558" s="954"/>
      <c r="BQ558" s="434"/>
      <c r="BR558" s="28"/>
      <c r="BS558" s="1001"/>
      <c r="BT558" s="967"/>
      <c r="BU558" s="954"/>
      <c r="BV558" s="434"/>
      <c r="BW558" s="28"/>
      <c r="BX558" s="1001"/>
      <c r="BY558" s="967"/>
      <c r="BZ558" s="954"/>
      <c r="CA558" s="1004"/>
      <c r="CB558" s="1020"/>
      <c r="CC558" s="946"/>
    </row>
    <row r="559" spans="1:81" ht="18.600000000000001" customHeight="1" thickBot="1">
      <c r="A559" s="1180"/>
      <c r="B559" s="1143"/>
      <c r="C559" s="1147"/>
      <c r="D559" s="53" t="s">
        <v>7</v>
      </c>
      <c r="E559" s="19">
        <f>E557-E558</f>
        <v>504</v>
      </c>
      <c r="F559" s="1001"/>
      <c r="G559" s="1047"/>
      <c r="H559" s="1116"/>
      <c r="I559" s="53" t="s">
        <v>7</v>
      </c>
      <c r="J559" s="19">
        <f>J557-J558</f>
        <v>0</v>
      </c>
      <c r="K559" s="1001"/>
      <c r="L559" s="1047"/>
      <c r="M559" s="1116"/>
      <c r="N559" s="53" t="s">
        <v>7</v>
      </c>
      <c r="O559" s="19">
        <f>O557-O558</f>
        <v>0</v>
      </c>
      <c r="P559" s="1001"/>
      <c r="Q559" s="1047"/>
      <c r="R559" s="1058"/>
      <c r="S559" s="53" t="s">
        <v>7</v>
      </c>
      <c r="T559" s="19">
        <f>T557-T558</f>
        <v>0</v>
      </c>
      <c r="U559" s="1001"/>
      <c r="V559" s="1047"/>
      <c r="W559" s="1058"/>
      <c r="X559" s="53" t="s">
        <v>7</v>
      </c>
      <c r="Y559" s="19">
        <f>Y557-Y558</f>
        <v>0</v>
      </c>
      <c r="Z559" s="1001"/>
      <c r="AA559" s="1047"/>
      <c r="AB559" s="1058"/>
      <c r="AC559" s="53" t="s">
        <v>7</v>
      </c>
      <c r="AD559" s="19">
        <f>AD557-AD558</f>
        <v>0</v>
      </c>
      <c r="AE559" s="1001"/>
      <c r="AF559" s="1047"/>
      <c r="AG559" s="980"/>
      <c r="AH559" s="53" t="s">
        <v>7</v>
      </c>
      <c r="AI559" s="19">
        <f>AI557-AI558</f>
        <v>0</v>
      </c>
      <c r="AJ559" s="1001"/>
      <c r="AK559" s="1047"/>
      <c r="AL559" s="980"/>
      <c r="AM559" s="53" t="s">
        <v>7</v>
      </c>
      <c r="AN559" s="19">
        <f>AN557-AN558</f>
        <v>0</v>
      </c>
      <c r="AO559" s="1001"/>
      <c r="AP559" s="1047"/>
      <c r="AQ559" s="980"/>
      <c r="AR559" s="53" t="s">
        <v>7</v>
      </c>
      <c r="AS559" s="19">
        <f>AS557-AS558</f>
        <v>0</v>
      </c>
      <c r="AT559" s="1001"/>
      <c r="AU559" s="1047"/>
      <c r="AV559" s="980"/>
      <c r="AW559" s="53" t="s">
        <v>7</v>
      </c>
      <c r="AX559" s="19">
        <f>AX557-AX558</f>
        <v>0</v>
      </c>
      <c r="AY559" s="1001"/>
      <c r="AZ559" s="1047"/>
      <c r="BA559" s="980"/>
      <c r="BB559" s="53" t="s">
        <v>7</v>
      </c>
      <c r="BC559" s="19">
        <f>BC557-BC558</f>
        <v>0</v>
      </c>
      <c r="BD559" s="1001"/>
      <c r="BE559" s="1047"/>
      <c r="BF559" s="980"/>
      <c r="BG559" s="53" t="s">
        <v>7</v>
      </c>
      <c r="BH559" s="19">
        <f>BH557-BH558</f>
        <v>0</v>
      </c>
      <c r="BI559" s="1001"/>
      <c r="BJ559" s="1047"/>
      <c r="BK559" s="980"/>
      <c r="BL559" s="85"/>
      <c r="BM559" s="84"/>
      <c r="BN559" s="1001"/>
      <c r="BO559" s="968"/>
      <c r="BP559" s="955"/>
      <c r="BQ559" s="85"/>
      <c r="BR559" s="84"/>
      <c r="BS559" s="1001"/>
      <c r="BT559" s="968"/>
      <c r="BU559" s="955"/>
      <c r="BV559" s="85"/>
      <c r="BW559" s="84"/>
      <c r="BX559" s="1001"/>
      <c r="BY559" s="968"/>
      <c r="BZ559" s="955"/>
      <c r="CA559" s="1005"/>
      <c r="CB559" s="1021"/>
      <c r="CC559" s="946">
        <f t="shared" si="238"/>
        <v>0</v>
      </c>
    </row>
    <row r="560" spans="1:81" ht="18" customHeight="1" thickBot="1">
      <c r="A560" s="1180"/>
      <c r="B560" s="1143"/>
      <c r="C560" s="1145" t="s">
        <v>40</v>
      </c>
      <c r="D560" s="44" t="s">
        <v>8</v>
      </c>
      <c r="E560" s="35"/>
      <c r="F560" s="1001"/>
      <c r="G560" s="1045">
        <f>E563*F529-H560</f>
        <v>0</v>
      </c>
      <c r="H560" s="1114"/>
      <c r="I560" s="44" t="s">
        <v>8</v>
      </c>
      <c r="J560" s="35"/>
      <c r="K560" s="1001"/>
      <c r="L560" s="1045">
        <f>J563*K529-M560</f>
        <v>0</v>
      </c>
      <c r="M560" s="1114"/>
      <c r="N560" s="44" t="s">
        <v>8</v>
      </c>
      <c r="O560" s="35"/>
      <c r="P560" s="1001"/>
      <c r="Q560" s="1045">
        <f>O563*P529-R560</f>
        <v>0</v>
      </c>
      <c r="R560" s="1056">
        <f>IF(O560="",0,ROUND(SUM(R529:R543)*O560*P529*1.35/職員設定!$C$7,0))</f>
        <v>0</v>
      </c>
      <c r="S560" s="44" t="s">
        <v>8</v>
      </c>
      <c r="T560" s="35"/>
      <c r="U560" s="1001"/>
      <c r="V560" s="1045">
        <f>T563*U529-W560</f>
        <v>0</v>
      </c>
      <c r="W560" s="1056">
        <f>IF(T560="",0,ROUND(SUM(W529:W543)*T560*U529*1.35/職員設定!$C$7,0))</f>
        <v>0</v>
      </c>
      <c r="X560" s="44" t="s">
        <v>8</v>
      </c>
      <c r="Y560" s="35"/>
      <c r="Z560" s="1001"/>
      <c r="AA560" s="1045">
        <f>Y563*Z529-AB560</f>
        <v>0</v>
      </c>
      <c r="AB560" s="1056">
        <f>IF(Y560="",0,ROUND(SUM(AB529:AB543)*Y560*Z529*1.35/職員設定!$C$7,0))</f>
        <v>0</v>
      </c>
      <c r="AC560" s="44" t="s">
        <v>8</v>
      </c>
      <c r="AD560" s="35"/>
      <c r="AE560" s="1001"/>
      <c r="AF560" s="1045">
        <f>AD563*AE529-AG560</f>
        <v>0</v>
      </c>
      <c r="AG560" s="961">
        <f>IF(AD560="",0,ROUND(SUM(AG529:AG543)*AD560*AE529*1.35/職員設定!$C$7,0))</f>
        <v>0</v>
      </c>
      <c r="AH560" s="44" t="s">
        <v>8</v>
      </c>
      <c r="AI560" s="35"/>
      <c r="AJ560" s="1001"/>
      <c r="AK560" s="1045">
        <f>AI563*AJ529-AL560</f>
        <v>0</v>
      </c>
      <c r="AL560" s="961">
        <f>IF(AI560="",0,ROUND(SUM(AL529:AL543)*AI560*AJ529*1.35/職員設定!$C$7,0))</f>
        <v>0</v>
      </c>
      <c r="AM560" s="44" t="s">
        <v>8</v>
      </c>
      <c r="AN560" s="35"/>
      <c r="AO560" s="1001"/>
      <c r="AP560" s="1045">
        <f>AN563*AO529-AQ560</f>
        <v>0</v>
      </c>
      <c r="AQ560" s="961">
        <f>IF(AN560="",0,ROUND(SUM(AQ529:AQ543)*AN560*AO529*1.35/職員設定!$C$7,0))</f>
        <v>0</v>
      </c>
      <c r="AR560" s="44" t="s">
        <v>8</v>
      </c>
      <c r="AS560" s="35"/>
      <c r="AT560" s="1001"/>
      <c r="AU560" s="1045">
        <f>AS563*AT529-AV560</f>
        <v>0</v>
      </c>
      <c r="AV560" s="961">
        <f>IF(AS560="",0,ROUND(SUM(AV529:AV543)*AS560*AT529*1.35/職員設定!$C$7,0))</f>
        <v>0</v>
      </c>
      <c r="AW560" s="44" t="s">
        <v>8</v>
      </c>
      <c r="AX560" s="35"/>
      <c r="AY560" s="1001"/>
      <c r="AZ560" s="1045">
        <f>AX563*AY529-BA560</f>
        <v>0</v>
      </c>
      <c r="BA560" s="961">
        <f>IF(AX560="",0,ROUND(SUM(BA529:BA543)*AX560*AY529*1.35/職員設定!$C$7,0))</f>
        <v>0</v>
      </c>
      <c r="BB560" s="44" t="s">
        <v>8</v>
      </c>
      <c r="BC560" s="35"/>
      <c r="BD560" s="1001"/>
      <c r="BE560" s="1045">
        <f>BC563*BD529-BF560</f>
        <v>0</v>
      </c>
      <c r="BF560" s="961">
        <f>IF(BC560="",0,ROUND(SUM(BF529:BF543)*BC560*BD529*1.35/職員設定!$C$7,0))</f>
        <v>0</v>
      </c>
      <c r="BG560" s="44" t="s">
        <v>8</v>
      </c>
      <c r="BH560" s="35"/>
      <c r="BI560" s="1001"/>
      <c r="BJ560" s="1045">
        <f>BH563*BI529-BK560</f>
        <v>0</v>
      </c>
      <c r="BK560" s="961">
        <f>IF(BH560="",0,ROUND(SUM(BK529:BK543)*BH560*BI529*1.35/職員設定!$C$7,0))</f>
        <v>0</v>
      </c>
      <c r="BL560" s="75"/>
      <c r="BM560" s="82"/>
      <c r="BN560" s="1001"/>
      <c r="BO560" s="966"/>
      <c r="BP560" s="953"/>
      <c r="BQ560" s="75"/>
      <c r="BR560" s="82"/>
      <c r="BS560" s="1001"/>
      <c r="BT560" s="966"/>
      <c r="BU560" s="953"/>
      <c r="BV560" s="75"/>
      <c r="BW560" s="82"/>
      <c r="BX560" s="1001"/>
      <c r="BY560" s="966"/>
      <c r="BZ560" s="953"/>
      <c r="CA560" s="1082">
        <f t="shared" ref="CA560" si="243">BJ560+BK560+BE560+BF560+AZ560+BA560+AU560+AV560+AP560+AQ560+AK560+AL560+AF560+AG560+AA560+AB560+V560+W560+Q560+R560+L560+M560+G560+H560</f>
        <v>0</v>
      </c>
      <c r="CB560" s="1024">
        <f t="shared" ref="CB560" si="244">H560+M560</f>
        <v>0</v>
      </c>
      <c r="CC560" s="946">
        <f t="shared" si="238"/>
        <v>0</v>
      </c>
    </row>
    <row r="561" spans="1:81" ht="18" customHeight="1" thickBot="1">
      <c r="A561" s="1180"/>
      <c r="B561" s="1143"/>
      <c r="C561" s="1146"/>
      <c r="D561" s="48" t="s">
        <v>38</v>
      </c>
      <c r="E561" s="33"/>
      <c r="F561" s="1001"/>
      <c r="G561" s="1046"/>
      <c r="H561" s="1115"/>
      <c r="I561" s="48" t="s">
        <v>38</v>
      </c>
      <c r="J561" s="33"/>
      <c r="K561" s="1001"/>
      <c r="L561" s="1046"/>
      <c r="M561" s="1115"/>
      <c r="N561" s="48" t="s">
        <v>38</v>
      </c>
      <c r="O561" s="33"/>
      <c r="P561" s="1001"/>
      <c r="Q561" s="1046"/>
      <c r="R561" s="1057"/>
      <c r="S561" s="48" t="s">
        <v>38</v>
      </c>
      <c r="T561" s="33"/>
      <c r="U561" s="1001"/>
      <c r="V561" s="1046"/>
      <c r="W561" s="1057"/>
      <c r="X561" s="48" t="s">
        <v>38</v>
      </c>
      <c r="Y561" s="33"/>
      <c r="Z561" s="1001"/>
      <c r="AA561" s="1046"/>
      <c r="AB561" s="1057"/>
      <c r="AC561" s="48" t="s">
        <v>38</v>
      </c>
      <c r="AD561" s="33"/>
      <c r="AE561" s="1001"/>
      <c r="AF561" s="1046"/>
      <c r="AG561" s="979"/>
      <c r="AH561" s="48" t="s">
        <v>38</v>
      </c>
      <c r="AI561" s="33"/>
      <c r="AJ561" s="1001"/>
      <c r="AK561" s="1046"/>
      <c r="AL561" s="979"/>
      <c r="AM561" s="48" t="s">
        <v>38</v>
      </c>
      <c r="AN561" s="33"/>
      <c r="AO561" s="1001"/>
      <c r="AP561" s="1046"/>
      <c r="AQ561" s="979"/>
      <c r="AR561" s="48" t="s">
        <v>38</v>
      </c>
      <c r="AS561" s="33"/>
      <c r="AT561" s="1001"/>
      <c r="AU561" s="1046"/>
      <c r="AV561" s="979"/>
      <c r="AW561" s="48" t="s">
        <v>38</v>
      </c>
      <c r="AX561" s="33"/>
      <c r="AY561" s="1001"/>
      <c r="AZ561" s="1046"/>
      <c r="BA561" s="979"/>
      <c r="BB561" s="48" t="s">
        <v>38</v>
      </c>
      <c r="BC561" s="33"/>
      <c r="BD561" s="1001"/>
      <c r="BE561" s="1046"/>
      <c r="BF561" s="979"/>
      <c r="BG561" s="48" t="s">
        <v>38</v>
      </c>
      <c r="BH561" s="33"/>
      <c r="BI561" s="1001"/>
      <c r="BJ561" s="1046"/>
      <c r="BK561" s="979"/>
      <c r="BL561" s="79"/>
      <c r="BM561" s="80"/>
      <c r="BN561" s="1001"/>
      <c r="BO561" s="967"/>
      <c r="BP561" s="954"/>
      <c r="BQ561" s="79"/>
      <c r="BR561" s="80"/>
      <c r="BS561" s="1001"/>
      <c r="BT561" s="967"/>
      <c r="BU561" s="954"/>
      <c r="BV561" s="79"/>
      <c r="BW561" s="80"/>
      <c r="BX561" s="1001"/>
      <c r="BY561" s="967"/>
      <c r="BZ561" s="954"/>
      <c r="CA561" s="1004"/>
      <c r="CB561" s="1020"/>
      <c r="CC561" s="946"/>
    </row>
    <row r="562" spans="1:81" s="230" customFormat="1" ht="18" customHeight="1" thickBot="1">
      <c r="A562" s="1180"/>
      <c r="B562" s="1143"/>
      <c r="C562" s="1146"/>
      <c r="D562" s="468" t="s">
        <v>9</v>
      </c>
      <c r="E562" s="6">
        <f>ROUND(E560*職員設定!Q18,0)</f>
        <v>0</v>
      </c>
      <c r="F562" s="1001"/>
      <c r="G562" s="1046"/>
      <c r="H562" s="1115"/>
      <c r="I562" s="468" t="s">
        <v>9</v>
      </c>
      <c r="J562" s="6">
        <f>ROUND(J560*職員設定!Q18,0)</f>
        <v>0</v>
      </c>
      <c r="K562" s="1001"/>
      <c r="L562" s="1046"/>
      <c r="M562" s="1115"/>
      <c r="N562" s="468" t="s">
        <v>9</v>
      </c>
      <c r="O562" s="6">
        <f>ROUND(O560*職員設定!$Q$18,0)</f>
        <v>0</v>
      </c>
      <c r="P562" s="1001"/>
      <c r="Q562" s="1046"/>
      <c r="R562" s="1057"/>
      <c r="S562" s="468" t="s">
        <v>9</v>
      </c>
      <c r="T562" s="6">
        <f>ROUND(T560*職員設定!$Q$18,0)</f>
        <v>0</v>
      </c>
      <c r="U562" s="1001"/>
      <c r="V562" s="1046"/>
      <c r="W562" s="1057"/>
      <c r="X562" s="468" t="s">
        <v>9</v>
      </c>
      <c r="Y562" s="6">
        <f>ROUND(Y560*職員設定!$Q$18,0)</f>
        <v>0</v>
      </c>
      <c r="Z562" s="1001"/>
      <c r="AA562" s="1046"/>
      <c r="AB562" s="1057"/>
      <c r="AC562" s="468" t="s">
        <v>9</v>
      </c>
      <c r="AD562" s="6">
        <f>ROUND(AD560*職員設定!$Q$18,0)</f>
        <v>0</v>
      </c>
      <c r="AE562" s="1001"/>
      <c r="AF562" s="1046"/>
      <c r="AG562" s="979"/>
      <c r="AH562" s="468" t="s">
        <v>9</v>
      </c>
      <c r="AI562" s="6">
        <f>ROUND(AI560*職員設定!$Q$18,0)</f>
        <v>0</v>
      </c>
      <c r="AJ562" s="1001"/>
      <c r="AK562" s="1046"/>
      <c r="AL562" s="979"/>
      <c r="AM562" s="468" t="s">
        <v>9</v>
      </c>
      <c r="AN562" s="6">
        <f>ROUND(AN560*職員設定!$Q$18,0)</f>
        <v>0</v>
      </c>
      <c r="AO562" s="1001"/>
      <c r="AP562" s="1046"/>
      <c r="AQ562" s="979"/>
      <c r="AR562" s="468" t="s">
        <v>9</v>
      </c>
      <c r="AS562" s="6">
        <f>ROUND(AS560*職員設定!$Q$18,0)</f>
        <v>0</v>
      </c>
      <c r="AT562" s="1001"/>
      <c r="AU562" s="1046"/>
      <c r="AV562" s="979"/>
      <c r="AW562" s="468" t="s">
        <v>9</v>
      </c>
      <c r="AX562" s="6">
        <f>ROUND(AX560*職員設定!$Q$18,0)</f>
        <v>0</v>
      </c>
      <c r="AY562" s="1001"/>
      <c r="AZ562" s="1046"/>
      <c r="BA562" s="979"/>
      <c r="BB562" s="468" t="s">
        <v>9</v>
      </c>
      <c r="BC562" s="6">
        <f>ROUND(BC560*職員設定!$Q$18,0)</f>
        <v>0</v>
      </c>
      <c r="BD562" s="1001"/>
      <c r="BE562" s="1046"/>
      <c r="BF562" s="979"/>
      <c r="BG562" s="468" t="s">
        <v>9</v>
      </c>
      <c r="BH562" s="6">
        <f>ROUND(BH560*職員設定!$Q$18,0)</f>
        <v>0</v>
      </c>
      <c r="BI562" s="1001"/>
      <c r="BJ562" s="1046"/>
      <c r="BK562" s="979"/>
      <c r="BL562" s="434"/>
      <c r="BM562" s="28"/>
      <c r="BN562" s="1001"/>
      <c r="BO562" s="967"/>
      <c r="BP562" s="954"/>
      <c r="BQ562" s="434"/>
      <c r="BR562" s="28"/>
      <c r="BS562" s="1001"/>
      <c r="BT562" s="967"/>
      <c r="BU562" s="954"/>
      <c r="BV562" s="434"/>
      <c r="BW562" s="28"/>
      <c r="BX562" s="1001"/>
      <c r="BY562" s="967"/>
      <c r="BZ562" s="954"/>
      <c r="CA562" s="1004"/>
      <c r="CB562" s="1020"/>
      <c r="CC562" s="946"/>
    </row>
    <row r="563" spans="1:81" ht="18.600000000000001" customHeight="1" thickBot="1">
      <c r="A563" s="1180"/>
      <c r="B563" s="1143"/>
      <c r="C563" s="1147"/>
      <c r="D563" s="53" t="s">
        <v>10</v>
      </c>
      <c r="E563" s="19">
        <f>E561-E562</f>
        <v>0</v>
      </c>
      <c r="F563" s="1001"/>
      <c r="G563" s="1047"/>
      <c r="H563" s="1116"/>
      <c r="I563" s="53" t="s">
        <v>10</v>
      </c>
      <c r="J563" s="19">
        <f>J561-J562</f>
        <v>0</v>
      </c>
      <c r="K563" s="1001"/>
      <c r="L563" s="1047"/>
      <c r="M563" s="1116"/>
      <c r="N563" s="53" t="s">
        <v>10</v>
      </c>
      <c r="O563" s="19">
        <f>O561-O562</f>
        <v>0</v>
      </c>
      <c r="P563" s="1001"/>
      <c r="Q563" s="1047"/>
      <c r="R563" s="1058"/>
      <c r="S563" s="53" t="s">
        <v>10</v>
      </c>
      <c r="T563" s="19">
        <f>T561-T562</f>
        <v>0</v>
      </c>
      <c r="U563" s="1001"/>
      <c r="V563" s="1047"/>
      <c r="W563" s="1058"/>
      <c r="X563" s="53" t="s">
        <v>10</v>
      </c>
      <c r="Y563" s="19">
        <f>Y561-Y562</f>
        <v>0</v>
      </c>
      <c r="Z563" s="1001"/>
      <c r="AA563" s="1047"/>
      <c r="AB563" s="1058"/>
      <c r="AC563" s="53" t="s">
        <v>10</v>
      </c>
      <c r="AD563" s="19">
        <f>AD561-AD562</f>
        <v>0</v>
      </c>
      <c r="AE563" s="1001"/>
      <c r="AF563" s="1047"/>
      <c r="AG563" s="980"/>
      <c r="AH563" s="53" t="s">
        <v>10</v>
      </c>
      <c r="AI563" s="19">
        <f>AI561-AI562</f>
        <v>0</v>
      </c>
      <c r="AJ563" s="1001"/>
      <c r="AK563" s="1047"/>
      <c r="AL563" s="980"/>
      <c r="AM563" s="53" t="s">
        <v>10</v>
      </c>
      <c r="AN563" s="19">
        <f>AN561-AN562</f>
        <v>0</v>
      </c>
      <c r="AO563" s="1001"/>
      <c r="AP563" s="1047"/>
      <c r="AQ563" s="980"/>
      <c r="AR563" s="53" t="s">
        <v>10</v>
      </c>
      <c r="AS563" s="19">
        <f>AS561-AS562</f>
        <v>0</v>
      </c>
      <c r="AT563" s="1001"/>
      <c r="AU563" s="1047"/>
      <c r="AV563" s="980"/>
      <c r="AW563" s="53" t="s">
        <v>10</v>
      </c>
      <c r="AX563" s="19">
        <f>AX561-AX562</f>
        <v>0</v>
      </c>
      <c r="AY563" s="1001"/>
      <c r="AZ563" s="1047"/>
      <c r="BA563" s="980"/>
      <c r="BB563" s="53" t="s">
        <v>10</v>
      </c>
      <c r="BC563" s="19">
        <f>BC561-BC562</f>
        <v>0</v>
      </c>
      <c r="BD563" s="1001"/>
      <c r="BE563" s="1047"/>
      <c r="BF563" s="980"/>
      <c r="BG563" s="53" t="s">
        <v>10</v>
      </c>
      <c r="BH563" s="19">
        <f>BH561-BH562</f>
        <v>0</v>
      </c>
      <c r="BI563" s="1001"/>
      <c r="BJ563" s="1047"/>
      <c r="BK563" s="980"/>
      <c r="BL563" s="85"/>
      <c r="BM563" s="84"/>
      <c r="BN563" s="1001"/>
      <c r="BO563" s="968"/>
      <c r="BP563" s="955"/>
      <c r="BQ563" s="85"/>
      <c r="BR563" s="84"/>
      <c r="BS563" s="1001"/>
      <c r="BT563" s="968"/>
      <c r="BU563" s="955"/>
      <c r="BV563" s="85"/>
      <c r="BW563" s="84"/>
      <c r="BX563" s="1001"/>
      <c r="BY563" s="968"/>
      <c r="BZ563" s="955"/>
      <c r="CA563" s="1005"/>
      <c r="CB563" s="1021"/>
      <c r="CC563" s="946">
        <f t="shared" ref="CC563" si="245">BK563+BF563+BA563+AV563+AQ563+AL563+AG563+AB563+W563+R563</f>
        <v>0</v>
      </c>
    </row>
    <row r="564" spans="1:81" ht="18" customHeight="1" thickBot="1">
      <c r="A564" s="1180"/>
      <c r="B564" s="1143"/>
      <c r="C564" s="1146" t="s">
        <v>43</v>
      </c>
      <c r="D564" s="48" t="s">
        <v>11</v>
      </c>
      <c r="E564" s="36"/>
      <c r="F564" s="1001"/>
      <c r="G564" s="1046">
        <f>E567*F529-H564</f>
        <v>0</v>
      </c>
      <c r="H564" s="1114"/>
      <c r="I564" s="48" t="s">
        <v>11</v>
      </c>
      <c r="J564" s="36"/>
      <c r="K564" s="1001"/>
      <c r="L564" s="1046">
        <f>J567*K529-M564</f>
        <v>0</v>
      </c>
      <c r="M564" s="1114"/>
      <c r="N564" s="48" t="s">
        <v>11</v>
      </c>
      <c r="O564" s="36"/>
      <c r="P564" s="1001"/>
      <c r="Q564" s="1046">
        <f>O567*P529-R564</f>
        <v>0</v>
      </c>
      <c r="R564" s="1056">
        <f>IF(O564="",0,ROUND(SUM(R529:R543)*O564*P529*0.25/職員設定!$C$7,0))</f>
        <v>0</v>
      </c>
      <c r="S564" s="48" t="s">
        <v>11</v>
      </c>
      <c r="T564" s="36"/>
      <c r="U564" s="1001"/>
      <c r="V564" s="1046">
        <f>T567*U529-W564</f>
        <v>0</v>
      </c>
      <c r="W564" s="1056">
        <f>IF(T564="",0,ROUND(SUM(W529:W543)*T564*U529*0.25/職員設定!$C$7,0))</f>
        <v>0</v>
      </c>
      <c r="X564" s="48" t="s">
        <v>11</v>
      </c>
      <c r="Y564" s="36"/>
      <c r="Z564" s="1001"/>
      <c r="AA564" s="1046">
        <f>Y567*Z529-AB564</f>
        <v>0</v>
      </c>
      <c r="AB564" s="1056">
        <f>IF(Y564="",0,ROUND(SUM(AB529:AB543)*Y564*Z529*0.25/職員設定!$C$7,0))</f>
        <v>0</v>
      </c>
      <c r="AC564" s="48" t="s">
        <v>11</v>
      </c>
      <c r="AD564" s="36"/>
      <c r="AE564" s="1001"/>
      <c r="AF564" s="1046">
        <f>AD567*AE529-AG564</f>
        <v>0</v>
      </c>
      <c r="AG564" s="961">
        <f>IF(AD564="",0,ROUND(SUM(AG529:AG543)*AD564*AE529*0.25/職員設定!$C$7,0))</f>
        <v>0</v>
      </c>
      <c r="AH564" s="48" t="s">
        <v>11</v>
      </c>
      <c r="AI564" s="36"/>
      <c r="AJ564" s="1001"/>
      <c r="AK564" s="1046">
        <f>AI567*AJ529-AL564</f>
        <v>0</v>
      </c>
      <c r="AL564" s="961">
        <f>IF(AI564="",0,ROUND(SUM(AL529:AL543)*AI564*AJ529*0.25/職員設定!$C$7,0))</f>
        <v>0</v>
      </c>
      <c r="AM564" s="48" t="s">
        <v>11</v>
      </c>
      <c r="AN564" s="36"/>
      <c r="AO564" s="1001"/>
      <c r="AP564" s="1046">
        <f>AN567*AO529-AQ564</f>
        <v>0</v>
      </c>
      <c r="AQ564" s="961">
        <f>IF(AN564="",0,ROUND(SUM(AQ529:AQ543)*AN564*AO529*0.25/職員設定!$C$7,0))</f>
        <v>0</v>
      </c>
      <c r="AR564" s="48" t="s">
        <v>11</v>
      </c>
      <c r="AS564" s="36"/>
      <c r="AT564" s="1001"/>
      <c r="AU564" s="1046">
        <f>AS567*AT529-AV564</f>
        <v>0</v>
      </c>
      <c r="AV564" s="961">
        <f>IF(AS564="",0,ROUND(SUM(AV529:AV543)*AS564*AT529*0.25/職員設定!$C$7,0))</f>
        <v>0</v>
      </c>
      <c r="AW564" s="48" t="s">
        <v>11</v>
      </c>
      <c r="AX564" s="36"/>
      <c r="AY564" s="1001"/>
      <c r="AZ564" s="1046">
        <f>AX567*AY529-BA564</f>
        <v>0</v>
      </c>
      <c r="BA564" s="961">
        <f>IF(AX564="",0,ROUND(SUM(BA529:BA543)*AX564*AY529*0.25/職員設定!$C$7,0))</f>
        <v>0</v>
      </c>
      <c r="BB564" s="48" t="s">
        <v>11</v>
      </c>
      <c r="BC564" s="36"/>
      <c r="BD564" s="1001"/>
      <c r="BE564" s="1046">
        <f>BC567*BD529-BF564</f>
        <v>0</v>
      </c>
      <c r="BF564" s="961">
        <f>IF(BC564="",0,ROUND(SUM(BF529:BF543)*BC564*BD529*0.25/職員設定!$C$7,0))</f>
        <v>0</v>
      </c>
      <c r="BG564" s="48" t="s">
        <v>11</v>
      </c>
      <c r="BH564" s="36"/>
      <c r="BI564" s="1001"/>
      <c r="BJ564" s="1046">
        <f>BH567*BI529-BK564</f>
        <v>0</v>
      </c>
      <c r="BK564" s="961">
        <f>IF(BH564="",0,ROUND(SUM(BK529:BK543)*BH564*BI529*0.25/職員設定!$C$7,0))</f>
        <v>0</v>
      </c>
      <c r="BL564" s="79"/>
      <c r="BM564" s="86"/>
      <c r="BN564" s="1001"/>
      <c r="BO564" s="969"/>
      <c r="BP564" s="953"/>
      <c r="BQ564" s="79"/>
      <c r="BR564" s="86"/>
      <c r="BS564" s="1001"/>
      <c r="BT564" s="969"/>
      <c r="BU564" s="953"/>
      <c r="BV564" s="79"/>
      <c r="BW564" s="86"/>
      <c r="BX564" s="1001"/>
      <c r="BY564" s="969"/>
      <c r="BZ564" s="953"/>
      <c r="CA564" s="1082">
        <f t="shared" ref="CA564" si="246">BJ564+BK564+BE564+BF564+AZ564+BA564+AU564+AV564+AP564+AQ564+AK564+AL564+AF564+AG564+AA564+AB564+V564+W564+Q564+R564+L564+M564+G564+H564</f>
        <v>0</v>
      </c>
      <c r="CB564" s="1024">
        <f t="shared" ref="CB564" si="247">H564+M564</f>
        <v>0</v>
      </c>
      <c r="CC564" s="946">
        <f>BK564+BF564+BA564+AV564+AQ564+AL564+AG564+AB564+W564+R564</f>
        <v>0</v>
      </c>
    </row>
    <row r="565" spans="1:81" ht="18" customHeight="1" thickBot="1">
      <c r="A565" s="1180"/>
      <c r="B565" s="1143"/>
      <c r="C565" s="1146"/>
      <c r="D565" s="48" t="s">
        <v>38</v>
      </c>
      <c r="E565" s="33"/>
      <c r="F565" s="1001"/>
      <c r="G565" s="1046"/>
      <c r="H565" s="1115"/>
      <c r="I565" s="48" t="s">
        <v>38</v>
      </c>
      <c r="J565" s="33"/>
      <c r="K565" s="1001"/>
      <c r="L565" s="1046"/>
      <c r="M565" s="1115"/>
      <c r="N565" s="48" t="s">
        <v>38</v>
      </c>
      <c r="O565" s="33">
        <v>0</v>
      </c>
      <c r="P565" s="1001"/>
      <c r="Q565" s="1046"/>
      <c r="R565" s="1057"/>
      <c r="S565" s="48" t="s">
        <v>38</v>
      </c>
      <c r="T565" s="33">
        <v>0</v>
      </c>
      <c r="U565" s="1001"/>
      <c r="V565" s="1046"/>
      <c r="W565" s="1057"/>
      <c r="X565" s="48" t="s">
        <v>38</v>
      </c>
      <c r="Y565" s="33">
        <v>0</v>
      </c>
      <c r="Z565" s="1001"/>
      <c r="AA565" s="1046"/>
      <c r="AB565" s="1057"/>
      <c r="AC565" s="48" t="s">
        <v>38</v>
      </c>
      <c r="AD565" s="33">
        <v>0</v>
      </c>
      <c r="AE565" s="1001"/>
      <c r="AF565" s="1046"/>
      <c r="AG565" s="979"/>
      <c r="AH565" s="48" t="s">
        <v>38</v>
      </c>
      <c r="AI565" s="33">
        <v>0</v>
      </c>
      <c r="AJ565" s="1001"/>
      <c r="AK565" s="1046"/>
      <c r="AL565" s="979"/>
      <c r="AM565" s="48" t="s">
        <v>38</v>
      </c>
      <c r="AN565" s="33">
        <v>0</v>
      </c>
      <c r="AO565" s="1001"/>
      <c r="AP565" s="1046"/>
      <c r="AQ565" s="979"/>
      <c r="AR565" s="48" t="s">
        <v>38</v>
      </c>
      <c r="AS565" s="33">
        <v>0</v>
      </c>
      <c r="AT565" s="1001"/>
      <c r="AU565" s="1046"/>
      <c r="AV565" s="979"/>
      <c r="AW565" s="48" t="s">
        <v>38</v>
      </c>
      <c r="AX565" s="33">
        <v>0</v>
      </c>
      <c r="AY565" s="1001"/>
      <c r="AZ565" s="1046"/>
      <c r="BA565" s="979"/>
      <c r="BB565" s="48" t="s">
        <v>38</v>
      </c>
      <c r="BC565" s="33">
        <v>0</v>
      </c>
      <c r="BD565" s="1001"/>
      <c r="BE565" s="1046"/>
      <c r="BF565" s="979"/>
      <c r="BG565" s="48" t="s">
        <v>38</v>
      </c>
      <c r="BH565" s="33">
        <v>0</v>
      </c>
      <c r="BI565" s="1001"/>
      <c r="BJ565" s="1046"/>
      <c r="BK565" s="979"/>
      <c r="BL565" s="79"/>
      <c r="BM565" s="80"/>
      <c r="BN565" s="1001"/>
      <c r="BO565" s="967"/>
      <c r="BP565" s="954"/>
      <c r="BQ565" s="79"/>
      <c r="BR565" s="80"/>
      <c r="BS565" s="1001"/>
      <c r="BT565" s="967"/>
      <c r="BU565" s="954"/>
      <c r="BV565" s="79"/>
      <c r="BW565" s="80"/>
      <c r="BX565" s="1001"/>
      <c r="BY565" s="967"/>
      <c r="BZ565" s="954"/>
      <c r="CA565" s="1004"/>
      <c r="CB565" s="1020"/>
      <c r="CC565" s="946"/>
    </row>
    <row r="566" spans="1:81" s="230" customFormat="1" ht="18" customHeight="1" thickBot="1">
      <c r="A566" s="1180"/>
      <c r="B566" s="1143"/>
      <c r="C566" s="1146"/>
      <c r="D566" s="468" t="s">
        <v>12</v>
      </c>
      <c r="E566" s="6">
        <f>ROUND(E564*職員設定!R18,0)</f>
        <v>0</v>
      </c>
      <c r="F566" s="1001"/>
      <c r="G566" s="1046"/>
      <c r="H566" s="1115"/>
      <c r="I566" s="468" t="s">
        <v>12</v>
      </c>
      <c r="J566" s="6">
        <f>ROUND(J564*職員設定!R18,0)</f>
        <v>0</v>
      </c>
      <c r="K566" s="1001"/>
      <c r="L566" s="1046"/>
      <c r="M566" s="1115"/>
      <c r="N566" s="468" t="s">
        <v>12</v>
      </c>
      <c r="O566" s="6">
        <f>ROUND(O564*職員設定!$R$18,0)</f>
        <v>0</v>
      </c>
      <c r="P566" s="1001"/>
      <c r="Q566" s="1046"/>
      <c r="R566" s="1057"/>
      <c r="S566" s="468" t="s">
        <v>12</v>
      </c>
      <c r="T566" s="6">
        <f>ROUND(T564*職員設定!$R$18,0)</f>
        <v>0</v>
      </c>
      <c r="U566" s="1001"/>
      <c r="V566" s="1046"/>
      <c r="W566" s="1057"/>
      <c r="X566" s="468" t="s">
        <v>12</v>
      </c>
      <c r="Y566" s="6">
        <f>ROUND(Y564*職員設定!$R$18,0)</f>
        <v>0</v>
      </c>
      <c r="Z566" s="1001"/>
      <c r="AA566" s="1046"/>
      <c r="AB566" s="1057"/>
      <c r="AC566" s="468" t="s">
        <v>12</v>
      </c>
      <c r="AD566" s="6">
        <f>ROUND(AD564*職員設定!$R$18,0)</f>
        <v>0</v>
      </c>
      <c r="AE566" s="1001"/>
      <c r="AF566" s="1046"/>
      <c r="AG566" s="979"/>
      <c r="AH566" s="468" t="s">
        <v>12</v>
      </c>
      <c r="AI566" s="6">
        <f>ROUND(AI564*職員設定!$R$18,0)</f>
        <v>0</v>
      </c>
      <c r="AJ566" s="1001"/>
      <c r="AK566" s="1046"/>
      <c r="AL566" s="979"/>
      <c r="AM566" s="468" t="s">
        <v>12</v>
      </c>
      <c r="AN566" s="6">
        <f>ROUND(AN564*職員設定!$R$18,0)</f>
        <v>0</v>
      </c>
      <c r="AO566" s="1001"/>
      <c r="AP566" s="1046"/>
      <c r="AQ566" s="979"/>
      <c r="AR566" s="468" t="s">
        <v>12</v>
      </c>
      <c r="AS566" s="6">
        <f>ROUND(AS564*職員設定!$R$18,0)</f>
        <v>0</v>
      </c>
      <c r="AT566" s="1001"/>
      <c r="AU566" s="1046"/>
      <c r="AV566" s="979"/>
      <c r="AW566" s="468" t="s">
        <v>12</v>
      </c>
      <c r="AX566" s="6">
        <f>ROUND(AX564*職員設定!$R$18,0)</f>
        <v>0</v>
      </c>
      <c r="AY566" s="1001"/>
      <c r="AZ566" s="1046"/>
      <c r="BA566" s="979"/>
      <c r="BB566" s="468" t="s">
        <v>12</v>
      </c>
      <c r="BC566" s="6">
        <f>ROUND(BC564*職員設定!$R$18,0)</f>
        <v>0</v>
      </c>
      <c r="BD566" s="1001"/>
      <c r="BE566" s="1046"/>
      <c r="BF566" s="979"/>
      <c r="BG566" s="468" t="s">
        <v>12</v>
      </c>
      <c r="BH566" s="6">
        <f>ROUND(BH564*職員設定!$R$18,0)</f>
        <v>0</v>
      </c>
      <c r="BI566" s="1001"/>
      <c r="BJ566" s="1046"/>
      <c r="BK566" s="979"/>
      <c r="BL566" s="434"/>
      <c r="BM566" s="28"/>
      <c r="BN566" s="1001"/>
      <c r="BO566" s="967"/>
      <c r="BP566" s="954"/>
      <c r="BQ566" s="434"/>
      <c r="BR566" s="28"/>
      <c r="BS566" s="1001"/>
      <c r="BT566" s="967"/>
      <c r="BU566" s="954"/>
      <c r="BV566" s="434"/>
      <c r="BW566" s="28"/>
      <c r="BX566" s="1001"/>
      <c r="BY566" s="967"/>
      <c r="BZ566" s="954"/>
      <c r="CA566" s="1004"/>
      <c r="CB566" s="1020"/>
      <c r="CC566" s="946"/>
    </row>
    <row r="567" spans="1:81" ht="18.600000000000001" customHeight="1" thickBot="1">
      <c r="A567" s="1180"/>
      <c r="B567" s="1144"/>
      <c r="C567" s="1147"/>
      <c r="D567" s="54" t="s">
        <v>13</v>
      </c>
      <c r="E567" s="20">
        <f>E565-E566</f>
        <v>0</v>
      </c>
      <c r="F567" s="1001"/>
      <c r="G567" s="1047"/>
      <c r="H567" s="1116"/>
      <c r="I567" s="54" t="s">
        <v>13</v>
      </c>
      <c r="J567" s="20">
        <f>J565-J566</f>
        <v>0</v>
      </c>
      <c r="K567" s="1001"/>
      <c r="L567" s="1047"/>
      <c r="M567" s="1116"/>
      <c r="N567" s="54" t="s">
        <v>13</v>
      </c>
      <c r="O567" s="20">
        <f>O565-O566</f>
        <v>0</v>
      </c>
      <c r="P567" s="1001"/>
      <c r="Q567" s="1047"/>
      <c r="R567" s="1058"/>
      <c r="S567" s="54" t="s">
        <v>13</v>
      </c>
      <c r="T567" s="20">
        <f>T565-T566</f>
        <v>0</v>
      </c>
      <c r="U567" s="1001"/>
      <c r="V567" s="1047"/>
      <c r="W567" s="1058"/>
      <c r="X567" s="54" t="s">
        <v>13</v>
      </c>
      <c r="Y567" s="20">
        <f>Y565-Y566</f>
        <v>0</v>
      </c>
      <c r="Z567" s="1001"/>
      <c r="AA567" s="1047"/>
      <c r="AB567" s="1058"/>
      <c r="AC567" s="54" t="s">
        <v>13</v>
      </c>
      <c r="AD567" s="20">
        <f>AD565-AD566</f>
        <v>0</v>
      </c>
      <c r="AE567" s="1001"/>
      <c r="AF567" s="1047"/>
      <c r="AG567" s="980"/>
      <c r="AH567" s="54" t="s">
        <v>13</v>
      </c>
      <c r="AI567" s="20">
        <f>AI565-AI566</f>
        <v>0</v>
      </c>
      <c r="AJ567" s="1001"/>
      <c r="AK567" s="1047"/>
      <c r="AL567" s="980"/>
      <c r="AM567" s="54" t="s">
        <v>13</v>
      </c>
      <c r="AN567" s="20">
        <f>AN565-AN566</f>
        <v>0</v>
      </c>
      <c r="AO567" s="1001"/>
      <c r="AP567" s="1047"/>
      <c r="AQ567" s="980"/>
      <c r="AR567" s="54" t="s">
        <v>13</v>
      </c>
      <c r="AS567" s="20">
        <f>AS565-AS566</f>
        <v>0</v>
      </c>
      <c r="AT567" s="1001"/>
      <c r="AU567" s="1047"/>
      <c r="AV567" s="980"/>
      <c r="AW567" s="54" t="s">
        <v>13</v>
      </c>
      <c r="AX567" s="20">
        <f>AX565-AX566</f>
        <v>0</v>
      </c>
      <c r="AY567" s="1001"/>
      <c r="AZ567" s="1047"/>
      <c r="BA567" s="980"/>
      <c r="BB567" s="54" t="s">
        <v>13</v>
      </c>
      <c r="BC567" s="20">
        <f>BC565-BC566</f>
        <v>0</v>
      </c>
      <c r="BD567" s="1001"/>
      <c r="BE567" s="1047"/>
      <c r="BF567" s="980"/>
      <c r="BG567" s="54" t="s">
        <v>13</v>
      </c>
      <c r="BH567" s="20">
        <f>BH565-BH566</f>
        <v>0</v>
      </c>
      <c r="BI567" s="1001"/>
      <c r="BJ567" s="1047"/>
      <c r="BK567" s="980"/>
      <c r="BL567" s="87"/>
      <c r="BM567" s="88"/>
      <c r="BN567" s="1001"/>
      <c r="BO567" s="968"/>
      <c r="BP567" s="955"/>
      <c r="BQ567" s="87"/>
      <c r="BR567" s="88"/>
      <c r="BS567" s="1001"/>
      <c r="BT567" s="968"/>
      <c r="BU567" s="955"/>
      <c r="BV567" s="87"/>
      <c r="BW567" s="88"/>
      <c r="BX567" s="1001"/>
      <c r="BY567" s="968"/>
      <c r="BZ567" s="955"/>
      <c r="CA567" s="1005"/>
      <c r="CB567" s="1021"/>
      <c r="CC567" s="946">
        <f t="shared" si="238"/>
        <v>0</v>
      </c>
    </row>
    <row r="568" spans="1:81" ht="18" customHeight="1">
      <c r="A568" s="1180"/>
      <c r="B568" s="1171" t="s">
        <v>87</v>
      </c>
      <c r="C568" s="1172"/>
      <c r="D568" s="55" t="s">
        <v>84</v>
      </c>
      <c r="E568" s="189"/>
      <c r="F568" s="1001"/>
      <c r="G568" s="1090">
        <f>E571*F529-H568</f>
        <v>0</v>
      </c>
      <c r="H568" s="1117"/>
      <c r="I568" s="55" t="s">
        <v>84</v>
      </c>
      <c r="J568" s="189"/>
      <c r="K568" s="1001"/>
      <c r="L568" s="1090">
        <f>J571*K529-M568</f>
        <v>0</v>
      </c>
      <c r="M568" s="1117"/>
      <c r="N568" s="55" t="s">
        <v>84</v>
      </c>
      <c r="O568" s="189"/>
      <c r="P568" s="1001"/>
      <c r="Q568" s="1042">
        <f>O571*P529-R568</f>
        <v>0</v>
      </c>
      <c r="R568" s="1059">
        <f>ROUND(IF(O568="",0,O571*P529*SUM($R529:$R543)/SUM($Q529:$Q543,$R529:$R543)),0)</f>
        <v>0</v>
      </c>
      <c r="S568" s="55" t="s">
        <v>84</v>
      </c>
      <c r="T568" s="189"/>
      <c r="U568" s="1001"/>
      <c r="V568" s="1042">
        <f>T571*U529-W568</f>
        <v>0</v>
      </c>
      <c r="W568" s="1059">
        <f>ROUND(IF(T568="",0,T571*U529*SUM($R529:$R543)/SUM($Q529:$Q543,$R529:$R543)),0)</f>
        <v>0</v>
      </c>
      <c r="X568" s="55" t="s">
        <v>84</v>
      </c>
      <c r="Y568" s="189"/>
      <c r="Z568" s="1001"/>
      <c r="AA568" s="1042">
        <f>Y571*Z529-AB568</f>
        <v>0</v>
      </c>
      <c r="AB568" s="1059">
        <f>ROUND(IF(Y568="",0,Y571*Z529*SUM($R529:$R543)/SUM($Q529:$Q543,$R529:$R543)),0)</f>
        <v>0</v>
      </c>
      <c r="AC568" s="55" t="s">
        <v>84</v>
      </c>
      <c r="AD568" s="189"/>
      <c r="AE568" s="1001"/>
      <c r="AF568" s="1042">
        <f>AD571*AE529-AG568</f>
        <v>0</v>
      </c>
      <c r="AG568" s="989">
        <f>ROUND(IF(AD568="",0,AD571*AE529*SUM($R529:$R543)/SUM($Q529:$Q543,$R529:$R543)),0)</f>
        <v>0</v>
      </c>
      <c r="AH568" s="55" t="s">
        <v>84</v>
      </c>
      <c r="AI568" s="189"/>
      <c r="AJ568" s="1001"/>
      <c r="AK568" s="1042">
        <f>AI571*AJ529-AL568</f>
        <v>0</v>
      </c>
      <c r="AL568" s="989">
        <f>ROUND(IF(AI568="",0,AI571*AJ529*SUM($R529:$R543)/SUM($Q529:$Q543,$R529:$R543)),0)</f>
        <v>0</v>
      </c>
      <c r="AM568" s="55" t="s">
        <v>84</v>
      </c>
      <c r="AN568" s="189"/>
      <c r="AO568" s="1001"/>
      <c r="AP568" s="1042">
        <f>AN571*AO529-AQ568</f>
        <v>0</v>
      </c>
      <c r="AQ568" s="989">
        <f>ROUND(IF(AN568="",0,AN571*AO529*SUM($R529:$R543)/SUM($Q529:$Q543,$R529:$R543)),0)</f>
        <v>0</v>
      </c>
      <c r="AR568" s="55" t="s">
        <v>84</v>
      </c>
      <c r="AS568" s="189"/>
      <c r="AT568" s="1001"/>
      <c r="AU568" s="1042">
        <f>AS571*AT529-AV568</f>
        <v>0</v>
      </c>
      <c r="AV568" s="989">
        <f>ROUND(IF(AS568="",0,AS571*AT529*SUM($R529:$R543)/SUM($Q529:$Q543,$R529:$R543)),0)</f>
        <v>0</v>
      </c>
      <c r="AW568" s="55" t="s">
        <v>84</v>
      </c>
      <c r="AX568" s="189"/>
      <c r="AY568" s="1001"/>
      <c r="AZ568" s="1042">
        <f>AX571*AY529-BA568</f>
        <v>0</v>
      </c>
      <c r="BA568" s="989">
        <f>ROUND(IF(AX568="",0,AX571*AY529*SUM($R529:$R543)/SUM($Q529:$Q543,$R529:$R543)),0)</f>
        <v>0</v>
      </c>
      <c r="BB568" s="55" t="s">
        <v>84</v>
      </c>
      <c r="BC568" s="189"/>
      <c r="BD568" s="1001"/>
      <c r="BE568" s="1042">
        <f>BC571*BD529-BF568</f>
        <v>0</v>
      </c>
      <c r="BF568" s="989">
        <f>ROUND(IF(BC568="",0,BC571*BD529*SUM($R529:$R543)/SUM($Q529:$Q543,$R529:$R543)),0)</f>
        <v>0</v>
      </c>
      <c r="BG568" s="55" t="s">
        <v>84</v>
      </c>
      <c r="BH568" s="189"/>
      <c r="BI568" s="1001"/>
      <c r="BJ568" s="1042">
        <f>BH571*BI529-BK568</f>
        <v>0</v>
      </c>
      <c r="BK568" s="989">
        <f>ROUND(IF(BH568="",0,BH571*BI529*SUM($R529:$R543)/SUM($Q529:$Q543,$R529:$R543)),0)</f>
        <v>0</v>
      </c>
      <c r="BL568" s="89"/>
      <c r="BM568" s="90"/>
      <c r="BN568" s="1001"/>
      <c r="BO568" s="995"/>
      <c r="BP568" s="956"/>
      <c r="BQ568" s="89"/>
      <c r="BR568" s="90"/>
      <c r="BS568" s="1001"/>
      <c r="BT568" s="995"/>
      <c r="BU568" s="956"/>
      <c r="BV568" s="89"/>
      <c r="BW568" s="90"/>
      <c r="BX568" s="1001"/>
      <c r="BY568" s="995"/>
      <c r="BZ568" s="956"/>
      <c r="CA568" s="1083">
        <f t="shared" ref="CA568" si="248">BJ568+BK568+BE568+BF568+AZ568+BA568+AU568+AV568+AP568+AQ568+AK568+AL568+AF568+AG568+AA568+AB568+V568+W568+Q568+R568+L568+M568+G568+H568</f>
        <v>0</v>
      </c>
      <c r="CB568" s="1077">
        <f t="shared" ref="CB568" si="249">H568+M568</f>
        <v>0</v>
      </c>
      <c r="CC568" s="947">
        <f>BK568+BF568+BA568+AV568+AQ568+AL568+AG568+AB568+W568+R568</f>
        <v>0</v>
      </c>
    </row>
    <row r="569" spans="1:81" ht="18" customHeight="1">
      <c r="A569" s="1180"/>
      <c r="B569" s="1173"/>
      <c r="C569" s="1174"/>
      <c r="D569" s="56" t="s">
        <v>49</v>
      </c>
      <c r="E569" s="37"/>
      <c r="F569" s="1001"/>
      <c r="G569" s="1091"/>
      <c r="H569" s="1118"/>
      <c r="I569" s="56" t="s">
        <v>49</v>
      </c>
      <c r="J569" s="37"/>
      <c r="K569" s="1001"/>
      <c r="L569" s="1091"/>
      <c r="M569" s="1118"/>
      <c r="N569" s="56" t="s">
        <v>49</v>
      </c>
      <c r="O569" s="37"/>
      <c r="P569" s="1001"/>
      <c r="Q569" s="1043"/>
      <c r="R569" s="1060"/>
      <c r="S569" s="56" t="s">
        <v>49</v>
      </c>
      <c r="T569" s="37"/>
      <c r="U569" s="1001"/>
      <c r="V569" s="1043"/>
      <c r="W569" s="1060"/>
      <c r="X569" s="56" t="s">
        <v>49</v>
      </c>
      <c r="Y569" s="37"/>
      <c r="Z569" s="1001"/>
      <c r="AA569" s="1043"/>
      <c r="AB569" s="1060"/>
      <c r="AC569" s="56" t="s">
        <v>49</v>
      </c>
      <c r="AD569" s="37"/>
      <c r="AE569" s="1001"/>
      <c r="AF569" s="1043"/>
      <c r="AG569" s="990"/>
      <c r="AH569" s="56" t="s">
        <v>49</v>
      </c>
      <c r="AI569" s="37"/>
      <c r="AJ569" s="1001"/>
      <c r="AK569" s="1043"/>
      <c r="AL569" s="990"/>
      <c r="AM569" s="56" t="s">
        <v>49</v>
      </c>
      <c r="AN569" s="37"/>
      <c r="AO569" s="1001"/>
      <c r="AP569" s="1043"/>
      <c r="AQ569" s="990"/>
      <c r="AR569" s="56" t="s">
        <v>49</v>
      </c>
      <c r="AS569" s="37"/>
      <c r="AT569" s="1001"/>
      <c r="AU569" s="1043"/>
      <c r="AV569" s="990"/>
      <c r="AW569" s="56" t="s">
        <v>49</v>
      </c>
      <c r="AX569" s="37"/>
      <c r="AY569" s="1001"/>
      <c r="AZ569" s="1043"/>
      <c r="BA569" s="990"/>
      <c r="BB569" s="56" t="s">
        <v>49</v>
      </c>
      <c r="BC569" s="37"/>
      <c r="BD569" s="1001"/>
      <c r="BE569" s="1043"/>
      <c r="BF569" s="990"/>
      <c r="BG569" s="56" t="s">
        <v>49</v>
      </c>
      <c r="BH569" s="37"/>
      <c r="BI569" s="1001"/>
      <c r="BJ569" s="1043"/>
      <c r="BK569" s="990"/>
      <c r="BL569" s="91"/>
      <c r="BM569" s="92"/>
      <c r="BN569" s="1001"/>
      <c r="BO569" s="996"/>
      <c r="BP569" s="954"/>
      <c r="BQ569" s="91"/>
      <c r="BR569" s="92"/>
      <c r="BS569" s="1001"/>
      <c r="BT569" s="996"/>
      <c r="BU569" s="954"/>
      <c r="BV569" s="91"/>
      <c r="BW569" s="92"/>
      <c r="BX569" s="1001"/>
      <c r="BY569" s="996"/>
      <c r="BZ569" s="954"/>
      <c r="CA569" s="1084"/>
      <c r="CB569" s="1078"/>
      <c r="CC569" s="948"/>
    </row>
    <row r="570" spans="1:81" s="230" customFormat="1" ht="18" customHeight="1">
      <c r="A570" s="1180"/>
      <c r="B570" s="1173"/>
      <c r="C570" s="1174"/>
      <c r="D570" s="469" t="s">
        <v>85</v>
      </c>
      <c r="E570" s="26">
        <f>ROUND(E568*職員設定!$S$18,0)</f>
        <v>0</v>
      </c>
      <c r="F570" s="1001"/>
      <c r="G570" s="1091"/>
      <c r="H570" s="1118"/>
      <c r="I570" s="469" t="s">
        <v>85</v>
      </c>
      <c r="J570" s="26">
        <f>ROUND(J568*職員設定!$S$18,0)</f>
        <v>0</v>
      </c>
      <c r="K570" s="1001"/>
      <c r="L570" s="1091"/>
      <c r="M570" s="1118"/>
      <c r="N570" s="469" t="s">
        <v>85</v>
      </c>
      <c r="O570" s="26">
        <f>ROUND(O568*職員設定!$S$18,0)</f>
        <v>0</v>
      </c>
      <c r="P570" s="1001"/>
      <c r="Q570" s="1043"/>
      <c r="R570" s="1060"/>
      <c r="S570" s="469" t="s">
        <v>85</v>
      </c>
      <c r="T570" s="26">
        <f>ROUND(T568*職員設定!$S$18,0)</f>
        <v>0</v>
      </c>
      <c r="U570" s="1001"/>
      <c r="V570" s="1043"/>
      <c r="W570" s="1060"/>
      <c r="X570" s="469" t="s">
        <v>85</v>
      </c>
      <c r="Y570" s="26">
        <f>ROUND(Y568*職員設定!$S$18,0)</f>
        <v>0</v>
      </c>
      <c r="Z570" s="1001"/>
      <c r="AA570" s="1043"/>
      <c r="AB570" s="1060"/>
      <c r="AC570" s="469" t="s">
        <v>85</v>
      </c>
      <c r="AD570" s="26">
        <f>ROUND(AD568*職員設定!$S$18,0)</f>
        <v>0</v>
      </c>
      <c r="AE570" s="1001"/>
      <c r="AF570" s="1043"/>
      <c r="AG570" s="990"/>
      <c r="AH570" s="469" t="s">
        <v>85</v>
      </c>
      <c r="AI570" s="26">
        <f>ROUND(AI568*職員設定!$S$18,0)</f>
        <v>0</v>
      </c>
      <c r="AJ570" s="1001"/>
      <c r="AK570" s="1043"/>
      <c r="AL570" s="990"/>
      <c r="AM570" s="469" t="s">
        <v>85</v>
      </c>
      <c r="AN570" s="26">
        <f>ROUND(AN568*職員設定!$S$18,0)</f>
        <v>0</v>
      </c>
      <c r="AO570" s="1001"/>
      <c r="AP570" s="1043"/>
      <c r="AQ570" s="990"/>
      <c r="AR570" s="469" t="s">
        <v>85</v>
      </c>
      <c r="AS570" s="26">
        <f>ROUND(AS568*職員設定!$S$18,0)</f>
        <v>0</v>
      </c>
      <c r="AT570" s="1001"/>
      <c r="AU570" s="1043"/>
      <c r="AV570" s="990"/>
      <c r="AW570" s="469" t="s">
        <v>85</v>
      </c>
      <c r="AX570" s="26">
        <f>ROUND(AX568*職員設定!$S$18,0)</f>
        <v>0</v>
      </c>
      <c r="AY570" s="1001"/>
      <c r="AZ570" s="1043"/>
      <c r="BA570" s="990"/>
      <c r="BB570" s="469" t="s">
        <v>85</v>
      </c>
      <c r="BC570" s="26">
        <f>ROUND(BC568*職員設定!$S$18,0)</f>
        <v>0</v>
      </c>
      <c r="BD570" s="1001"/>
      <c r="BE570" s="1043"/>
      <c r="BF570" s="990"/>
      <c r="BG570" s="469" t="s">
        <v>85</v>
      </c>
      <c r="BH570" s="26">
        <f>ROUND(BH568*職員設定!$S$18,0)</f>
        <v>0</v>
      </c>
      <c r="BI570" s="1001"/>
      <c r="BJ570" s="1043"/>
      <c r="BK570" s="990"/>
      <c r="BL570" s="470"/>
      <c r="BM570" s="26"/>
      <c r="BN570" s="1001"/>
      <c r="BO570" s="997"/>
      <c r="BP570" s="954"/>
      <c r="BQ570" s="470"/>
      <c r="BR570" s="26"/>
      <c r="BS570" s="1001"/>
      <c r="BT570" s="997"/>
      <c r="BU570" s="954"/>
      <c r="BV570" s="470"/>
      <c r="BW570" s="26"/>
      <c r="BX570" s="1001"/>
      <c r="BY570" s="997"/>
      <c r="BZ570" s="954"/>
      <c r="CA570" s="1084"/>
      <c r="CB570" s="1078"/>
      <c r="CC570" s="948"/>
    </row>
    <row r="571" spans="1:81" ht="18.600000000000001" customHeight="1" thickBot="1">
      <c r="A571" s="1180"/>
      <c r="B571" s="1175"/>
      <c r="C571" s="1176"/>
      <c r="D571" s="58" t="s">
        <v>86</v>
      </c>
      <c r="E571" s="19">
        <f>E569-E570</f>
        <v>0</v>
      </c>
      <c r="F571" s="1002"/>
      <c r="G571" s="1092"/>
      <c r="H571" s="1119"/>
      <c r="I571" s="58" t="s">
        <v>86</v>
      </c>
      <c r="J571" s="19">
        <f>J569-J570</f>
        <v>0</v>
      </c>
      <c r="K571" s="1002"/>
      <c r="L571" s="1092"/>
      <c r="M571" s="1119"/>
      <c r="N571" s="58" t="s">
        <v>86</v>
      </c>
      <c r="O571" s="19">
        <f>O569-O570</f>
        <v>0</v>
      </c>
      <c r="P571" s="1002"/>
      <c r="Q571" s="1044"/>
      <c r="R571" s="1061"/>
      <c r="S571" s="58" t="s">
        <v>86</v>
      </c>
      <c r="T571" s="19">
        <f>T569-T570</f>
        <v>0</v>
      </c>
      <c r="U571" s="1002"/>
      <c r="V571" s="1044"/>
      <c r="W571" s="1061"/>
      <c r="X571" s="58" t="s">
        <v>86</v>
      </c>
      <c r="Y571" s="19">
        <f>Y569-Y570</f>
        <v>0</v>
      </c>
      <c r="Z571" s="1002"/>
      <c r="AA571" s="1044"/>
      <c r="AB571" s="1061"/>
      <c r="AC571" s="58" t="s">
        <v>86</v>
      </c>
      <c r="AD571" s="19">
        <f>AD569-AD570</f>
        <v>0</v>
      </c>
      <c r="AE571" s="1002"/>
      <c r="AF571" s="1044"/>
      <c r="AG571" s="991"/>
      <c r="AH571" s="58" t="s">
        <v>86</v>
      </c>
      <c r="AI571" s="19">
        <f>AI569-AI570</f>
        <v>0</v>
      </c>
      <c r="AJ571" s="1002"/>
      <c r="AK571" s="1044"/>
      <c r="AL571" s="991"/>
      <c r="AM571" s="58" t="s">
        <v>86</v>
      </c>
      <c r="AN571" s="19">
        <f>AN569-AN570</f>
        <v>0</v>
      </c>
      <c r="AO571" s="1002"/>
      <c r="AP571" s="1044"/>
      <c r="AQ571" s="991"/>
      <c r="AR571" s="58" t="s">
        <v>86</v>
      </c>
      <c r="AS571" s="19">
        <f>AS569-AS570</f>
        <v>0</v>
      </c>
      <c r="AT571" s="1002"/>
      <c r="AU571" s="1044"/>
      <c r="AV571" s="991"/>
      <c r="AW571" s="58" t="s">
        <v>86</v>
      </c>
      <c r="AX571" s="19">
        <f>AX569-AX570</f>
        <v>0</v>
      </c>
      <c r="AY571" s="1002"/>
      <c r="AZ571" s="1044"/>
      <c r="BA571" s="991"/>
      <c r="BB571" s="58" t="s">
        <v>86</v>
      </c>
      <c r="BC571" s="19">
        <f>BC569-BC570</f>
        <v>0</v>
      </c>
      <c r="BD571" s="1002"/>
      <c r="BE571" s="1044"/>
      <c r="BF571" s="991"/>
      <c r="BG571" s="58" t="s">
        <v>86</v>
      </c>
      <c r="BH571" s="19">
        <f>BH569-BH570</f>
        <v>0</v>
      </c>
      <c r="BI571" s="1002"/>
      <c r="BJ571" s="1044"/>
      <c r="BK571" s="991"/>
      <c r="BL571" s="94"/>
      <c r="BM571" s="84"/>
      <c r="BN571" s="1002"/>
      <c r="BO571" s="998"/>
      <c r="BP571" s="955"/>
      <c r="BQ571" s="94"/>
      <c r="BR571" s="84"/>
      <c r="BS571" s="1002"/>
      <c r="BT571" s="998"/>
      <c r="BU571" s="955"/>
      <c r="BV571" s="94"/>
      <c r="BW571" s="84"/>
      <c r="BX571" s="1002"/>
      <c r="BY571" s="998"/>
      <c r="BZ571" s="955"/>
      <c r="CA571" s="1085"/>
      <c r="CB571" s="1079"/>
      <c r="CC571" s="949">
        <f t="shared" si="238"/>
        <v>0</v>
      </c>
    </row>
    <row r="572" spans="1:81" ht="18" customHeight="1">
      <c r="A572" s="1180"/>
      <c r="B572" s="1134" t="s">
        <v>228</v>
      </c>
      <c r="C572" s="1135"/>
      <c r="D572" s="59" t="str">
        <f>IF(職員設定!$V$8="","",職員設定!$V$8)</f>
        <v>通勤手当</v>
      </c>
      <c r="E572" s="151">
        <v>1800</v>
      </c>
      <c r="F572" s="2"/>
      <c r="G572" s="29" t="s">
        <v>90</v>
      </c>
      <c r="H572" s="165" t="s">
        <v>79</v>
      </c>
      <c r="I572" s="59" t="str">
        <f>IF(職員設定!$V$8="","",職員設定!$V$8)</f>
        <v>通勤手当</v>
      </c>
      <c r="J572" s="151">
        <v>2070</v>
      </c>
      <c r="K572" s="2"/>
      <c r="L572" s="29" t="s">
        <v>90</v>
      </c>
      <c r="M572" s="165" t="s">
        <v>79</v>
      </c>
      <c r="N572" s="59" t="str">
        <f>IF(職員設定!$V$8="","",職員設定!$V$8)</f>
        <v>通勤手当</v>
      </c>
      <c r="O572" s="151">
        <v>1800</v>
      </c>
      <c r="P572" s="2"/>
      <c r="Q572" s="299" t="s">
        <v>79</v>
      </c>
      <c r="R572" s="165" t="s">
        <v>79</v>
      </c>
      <c r="S572" s="59" t="str">
        <f>IF(職員設定!$V$8="","",職員設定!$V$8)</f>
        <v>通勤手当</v>
      </c>
      <c r="T572" s="151">
        <f>IF(T529&lt;&gt;"",職員設定!$V$18,"0")</f>
        <v>1800</v>
      </c>
      <c r="U572" s="2"/>
      <c r="V572" s="299" t="s">
        <v>79</v>
      </c>
      <c r="W572" s="165" t="s">
        <v>79</v>
      </c>
      <c r="X572" s="59" t="str">
        <f>IF(職員設定!$V$8="","",職員設定!$V$8)</f>
        <v>通勤手当</v>
      </c>
      <c r="Y572" s="151">
        <v>1710</v>
      </c>
      <c r="Z572" s="2"/>
      <c r="AA572" s="299" t="s">
        <v>79</v>
      </c>
      <c r="AB572" s="165" t="s">
        <v>79</v>
      </c>
      <c r="AC572" s="59" t="str">
        <f>IF(職員設定!$V$8="","",職員設定!$V$8)</f>
        <v>通勤手当</v>
      </c>
      <c r="AD572" s="151" t="str">
        <f>IF(AD529&lt;&gt;"",職員設定!$V$18,"0")</f>
        <v>0</v>
      </c>
      <c r="AE572" s="2"/>
      <c r="AF572" s="299" t="s">
        <v>79</v>
      </c>
      <c r="AG572" s="165" t="s">
        <v>79</v>
      </c>
      <c r="AH572" s="59" t="str">
        <f>IF(職員設定!$V$8="","",職員設定!$V$8)</f>
        <v>通勤手当</v>
      </c>
      <c r="AI572" s="151" t="str">
        <f>IF(AI529&lt;&gt;"",職員設定!$V$18,"0")</f>
        <v>0</v>
      </c>
      <c r="AJ572" s="2"/>
      <c r="AK572" s="299" t="s">
        <v>79</v>
      </c>
      <c r="AL572" s="165" t="s">
        <v>79</v>
      </c>
      <c r="AM572" s="59" t="str">
        <f>IF(職員設定!$V$8="","",職員設定!$V$8)</f>
        <v>通勤手当</v>
      </c>
      <c r="AN572" s="151" t="str">
        <f>IF(AN529&lt;&gt;"",職員設定!$V$18,"0")</f>
        <v>0</v>
      </c>
      <c r="AO572" s="2"/>
      <c r="AP572" s="299" t="s">
        <v>79</v>
      </c>
      <c r="AQ572" s="165" t="s">
        <v>79</v>
      </c>
      <c r="AR572" s="59" t="str">
        <f>IF(職員設定!$V$8="","",職員設定!$V$8)</f>
        <v>通勤手当</v>
      </c>
      <c r="AS572" s="151" t="str">
        <f>IF(AS529&lt;&gt;"",職員設定!$V$18,"0")</f>
        <v>0</v>
      </c>
      <c r="AT572" s="2"/>
      <c r="AU572" s="299" t="s">
        <v>79</v>
      </c>
      <c r="AV572" s="165" t="s">
        <v>79</v>
      </c>
      <c r="AW572" s="59" t="str">
        <f>IF(職員設定!$V$8="","",職員設定!$V$8)</f>
        <v>通勤手当</v>
      </c>
      <c r="AX572" s="151" t="str">
        <f>IF(AX529&lt;&gt;"",職員設定!$V$18,"0")</f>
        <v>0</v>
      </c>
      <c r="AY572" s="2"/>
      <c r="AZ572" s="299" t="s">
        <v>79</v>
      </c>
      <c r="BA572" s="165" t="s">
        <v>79</v>
      </c>
      <c r="BB572" s="59" t="str">
        <f>IF(職員設定!$V$8="","",職員設定!$V$8)</f>
        <v>通勤手当</v>
      </c>
      <c r="BC572" s="151" t="str">
        <f>IF(BC529&lt;&gt;"",職員設定!$V$18,"0")</f>
        <v>0</v>
      </c>
      <c r="BD572" s="2"/>
      <c r="BE572" s="299" t="s">
        <v>79</v>
      </c>
      <c r="BF572" s="165" t="s">
        <v>79</v>
      </c>
      <c r="BG572" s="59" t="str">
        <f>IF(職員設定!$V$8="","",職員設定!$V$8)</f>
        <v>通勤手当</v>
      </c>
      <c r="BH572" s="151" t="str">
        <f>IF(BH529&lt;&gt;"",職員設定!$V$18,"0")</f>
        <v>0</v>
      </c>
      <c r="BI572" s="2"/>
      <c r="BJ572" s="299" t="s">
        <v>79</v>
      </c>
      <c r="BK572" s="165" t="s">
        <v>79</v>
      </c>
      <c r="BL572" s="95"/>
      <c r="BM572" s="96"/>
      <c r="BN572" s="2"/>
      <c r="BO572" s="29" t="s">
        <v>79</v>
      </c>
      <c r="BP572" s="165" t="s">
        <v>116</v>
      </c>
      <c r="BQ572" s="95"/>
      <c r="BR572" s="96"/>
      <c r="BS572" s="2"/>
      <c r="BT572" s="29" t="s">
        <v>79</v>
      </c>
      <c r="BU572" s="165" t="s">
        <v>116</v>
      </c>
      <c r="BV572" s="95"/>
      <c r="BW572" s="96"/>
      <c r="BX572" s="2"/>
      <c r="BY572" s="29" t="s">
        <v>79</v>
      </c>
      <c r="BZ572" s="165" t="s">
        <v>116</v>
      </c>
      <c r="CA572" s="290" t="s">
        <v>14</v>
      </c>
      <c r="CB572" s="290" t="s">
        <v>14</v>
      </c>
      <c r="CC572" s="603" t="s">
        <v>121</v>
      </c>
    </row>
    <row r="573" spans="1:81" ht="18" customHeight="1">
      <c r="A573" s="1180"/>
      <c r="B573" s="1134"/>
      <c r="C573" s="1135"/>
      <c r="D573" s="61" t="str">
        <f>IF(職員設定!$W$8="","",職員設定!$W$8)</f>
        <v>課税通勤手当</v>
      </c>
      <c r="E573" s="151">
        <f>IF(E529&lt;&gt;"",職員設定!W18,"0")</f>
        <v>0</v>
      </c>
      <c r="F573" s="2"/>
      <c r="G573" s="1093">
        <f>SUM(G529:G567)-G568</f>
        <v>30504</v>
      </c>
      <c r="H573" s="1102">
        <f>SUM(H529:H567)-H568</f>
        <v>4000</v>
      </c>
      <c r="I573" s="61" t="str">
        <f>IF(職員設定!$W$8="","",職員設定!$W$8)</f>
        <v>課税通勤手当</v>
      </c>
      <c r="J573" s="151">
        <f>IF(J529&lt;&gt;"",職員設定!$W$18,"0")</f>
        <v>0</v>
      </c>
      <c r="K573" s="2"/>
      <c r="L573" s="1093">
        <f>SUM(L529:L567)-L568</f>
        <v>30000</v>
      </c>
      <c r="M573" s="1102">
        <f>SUM(M529:M567)-M568</f>
        <v>4000</v>
      </c>
      <c r="N573" s="61" t="str">
        <f>IF(職員設定!$W$8="","",職員設定!$W$8)</f>
        <v>課税通勤手当</v>
      </c>
      <c r="O573" s="151">
        <f>IF(O529&lt;&gt;"",職員設定!$W$18,"0")</f>
        <v>0</v>
      </c>
      <c r="P573" s="2"/>
      <c r="Q573" s="999">
        <f>SUM(Q529:Q567)-Q568</f>
        <v>30000</v>
      </c>
      <c r="R573" s="992">
        <f>SUM(R529:R567)-R568</f>
        <v>4000</v>
      </c>
      <c r="S573" s="61" t="str">
        <f>IF(職員設定!$W$8="","",職員設定!$W$8)</f>
        <v>課税通勤手当</v>
      </c>
      <c r="T573" s="151">
        <f>IF(T529&lt;&gt;"",職員設定!$W$18,"0")</f>
        <v>0</v>
      </c>
      <c r="U573" s="2"/>
      <c r="V573" s="999">
        <f>SUM(V529:V567)-V568</f>
        <v>30000</v>
      </c>
      <c r="W573" s="992">
        <f>SUM(W529:W567)-W568</f>
        <v>4000</v>
      </c>
      <c r="X573" s="61" t="str">
        <f>IF(職員設定!$W$8="","",職員設定!$W$8)</f>
        <v>課税通勤手当</v>
      </c>
      <c r="Y573" s="151">
        <f>IF(Y529&lt;&gt;"",職員設定!$W$18,"0")</f>
        <v>0</v>
      </c>
      <c r="Z573" s="2"/>
      <c r="AA573" s="999">
        <f>SUM(AA529:AA567)-AA568</f>
        <v>30000</v>
      </c>
      <c r="AB573" s="992">
        <f>SUM(AB529:AB567)-AB568</f>
        <v>4000</v>
      </c>
      <c r="AC573" s="61" t="str">
        <f>IF(職員設定!$W$8="","",職員設定!$W$8)</f>
        <v>課税通勤手当</v>
      </c>
      <c r="AD573" s="151" t="str">
        <f>IF(AD529&lt;&gt;"",職員設定!$W$18,"0")</f>
        <v>0</v>
      </c>
      <c r="AE573" s="2"/>
      <c r="AF573" s="999">
        <f>SUM(AF529:AF567)-AF568</f>
        <v>0</v>
      </c>
      <c r="AG573" s="992">
        <f>SUM(AG529:AG567)-AG568</f>
        <v>0</v>
      </c>
      <c r="AH573" s="61" t="str">
        <f>IF(職員設定!$W$8="","",職員設定!$W$8)</f>
        <v>課税通勤手当</v>
      </c>
      <c r="AI573" s="151" t="str">
        <f>IF(AI529&lt;&gt;"",職員設定!$W$18,"0")</f>
        <v>0</v>
      </c>
      <c r="AJ573" s="2"/>
      <c r="AK573" s="999">
        <f>SUM(AK529:AK567)-AK568</f>
        <v>0</v>
      </c>
      <c r="AL573" s="992">
        <f>SUM(AL529:AL567)-AL568</f>
        <v>0</v>
      </c>
      <c r="AM573" s="61" t="str">
        <f>IF(職員設定!$W$8="","",職員設定!$W$8)</f>
        <v>課税通勤手当</v>
      </c>
      <c r="AN573" s="151" t="str">
        <f>IF(AN529&lt;&gt;"",職員設定!$W$18,"0")</f>
        <v>0</v>
      </c>
      <c r="AO573" s="2"/>
      <c r="AP573" s="999">
        <f>SUM(AP529:AP567)-AP568</f>
        <v>0</v>
      </c>
      <c r="AQ573" s="992">
        <f>SUM(AQ529:AQ567)-AQ568</f>
        <v>0</v>
      </c>
      <c r="AR573" s="61" t="str">
        <f>IF(職員設定!$W$8="","",職員設定!$W$8)</f>
        <v>課税通勤手当</v>
      </c>
      <c r="AS573" s="151" t="str">
        <f>IF(AS529&lt;&gt;"",職員設定!$W$18,"0")</f>
        <v>0</v>
      </c>
      <c r="AT573" s="2"/>
      <c r="AU573" s="999">
        <f>SUM(AU529:AU567)-AU568</f>
        <v>0</v>
      </c>
      <c r="AV573" s="992">
        <f>SUM(AV529:AV567)-AV568</f>
        <v>0</v>
      </c>
      <c r="AW573" s="61" t="str">
        <f>IF(職員設定!$W$8="","",職員設定!$W$8)</f>
        <v>課税通勤手当</v>
      </c>
      <c r="AX573" s="151" t="str">
        <f>IF(AX529&lt;&gt;"",職員設定!$W$18,"0")</f>
        <v>0</v>
      </c>
      <c r="AY573" s="2"/>
      <c r="AZ573" s="999">
        <f>SUM(AZ529:AZ567)-AZ568</f>
        <v>0</v>
      </c>
      <c r="BA573" s="992">
        <f>SUM(BA529:BA567)-BA568</f>
        <v>0</v>
      </c>
      <c r="BB573" s="61" t="str">
        <f>IF(職員設定!$W$8="","",職員設定!$W$8)</f>
        <v>課税通勤手当</v>
      </c>
      <c r="BC573" s="151" t="str">
        <f>IF(BC529&lt;&gt;"",職員設定!$W$18,"0")</f>
        <v>0</v>
      </c>
      <c r="BD573" s="2"/>
      <c r="BE573" s="999">
        <f>SUM(BE529:BE567)-BE568</f>
        <v>0</v>
      </c>
      <c r="BF573" s="992">
        <f>SUM(BF529:BF567)-BF568</f>
        <v>0</v>
      </c>
      <c r="BG573" s="61" t="str">
        <f>IF(職員設定!$W$8="","",職員設定!$W$8)</f>
        <v>課税通勤手当</v>
      </c>
      <c r="BH573" s="151" t="str">
        <f>IF(BH529&lt;&gt;"",職員設定!$W$18,"0")</f>
        <v>0</v>
      </c>
      <c r="BI573" s="2"/>
      <c r="BJ573" s="999">
        <f>SUM(BJ529:BJ567)-BJ568</f>
        <v>0</v>
      </c>
      <c r="BK573" s="992">
        <f>SUM(BK529:BK567)-BK568</f>
        <v>0</v>
      </c>
      <c r="BL573" s="97"/>
      <c r="BM573" s="98"/>
      <c r="BN573" s="2"/>
      <c r="BO573" s="999">
        <f>SUM(BO529:BO567)-BO568</f>
        <v>0</v>
      </c>
      <c r="BP573" s="957">
        <f>SUM(BP529:BP567)-BP568</f>
        <v>0</v>
      </c>
      <c r="BQ573" s="97"/>
      <c r="BR573" s="98"/>
      <c r="BS573" s="2"/>
      <c r="BT573" s="999">
        <f>SUM(BT529:BT567)-BT568</f>
        <v>0</v>
      </c>
      <c r="BU573" s="957">
        <f>SUM(BU529:BU567)-BU568</f>
        <v>0</v>
      </c>
      <c r="BV573" s="97"/>
      <c r="BW573" s="98"/>
      <c r="BX573" s="2"/>
      <c r="BY573" s="999">
        <f>SUM(BY529:BY567)-BY568</f>
        <v>0</v>
      </c>
      <c r="BZ573" s="957">
        <f>SUM(BZ529:BZ567)-BZ568</f>
        <v>0</v>
      </c>
      <c r="CA573" s="1089">
        <f>SUM(CA529:CA567)-CA568</f>
        <v>170504</v>
      </c>
      <c r="CB573" s="1088">
        <f>SUM(CB529:CB567)-CB568</f>
        <v>8000</v>
      </c>
      <c r="CC573" s="1015" t="str">
        <f>IF(BZ573+BU573+BP573+BK573+BF573+BA573+AV573+AQ573+AL573+AG573+AB573+W573+R573+CB584+CC584-CC585-CB585=0,"〇",BZ573+BU573+BP573+BK573+BF573+BA573+AV573+AQ573+AL573+AG573+AB573+W573+R573+CB584+CC584-CC585-CB585)</f>
        <v>〇</v>
      </c>
    </row>
    <row r="574" spans="1:81" ht="18" customHeight="1">
      <c r="A574" s="1180"/>
      <c r="B574" s="1134"/>
      <c r="C574" s="1135"/>
      <c r="D574" s="62" t="str">
        <f>IF(職員設定!$X$8="","",職員設定!$X$8)</f>
        <v>名称</v>
      </c>
      <c r="E574" s="152">
        <f>IF(E529&lt;&gt;"",職員設定!X18,"0")</f>
        <v>0</v>
      </c>
      <c r="F574" s="2"/>
      <c r="G574" s="1046"/>
      <c r="H574" s="1096"/>
      <c r="I574" s="62" t="str">
        <f>IF(職員設定!$X$8="","",職員設定!$X$8)</f>
        <v>名称</v>
      </c>
      <c r="J574" s="152">
        <f>IF(J529&lt;&gt;"",職員設定!$X$18,"0")</f>
        <v>0</v>
      </c>
      <c r="K574" s="2"/>
      <c r="L574" s="1046"/>
      <c r="M574" s="1096"/>
      <c r="N574" s="62" t="str">
        <f>IF(職員設定!$X$8="","",職員設定!$X$8)</f>
        <v>名称</v>
      </c>
      <c r="O574" s="152">
        <f>IF(O529&lt;&gt;"",職員設定!$X$18,"0")</f>
        <v>0</v>
      </c>
      <c r="P574" s="2"/>
      <c r="Q574" s="974"/>
      <c r="R574" s="993"/>
      <c r="S574" s="62" t="str">
        <f>IF(職員設定!$X$8="","",職員設定!$X$8)</f>
        <v>名称</v>
      </c>
      <c r="T574" s="152">
        <f>IF(T529&lt;&gt;"",職員設定!$X$18,"0")</f>
        <v>0</v>
      </c>
      <c r="U574" s="2"/>
      <c r="V574" s="974"/>
      <c r="W574" s="993"/>
      <c r="X574" s="62" t="str">
        <f>IF(職員設定!$X$8="","",職員設定!$X$8)</f>
        <v>名称</v>
      </c>
      <c r="Y574" s="152">
        <f>IF(Y529&lt;&gt;"",職員設定!$X$18,"0")</f>
        <v>0</v>
      </c>
      <c r="Z574" s="2"/>
      <c r="AA574" s="974"/>
      <c r="AB574" s="993"/>
      <c r="AC574" s="62" t="str">
        <f>IF(職員設定!$X$8="","",職員設定!$X$8)</f>
        <v>名称</v>
      </c>
      <c r="AD574" s="152" t="str">
        <f>IF(AD529&lt;&gt;"",職員設定!$X$18,"0")</f>
        <v>0</v>
      </c>
      <c r="AE574" s="2"/>
      <c r="AF574" s="974"/>
      <c r="AG574" s="993"/>
      <c r="AH574" s="62" t="str">
        <f>IF(職員設定!$X$8="","",職員設定!$X$8)</f>
        <v>名称</v>
      </c>
      <c r="AI574" s="152" t="str">
        <f>IF(AI529&lt;&gt;"",職員設定!$X$18,"0")</f>
        <v>0</v>
      </c>
      <c r="AJ574" s="2"/>
      <c r="AK574" s="974"/>
      <c r="AL574" s="993"/>
      <c r="AM574" s="62" t="str">
        <f>IF(職員設定!$X$8="","",職員設定!$X$8)</f>
        <v>名称</v>
      </c>
      <c r="AN574" s="152" t="str">
        <f>IF(AN529&lt;&gt;"",職員設定!$X$18,"0")</f>
        <v>0</v>
      </c>
      <c r="AO574" s="2"/>
      <c r="AP574" s="974"/>
      <c r="AQ574" s="993"/>
      <c r="AR574" s="62" t="str">
        <f>IF(職員設定!$X$8="","",職員設定!$X$8)</f>
        <v>名称</v>
      </c>
      <c r="AS574" s="152" t="str">
        <f>IF(AS529&lt;&gt;"",職員設定!$X$18,"0")</f>
        <v>0</v>
      </c>
      <c r="AT574" s="2"/>
      <c r="AU574" s="974"/>
      <c r="AV574" s="993"/>
      <c r="AW574" s="62" t="str">
        <f>IF(職員設定!$X$8="","",職員設定!$X$8)</f>
        <v>名称</v>
      </c>
      <c r="AX574" s="152" t="str">
        <f>IF(AX529&lt;&gt;"",職員設定!$X$18,"0")</f>
        <v>0</v>
      </c>
      <c r="AY574" s="2"/>
      <c r="AZ574" s="974"/>
      <c r="BA574" s="993"/>
      <c r="BB574" s="62" t="str">
        <f>IF(職員設定!$X$8="","",職員設定!$X$8)</f>
        <v>名称</v>
      </c>
      <c r="BC574" s="152" t="str">
        <f>IF(BC529&lt;&gt;"",職員設定!$X$18,"0")</f>
        <v>0</v>
      </c>
      <c r="BD574" s="2"/>
      <c r="BE574" s="974"/>
      <c r="BF574" s="993"/>
      <c r="BG574" s="62" t="str">
        <f>IF(職員設定!$X$8="","",職員設定!$X$8)</f>
        <v>名称</v>
      </c>
      <c r="BH574" s="152" t="str">
        <f>IF(BH529&lt;&gt;"",職員設定!$X$18,"0")</f>
        <v>0</v>
      </c>
      <c r="BI574" s="2"/>
      <c r="BJ574" s="974"/>
      <c r="BK574" s="993"/>
      <c r="BL574" s="99"/>
      <c r="BM574" s="100"/>
      <c r="BN574" s="2"/>
      <c r="BO574" s="974"/>
      <c r="BP574" s="958"/>
      <c r="BQ574" s="99"/>
      <c r="BR574" s="100"/>
      <c r="BS574" s="2"/>
      <c r="BT574" s="974"/>
      <c r="BU574" s="958"/>
      <c r="BV574" s="99"/>
      <c r="BW574" s="100"/>
      <c r="BX574" s="2"/>
      <c r="BY574" s="974"/>
      <c r="BZ574" s="958"/>
      <c r="CA574" s="1004"/>
      <c r="CB574" s="1020"/>
      <c r="CC574" s="1016"/>
    </row>
    <row r="575" spans="1:81" ht="18.600000000000001" customHeight="1" thickBot="1">
      <c r="A575" s="1180"/>
      <c r="B575" s="1136"/>
      <c r="C575" s="1137"/>
      <c r="D575" s="63" t="str">
        <f>IF(職員設定!$Y$8="","",職員設定!$Y$8)</f>
        <v>名称</v>
      </c>
      <c r="E575" s="153">
        <f>IF(E529&lt;&gt;"",職員設定!Y18,"0")</f>
        <v>0</v>
      </c>
      <c r="F575" s="2"/>
      <c r="G575" s="1094"/>
      <c r="H575" s="1097"/>
      <c r="I575" s="63" t="str">
        <f>IF(職員設定!$Y$8="","",職員設定!$Y$8)</f>
        <v>名称</v>
      </c>
      <c r="J575" s="153">
        <f>IF(J529&lt;&gt;"",職員設定!$Y$18,"0")</f>
        <v>0</v>
      </c>
      <c r="K575" s="2"/>
      <c r="L575" s="1094"/>
      <c r="M575" s="1097"/>
      <c r="N575" s="63" t="str">
        <f>IF(職員設定!$Y$8="","",職員設定!$Y$8)</f>
        <v>名称</v>
      </c>
      <c r="O575" s="153">
        <f>IF(O529&lt;&gt;"",職員設定!$Y$18,"0")</f>
        <v>0</v>
      </c>
      <c r="P575" s="24"/>
      <c r="Q575" s="975"/>
      <c r="R575" s="994"/>
      <c r="S575" s="63" t="str">
        <f>IF(職員設定!$Y$8="","",職員設定!$Y$8)</f>
        <v>名称</v>
      </c>
      <c r="T575" s="153">
        <f>IF(T529&lt;&gt;"",職員設定!$Y$18,"0")</f>
        <v>0</v>
      </c>
      <c r="U575" s="24"/>
      <c r="V575" s="975"/>
      <c r="W575" s="994"/>
      <c r="X575" s="63" t="str">
        <f>IF(職員設定!$Y$8="","",職員設定!$Y$8)</f>
        <v>名称</v>
      </c>
      <c r="Y575" s="153">
        <f>IF(Y529&lt;&gt;"",職員設定!$Y$18,"0")</f>
        <v>0</v>
      </c>
      <c r="Z575" s="24"/>
      <c r="AA575" s="975"/>
      <c r="AB575" s="994"/>
      <c r="AC575" s="63" t="str">
        <f>IF(職員設定!$Y$8="","",職員設定!$Y$8)</f>
        <v>名称</v>
      </c>
      <c r="AD575" s="153" t="str">
        <f>IF(AD529&lt;&gt;"",職員設定!$Y$18,"0")</f>
        <v>0</v>
      </c>
      <c r="AE575" s="24"/>
      <c r="AF575" s="975"/>
      <c r="AG575" s="994"/>
      <c r="AH575" s="63" t="str">
        <f>IF(職員設定!$Y$8="","",職員設定!$Y$8)</f>
        <v>名称</v>
      </c>
      <c r="AI575" s="153" t="str">
        <f>IF(AI529&lt;&gt;"",職員設定!$Y$18,"0")</f>
        <v>0</v>
      </c>
      <c r="AJ575" s="24"/>
      <c r="AK575" s="975"/>
      <c r="AL575" s="994"/>
      <c r="AM575" s="63" t="str">
        <f>IF(職員設定!$Y$8="","",職員設定!$Y$8)</f>
        <v>名称</v>
      </c>
      <c r="AN575" s="153" t="str">
        <f>IF(AN529&lt;&gt;"",職員設定!$Y$18,"0")</f>
        <v>0</v>
      </c>
      <c r="AO575" s="24"/>
      <c r="AP575" s="975"/>
      <c r="AQ575" s="994"/>
      <c r="AR575" s="63" t="str">
        <f>IF(職員設定!$Y$8="","",職員設定!$Y$8)</f>
        <v>名称</v>
      </c>
      <c r="AS575" s="153" t="str">
        <f>IF(AS529&lt;&gt;"",職員設定!$Y$18,"0")</f>
        <v>0</v>
      </c>
      <c r="AT575" s="24"/>
      <c r="AU575" s="975"/>
      <c r="AV575" s="994"/>
      <c r="AW575" s="63" t="str">
        <f>IF(職員設定!$Y$8="","",職員設定!$Y$8)</f>
        <v>名称</v>
      </c>
      <c r="AX575" s="153" t="str">
        <f>IF(AX529&lt;&gt;"",職員設定!$Y$18,"0")</f>
        <v>0</v>
      </c>
      <c r="AY575" s="24"/>
      <c r="AZ575" s="975"/>
      <c r="BA575" s="994"/>
      <c r="BB575" s="63" t="str">
        <f>IF(職員設定!$Y$8="","",職員設定!$Y$8)</f>
        <v>名称</v>
      </c>
      <c r="BC575" s="153" t="str">
        <f>IF(BC529&lt;&gt;"",職員設定!$Y$18,"0")</f>
        <v>0</v>
      </c>
      <c r="BD575" s="24"/>
      <c r="BE575" s="975"/>
      <c r="BF575" s="994"/>
      <c r="BG575" s="63" t="str">
        <f>IF(職員設定!$Y$8="","",職員設定!$Y$8)</f>
        <v>名称</v>
      </c>
      <c r="BH575" s="153" t="str">
        <f>IF(BH529&lt;&gt;"",職員設定!$Y$18,"0")</f>
        <v>0</v>
      </c>
      <c r="BI575" s="24"/>
      <c r="BJ575" s="975"/>
      <c r="BK575" s="994"/>
      <c r="BL575" s="101"/>
      <c r="BM575" s="102"/>
      <c r="BN575" s="2"/>
      <c r="BO575" s="975"/>
      <c r="BP575" s="959"/>
      <c r="BQ575" s="101"/>
      <c r="BR575" s="102"/>
      <c r="BS575" s="2"/>
      <c r="BT575" s="975"/>
      <c r="BU575" s="959"/>
      <c r="BV575" s="101"/>
      <c r="BW575" s="102"/>
      <c r="BX575" s="2"/>
      <c r="BY575" s="975"/>
      <c r="BZ575" s="959"/>
      <c r="CA575" s="1005"/>
      <c r="CB575" s="1021"/>
      <c r="CC575" s="1017"/>
    </row>
    <row r="576" spans="1:81" ht="19.8" customHeight="1">
      <c r="A576" s="1180"/>
      <c r="B576" s="1138"/>
      <c r="C576" s="1139"/>
      <c r="D576" s="64" t="s">
        <v>15</v>
      </c>
      <c r="E576" s="8">
        <f>E575+E574+E573+E572+E566+E562+E558+E554+E550+E546+E542+E539+E536+E533+E530-E570</f>
        <v>184468</v>
      </c>
      <c r="F576" s="963" t="str">
        <f>IF(E577=F577,"〇","×")</f>
        <v>〇</v>
      </c>
      <c r="G576" s="964"/>
      <c r="H576" s="965"/>
      <c r="I576" s="64" t="s">
        <v>15</v>
      </c>
      <c r="J576" s="8">
        <f>J575+J574+J573+J572+J566+J562+J558+J554+J550+J546+J542+J539+J536+J533+J530-J570</f>
        <v>182070</v>
      </c>
      <c r="K576" s="963" t="str">
        <f>IF(J577=K577,"〇","×")</f>
        <v>〇</v>
      </c>
      <c r="L576" s="964"/>
      <c r="M576" s="1098"/>
      <c r="N576" s="64" t="s">
        <v>15</v>
      </c>
      <c r="O576" s="8">
        <f>O575+O574+O573+O572+O566+O562+O558+O554+O550+O546+O542+O539+O536+O533+O530-O570</f>
        <v>181800</v>
      </c>
      <c r="P576" s="963" t="str">
        <f>IF(O577=P577,"〇","×")</f>
        <v>〇</v>
      </c>
      <c r="Q576" s="964"/>
      <c r="R576" s="965"/>
      <c r="S576" s="64" t="s">
        <v>15</v>
      </c>
      <c r="T576" s="8">
        <f>T575+T574+T573+T572+T566+T562+T558+T554+T550+T546+T542+T539+T536+T533+T530-T570</f>
        <v>181800</v>
      </c>
      <c r="U576" s="963" t="str">
        <f>IF(T577=U577,"〇","×")</f>
        <v>〇</v>
      </c>
      <c r="V576" s="964"/>
      <c r="W576" s="965"/>
      <c r="X576" s="64" t="s">
        <v>15</v>
      </c>
      <c r="Y576" s="8">
        <f>Y575+Y574+Y573+Y572+Y566+Y562+Y558+Y554+Y550+Y546+Y542+Y539+Y536+Y533+Y530-Y570</f>
        <v>181710</v>
      </c>
      <c r="Z576" s="963" t="str">
        <f>IF(Y577=Z577,"〇","×")</f>
        <v>〇</v>
      </c>
      <c r="AA576" s="964"/>
      <c r="AB576" s="965"/>
      <c r="AC576" s="64" t="s">
        <v>15</v>
      </c>
      <c r="AD576" s="8">
        <f>AD575+AD574+AD573+AD572+AD566+AD562+AD558+AD554+AD550+AD546+AD542+AD539+AD536+AD533+AD530-AD570</f>
        <v>0</v>
      </c>
      <c r="AE576" s="963" t="str">
        <f>IF(AD577=AE577,"〇","×")</f>
        <v>〇</v>
      </c>
      <c r="AF576" s="964"/>
      <c r="AG576" s="965"/>
      <c r="AH576" s="64" t="s">
        <v>15</v>
      </c>
      <c r="AI576" s="8">
        <f>AI575+AI574+AI573+AI572+AI566+AI562+AI558+AI554+AI550+AI546+AI542+AI539+AI536+AI533+AI530-AI570</f>
        <v>0</v>
      </c>
      <c r="AJ576" s="963" t="str">
        <f>IF(AI577=AJ577,"〇","×")</f>
        <v>〇</v>
      </c>
      <c r="AK576" s="964"/>
      <c r="AL576" s="965"/>
      <c r="AM576" s="64" t="s">
        <v>15</v>
      </c>
      <c r="AN576" s="8">
        <f>AN575+AN574+AN573+AN572+AN566+AN562+AN558+AN554+AN550+AN546+AN542+AN539+AN536+AN533+AN530-AN570</f>
        <v>0</v>
      </c>
      <c r="AO576" s="963" t="str">
        <f>IF(AN577=AO577,"〇","×")</f>
        <v>〇</v>
      </c>
      <c r="AP576" s="964"/>
      <c r="AQ576" s="965"/>
      <c r="AR576" s="64" t="s">
        <v>15</v>
      </c>
      <c r="AS576" s="8">
        <f>AS575+AS574+AS573+AS572+AS566+AS562+AS558+AS554+AS550+AS546+AS542+AS539+AS536+AS533+AS530-AS570</f>
        <v>0</v>
      </c>
      <c r="AT576" s="963" t="str">
        <f>IF(AS577=AT577,"〇","×")</f>
        <v>〇</v>
      </c>
      <c r="AU576" s="964"/>
      <c r="AV576" s="965"/>
      <c r="AW576" s="64" t="s">
        <v>15</v>
      </c>
      <c r="AX576" s="8">
        <f>AX575+AX574+AX573+AX572+AX566+AX562+AX558+AX554+AX550+AX546+AX542+AX539+AX536+AX533+AX530-AX570</f>
        <v>0</v>
      </c>
      <c r="AY576" s="963" t="str">
        <f>IF(AX577=AY577,"〇","×")</f>
        <v>〇</v>
      </c>
      <c r="AZ576" s="964"/>
      <c r="BA576" s="965"/>
      <c r="BB576" s="64" t="s">
        <v>15</v>
      </c>
      <c r="BC576" s="8">
        <f>BC575+BC574+BC573+BC572+BC566+BC562+BC558+BC554+BC550+BC546+BC542+BC539+BC536+BC533+BC530-BC570</f>
        <v>0</v>
      </c>
      <c r="BD576" s="963" t="str">
        <f>IF(BC577=BD577,"〇","×")</f>
        <v>〇</v>
      </c>
      <c r="BE576" s="964"/>
      <c r="BF576" s="965"/>
      <c r="BG576" s="64" t="s">
        <v>15</v>
      </c>
      <c r="BH576" s="8">
        <f>BH575+BH574+BH573+BH572+BH566+BH562+BH558+BH554+BH550+BH546+BH542+BH539+BH536+BH533+BH530-BH570</f>
        <v>0</v>
      </c>
      <c r="BI576" s="963" t="str">
        <f>IF(BH577=BI577,"〇","×")</f>
        <v>〇</v>
      </c>
      <c r="BJ576" s="964"/>
      <c r="BK576" s="965"/>
      <c r="BL576" s="64" t="s">
        <v>15</v>
      </c>
      <c r="BM576" s="8">
        <f>BM546</f>
        <v>0</v>
      </c>
      <c r="BN576" s="963" t="str">
        <f>IF(BM577=BN577,"〇","×")</f>
        <v>〇</v>
      </c>
      <c r="BO576" s="964"/>
      <c r="BP576" s="965"/>
      <c r="BQ576" s="64" t="s">
        <v>15</v>
      </c>
      <c r="BR576" s="8">
        <f>BR546</f>
        <v>0</v>
      </c>
      <c r="BS576" s="963" t="str">
        <f>IF(BR577=BS577,"〇","×")</f>
        <v>〇</v>
      </c>
      <c r="BT576" s="964"/>
      <c r="BU576" s="965"/>
      <c r="BV576" s="64" t="s">
        <v>15</v>
      </c>
      <c r="BW576" s="8">
        <f>BW546</f>
        <v>0</v>
      </c>
      <c r="BX576" s="963" t="str">
        <f>IF(BW577=BX577,"〇","×")</f>
        <v>〇</v>
      </c>
      <c r="BY576" s="964"/>
      <c r="BZ576" s="965"/>
      <c r="CA576" s="551">
        <f>BW576+BR576+BM576+BH576+BC576+AX576+AS576+AN576+AI576+AD576+Y576+T576+O576+J576+E576</f>
        <v>911848</v>
      </c>
      <c r="CB576" s="292"/>
      <c r="CC576" s="697"/>
    </row>
    <row r="577" spans="1:81" ht="20.399999999999999" customHeight="1" thickBot="1">
      <c r="A577" s="1180"/>
      <c r="B577" s="1149"/>
      <c r="C577" s="1150"/>
      <c r="D577" s="65" t="s">
        <v>100</v>
      </c>
      <c r="E577" s="27">
        <f>E575+E574+E573+E572+E565+E561+E557+E553+E549+E545+E541+E538+E535+E532+E529-E569</f>
        <v>218972</v>
      </c>
      <c r="F577" s="981">
        <f>E576+G573/F529+H573/F529</f>
        <v>218972</v>
      </c>
      <c r="G577" s="982"/>
      <c r="H577" s="359"/>
      <c r="I577" s="65" t="s">
        <v>100</v>
      </c>
      <c r="J577" s="27">
        <f>J575+J574+J573+J572+J565+J561+J557+J553+J549+J545+J541+J538+J535+J532+J529-J569</f>
        <v>216070</v>
      </c>
      <c r="K577" s="981">
        <f>J576+L573/K529+M573/K529</f>
        <v>216070</v>
      </c>
      <c r="L577" s="982"/>
      <c r="M577" s="365"/>
      <c r="N577" s="65" t="s">
        <v>100</v>
      </c>
      <c r="O577" s="27">
        <f>O575+O574+O573+O572+O565+O561+O557+O553+O549+O545+O541+O538+O535+O532+O529-O569</f>
        <v>215800</v>
      </c>
      <c r="P577" s="981">
        <f>O576+Q573/P529+R573/P529</f>
        <v>215800</v>
      </c>
      <c r="Q577" s="982"/>
      <c r="R577" s="359"/>
      <c r="S577" s="65" t="s">
        <v>100</v>
      </c>
      <c r="T577" s="27">
        <f>T575+T574+T573+T572+T565+T561+T557+T553+T549+T545+T541+T538+T535+T532+T529-T569</f>
        <v>215800</v>
      </c>
      <c r="U577" s="981">
        <f>T576+V573/U529+W573/U529</f>
        <v>215800</v>
      </c>
      <c r="V577" s="982"/>
      <c r="W577" s="359"/>
      <c r="X577" s="65" t="s">
        <v>100</v>
      </c>
      <c r="Y577" s="27">
        <f>Y575+Y574+Y573+Y572+Y565+Y561+Y557+Y553+Y549+Y545+Y541+Y538+Y535+Y532+Y529-Y569</f>
        <v>215710</v>
      </c>
      <c r="Z577" s="981">
        <f>Y576+AA573/Z529+AB573/Z529</f>
        <v>215710</v>
      </c>
      <c r="AA577" s="982"/>
      <c r="AB577" s="359"/>
      <c r="AC577" s="65" t="s">
        <v>100</v>
      </c>
      <c r="AD577" s="27">
        <f>AD575+AD574+AD573+AD572+AD565+AD561+AD557+AD553+AD549+AD545+AD541+AD538+AD535+AD532+AD529-AD569</f>
        <v>0</v>
      </c>
      <c r="AE577" s="981">
        <f>AD576+AF573/AE529+AG573/AE529</f>
        <v>0</v>
      </c>
      <c r="AF577" s="982"/>
      <c r="AG577" s="359"/>
      <c r="AH577" s="65" t="s">
        <v>100</v>
      </c>
      <c r="AI577" s="27">
        <f>AI575+AI574+AI573+AI572+AI565+AI561+AI557+AI553+AI549+AI545+AI541+AI538+AI535+AI532+AI529-AI569</f>
        <v>0</v>
      </c>
      <c r="AJ577" s="981">
        <f>AI576+AK573/AJ529+AL573/AJ529</f>
        <v>0</v>
      </c>
      <c r="AK577" s="982"/>
      <c r="AL577" s="359"/>
      <c r="AM577" s="65" t="s">
        <v>100</v>
      </c>
      <c r="AN577" s="27">
        <f>AN575+AN574+AN573+AN572+AN565+AN561+AN557+AN553+AN549+AN545+AN541+AN538+AN535+AN532+AN529-AN569</f>
        <v>0</v>
      </c>
      <c r="AO577" s="981">
        <f>AN576+AP573/AO529+AQ573/AO529</f>
        <v>0</v>
      </c>
      <c r="AP577" s="982"/>
      <c r="AQ577" s="359"/>
      <c r="AR577" s="65" t="s">
        <v>100</v>
      </c>
      <c r="AS577" s="27">
        <f>AS575+AS574+AS573+AS572+AS565+AS561+AS557+AS553+AS549+AS545+AS541+AS538+AS535+AS532+AS529-AS569</f>
        <v>0</v>
      </c>
      <c r="AT577" s="981">
        <f>AS576+AU573/AT529+AV573/AT529</f>
        <v>0</v>
      </c>
      <c r="AU577" s="982"/>
      <c r="AV577" s="359"/>
      <c r="AW577" s="65" t="s">
        <v>100</v>
      </c>
      <c r="AX577" s="27">
        <f>AX575+AX574+AX573+AX572+AX565+AX561+AX557+AX553+AX549+AX545+AX541+AX538+AX535+AX532+AX529-AX569</f>
        <v>0</v>
      </c>
      <c r="AY577" s="981">
        <f>AX576+AZ573/AY529+BA573/AY529</f>
        <v>0</v>
      </c>
      <c r="AZ577" s="982"/>
      <c r="BA577" s="359"/>
      <c r="BB577" s="65" t="s">
        <v>100</v>
      </c>
      <c r="BC577" s="27">
        <f>BC575+BC574+BC573+BC572+BC565+BC561+BC557+BC553+BC549+BC545+BC541+BC538+BC535+BC532+BC529-BC569</f>
        <v>0</v>
      </c>
      <c r="BD577" s="981">
        <f>BC576+BE573/BD529+BF573/BD529</f>
        <v>0</v>
      </c>
      <c r="BE577" s="982"/>
      <c r="BF577" s="359"/>
      <c r="BG577" s="65" t="s">
        <v>100</v>
      </c>
      <c r="BH577" s="27">
        <f>BH575+BH574+BH573+BH572+BH565+BH561+BH557+BH553+BH549+BH545+BH541+BH538+BH535+BH532+BH529-BH569</f>
        <v>0</v>
      </c>
      <c r="BI577" s="981">
        <f>BH576+BJ573/BI529+BK573/BI529</f>
        <v>0</v>
      </c>
      <c r="BJ577" s="982"/>
      <c r="BK577" s="359"/>
      <c r="BL577" s="65" t="s">
        <v>100</v>
      </c>
      <c r="BM577" s="27">
        <f>BM545</f>
        <v>0</v>
      </c>
      <c r="BN577" s="981">
        <f>BM576+BO573/BN529+BP573/BN529</f>
        <v>0</v>
      </c>
      <c r="BO577" s="982"/>
      <c r="BP577" s="359"/>
      <c r="BQ577" s="65" t="s">
        <v>100</v>
      </c>
      <c r="BR577" s="27">
        <f>BR545</f>
        <v>0</v>
      </c>
      <c r="BS577" s="981">
        <f>BR576+BT573/BS529+BU573/BS529</f>
        <v>0</v>
      </c>
      <c r="BT577" s="982"/>
      <c r="BU577" s="359"/>
      <c r="BV577" s="65" t="s">
        <v>100</v>
      </c>
      <c r="BW577" s="27">
        <f>BW545</f>
        <v>0</v>
      </c>
      <c r="BX577" s="981">
        <f>BW576+BY573/BX529+BZ573/BX529</f>
        <v>0</v>
      </c>
      <c r="BY577" s="982"/>
      <c r="BZ577" s="359"/>
      <c r="CA577" s="552">
        <f>BW577+BR577+BM577+BH577+BC577+AX577+AS577+AN577+AI577+AD577+Y577+T577+O577+J577+E577</f>
        <v>1082352</v>
      </c>
      <c r="CB577" s="293"/>
      <c r="CC577" s="698"/>
    </row>
    <row r="578" spans="1:81" ht="18" customHeight="1" thickTop="1">
      <c r="A578" s="1180"/>
      <c r="B578" s="1128" t="s">
        <v>227</v>
      </c>
      <c r="C578" s="1129"/>
      <c r="D578" s="66" t="s">
        <v>17</v>
      </c>
      <c r="E578" s="74">
        <f>IF(E529="","",職員設定!$L$18)</f>
        <v>180000</v>
      </c>
      <c r="F578" s="114"/>
      <c r="G578" s="291"/>
      <c r="H578" s="67"/>
      <c r="I578" s="66" t="s">
        <v>17</v>
      </c>
      <c r="J578" s="74">
        <f>IF(J529="","",職員設定!$L$18)</f>
        <v>180000</v>
      </c>
      <c r="K578" s="114"/>
      <c r="L578" s="291"/>
      <c r="M578" s="291"/>
      <c r="N578" s="66" t="s">
        <v>17</v>
      </c>
      <c r="O578" s="74">
        <f>IF(O529="","",職員設定!$L$18)</f>
        <v>180000</v>
      </c>
      <c r="P578" s="950" t="s">
        <v>222</v>
      </c>
      <c r="Q578" s="951"/>
      <c r="R578" s="952"/>
      <c r="S578" s="66" t="s">
        <v>17</v>
      </c>
      <c r="T578" s="74">
        <f>IF(T529="","",職員設定!$L$18)</f>
        <v>180000</v>
      </c>
      <c r="U578" s="950" t="s">
        <v>222</v>
      </c>
      <c r="V578" s="951"/>
      <c r="W578" s="952"/>
      <c r="X578" s="66" t="s">
        <v>17</v>
      </c>
      <c r="Y578" s="74">
        <f>IF(Y529="","",職員設定!$L$18)</f>
        <v>180000</v>
      </c>
      <c r="Z578" s="950" t="s">
        <v>222</v>
      </c>
      <c r="AA578" s="951"/>
      <c r="AB578" s="952"/>
      <c r="AC578" s="66" t="s">
        <v>17</v>
      </c>
      <c r="AD578" s="74" t="str">
        <f>IF(AD529="","",職員設定!$L$18)</f>
        <v/>
      </c>
      <c r="AE578" s="950" t="s">
        <v>222</v>
      </c>
      <c r="AF578" s="951"/>
      <c r="AG578" s="952"/>
      <c r="AH578" s="66" t="s">
        <v>17</v>
      </c>
      <c r="AI578" s="74" t="str">
        <f>IF(AI529="","",職員設定!$L$18)</f>
        <v/>
      </c>
      <c r="AJ578" s="950" t="s">
        <v>222</v>
      </c>
      <c r="AK578" s="951"/>
      <c r="AL578" s="952"/>
      <c r="AM578" s="66" t="s">
        <v>17</v>
      </c>
      <c r="AN578" s="74" t="str">
        <f>IF(AN529="","",職員設定!$L$18)</f>
        <v/>
      </c>
      <c r="AO578" s="950" t="s">
        <v>222</v>
      </c>
      <c r="AP578" s="951"/>
      <c r="AQ578" s="952"/>
      <c r="AR578" s="66" t="s">
        <v>17</v>
      </c>
      <c r="AS578" s="74" t="str">
        <f>IF(AS529="","",職員設定!$L$18)</f>
        <v/>
      </c>
      <c r="AT578" s="950" t="s">
        <v>222</v>
      </c>
      <c r="AU578" s="951"/>
      <c r="AV578" s="952"/>
      <c r="AW578" s="66" t="s">
        <v>17</v>
      </c>
      <c r="AX578" s="74" t="str">
        <f>IF(AX529="","",職員設定!$L$18)</f>
        <v/>
      </c>
      <c r="AY578" s="950" t="s">
        <v>222</v>
      </c>
      <c r="AZ578" s="951"/>
      <c r="BA578" s="952"/>
      <c r="BB578" s="66" t="s">
        <v>17</v>
      </c>
      <c r="BC578" s="74" t="str">
        <f>IF(BC529="","",職員設定!$L$18)</f>
        <v/>
      </c>
      <c r="BD578" s="950" t="s">
        <v>222</v>
      </c>
      <c r="BE578" s="951"/>
      <c r="BF578" s="952"/>
      <c r="BG578" s="66" t="s">
        <v>17</v>
      </c>
      <c r="BH578" s="74" t="str">
        <f>IF(BH529="","",職員設定!$L$18)</f>
        <v/>
      </c>
      <c r="BI578" s="950" t="s">
        <v>222</v>
      </c>
      <c r="BJ578" s="951"/>
      <c r="BK578" s="952"/>
      <c r="BL578" s="66"/>
      <c r="BM578" s="74"/>
      <c r="BN578" s="950" t="s">
        <v>222</v>
      </c>
      <c r="BO578" s="951"/>
      <c r="BP578" s="952"/>
      <c r="BQ578" s="66"/>
      <c r="BR578" s="74"/>
      <c r="BS578" s="950" t="s">
        <v>222</v>
      </c>
      <c r="BT578" s="951"/>
      <c r="BU578" s="952"/>
      <c r="BV578" s="66"/>
      <c r="BW578" s="74"/>
      <c r="BX578" s="950" t="s">
        <v>222</v>
      </c>
      <c r="BY578" s="951"/>
      <c r="BZ578" s="952"/>
      <c r="CA578" s="294"/>
      <c r="CB578" s="1008" t="s">
        <v>223</v>
      </c>
      <c r="CC578" s="1010" t="s">
        <v>224</v>
      </c>
    </row>
    <row r="579" spans="1:81" ht="18" customHeight="1">
      <c r="A579" s="1180"/>
      <c r="B579" s="1130"/>
      <c r="C579" s="1131"/>
      <c r="D579" s="68" t="s">
        <v>63</v>
      </c>
      <c r="E579" s="34">
        <v>220000</v>
      </c>
      <c r="F579" s="1120" t="s">
        <v>104</v>
      </c>
      <c r="G579" s="1121"/>
      <c r="H579" s="1148"/>
      <c r="I579" s="68" t="s">
        <v>63</v>
      </c>
      <c r="J579" s="34">
        <f>IF(J529="","",E579)</f>
        <v>220000</v>
      </c>
      <c r="K579" s="1120" t="s">
        <v>104</v>
      </c>
      <c r="L579" s="1121"/>
      <c r="M579" s="759"/>
      <c r="N579" s="68" t="s">
        <v>63</v>
      </c>
      <c r="O579" s="34">
        <f>IF(O529="","",J579)</f>
        <v>220000</v>
      </c>
      <c r="P579" s="1006" t="s">
        <v>221</v>
      </c>
      <c r="Q579" s="1007"/>
      <c r="R579" s="537"/>
      <c r="S579" s="68" t="s">
        <v>63</v>
      </c>
      <c r="T579" s="34">
        <v>200000</v>
      </c>
      <c r="U579" s="1006" t="s">
        <v>221</v>
      </c>
      <c r="V579" s="1007"/>
      <c r="W579" s="537"/>
      <c r="X579" s="68" t="s">
        <v>63</v>
      </c>
      <c r="Y579" s="34">
        <f>IF(Y529="","",T579)</f>
        <v>200000</v>
      </c>
      <c r="Z579" s="1006" t="s">
        <v>221</v>
      </c>
      <c r="AA579" s="1007"/>
      <c r="AB579" s="537"/>
      <c r="AC579" s="68" t="s">
        <v>63</v>
      </c>
      <c r="AD579" s="34" t="str">
        <f>IF(AD529="","",Y579)</f>
        <v/>
      </c>
      <c r="AE579" s="1006" t="s">
        <v>221</v>
      </c>
      <c r="AF579" s="1007"/>
      <c r="AG579" s="537"/>
      <c r="AH579" s="68" t="s">
        <v>63</v>
      </c>
      <c r="AI579" s="34" t="str">
        <f>IF(AI529="","",AD579)</f>
        <v/>
      </c>
      <c r="AJ579" s="1006" t="s">
        <v>221</v>
      </c>
      <c r="AK579" s="1007"/>
      <c r="AL579" s="537"/>
      <c r="AM579" s="68" t="s">
        <v>63</v>
      </c>
      <c r="AN579" s="34" t="str">
        <f>IF(AN529="","",AI579)</f>
        <v/>
      </c>
      <c r="AO579" s="1006" t="s">
        <v>221</v>
      </c>
      <c r="AP579" s="1007"/>
      <c r="AQ579" s="537"/>
      <c r="AR579" s="68" t="s">
        <v>63</v>
      </c>
      <c r="AS579" s="34" t="str">
        <f>IF(AS529="","",AN579)</f>
        <v/>
      </c>
      <c r="AT579" s="1006" t="s">
        <v>221</v>
      </c>
      <c r="AU579" s="1007"/>
      <c r="AV579" s="537"/>
      <c r="AW579" s="68" t="s">
        <v>63</v>
      </c>
      <c r="AX579" s="34" t="str">
        <f>IF(AX529="","",AS579)</f>
        <v/>
      </c>
      <c r="AY579" s="1006" t="s">
        <v>221</v>
      </c>
      <c r="AZ579" s="1007"/>
      <c r="BA579" s="537"/>
      <c r="BB579" s="68" t="s">
        <v>63</v>
      </c>
      <c r="BC579" s="34" t="str">
        <f>IF(BC529="","",AX579)</f>
        <v/>
      </c>
      <c r="BD579" s="1006" t="s">
        <v>221</v>
      </c>
      <c r="BE579" s="1007"/>
      <c r="BF579" s="537"/>
      <c r="BG579" s="68" t="s">
        <v>63</v>
      </c>
      <c r="BH579" s="34" t="str">
        <f>IF(BH529="","",BC579)</f>
        <v/>
      </c>
      <c r="BI579" s="1006" t="s">
        <v>221</v>
      </c>
      <c r="BJ579" s="1007"/>
      <c r="BK579" s="537"/>
      <c r="BL579" s="68"/>
      <c r="BM579" s="28"/>
      <c r="BN579" s="529"/>
      <c r="BO579" s="527"/>
      <c r="BP579" s="408"/>
      <c r="BQ579" s="68"/>
      <c r="BR579" s="28"/>
      <c r="BS579" s="529"/>
      <c r="BT579" s="527"/>
      <c r="BU579" s="408"/>
      <c r="BV579" s="68"/>
      <c r="BW579" s="28"/>
      <c r="BX579" s="529"/>
      <c r="BY579" s="527"/>
      <c r="BZ579" s="408"/>
      <c r="CA579" s="295"/>
      <c r="CB579" s="1009"/>
      <c r="CC579" s="1011"/>
    </row>
    <row r="580" spans="1:81" ht="18" customHeight="1">
      <c r="A580" s="1180"/>
      <c r="B580" s="1130"/>
      <c r="C580" s="1131"/>
      <c r="D580" s="68" t="s">
        <v>18</v>
      </c>
      <c r="E580" s="10">
        <f>IF(E578="","",(E579-E578)*F529)</f>
        <v>40000</v>
      </c>
      <c r="F580" s="360"/>
      <c r="G580" s="547">
        <f>ROUND(IF(E580="",0,E580*E4*F529+E580*G4*F529),0)</f>
        <v>5714</v>
      </c>
      <c r="H580" s="450"/>
      <c r="I580" s="68" t="s">
        <v>18</v>
      </c>
      <c r="J580" s="10">
        <f>IF(J578="","",(J579-J578)*K529)</f>
        <v>40000</v>
      </c>
      <c r="K580" s="360"/>
      <c r="L580" s="547">
        <f>ROUND(IF(J580="",0,J580*J4*K529+J580*L4*K529),0)</f>
        <v>5714</v>
      </c>
      <c r="M580" s="450"/>
      <c r="N580" s="68" t="s">
        <v>18</v>
      </c>
      <c r="O580" s="10">
        <f>IF(O578="","",(O579-O578)*P529)</f>
        <v>40000</v>
      </c>
      <c r="P580" s="107"/>
      <c r="Q580" s="522">
        <f>ROUND(IF(O580="",0,O580*O4*P529+O580*Q4*P529),0)</f>
        <v>5714</v>
      </c>
      <c r="R580" s="520">
        <f>ROUND(IF(R579="",0,R579*O4*P529+R579*Q4*P529),0)</f>
        <v>0</v>
      </c>
      <c r="S580" s="68" t="s">
        <v>18</v>
      </c>
      <c r="T580" s="10">
        <f>IF(T578="","",(T579-T578)*U529)</f>
        <v>20000</v>
      </c>
      <c r="U580" s="107"/>
      <c r="V580" s="522">
        <f>ROUND(IF(T580="",0,T580*T4*U529+T580*V4*U529),0)</f>
        <v>2857</v>
      </c>
      <c r="W580" s="520">
        <f>ROUND(IF(W579="",0,W579*T4*U529+W579*V4*U529),0)</f>
        <v>0</v>
      </c>
      <c r="X580" s="68" t="s">
        <v>18</v>
      </c>
      <c r="Y580" s="10">
        <f>IF(Y578="","",(Y579-Y578)*Z529)</f>
        <v>20000</v>
      </c>
      <c r="Z580" s="107"/>
      <c r="AA580" s="522">
        <f>ROUND(IF(Y580="",0,Y580*Y4*Z529+Y580*AA4*Z529),0)</f>
        <v>2857</v>
      </c>
      <c r="AB580" s="520">
        <f>ROUND(IF(AB579="",0,AB579*Y4*Z529+AB579*AA4*Z529),0)</f>
        <v>0</v>
      </c>
      <c r="AC580" s="68" t="s">
        <v>18</v>
      </c>
      <c r="AD580" s="10" t="str">
        <f>IF(AD578="","",(AD579-AD578)*AE529)</f>
        <v/>
      </c>
      <c r="AE580" s="107"/>
      <c r="AF580" s="522">
        <f>ROUND(IF(AD580="",0,AD580*AD4*AE529+AD580*AF4*AE529),0)</f>
        <v>0</v>
      </c>
      <c r="AG580" s="520">
        <f>ROUND(IF(AG579="",0,AG579*AD4*AE529+AG579*AF4*AE529),0)</f>
        <v>0</v>
      </c>
      <c r="AH580" s="68" t="s">
        <v>18</v>
      </c>
      <c r="AI580" s="10" t="str">
        <f>IF(AI578="","",(AI579-AI578)*AJ529)</f>
        <v/>
      </c>
      <c r="AJ580" s="107"/>
      <c r="AK580" s="522">
        <f>ROUND(IF(AI580="",0,AI580*AI4*AJ529+AI580*AK4*AJ529),0)</f>
        <v>0</v>
      </c>
      <c r="AL580" s="520">
        <f>ROUND(IF(AL579="",0,AL579*AI4*AJ529+AL579*AK4*AJ529),0)</f>
        <v>0</v>
      </c>
      <c r="AM580" s="68" t="s">
        <v>18</v>
      </c>
      <c r="AN580" s="10" t="str">
        <f>IF(AN578="","",(AN579-AN578)*AO529)</f>
        <v/>
      </c>
      <c r="AO580" s="107"/>
      <c r="AP580" s="522">
        <f>ROUND(IF(AN580="",0,AN580*AN4*AO529+AN580*AP4*AO529),0)</f>
        <v>0</v>
      </c>
      <c r="AQ580" s="520">
        <f>ROUND(IF(AQ579="",0,AQ579*AN4*AO529+AQ579*AP4*AO529),0)</f>
        <v>0</v>
      </c>
      <c r="AR580" s="68" t="s">
        <v>18</v>
      </c>
      <c r="AS580" s="10" t="str">
        <f>IF(AS578="","",(AS579-AS578)*AT529)</f>
        <v/>
      </c>
      <c r="AT580" s="107"/>
      <c r="AU580" s="522">
        <f>ROUND(IF(AS580="",0,AS580*AS4*AT529+AS580*AU4*AT529),0)</f>
        <v>0</v>
      </c>
      <c r="AV580" s="520">
        <f>ROUND(IF(AV579="",0,AV579*AS4*AT529+AV579*AU4*AT529),0)</f>
        <v>0</v>
      </c>
      <c r="AW580" s="68" t="s">
        <v>18</v>
      </c>
      <c r="AX580" s="10" t="str">
        <f>IF(AX578="","",(AX579-AX578)*AY529)</f>
        <v/>
      </c>
      <c r="AY580" s="107"/>
      <c r="AZ580" s="522">
        <f>ROUND(IF(AX580="",0,AX580*AX4*AY529+AX580*AZ4*AY529),0)</f>
        <v>0</v>
      </c>
      <c r="BA580" s="520">
        <f>ROUND(IF(BA579="",0,BA579*AX4*AY529+BA579*AZ4*AY529),0)</f>
        <v>0</v>
      </c>
      <c r="BB580" s="68" t="s">
        <v>18</v>
      </c>
      <c r="BC580" s="10" t="str">
        <f>IF(BC578="","",(BC579-BC578)*BD529)</f>
        <v/>
      </c>
      <c r="BD580" s="107"/>
      <c r="BE580" s="522">
        <f>ROUND(IF(BC580="",0,BC580*BC4*BD529+BC580*BE4*BD529),0)</f>
        <v>0</v>
      </c>
      <c r="BF580" s="520">
        <f>ROUND(IF(BF579="",0,BF579*BC4*BD529+BF579*BE4*BD529),0)</f>
        <v>0</v>
      </c>
      <c r="BG580" s="68" t="s">
        <v>18</v>
      </c>
      <c r="BH580" s="10" t="str">
        <f>IF(BH578="","",(BH579-BH578)*BI529)</f>
        <v/>
      </c>
      <c r="BI580" s="107"/>
      <c r="BJ580" s="522">
        <f>ROUND(IF(BH580="",0,BH580*BH4*BI529+BH580*BJ4*BI529),0)</f>
        <v>0</v>
      </c>
      <c r="BK580" s="520">
        <f>ROUND(IF(BK579="",0,BK579*BH4*BI529+BK579*BJ4*BI529),0)</f>
        <v>0</v>
      </c>
      <c r="BL580" s="1200" t="s">
        <v>18</v>
      </c>
      <c r="BM580" s="760"/>
      <c r="BN580" s="144"/>
      <c r="BO580" s="522">
        <f>ROUND((BO573*$BM$4+BO573*$BO$4),0)</f>
        <v>0</v>
      </c>
      <c r="BP580" s="530">
        <f>ROUND((BP573*BM4+BP573*BO4),0)</f>
        <v>0</v>
      </c>
      <c r="BQ580" s="1200" t="s">
        <v>18</v>
      </c>
      <c r="BR580" s="760"/>
      <c r="BS580" s="144"/>
      <c r="BT580" s="522">
        <f>ROUND((BT573*$BR$4+BT573*$BT$4),0)</f>
        <v>0</v>
      </c>
      <c r="BU580" s="530">
        <f>ROUND((BU573*BR4+BU573*BT4),0)</f>
        <v>0</v>
      </c>
      <c r="BV580" s="1200" t="s">
        <v>18</v>
      </c>
      <c r="BW580" s="760"/>
      <c r="BX580" s="144"/>
      <c r="BY580" s="522">
        <f>ROUND((BY573*$BW$4+BY573*$BY$4),0)</f>
        <v>0</v>
      </c>
      <c r="BZ580" s="530">
        <f>ROUND((BZ573*BW4+BZ573*BY4),0)</f>
        <v>0</v>
      </c>
      <c r="CA580" s="296"/>
      <c r="CB580" s="414">
        <f>BZ580+BU580+BP580</f>
        <v>0</v>
      </c>
      <c r="CC580" s="699">
        <f>BK580+BF580+BA580+AV580+AQ580+AL580+AG580+AB580+W580+R580</f>
        <v>0</v>
      </c>
    </row>
    <row r="581" spans="1:81" ht="18" customHeight="1">
      <c r="A581" s="1180"/>
      <c r="B581" s="1130"/>
      <c r="C581" s="1131"/>
      <c r="D581" s="68" t="s">
        <v>103</v>
      </c>
      <c r="E581" s="510" t="s">
        <v>115</v>
      </c>
      <c r="F581" s="21"/>
      <c r="G581" s="547">
        <f>ROUND(IF(E581="対象外",0,E580*E5*F529),0)</f>
        <v>0</v>
      </c>
      <c r="H581" s="450"/>
      <c r="I581" s="68" t="s">
        <v>103</v>
      </c>
      <c r="J581" s="510" t="s">
        <v>115</v>
      </c>
      <c r="K581" s="21"/>
      <c r="L581" s="547">
        <f>ROUND(IF(J581="対象外",0,J580*J5*K529),0)</f>
        <v>0</v>
      </c>
      <c r="M581" s="450"/>
      <c r="N581" s="68" t="s">
        <v>103</v>
      </c>
      <c r="O581" s="510" t="s">
        <v>115</v>
      </c>
      <c r="P581" s="21"/>
      <c r="Q581" s="522">
        <f>ROUND(IF(O581="対象外",0,O580*O5*P529),0)</f>
        <v>0</v>
      </c>
      <c r="R581" s="520">
        <f>ROUND(IF(OR(O581="対象外",R579=""),0,R579*P529*O5),0)</f>
        <v>0</v>
      </c>
      <c r="S581" s="68" t="s">
        <v>103</v>
      </c>
      <c r="T581" s="510" t="s">
        <v>115</v>
      </c>
      <c r="U581" s="21"/>
      <c r="V581" s="522">
        <f>ROUND(IF(T581="対象外",0,T580*T5*U529),0)</f>
        <v>0</v>
      </c>
      <c r="W581" s="520">
        <f>ROUND(IF(OR(T581="対象外",W579=""),0,W579*U529*T5),0)</f>
        <v>0</v>
      </c>
      <c r="X581" s="68" t="s">
        <v>103</v>
      </c>
      <c r="Y581" s="510" t="s">
        <v>115</v>
      </c>
      <c r="Z581" s="21"/>
      <c r="AA581" s="522">
        <f>ROUND(IF(Y581="対象外",0,Y580*Y5*Z529),0)</f>
        <v>0</v>
      </c>
      <c r="AB581" s="520">
        <f>ROUND(IF(OR(Y581="対象外",AB579=""),0,AB579*Z529*Y5),0)</f>
        <v>0</v>
      </c>
      <c r="AC581" s="68" t="s">
        <v>103</v>
      </c>
      <c r="AD581" s="510" t="s">
        <v>115</v>
      </c>
      <c r="AE581" s="21"/>
      <c r="AF581" s="522">
        <f>ROUND(IF(AD581="対象外",0,AD580*AD5*AE529),0)</f>
        <v>0</v>
      </c>
      <c r="AG581" s="520">
        <f>ROUND(IF(OR(AD581="対象外",AG579=""),0,AG579*AE529*AD5),0)</f>
        <v>0</v>
      </c>
      <c r="AH581" s="68" t="s">
        <v>103</v>
      </c>
      <c r="AI581" s="510" t="s">
        <v>115</v>
      </c>
      <c r="AJ581" s="21"/>
      <c r="AK581" s="522">
        <f>ROUND(IF(AI581="対象外",0,AI580*AI5*AJ529),0)</f>
        <v>0</v>
      </c>
      <c r="AL581" s="520">
        <f>ROUND(IF(OR(AI581="対象外",AL579=""),0,AL579*AJ529*AI5),0)</f>
        <v>0</v>
      </c>
      <c r="AM581" s="68" t="s">
        <v>103</v>
      </c>
      <c r="AN581" s="510" t="s">
        <v>115</v>
      </c>
      <c r="AO581" s="21"/>
      <c r="AP581" s="522">
        <f>ROUND(IF(AN581="対象外",0,AN580*AN5*AO529),0)</f>
        <v>0</v>
      </c>
      <c r="AQ581" s="520">
        <f>ROUND(IF(OR(AN581="対象外",AQ579=""),0,AQ579*AO529*AN5),0)</f>
        <v>0</v>
      </c>
      <c r="AR581" s="68" t="s">
        <v>103</v>
      </c>
      <c r="AS581" s="510" t="s">
        <v>115</v>
      </c>
      <c r="AT581" s="21"/>
      <c r="AU581" s="522">
        <f>ROUND(IF(AS581="対象外",0,AS580*AS5*AT529),0)</f>
        <v>0</v>
      </c>
      <c r="AV581" s="520">
        <f>ROUND(IF(OR(AS581="対象外",AV579=""),0,AV579*AT529*AS5),0)</f>
        <v>0</v>
      </c>
      <c r="AW581" s="68" t="s">
        <v>103</v>
      </c>
      <c r="AX581" s="510" t="s">
        <v>115</v>
      </c>
      <c r="AY581" s="21"/>
      <c r="AZ581" s="522">
        <f>ROUND(IF(AX581="対象外",0,AX580*AX5*AY529),0)</f>
        <v>0</v>
      </c>
      <c r="BA581" s="520">
        <f>ROUND(IF(OR(AX581="対象外",BA579=""),0,BA579*AY529*AX5),0)</f>
        <v>0</v>
      </c>
      <c r="BB581" s="68" t="s">
        <v>103</v>
      </c>
      <c r="BC581" s="510" t="s">
        <v>115</v>
      </c>
      <c r="BD581" s="21"/>
      <c r="BE581" s="522">
        <f>ROUND(IF(BC581="対象外",0,BC580*BC5*BD529),0)</f>
        <v>0</v>
      </c>
      <c r="BF581" s="520">
        <f>ROUND(IF(OR(BC581="対象外",BF579=""),0,BF579*BD529*BC5),0)</f>
        <v>0</v>
      </c>
      <c r="BG581" s="68" t="s">
        <v>103</v>
      </c>
      <c r="BH581" s="510" t="s">
        <v>115</v>
      </c>
      <c r="BI581" s="21"/>
      <c r="BJ581" s="522">
        <f>ROUND(IF(BH581="対象外",0,BH580*BH5*BI529),0)</f>
        <v>0</v>
      </c>
      <c r="BK581" s="520">
        <f>ROUND(IF(OR(BH581="対象外",BK579=""),0,BK579*BI529*BH5),0)</f>
        <v>0</v>
      </c>
      <c r="BL581" s="68" t="s">
        <v>103</v>
      </c>
      <c r="BM581" s="510" t="s">
        <v>115</v>
      </c>
      <c r="BN581" s="21"/>
      <c r="BO581" s="522">
        <f>ROUND(IF(BM581="対象",BO573*$BM$5,0),0)</f>
        <v>0</v>
      </c>
      <c r="BP581" s="530">
        <f>ROUND(IF(BM581="対象外",0,BP573*BM5),0)</f>
        <v>0</v>
      </c>
      <c r="BQ581" s="68" t="s">
        <v>103</v>
      </c>
      <c r="BR581" s="510" t="s">
        <v>115</v>
      </c>
      <c r="BS581" s="21"/>
      <c r="BT581" s="522">
        <f>ROUND(IF(BR581="対象",BT573*$BR$5,0),0)</f>
        <v>0</v>
      </c>
      <c r="BU581" s="530">
        <f>ROUND(IF(BR581="対象外",0,BU573*BR5),0)</f>
        <v>0</v>
      </c>
      <c r="BV581" s="68" t="s">
        <v>103</v>
      </c>
      <c r="BW581" s="510" t="s">
        <v>115</v>
      </c>
      <c r="BX581" s="21"/>
      <c r="BY581" s="522">
        <f>ROUND(IF(BW581="対象",BY573*$BW$5,0),0)</f>
        <v>0</v>
      </c>
      <c r="BZ581" s="530">
        <f>ROUND(IF(BW581="対象外",0,BZ573*BW5),0)</f>
        <v>0</v>
      </c>
      <c r="CA581" s="296"/>
      <c r="CB581" s="414">
        <f>BZ581+BU581+BP581</f>
        <v>0</v>
      </c>
      <c r="CC581" s="700">
        <f>BK581+BF581+BA581+AV581+AQ581+AL581+AG581+AB581+W581+R581</f>
        <v>0</v>
      </c>
    </row>
    <row r="582" spans="1:81" ht="18" customHeight="1">
      <c r="A582" s="1180"/>
      <c r="B582" s="1130"/>
      <c r="C582" s="1131"/>
      <c r="D582" s="69" t="s">
        <v>102</v>
      </c>
      <c r="E582" s="30"/>
      <c r="F582" s="21"/>
      <c r="G582" s="547">
        <f>ROUND(G573*E3,0)</f>
        <v>92</v>
      </c>
      <c r="H582" s="450"/>
      <c r="I582" s="69" t="s">
        <v>102</v>
      </c>
      <c r="J582" s="30"/>
      <c r="K582" s="21"/>
      <c r="L582" s="547">
        <f>ROUND(L573*J3,0)</f>
        <v>91</v>
      </c>
      <c r="M582" s="450"/>
      <c r="N582" s="69" t="s">
        <v>102</v>
      </c>
      <c r="O582" s="30"/>
      <c r="P582" s="21"/>
      <c r="Q582" s="522">
        <f>ROUND(Q573*O3,0)</f>
        <v>91</v>
      </c>
      <c r="R582" s="520">
        <f>ROUND(R573*O3,0)</f>
        <v>12</v>
      </c>
      <c r="S582" s="69" t="s">
        <v>102</v>
      </c>
      <c r="T582" s="30"/>
      <c r="U582" s="21"/>
      <c r="V582" s="522">
        <f>ROUND(V573*T3,0)</f>
        <v>91</v>
      </c>
      <c r="W582" s="520">
        <f>ROUND(W573*T3,0)</f>
        <v>12</v>
      </c>
      <c r="X582" s="69" t="s">
        <v>102</v>
      </c>
      <c r="Y582" s="30"/>
      <c r="Z582" s="21"/>
      <c r="AA582" s="522">
        <f>ROUND(AA573*Y3,0)</f>
        <v>91</v>
      </c>
      <c r="AB582" s="520">
        <f>ROUND(AB573*Y3,0)</f>
        <v>12</v>
      </c>
      <c r="AC582" s="69" t="s">
        <v>102</v>
      </c>
      <c r="AD582" s="30"/>
      <c r="AE582" s="21"/>
      <c r="AF582" s="522">
        <f>ROUND(AF573*AD3,0)</f>
        <v>0</v>
      </c>
      <c r="AG582" s="520">
        <f>ROUND(AG573*AD3,0)</f>
        <v>0</v>
      </c>
      <c r="AH582" s="69" t="s">
        <v>102</v>
      </c>
      <c r="AI582" s="30"/>
      <c r="AJ582" s="21"/>
      <c r="AK582" s="522">
        <f>ROUND(AK573*AI3,0)</f>
        <v>0</v>
      </c>
      <c r="AL582" s="520">
        <f>ROUND(AL573*AI3,0)</f>
        <v>0</v>
      </c>
      <c r="AM582" s="69" t="s">
        <v>102</v>
      </c>
      <c r="AN582" s="30"/>
      <c r="AO582" s="21"/>
      <c r="AP582" s="522">
        <f>ROUND(AP573*AN3,0)</f>
        <v>0</v>
      </c>
      <c r="AQ582" s="520">
        <f>ROUND(AQ573*AN3,0)</f>
        <v>0</v>
      </c>
      <c r="AR582" s="69" t="s">
        <v>102</v>
      </c>
      <c r="AS582" s="30"/>
      <c r="AT582" s="21"/>
      <c r="AU582" s="522">
        <f>ROUND(AU573*AS3,0)</f>
        <v>0</v>
      </c>
      <c r="AV582" s="520">
        <f>ROUND(AV573*AS3,0)</f>
        <v>0</v>
      </c>
      <c r="AW582" s="69" t="s">
        <v>102</v>
      </c>
      <c r="AX582" s="30"/>
      <c r="AY582" s="21"/>
      <c r="AZ582" s="522">
        <f>ROUND(AZ573*AX3,0)</f>
        <v>0</v>
      </c>
      <c r="BA582" s="520">
        <f>ROUND(BA573*AX3,0)</f>
        <v>0</v>
      </c>
      <c r="BB582" s="69" t="s">
        <v>102</v>
      </c>
      <c r="BC582" s="30"/>
      <c r="BD582" s="21"/>
      <c r="BE582" s="522">
        <f>ROUNDDOWN(BE573*BC3,0)</f>
        <v>0</v>
      </c>
      <c r="BF582" s="520">
        <f>ROUND(BF573*BC3,0)</f>
        <v>0</v>
      </c>
      <c r="BG582" s="69" t="s">
        <v>102</v>
      </c>
      <c r="BH582" s="30"/>
      <c r="BI582" s="21"/>
      <c r="BJ582" s="522">
        <f>ROUNDDOWN(BJ573*BH3,0)</f>
        <v>0</v>
      </c>
      <c r="BK582" s="520">
        <f>ROUND(BK573*BH3,0)</f>
        <v>0</v>
      </c>
      <c r="BL582" s="69" t="s">
        <v>102</v>
      </c>
      <c r="BM582" s="30"/>
      <c r="BN582" s="21"/>
      <c r="BO582" s="522">
        <f>ROUND(BO573*$BM$3,0)</f>
        <v>0</v>
      </c>
      <c r="BP582" s="530">
        <f>ROUND(BP573*BM3,0)</f>
        <v>0</v>
      </c>
      <c r="BQ582" s="69" t="s">
        <v>102</v>
      </c>
      <c r="BR582" s="30"/>
      <c r="BS582" s="21"/>
      <c r="BT582" s="522">
        <f>ROUND(BT573*$BR$3,0)</f>
        <v>0</v>
      </c>
      <c r="BU582" s="530">
        <f>ROUND(BU573*BR3,0)</f>
        <v>0</v>
      </c>
      <c r="BV582" s="69" t="s">
        <v>102</v>
      </c>
      <c r="BW582" s="30"/>
      <c r="BX582" s="21"/>
      <c r="BY582" s="522">
        <f>ROUND(BY573*$BW$3,0)</f>
        <v>0</v>
      </c>
      <c r="BZ582" s="530">
        <f>ROUND(BZ573*BW3,0)</f>
        <v>0</v>
      </c>
      <c r="CA582" s="297"/>
      <c r="CB582" s="414">
        <f>BZ582+BU582+BP582</f>
        <v>0</v>
      </c>
      <c r="CC582" s="699">
        <f>BK582+BF582+BA582+AV582+AQ582+AL582+AG582+AB582+W582+R582</f>
        <v>36</v>
      </c>
    </row>
    <row r="583" spans="1:81" ht="18" customHeight="1" thickBot="1">
      <c r="A583" s="1180"/>
      <c r="B583" s="1132"/>
      <c r="C583" s="1133"/>
      <c r="D583" s="70" t="s">
        <v>101</v>
      </c>
      <c r="E583" s="511" t="s">
        <v>23</v>
      </c>
      <c r="F583" s="22"/>
      <c r="G583" s="553">
        <f>ROUND(IF(E583="対象外",0,G573*G3),0)</f>
        <v>290</v>
      </c>
      <c r="H583" s="451"/>
      <c r="I583" s="70" t="s">
        <v>101</v>
      </c>
      <c r="J583" s="511" t="s">
        <v>23</v>
      </c>
      <c r="K583" s="22"/>
      <c r="L583" s="553">
        <f>ROUND(IF(J583="対象外",0,L573*L3),0)</f>
        <v>285</v>
      </c>
      <c r="M583" s="451"/>
      <c r="N583" s="70" t="s">
        <v>101</v>
      </c>
      <c r="O583" s="511" t="s">
        <v>23</v>
      </c>
      <c r="P583" s="22"/>
      <c r="Q583" s="523">
        <f>ROUND(IF(O583="対象外",0,Q573*Q3),0)</f>
        <v>285</v>
      </c>
      <c r="R583" s="521">
        <f>ROUND(IF(O583="対象外",0,R573*Q3),0)</f>
        <v>38</v>
      </c>
      <c r="S583" s="70" t="s">
        <v>101</v>
      </c>
      <c r="T583" s="511" t="s">
        <v>23</v>
      </c>
      <c r="U583" s="22"/>
      <c r="V583" s="523">
        <f>ROUND(IF(T583="対象外",0,V573*V3),0)</f>
        <v>285</v>
      </c>
      <c r="W583" s="521">
        <f>ROUND(IF(T583="対象外",0,W573*V3),0)</f>
        <v>38</v>
      </c>
      <c r="X583" s="70" t="s">
        <v>101</v>
      </c>
      <c r="Y583" s="511" t="s">
        <v>23</v>
      </c>
      <c r="Z583" s="22"/>
      <c r="AA583" s="523">
        <f>ROUND(IF(Y583="対象外",0,AA573*AA3),0)</f>
        <v>285</v>
      </c>
      <c r="AB583" s="521">
        <f>ROUND(IF(Y583="対象外",0,AB573*AA3),0)</f>
        <v>38</v>
      </c>
      <c r="AC583" s="70" t="s">
        <v>101</v>
      </c>
      <c r="AD583" s="511" t="s">
        <v>115</v>
      </c>
      <c r="AE583" s="22"/>
      <c r="AF583" s="523">
        <f>ROUND(IF(AD583="対象外",0,AF573*AF3),0)</f>
        <v>0</v>
      </c>
      <c r="AG583" s="521">
        <f>ROUND(IF(AD583="対象外",0,AG573*AF3),0)</f>
        <v>0</v>
      </c>
      <c r="AH583" s="70" t="s">
        <v>101</v>
      </c>
      <c r="AI583" s="511" t="s">
        <v>115</v>
      </c>
      <c r="AJ583" s="22"/>
      <c r="AK583" s="523">
        <f>ROUND(IF(AI583="対象外",0,AK573*AK3),0)</f>
        <v>0</v>
      </c>
      <c r="AL583" s="521">
        <f>ROUND(IF(AI583="対象外",0,AL573*AK3),0)</f>
        <v>0</v>
      </c>
      <c r="AM583" s="70" t="s">
        <v>101</v>
      </c>
      <c r="AN583" s="511" t="s">
        <v>115</v>
      </c>
      <c r="AO583" s="22"/>
      <c r="AP583" s="523">
        <f>ROUND(IF(AN583="対象外",0,AP573*AP3),0)</f>
        <v>0</v>
      </c>
      <c r="AQ583" s="521">
        <f>ROUND(IF(AN583="対象外",0,AQ573*AP3),0)</f>
        <v>0</v>
      </c>
      <c r="AR583" s="70" t="s">
        <v>101</v>
      </c>
      <c r="AS583" s="511" t="s">
        <v>115</v>
      </c>
      <c r="AT583" s="22"/>
      <c r="AU583" s="523">
        <f>ROUND(IF(AS583="対象外",0,AU573*AU3),0)</f>
        <v>0</v>
      </c>
      <c r="AV583" s="521">
        <f>ROUND(IF(AS583="対象外",0,AV573*AU3),0)</f>
        <v>0</v>
      </c>
      <c r="AW583" s="70" t="s">
        <v>101</v>
      </c>
      <c r="AX583" s="511" t="s">
        <v>115</v>
      </c>
      <c r="AY583" s="22"/>
      <c r="AZ583" s="523">
        <f>ROUND(IF(AX583="対象外",0,AZ573*AZ3),0)</f>
        <v>0</v>
      </c>
      <c r="BA583" s="521">
        <f>ROUND(IF(AX583="対象外",0,BA573*AZ3),0)</f>
        <v>0</v>
      </c>
      <c r="BB583" s="70" t="s">
        <v>101</v>
      </c>
      <c r="BC583" s="511" t="s">
        <v>115</v>
      </c>
      <c r="BD583" s="22"/>
      <c r="BE583" s="523">
        <f>ROUNDDOWN(IF(BC583="対象外",0,BE573*BE3),0)</f>
        <v>0</v>
      </c>
      <c r="BF583" s="521">
        <f>ROUND(IF(BC583="対象外",0,BF573*BE3),0)</f>
        <v>0</v>
      </c>
      <c r="BG583" s="70" t="s">
        <v>101</v>
      </c>
      <c r="BH583" s="511" t="s">
        <v>115</v>
      </c>
      <c r="BI583" s="22"/>
      <c r="BJ583" s="523">
        <f>ROUNDDOWN(IF(BH583="対象外",0,BJ573*BJ3),0)</f>
        <v>0</v>
      </c>
      <c r="BK583" s="521">
        <f>ROUND(IF(BH583="対象外",0,BK573*BJ3),0)</f>
        <v>0</v>
      </c>
      <c r="BL583" s="70" t="s">
        <v>101</v>
      </c>
      <c r="BM583" s="511" t="s">
        <v>115</v>
      </c>
      <c r="BN583" s="22"/>
      <c r="BO583" s="523">
        <f>ROUND(IF(BM583="対象",BO573*$BO$3,0),0)</f>
        <v>0</v>
      </c>
      <c r="BP583" s="531">
        <f>ROUND(IF(BM583="対象外",0,BP573*BO3),0)</f>
        <v>0</v>
      </c>
      <c r="BQ583" s="70" t="s">
        <v>101</v>
      </c>
      <c r="BR583" s="511" t="s">
        <v>115</v>
      </c>
      <c r="BS583" s="22"/>
      <c r="BT583" s="523">
        <f>ROUND(IF(BR583="対象",BT573*$BT$3,0),0)</f>
        <v>0</v>
      </c>
      <c r="BU583" s="531">
        <f>ROUND(IF(BR583="対象外",0,BU573*BT3),0)</f>
        <v>0</v>
      </c>
      <c r="BV583" s="70" t="s">
        <v>101</v>
      </c>
      <c r="BW583" s="511" t="s">
        <v>115</v>
      </c>
      <c r="BX583" s="22"/>
      <c r="BY583" s="523">
        <f>ROUND(IF(BW583="対象",BY573*$BY$3,0),0)</f>
        <v>0</v>
      </c>
      <c r="BZ583" s="531">
        <f>ROUND(IF(BW583="対象外",0,BZ573*BY3),0)</f>
        <v>0</v>
      </c>
      <c r="CA583" s="298"/>
      <c r="CB583" s="414">
        <f>BZ583+BU583+BP583</f>
        <v>0</v>
      </c>
      <c r="CC583" s="701">
        <f>BK583+BF583+BA583+AV583+AQ583+AL583+AG583+AB583+W583+R583</f>
        <v>114</v>
      </c>
    </row>
    <row r="584" spans="1:81" ht="18" customHeight="1" thickBot="1">
      <c r="A584" s="1180"/>
      <c r="B584" s="1151" t="s">
        <v>65</v>
      </c>
      <c r="C584" s="1152"/>
      <c r="D584" s="71" t="s">
        <v>229</v>
      </c>
      <c r="E584" s="11"/>
      <c r="F584" s="599">
        <f>G584</f>
        <v>6096</v>
      </c>
      <c r="G584" s="554">
        <f>SUM(G580:G583)</f>
        <v>6096</v>
      </c>
      <c r="H584" s="452"/>
      <c r="I584" s="71" t="s">
        <v>229</v>
      </c>
      <c r="J584" s="11"/>
      <c r="K584" s="599">
        <f>L584</f>
        <v>6090</v>
      </c>
      <c r="L584" s="554">
        <f>SUM(L580:L583)</f>
        <v>6090</v>
      </c>
      <c r="M584" s="452"/>
      <c r="N584" s="71" t="s">
        <v>229</v>
      </c>
      <c r="O584" s="462"/>
      <c r="P584" s="675">
        <f>R584+Q584</f>
        <v>6140</v>
      </c>
      <c r="Q584" s="524">
        <f>SUM(Q580:Q583)</f>
        <v>6090</v>
      </c>
      <c r="R584" s="525">
        <f>SUM(R580:R583)</f>
        <v>50</v>
      </c>
      <c r="S584" s="71" t="s">
        <v>229</v>
      </c>
      <c r="T584" s="462"/>
      <c r="U584" s="675">
        <f>W584+V584</f>
        <v>3283</v>
      </c>
      <c r="V584" s="524">
        <f>SUM(V580:V583)</f>
        <v>3233</v>
      </c>
      <c r="W584" s="525">
        <f>SUM(W580:W583)</f>
        <v>50</v>
      </c>
      <c r="X584" s="71" t="s">
        <v>229</v>
      </c>
      <c r="Y584" s="462"/>
      <c r="Z584" s="675">
        <f>AB584+AA584</f>
        <v>3283</v>
      </c>
      <c r="AA584" s="524">
        <f>SUM(AA580:AA583)</f>
        <v>3233</v>
      </c>
      <c r="AB584" s="525">
        <f>SUM(AB580:AB583)</f>
        <v>50</v>
      </c>
      <c r="AC584" s="71" t="s">
        <v>229</v>
      </c>
      <c r="AD584" s="462"/>
      <c r="AE584" s="675">
        <f>AG584+AF584</f>
        <v>0</v>
      </c>
      <c r="AF584" s="524">
        <f>SUM(AF580:AF583)</f>
        <v>0</v>
      </c>
      <c r="AG584" s="525">
        <f>SUM(AG580:AG583)</f>
        <v>0</v>
      </c>
      <c r="AH584" s="71" t="s">
        <v>229</v>
      </c>
      <c r="AI584" s="462"/>
      <c r="AJ584" s="675">
        <f>AL584+AK584</f>
        <v>0</v>
      </c>
      <c r="AK584" s="524">
        <f>SUM(AK580:AK583)</f>
        <v>0</v>
      </c>
      <c r="AL584" s="525">
        <f>SUM(AL580:AL583)</f>
        <v>0</v>
      </c>
      <c r="AM584" s="71" t="s">
        <v>229</v>
      </c>
      <c r="AN584" s="462"/>
      <c r="AO584" s="675">
        <f>AQ584+AP584</f>
        <v>0</v>
      </c>
      <c r="AP584" s="524">
        <f>SUM(AP580:AP583)</f>
        <v>0</v>
      </c>
      <c r="AQ584" s="525">
        <f>SUM(AQ580:AQ583)</f>
        <v>0</v>
      </c>
      <c r="AR584" s="71" t="s">
        <v>229</v>
      </c>
      <c r="AS584" s="462"/>
      <c r="AT584" s="675">
        <f>AV584+AU584</f>
        <v>0</v>
      </c>
      <c r="AU584" s="524">
        <f>SUM(AU580:AU583)</f>
        <v>0</v>
      </c>
      <c r="AV584" s="525">
        <f>SUM(AV580:AV583)</f>
        <v>0</v>
      </c>
      <c r="AW584" s="71" t="s">
        <v>229</v>
      </c>
      <c r="AX584" s="462"/>
      <c r="AY584" s="675">
        <f>BA584+AZ584</f>
        <v>0</v>
      </c>
      <c r="AZ584" s="524">
        <f>SUM(AZ580:AZ583)</f>
        <v>0</v>
      </c>
      <c r="BA584" s="525">
        <f>SUM(BA580:BA583)</f>
        <v>0</v>
      </c>
      <c r="BB584" s="71" t="s">
        <v>229</v>
      </c>
      <c r="BC584" s="462"/>
      <c r="BD584" s="675">
        <f>BF584+BE584</f>
        <v>0</v>
      </c>
      <c r="BE584" s="524">
        <f>SUM(BE580:BE583)</f>
        <v>0</v>
      </c>
      <c r="BF584" s="525">
        <f>SUM(BF580:BF583)</f>
        <v>0</v>
      </c>
      <c r="BG584" s="71" t="s">
        <v>229</v>
      </c>
      <c r="BH584" s="462"/>
      <c r="BI584" s="675">
        <f>BK584+BJ584</f>
        <v>0</v>
      </c>
      <c r="BJ584" s="524">
        <f>SUM(BJ580:BJ583)</f>
        <v>0</v>
      </c>
      <c r="BK584" s="525">
        <f>SUM(BK580:BK583)</f>
        <v>0</v>
      </c>
      <c r="BL584" s="71" t="s">
        <v>229</v>
      </c>
      <c r="BM584" s="462"/>
      <c r="BN584" s="601">
        <f>BP584+BO584</f>
        <v>0</v>
      </c>
      <c r="BO584" s="524">
        <f>SUM(BO580:BO583)</f>
        <v>0</v>
      </c>
      <c r="BP584" s="532">
        <f>SUM(BP580:BP583)</f>
        <v>0</v>
      </c>
      <c r="BQ584" s="71" t="s">
        <v>229</v>
      </c>
      <c r="BR584" s="462"/>
      <c r="BS584" s="601">
        <f>BU584+BT584</f>
        <v>0</v>
      </c>
      <c r="BT584" s="524">
        <f>SUM(BT580:BT583)</f>
        <v>0</v>
      </c>
      <c r="BU584" s="532">
        <f>SUM(BU580:BU583)</f>
        <v>0</v>
      </c>
      <c r="BV584" s="71" t="s">
        <v>229</v>
      </c>
      <c r="BW584" s="462"/>
      <c r="BX584" s="601">
        <f>BZ584+BY584</f>
        <v>0</v>
      </c>
      <c r="BY584" s="524">
        <f>SUM(BY580:BY583)</f>
        <v>0</v>
      </c>
      <c r="BZ584" s="532">
        <f>SUM(BZ580:BZ583)</f>
        <v>0</v>
      </c>
      <c r="CA584" s="467">
        <f>BX584+BS584+BN584+BI584+BD584+AY584+AT584+AO584+AJ584+AE584+Z584+U584+P584+K584+F584</f>
        <v>24892</v>
      </c>
      <c r="CB584" s="415">
        <f>SUM(CB580:CB583)</f>
        <v>0</v>
      </c>
      <c r="CC584" s="702">
        <f>SUM(CC580:CC583)</f>
        <v>150</v>
      </c>
    </row>
    <row r="585" spans="1:81" ht="18" customHeight="1" thickBot="1">
      <c r="A585" s="1184"/>
      <c r="B585" s="1153" t="s">
        <v>66</v>
      </c>
      <c r="C585" s="1154"/>
      <c r="D585" s="474" t="s">
        <v>230</v>
      </c>
      <c r="E585" s="475"/>
      <c r="F585" s="599">
        <f>G585</f>
        <v>36600</v>
      </c>
      <c r="G585" s="554">
        <f>G584+G573</f>
        <v>36600</v>
      </c>
      <c r="H585" s="690"/>
      <c r="I585" s="474" t="s">
        <v>230</v>
      </c>
      <c r="J585" s="475"/>
      <c r="K585" s="599">
        <f>L585</f>
        <v>36090</v>
      </c>
      <c r="L585" s="554">
        <f>L584+L573</f>
        <v>36090</v>
      </c>
      <c r="M585" s="690"/>
      <c r="N585" s="474" t="s">
        <v>230</v>
      </c>
      <c r="O585" s="462"/>
      <c r="P585" s="675">
        <f>R585+Q585</f>
        <v>40140</v>
      </c>
      <c r="Q585" s="534">
        <f>Q584+Q573</f>
        <v>36090</v>
      </c>
      <c r="R585" s="526">
        <f>R584+R573</f>
        <v>4050</v>
      </c>
      <c r="S585" s="474" t="s">
        <v>230</v>
      </c>
      <c r="T585" s="462"/>
      <c r="U585" s="675">
        <f>W585+V585</f>
        <v>37283</v>
      </c>
      <c r="V585" s="534">
        <f>V584+V573</f>
        <v>33233</v>
      </c>
      <c r="W585" s="526">
        <f>W584+W573</f>
        <v>4050</v>
      </c>
      <c r="X585" s="474" t="s">
        <v>230</v>
      </c>
      <c r="Y585" s="462"/>
      <c r="Z585" s="675">
        <f>AB585+AA585</f>
        <v>37283</v>
      </c>
      <c r="AA585" s="534">
        <f>AA584+AA573</f>
        <v>33233</v>
      </c>
      <c r="AB585" s="526">
        <f>AB584+AB573</f>
        <v>4050</v>
      </c>
      <c r="AC585" s="474" t="s">
        <v>230</v>
      </c>
      <c r="AD585" s="462"/>
      <c r="AE585" s="675">
        <f>AG585+AF585</f>
        <v>0</v>
      </c>
      <c r="AF585" s="534">
        <f>AF584+AF573</f>
        <v>0</v>
      </c>
      <c r="AG585" s="526">
        <f>AG584+AG573</f>
        <v>0</v>
      </c>
      <c r="AH585" s="474" t="s">
        <v>230</v>
      </c>
      <c r="AI585" s="462"/>
      <c r="AJ585" s="675">
        <f>AL585+AK585</f>
        <v>0</v>
      </c>
      <c r="AK585" s="534">
        <f>AK584+AK573</f>
        <v>0</v>
      </c>
      <c r="AL585" s="526">
        <f>AL584+AL573</f>
        <v>0</v>
      </c>
      <c r="AM585" s="474" t="s">
        <v>230</v>
      </c>
      <c r="AN585" s="462"/>
      <c r="AO585" s="675">
        <f>AQ585+AP585</f>
        <v>0</v>
      </c>
      <c r="AP585" s="534">
        <f>AP584+AP573</f>
        <v>0</v>
      </c>
      <c r="AQ585" s="526">
        <f>AQ584+AQ573</f>
        <v>0</v>
      </c>
      <c r="AR585" s="474" t="s">
        <v>230</v>
      </c>
      <c r="AS585" s="462"/>
      <c r="AT585" s="675">
        <f>AV585+AU585</f>
        <v>0</v>
      </c>
      <c r="AU585" s="534">
        <f>AU584+AU573</f>
        <v>0</v>
      </c>
      <c r="AV585" s="526">
        <f>AV584+AV573</f>
        <v>0</v>
      </c>
      <c r="AW585" s="474" t="s">
        <v>230</v>
      </c>
      <c r="AX585" s="462"/>
      <c r="AY585" s="675">
        <f>BA585+AZ585</f>
        <v>0</v>
      </c>
      <c r="AZ585" s="534">
        <f>AZ584+AZ573</f>
        <v>0</v>
      </c>
      <c r="BA585" s="526">
        <f>BA584+BA573</f>
        <v>0</v>
      </c>
      <c r="BB585" s="474" t="s">
        <v>230</v>
      </c>
      <c r="BC585" s="462"/>
      <c r="BD585" s="675">
        <f>BF585+BE585</f>
        <v>0</v>
      </c>
      <c r="BE585" s="534">
        <f>BE584+BE573</f>
        <v>0</v>
      </c>
      <c r="BF585" s="526">
        <f>BF584+BF573</f>
        <v>0</v>
      </c>
      <c r="BG585" s="474" t="s">
        <v>230</v>
      </c>
      <c r="BH585" s="462"/>
      <c r="BI585" s="675">
        <f>BK585+BJ585</f>
        <v>0</v>
      </c>
      <c r="BJ585" s="534">
        <f>BJ584+BJ573</f>
        <v>0</v>
      </c>
      <c r="BK585" s="526">
        <f>BK584+BK573</f>
        <v>0</v>
      </c>
      <c r="BL585" s="474" t="s">
        <v>230</v>
      </c>
      <c r="BM585" s="462"/>
      <c r="BN585" s="601">
        <f>BP585+BO585</f>
        <v>0</v>
      </c>
      <c r="BO585" s="524">
        <f>BO584+BO573</f>
        <v>0</v>
      </c>
      <c r="BP585" s="532">
        <f>BP584+BP573</f>
        <v>0</v>
      </c>
      <c r="BQ585" s="474" t="s">
        <v>230</v>
      </c>
      <c r="BR585" s="462"/>
      <c r="BS585" s="601">
        <f>BU585+BT585</f>
        <v>0</v>
      </c>
      <c r="BT585" s="524">
        <f>BT584+BT573</f>
        <v>0</v>
      </c>
      <c r="BU585" s="532">
        <f>BU584+BU573</f>
        <v>0</v>
      </c>
      <c r="BV585" s="474" t="s">
        <v>230</v>
      </c>
      <c r="BW585" s="462"/>
      <c r="BX585" s="601">
        <f>BZ585+BY585</f>
        <v>0</v>
      </c>
      <c r="BY585" s="524">
        <f>BY584+BY573</f>
        <v>0</v>
      </c>
      <c r="BZ585" s="532">
        <f>BZ584+BZ573</f>
        <v>0</v>
      </c>
      <c r="CA585" s="467">
        <f>BX585+BS585+BN585+BI585+BD585+AY585+AT585+AO585+AJ585+AE585+Z585+U585+P585+K585+F585</f>
        <v>187396</v>
      </c>
      <c r="CB585" s="416">
        <f>CB584+SUM(CC544:CC567)</f>
        <v>0</v>
      </c>
      <c r="CC585" s="703">
        <f>CC584+SUM(CC529:CC543)-CC568</f>
        <v>12150</v>
      </c>
    </row>
    <row r="586" spans="1:81" ht="35.4" customHeight="1" thickBot="1">
      <c r="A586" s="493" t="s">
        <v>80</v>
      </c>
      <c r="B586" s="1155">
        <f>職員設定!B19</f>
        <v>11</v>
      </c>
      <c r="C586" s="1156"/>
      <c r="D586" s="43"/>
      <c r="E586" s="24" t="s">
        <v>4</v>
      </c>
      <c r="F586" s="24" t="s">
        <v>33</v>
      </c>
      <c r="G586" s="364" t="s">
        <v>51</v>
      </c>
      <c r="H586" s="375" t="s">
        <v>165</v>
      </c>
      <c r="I586" s="43"/>
      <c r="J586" s="24" t="s">
        <v>4</v>
      </c>
      <c r="K586" s="24" t="s">
        <v>33</v>
      </c>
      <c r="L586" s="143" t="s">
        <v>51</v>
      </c>
      <c r="M586" s="375" t="s">
        <v>165</v>
      </c>
      <c r="N586" s="43"/>
      <c r="O586" s="24" t="s">
        <v>4</v>
      </c>
      <c r="P586" s="24" t="s">
        <v>78</v>
      </c>
      <c r="Q586" s="364" t="s">
        <v>51</v>
      </c>
      <c r="R586" s="410" t="s">
        <v>225</v>
      </c>
      <c r="S586" s="43"/>
      <c r="T586" s="24" t="s">
        <v>4</v>
      </c>
      <c r="U586" s="24" t="s">
        <v>78</v>
      </c>
      <c r="V586" s="364" t="s">
        <v>51</v>
      </c>
      <c r="W586" s="410" t="s">
        <v>225</v>
      </c>
      <c r="X586" s="43"/>
      <c r="Y586" s="24" t="s">
        <v>4</v>
      </c>
      <c r="Z586" s="24" t="s">
        <v>78</v>
      </c>
      <c r="AA586" s="364" t="s">
        <v>51</v>
      </c>
      <c r="AB586" s="410" t="s">
        <v>225</v>
      </c>
      <c r="AC586" s="43"/>
      <c r="AD586" s="24" t="s">
        <v>4</v>
      </c>
      <c r="AE586" s="24" t="s">
        <v>78</v>
      </c>
      <c r="AF586" s="364" t="s">
        <v>51</v>
      </c>
      <c r="AG586" s="410" t="s">
        <v>225</v>
      </c>
      <c r="AH586" s="43"/>
      <c r="AI586" s="24" t="s">
        <v>4</v>
      </c>
      <c r="AJ586" s="24" t="s">
        <v>78</v>
      </c>
      <c r="AK586" s="364" t="s">
        <v>51</v>
      </c>
      <c r="AL586" s="410" t="s">
        <v>225</v>
      </c>
      <c r="AM586" s="43"/>
      <c r="AN586" s="24" t="s">
        <v>4</v>
      </c>
      <c r="AO586" s="24" t="s">
        <v>78</v>
      </c>
      <c r="AP586" s="364" t="s">
        <v>51</v>
      </c>
      <c r="AQ586" s="410" t="s">
        <v>225</v>
      </c>
      <c r="AR586" s="43"/>
      <c r="AS586" s="24" t="s">
        <v>4</v>
      </c>
      <c r="AT586" s="24" t="s">
        <v>78</v>
      </c>
      <c r="AU586" s="364" t="s">
        <v>51</v>
      </c>
      <c r="AV586" s="410" t="s">
        <v>225</v>
      </c>
      <c r="AW586" s="43"/>
      <c r="AX586" s="24" t="s">
        <v>4</v>
      </c>
      <c r="AY586" s="24" t="s">
        <v>78</v>
      </c>
      <c r="AZ586" s="364" t="s">
        <v>51</v>
      </c>
      <c r="BA586" s="410" t="s">
        <v>225</v>
      </c>
      <c r="BB586" s="43"/>
      <c r="BC586" s="24" t="s">
        <v>4</v>
      </c>
      <c r="BD586" s="24" t="s">
        <v>78</v>
      </c>
      <c r="BE586" s="364" t="s">
        <v>51</v>
      </c>
      <c r="BF586" s="410" t="s">
        <v>225</v>
      </c>
      <c r="BG586" s="43"/>
      <c r="BH586" s="24" t="s">
        <v>4</v>
      </c>
      <c r="BI586" s="24" t="s">
        <v>78</v>
      </c>
      <c r="BJ586" s="364" t="s">
        <v>51</v>
      </c>
      <c r="BK586" s="410" t="s">
        <v>225</v>
      </c>
      <c r="BL586" s="43"/>
      <c r="BM586" s="24" t="s">
        <v>4</v>
      </c>
      <c r="BN586" s="24" t="s">
        <v>33</v>
      </c>
      <c r="BO586" s="364" t="s">
        <v>51</v>
      </c>
      <c r="BP586" s="410" t="s">
        <v>225</v>
      </c>
      <c r="BQ586" s="43"/>
      <c r="BR586" s="24" t="s">
        <v>4</v>
      </c>
      <c r="BS586" s="24" t="s">
        <v>33</v>
      </c>
      <c r="BT586" s="364" t="s">
        <v>51</v>
      </c>
      <c r="BU586" s="410" t="s">
        <v>225</v>
      </c>
      <c r="BV586" s="43"/>
      <c r="BW586" s="24" t="s">
        <v>4</v>
      </c>
      <c r="BX586" s="24" t="s">
        <v>33</v>
      </c>
      <c r="BY586" s="364" t="s">
        <v>51</v>
      </c>
      <c r="BZ586" s="410" t="s">
        <v>225</v>
      </c>
      <c r="CA586" s="411" t="s">
        <v>0</v>
      </c>
      <c r="CB586" s="412" t="s">
        <v>157</v>
      </c>
      <c r="CC586" s="696" t="s">
        <v>225</v>
      </c>
    </row>
    <row r="587" spans="1:81" ht="18" customHeight="1">
      <c r="A587" s="1180" t="str">
        <f>職員設定!C19</f>
        <v>K</v>
      </c>
      <c r="B587" s="1159" t="s">
        <v>39</v>
      </c>
      <c r="C587" s="1164" t="s">
        <v>2</v>
      </c>
      <c r="D587" s="109" t="s">
        <v>37</v>
      </c>
      <c r="E587" s="32">
        <v>164000</v>
      </c>
      <c r="F587" s="1000">
        <f>職員設定!$D$19</f>
        <v>1</v>
      </c>
      <c r="G587" s="1045">
        <f>E589*F587-H587</f>
        <v>0</v>
      </c>
      <c r="H587" s="1095">
        <v>4000</v>
      </c>
      <c r="I587" s="109" t="s">
        <v>37</v>
      </c>
      <c r="J587" s="32">
        <v>164000</v>
      </c>
      <c r="K587" s="1000">
        <f>職員設定!$D$19</f>
        <v>1</v>
      </c>
      <c r="L587" s="1045">
        <f>J589*K587-M587</f>
        <v>0</v>
      </c>
      <c r="M587" s="1095">
        <v>4000</v>
      </c>
      <c r="N587" s="109" t="s">
        <v>37</v>
      </c>
      <c r="O587" s="32">
        <v>164000</v>
      </c>
      <c r="P587" s="1000">
        <f>職員設定!$D$19</f>
        <v>1</v>
      </c>
      <c r="Q587" s="1045">
        <f>O589*P587-R587</f>
        <v>0</v>
      </c>
      <c r="R587" s="970">
        <f>IF(O587="",0,$M$587)</f>
        <v>4000</v>
      </c>
      <c r="S587" s="109" t="s">
        <v>37</v>
      </c>
      <c r="T587" s="32">
        <v>164000</v>
      </c>
      <c r="U587" s="1000">
        <f>職員設定!$D$19</f>
        <v>1</v>
      </c>
      <c r="V587" s="1045">
        <f>T589*U587-W587</f>
        <v>0</v>
      </c>
      <c r="W587" s="970">
        <f>IF(T587="",0,$M$587)</f>
        <v>4000</v>
      </c>
      <c r="X587" s="109" t="s">
        <v>37</v>
      </c>
      <c r="Y587" s="32">
        <v>164000</v>
      </c>
      <c r="Z587" s="1000">
        <f>職員設定!$D$19</f>
        <v>1</v>
      </c>
      <c r="AA587" s="1045">
        <f>Y589*Z587-AB587</f>
        <v>0</v>
      </c>
      <c r="AB587" s="970">
        <f>IF(Y587="",0,$M$587)</f>
        <v>4000</v>
      </c>
      <c r="AC587" s="109" t="s">
        <v>37</v>
      </c>
      <c r="AD587" s="32"/>
      <c r="AE587" s="1000">
        <f>職員設定!$D$19</f>
        <v>1</v>
      </c>
      <c r="AF587" s="1045">
        <f>AD589*AE587-AG587</f>
        <v>0</v>
      </c>
      <c r="AG587" s="970">
        <f>IF(AD587="",0,$M$587)</f>
        <v>0</v>
      </c>
      <c r="AH587" s="109" t="s">
        <v>37</v>
      </c>
      <c r="AI587" s="32"/>
      <c r="AJ587" s="1000">
        <f>職員設定!$D$19</f>
        <v>1</v>
      </c>
      <c r="AK587" s="1045">
        <f>AI589*AJ587-AL587</f>
        <v>0</v>
      </c>
      <c r="AL587" s="970">
        <f>IF(AI587="",0,$M$587)</f>
        <v>0</v>
      </c>
      <c r="AM587" s="109" t="s">
        <v>37</v>
      </c>
      <c r="AN587" s="32"/>
      <c r="AO587" s="1000">
        <f>職員設定!$D$19</f>
        <v>1</v>
      </c>
      <c r="AP587" s="1045">
        <f>AN589*AO587-AQ587</f>
        <v>0</v>
      </c>
      <c r="AQ587" s="970">
        <f>IF(AN587="",0,$M$587)</f>
        <v>0</v>
      </c>
      <c r="AR587" s="109" t="s">
        <v>37</v>
      </c>
      <c r="AS587" s="32"/>
      <c r="AT587" s="1000">
        <f>職員設定!$D$19</f>
        <v>1</v>
      </c>
      <c r="AU587" s="1045">
        <f>AS589*AT587-AV587</f>
        <v>0</v>
      </c>
      <c r="AV587" s="970">
        <f>IF(AS587="",0,$M$587)</f>
        <v>0</v>
      </c>
      <c r="AW587" s="109" t="s">
        <v>37</v>
      </c>
      <c r="AX587" s="32"/>
      <c r="AY587" s="1000">
        <f>職員設定!$D$19</f>
        <v>1</v>
      </c>
      <c r="AZ587" s="1045">
        <f>AX589*AY587-BA587</f>
        <v>0</v>
      </c>
      <c r="BA587" s="970">
        <f>IF(AX587="",0,$M$587)</f>
        <v>0</v>
      </c>
      <c r="BB587" s="109" t="s">
        <v>37</v>
      </c>
      <c r="BC587" s="32"/>
      <c r="BD587" s="1000">
        <f>職員設定!$D$19</f>
        <v>1</v>
      </c>
      <c r="BE587" s="1045">
        <f>BC589*BD587-BF587</f>
        <v>0</v>
      </c>
      <c r="BF587" s="970">
        <f>IF(BC587="",0,$M$587)</f>
        <v>0</v>
      </c>
      <c r="BG587" s="109" t="s">
        <v>37</v>
      </c>
      <c r="BH587" s="32"/>
      <c r="BI587" s="1000">
        <f>職員設定!$D$19</f>
        <v>1</v>
      </c>
      <c r="BJ587" s="1045">
        <f>BH589*BI587-BK587</f>
        <v>0</v>
      </c>
      <c r="BK587" s="970">
        <f>IF(BH587="",0,$M$587)</f>
        <v>0</v>
      </c>
      <c r="BL587" s="256"/>
      <c r="BM587" s="76"/>
      <c r="BN587" s="1000">
        <f>職員設定!D19</f>
        <v>1</v>
      </c>
      <c r="BO587" s="983"/>
      <c r="BP587" s="960"/>
      <c r="BQ587" s="256"/>
      <c r="BR587" s="76"/>
      <c r="BS587" s="1000">
        <f>職員設定!D19</f>
        <v>1</v>
      </c>
      <c r="BT587" s="983"/>
      <c r="BU587" s="960"/>
      <c r="BV587" s="256"/>
      <c r="BW587" s="76"/>
      <c r="BX587" s="1000">
        <f>職員設定!D19</f>
        <v>1</v>
      </c>
      <c r="BY587" s="983"/>
      <c r="BZ587" s="960"/>
      <c r="CA587" s="1086">
        <f>BJ587+BK587+BE587+BF587+AZ587+BA587+AU587+AV587+AP587+AQ587+AK587+AL587+AF587+AG587+AA587+AB587+V587+W587+Q587+R587+L587+M587+G587+H587</f>
        <v>20000</v>
      </c>
      <c r="CB587" s="1087">
        <f>H587+M587</f>
        <v>8000</v>
      </c>
      <c r="CC587" s="1025">
        <f>BK587+BF587+BA587+AV587+AQ587+AL587+AG587+AB587+W587+R587</f>
        <v>12000</v>
      </c>
    </row>
    <row r="588" spans="1:81" s="230" customFormat="1" ht="18" customHeight="1">
      <c r="A588" s="1180"/>
      <c r="B588" s="1160"/>
      <c r="C588" s="1165"/>
      <c r="D588" s="45" t="s">
        <v>1</v>
      </c>
      <c r="E588" s="149">
        <f>IF(E587&lt;&gt;"",職員設定!E19,"0")</f>
        <v>160000</v>
      </c>
      <c r="F588" s="1001"/>
      <c r="G588" s="1046"/>
      <c r="H588" s="1103"/>
      <c r="I588" s="45" t="s">
        <v>1</v>
      </c>
      <c r="J588" s="149">
        <f>IF(J587&lt;&gt;"",職員設定!E19,"0")</f>
        <v>160000</v>
      </c>
      <c r="K588" s="1001"/>
      <c r="L588" s="1046"/>
      <c r="M588" s="1103"/>
      <c r="N588" s="45" t="s">
        <v>1</v>
      </c>
      <c r="O588" s="149">
        <f>IF(O587&lt;&gt;"",職員設定!$E$19,"0")</f>
        <v>160000</v>
      </c>
      <c r="P588" s="1001"/>
      <c r="Q588" s="1046"/>
      <c r="R588" s="971"/>
      <c r="S588" s="45" t="s">
        <v>1</v>
      </c>
      <c r="T588" s="149">
        <f>IF(T587&lt;&gt;"",職員設定!$E$19,"0")</f>
        <v>160000</v>
      </c>
      <c r="U588" s="1001"/>
      <c r="V588" s="1046"/>
      <c r="W588" s="971"/>
      <c r="X588" s="45" t="s">
        <v>1</v>
      </c>
      <c r="Y588" s="149">
        <f>IF(Y587&lt;&gt;"",職員設定!$E$19,"0")</f>
        <v>160000</v>
      </c>
      <c r="Z588" s="1001"/>
      <c r="AA588" s="1046"/>
      <c r="AB588" s="971"/>
      <c r="AC588" s="45" t="s">
        <v>1</v>
      </c>
      <c r="AD588" s="149" t="str">
        <f>IF(AD587&lt;&gt;"",職員設定!$E$19,"0")</f>
        <v>0</v>
      </c>
      <c r="AE588" s="1001"/>
      <c r="AF588" s="1046"/>
      <c r="AG588" s="971"/>
      <c r="AH588" s="45" t="s">
        <v>1</v>
      </c>
      <c r="AI588" s="149" t="str">
        <f>IF(AI587&lt;&gt;"",職員設定!$E$19,"0")</f>
        <v>0</v>
      </c>
      <c r="AJ588" s="1001"/>
      <c r="AK588" s="1046"/>
      <c r="AL588" s="971"/>
      <c r="AM588" s="45" t="s">
        <v>1</v>
      </c>
      <c r="AN588" s="149" t="str">
        <f>IF(AN587&lt;&gt;"",職員設定!$E$19,"0")</f>
        <v>0</v>
      </c>
      <c r="AO588" s="1001"/>
      <c r="AP588" s="1046"/>
      <c r="AQ588" s="971"/>
      <c r="AR588" s="45" t="s">
        <v>1</v>
      </c>
      <c r="AS588" s="149" t="str">
        <f>IF(AS587&lt;&gt;"",職員設定!$E$19,"0")</f>
        <v>0</v>
      </c>
      <c r="AT588" s="1001"/>
      <c r="AU588" s="1046"/>
      <c r="AV588" s="971"/>
      <c r="AW588" s="45" t="s">
        <v>1</v>
      </c>
      <c r="AX588" s="149" t="str">
        <f>IF(AX587&lt;&gt;"",職員設定!$E$19,"0")</f>
        <v>0</v>
      </c>
      <c r="AY588" s="1001"/>
      <c r="AZ588" s="1046"/>
      <c r="BA588" s="971"/>
      <c r="BB588" s="45" t="s">
        <v>1</v>
      </c>
      <c r="BC588" s="149" t="str">
        <f>IF(BC587&lt;&gt;"",職員設定!$E$19,"0")</f>
        <v>0</v>
      </c>
      <c r="BD588" s="1001"/>
      <c r="BE588" s="1046"/>
      <c r="BF588" s="971"/>
      <c r="BG588" s="45" t="s">
        <v>1</v>
      </c>
      <c r="BH588" s="149" t="str">
        <f>IF(BH587&lt;&gt;"",職員設定!$E$19,"0")</f>
        <v>0</v>
      </c>
      <c r="BI588" s="1001"/>
      <c r="BJ588" s="1046"/>
      <c r="BK588" s="971"/>
      <c r="BL588" s="45"/>
      <c r="BM588" s="149"/>
      <c r="BN588" s="1001"/>
      <c r="BO588" s="984"/>
      <c r="BP588" s="954"/>
      <c r="BQ588" s="45"/>
      <c r="BR588" s="149"/>
      <c r="BS588" s="1001"/>
      <c r="BT588" s="984"/>
      <c r="BU588" s="954"/>
      <c r="BV588" s="45"/>
      <c r="BW588" s="149"/>
      <c r="BX588" s="1001"/>
      <c r="BY588" s="984"/>
      <c r="BZ588" s="954"/>
      <c r="CA588" s="1080"/>
      <c r="CB588" s="1022"/>
      <c r="CC588" s="1026"/>
    </row>
    <row r="589" spans="1:81" ht="18" customHeight="1" thickBot="1">
      <c r="A589" s="1180"/>
      <c r="B589" s="1160"/>
      <c r="C589" s="1166"/>
      <c r="D589" s="46" t="s">
        <v>51</v>
      </c>
      <c r="E589" s="18">
        <f>E587-E588</f>
        <v>4000</v>
      </c>
      <c r="F589" s="1001"/>
      <c r="G589" s="1047"/>
      <c r="H589" s="1104"/>
      <c r="I589" s="46" t="s">
        <v>51</v>
      </c>
      <c r="J589" s="18">
        <f>J587-J588</f>
        <v>4000</v>
      </c>
      <c r="K589" s="1001"/>
      <c r="L589" s="1047"/>
      <c r="M589" s="1104"/>
      <c r="N589" s="46" t="s">
        <v>51</v>
      </c>
      <c r="O589" s="18">
        <f>O587-O588</f>
        <v>4000</v>
      </c>
      <c r="P589" s="1001"/>
      <c r="Q589" s="1047"/>
      <c r="R589" s="972"/>
      <c r="S589" s="46" t="s">
        <v>51</v>
      </c>
      <c r="T589" s="18">
        <f>T587-T588</f>
        <v>4000</v>
      </c>
      <c r="U589" s="1001"/>
      <c r="V589" s="1047"/>
      <c r="W589" s="972"/>
      <c r="X589" s="46" t="s">
        <v>51</v>
      </c>
      <c r="Y589" s="18">
        <f>Y587-Y588</f>
        <v>4000</v>
      </c>
      <c r="Z589" s="1001"/>
      <c r="AA589" s="1047"/>
      <c r="AB589" s="972"/>
      <c r="AC589" s="46" t="s">
        <v>51</v>
      </c>
      <c r="AD589" s="18">
        <f>AD587-AD588</f>
        <v>0</v>
      </c>
      <c r="AE589" s="1001"/>
      <c r="AF589" s="1047"/>
      <c r="AG589" s="972"/>
      <c r="AH589" s="46" t="s">
        <v>51</v>
      </c>
      <c r="AI589" s="18">
        <f>AI587-AI588</f>
        <v>0</v>
      </c>
      <c r="AJ589" s="1001"/>
      <c r="AK589" s="1047"/>
      <c r="AL589" s="972"/>
      <c r="AM589" s="46" t="s">
        <v>51</v>
      </c>
      <c r="AN589" s="18">
        <f>AN587-AN588</f>
        <v>0</v>
      </c>
      <c r="AO589" s="1001"/>
      <c r="AP589" s="1047"/>
      <c r="AQ589" s="972"/>
      <c r="AR589" s="46" t="s">
        <v>51</v>
      </c>
      <c r="AS589" s="18">
        <f>AS587-AS588</f>
        <v>0</v>
      </c>
      <c r="AT589" s="1001"/>
      <c r="AU589" s="1047"/>
      <c r="AV589" s="972"/>
      <c r="AW589" s="46" t="s">
        <v>51</v>
      </c>
      <c r="AX589" s="18">
        <f>AX587-AX588</f>
        <v>0</v>
      </c>
      <c r="AY589" s="1001"/>
      <c r="AZ589" s="1047"/>
      <c r="BA589" s="972"/>
      <c r="BB589" s="46" t="s">
        <v>51</v>
      </c>
      <c r="BC589" s="18">
        <f>BC587-BC588</f>
        <v>0</v>
      </c>
      <c r="BD589" s="1001"/>
      <c r="BE589" s="1047"/>
      <c r="BF589" s="972"/>
      <c r="BG589" s="46" t="s">
        <v>51</v>
      </c>
      <c r="BH589" s="18">
        <f>BH587-BH588</f>
        <v>0</v>
      </c>
      <c r="BI589" s="1001"/>
      <c r="BJ589" s="1047"/>
      <c r="BK589" s="972"/>
      <c r="BL589" s="77"/>
      <c r="BM589" s="78"/>
      <c r="BN589" s="1001"/>
      <c r="BO589" s="985"/>
      <c r="BP589" s="955"/>
      <c r="BQ589" s="77"/>
      <c r="BR589" s="78"/>
      <c r="BS589" s="1001"/>
      <c r="BT589" s="985"/>
      <c r="BU589" s="955"/>
      <c r="BV589" s="77"/>
      <c r="BW589" s="78"/>
      <c r="BX589" s="1001"/>
      <c r="BY589" s="985"/>
      <c r="BZ589" s="955"/>
      <c r="CA589" s="1081"/>
      <c r="CB589" s="1023"/>
      <c r="CC589" s="1027"/>
    </row>
    <row r="590" spans="1:81" ht="18" customHeight="1">
      <c r="A590" s="1180"/>
      <c r="B590" s="1161"/>
      <c r="C590" s="1167" t="str">
        <f>職員設定!$F$7</f>
        <v>資格手当</v>
      </c>
      <c r="D590" s="44" t="s">
        <v>38</v>
      </c>
      <c r="E590" s="32">
        <v>20000</v>
      </c>
      <c r="F590" s="1001"/>
      <c r="G590" s="1045">
        <f>E592*F587-H590</f>
        <v>20000</v>
      </c>
      <c r="H590" s="1095"/>
      <c r="I590" s="44" t="s">
        <v>38</v>
      </c>
      <c r="J590" s="32">
        <v>20000</v>
      </c>
      <c r="K590" s="1001"/>
      <c r="L590" s="1045">
        <f>J592*K587-M590</f>
        <v>20000</v>
      </c>
      <c r="M590" s="1095"/>
      <c r="N590" s="44" t="s">
        <v>38</v>
      </c>
      <c r="O590" s="32">
        <v>20000</v>
      </c>
      <c r="P590" s="1001"/>
      <c r="Q590" s="1045">
        <f>O592*P587-R590</f>
        <v>20000</v>
      </c>
      <c r="R590" s="970">
        <f>IF(O587="",0,$M$590)</f>
        <v>0</v>
      </c>
      <c r="S590" s="44" t="s">
        <v>38</v>
      </c>
      <c r="T590" s="32">
        <v>20000</v>
      </c>
      <c r="U590" s="1001"/>
      <c r="V590" s="1045">
        <f>T592*U587-W590</f>
        <v>20000</v>
      </c>
      <c r="W590" s="970">
        <f>IF(T587="",0,$M$590)</f>
        <v>0</v>
      </c>
      <c r="X590" s="44" t="s">
        <v>38</v>
      </c>
      <c r="Y590" s="32">
        <v>20000</v>
      </c>
      <c r="Z590" s="1001"/>
      <c r="AA590" s="1045">
        <f>Y592*Z587-AB590</f>
        <v>20000</v>
      </c>
      <c r="AB590" s="970">
        <f>IF(Y587="",0,$M$590)</f>
        <v>0</v>
      </c>
      <c r="AC590" s="44" t="s">
        <v>38</v>
      </c>
      <c r="AD590" s="32"/>
      <c r="AE590" s="1001"/>
      <c r="AF590" s="1045">
        <f>AD592*AE587-AG590</f>
        <v>0</v>
      </c>
      <c r="AG590" s="970">
        <f>IF(AD587="",0,$M$590)</f>
        <v>0</v>
      </c>
      <c r="AH590" s="44" t="s">
        <v>38</v>
      </c>
      <c r="AI590" s="32"/>
      <c r="AJ590" s="1001"/>
      <c r="AK590" s="1045">
        <f>AI592*AJ587-AL590</f>
        <v>0</v>
      </c>
      <c r="AL590" s="970">
        <f>IF(AI587="",0,$M$590)</f>
        <v>0</v>
      </c>
      <c r="AM590" s="44" t="s">
        <v>38</v>
      </c>
      <c r="AN590" s="32"/>
      <c r="AO590" s="1001"/>
      <c r="AP590" s="1045">
        <f>AN592*AO587-AQ590</f>
        <v>0</v>
      </c>
      <c r="AQ590" s="970">
        <f>IF(AN587="",0,$M$590)</f>
        <v>0</v>
      </c>
      <c r="AR590" s="44" t="s">
        <v>38</v>
      </c>
      <c r="AS590" s="32"/>
      <c r="AT590" s="1001"/>
      <c r="AU590" s="1045">
        <f>AS592*AT587-AV590</f>
        <v>0</v>
      </c>
      <c r="AV590" s="970">
        <f>IF(AS587="",0,$M$590)</f>
        <v>0</v>
      </c>
      <c r="AW590" s="44" t="s">
        <v>38</v>
      </c>
      <c r="AX590" s="32"/>
      <c r="AY590" s="1001"/>
      <c r="AZ590" s="1045">
        <f>AX592*AY587-BA590</f>
        <v>0</v>
      </c>
      <c r="BA590" s="970">
        <f>IF(AX587="",0,$M$590)</f>
        <v>0</v>
      </c>
      <c r="BB590" s="44" t="s">
        <v>38</v>
      </c>
      <c r="BC590" s="32"/>
      <c r="BD590" s="1001"/>
      <c r="BE590" s="1045">
        <f>BC592*BD587-BF590</f>
        <v>0</v>
      </c>
      <c r="BF590" s="970">
        <f>IF(BC587="",0,$M$590)</f>
        <v>0</v>
      </c>
      <c r="BG590" s="44" t="s">
        <v>38</v>
      </c>
      <c r="BH590" s="32"/>
      <c r="BI590" s="1001"/>
      <c r="BJ590" s="1045">
        <f>BH592*BI587-BK590</f>
        <v>0</v>
      </c>
      <c r="BK590" s="970">
        <f>IF(BH587="",0,$M$590)</f>
        <v>0</v>
      </c>
      <c r="BL590" s="75"/>
      <c r="BM590" s="76"/>
      <c r="BN590" s="1001"/>
      <c r="BO590" s="983"/>
      <c r="BP590" s="960"/>
      <c r="BQ590" s="75"/>
      <c r="BR590" s="76"/>
      <c r="BS590" s="1001"/>
      <c r="BT590" s="983"/>
      <c r="BU590" s="960"/>
      <c r="BV590" s="75"/>
      <c r="BW590" s="76"/>
      <c r="BX590" s="1001"/>
      <c r="BY590" s="983"/>
      <c r="BZ590" s="960"/>
      <c r="CA590" s="1003">
        <f t="shared" ref="CA590" si="250">BJ590+BK590+BE590+BF590+AZ590+BA590+AU590+AV590+AP590+AQ590+AK590+AL590+AF590+AG590+AA590+AB590+V590+W590+Q590+R590+L590+M590+G590+H590</f>
        <v>100000</v>
      </c>
      <c r="CB590" s="1019">
        <f t="shared" ref="CB590" si="251">H590+M590</f>
        <v>0</v>
      </c>
      <c r="CC590" s="1012">
        <f t="shared" ref="CC590" si="252">BK590+BF590+BA590+AV590+AQ590+AL590+AG590+AB590+W590+R590</f>
        <v>0</v>
      </c>
    </row>
    <row r="591" spans="1:81" s="230" customFormat="1" ht="18" customHeight="1">
      <c r="A591" s="1180"/>
      <c r="B591" s="1161"/>
      <c r="C591" s="1168"/>
      <c r="D591" s="45" t="s">
        <v>1</v>
      </c>
      <c r="E591" s="149">
        <f>IF(E590&lt;&gt;"",職員設定!F19,"0")</f>
        <v>0</v>
      </c>
      <c r="F591" s="1001"/>
      <c r="G591" s="1046"/>
      <c r="H591" s="1103"/>
      <c r="I591" s="45" t="s">
        <v>1</v>
      </c>
      <c r="J591" s="149">
        <f>IF(J590&lt;&gt;"",職員設定!F19,"0")</f>
        <v>0</v>
      </c>
      <c r="K591" s="1001"/>
      <c r="L591" s="1046"/>
      <c r="M591" s="1103"/>
      <c r="N591" s="45" t="s">
        <v>71</v>
      </c>
      <c r="O591" s="149">
        <f>IF(O590&lt;&gt;"",職員設定!$F$19,"0")</f>
        <v>0</v>
      </c>
      <c r="P591" s="1001"/>
      <c r="Q591" s="1046"/>
      <c r="R591" s="971"/>
      <c r="S591" s="45" t="s">
        <v>71</v>
      </c>
      <c r="T591" s="149">
        <f>IF(T590&lt;&gt;"",職員設定!$F$19,"0")</f>
        <v>0</v>
      </c>
      <c r="U591" s="1001"/>
      <c r="V591" s="1046"/>
      <c r="W591" s="971"/>
      <c r="X591" s="45" t="s">
        <v>71</v>
      </c>
      <c r="Y591" s="149">
        <f>IF(Y590&lt;&gt;"",職員設定!$F$19,"0")</f>
        <v>0</v>
      </c>
      <c r="Z591" s="1001"/>
      <c r="AA591" s="1046"/>
      <c r="AB591" s="971"/>
      <c r="AC591" s="45" t="s">
        <v>71</v>
      </c>
      <c r="AD591" s="149" t="str">
        <f>IF(AD590&lt;&gt;"",職員設定!$F$19,"0")</f>
        <v>0</v>
      </c>
      <c r="AE591" s="1001"/>
      <c r="AF591" s="1046"/>
      <c r="AG591" s="971"/>
      <c r="AH591" s="45" t="s">
        <v>71</v>
      </c>
      <c r="AI591" s="149" t="str">
        <f>IF(AI590&lt;&gt;"",職員設定!$F$19,"0")</f>
        <v>0</v>
      </c>
      <c r="AJ591" s="1001"/>
      <c r="AK591" s="1046"/>
      <c r="AL591" s="971"/>
      <c r="AM591" s="45" t="s">
        <v>71</v>
      </c>
      <c r="AN591" s="149" t="str">
        <f>IF(AN590&lt;&gt;"",職員設定!$F$19,"0")</f>
        <v>0</v>
      </c>
      <c r="AO591" s="1001"/>
      <c r="AP591" s="1046"/>
      <c r="AQ591" s="971"/>
      <c r="AR591" s="45" t="s">
        <v>71</v>
      </c>
      <c r="AS591" s="149" t="str">
        <f>IF(AS590&lt;&gt;"",職員設定!$F$19,"0")</f>
        <v>0</v>
      </c>
      <c r="AT591" s="1001"/>
      <c r="AU591" s="1046"/>
      <c r="AV591" s="971"/>
      <c r="AW591" s="45" t="s">
        <v>71</v>
      </c>
      <c r="AX591" s="149" t="str">
        <f>IF(AX590&lt;&gt;"",職員設定!$F$19,"0")</f>
        <v>0</v>
      </c>
      <c r="AY591" s="1001"/>
      <c r="AZ591" s="1046"/>
      <c r="BA591" s="971"/>
      <c r="BB591" s="45" t="s">
        <v>71</v>
      </c>
      <c r="BC591" s="149" t="str">
        <f>IF(BC590&lt;&gt;"",職員設定!$F$19,"0")</f>
        <v>0</v>
      </c>
      <c r="BD591" s="1001"/>
      <c r="BE591" s="1046"/>
      <c r="BF591" s="971"/>
      <c r="BG591" s="45" t="s">
        <v>71</v>
      </c>
      <c r="BH591" s="149" t="str">
        <f>IF(BH590&lt;&gt;"",職員設定!$F$19,"0")</f>
        <v>0</v>
      </c>
      <c r="BI591" s="1001"/>
      <c r="BJ591" s="1046"/>
      <c r="BK591" s="971"/>
      <c r="BL591" s="45"/>
      <c r="BM591" s="149"/>
      <c r="BN591" s="1001"/>
      <c r="BO591" s="984"/>
      <c r="BP591" s="954"/>
      <c r="BQ591" s="45"/>
      <c r="BR591" s="149"/>
      <c r="BS591" s="1001"/>
      <c r="BT591" s="984"/>
      <c r="BU591" s="954"/>
      <c r="BV591" s="45"/>
      <c r="BW591" s="149"/>
      <c r="BX591" s="1001"/>
      <c r="BY591" s="984"/>
      <c r="BZ591" s="954"/>
      <c r="CA591" s="1004"/>
      <c r="CB591" s="1020"/>
      <c r="CC591" s="1013"/>
    </row>
    <row r="592" spans="1:81" ht="18" customHeight="1" thickBot="1">
      <c r="A592" s="1180"/>
      <c r="B592" s="1161"/>
      <c r="C592" s="1169"/>
      <c r="D592" s="46" t="s">
        <v>51</v>
      </c>
      <c r="E592" s="18">
        <f>E590-E591</f>
        <v>20000</v>
      </c>
      <c r="F592" s="1001"/>
      <c r="G592" s="1047"/>
      <c r="H592" s="1104"/>
      <c r="I592" s="46" t="s">
        <v>51</v>
      </c>
      <c r="J592" s="18">
        <f>J590-J591</f>
        <v>20000</v>
      </c>
      <c r="K592" s="1001"/>
      <c r="L592" s="1047"/>
      <c r="M592" s="1104"/>
      <c r="N592" s="46" t="s">
        <v>51</v>
      </c>
      <c r="O592" s="18">
        <f>O590-O591</f>
        <v>20000</v>
      </c>
      <c r="P592" s="1001"/>
      <c r="Q592" s="1047"/>
      <c r="R592" s="972"/>
      <c r="S592" s="46" t="s">
        <v>51</v>
      </c>
      <c r="T592" s="18">
        <f>T590-T591</f>
        <v>20000</v>
      </c>
      <c r="U592" s="1001"/>
      <c r="V592" s="1047"/>
      <c r="W592" s="972"/>
      <c r="X592" s="46" t="s">
        <v>51</v>
      </c>
      <c r="Y592" s="18">
        <f>Y590-Y591</f>
        <v>20000</v>
      </c>
      <c r="Z592" s="1001"/>
      <c r="AA592" s="1047"/>
      <c r="AB592" s="972"/>
      <c r="AC592" s="46" t="s">
        <v>51</v>
      </c>
      <c r="AD592" s="18">
        <f>AD590-AD591</f>
        <v>0</v>
      </c>
      <c r="AE592" s="1001"/>
      <c r="AF592" s="1047"/>
      <c r="AG592" s="972"/>
      <c r="AH592" s="46" t="s">
        <v>51</v>
      </c>
      <c r="AI592" s="18">
        <f>AI590-AI591</f>
        <v>0</v>
      </c>
      <c r="AJ592" s="1001"/>
      <c r="AK592" s="1047"/>
      <c r="AL592" s="972"/>
      <c r="AM592" s="46" t="s">
        <v>51</v>
      </c>
      <c r="AN592" s="18">
        <f>AN590-AN591</f>
        <v>0</v>
      </c>
      <c r="AO592" s="1001"/>
      <c r="AP592" s="1047"/>
      <c r="AQ592" s="972"/>
      <c r="AR592" s="46" t="s">
        <v>51</v>
      </c>
      <c r="AS592" s="18">
        <f>AS590-AS591</f>
        <v>0</v>
      </c>
      <c r="AT592" s="1001"/>
      <c r="AU592" s="1047"/>
      <c r="AV592" s="972"/>
      <c r="AW592" s="46" t="s">
        <v>51</v>
      </c>
      <c r="AX592" s="18">
        <f>AX590-AX591</f>
        <v>0</v>
      </c>
      <c r="AY592" s="1001"/>
      <c r="AZ592" s="1047"/>
      <c r="BA592" s="972"/>
      <c r="BB592" s="46" t="s">
        <v>51</v>
      </c>
      <c r="BC592" s="18">
        <f>BC590-BC591</f>
        <v>0</v>
      </c>
      <c r="BD592" s="1001"/>
      <c r="BE592" s="1047"/>
      <c r="BF592" s="972"/>
      <c r="BG592" s="46" t="s">
        <v>51</v>
      </c>
      <c r="BH592" s="18">
        <f>BH590-BH591</f>
        <v>0</v>
      </c>
      <c r="BI592" s="1001"/>
      <c r="BJ592" s="1047"/>
      <c r="BK592" s="972"/>
      <c r="BL592" s="77"/>
      <c r="BM592" s="78"/>
      <c r="BN592" s="1001"/>
      <c r="BO592" s="985"/>
      <c r="BP592" s="955"/>
      <c r="BQ592" s="77"/>
      <c r="BR592" s="78"/>
      <c r="BS592" s="1001"/>
      <c r="BT592" s="985"/>
      <c r="BU592" s="955"/>
      <c r="BV592" s="77"/>
      <c r="BW592" s="78"/>
      <c r="BX592" s="1001"/>
      <c r="BY592" s="985"/>
      <c r="BZ592" s="955"/>
      <c r="CA592" s="1005"/>
      <c r="CB592" s="1021"/>
      <c r="CC592" s="1014"/>
    </row>
    <row r="593" spans="1:81" ht="18" customHeight="1">
      <c r="A593" s="1180"/>
      <c r="B593" s="1161"/>
      <c r="C593" s="1170" t="str">
        <f>職員設定!$G$7</f>
        <v>役職手当</v>
      </c>
      <c r="D593" s="44" t="s">
        <v>38</v>
      </c>
      <c r="E593" s="32">
        <v>20000</v>
      </c>
      <c r="F593" s="1001"/>
      <c r="G593" s="1045">
        <f>E595*F587-H593</f>
        <v>10000</v>
      </c>
      <c r="H593" s="1095"/>
      <c r="I593" s="44" t="s">
        <v>38</v>
      </c>
      <c r="J593" s="32">
        <v>20000</v>
      </c>
      <c r="K593" s="1001"/>
      <c r="L593" s="1045">
        <f>J595*K587-M593</f>
        <v>10000</v>
      </c>
      <c r="M593" s="1095"/>
      <c r="N593" s="44" t="s">
        <v>38</v>
      </c>
      <c r="O593" s="32">
        <v>20000</v>
      </c>
      <c r="P593" s="1001"/>
      <c r="Q593" s="1045">
        <f>O595*P587-R593</f>
        <v>10000</v>
      </c>
      <c r="R593" s="970">
        <f>IF(O587="",0,$M$593)</f>
        <v>0</v>
      </c>
      <c r="S593" s="44" t="s">
        <v>38</v>
      </c>
      <c r="T593" s="32">
        <v>20000</v>
      </c>
      <c r="U593" s="1001"/>
      <c r="V593" s="1045">
        <f>T595*U587-W593</f>
        <v>10000</v>
      </c>
      <c r="W593" s="970">
        <f>IF(T587="",0,$M$593)</f>
        <v>0</v>
      </c>
      <c r="X593" s="44" t="s">
        <v>38</v>
      </c>
      <c r="Y593" s="32">
        <v>20000</v>
      </c>
      <c r="Z593" s="1001"/>
      <c r="AA593" s="1045">
        <f>Y595*Z587-AB593</f>
        <v>10000</v>
      </c>
      <c r="AB593" s="970">
        <f>IF(Y587="",0,$M$593)</f>
        <v>0</v>
      </c>
      <c r="AC593" s="44" t="s">
        <v>38</v>
      </c>
      <c r="AD593" s="32"/>
      <c r="AE593" s="1001"/>
      <c r="AF593" s="1045">
        <f>AD595*AE587-AG593</f>
        <v>0</v>
      </c>
      <c r="AG593" s="970">
        <f>IF(AD587="",0,$M$593)</f>
        <v>0</v>
      </c>
      <c r="AH593" s="44" t="s">
        <v>38</v>
      </c>
      <c r="AI593" s="32"/>
      <c r="AJ593" s="1001"/>
      <c r="AK593" s="1045">
        <f>AI595*AJ587-AL593</f>
        <v>0</v>
      </c>
      <c r="AL593" s="970">
        <f>IF(AI587="",0,$M$593)</f>
        <v>0</v>
      </c>
      <c r="AM593" s="44" t="s">
        <v>38</v>
      </c>
      <c r="AN593" s="32"/>
      <c r="AO593" s="1001"/>
      <c r="AP593" s="1045">
        <f>AN595*AO587-AQ593</f>
        <v>0</v>
      </c>
      <c r="AQ593" s="970">
        <f>IF(AN587="",0,$M$593)</f>
        <v>0</v>
      </c>
      <c r="AR593" s="44" t="s">
        <v>38</v>
      </c>
      <c r="AS593" s="32"/>
      <c r="AT593" s="1001"/>
      <c r="AU593" s="1045">
        <f>AS595*AT587-AV593</f>
        <v>0</v>
      </c>
      <c r="AV593" s="970">
        <f>IF(AS587="",0,$M$593)</f>
        <v>0</v>
      </c>
      <c r="AW593" s="44" t="s">
        <v>38</v>
      </c>
      <c r="AX593" s="32"/>
      <c r="AY593" s="1001"/>
      <c r="AZ593" s="1045">
        <f>AX595*AY587-BA593</f>
        <v>0</v>
      </c>
      <c r="BA593" s="970">
        <f>IF(AX587="",0,$M$593)</f>
        <v>0</v>
      </c>
      <c r="BB593" s="44" t="s">
        <v>38</v>
      </c>
      <c r="BC593" s="32"/>
      <c r="BD593" s="1001"/>
      <c r="BE593" s="1045">
        <f>BC595*BD587-BF593</f>
        <v>0</v>
      </c>
      <c r="BF593" s="970">
        <f>IF(BC587="",0,$M$593)</f>
        <v>0</v>
      </c>
      <c r="BG593" s="44" t="s">
        <v>38</v>
      </c>
      <c r="BH593" s="32"/>
      <c r="BI593" s="1001"/>
      <c r="BJ593" s="1045">
        <f>BH595*BI587-BK593</f>
        <v>0</v>
      </c>
      <c r="BK593" s="970">
        <f>IF(BH587="",0,$M$593)</f>
        <v>0</v>
      </c>
      <c r="BL593" s="75"/>
      <c r="BM593" s="76"/>
      <c r="BN593" s="1001"/>
      <c r="BO593" s="983"/>
      <c r="BP593" s="960"/>
      <c r="BQ593" s="75"/>
      <c r="BR593" s="76"/>
      <c r="BS593" s="1001"/>
      <c r="BT593" s="983"/>
      <c r="BU593" s="960"/>
      <c r="BV593" s="75"/>
      <c r="BW593" s="76"/>
      <c r="BX593" s="1001"/>
      <c r="BY593" s="983"/>
      <c r="BZ593" s="960"/>
      <c r="CA593" s="1003">
        <f t="shared" ref="CA593" si="253">BJ593+BK593+BE593+BF593+AZ593+BA593+AU593+AV593+AP593+AQ593+AK593+AL593+AF593+AG593+AA593+AB593+V593+W593+Q593+R593+L593+M593+G593+H593</f>
        <v>50000</v>
      </c>
      <c r="CB593" s="1019">
        <f t="shared" ref="CB593" si="254">H593+M593</f>
        <v>0</v>
      </c>
      <c r="CC593" s="1018">
        <f t="shared" ref="CC593" si="255">BK593+BF593+BA593+AV593+AQ593+AL593+AG593+AB593+W593+R593</f>
        <v>0</v>
      </c>
    </row>
    <row r="594" spans="1:81" s="230" customFormat="1" ht="18" customHeight="1">
      <c r="A594" s="1180"/>
      <c r="B594" s="1161"/>
      <c r="C594" s="1140"/>
      <c r="D594" s="45" t="s">
        <v>1</v>
      </c>
      <c r="E594" s="149">
        <f>IF(E593&lt;&gt;"",職員設定!G19,"0")</f>
        <v>10000</v>
      </c>
      <c r="F594" s="1001"/>
      <c r="G594" s="1046"/>
      <c r="H594" s="1103"/>
      <c r="I594" s="45" t="s">
        <v>1</v>
      </c>
      <c r="J594" s="149">
        <f>IF(J593&lt;&gt;"",職員設定!G19,"0")</f>
        <v>10000</v>
      </c>
      <c r="K594" s="1001"/>
      <c r="L594" s="1046"/>
      <c r="M594" s="1103"/>
      <c r="N594" s="45" t="s">
        <v>71</v>
      </c>
      <c r="O594" s="149">
        <f>IF(O593&lt;&gt;"",職員設定!$G$19,"0")</f>
        <v>10000</v>
      </c>
      <c r="P594" s="1001"/>
      <c r="Q594" s="1046"/>
      <c r="R594" s="971"/>
      <c r="S594" s="45" t="s">
        <v>71</v>
      </c>
      <c r="T594" s="149">
        <f>IF(T593&lt;&gt;"",職員設定!$G$19,"0")</f>
        <v>10000</v>
      </c>
      <c r="U594" s="1001"/>
      <c r="V594" s="1046"/>
      <c r="W594" s="971"/>
      <c r="X594" s="45" t="s">
        <v>71</v>
      </c>
      <c r="Y594" s="149">
        <f>IF(Y593&lt;&gt;"",職員設定!$G$19,"0")</f>
        <v>10000</v>
      </c>
      <c r="Z594" s="1001"/>
      <c r="AA594" s="1046"/>
      <c r="AB594" s="971"/>
      <c r="AC594" s="45" t="s">
        <v>71</v>
      </c>
      <c r="AD594" s="149" t="str">
        <f>IF(AD593&lt;&gt;"",職員設定!$G$19,"0")</f>
        <v>0</v>
      </c>
      <c r="AE594" s="1001"/>
      <c r="AF594" s="1046"/>
      <c r="AG594" s="971"/>
      <c r="AH594" s="45" t="s">
        <v>71</v>
      </c>
      <c r="AI594" s="149" t="str">
        <f>IF(AI593&lt;&gt;"",職員設定!$G$19,"0")</f>
        <v>0</v>
      </c>
      <c r="AJ594" s="1001"/>
      <c r="AK594" s="1046"/>
      <c r="AL594" s="971"/>
      <c r="AM594" s="45" t="s">
        <v>71</v>
      </c>
      <c r="AN594" s="149" t="str">
        <f>IF(AN593&lt;&gt;"",職員設定!$G$19,"0")</f>
        <v>0</v>
      </c>
      <c r="AO594" s="1001"/>
      <c r="AP594" s="1046"/>
      <c r="AQ594" s="971"/>
      <c r="AR594" s="45" t="s">
        <v>71</v>
      </c>
      <c r="AS594" s="149" t="str">
        <f>IF(AS593&lt;&gt;"",職員設定!$G$19,"0")</f>
        <v>0</v>
      </c>
      <c r="AT594" s="1001"/>
      <c r="AU594" s="1046"/>
      <c r="AV594" s="971"/>
      <c r="AW594" s="45" t="s">
        <v>71</v>
      </c>
      <c r="AX594" s="149" t="str">
        <f>IF(AX593&lt;&gt;"",職員設定!$G$19,"0")</f>
        <v>0</v>
      </c>
      <c r="AY594" s="1001"/>
      <c r="AZ594" s="1046"/>
      <c r="BA594" s="971"/>
      <c r="BB594" s="45" t="s">
        <v>71</v>
      </c>
      <c r="BC594" s="149" t="str">
        <f>IF(BC593&lt;&gt;"",職員設定!$G$19,"0")</f>
        <v>0</v>
      </c>
      <c r="BD594" s="1001"/>
      <c r="BE594" s="1046"/>
      <c r="BF594" s="971"/>
      <c r="BG594" s="45" t="s">
        <v>71</v>
      </c>
      <c r="BH594" s="149" t="str">
        <f>IF(BH593&lt;&gt;"",職員設定!$G$19,"0")</f>
        <v>0</v>
      </c>
      <c r="BI594" s="1001"/>
      <c r="BJ594" s="1046"/>
      <c r="BK594" s="971"/>
      <c r="BL594" s="45"/>
      <c r="BM594" s="149"/>
      <c r="BN594" s="1001"/>
      <c r="BO594" s="984"/>
      <c r="BP594" s="954"/>
      <c r="BQ594" s="45"/>
      <c r="BR594" s="149"/>
      <c r="BS594" s="1001"/>
      <c r="BT594" s="984"/>
      <c r="BU594" s="954"/>
      <c r="BV594" s="45"/>
      <c r="BW594" s="149"/>
      <c r="BX594" s="1001"/>
      <c r="BY594" s="984"/>
      <c r="BZ594" s="954"/>
      <c r="CA594" s="1004"/>
      <c r="CB594" s="1020"/>
      <c r="CC594" s="1013"/>
    </row>
    <row r="595" spans="1:81" ht="18" customHeight="1" thickBot="1">
      <c r="A595" s="1180"/>
      <c r="B595" s="1161"/>
      <c r="C595" s="1141"/>
      <c r="D595" s="46" t="s">
        <v>51</v>
      </c>
      <c r="E595" s="18">
        <f>E593-E594</f>
        <v>10000</v>
      </c>
      <c r="F595" s="1001"/>
      <c r="G595" s="1047"/>
      <c r="H595" s="1104"/>
      <c r="I595" s="46" t="s">
        <v>51</v>
      </c>
      <c r="J595" s="18">
        <f>J593-J594</f>
        <v>10000</v>
      </c>
      <c r="K595" s="1001"/>
      <c r="L595" s="1047"/>
      <c r="M595" s="1104"/>
      <c r="N595" s="46" t="s">
        <v>51</v>
      </c>
      <c r="O595" s="18">
        <f>O593-O594</f>
        <v>10000</v>
      </c>
      <c r="P595" s="1001"/>
      <c r="Q595" s="1047"/>
      <c r="R595" s="972"/>
      <c r="S595" s="46" t="s">
        <v>51</v>
      </c>
      <c r="T595" s="18">
        <f>T593-T594</f>
        <v>10000</v>
      </c>
      <c r="U595" s="1001"/>
      <c r="V595" s="1047"/>
      <c r="W595" s="972"/>
      <c r="X595" s="46" t="s">
        <v>51</v>
      </c>
      <c r="Y595" s="18">
        <f>Y593-Y594</f>
        <v>10000</v>
      </c>
      <c r="Z595" s="1001"/>
      <c r="AA595" s="1047"/>
      <c r="AB595" s="972"/>
      <c r="AC595" s="46" t="s">
        <v>51</v>
      </c>
      <c r="AD595" s="18">
        <f>AD593-AD594</f>
        <v>0</v>
      </c>
      <c r="AE595" s="1001"/>
      <c r="AF595" s="1047"/>
      <c r="AG595" s="972"/>
      <c r="AH595" s="46" t="s">
        <v>51</v>
      </c>
      <c r="AI595" s="18">
        <f>AI593-AI594</f>
        <v>0</v>
      </c>
      <c r="AJ595" s="1001"/>
      <c r="AK595" s="1047"/>
      <c r="AL595" s="972"/>
      <c r="AM595" s="46" t="s">
        <v>51</v>
      </c>
      <c r="AN595" s="18">
        <f>AN593-AN594</f>
        <v>0</v>
      </c>
      <c r="AO595" s="1001"/>
      <c r="AP595" s="1047"/>
      <c r="AQ595" s="972"/>
      <c r="AR595" s="46" t="s">
        <v>51</v>
      </c>
      <c r="AS595" s="18">
        <f>AS593-AS594</f>
        <v>0</v>
      </c>
      <c r="AT595" s="1001"/>
      <c r="AU595" s="1047"/>
      <c r="AV595" s="972"/>
      <c r="AW595" s="46" t="s">
        <v>51</v>
      </c>
      <c r="AX595" s="18">
        <f>AX593-AX594</f>
        <v>0</v>
      </c>
      <c r="AY595" s="1001"/>
      <c r="AZ595" s="1047"/>
      <c r="BA595" s="972"/>
      <c r="BB595" s="46" t="s">
        <v>51</v>
      </c>
      <c r="BC595" s="18">
        <f>BC593-BC594</f>
        <v>0</v>
      </c>
      <c r="BD595" s="1001"/>
      <c r="BE595" s="1047"/>
      <c r="BF595" s="972"/>
      <c r="BG595" s="46" t="s">
        <v>51</v>
      </c>
      <c r="BH595" s="18">
        <f>BH593-BH594</f>
        <v>0</v>
      </c>
      <c r="BI595" s="1001"/>
      <c r="BJ595" s="1047"/>
      <c r="BK595" s="972"/>
      <c r="BL595" s="77"/>
      <c r="BM595" s="78"/>
      <c r="BN595" s="1001"/>
      <c r="BO595" s="985"/>
      <c r="BP595" s="955"/>
      <c r="BQ595" s="77"/>
      <c r="BR595" s="78"/>
      <c r="BS595" s="1001"/>
      <c r="BT595" s="985"/>
      <c r="BU595" s="955"/>
      <c r="BV595" s="77"/>
      <c r="BW595" s="78"/>
      <c r="BX595" s="1001"/>
      <c r="BY595" s="985"/>
      <c r="BZ595" s="955"/>
      <c r="CA595" s="1005"/>
      <c r="CB595" s="1021"/>
      <c r="CC595" s="1014"/>
    </row>
    <row r="596" spans="1:81" ht="18" customHeight="1">
      <c r="A596" s="1180"/>
      <c r="B596" s="1161"/>
      <c r="C596" s="1170" t="str">
        <f>職員設定!$H$7</f>
        <v>調整手当</v>
      </c>
      <c r="D596" s="44" t="s">
        <v>38</v>
      </c>
      <c r="E596" s="32"/>
      <c r="F596" s="1001"/>
      <c r="G596" s="1045">
        <f>E598*F587-H596</f>
        <v>0</v>
      </c>
      <c r="H596" s="1095"/>
      <c r="I596" s="44" t="s">
        <v>38</v>
      </c>
      <c r="J596" s="32"/>
      <c r="K596" s="1001"/>
      <c r="L596" s="1045">
        <f>J598*K587-M596</f>
        <v>0</v>
      </c>
      <c r="M596" s="1095"/>
      <c r="N596" s="44" t="s">
        <v>38</v>
      </c>
      <c r="O596" s="32"/>
      <c r="P596" s="1001"/>
      <c r="Q596" s="1045">
        <f>O598*P587-R596</f>
        <v>0</v>
      </c>
      <c r="R596" s="970">
        <f>IF(O587="",0,$M$596)</f>
        <v>0</v>
      </c>
      <c r="S596" s="44" t="s">
        <v>38</v>
      </c>
      <c r="T596" s="32"/>
      <c r="U596" s="1001"/>
      <c r="V596" s="1045">
        <f>T598*U587-W596</f>
        <v>0</v>
      </c>
      <c r="W596" s="970">
        <f>IF(T587="",0,$M$596)</f>
        <v>0</v>
      </c>
      <c r="X596" s="44" t="s">
        <v>38</v>
      </c>
      <c r="Y596" s="32"/>
      <c r="Z596" s="1001"/>
      <c r="AA596" s="1045">
        <f>Y598*Z587-AB596</f>
        <v>0</v>
      </c>
      <c r="AB596" s="970">
        <f>IF(Y587="",0,$M$596)</f>
        <v>0</v>
      </c>
      <c r="AC596" s="44" t="s">
        <v>38</v>
      </c>
      <c r="AD596" s="32"/>
      <c r="AE596" s="1001"/>
      <c r="AF596" s="1045">
        <f>AD598*AE587-AG596</f>
        <v>0</v>
      </c>
      <c r="AG596" s="970">
        <f>IF(AD587="",0,$M$596)</f>
        <v>0</v>
      </c>
      <c r="AH596" s="44" t="s">
        <v>38</v>
      </c>
      <c r="AI596" s="32"/>
      <c r="AJ596" s="1001"/>
      <c r="AK596" s="1045">
        <f>AI598*AJ587-AL596</f>
        <v>0</v>
      </c>
      <c r="AL596" s="970">
        <f>IF(AI587="",0,$M$596)</f>
        <v>0</v>
      </c>
      <c r="AM596" s="44" t="s">
        <v>38</v>
      </c>
      <c r="AN596" s="32"/>
      <c r="AO596" s="1001"/>
      <c r="AP596" s="1045">
        <f>AN598*AO587-AQ596</f>
        <v>0</v>
      </c>
      <c r="AQ596" s="970">
        <f>IF(AN587="",0,$M$596)</f>
        <v>0</v>
      </c>
      <c r="AR596" s="44" t="s">
        <v>38</v>
      </c>
      <c r="AS596" s="32"/>
      <c r="AT596" s="1001"/>
      <c r="AU596" s="1045">
        <f>AS598*AT587-AV596</f>
        <v>0</v>
      </c>
      <c r="AV596" s="970">
        <f>IF(AS587="",0,$M$596)</f>
        <v>0</v>
      </c>
      <c r="AW596" s="44" t="s">
        <v>38</v>
      </c>
      <c r="AX596" s="32"/>
      <c r="AY596" s="1001"/>
      <c r="AZ596" s="1045">
        <f>AX598*AY587-BA596</f>
        <v>0</v>
      </c>
      <c r="BA596" s="970">
        <f>IF(AX587="",0,$M$596)</f>
        <v>0</v>
      </c>
      <c r="BB596" s="44" t="s">
        <v>38</v>
      </c>
      <c r="BC596" s="32"/>
      <c r="BD596" s="1001"/>
      <c r="BE596" s="1045">
        <f>BC598*BD587-BF596</f>
        <v>0</v>
      </c>
      <c r="BF596" s="970">
        <f>IF(BC587="",0,$M$596)</f>
        <v>0</v>
      </c>
      <c r="BG596" s="44" t="s">
        <v>38</v>
      </c>
      <c r="BH596" s="32"/>
      <c r="BI596" s="1001"/>
      <c r="BJ596" s="1045">
        <f>BH598*BI587-BK596</f>
        <v>0</v>
      </c>
      <c r="BK596" s="970">
        <f>IF(BH587="",0,$M$596)</f>
        <v>0</v>
      </c>
      <c r="BL596" s="75"/>
      <c r="BM596" s="76"/>
      <c r="BN596" s="1001"/>
      <c r="BO596" s="983"/>
      <c r="BP596" s="960"/>
      <c r="BQ596" s="75"/>
      <c r="BR596" s="76"/>
      <c r="BS596" s="1001"/>
      <c r="BT596" s="983"/>
      <c r="BU596" s="960"/>
      <c r="BV596" s="75"/>
      <c r="BW596" s="76"/>
      <c r="BX596" s="1001"/>
      <c r="BY596" s="983"/>
      <c r="BZ596" s="960"/>
      <c r="CA596" s="1003">
        <f t="shared" ref="CA596" si="256">BJ596+BK596+BE596+BF596+AZ596+BA596+AU596+AV596+AP596+AQ596+AK596+AL596+AF596+AG596+AA596+AB596+V596+W596+Q596+R596+L596+M596+G596+H596</f>
        <v>0</v>
      </c>
      <c r="CB596" s="1019">
        <f t="shared" ref="CB596" si="257">H596+M596</f>
        <v>0</v>
      </c>
      <c r="CC596" s="1018">
        <f t="shared" ref="CC596" si="258">BK596+BF596+BA596+AV596+AQ596+AL596+AG596+AB596+W596+R596</f>
        <v>0</v>
      </c>
    </row>
    <row r="597" spans="1:81" s="230" customFormat="1" ht="18" customHeight="1">
      <c r="A597" s="1180"/>
      <c r="B597" s="1162"/>
      <c r="C597" s="1140"/>
      <c r="D597" s="45" t="s">
        <v>1</v>
      </c>
      <c r="E597" s="149" t="str">
        <f>IF(E596&lt;&gt;"",職員設定!H19,"0")</f>
        <v>0</v>
      </c>
      <c r="F597" s="1001"/>
      <c r="G597" s="1046"/>
      <c r="H597" s="1103"/>
      <c r="I597" s="45" t="s">
        <v>1</v>
      </c>
      <c r="J597" s="149" t="str">
        <f>IF(J596&lt;&gt;"",職員設定!H19,"0")</f>
        <v>0</v>
      </c>
      <c r="K597" s="1001"/>
      <c r="L597" s="1046"/>
      <c r="M597" s="1103"/>
      <c r="N597" s="45" t="s">
        <v>71</v>
      </c>
      <c r="O597" s="149" t="str">
        <f>IF(O596&lt;&gt;"",職員設定!$H$19,"0")</f>
        <v>0</v>
      </c>
      <c r="P597" s="1001"/>
      <c r="Q597" s="1046"/>
      <c r="R597" s="971"/>
      <c r="S597" s="45" t="s">
        <v>71</v>
      </c>
      <c r="T597" s="149" t="str">
        <f>IF(T596&lt;&gt;"",職員設定!$H$19,"0")</f>
        <v>0</v>
      </c>
      <c r="U597" s="1001"/>
      <c r="V597" s="1046"/>
      <c r="W597" s="971"/>
      <c r="X597" s="45" t="s">
        <v>71</v>
      </c>
      <c r="Y597" s="149" t="str">
        <f>IF(Y596&lt;&gt;"",職員設定!$H$19,"0")</f>
        <v>0</v>
      </c>
      <c r="Z597" s="1001"/>
      <c r="AA597" s="1046"/>
      <c r="AB597" s="971"/>
      <c r="AC597" s="45" t="s">
        <v>71</v>
      </c>
      <c r="AD597" s="149" t="str">
        <f>IF(AD596&lt;&gt;"",職員設定!$H$19,"0")</f>
        <v>0</v>
      </c>
      <c r="AE597" s="1001"/>
      <c r="AF597" s="1046"/>
      <c r="AG597" s="971"/>
      <c r="AH597" s="45" t="s">
        <v>71</v>
      </c>
      <c r="AI597" s="149" t="str">
        <f>IF(AI596&lt;&gt;"",職員設定!$H$19,"0")</f>
        <v>0</v>
      </c>
      <c r="AJ597" s="1001"/>
      <c r="AK597" s="1046"/>
      <c r="AL597" s="971"/>
      <c r="AM597" s="45" t="s">
        <v>71</v>
      </c>
      <c r="AN597" s="149" t="str">
        <f>IF(AN596&lt;&gt;"",職員設定!$H$19,"0")</f>
        <v>0</v>
      </c>
      <c r="AO597" s="1001"/>
      <c r="AP597" s="1046"/>
      <c r="AQ597" s="971"/>
      <c r="AR597" s="45" t="s">
        <v>71</v>
      </c>
      <c r="AS597" s="149" t="str">
        <f>IF(AS596&lt;&gt;"",職員設定!$H$19,"0")</f>
        <v>0</v>
      </c>
      <c r="AT597" s="1001"/>
      <c r="AU597" s="1046"/>
      <c r="AV597" s="971"/>
      <c r="AW597" s="45" t="s">
        <v>71</v>
      </c>
      <c r="AX597" s="149" t="str">
        <f>IF(AX596&lt;&gt;"",職員設定!$H$19,"0")</f>
        <v>0</v>
      </c>
      <c r="AY597" s="1001"/>
      <c r="AZ597" s="1046"/>
      <c r="BA597" s="971"/>
      <c r="BB597" s="45" t="s">
        <v>71</v>
      </c>
      <c r="BC597" s="149" t="str">
        <f>IF(BC596&lt;&gt;"",職員設定!$H$19,"0")</f>
        <v>0</v>
      </c>
      <c r="BD597" s="1001"/>
      <c r="BE597" s="1046"/>
      <c r="BF597" s="971"/>
      <c r="BG597" s="45" t="s">
        <v>71</v>
      </c>
      <c r="BH597" s="149" t="str">
        <f>IF(BH596&lt;&gt;"",職員設定!$H$19,"0")</f>
        <v>0</v>
      </c>
      <c r="BI597" s="1001"/>
      <c r="BJ597" s="1046"/>
      <c r="BK597" s="971"/>
      <c r="BL597" s="45"/>
      <c r="BM597" s="149"/>
      <c r="BN597" s="1001"/>
      <c r="BO597" s="984"/>
      <c r="BP597" s="954"/>
      <c r="BQ597" s="45"/>
      <c r="BR597" s="149"/>
      <c r="BS597" s="1001"/>
      <c r="BT597" s="984"/>
      <c r="BU597" s="954"/>
      <c r="BV597" s="45"/>
      <c r="BW597" s="149"/>
      <c r="BX597" s="1001"/>
      <c r="BY597" s="984"/>
      <c r="BZ597" s="954"/>
      <c r="CA597" s="1004"/>
      <c r="CB597" s="1020"/>
      <c r="CC597" s="1013"/>
    </row>
    <row r="598" spans="1:81" ht="18" customHeight="1" thickBot="1">
      <c r="A598" s="1180"/>
      <c r="B598" s="1162"/>
      <c r="C598" s="1141"/>
      <c r="D598" s="46" t="s">
        <v>51</v>
      </c>
      <c r="E598" s="18">
        <f>E596-E597</f>
        <v>0</v>
      </c>
      <c r="F598" s="1001"/>
      <c r="G598" s="1047"/>
      <c r="H598" s="1104"/>
      <c r="I598" s="46" t="s">
        <v>51</v>
      </c>
      <c r="J598" s="18">
        <f>J596-J597</f>
        <v>0</v>
      </c>
      <c r="K598" s="1001"/>
      <c r="L598" s="1047"/>
      <c r="M598" s="1104"/>
      <c r="N598" s="46" t="s">
        <v>51</v>
      </c>
      <c r="O598" s="18">
        <f>O596-O597</f>
        <v>0</v>
      </c>
      <c r="P598" s="1001"/>
      <c r="Q598" s="1047"/>
      <c r="R598" s="972"/>
      <c r="S598" s="46" t="s">
        <v>51</v>
      </c>
      <c r="T598" s="18">
        <f>T596-T597</f>
        <v>0</v>
      </c>
      <c r="U598" s="1001"/>
      <c r="V598" s="1047"/>
      <c r="W598" s="972"/>
      <c r="X598" s="46" t="s">
        <v>51</v>
      </c>
      <c r="Y598" s="18">
        <f>Y596-Y597</f>
        <v>0</v>
      </c>
      <c r="Z598" s="1001"/>
      <c r="AA598" s="1047"/>
      <c r="AB598" s="972"/>
      <c r="AC598" s="46" t="s">
        <v>51</v>
      </c>
      <c r="AD598" s="18">
        <f>AD596-AD597</f>
        <v>0</v>
      </c>
      <c r="AE598" s="1001"/>
      <c r="AF598" s="1047"/>
      <c r="AG598" s="972"/>
      <c r="AH598" s="46" t="s">
        <v>51</v>
      </c>
      <c r="AI598" s="18">
        <f>AI596-AI597</f>
        <v>0</v>
      </c>
      <c r="AJ598" s="1001"/>
      <c r="AK598" s="1047"/>
      <c r="AL598" s="972"/>
      <c r="AM598" s="46" t="s">
        <v>51</v>
      </c>
      <c r="AN598" s="18">
        <f>AN596-AN597</f>
        <v>0</v>
      </c>
      <c r="AO598" s="1001"/>
      <c r="AP598" s="1047"/>
      <c r="AQ598" s="972"/>
      <c r="AR598" s="46" t="s">
        <v>51</v>
      </c>
      <c r="AS598" s="18">
        <f>AS596-AS597</f>
        <v>0</v>
      </c>
      <c r="AT598" s="1001"/>
      <c r="AU598" s="1047"/>
      <c r="AV598" s="972"/>
      <c r="AW598" s="46" t="s">
        <v>51</v>
      </c>
      <c r="AX598" s="18">
        <f>AX596-AX597</f>
        <v>0</v>
      </c>
      <c r="AY598" s="1001"/>
      <c r="AZ598" s="1047"/>
      <c r="BA598" s="972"/>
      <c r="BB598" s="46" t="s">
        <v>51</v>
      </c>
      <c r="BC598" s="18">
        <f>BC596-BC597</f>
        <v>0</v>
      </c>
      <c r="BD598" s="1001"/>
      <c r="BE598" s="1047"/>
      <c r="BF598" s="972"/>
      <c r="BG598" s="46" t="s">
        <v>51</v>
      </c>
      <c r="BH598" s="18">
        <f>BH596-BH597</f>
        <v>0</v>
      </c>
      <c r="BI598" s="1001"/>
      <c r="BJ598" s="1047"/>
      <c r="BK598" s="972"/>
      <c r="BL598" s="77"/>
      <c r="BM598" s="78"/>
      <c r="BN598" s="1001"/>
      <c r="BO598" s="985"/>
      <c r="BP598" s="955"/>
      <c r="BQ598" s="77"/>
      <c r="BR598" s="78"/>
      <c r="BS598" s="1001"/>
      <c r="BT598" s="985"/>
      <c r="BU598" s="955"/>
      <c r="BV598" s="77"/>
      <c r="BW598" s="78"/>
      <c r="BX598" s="1001"/>
      <c r="BY598" s="985"/>
      <c r="BZ598" s="955"/>
      <c r="CA598" s="1005"/>
      <c r="CB598" s="1021"/>
      <c r="CC598" s="1014"/>
    </row>
    <row r="599" spans="1:81" ht="18" customHeight="1">
      <c r="A599" s="1180"/>
      <c r="B599" s="1162"/>
      <c r="C599" s="1140" t="str">
        <f>職員設定!$I$7</f>
        <v>名称</v>
      </c>
      <c r="D599" s="44" t="s">
        <v>38</v>
      </c>
      <c r="E599" s="32"/>
      <c r="F599" s="1001"/>
      <c r="G599" s="1046">
        <f>E601*F587-H599</f>
        <v>0</v>
      </c>
      <c r="H599" s="1095"/>
      <c r="I599" s="44" t="s">
        <v>38</v>
      </c>
      <c r="J599" s="32"/>
      <c r="K599" s="1001"/>
      <c r="L599" s="1046">
        <f>J601*K587-M599</f>
        <v>0</v>
      </c>
      <c r="M599" s="1095"/>
      <c r="N599" s="48" t="s">
        <v>38</v>
      </c>
      <c r="O599" s="33"/>
      <c r="P599" s="1001"/>
      <c r="Q599" s="1046">
        <f>O601*P587-R599</f>
        <v>0</v>
      </c>
      <c r="R599" s="970">
        <f>IF(O587="",0,$M$599)</f>
        <v>0</v>
      </c>
      <c r="S599" s="48" t="s">
        <v>38</v>
      </c>
      <c r="T599" s="33"/>
      <c r="U599" s="1001"/>
      <c r="V599" s="1046">
        <f>T601*U587-W599</f>
        <v>0</v>
      </c>
      <c r="W599" s="970">
        <f>IF(T587="",0,$M$599)</f>
        <v>0</v>
      </c>
      <c r="X599" s="48" t="s">
        <v>38</v>
      </c>
      <c r="Y599" s="33"/>
      <c r="Z599" s="1001"/>
      <c r="AA599" s="1046">
        <f>Y601*Z587-AB599</f>
        <v>0</v>
      </c>
      <c r="AB599" s="970">
        <f>IF(Y587="",0,$M$599)</f>
        <v>0</v>
      </c>
      <c r="AC599" s="48" t="s">
        <v>38</v>
      </c>
      <c r="AD599" s="33"/>
      <c r="AE599" s="1001"/>
      <c r="AF599" s="1046">
        <f>AD601*AE587-AG599</f>
        <v>0</v>
      </c>
      <c r="AG599" s="970">
        <f>IF(AD587="",0,$M$599)</f>
        <v>0</v>
      </c>
      <c r="AH599" s="48" t="s">
        <v>38</v>
      </c>
      <c r="AI599" s="33"/>
      <c r="AJ599" s="1001"/>
      <c r="AK599" s="1046">
        <f>AI601*AJ587-AL599</f>
        <v>0</v>
      </c>
      <c r="AL599" s="970">
        <f>IF(AI587="",0,$M$599)</f>
        <v>0</v>
      </c>
      <c r="AM599" s="48" t="s">
        <v>38</v>
      </c>
      <c r="AN599" s="33"/>
      <c r="AO599" s="1001"/>
      <c r="AP599" s="1046">
        <f>AN601*AO587-AQ599</f>
        <v>0</v>
      </c>
      <c r="AQ599" s="970">
        <f>IF(AN587="",0,$M$599)</f>
        <v>0</v>
      </c>
      <c r="AR599" s="48" t="s">
        <v>38</v>
      </c>
      <c r="AS599" s="33"/>
      <c r="AT599" s="1001"/>
      <c r="AU599" s="1046">
        <f>AS601*AT587-AV599</f>
        <v>0</v>
      </c>
      <c r="AV599" s="970">
        <f>IF(AS587="",0,$M$599)</f>
        <v>0</v>
      </c>
      <c r="AW599" s="48" t="s">
        <v>38</v>
      </c>
      <c r="AX599" s="33"/>
      <c r="AY599" s="1001"/>
      <c r="AZ599" s="1046">
        <f>AX601*AY587-BA599</f>
        <v>0</v>
      </c>
      <c r="BA599" s="970">
        <f>IF(AX587="",0,$M$599)</f>
        <v>0</v>
      </c>
      <c r="BB599" s="48" t="s">
        <v>38</v>
      </c>
      <c r="BC599" s="33"/>
      <c r="BD599" s="1001"/>
      <c r="BE599" s="1046">
        <f>BC601*BD587-BF599</f>
        <v>0</v>
      </c>
      <c r="BF599" s="970">
        <f>IF(BC587="",0,$M$599)</f>
        <v>0</v>
      </c>
      <c r="BG599" s="48" t="s">
        <v>38</v>
      </c>
      <c r="BH599" s="33"/>
      <c r="BI599" s="1001"/>
      <c r="BJ599" s="1046">
        <f>BH601*BI587-BK599</f>
        <v>0</v>
      </c>
      <c r="BK599" s="970">
        <f>IF(BH587="",0,$M$599)</f>
        <v>0</v>
      </c>
      <c r="BL599" s="75"/>
      <c r="BM599" s="76"/>
      <c r="BN599" s="1001"/>
      <c r="BO599" s="984"/>
      <c r="BP599" s="960"/>
      <c r="BQ599" s="75"/>
      <c r="BR599" s="76"/>
      <c r="BS599" s="1001"/>
      <c r="BT599" s="984"/>
      <c r="BU599" s="960"/>
      <c r="BV599" s="75"/>
      <c r="BW599" s="76"/>
      <c r="BX599" s="1001"/>
      <c r="BY599" s="984"/>
      <c r="BZ599" s="960"/>
      <c r="CA599" s="1003">
        <f t="shared" ref="CA599" si="259">BJ599+BK599+BE599+BF599+AZ599+BA599+AU599+AV599+AP599+AQ599+AK599+AL599+AF599+AG599+AA599+AB599+V599+W599+Q599+R599+L599+M599+G599+H599</f>
        <v>0</v>
      </c>
      <c r="CB599" s="1019">
        <f t="shared" ref="CB599" si="260">H599+M599</f>
        <v>0</v>
      </c>
      <c r="CC599" s="1018">
        <f>BK599+BF599+BA599+AV599+AQ599+AL599+AG599+AB599+W599+R599</f>
        <v>0</v>
      </c>
    </row>
    <row r="600" spans="1:81" s="230" customFormat="1" ht="18" customHeight="1">
      <c r="A600" s="1180"/>
      <c r="B600" s="1162"/>
      <c r="C600" s="1140"/>
      <c r="D600" s="45" t="s">
        <v>1</v>
      </c>
      <c r="E600" s="149" t="str">
        <f>IF(E599&lt;&gt;"",職員設定!I19,"0")</f>
        <v>0</v>
      </c>
      <c r="F600" s="1001"/>
      <c r="G600" s="1046"/>
      <c r="H600" s="1103"/>
      <c r="I600" s="45" t="s">
        <v>1</v>
      </c>
      <c r="J600" s="149" t="str">
        <f>IF(J599&lt;&gt;"",職員設定!I19,"0")</f>
        <v>0</v>
      </c>
      <c r="K600" s="1001"/>
      <c r="L600" s="1046"/>
      <c r="M600" s="1103"/>
      <c r="N600" s="45" t="s">
        <v>71</v>
      </c>
      <c r="O600" s="149" t="str">
        <f>IF(O599&lt;&gt;"",職員設定!$I$19,"0")</f>
        <v>0</v>
      </c>
      <c r="P600" s="1001"/>
      <c r="Q600" s="1046"/>
      <c r="R600" s="971"/>
      <c r="S600" s="45" t="s">
        <v>71</v>
      </c>
      <c r="T600" s="149" t="str">
        <f>IF(T599&lt;&gt;"",職員設定!$I$19,"0")</f>
        <v>0</v>
      </c>
      <c r="U600" s="1001"/>
      <c r="V600" s="1046"/>
      <c r="W600" s="971"/>
      <c r="X600" s="45" t="s">
        <v>71</v>
      </c>
      <c r="Y600" s="149" t="str">
        <f>IF(Y599&lt;&gt;"",職員設定!$I$19,"0")</f>
        <v>0</v>
      </c>
      <c r="Z600" s="1001"/>
      <c r="AA600" s="1046"/>
      <c r="AB600" s="971"/>
      <c r="AC600" s="45" t="s">
        <v>71</v>
      </c>
      <c r="AD600" s="149" t="str">
        <f>IF(AD599&lt;&gt;"",職員設定!$I$19,"0")</f>
        <v>0</v>
      </c>
      <c r="AE600" s="1001"/>
      <c r="AF600" s="1046"/>
      <c r="AG600" s="971"/>
      <c r="AH600" s="45" t="s">
        <v>71</v>
      </c>
      <c r="AI600" s="149" t="str">
        <f>IF(AI599&lt;&gt;"",職員設定!$I$19,"0")</f>
        <v>0</v>
      </c>
      <c r="AJ600" s="1001"/>
      <c r="AK600" s="1046"/>
      <c r="AL600" s="971"/>
      <c r="AM600" s="45" t="s">
        <v>71</v>
      </c>
      <c r="AN600" s="149" t="str">
        <f>IF(AN599&lt;&gt;"",職員設定!$I$19,"0")</f>
        <v>0</v>
      </c>
      <c r="AO600" s="1001"/>
      <c r="AP600" s="1046"/>
      <c r="AQ600" s="971"/>
      <c r="AR600" s="45" t="s">
        <v>71</v>
      </c>
      <c r="AS600" s="149" t="str">
        <f>IF(AS599&lt;&gt;"",職員設定!$I$19,"0")</f>
        <v>0</v>
      </c>
      <c r="AT600" s="1001"/>
      <c r="AU600" s="1046"/>
      <c r="AV600" s="971"/>
      <c r="AW600" s="45" t="s">
        <v>71</v>
      </c>
      <c r="AX600" s="149" t="str">
        <f>IF(AX599&lt;&gt;"",職員設定!$I$19,"0")</f>
        <v>0</v>
      </c>
      <c r="AY600" s="1001"/>
      <c r="AZ600" s="1046"/>
      <c r="BA600" s="971"/>
      <c r="BB600" s="45" t="s">
        <v>71</v>
      </c>
      <c r="BC600" s="149" t="str">
        <f>IF(BC599&lt;&gt;"",職員設定!$I$19,"0")</f>
        <v>0</v>
      </c>
      <c r="BD600" s="1001"/>
      <c r="BE600" s="1046"/>
      <c r="BF600" s="971"/>
      <c r="BG600" s="45" t="s">
        <v>71</v>
      </c>
      <c r="BH600" s="149" t="str">
        <f>IF(BH599&lt;&gt;"",職員設定!$I$19,"0")</f>
        <v>0</v>
      </c>
      <c r="BI600" s="1001"/>
      <c r="BJ600" s="1046"/>
      <c r="BK600" s="971"/>
      <c r="BL600" s="45"/>
      <c r="BM600" s="149"/>
      <c r="BN600" s="1001"/>
      <c r="BO600" s="984"/>
      <c r="BP600" s="954"/>
      <c r="BQ600" s="45"/>
      <c r="BR600" s="149"/>
      <c r="BS600" s="1001"/>
      <c r="BT600" s="984"/>
      <c r="BU600" s="954"/>
      <c r="BV600" s="45"/>
      <c r="BW600" s="149"/>
      <c r="BX600" s="1001"/>
      <c r="BY600" s="984"/>
      <c r="BZ600" s="954"/>
      <c r="CA600" s="1004"/>
      <c r="CB600" s="1020"/>
      <c r="CC600" s="1013"/>
    </row>
    <row r="601" spans="1:81" ht="18" customHeight="1" thickBot="1">
      <c r="A601" s="1180"/>
      <c r="B601" s="1163"/>
      <c r="C601" s="1141"/>
      <c r="D601" s="46" t="s">
        <v>51</v>
      </c>
      <c r="E601" s="18">
        <f>E599-E600</f>
        <v>0</v>
      </c>
      <c r="F601" s="1001"/>
      <c r="G601" s="1047"/>
      <c r="H601" s="1104"/>
      <c r="I601" s="46" t="s">
        <v>51</v>
      </c>
      <c r="J601" s="18">
        <f>J599-J600</f>
        <v>0</v>
      </c>
      <c r="K601" s="1001"/>
      <c r="L601" s="1047"/>
      <c r="M601" s="1104"/>
      <c r="N601" s="46" t="s">
        <v>51</v>
      </c>
      <c r="O601" s="18">
        <f>O599-O600</f>
        <v>0</v>
      </c>
      <c r="P601" s="1001"/>
      <c r="Q601" s="1047"/>
      <c r="R601" s="972"/>
      <c r="S601" s="46" t="s">
        <v>51</v>
      </c>
      <c r="T601" s="18">
        <f>T599-T600</f>
        <v>0</v>
      </c>
      <c r="U601" s="1001"/>
      <c r="V601" s="1047"/>
      <c r="W601" s="972"/>
      <c r="X601" s="46" t="s">
        <v>51</v>
      </c>
      <c r="Y601" s="18">
        <f>Y599-Y600</f>
        <v>0</v>
      </c>
      <c r="Z601" s="1001"/>
      <c r="AA601" s="1047"/>
      <c r="AB601" s="972"/>
      <c r="AC601" s="46" t="s">
        <v>51</v>
      </c>
      <c r="AD601" s="18">
        <f>AD599-AD600</f>
        <v>0</v>
      </c>
      <c r="AE601" s="1001"/>
      <c r="AF601" s="1047"/>
      <c r="AG601" s="972"/>
      <c r="AH601" s="46" t="s">
        <v>51</v>
      </c>
      <c r="AI601" s="18">
        <f>AI599-AI600</f>
        <v>0</v>
      </c>
      <c r="AJ601" s="1001"/>
      <c r="AK601" s="1047"/>
      <c r="AL601" s="972"/>
      <c r="AM601" s="46" t="s">
        <v>51</v>
      </c>
      <c r="AN601" s="18">
        <f>AN599-AN600</f>
        <v>0</v>
      </c>
      <c r="AO601" s="1001"/>
      <c r="AP601" s="1047"/>
      <c r="AQ601" s="972"/>
      <c r="AR601" s="46" t="s">
        <v>51</v>
      </c>
      <c r="AS601" s="18">
        <f>AS599-AS600</f>
        <v>0</v>
      </c>
      <c r="AT601" s="1001"/>
      <c r="AU601" s="1047"/>
      <c r="AV601" s="972"/>
      <c r="AW601" s="46" t="s">
        <v>51</v>
      </c>
      <c r="AX601" s="18">
        <f>AX599-AX600</f>
        <v>0</v>
      </c>
      <c r="AY601" s="1001"/>
      <c r="AZ601" s="1047"/>
      <c r="BA601" s="972"/>
      <c r="BB601" s="46" t="s">
        <v>51</v>
      </c>
      <c r="BC601" s="18">
        <f>BC599-BC600</f>
        <v>0</v>
      </c>
      <c r="BD601" s="1001"/>
      <c r="BE601" s="1047"/>
      <c r="BF601" s="972"/>
      <c r="BG601" s="46" t="s">
        <v>51</v>
      </c>
      <c r="BH601" s="18">
        <f>BH599-BH600</f>
        <v>0</v>
      </c>
      <c r="BI601" s="1001"/>
      <c r="BJ601" s="1047"/>
      <c r="BK601" s="972"/>
      <c r="BL601" s="77"/>
      <c r="BM601" s="78"/>
      <c r="BN601" s="1001"/>
      <c r="BO601" s="985"/>
      <c r="BP601" s="955"/>
      <c r="BQ601" s="77"/>
      <c r="BR601" s="78"/>
      <c r="BS601" s="1001"/>
      <c r="BT601" s="985"/>
      <c r="BU601" s="955"/>
      <c r="BV601" s="77"/>
      <c r="BW601" s="78"/>
      <c r="BX601" s="1001"/>
      <c r="BY601" s="985"/>
      <c r="BZ601" s="955"/>
      <c r="CA601" s="1005"/>
      <c r="CB601" s="1021"/>
      <c r="CC601" s="1014"/>
    </row>
    <row r="602" spans="1:81" ht="18" customHeight="1">
      <c r="A602" s="1180"/>
      <c r="B602" s="1142" t="s">
        <v>53</v>
      </c>
      <c r="C602" s="1177" t="str">
        <f>職員設定!$J$7</f>
        <v>名称</v>
      </c>
      <c r="D602" s="44" t="s">
        <v>48</v>
      </c>
      <c r="E602" s="32"/>
      <c r="F602" s="1001"/>
      <c r="G602" s="1045">
        <f>E605*F587-H602</f>
        <v>0</v>
      </c>
      <c r="H602" s="1095"/>
      <c r="I602" s="44" t="s">
        <v>48</v>
      </c>
      <c r="J602" s="32"/>
      <c r="K602" s="1001"/>
      <c r="L602" s="1045">
        <f>J605*K587-M602</f>
        <v>0</v>
      </c>
      <c r="M602" s="1095"/>
      <c r="N602" s="44" t="s">
        <v>48</v>
      </c>
      <c r="O602" s="32"/>
      <c r="P602" s="1001"/>
      <c r="Q602" s="1045">
        <f>O605*P587-R602</f>
        <v>0</v>
      </c>
      <c r="R602" s="986"/>
      <c r="S602" s="44" t="s">
        <v>48</v>
      </c>
      <c r="T602" s="32"/>
      <c r="U602" s="1001"/>
      <c r="V602" s="1045">
        <f>T605*U587-W602</f>
        <v>0</v>
      </c>
      <c r="W602" s="986"/>
      <c r="X602" s="44" t="s">
        <v>48</v>
      </c>
      <c r="Y602" s="32"/>
      <c r="Z602" s="1001"/>
      <c r="AA602" s="1045">
        <f>Y605*Z587-AB602</f>
        <v>0</v>
      </c>
      <c r="AB602" s="986"/>
      <c r="AC602" s="44" t="s">
        <v>48</v>
      </c>
      <c r="AD602" s="32"/>
      <c r="AE602" s="1001"/>
      <c r="AF602" s="1045">
        <f>AD605*AE587-AG602</f>
        <v>0</v>
      </c>
      <c r="AG602" s="986"/>
      <c r="AH602" s="44" t="s">
        <v>48</v>
      </c>
      <c r="AI602" s="32"/>
      <c r="AJ602" s="1001"/>
      <c r="AK602" s="1045">
        <f>AI605*AJ587-AL602</f>
        <v>0</v>
      </c>
      <c r="AL602" s="986"/>
      <c r="AM602" s="44" t="s">
        <v>48</v>
      </c>
      <c r="AN602" s="32"/>
      <c r="AO602" s="1001"/>
      <c r="AP602" s="1045">
        <f>AN605*AO587-AQ602</f>
        <v>0</v>
      </c>
      <c r="AQ602" s="986"/>
      <c r="AR602" s="44" t="s">
        <v>48</v>
      </c>
      <c r="AS602" s="32"/>
      <c r="AT602" s="1001"/>
      <c r="AU602" s="1045">
        <f>AS605*AT587-AV602</f>
        <v>0</v>
      </c>
      <c r="AV602" s="986"/>
      <c r="AW602" s="44" t="s">
        <v>48</v>
      </c>
      <c r="AX602" s="32"/>
      <c r="AY602" s="1001"/>
      <c r="AZ602" s="1045">
        <f>AX605*AY587-BA602</f>
        <v>0</v>
      </c>
      <c r="BA602" s="986"/>
      <c r="BB602" s="44" t="s">
        <v>48</v>
      </c>
      <c r="BC602" s="32"/>
      <c r="BD602" s="1001"/>
      <c r="BE602" s="1045">
        <f>BC605*BD587-BF602</f>
        <v>0</v>
      </c>
      <c r="BF602" s="986"/>
      <c r="BG602" s="44" t="s">
        <v>48</v>
      </c>
      <c r="BH602" s="32"/>
      <c r="BI602" s="1001"/>
      <c r="BJ602" s="1045">
        <f>BH605*BI587-BK602</f>
        <v>0</v>
      </c>
      <c r="BK602" s="986"/>
      <c r="BL602" s="409" t="s">
        <v>206</v>
      </c>
      <c r="BM602" s="32"/>
      <c r="BN602" s="1001"/>
      <c r="BO602" s="973">
        <f>BM605*BN587-BP602</f>
        <v>0</v>
      </c>
      <c r="BP602" s="961">
        <f>IF(BM603&gt;BM602,(BM603-BM602)*BN587,0)</f>
        <v>0</v>
      </c>
      <c r="BQ602" s="409" t="s">
        <v>206</v>
      </c>
      <c r="BR602" s="32"/>
      <c r="BS602" s="1001"/>
      <c r="BT602" s="973">
        <f>BR605*BS587-BU602</f>
        <v>0</v>
      </c>
      <c r="BU602" s="961">
        <f>IF(BR603&gt;BR602,(BR603-BR602)*BS587,0)</f>
        <v>0</v>
      </c>
      <c r="BV602" s="409" t="s">
        <v>206</v>
      </c>
      <c r="BW602" s="32"/>
      <c r="BX602" s="1001"/>
      <c r="BY602" s="973">
        <f>BW605*BX587-BZ602</f>
        <v>0</v>
      </c>
      <c r="BZ602" s="961">
        <f>IF(BW603&gt;BW602,(BW603-BW602)*BX587,0)</f>
        <v>0</v>
      </c>
      <c r="CA602" s="1003">
        <f>BJ602+BK602+BE602+BF602+AZ602+BA602+AU602+AV602+AP602+AQ602+AK602+AL602+AF602+AG602+AA602+AB602+V602+W602+Q602+R602+L602+M602+G602+H602+BO602+BP602+BT602+BU602+BY602+BZ602</f>
        <v>0</v>
      </c>
      <c r="CB602" s="1019">
        <f>H602+M602</f>
        <v>0</v>
      </c>
      <c r="CC602" s="944">
        <f>BK602+BF602+BA602+AV602+AQ602+AL602+AG602+AB602+W602+R602+BP602+BU602+BZ602</f>
        <v>0</v>
      </c>
    </row>
    <row r="603" spans="1:81" ht="18" customHeight="1">
      <c r="A603" s="1180"/>
      <c r="B603" s="1143"/>
      <c r="C603" s="1178"/>
      <c r="D603" s="48" t="s">
        <v>38</v>
      </c>
      <c r="E603" s="33"/>
      <c r="F603" s="1001"/>
      <c r="G603" s="1046"/>
      <c r="H603" s="1096"/>
      <c r="I603" s="48" t="s">
        <v>38</v>
      </c>
      <c r="J603" s="33"/>
      <c r="K603" s="1001"/>
      <c r="L603" s="1046"/>
      <c r="M603" s="1096"/>
      <c r="N603" s="48" t="s">
        <v>38</v>
      </c>
      <c r="O603" s="33"/>
      <c r="P603" s="1001"/>
      <c r="Q603" s="1046"/>
      <c r="R603" s="987"/>
      <c r="S603" s="48" t="s">
        <v>38</v>
      </c>
      <c r="T603" s="33"/>
      <c r="U603" s="1001"/>
      <c r="V603" s="1046"/>
      <c r="W603" s="987"/>
      <c r="X603" s="48" t="s">
        <v>38</v>
      </c>
      <c r="Y603" s="33"/>
      <c r="Z603" s="1001"/>
      <c r="AA603" s="1046"/>
      <c r="AB603" s="987"/>
      <c r="AC603" s="48" t="s">
        <v>38</v>
      </c>
      <c r="AD603" s="33"/>
      <c r="AE603" s="1001"/>
      <c r="AF603" s="1046"/>
      <c r="AG603" s="987"/>
      <c r="AH603" s="48" t="s">
        <v>38</v>
      </c>
      <c r="AI603" s="33"/>
      <c r="AJ603" s="1001"/>
      <c r="AK603" s="1046"/>
      <c r="AL603" s="987"/>
      <c r="AM603" s="48" t="s">
        <v>38</v>
      </c>
      <c r="AN603" s="33"/>
      <c r="AO603" s="1001"/>
      <c r="AP603" s="1046"/>
      <c r="AQ603" s="987"/>
      <c r="AR603" s="48" t="s">
        <v>38</v>
      </c>
      <c r="AS603" s="33"/>
      <c r="AT603" s="1001"/>
      <c r="AU603" s="1046"/>
      <c r="AV603" s="987"/>
      <c r="AW603" s="48" t="s">
        <v>38</v>
      </c>
      <c r="AX603" s="33"/>
      <c r="AY603" s="1001"/>
      <c r="AZ603" s="1046"/>
      <c r="BA603" s="987"/>
      <c r="BB603" s="48" t="s">
        <v>38</v>
      </c>
      <c r="BC603" s="33"/>
      <c r="BD603" s="1001"/>
      <c r="BE603" s="1046"/>
      <c r="BF603" s="987"/>
      <c r="BG603" s="48" t="s">
        <v>38</v>
      </c>
      <c r="BH603" s="33"/>
      <c r="BI603" s="1001"/>
      <c r="BJ603" s="1046"/>
      <c r="BK603" s="987"/>
      <c r="BL603" s="48" t="s">
        <v>205</v>
      </c>
      <c r="BM603" s="33"/>
      <c r="BN603" s="1001"/>
      <c r="BO603" s="974"/>
      <c r="BP603" s="958"/>
      <c r="BQ603" s="48" t="s">
        <v>205</v>
      </c>
      <c r="BR603" s="33"/>
      <c r="BS603" s="1001"/>
      <c r="BT603" s="974"/>
      <c r="BU603" s="958"/>
      <c r="BV603" s="48" t="s">
        <v>205</v>
      </c>
      <c r="BW603" s="33"/>
      <c r="BX603" s="1001"/>
      <c r="BY603" s="974"/>
      <c r="BZ603" s="958"/>
      <c r="CA603" s="1080"/>
      <c r="CB603" s="1022"/>
      <c r="CC603" s="1028"/>
    </row>
    <row r="604" spans="1:81" ht="18" customHeight="1">
      <c r="A604" s="1180"/>
      <c r="B604" s="1143"/>
      <c r="C604" s="1178"/>
      <c r="D604" s="49" t="s">
        <v>44</v>
      </c>
      <c r="E604" s="34"/>
      <c r="F604" s="1001"/>
      <c r="G604" s="1046"/>
      <c r="H604" s="1096"/>
      <c r="I604" s="49" t="s">
        <v>44</v>
      </c>
      <c r="J604" s="34"/>
      <c r="K604" s="1001"/>
      <c r="L604" s="1046"/>
      <c r="M604" s="1096"/>
      <c r="N604" s="49" t="s">
        <v>44</v>
      </c>
      <c r="O604" s="34"/>
      <c r="P604" s="1001"/>
      <c r="Q604" s="1046"/>
      <c r="R604" s="987"/>
      <c r="S604" s="49" t="s">
        <v>44</v>
      </c>
      <c r="T604" s="34"/>
      <c r="U604" s="1001"/>
      <c r="V604" s="1046"/>
      <c r="W604" s="987"/>
      <c r="X604" s="49" t="s">
        <v>44</v>
      </c>
      <c r="Y604" s="34"/>
      <c r="Z604" s="1001"/>
      <c r="AA604" s="1046"/>
      <c r="AB604" s="987"/>
      <c r="AC604" s="49" t="s">
        <v>44</v>
      </c>
      <c r="AD604" s="34"/>
      <c r="AE604" s="1001"/>
      <c r="AF604" s="1046"/>
      <c r="AG604" s="987"/>
      <c r="AH604" s="49" t="s">
        <v>44</v>
      </c>
      <c r="AI604" s="34"/>
      <c r="AJ604" s="1001"/>
      <c r="AK604" s="1046"/>
      <c r="AL604" s="987"/>
      <c r="AM604" s="49" t="s">
        <v>44</v>
      </c>
      <c r="AN604" s="34"/>
      <c r="AO604" s="1001"/>
      <c r="AP604" s="1046"/>
      <c r="AQ604" s="987"/>
      <c r="AR604" s="49" t="s">
        <v>44</v>
      </c>
      <c r="AS604" s="34"/>
      <c r="AT604" s="1001"/>
      <c r="AU604" s="1046"/>
      <c r="AV604" s="987"/>
      <c r="AW604" s="49" t="s">
        <v>44</v>
      </c>
      <c r="AX604" s="34"/>
      <c r="AY604" s="1001"/>
      <c r="AZ604" s="1046"/>
      <c r="BA604" s="987"/>
      <c r="BB604" s="49" t="s">
        <v>44</v>
      </c>
      <c r="BC604" s="34"/>
      <c r="BD604" s="1001"/>
      <c r="BE604" s="1046"/>
      <c r="BF604" s="987"/>
      <c r="BG604" s="49" t="s">
        <v>44</v>
      </c>
      <c r="BH604" s="34"/>
      <c r="BI604" s="1001"/>
      <c r="BJ604" s="1046"/>
      <c r="BK604" s="987"/>
      <c r="BL604" s="517" t="s">
        <v>52</v>
      </c>
      <c r="BM604" s="28">
        <f>IF(BM603="",0,職員設定!M19)</f>
        <v>0</v>
      </c>
      <c r="BN604" s="1001"/>
      <c r="BO604" s="974"/>
      <c r="BP604" s="958"/>
      <c r="BQ604" s="517" t="s">
        <v>52</v>
      </c>
      <c r="BR604" s="28">
        <f>IF(BR603="",0,職員設定!N19)</f>
        <v>0</v>
      </c>
      <c r="BS604" s="1001"/>
      <c r="BT604" s="974"/>
      <c r="BU604" s="958"/>
      <c r="BV604" s="250" t="s">
        <v>52</v>
      </c>
      <c r="BW604" s="34"/>
      <c r="BX604" s="1001"/>
      <c r="BY604" s="974"/>
      <c r="BZ604" s="958"/>
      <c r="CA604" s="1080"/>
      <c r="CB604" s="1022"/>
      <c r="CC604" s="1028"/>
    </row>
    <row r="605" spans="1:81" ht="18" customHeight="1" thickBot="1">
      <c r="A605" s="1180"/>
      <c r="B605" s="1143"/>
      <c r="C605" s="1179"/>
      <c r="D605" s="50" t="s">
        <v>88</v>
      </c>
      <c r="E605" s="18">
        <f>E603-E604</f>
        <v>0</v>
      </c>
      <c r="F605" s="1001"/>
      <c r="G605" s="1047"/>
      <c r="H605" s="1097"/>
      <c r="I605" s="50" t="s">
        <v>88</v>
      </c>
      <c r="J605" s="18">
        <f>J603-J604</f>
        <v>0</v>
      </c>
      <c r="K605" s="1001"/>
      <c r="L605" s="1047"/>
      <c r="M605" s="1097"/>
      <c r="N605" s="50" t="s">
        <v>88</v>
      </c>
      <c r="O605" s="18">
        <f>O603-O604</f>
        <v>0</v>
      </c>
      <c r="P605" s="1001"/>
      <c r="Q605" s="1047"/>
      <c r="R605" s="988"/>
      <c r="S605" s="50" t="s">
        <v>88</v>
      </c>
      <c r="T605" s="18">
        <f>T603-T604</f>
        <v>0</v>
      </c>
      <c r="U605" s="1001"/>
      <c r="V605" s="1047"/>
      <c r="W605" s="988"/>
      <c r="X605" s="50" t="s">
        <v>88</v>
      </c>
      <c r="Y605" s="18">
        <f>Y603-Y604</f>
        <v>0</v>
      </c>
      <c r="Z605" s="1001"/>
      <c r="AA605" s="1047"/>
      <c r="AB605" s="988"/>
      <c r="AC605" s="50" t="s">
        <v>88</v>
      </c>
      <c r="AD605" s="18">
        <f>AD603-AD604</f>
        <v>0</v>
      </c>
      <c r="AE605" s="1001"/>
      <c r="AF605" s="1047"/>
      <c r="AG605" s="988"/>
      <c r="AH605" s="50" t="s">
        <v>88</v>
      </c>
      <c r="AI605" s="18">
        <f>AI603-AI604</f>
        <v>0</v>
      </c>
      <c r="AJ605" s="1001"/>
      <c r="AK605" s="1047"/>
      <c r="AL605" s="988"/>
      <c r="AM605" s="50" t="s">
        <v>88</v>
      </c>
      <c r="AN605" s="18">
        <f>AN603-AN604</f>
        <v>0</v>
      </c>
      <c r="AO605" s="1001"/>
      <c r="AP605" s="1047"/>
      <c r="AQ605" s="988"/>
      <c r="AR605" s="50" t="s">
        <v>88</v>
      </c>
      <c r="AS605" s="18">
        <f>AS603-AS604</f>
        <v>0</v>
      </c>
      <c r="AT605" s="1001"/>
      <c r="AU605" s="1047"/>
      <c r="AV605" s="988"/>
      <c r="AW605" s="50" t="s">
        <v>88</v>
      </c>
      <c r="AX605" s="18">
        <f>AX603-AX604</f>
        <v>0</v>
      </c>
      <c r="AY605" s="1001"/>
      <c r="AZ605" s="1047"/>
      <c r="BA605" s="988"/>
      <c r="BB605" s="50" t="s">
        <v>88</v>
      </c>
      <c r="BC605" s="18">
        <f>BC603-BC604</f>
        <v>0</v>
      </c>
      <c r="BD605" s="1001"/>
      <c r="BE605" s="1047"/>
      <c r="BF605" s="988"/>
      <c r="BG605" s="50" t="s">
        <v>88</v>
      </c>
      <c r="BH605" s="18">
        <f>BH603-BH604</f>
        <v>0</v>
      </c>
      <c r="BI605" s="1001"/>
      <c r="BJ605" s="1047"/>
      <c r="BK605" s="988"/>
      <c r="BL605" s="50" t="s">
        <v>204</v>
      </c>
      <c r="BM605" s="18">
        <f>BM603-BM604</f>
        <v>0</v>
      </c>
      <c r="BN605" s="1001"/>
      <c r="BO605" s="975"/>
      <c r="BP605" s="959"/>
      <c r="BQ605" s="50" t="s">
        <v>204</v>
      </c>
      <c r="BR605" s="18">
        <f>BR603-BR604</f>
        <v>0</v>
      </c>
      <c r="BS605" s="1001"/>
      <c r="BT605" s="975"/>
      <c r="BU605" s="959"/>
      <c r="BV605" s="50" t="s">
        <v>204</v>
      </c>
      <c r="BW605" s="18">
        <f>BW603-BW604</f>
        <v>0</v>
      </c>
      <c r="BX605" s="1001"/>
      <c r="BY605" s="975"/>
      <c r="BZ605" s="959"/>
      <c r="CA605" s="1081"/>
      <c r="CB605" s="1023"/>
      <c r="CC605" s="1029">
        <f t="shared" ref="CC605" si="261">BK605+BF605+BA605+AV605+AQ605+AL605+AG605+AB605+W605+R605</f>
        <v>0</v>
      </c>
    </row>
    <row r="606" spans="1:81" ht="18" customHeight="1">
      <c r="A606" s="1180"/>
      <c r="B606" s="1143"/>
      <c r="C606" s="1177" t="str">
        <f>職員設定!$K$7</f>
        <v>名称</v>
      </c>
      <c r="D606" s="44" t="s">
        <v>48</v>
      </c>
      <c r="E606" s="32"/>
      <c r="F606" s="1001"/>
      <c r="G606" s="1045">
        <f>E609*F587-H606</f>
        <v>0</v>
      </c>
      <c r="H606" s="1095"/>
      <c r="I606" s="44" t="s">
        <v>48</v>
      </c>
      <c r="J606" s="32"/>
      <c r="K606" s="1001"/>
      <c r="L606" s="1045">
        <f>J609*K587-M606</f>
        <v>0</v>
      </c>
      <c r="M606" s="1095"/>
      <c r="N606" s="44" t="s">
        <v>48</v>
      </c>
      <c r="O606" s="32"/>
      <c r="P606" s="1001"/>
      <c r="Q606" s="1045">
        <f>O609*P587-R606</f>
        <v>0</v>
      </c>
      <c r="R606" s="986"/>
      <c r="S606" s="44" t="s">
        <v>48</v>
      </c>
      <c r="T606" s="32"/>
      <c r="U606" s="1001"/>
      <c r="V606" s="1045">
        <f>T609*U587-W606</f>
        <v>0</v>
      </c>
      <c r="W606" s="986"/>
      <c r="X606" s="44" t="s">
        <v>48</v>
      </c>
      <c r="Y606" s="32"/>
      <c r="Z606" s="1001"/>
      <c r="AA606" s="1045">
        <f>Y609*Z587-AB606</f>
        <v>0</v>
      </c>
      <c r="AB606" s="986"/>
      <c r="AC606" s="44" t="s">
        <v>48</v>
      </c>
      <c r="AD606" s="32"/>
      <c r="AE606" s="1001"/>
      <c r="AF606" s="1045">
        <f>AD609*AE587-AG606</f>
        <v>0</v>
      </c>
      <c r="AG606" s="986"/>
      <c r="AH606" s="44" t="s">
        <v>48</v>
      </c>
      <c r="AI606" s="32"/>
      <c r="AJ606" s="1001"/>
      <c r="AK606" s="1045">
        <f>AI609*AJ587-AL606</f>
        <v>0</v>
      </c>
      <c r="AL606" s="986"/>
      <c r="AM606" s="44" t="s">
        <v>48</v>
      </c>
      <c r="AN606" s="32"/>
      <c r="AO606" s="1001"/>
      <c r="AP606" s="1045">
        <f>AN609*AO587-AQ606</f>
        <v>0</v>
      </c>
      <c r="AQ606" s="986"/>
      <c r="AR606" s="44" t="s">
        <v>48</v>
      </c>
      <c r="AS606" s="32"/>
      <c r="AT606" s="1001"/>
      <c r="AU606" s="1045">
        <f>AS609*AT587-AV606</f>
        <v>0</v>
      </c>
      <c r="AV606" s="986"/>
      <c r="AW606" s="44" t="s">
        <v>48</v>
      </c>
      <c r="AX606" s="32"/>
      <c r="AY606" s="1001"/>
      <c r="AZ606" s="1045">
        <f>AX609*AY587-BA606</f>
        <v>0</v>
      </c>
      <c r="BA606" s="986"/>
      <c r="BB606" s="44" t="s">
        <v>48</v>
      </c>
      <c r="BC606" s="32"/>
      <c r="BD606" s="1001"/>
      <c r="BE606" s="1045">
        <f>BC609*BD587-BF606</f>
        <v>0</v>
      </c>
      <c r="BF606" s="986"/>
      <c r="BG606" s="44" t="s">
        <v>48</v>
      </c>
      <c r="BH606" s="32"/>
      <c r="BI606" s="1001"/>
      <c r="BJ606" s="1045">
        <f>BH609*BI587-BK606</f>
        <v>0</v>
      </c>
      <c r="BK606" s="986"/>
      <c r="BL606" s="75"/>
      <c r="BM606" s="76"/>
      <c r="BN606" s="1001"/>
      <c r="BO606" s="976"/>
      <c r="BP606" s="962"/>
      <c r="BQ606" s="75"/>
      <c r="BR606" s="76"/>
      <c r="BS606" s="1001"/>
      <c r="BT606" s="976"/>
      <c r="BU606" s="962"/>
      <c r="BV606" s="75"/>
      <c r="BW606" s="76"/>
      <c r="BX606" s="1001"/>
      <c r="BY606" s="976"/>
      <c r="BZ606" s="962"/>
      <c r="CA606" s="1082">
        <f>BJ606+BK606+BE606+BF606+AZ606+BA606+AU606+AV606+AP606+AQ606+AK606+AL606+AF606+AG606+AA606+AB606+V606+W606+Q606+R606+L606+M606+G606+H606</f>
        <v>0</v>
      </c>
      <c r="CB606" s="1024">
        <f t="shared" ref="CB606" si="262">H606+M606</f>
        <v>0</v>
      </c>
      <c r="CC606" s="944">
        <f>BK606+BF606+BA606+AV606+AQ606+AL606+AG606+AB606+W606+R606</f>
        <v>0</v>
      </c>
    </row>
    <row r="607" spans="1:81" ht="18" customHeight="1">
      <c r="A607" s="1180"/>
      <c r="B607" s="1143"/>
      <c r="C607" s="1178"/>
      <c r="D607" s="48" t="s">
        <v>38</v>
      </c>
      <c r="E607" s="33"/>
      <c r="F607" s="1001"/>
      <c r="G607" s="1048"/>
      <c r="H607" s="1096"/>
      <c r="I607" s="48" t="s">
        <v>38</v>
      </c>
      <c r="J607" s="33"/>
      <c r="K607" s="1001"/>
      <c r="L607" s="1048"/>
      <c r="M607" s="1096"/>
      <c r="N607" s="48" t="s">
        <v>38</v>
      </c>
      <c r="O607" s="33"/>
      <c r="P607" s="1001"/>
      <c r="Q607" s="1048"/>
      <c r="R607" s="987"/>
      <c r="S607" s="48" t="s">
        <v>38</v>
      </c>
      <c r="T607" s="33"/>
      <c r="U607" s="1001"/>
      <c r="V607" s="1048"/>
      <c r="W607" s="987"/>
      <c r="X607" s="48" t="s">
        <v>38</v>
      </c>
      <c r="Y607" s="33"/>
      <c r="Z607" s="1001"/>
      <c r="AA607" s="1048"/>
      <c r="AB607" s="987"/>
      <c r="AC607" s="48" t="s">
        <v>38</v>
      </c>
      <c r="AD607" s="33"/>
      <c r="AE607" s="1001"/>
      <c r="AF607" s="1048"/>
      <c r="AG607" s="987"/>
      <c r="AH607" s="48" t="s">
        <v>38</v>
      </c>
      <c r="AI607" s="33"/>
      <c r="AJ607" s="1001"/>
      <c r="AK607" s="1048"/>
      <c r="AL607" s="987"/>
      <c r="AM607" s="48" t="s">
        <v>38</v>
      </c>
      <c r="AN607" s="33"/>
      <c r="AO607" s="1001"/>
      <c r="AP607" s="1048"/>
      <c r="AQ607" s="987"/>
      <c r="AR607" s="48" t="s">
        <v>38</v>
      </c>
      <c r="AS607" s="33"/>
      <c r="AT607" s="1001"/>
      <c r="AU607" s="1048"/>
      <c r="AV607" s="987"/>
      <c r="AW607" s="48" t="s">
        <v>38</v>
      </c>
      <c r="AX607" s="33"/>
      <c r="AY607" s="1001"/>
      <c r="AZ607" s="1048"/>
      <c r="BA607" s="987"/>
      <c r="BB607" s="48" t="s">
        <v>38</v>
      </c>
      <c r="BC607" s="33"/>
      <c r="BD607" s="1001"/>
      <c r="BE607" s="1048"/>
      <c r="BF607" s="987"/>
      <c r="BG607" s="48" t="s">
        <v>38</v>
      </c>
      <c r="BH607" s="33"/>
      <c r="BI607" s="1001"/>
      <c r="BJ607" s="1048"/>
      <c r="BK607" s="987"/>
      <c r="BL607" s="79"/>
      <c r="BM607" s="80"/>
      <c r="BN607" s="1001"/>
      <c r="BO607" s="977"/>
      <c r="BP607" s="954"/>
      <c r="BQ607" s="79"/>
      <c r="BR607" s="80"/>
      <c r="BS607" s="1001"/>
      <c r="BT607" s="977"/>
      <c r="BU607" s="954"/>
      <c r="BV607" s="79"/>
      <c r="BW607" s="80"/>
      <c r="BX607" s="1001"/>
      <c r="BY607" s="977"/>
      <c r="BZ607" s="954"/>
      <c r="CA607" s="1080"/>
      <c r="CB607" s="1020"/>
      <c r="CC607" s="945"/>
    </row>
    <row r="608" spans="1:81" ht="18" customHeight="1">
      <c r="A608" s="1180"/>
      <c r="B608" s="1143"/>
      <c r="C608" s="1178"/>
      <c r="D608" s="49" t="s">
        <v>44</v>
      </c>
      <c r="E608" s="34"/>
      <c r="F608" s="1001"/>
      <c r="G608" s="1048"/>
      <c r="H608" s="1096"/>
      <c r="I608" s="49" t="s">
        <v>44</v>
      </c>
      <c r="J608" s="34"/>
      <c r="K608" s="1001"/>
      <c r="L608" s="1048"/>
      <c r="M608" s="1096"/>
      <c r="N608" s="49" t="s">
        <v>44</v>
      </c>
      <c r="O608" s="34"/>
      <c r="P608" s="1001"/>
      <c r="Q608" s="1048"/>
      <c r="R608" s="987"/>
      <c r="S608" s="49" t="s">
        <v>44</v>
      </c>
      <c r="T608" s="34"/>
      <c r="U608" s="1001"/>
      <c r="V608" s="1048"/>
      <c r="W608" s="987"/>
      <c r="X608" s="49" t="s">
        <v>44</v>
      </c>
      <c r="Y608" s="34"/>
      <c r="Z608" s="1001"/>
      <c r="AA608" s="1048"/>
      <c r="AB608" s="987"/>
      <c r="AC608" s="49" t="s">
        <v>44</v>
      </c>
      <c r="AD608" s="34"/>
      <c r="AE608" s="1001"/>
      <c r="AF608" s="1048"/>
      <c r="AG608" s="987"/>
      <c r="AH608" s="49" t="s">
        <v>44</v>
      </c>
      <c r="AI608" s="34"/>
      <c r="AJ608" s="1001"/>
      <c r="AK608" s="1048"/>
      <c r="AL608" s="987"/>
      <c r="AM608" s="49" t="s">
        <v>44</v>
      </c>
      <c r="AN608" s="34"/>
      <c r="AO608" s="1001"/>
      <c r="AP608" s="1048"/>
      <c r="AQ608" s="987"/>
      <c r="AR608" s="49" t="s">
        <v>44</v>
      </c>
      <c r="AS608" s="34"/>
      <c r="AT608" s="1001"/>
      <c r="AU608" s="1048"/>
      <c r="AV608" s="987"/>
      <c r="AW608" s="49" t="s">
        <v>44</v>
      </c>
      <c r="AX608" s="34"/>
      <c r="AY608" s="1001"/>
      <c r="AZ608" s="1048"/>
      <c r="BA608" s="987"/>
      <c r="BB608" s="49" t="s">
        <v>44</v>
      </c>
      <c r="BC608" s="34"/>
      <c r="BD608" s="1001"/>
      <c r="BE608" s="1048"/>
      <c r="BF608" s="987"/>
      <c r="BG608" s="49" t="s">
        <v>44</v>
      </c>
      <c r="BH608" s="34"/>
      <c r="BI608" s="1001"/>
      <c r="BJ608" s="1048"/>
      <c r="BK608" s="987"/>
      <c r="BL608" s="72"/>
      <c r="BM608" s="28"/>
      <c r="BN608" s="1001"/>
      <c r="BO608" s="977"/>
      <c r="BP608" s="954"/>
      <c r="BQ608" s="72"/>
      <c r="BR608" s="28"/>
      <c r="BS608" s="1001"/>
      <c r="BT608" s="977"/>
      <c r="BU608" s="954"/>
      <c r="BV608" s="72"/>
      <c r="BW608" s="28"/>
      <c r="BX608" s="1001"/>
      <c r="BY608" s="977"/>
      <c r="BZ608" s="954"/>
      <c r="CA608" s="1080"/>
      <c r="CB608" s="1020"/>
      <c r="CC608" s="945"/>
    </row>
    <row r="609" spans="1:81" ht="18" customHeight="1" thickBot="1">
      <c r="A609" s="1180"/>
      <c r="B609" s="1143"/>
      <c r="C609" s="1179"/>
      <c r="D609" s="50" t="s">
        <v>88</v>
      </c>
      <c r="E609" s="18">
        <f>E607-E608</f>
        <v>0</v>
      </c>
      <c r="F609" s="1001"/>
      <c r="G609" s="1049"/>
      <c r="H609" s="1097"/>
      <c r="I609" s="50" t="s">
        <v>88</v>
      </c>
      <c r="J609" s="18">
        <f>J607-J608</f>
        <v>0</v>
      </c>
      <c r="K609" s="1001"/>
      <c r="L609" s="1049"/>
      <c r="M609" s="1097"/>
      <c r="N609" s="50" t="s">
        <v>88</v>
      </c>
      <c r="O609" s="18">
        <f>O607-O608</f>
        <v>0</v>
      </c>
      <c r="P609" s="1001"/>
      <c r="Q609" s="1049"/>
      <c r="R609" s="988"/>
      <c r="S609" s="50" t="s">
        <v>88</v>
      </c>
      <c r="T609" s="18">
        <f>T607-T608</f>
        <v>0</v>
      </c>
      <c r="U609" s="1001"/>
      <c r="V609" s="1049"/>
      <c r="W609" s="988"/>
      <c r="X609" s="50" t="s">
        <v>88</v>
      </c>
      <c r="Y609" s="18">
        <f>Y607-Y608</f>
        <v>0</v>
      </c>
      <c r="Z609" s="1001"/>
      <c r="AA609" s="1049"/>
      <c r="AB609" s="988"/>
      <c r="AC609" s="50" t="s">
        <v>88</v>
      </c>
      <c r="AD609" s="18">
        <f>AD607-AD608</f>
        <v>0</v>
      </c>
      <c r="AE609" s="1001"/>
      <c r="AF609" s="1049"/>
      <c r="AG609" s="988"/>
      <c r="AH609" s="50" t="s">
        <v>88</v>
      </c>
      <c r="AI609" s="18">
        <f>AI607-AI608</f>
        <v>0</v>
      </c>
      <c r="AJ609" s="1001"/>
      <c r="AK609" s="1049"/>
      <c r="AL609" s="988"/>
      <c r="AM609" s="50" t="s">
        <v>88</v>
      </c>
      <c r="AN609" s="18">
        <f>AN607-AN608</f>
        <v>0</v>
      </c>
      <c r="AO609" s="1001"/>
      <c r="AP609" s="1049"/>
      <c r="AQ609" s="988"/>
      <c r="AR609" s="50" t="s">
        <v>88</v>
      </c>
      <c r="AS609" s="18">
        <f>AS607-AS608</f>
        <v>0</v>
      </c>
      <c r="AT609" s="1001"/>
      <c r="AU609" s="1049"/>
      <c r="AV609" s="988"/>
      <c r="AW609" s="50" t="s">
        <v>88</v>
      </c>
      <c r="AX609" s="18">
        <f>AX607-AX608</f>
        <v>0</v>
      </c>
      <c r="AY609" s="1001"/>
      <c r="AZ609" s="1049"/>
      <c r="BA609" s="988"/>
      <c r="BB609" s="50" t="s">
        <v>88</v>
      </c>
      <c r="BC609" s="18">
        <f>BC607-BC608</f>
        <v>0</v>
      </c>
      <c r="BD609" s="1001"/>
      <c r="BE609" s="1049"/>
      <c r="BF609" s="988"/>
      <c r="BG609" s="50" t="s">
        <v>88</v>
      </c>
      <c r="BH609" s="18">
        <f>BH607-BH608</f>
        <v>0</v>
      </c>
      <c r="BI609" s="1001"/>
      <c r="BJ609" s="1049"/>
      <c r="BK609" s="988"/>
      <c r="BL609" s="81"/>
      <c r="BM609" s="78"/>
      <c r="BN609" s="1001"/>
      <c r="BO609" s="978"/>
      <c r="BP609" s="955"/>
      <c r="BQ609" s="81"/>
      <c r="BR609" s="78"/>
      <c r="BS609" s="1001"/>
      <c r="BT609" s="978"/>
      <c r="BU609" s="955"/>
      <c r="BV609" s="81"/>
      <c r="BW609" s="78"/>
      <c r="BX609" s="1001"/>
      <c r="BY609" s="978"/>
      <c r="BZ609" s="955"/>
      <c r="CA609" s="1081"/>
      <c r="CB609" s="1021"/>
      <c r="CC609" s="945">
        <f t="shared" ref="CC609:CC629" si="263">BK609+BF609+BA609+AV609+AQ609+AL609+AG609+AB609+W609+R609</f>
        <v>0</v>
      </c>
    </row>
    <row r="610" spans="1:81" ht="18" customHeight="1" thickBot="1">
      <c r="A610" s="1180"/>
      <c r="B610" s="1143"/>
      <c r="C610" s="1145" t="s">
        <v>41</v>
      </c>
      <c r="D610" s="44" t="s">
        <v>119</v>
      </c>
      <c r="E610" s="35"/>
      <c r="F610" s="1001"/>
      <c r="G610" s="1045">
        <f>E613*F587-H610</f>
        <v>0</v>
      </c>
      <c r="H610" s="1095"/>
      <c r="I610" s="44" t="s">
        <v>119</v>
      </c>
      <c r="J610" s="35"/>
      <c r="K610" s="1001"/>
      <c r="L610" s="1045">
        <f>J613*K587-M610</f>
        <v>0</v>
      </c>
      <c r="M610" s="1095"/>
      <c r="N610" s="44" t="s">
        <v>119</v>
      </c>
      <c r="O610" s="35">
        <v>4.4160000000000004</v>
      </c>
      <c r="P610" s="1001"/>
      <c r="Q610" s="1045">
        <f>O613*P587-R610</f>
        <v>787</v>
      </c>
      <c r="R610" s="961">
        <f>IF(O610="",0,ROUND(SUM(R587:R601)*O610*P587/職員設定!$C$7,0))</f>
        <v>105</v>
      </c>
      <c r="S610" s="44" t="s">
        <v>119</v>
      </c>
      <c r="T610" s="35">
        <v>3</v>
      </c>
      <c r="U610" s="1001"/>
      <c r="V610" s="1045">
        <f>T613*U587-W610</f>
        <v>534</v>
      </c>
      <c r="W610" s="961">
        <f>IF(T610="",0,ROUND(SUM(W587:W601)*T610*U587/職員設定!$C$7,0))</f>
        <v>71</v>
      </c>
      <c r="X610" s="44" t="s">
        <v>119</v>
      </c>
      <c r="Y610" s="35">
        <v>1</v>
      </c>
      <c r="Z610" s="1001"/>
      <c r="AA610" s="1045">
        <f>Y613*Z587-AB610</f>
        <v>178</v>
      </c>
      <c r="AB610" s="961">
        <f>IF(Y610="",0,ROUND(SUM(AB587:AB601)*Y610*Z587/職員設定!$C$7,0))</f>
        <v>24</v>
      </c>
      <c r="AC610" s="44" t="s">
        <v>119</v>
      </c>
      <c r="AD610" s="35"/>
      <c r="AE610" s="1001"/>
      <c r="AF610" s="1045">
        <f>AD613*AE587-AG610</f>
        <v>0</v>
      </c>
      <c r="AG610" s="961">
        <f>IF(AD610="",0,ROUND(SUM(AG587:AG601)*AD610*AE587/職員設定!$C$7,0))</f>
        <v>0</v>
      </c>
      <c r="AH610" s="44" t="s">
        <v>119</v>
      </c>
      <c r="AI610" s="35"/>
      <c r="AJ610" s="1001"/>
      <c r="AK610" s="1045">
        <f>AI613*AJ587-AL610</f>
        <v>0</v>
      </c>
      <c r="AL610" s="961">
        <f>IF(AI610="",0,ROUND(SUM(AL587:AL601)*AI610*AJ587/職員設定!$C$7,0))</f>
        <v>0</v>
      </c>
      <c r="AM610" s="44" t="s">
        <v>119</v>
      </c>
      <c r="AN610" s="35"/>
      <c r="AO610" s="1001"/>
      <c r="AP610" s="1045">
        <f>AN613*AO587-AQ610</f>
        <v>0</v>
      </c>
      <c r="AQ610" s="961">
        <f>IF(AN610="",0,ROUND(SUM(AQ587:AQ601)*AN610*AO587/職員設定!$C$7,0))</f>
        <v>0</v>
      </c>
      <c r="AR610" s="44" t="s">
        <v>119</v>
      </c>
      <c r="AS610" s="35"/>
      <c r="AT610" s="1001"/>
      <c r="AU610" s="1045">
        <f>AS613*AT587-AV610</f>
        <v>0</v>
      </c>
      <c r="AV610" s="961">
        <f>IF(AS610="",0,ROUND(SUM(AV587:AV601)*AS610*AT587/職員設定!$C$7,0))</f>
        <v>0</v>
      </c>
      <c r="AW610" s="44" t="s">
        <v>119</v>
      </c>
      <c r="AX610" s="35"/>
      <c r="AY610" s="1001"/>
      <c r="AZ610" s="1045">
        <f>AX613*AY587-BA610</f>
        <v>0</v>
      </c>
      <c r="BA610" s="961">
        <f>IF(AX610="",0,ROUND(SUM(BA587:BA601)*AX610*AY587/職員設定!$C$7,0))</f>
        <v>0</v>
      </c>
      <c r="BB610" s="44" t="s">
        <v>119</v>
      </c>
      <c r="BC610" s="35"/>
      <c r="BD610" s="1001"/>
      <c r="BE610" s="1045">
        <f>BC613*BD587-BF610</f>
        <v>0</v>
      </c>
      <c r="BF610" s="961">
        <f>IF(BC610="",0,ROUND(SUM(BF587:BF601)*BC610*BD587/職員設定!$C$7,0))</f>
        <v>0</v>
      </c>
      <c r="BG610" s="44" t="s">
        <v>119</v>
      </c>
      <c r="BH610" s="35"/>
      <c r="BI610" s="1001"/>
      <c r="BJ610" s="1045">
        <f>BH613*BI587-BK610</f>
        <v>0</v>
      </c>
      <c r="BK610" s="961">
        <f>IF(BH610="",0,ROUND(SUM(BK587:BK601)*BH610*BI587/職員設定!$C$7,0))</f>
        <v>0</v>
      </c>
      <c r="BL610" s="75"/>
      <c r="BM610" s="82"/>
      <c r="BN610" s="1001"/>
      <c r="BO610" s="966"/>
      <c r="BP610" s="953"/>
      <c r="BQ610" s="75"/>
      <c r="BR610" s="82"/>
      <c r="BS610" s="1001"/>
      <c r="BT610" s="966"/>
      <c r="BU610" s="953"/>
      <c r="BV610" s="75"/>
      <c r="BW610" s="82"/>
      <c r="BX610" s="1001"/>
      <c r="BY610" s="966"/>
      <c r="BZ610" s="953"/>
      <c r="CA610" s="1082">
        <f t="shared" ref="CA610" si="264">BJ610+BK610+BE610+BF610+AZ610+BA610+AU610+AV610+AP610+AQ610+AK610+AL610+AF610+AG610+AA610+AB610+V610+W610+Q610+R610+L610+M610+G610+H610</f>
        <v>1699</v>
      </c>
      <c r="CB610" s="1024">
        <f t="shared" ref="CB610" si="265">H610+M610</f>
        <v>0</v>
      </c>
      <c r="CC610" s="946">
        <f>BK610+BF610+BA610+AV610+AQ610+AL610+AG610+AB610+W610+R610</f>
        <v>200</v>
      </c>
    </row>
    <row r="611" spans="1:81" ht="18" customHeight="1" thickBot="1">
      <c r="A611" s="1180"/>
      <c r="B611" s="1143"/>
      <c r="C611" s="1146"/>
      <c r="D611" s="48" t="s">
        <v>38</v>
      </c>
      <c r="E611" s="33"/>
      <c r="F611" s="1001"/>
      <c r="G611" s="1046"/>
      <c r="H611" s="1096"/>
      <c r="I611" s="48" t="s">
        <v>38</v>
      </c>
      <c r="J611" s="33"/>
      <c r="K611" s="1001"/>
      <c r="L611" s="1046"/>
      <c r="M611" s="1096"/>
      <c r="N611" s="48" t="s">
        <v>38</v>
      </c>
      <c r="O611" s="33">
        <v>5343</v>
      </c>
      <c r="P611" s="1001"/>
      <c r="Q611" s="1046"/>
      <c r="R611" s="979"/>
      <c r="S611" s="48" t="s">
        <v>38</v>
      </c>
      <c r="T611" s="33">
        <v>3629</v>
      </c>
      <c r="U611" s="1001"/>
      <c r="V611" s="1046"/>
      <c r="W611" s="979"/>
      <c r="X611" s="48" t="s">
        <v>38</v>
      </c>
      <c r="Y611" s="33">
        <v>1210</v>
      </c>
      <c r="Z611" s="1001"/>
      <c r="AA611" s="1046"/>
      <c r="AB611" s="979"/>
      <c r="AC611" s="48" t="s">
        <v>38</v>
      </c>
      <c r="AD611" s="33"/>
      <c r="AE611" s="1001"/>
      <c r="AF611" s="1046"/>
      <c r="AG611" s="979"/>
      <c r="AH611" s="48" t="s">
        <v>38</v>
      </c>
      <c r="AI611" s="33"/>
      <c r="AJ611" s="1001"/>
      <c r="AK611" s="1046"/>
      <c r="AL611" s="979"/>
      <c r="AM611" s="48" t="s">
        <v>38</v>
      </c>
      <c r="AN611" s="33"/>
      <c r="AO611" s="1001"/>
      <c r="AP611" s="1046"/>
      <c r="AQ611" s="979"/>
      <c r="AR611" s="48" t="s">
        <v>38</v>
      </c>
      <c r="AS611" s="33"/>
      <c r="AT611" s="1001"/>
      <c r="AU611" s="1046"/>
      <c r="AV611" s="979"/>
      <c r="AW611" s="48" t="s">
        <v>38</v>
      </c>
      <c r="AX611" s="33"/>
      <c r="AY611" s="1001"/>
      <c r="AZ611" s="1046"/>
      <c r="BA611" s="979"/>
      <c r="BB611" s="48" t="s">
        <v>38</v>
      </c>
      <c r="BC611" s="33"/>
      <c r="BD611" s="1001"/>
      <c r="BE611" s="1046"/>
      <c r="BF611" s="979"/>
      <c r="BG611" s="48" t="s">
        <v>38</v>
      </c>
      <c r="BH611" s="33"/>
      <c r="BI611" s="1001"/>
      <c r="BJ611" s="1046"/>
      <c r="BK611" s="979"/>
      <c r="BL611" s="79"/>
      <c r="BM611" s="80"/>
      <c r="BN611" s="1001"/>
      <c r="BO611" s="967"/>
      <c r="BP611" s="954"/>
      <c r="BQ611" s="79"/>
      <c r="BR611" s="80"/>
      <c r="BS611" s="1001"/>
      <c r="BT611" s="967"/>
      <c r="BU611" s="954"/>
      <c r="BV611" s="79"/>
      <c r="BW611" s="80"/>
      <c r="BX611" s="1001"/>
      <c r="BY611" s="967"/>
      <c r="BZ611" s="954"/>
      <c r="CA611" s="1004"/>
      <c r="CB611" s="1020"/>
      <c r="CC611" s="946"/>
    </row>
    <row r="612" spans="1:81" s="230" customFormat="1" ht="18" customHeight="1" thickBot="1">
      <c r="A612" s="1180"/>
      <c r="B612" s="1143"/>
      <c r="C612" s="1146"/>
      <c r="D612" s="468" t="s">
        <v>46</v>
      </c>
      <c r="E612" s="6">
        <f>ROUND(E610*職員設定!O19,0)</f>
        <v>0</v>
      </c>
      <c r="F612" s="1001"/>
      <c r="G612" s="1046"/>
      <c r="H612" s="1096"/>
      <c r="I612" s="468" t="s">
        <v>46</v>
      </c>
      <c r="J612" s="6">
        <f>ROUND(J610*職員設定!O19,0)</f>
        <v>0</v>
      </c>
      <c r="K612" s="1001"/>
      <c r="L612" s="1046"/>
      <c r="M612" s="1096"/>
      <c r="N612" s="468" t="s">
        <v>46</v>
      </c>
      <c r="O612" s="6">
        <f>ROUND(O610*職員設定!$O$19,0)</f>
        <v>4451</v>
      </c>
      <c r="P612" s="1001"/>
      <c r="Q612" s="1046"/>
      <c r="R612" s="979"/>
      <c r="S612" s="468" t="s">
        <v>46</v>
      </c>
      <c r="T612" s="6">
        <f>ROUND(T610*職員設定!$O$19,0)</f>
        <v>3024</v>
      </c>
      <c r="U612" s="1001"/>
      <c r="V612" s="1046"/>
      <c r="W612" s="979"/>
      <c r="X612" s="468" t="s">
        <v>46</v>
      </c>
      <c r="Y612" s="6">
        <f>ROUND(Y610*職員設定!$O$19,0)</f>
        <v>1008</v>
      </c>
      <c r="Z612" s="1001"/>
      <c r="AA612" s="1046"/>
      <c r="AB612" s="979"/>
      <c r="AC612" s="468" t="s">
        <v>46</v>
      </c>
      <c r="AD612" s="6">
        <f>ROUND(AD610*職員設定!$O$19,0)</f>
        <v>0</v>
      </c>
      <c r="AE612" s="1001"/>
      <c r="AF612" s="1046"/>
      <c r="AG612" s="979"/>
      <c r="AH612" s="468" t="s">
        <v>46</v>
      </c>
      <c r="AI612" s="6">
        <f>ROUND(AI610*職員設定!$O$19,0)</f>
        <v>0</v>
      </c>
      <c r="AJ612" s="1001"/>
      <c r="AK612" s="1046"/>
      <c r="AL612" s="979"/>
      <c r="AM612" s="468" t="s">
        <v>46</v>
      </c>
      <c r="AN612" s="6">
        <f>ROUND(AN610*職員設定!$O$19,0)</f>
        <v>0</v>
      </c>
      <c r="AO612" s="1001"/>
      <c r="AP612" s="1046"/>
      <c r="AQ612" s="979"/>
      <c r="AR612" s="468" t="s">
        <v>46</v>
      </c>
      <c r="AS612" s="6">
        <f>ROUND(AS610*職員設定!$O$19,0)</f>
        <v>0</v>
      </c>
      <c r="AT612" s="1001"/>
      <c r="AU612" s="1046"/>
      <c r="AV612" s="979"/>
      <c r="AW612" s="468" t="s">
        <v>46</v>
      </c>
      <c r="AX612" s="6">
        <f>ROUND(AX610*職員設定!$O$19,0)</f>
        <v>0</v>
      </c>
      <c r="AY612" s="1001"/>
      <c r="AZ612" s="1046"/>
      <c r="BA612" s="979"/>
      <c r="BB612" s="468" t="s">
        <v>46</v>
      </c>
      <c r="BC612" s="6">
        <f>ROUND(BC610*職員設定!$O$19,0)</f>
        <v>0</v>
      </c>
      <c r="BD612" s="1001"/>
      <c r="BE612" s="1046"/>
      <c r="BF612" s="979"/>
      <c r="BG612" s="468" t="s">
        <v>46</v>
      </c>
      <c r="BH612" s="6">
        <f>ROUND(BH610*職員設定!$O$19,0)</f>
        <v>0</v>
      </c>
      <c r="BI612" s="1001"/>
      <c r="BJ612" s="1046"/>
      <c r="BK612" s="979"/>
      <c r="BL612" s="434"/>
      <c r="BM612" s="28"/>
      <c r="BN612" s="1001"/>
      <c r="BO612" s="967"/>
      <c r="BP612" s="954"/>
      <c r="BQ612" s="434"/>
      <c r="BR612" s="28"/>
      <c r="BS612" s="1001"/>
      <c r="BT612" s="967"/>
      <c r="BU612" s="954"/>
      <c r="BV612" s="434"/>
      <c r="BW612" s="28"/>
      <c r="BX612" s="1001"/>
      <c r="BY612" s="967"/>
      <c r="BZ612" s="954"/>
      <c r="CA612" s="1004"/>
      <c r="CB612" s="1020"/>
      <c r="CC612" s="946"/>
    </row>
    <row r="613" spans="1:81" ht="18" customHeight="1" thickBot="1">
      <c r="A613" s="1180"/>
      <c r="B613" s="1143"/>
      <c r="C613" s="1147"/>
      <c r="D613" s="52" t="s">
        <v>89</v>
      </c>
      <c r="E613" s="19">
        <f>E611-E612</f>
        <v>0</v>
      </c>
      <c r="F613" s="1001"/>
      <c r="G613" s="1047"/>
      <c r="H613" s="1097"/>
      <c r="I613" s="52" t="s">
        <v>89</v>
      </c>
      <c r="J613" s="19">
        <f>J611-J612</f>
        <v>0</v>
      </c>
      <c r="K613" s="1001"/>
      <c r="L613" s="1047"/>
      <c r="M613" s="1097"/>
      <c r="N613" s="52" t="s">
        <v>89</v>
      </c>
      <c r="O613" s="19">
        <f>O611-O612</f>
        <v>892</v>
      </c>
      <c r="P613" s="1001"/>
      <c r="Q613" s="1047"/>
      <c r="R613" s="980"/>
      <c r="S613" s="52" t="s">
        <v>89</v>
      </c>
      <c r="T613" s="19">
        <f>T611-T612</f>
        <v>605</v>
      </c>
      <c r="U613" s="1001"/>
      <c r="V613" s="1047"/>
      <c r="W613" s="980"/>
      <c r="X613" s="52" t="s">
        <v>89</v>
      </c>
      <c r="Y613" s="19">
        <f>Y611-Y612</f>
        <v>202</v>
      </c>
      <c r="Z613" s="1001"/>
      <c r="AA613" s="1047"/>
      <c r="AB613" s="980"/>
      <c r="AC613" s="52" t="s">
        <v>89</v>
      </c>
      <c r="AD613" s="19">
        <f>AD611-AD612</f>
        <v>0</v>
      </c>
      <c r="AE613" s="1001"/>
      <c r="AF613" s="1047"/>
      <c r="AG613" s="980"/>
      <c r="AH613" s="52" t="s">
        <v>89</v>
      </c>
      <c r="AI613" s="19">
        <f>AI611-AI612</f>
        <v>0</v>
      </c>
      <c r="AJ613" s="1001"/>
      <c r="AK613" s="1047"/>
      <c r="AL613" s="980"/>
      <c r="AM613" s="52" t="s">
        <v>89</v>
      </c>
      <c r="AN613" s="19">
        <f>AN611-AN612</f>
        <v>0</v>
      </c>
      <c r="AO613" s="1001"/>
      <c r="AP613" s="1047"/>
      <c r="AQ613" s="980"/>
      <c r="AR613" s="52" t="s">
        <v>89</v>
      </c>
      <c r="AS613" s="19">
        <f>AS611-AS612</f>
        <v>0</v>
      </c>
      <c r="AT613" s="1001"/>
      <c r="AU613" s="1047"/>
      <c r="AV613" s="980"/>
      <c r="AW613" s="52" t="s">
        <v>89</v>
      </c>
      <c r="AX613" s="19">
        <f>AX611-AX612</f>
        <v>0</v>
      </c>
      <c r="AY613" s="1001"/>
      <c r="AZ613" s="1047"/>
      <c r="BA613" s="980"/>
      <c r="BB613" s="52" t="s">
        <v>89</v>
      </c>
      <c r="BC613" s="19">
        <f>BC611-BC612</f>
        <v>0</v>
      </c>
      <c r="BD613" s="1001"/>
      <c r="BE613" s="1047"/>
      <c r="BF613" s="980"/>
      <c r="BG613" s="52" t="s">
        <v>89</v>
      </c>
      <c r="BH613" s="19">
        <f>BH611-BH612</f>
        <v>0</v>
      </c>
      <c r="BI613" s="1001"/>
      <c r="BJ613" s="1047"/>
      <c r="BK613" s="980"/>
      <c r="BL613" s="83"/>
      <c r="BM613" s="84"/>
      <c r="BN613" s="1001"/>
      <c r="BO613" s="968"/>
      <c r="BP613" s="955"/>
      <c r="BQ613" s="83"/>
      <c r="BR613" s="84"/>
      <c r="BS613" s="1001"/>
      <c r="BT613" s="968"/>
      <c r="BU613" s="955"/>
      <c r="BV613" s="83"/>
      <c r="BW613" s="84"/>
      <c r="BX613" s="1001"/>
      <c r="BY613" s="968"/>
      <c r="BZ613" s="955"/>
      <c r="CA613" s="1005"/>
      <c r="CB613" s="1021"/>
      <c r="CC613" s="946">
        <f t="shared" si="263"/>
        <v>0</v>
      </c>
    </row>
    <row r="614" spans="1:81" ht="18" customHeight="1" thickBot="1">
      <c r="A614" s="1180"/>
      <c r="B614" s="1143"/>
      <c r="C614" s="1145" t="s">
        <v>42</v>
      </c>
      <c r="D614" s="44" t="s">
        <v>5</v>
      </c>
      <c r="E614" s="35">
        <v>3.75</v>
      </c>
      <c r="F614" s="1001"/>
      <c r="G614" s="1045">
        <f>E617*F587-H614</f>
        <v>555</v>
      </c>
      <c r="H614" s="1095">
        <v>390</v>
      </c>
      <c r="I614" s="44" t="s">
        <v>5</v>
      </c>
      <c r="J614" s="35">
        <v>7.42</v>
      </c>
      <c r="K614" s="1001"/>
      <c r="L614" s="1045">
        <f>J617*K587-M614</f>
        <v>2965</v>
      </c>
      <c r="M614" s="1095"/>
      <c r="N614" s="44" t="s">
        <v>5</v>
      </c>
      <c r="O614" s="35"/>
      <c r="P614" s="1001"/>
      <c r="Q614" s="1045">
        <f>O617*P587-R614</f>
        <v>0</v>
      </c>
      <c r="R614" s="961">
        <f>IF(O614="",0,ROUND(SUM(R587:R601)*O614*P587*1.25/職員設定!$C$7,0))</f>
        <v>0</v>
      </c>
      <c r="S614" s="44" t="s">
        <v>5</v>
      </c>
      <c r="T614" s="35">
        <v>2.766</v>
      </c>
      <c r="U614" s="1001"/>
      <c r="V614" s="1045">
        <f>T617*U587-W614</f>
        <v>616</v>
      </c>
      <c r="W614" s="961">
        <f>IF(T614="",0,ROUND(SUM(W587:W601)*T614*U587*1.25/職員設定!$C$7,0))</f>
        <v>82</v>
      </c>
      <c r="X614" s="44" t="s">
        <v>5</v>
      </c>
      <c r="Y614" s="35">
        <v>0.6</v>
      </c>
      <c r="Z614" s="1001"/>
      <c r="AA614" s="1045">
        <f>Y617*Z587-AB614</f>
        <v>133</v>
      </c>
      <c r="AB614" s="961">
        <f>IF(Y614="",0,ROUND(SUM(AB587:AB601)*Y614*Z587*1.25/職員設定!$C$7,0))</f>
        <v>18</v>
      </c>
      <c r="AC614" s="44" t="s">
        <v>5</v>
      </c>
      <c r="AD614" s="35"/>
      <c r="AE614" s="1001"/>
      <c r="AF614" s="1045">
        <f>AD617*AE587-AG614</f>
        <v>0</v>
      </c>
      <c r="AG614" s="961">
        <f>IF(AD614="",0,ROUND(SUM(AG587:AG601)*AD614*AE587*1.25/職員設定!$C$7,0))</f>
        <v>0</v>
      </c>
      <c r="AH614" s="44" t="s">
        <v>5</v>
      </c>
      <c r="AI614" s="35"/>
      <c r="AJ614" s="1001"/>
      <c r="AK614" s="1045">
        <f>AI617*AJ587-AL614</f>
        <v>0</v>
      </c>
      <c r="AL614" s="961">
        <f>IF(AI614="",0,ROUND(SUM(AL587:AL601)*AI614*AJ587*1.25/職員設定!$C$7,0))</f>
        <v>0</v>
      </c>
      <c r="AM614" s="44" t="s">
        <v>5</v>
      </c>
      <c r="AN614" s="35"/>
      <c r="AO614" s="1001"/>
      <c r="AP614" s="1045">
        <f>AN617*AO587-AQ614</f>
        <v>0</v>
      </c>
      <c r="AQ614" s="961">
        <f>IF(AN614="",0,ROUND(SUM(AQ587:AQ601)*AN614*AO587*1.25/職員設定!$C$7,0))</f>
        <v>0</v>
      </c>
      <c r="AR614" s="44" t="s">
        <v>5</v>
      </c>
      <c r="AS614" s="35"/>
      <c r="AT614" s="1001"/>
      <c r="AU614" s="1045">
        <f>AS617*AT587-AV614</f>
        <v>0</v>
      </c>
      <c r="AV614" s="961">
        <f>IF(AS614="",0,ROUND(SUM(AV587:AV601)*AS614*AT587*1.25/職員設定!$C$7,0))</f>
        <v>0</v>
      </c>
      <c r="AW614" s="44" t="s">
        <v>5</v>
      </c>
      <c r="AX614" s="35"/>
      <c r="AY614" s="1001"/>
      <c r="AZ614" s="1045">
        <f>AX617*AY587-BA614</f>
        <v>0</v>
      </c>
      <c r="BA614" s="961">
        <f>IF(AX614="",0,ROUND(SUM(BA587:BA601)*AX614*AY587*1.25/職員設定!$C$7,0))</f>
        <v>0</v>
      </c>
      <c r="BB614" s="44" t="s">
        <v>5</v>
      </c>
      <c r="BC614" s="35"/>
      <c r="BD614" s="1001"/>
      <c r="BE614" s="1045">
        <f>BC617*BD587-BF614</f>
        <v>0</v>
      </c>
      <c r="BF614" s="961">
        <f>IF(BC614="",0,ROUND(SUM(BF587:BF601)*BC614*BD587*1.25/職員設定!$C$7,0))</f>
        <v>0</v>
      </c>
      <c r="BG614" s="44" t="s">
        <v>5</v>
      </c>
      <c r="BH614" s="35"/>
      <c r="BI614" s="1001"/>
      <c r="BJ614" s="1045">
        <f>BH617*BI587-BK614</f>
        <v>0</v>
      </c>
      <c r="BK614" s="961">
        <f>IF(BH614="",0,ROUND(SUM(BK587:BK601)*BH614*BI587*1.25/職員設定!$C$7,0))</f>
        <v>0</v>
      </c>
      <c r="BL614" s="75"/>
      <c r="BM614" s="82"/>
      <c r="BN614" s="1001"/>
      <c r="BO614" s="966"/>
      <c r="BP614" s="953"/>
      <c r="BQ614" s="75"/>
      <c r="BR614" s="82"/>
      <c r="BS614" s="1001"/>
      <c r="BT614" s="966"/>
      <c r="BU614" s="953"/>
      <c r="BV614" s="75"/>
      <c r="BW614" s="82"/>
      <c r="BX614" s="1001"/>
      <c r="BY614" s="966"/>
      <c r="BZ614" s="953"/>
      <c r="CA614" s="1082">
        <f t="shared" ref="CA614" si="266">BJ614+BK614+BE614+BF614+AZ614+BA614+AU614+AV614+AP614+AQ614+AK614+AL614+AF614+AG614+AA614+AB614+V614+W614+Q614+R614+L614+M614+G614+H614</f>
        <v>4759</v>
      </c>
      <c r="CB614" s="1024">
        <f t="shared" ref="CB614" si="267">H614+M614</f>
        <v>390</v>
      </c>
      <c r="CC614" s="946">
        <f>BK614+BF614+BA614+AV614+AQ614+AL614+AG614+AB614+W614+R614</f>
        <v>100</v>
      </c>
    </row>
    <row r="615" spans="1:81" ht="18" customHeight="1" thickBot="1">
      <c r="A615" s="1180"/>
      <c r="B615" s="1143"/>
      <c r="C615" s="1146"/>
      <c r="D615" s="48" t="s">
        <v>38</v>
      </c>
      <c r="E615" s="33">
        <v>5670</v>
      </c>
      <c r="F615" s="1001"/>
      <c r="G615" s="1046"/>
      <c r="H615" s="1096"/>
      <c r="I615" s="48" t="s">
        <v>38</v>
      </c>
      <c r="J615" s="33">
        <v>12314</v>
      </c>
      <c r="K615" s="1001"/>
      <c r="L615" s="1046"/>
      <c r="M615" s="1096"/>
      <c r="N615" s="48" t="s">
        <v>38</v>
      </c>
      <c r="O615" s="33"/>
      <c r="P615" s="1001"/>
      <c r="Q615" s="1046"/>
      <c r="R615" s="979"/>
      <c r="S615" s="48" t="s">
        <v>38</v>
      </c>
      <c r="T615" s="33">
        <v>4183</v>
      </c>
      <c r="U615" s="1001"/>
      <c r="V615" s="1046"/>
      <c r="W615" s="979"/>
      <c r="X615" s="48" t="s">
        <v>38</v>
      </c>
      <c r="Y615" s="33">
        <v>907</v>
      </c>
      <c r="Z615" s="1001"/>
      <c r="AA615" s="1046"/>
      <c r="AB615" s="979"/>
      <c r="AC615" s="48" t="s">
        <v>38</v>
      </c>
      <c r="AD615" s="33"/>
      <c r="AE615" s="1001"/>
      <c r="AF615" s="1046"/>
      <c r="AG615" s="979"/>
      <c r="AH615" s="48" t="s">
        <v>38</v>
      </c>
      <c r="AI615" s="33"/>
      <c r="AJ615" s="1001"/>
      <c r="AK615" s="1046"/>
      <c r="AL615" s="979"/>
      <c r="AM615" s="48" t="s">
        <v>38</v>
      </c>
      <c r="AN615" s="33"/>
      <c r="AO615" s="1001"/>
      <c r="AP615" s="1046"/>
      <c r="AQ615" s="979"/>
      <c r="AR615" s="48" t="s">
        <v>38</v>
      </c>
      <c r="AS615" s="33"/>
      <c r="AT615" s="1001"/>
      <c r="AU615" s="1046"/>
      <c r="AV615" s="979"/>
      <c r="AW615" s="48" t="s">
        <v>38</v>
      </c>
      <c r="AX615" s="33"/>
      <c r="AY615" s="1001"/>
      <c r="AZ615" s="1046"/>
      <c r="BA615" s="979"/>
      <c r="BB615" s="48" t="s">
        <v>38</v>
      </c>
      <c r="BC615" s="33"/>
      <c r="BD615" s="1001"/>
      <c r="BE615" s="1046"/>
      <c r="BF615" s="979"/>
      <c r="BG615" s="48" t="s">
        <v>38</v>
      </c>
      <c r="BH615" s="33"/>
      <c r="BI615" s="1001"/>
      <c r="BJ615" s="1046"/>
      <c r="BK615" s="979"/>
      <c r="BL615" s="79"/>
      <c r="BM615" s="80"/>
      <c r="BN615" s="1001"/>
      <c r="BO615" s="967"/>
      <c r="BP615" s="954"/>
      <c r="BQ615" s="79"/>
      <c r="BR615" s="80"/>
      <c r="BS615" s="1001"/>
      <c r="BT615" s="967"/>
      <c r="BU615" s="954"/>
      <c r="BV615" s="79"/>
      <c r="BW615" s="80"/>
      <c r="BX615" s="1001"/>
      <c r="BY615" s="967"/>
      <c r="BZ615" s="954"/>
      <c r="CA615" s="1004"/>
      <c r="CB615" s="1020"/>
      <c r="CC615" s="946"/>
    </row>
    <row r="616" spans="1:81" s="230" customFormat="1" ht="18" customHeight="1" thickBot="1">
      <c r="A616" s="1180"/>
      <c r="B616" s="1143"/>
      <c r="C616" s="1146"/>
      <c r="D616" s="468" t="s">
        <v>6</v>
      </c>
      <c r="E616" s="6">
        <f>ROUND(E614*職員設定!P19,0)</f>
        <v>4725</v>
      </c>
      <c r="F616" s="1001"/>
      <c r="G616" s="1046"/>
      <c r="H616" s="1096"/>
      <c r="I616" s="468" t="s">
        <v>6</v>
      </c>
      <c r="J616" s="6">
        <f>ROUND(J614*職員設定!P19,0)</f>
        <v>9349</v>
      </c>
      <c r="K616" s="1001"/>
      <c r="L616" s="1046"/>
      <c r="M616" s="1096"/>
      <c r="N616" s="468" t="s">
        <v>6</v>
      </c>
      <c r="O616" s="6">
        <f>ROUND(O614*職員設定!$P$19,0)</f>
        <v>0</v>
      </c>
      <c r="P616" s="1001"/>
      <c r="Q616" s="1046"/>
      <c r="R616" s="979"/>
      <c r="S616" s="468" t="s">
        <v>6</v>
      </c>
      <c r="T616" s="6">
        <f>ROUND(T614*職員設定!$P$19,0)</f>
        <v>3485</v>
      </c>
      <c r="U616" s="1001"/>
      <c r="V616" s="1046"/>
      <c r="W616" s="979"/>
      <c r="X616" s="468" t="s">
        <v>6</v>
      </c>
      <c r="Y616" s="6">
        <f>ROUND(Y614*職員設定!$P$19,0)</f>
        <v>756</v>
      </c>
      <c r="Z616" s="1001"/>
      <c r="AA616" s="1046"/>
      <c r="AB616" s="979"/>
      <c r="AC616" s="468" t="s">
        <v>6</v>
      </c>
      <c r="AD616" s="6">
        <f>ROUND(AD614*職員設定!$P$19,0)</f>
        <v>0</v>
      </c>
      <c r="AE616" s="1001"/>
      <c r="AF616" s="1046"/>
      <c r="AG616" s="979"/>
      <c r="AH616" s="468" t="s">
        <v>6</v>
      </c>
      <c r="AI616" s="6">
        <f>ROUND(AI614*職員設定!$P$19,0)</f>
        <v>0</v>
      </c>
      <c r="AJ616" s="1001"/>
      <c r="AK616" s="1046"/>
      <c r="AL616" s="979"/>
      <c r="AM616" s="468" t="s">
        <v>6</v>
      </c>
      <c r="AN616" s="6">
        <f>ROUND(AN614*職員設定!$P$19,0)</f>
        <v>0</v>
      </c>
      <c r="AO616" s="1001"/>
      <c r="AP616" s="1046"/>
      <c r="AQ616" s="979"/>
      <c r="AR616" s="468" t="s">
        <v>6</v>
      </c>
      <c r="AS616" s="6">
        <f>ROUND(AS614*職員設定!$P$19,0)</f>
        <v>0</v>
      </c>
      <c r="AT616" s="1001"/>
      <c r="AU616" s="1046"/>
      <c r="AV616" s="979"/>
      <c r="AW616" s="468" t="s">
        <v>6</v>
      </c>
      <c r="AX616" s="6">
        <f>ROUND(AX614*職員設定!$P$19,0)</f>
        <v>0</v>
      </c>
      <c r="AY616" s="1001"/>
      <c r="AZ616" s="1046"/>
      <c r="BA616" s="979"/>
      <c r="BB616" s="468" t="s">
        <v>6</v>
      </c>
      <c r="BC616" s="6">
        <f>ROUND(BC614*職員設定!$P$19,0)</f>
        <v>0</v>
      </c>
      <c r="BD616" s="1001"/>
      <c r="BE616" s="1046"/>
      <c r="BF616" s="979"/>
      <c r="BG616" s="468" t="s">
        <v>6</v>
      </c>
      <c r="BH616" s="6">
        <f>ROUND(BH614*職員設定!$P$19,0)</f>
        <v>0</v>
      </c>
      <c r="BI616" s="1001"/>
      <c r="BJ616" s="1046"/>
      <c r="BK616" s="979"/>
      <c r="BL616" s="434"/>
      <c r="BM616" s="28"/>
      <c r="BN616" s="1001"/>
      <c r="BO616" s="967"/>
      <c r="BP616" s="954"/>
      <c r="BQ616" s="434"/>
      <c r="BR616" s="28"/>
      <c r="BS616" s="1001"/>
      <c r="BT616" s="967"/>
      <c r="BU616" s="954"/>
      <c r="BV616" s="434"/>
      <c r="BW616" s="28"/>
      <c r="BX616" s="1001"/>
      <c r="BY616" s="967"/>
      <c r="BZ616" s="954"/>
      <c r="CA616" s="1004"/>
      <c r="CB616" s="1020"/>
      <c r="CC616" s="946"/>
    </row>
    <row r="617" spans="1:81" ht="18" customHeight="1" thickBot="1">
      <c r="A617" s="1180"/>
      <c r="B617" s="1143"/>
      <c r="C617" s="1147"/>
      <c r="D617" s="53" t="s">
        <v>7</v>
      </c>
      <c r="E617" s="19">
        <f>E615-E616</f>
        <v>945</v>
      </c>
      <c r="F617" s="1001"/>
      <c r="G617" s="1047"/>
      <c r="H617" s="1097"/>
      <c r="I617" s="53" t="s">
        <v>7</v>
      </c>
      <c r="J617" s="19">
        <f>J615-J616</f>
        <v>2965</v>
      </c>
      <c r="K617" s="1001"/>
      <c r="L617" s="1047"/>
      <c r="M617" s="1097"/>
      <c r="N617" s="53" t="s">
        <v>7</v>
      </c>
      <c r="O617" s="19">
        <f>O615-O616</f>
        <v>0</v>
      </c>
      <c r="P617" s="1001"/>
      <c r="Q617" s="1047"/>
      <c r="R617" s="980"/>
      <c r="S617" s="53" t="s">
        <v>7</v>
      </c>
      <c r="T617" s="19">
        <f>T615-T616</f>
        <v>698</v>
      </c>
      <c r="U617" s="1001"/>
      <c r="V617" s="1047"/>
      <c r="W617" s="980"/>
      <c r="X617" s="53" t="s">
        <v>7</v>
      </c>
      <c r="Y617" s="19">
        <f>Y615-Y616</f>
        <v>151</v>
      </c>
      <c r="Z617" s="1001"/>
      <c r="AA617" s="1047"/>
      <c r="AB617" s="980"/>
      <c r="AC617" s="53" t="s">
        <v>7</v>
      </c>
      <c r="AD617" s="19">
        <f>AD615-AD616</f>
        <v>0</v>
      </c>
      <c r="AE617" s="1001"/>
      <c r="AF617" s="1047"/>
      <c r="AG617" s="980"/>
      <c r="AH617" s="53" t="s">
        <v>7</v>
      </c>
      <c r="AI617" s="19">
        <f>AI615-AI616</f>
        <v>0</v>
      </c>
      <c r="AJ617" s="1001"/>
      <c r="AK617" s="1047"/>
      <c r="AL617" s="980"/>
      <c r="AM617" s="53" t="s">
        <v>7</v>
      </c>
      <c r="AN617" s="19">
        <f>AN615-AN616</f>
        <v>0</v>
      </c>
      <c r="AO617" s="1001"/>
      <c r="AP617" s="1047"/>
      <c r="AQ617" s="980"/>
      <c r="AR617" s="53" t="s">
        <v>7</v>
      </c>
      <c r="AS617" s="19">
        <f>AS615-AS616</f>
        <v>0</v>
      </c>
      <c r="AT617" s="1001"/>
      <c r="AU617" s="1047"/>
      <c r="AV617" s="980"/>
      <c r="AW617" s="53" t="s">
        <v>7</v>
      </c>
      <c r="AX617" s="19">
        <f>AX615-AX616</f>
        <v>0</v>
      </c>
      <c r="AY617" s="1001"/>
      <c r="AZ617" s="1047"/>
      <c r="BA617" s="980"/>
      <c r="BB617" s="53" t="s">
        <v>7</v>
      </c>
      <c r="BC617" s="19">
        <f>BC615-BC616</f>
        <v>0</v>
      </c>
      <c r="BD617" s="1001"/>
      <c r="BE617" s="1047"/>
      <c r="BF617" s="980"/>
      <c r="BG617" s="53" t="s">
        <v>7</v>
      </c>
      <c r="BH617" s="19">
        <f>BH615-BH616</f>
        <v>0</v>
      </c>
      <c r="BI617" s="1001"/>
      <c r="BJ617" s="1047"/>
      <c r="BK617" s="980"/>
      <c r="BL617" s="85"/>
      <c r="BM617" s="84"/>
      <c r="BN617" s="1001"/>
      <c r="BO617" s="968"/>
      <c r="BP617" s="955"/>
      <c r="BQ617" s="85"/>
      <c r="BR617" s="84"/>
      <c r="BS617" s="1001"/>
      <c r="BT617" s="968"/>
      <c r="BU617" s="955"/>
      <c r="BV617" s="85"/>
      <c r="BW617" s="84"/>
      <c r="BX617" s="1001"/>
      <c r="BY617" s="968"/>
      <c r="BZ617" s="955"/>
      <c r="CA617" s="1005"/>
      <c r="CB617" s="1021"/>
      <c r="CC617" s="946">
        <f t="shared" si="263"/>
        <v>0</v>
      </c>
    </row>
    <row r="618" spans="1:81" ht="18" customHeight="1" thickBot="1">
      <c r="A618" s="1180"/>
      <c r="B618" s="1143"/>
      <c r="C618" s="1145" t="s">
        <v>40</v>
      </c>
      <c r="D618" s="44" t="s">
        <v>8</v>
      </c>
      <c r="E618" s="35"/>
      <c r="F618" s="1001"/>
      <c r="G618" s="1045">
        <f>E621*F587-H618</f>
        <v>0</v>
      </c>
      <c r="H618" s="1095"/>
      <c r="I618" s="44" t="s">
        <v>8</v>
      </c>
      <c r="J618" s="35"/>
      <c r="K618" s="1001"/>
      <c r="L618" s="1045">
        <f>J621*K587-M618</f>
        <v>0</v>
      </c>
      <c r="M618" s="1095"/>
      <c r="N618" s="44" t="s">
        <v>8</v>
      </c>
      <c r="O618" s="35"/>
      <c r="P618" s="1001"/>
      <c r="Q618" s="1045">
        <f>O621*P587-R618</f>
        <v>0</v>
      </c>
      <c r="R618" s="961">
        <f>IF(O618="",0,ROUND(SUM(R587:R601)*O618*P587*1.35/職員設定!$C$7,0))</f>
        <v>0</v>
      </c>
      <c r="S618" s="44" t="s">
        <v>8</v>
      </c>
      <c r="T618" s="35"/>
      <c r="U618" s="1001"/>
      <c r="V618" s="1045">
        <f>T621*U587-W618</f>
        <v>0</v>
      </c>
      <c r="W618" s="961">
        <f>IF(T618="",0,ROUND(SUM(W587:W601)*T618*U587*1.35/職員設定!$C$7,0))</f>
        <v>0</v>
      </c>
      <c r="X618" s="44" t="s">
        <v>8</v>
      </c>
      <c r="Y618" s="35"/>
      <c r="Z618" s="1001"/>
      <c r="AA618" s="1045">
        <f>Y621*Z587-AB618</f>
        <v>0</v>
      </c>
      <c r="AB618" s="961">
        <f>IF(Y618="",0,ROUND(SUM(AB587:AB601)*Y618*Z587*1.35/職員設定!$C$7,0))</f>
        <v>0</v>
      </c>
      <c r="AC618" s="44" t="s">
        <v>8</v>
      </c>
      <c r="AD618" s="35"/>
      <c r="AE618" s="1001"/>
      <c r="AF618" s="1045">
        <f>AD621*AE587-AG618</f>
        <v>0</v>
      </c>
      <c r="AG618" s="961">
        <f>IF(AD618="",0,ROUND(SUM(AG587:AG601)*AD618*AE587*1.35/職員設定!$C$7,0))</f>
        <v>0</v>
      </c>
      <c r="AH618" s="44" t="s">
        <v>8</v>
      </c>
      <c r="AI618" s="35"/>
      <c r="AJ618" s="1001"/>
      <c r="AK618" s="1045">
        <f>AI621*AJ587-AL618</f>
        <v>0</v>
      </c>
      <c r="AL618" s="961">
        <f>IF(AI618="",0,ROUND(SUM(AL587:AL601)*AI618*AJ587*1.35/職員設定!$C$7,0))</f>
        <v>0</v>
      </c>
      <c r="AM618" s="44" t="s">
        <v>8</v>
      </c>
      <c r="AN618" s="35"/>
      <c r="AO618" s="1001"/>
      <c r="AP618" s="1045">
        <f>AN621*AO587-AQ618</f>
        <v>0</v>
      </c>
      <c r="AQ618" s="961">
        <f>IF(AN618="",0,ROUND(SUM(AQ587:AQ601)*AN618*AO587*1.35/職員設定!$C$7,0))</f>
        <v>0</v>
      </c>
      <c r="AR618" s="44" t="s">
        <v>8</v>
      </c>
      <c r="AS618" s="35"/>
      <c r="AT618" s="1001"/>
      <c r="AU618" s="1045">
        <f>AS621*AT587-AV618</f>
        <v>0</v>
      </c>
      <c r="AV618" s="961">
        <f>IF(AS618="",0,ROUND(SUM(AV587:AV601)*AS618*AT587*1.35/職員設定!$C$7,0))</f>
        <v>0</v>
      </c>
      <c r="AW618" s="44" t="s">
        <v>8</v>
      </c>
      <c r="AX618" s="35"/>
      <c r="AY618" s="1001"/>
      <c r="AZ618" s="1045">
        <f>AX621*AY587-BA618</f>
        <v>0</v>
      </c>
      <c r="BA618" s="961">
        <f>IF(AX618="",0,ROUND(SUM(BA587:BA601)*AX618*AY587*1.35/職員設定!$C$7,0))</f>
        <v>0</v>
      </c>
      <c r="BB618" s="44" t="s">
        <v>8</v>
      </c>
      <c r="BC618" s="35"/>
      <c r="BD618" s="1001"/>
      <c r="BE618" s="1045">
        <f>BC621*BD587-BF618</f>
        <v>0</v>
      </c>
      <c r="BF618" s="961">
        <f>IF(BC618="",0,ROUND(SUM(BF587:BF601)*BC618*BD587*1.35/職員設定!$C$7,0))</f>
        <v>0</v>
      </c>
      <c r="BG618" s="44" t="s">
        <v>8</v>
      </c>
      <c r="BH618" s="35"/>
      <c r="BI618" s="1001"/>
      <c r="BJ618" s="1045">
        <f>BH621*BI587-BK618</f>
        <v>0</v>
      </c>
      <c r="BK618" s="961">
        <f>IF(BH618="",0,ROUND(SUM(BK587:BK601)*BH618*BI587*1.35/職員設定!$C$7,0))</f>
        <v>0</v>
      </c>
      <c r="BL618" s="75"/>
      <c r="BM618" s="82"/>
      <c r="BN618" s="1001"/>
      <c r="BO618" s="966"/>
      <c r="BP618" s="953"/>
      <c r="BQ618" s="75"/>
      <c r="BR618" s="82"/>
      <c r="BS618" s="1001"/>
      <c r="BT618" s="966"/>
      <c r="BU618" s="953"/>
      <c r="BV618" s="75"/>
      <c r="BW618" s="82"/>
      <c r="BX618" s="1001"/>
      <c r="BY618" s="966"/>
      <c r="BZ618" s="953"/>
      <c r="CA618" s="1082">
        <f t="shared" ref="CA618" si="268">BJ618+BK618+BE618+BF618+AZ618+BA618+AU618+AV618+AP618+AQ618+AK618+AL618+AF618+AG618+AA618+AB618+V618+W618+Q618+R618+L618+M618+G618+H618</f>
        <v>0</v>
      </c>
      <c r="CB618" s="1024">
        <f t="shared" ref="CB618" si="269">H618+M618</f>
        <v>0</v>
      </c>
      <c r="CC618" s="946">
        <f t="shared" si="263"/>
        <v>0</v>
      </c>
    </row>
    <row r="619" spans="1:81" ht="18" customHeight="1" thickBot="1">
      <c r="A619" s="1180"/>
      <c r="B619" s="1143"/>
      <c r="C619" s="1146"/>
      <c r="D619" s="48" t="s">
        <v>38</v>
      </c>
      <c r="E619" s="33"/>
      <c r="F619" s="1001"/>
      <c r="G619" s="1046"/>
      <c r="H619" s="1096"/>
      <c r="I619" s="48" t="s">
        <v>38</v>
      </c>
      <c r="J619" s="33"/>
      <c r="K619" s="1001"/>
      <c r="L619" s="1046"/>
      <c r="M619" s="1096"/>
      <c r="N619" s="48" t="s">
        <v>38</v>
      </c>
      <c r="O619" s="33"/>
      <c r="P619" s="1001"/>
      <c r="Q619" s="1046"/>
      <c r="R619" s="979"/>
      <c r="S619" s="48" t="s">
        <v>38</v>
      </c>
      <c r="T619" s="33"/>
      <c r="U619" s="1001"/>
      <c r="V619" s="1046"/>
      <c r="W619" s="979"/>
      <c r="X619" s="48" t="s">
        <v>38</v>
      </c>
      <c r="Y619" s="33"/>
      <c r="Z619" s="1001"/>
      <c r="AA619" s="1046"/>
      <c r="AB619" s="979"/>
      <c r="AC619" s="48" t="s">
        <v>38</v>
      </c>
      <c r="AD619" s="33"/>
      <c r="AE619" s="1001"/>
      <c r="AF619" s="1046"/>
      <c r="AG619" s="979"/>
      <c r="AH619" s="48" t="s">
        <v>38</v>
      </c>
      <c r="AI619" s="33"/>
      <c r="AJ619" s="1001"/>
      <c r="AK619" s="1046"/>
      <c r="AL619" s="979"/>
      <c r="AM619" s="48" t="s">
        <v>38</v>
      </c>
      <c r="AN619" s="33"/>
      <c r="AO619" s="1001"/>
      <c r="AP619" s="1046"/>
      <c r="AQ619" s="979"/>
      <c r="AR619" s="48" t="s">
        <v>38</v>
      </c>
      <c r="AS619" s="33"/>
      <c r="AT619" s="1001"/>
      <c r="AU619" s="1046"/>
      <c r="AV619" s="979"/>
      <c r="AW619" s="48" t="s">
        <v>38</v>
      </c>
      <c r="AX619" s="33"/>
      <c r="AY619" s="1001"/>
      <c r="AZ619" s="1046"/>
      <c r="BA619" s="979"/>
      <c r="BB619" s="48" t="s">
        <v>38</v>
      </c>
      <c r="BC619" s="33"/>
      <c r="BD619" s="1001"/>
      <c r="BE619" s="1046"/>
      <c r="BF619" s="979"/>
      <c r="BG619" s="48" t="s">
        <v>38</v>
      </c>
      <c r="BH619" s="33"/>
      <c r="BI619" s="1001"/>
      <c r="BJ619" s="1046"/>
      <c r="BK619" s="979"/>
      <c r="BL619" s="79"/>
      <c r="BM619" s="80"/>
      <c r="BN619" s="1001"/>
      <c r="BO619" s="967"/>
      <c r="BP619" s="954"/>
      <c r="BQ619" s="79"/>
      <c r="BR619" s="80"/>
      <c r="BS619" s="1001"/>
      <c r="BT619" s="967"/>
      <c r="BU619" s="954"/>
      <c r="BV619" s="79"/>
      <c r="BW619" s="80"/>
      <c r="BX619" s="1001"/>
      <c r="BY619" s="967"/>
      <c r="BZ619" s="954"/>
      <c r="CA619" s="1004"/>
      <c r="CB619" s="1020"/>
      <c r="CC619" s="946"/>
    </row>
    <row r="620" spans="1:81" s="230" customFormat="1" ht="18" customHeight="1" thickBot="1">
      <c r="A620" s="1180"/>
      <c r="B620" s="1143"/>
      <c r="C620" s="1146"/>
      <c r="D620" s="468" t="s">
        <v>9</v>
      </c>
      <c r="E620" s="6">
        <f>ROUND(E618*職員設定!Q19,0)</f>
        <v>0</v>
      </c>
      <c r="F620" s="1001"/>
      <c r="G620" s="1046"/>
      <c r="H620" s="1096"/>
      <c r="I620" s="468" t="s">
        <v>9</v>
      </c>
      <c r="J620" s="6">
        <f>ROUND(J618*職員設定!Q19,0)</f>
        <v>0</v>
      </c>
      <c r="K620" s="1001"/>
      <c r="L620" s="1046"/>
      <c r="M620" s="1096"/>
      <c r="N620" s="468" t="s">
        <v>9</v>
      </c>
      <c r="O620" s="6">
        <f>ROUND(O618*職員設定!$Q$19,0)</f>
        <v>0</v>
      </c>
      <c r="P620" s="1001"/>
      <c r="Q620" s="1046"/>
      <c r="R620" s="979"/>
      <c r="S620" s="468" t="s">
        <v>9</v>
      </c>
      <c r="T620" s="6">
        <f>ROUND(T618*職員設定!$Q$19,0)</f>
        <v>0</v>
      </c>
      <c r="U620" s="1001"/>
      <c r="V620" s="1046"/>
      <c r="W620" s="979"/>
      <c r="X620" s="468" t="s">
        <v>9</v>
      </c>
      <c r="Y620" s="6">
        <f>ROUND(Y618*職員設定!$Q$19,0)</f>
        <v>0</v>
      </c>
      <c r="Z620" s="1001"/>
      <c r="AA620" s="1046"/>
      <c r="AB620" s="979"/>
      <c r="AC620" s="468" t="s">
        <v>9</v>
      </c>
      <c r="AD620" s="6">
        <f>ROUND(AD618*職員設定!$Q$19,0)</f>
        <v>0</v>
      </c>
      <c r="AE620" s="1001"/>
      <c r="AF620" s="1046"/>
      <c r="AG620" s="979"/>
      <c r="AH620" s="468" t="s">
        <v>9</v>
      </c>
      <c r="AI620" s="6">
        <f>ROUND(AI618*職員設定!$Q$19,0)</f>
        <v>0</v>
      </c>
      <c r="AJ620" s="1001"/>
      <c r="AK620" s="1046"/>
      <c r="AL620" s="979"/>
      <c r="AM620" s="468" t="s">
        <v>9</v>
      </c>
      <c r="AN620" s="6">
        <f>ROUND(AN618*職員設定!$Q$19,0)</f>
        <v>0</v>
      </c>
      <c r="AO620" s="1001"/>
      <c r="AP620" s="1046"/>
      <c r="AQ620" s="979"/>
      <c r="AR620" s="468" t="s">
        <v>9</v>
      </c>
      <c r="AS620" s="6">
        <f>ROUND(AS618*職員設定!$Q$19,0)</f>
        <v>0</v>
      </c>
      <c r="AT620" s="1001"/>
      <c r="AU620" s="1046"/>
      <c r="AV620" s="979"/>
      <c r="AW620" s="468" t="s">
        <v>9</v>
      </c>
      <c r="AX620" s="6">
        <f>ROUND(AX618*職員設定!$Q$19,0)</f>
        <v>0</v>
      </c>
      <c r="AY620" s="1001"/>
      <c r="AZ620" s="1046"/>
      <c r="BA620" s="979"/>
      <c r="BB620" s="468" t="s">
        <v>9</v>
      </c>
      <c r="BC620" s="6">
        <f>ROUND(BC618*職員設定!$Q$19,0)</f>
        <v>0</v>
      </c>
      <c r="BD620" s="1001"/>
      <c r="BE620" s="1046"/>
      <c r="BF620" s="979"/>
      <c r="BG620" s="468" t="s">
        <v>9</v>
      </c>
      <c r="BH620" s="6">
        <f>ROUND(BH618*職員設定!$Q$19,0)</f>
        <v>0</v>
      </c>
      <c r="BI620" s="1001"/>
      <c r="BJ620" s="1046"/>
      <c r="BK620" s="979"/>
      <c r="BL620" s="434"/>
      <c r="BM620" s="28"/>
      <c r="BN620" s="1001"/>
      <c r="BO620" s="967"/>
      <c r="BP620" s="954"/>
      <c r="BQ620" s="434"/>
      <c r="BR620" s="28"/>
      <c r="BS620" s="1001"/>
      <c r="BT620" s="967"/>
      <c r="BU620" s="954"/>
      <c r="BV620" s="434"/>
      <c r="BW620" s="28"/>
      <c r="BX620" s="1001"/>
      <c r="BY620" s="967"/>
      <c r="BZ620" s="954"/>
      <c r="CA620" s="1004"/>
      <c r="CB620" s="1020"/>
      <c r="CC620" s="946"/>
    </row>
    <row r="621" spans="1:81" ht="18" customHeight="1" thickBot="1">
      <c r="A621" s="1180"/>
      <c r="B621" s="1143"/>
      <c r="C621" s="1147"/>
      <c r="D621" s="53" t="s">
        <v>10</v>
      </c>
      <c r="E621" s="19">
        <f>E619-E620</f>
        <v>0</v>
      </c>
      <c r="F621" s="1001"/>
      <c r="G621" s="1047"/>
      <c r="H621" s="1097"/>
      <c r="I621" s="53" t="s">
        <v>10</v>
      </c>
      <c r="J621" s="19">
        <f>J619-J620</f>
        <v>0</v>
      </c>
      <c r="K621" s="1001"/>
      <c r="L621" s="1047"/>
      <c r="M621" s="1097"/>
      <c r="N621" s="53" t="s">
        <v>10</v>
      </c>
      <c r="O621" s="19">
        <f>O619-O620</f>
        <v>0</v>
      </c>
      <c r="P621" s="1001"/>
      <c r="Q621" s="1047"/>
      <c r="R621" s="980"/>
      <c r="S621" s="53" t="s">
        <v>10</v>
      </c>
      <c r="T621" s="19">
        <f>T619-T620</f>
        <v>0</v>
      </c>
      <c r="U621" s="1001"/>
      <c r="V621" s="1047"/>
      <c r="W621" s="980"/>
      <c r="X621" s="53" t="s">
        <v>10</v>
      </c>
      <c r="Y621" s="19">
        <f>Y619-Y620</f>
        <v>0</v>
      </c>
      <c r="Z621" s="1001"/>
      <c r="AA621" s="1047"/>
      <c r="AB621" s="980"/>
      <c r="AC621" s="53" t="s">
        <v>10</v>
      </c>
      <c r="AD621" s="19">
        <f>AD619-AD620</f>
        <v>0</v>
      </c>
      <c r="AE621" s="1001"/>
      <c r="AF621" s="1047"/>
      <c r="AG621" s="980"/>
      <c r="AH621" s="53" t="s">
        <v>10</v>
      </c>
      <c r="AI621" s="19">
        <f>AI619-AI620</f>
        <v>0</v>
      </c>
      <c r="AJ621" s="1001"/>
      <c r="AK621" s="1047"/>
      <c r="AL621" s="980"/>
      <c r="AM621" s="53" t="s">
        <v>10</v>
      </c>
      <c r="AN621" s="19">
        <f>AN619-AN620</f>
        <v>0</v>
      </c>
      <c r="AO621" s="1001"/>
      <c r="AP621" s="1047"/>
      <c r="AQ621" s="980"/>
      <c r="AR621" s="53" t="s">
        <v>10</v>
      </c>
      <c r="AS621" s="19">
        <f>AS619-AS620</f>
        <v>0</v>
      </c>
      <c r="AT621" s="1001"/>
      <c r="AU621" s="1047"/>
      <c r="AV621" s="980"/>
      <c r="AW621" s="53" t="s">
        <v>10</v>
      </c>
      <c r="AX621" s="19">
        <f>AX619-AX620</f>
        <v>0</v>
      </c>
      <c r="AY621" s="1001"/>
      <c r="AZ621" s="1047"/>
      <c r="BA621" s="980"/>
      <c r="BB621" s="53" t="s">
        <v>10</v>
      </c>
      <c r="BC621" s="19">
        <f>BC619-BC620</f>
        <v>0</v>
      </c>
      <c r="BD621" s="1001"/>
      <c r="BE621" s="1047"/>
      <c r="BF621" s="980"/>
      <c r="BG621" s="53" t="s">
        <v>10</v>
      </c>
      <c r="BH621" s="19">
        <f>BH619-BH620</f>
        <v>0</v>
      </c>
      <c r="BI621" s="1001"/>
      <c r="BJ621" s="1047"/>
      <c r="BK621" s="980"/>
      <c r="BL621" s="85"/>
      <c r="BM621" s="84"/>
      <c r="BN621" s="1001"/>
      <c r="BO621" s="968"/>
      <c r="BP621" s="955"/>
      <c r="BQ621" s="85"/>
      <c r="BR621" s="84"/>
      <c r="BS621" s="1001"/>
      <c r="BT621" s="968"/>
      <c r="BU621" s="955"/>
      <c r="BV621" s="85"/>
      <c r="BW621" s="84"/>
      <c r="BX621" s="1001"/>
      <c r="BY621" s="968"/>
      <c r="BZ621" s="955"/>
      <c r="CA621" s="1005"/>
      <c r="CB621" s="1021"/>
      <c r="CC621" s="946">
        <f t="shared" ref="CC621" si="270">BK621+BF621+BA621+AV621+AQ621+AL621+AG621+AB621+W621+R621</f>
        <v>0</v>
      </c>
    </row>
    <row r="622" spans="1:81" ht="18" customHeight="1" thickBot="1">
      <c r="A622" s="1180"/>
      <c r="B622" s="1143"/>
      <c r="C622" s="1146" t="s">
        <v>43</v>
      </c>
      <c r="D622" s="48" t="s">
        <v>11</v>
      </c>
      <c r="E622" s="36"/>
      <c r="F622" s="1001"/>
      <c r="G622" s="1046">
        <f>E625*F587-H622</f>
        <v>0</v>
      </c>
      <c r="H622" s="1095"/>
      <c r="I622" s="48" t="s">
        <v>11</v>
      </c>
      <c r="J622" s="36"/>
      <c r="K622" s="1001"/>
      <c r="L622" s="1046">
        <f>J625*K587-M622</f>
        <v>0</v>
      </c>
      <c r="M622" s="1095"/>
      <c r="N622" s="48" t="s">
        <v>11</v>
      </c>
      <c r="O622" s="36"/>
      <c r="P622" s="1001"/>
      <c r="Q622" s="1046">
        <f>O625*P587-R622</f>
        <v>0</v>
      </c>
      <c r="R622" s="961">
        <f>IF(O622="",0,ROUND(SUM(R587:R601)*O622*P587*0.25/職員設定!$C$7,0))</f>
        <v>0</v>
      </c>
      <c r="S622" s="48" t="s">
        <v>11</v>
      </c>
      <c r="T622" s="36"/>
      <c r="U622" s="1001"/>
      <c r="V622" s="1046">
        <f>T625*U587-W622</f>
        <v>0</v>
      </c>
      <c r="W622" s="961">
        <f>IF(T622="",0,ROUND(SUM(W587:W601)*T622*U587*0.25/職員設定!$C$7,0))</f>
        <v>0</v>
      </c>
      <c r="X622" s="48" t="s">
        <v>11</v>
      </c>
      <c r="Y622" s="36"/>
      <c r="Z622" s="1001"/>
      <c r="AA622" s="1046">
        <f>Y625*Z587-AB622</f>
        <v>0</v>
      </c>
      <c r="AB622" s="961">
        <f>IF(Y622="",0,ROUND(SUM(AB587:AB601)*Y622*Z587*0.25/職員設定!$C$7,0))</f>
        <v>0</v>
      </c>
      <c r="AC622" s="48" t="s">
        <v>11</v>
      </c>
      <c r="AD622" s="36"/>
      <c r="AE622" s="1001"/>
      <c r="AF622" s="1046">
        <f>AD625*AE587-AG622</f>
        <v>0</v>
      </c>
      <c r="AG622" s="961">
        <f>IF(AD622="",0,ROUND(SUM(AG587:AG601)*AD622*AE587*0.25/職員設定!$C$7,0))</f>
        <v>0</v>
      </c>
      <c r="AH622" s="48" t="s">
        <v>11</v>
      </c>
      <c r="AI622" s="36"/>
      <c r="AJ622" s="1001"/>
      <c r="AK622" s="1046">
        <f>AI625*AJ587-AL622</f>
        <v>0</v>
      </c>
      <c r="AL622" s="961">
        <f>IF(AI622="",0,ROUND(SUM(AL587:AL601)*AI622*AJ587*0.25/職員設定!$C$7,0))</f>
        <v>0</v>
      </c>
      <c r="AM622" s="48" t="s">
        <v>11</v>
      </c>
      <c r="AN622" s="36"/>
      <c r="AO622" s="1001"/>
      <c r="AP622" s="1046">
        <f>AN625*AO587-AQ622</f>
        <v>0</v>
      </c>
      <c r="AQ622" s="961">
        <f>IF(AN622="",0,ROUND(SUM(AQ587:AQ601)*AN622*AO587*0.25/職員設定!$C$7,0))</f>
        <v>0</v>
      </c>
      <c r="AR622" s="48" t="s">
        <v>11</v>
      </c>
      <c r="AS622" s="36"/>
      <c r="AT622" s="1001"/>
      <c r="AU622" s="1046">
        <f>AS625*AT587-AV622</f>
        <v>0</v>
      </c>
      <c r="AV622" s="961">
        <f>IF(AS622="",0,ROUND(SUM(AV587:AV601)*AS622*AT587*0.25/職員設定!$C$7,0))</f>
        <v>0</v>
      </c>
      <c r="AW622" s="48" t="s">
        <v>11</v>
      </c>
      <c r="AX622" s="36"/>
      <c r="AY622" s="1001"/>
      <c r="AZ622" s="1046">
        <f>AX625*AY587-BA622</f>
        <v>0</v>
      </c>
      <c r="BA622" s="961">
        <f>IF(AX622="",0,ROUND(SUM(BA587:BA601)*AX622*AY587*0.25/職員設定!$C$7,0))</f>
        <v>0</v>
      </c>
      <c r="BB622" s="48" t="s">
        <v>11</v>
      </c>
      <c r="BC622" s="36"/>
      <c r="BD622" s="1001"/>
      <c r="BE622" s="1046">
        <f>BC625*BD587-BF622</f>
        <v>0</v>
      </c>
      <c r="BF622" s="961">
        <f>IF(BC622="",0,ROUND(SUM(BF587:BF601)*BC622*BD587*0.25/職員設定!$C$7,0))</f>
        <v>0</v>
      </c>
      <c r="BG622" s="48" t="s">
        <v>11</v>
      </c>
      <c r="BH622" s="36"/>
      <c r="BI622" s="1001"/>
      <c r="BJ622" s="1046">
        <f>BH625*BI587-BK622</f>
        <v>0</v>
      </c>
      <c r="BK622" s="961">
        <f>IF(BH622="",0,ROUND(SUM(BK587:BK601)*BH622*BI587*0.25/職員設定!$C$7,0))</f>
        <v>0</v>
      </c>
      <c r="BL622" s="79"/>
      <c r="BM622" s="86"/>
      <c r="BN622" s="1001"/>
      <c r="BO622" s="969"/>
      <c r="BP622" s="953"/>
      <c r="BQ622" s="79"/>
      <c r="BR622" s="86"/>
      <c r="BS622" s="1001"/>
      <c r="BT622" s="969"/>
      <c r="BU622" s="953"/>
      <c r="BV622" s="79"/>
      <c r="BW622" s="86"/>
      <c r="BX622" s="1001"/>
      <c r="BY622" s="969"/>
      <c r="BZ622" s="953"/>
      <c r="CA622" s="1082">
        <f t="shared" ref="CA622" si="271">BJ622+BK622+BE622+BF622+AZ622+BA622+AU622+AV622+AP622+AQ622+AK622+AL622+AF622+AG622+AA622+AB622+V622+W622+Q622+R622+L622+M622+G622+H622</f>
        <v>0</v>
      </c>
      <c r="CB622" s="1024">
        <f t="shared" ref="CB622" si="272">H622+M622</f>
        <v>0</v>
      </c>
      <c r="CC622" s="946">
        <f>BK622+BF622+BA622+AV622+AQ622+AL622+AG622+AB622+W622+R622</f>
        <v>0</v>
      </c>
    </row>
    <row r="623" spans="1:81" ht="18" customHeight="1" thickBot="1">
      <c r="A623" s="1180"/>
      <c r="B623" s="1143"/>
      <c r="C623" s="1146"/>
      <c r="D623" s="48" t="s">
        <v>38</v>
      </c>
      <c r="E623" s="33"/>
      <c r="F623" s="1001"/>
      <c r="G623" s="1046"/>
      <c r="H623" s="1096"/>
      <c r="I623" s="48" t="s">
        <v>38</v>
      </c>
      <c r="J623" s="33"/>
      <c r="K623" s="1001"/>
      <c r="L623" s="1046"/>
      <c r="M623" s="1096"/>
      <c r="N623" s="48" t="s">
        <v>38</v>
      </c>
      <c r="O623" s="33">
        <v>0</v>
      </c>
      <c r="P623" s="1001"/>
      <c r="Q623" s="1046"/>
      <c r="R623" s="979"/>
      <c r="S623" s="48" t="s">
        <v>38</v>
      </c>
      <c r="T623" s="33">
        <v>0</v>
      </c>
      <c r="U623" s="1001"/>
      <c r="V623" s="1046"/>
      <c r="W623" s="979"/>
      <c r="X623" s="48" t="s">
        <v>38</v>
      </c>
      <c r="Y623" s="33">
        <v>0</v>
      </c>
      <c r="Z623" s="1001"/>
      <c r="AA623" s="1046"/>
      <c r="AB623" s="979"/>
      <c r="AC623" s="48" t="s">
        <v>38</v>
      </c>
      <c r="AD623" s="33">
        <v>0</v>
      </c>
      <c r="AE623" s="1001"/>
      <c r="AF623" s="1046"/>
      <c r="AG623" s="979"/>
      <c r="AH623" s="48" t="s">
        <v>38</v>
      </c>
      <c r="AI623" s="33">
        <v>0</v>
      </c>
      <c r="AJ623" s="1001"/>
      <c r="AK623" s="1046"/>
      <c r="AL623" s="979"/>
      <c r="AM623" s="48" t="s">
        <v>38</v>
      </c>
      <c r="AN623" s="33">
        <v>0</v>
      </c>
      <c r="AO623" s="1001"/>
      <c r="AP623" s="1046"/>
      <c r="AQ623" s="979"/>
      <c r="AR623" s="48" t="s">
        <v>38</v>
      </c>
      <c r="AS623" s="33">
        <v>0</v>
      </c>
      <c r="AT623" s="1001"/>
      <c r="AU623" s="1046"/>
      <c r="AV623" s="979"/>
      <c r="AW623" s="48" t="s">
        <v>38</v>
      </c>
      <c r="AX623" s="33">
        <v>0</v>
      </c>
      <c r="AY623" s="1001"/>
      <c r="AZ623" s="1046"/>
      <c r="BA623" s="979"/>
      <c r="BB623" s="48" t="s">
        <v>38</v>
      </c>
      <c r="BC623" s="33">
        <v>0</v>
      </c>
      <c r="BD623" s="1001"/>
      <c r="BE623" s="1046"/>
      <c r="BF623" s="979"/>
      <c r="BG623" s="48" t="s">
        <v>38</v>
      </c>
      <c r="BH623" s="33">
        <v>0</v>
      </c>
      <c r="BI623" s="1001"/>
      <c r="BJ623" s="1046"/>
      <c r="BK623" s="979"/>
      <c r="BL623" s="79"/>
      <c r="BM623" s="80"/>
      <c r="BN623" s="1001"/>
      <c r="BO623" s="967"/>
      <c r="BP623" s="954"/>
      <c r="BQ623" s="79"/>
      <c r="BR623" s="80"/>
      <c r="BS623" s="1001"/>
      <c r="BT623" s="967"/>
      <c r="BU623" s="954"/>
      <c r="BV623" s="79"/>
      <c r="BW623" s="80"/>
      <c r="BX623" s="1001"/>
      <c r="BY623" s="967"/>
      <c r="BZ623" s="954"/>
      <c r="CA623" s="1004"/>
      <c r="CB623" s="1020"/>
      <c r="CC623" s="946"/>
    </row>
    <row r="624" spans="1:81" s="230" customFormat="1" ht="18" customHeight="1" thickBot="1">
      <c r="A624" s="1180"/>
      <c r="B624" s="1143"/>
      <c r="C624" s="1146"/>
      <c r="D624" s="468" t="s">
        <v>12</v>
      </c>
      <c r="E624" s="6">
        <f>ROUND(E622*職員設定!R19,0)</f>
        <v>0</v>
      </c>
      <c r="F624" s="1001"/>
      <c r="G624" s="1046"/>
      <c r="H624" s="1096"/>
      <c r="I624" s="468" t="s">
        <v>12</v>
      </c>
      <c r="J624" s="6">
        <f>ROUND(J622*職員設定!R19,0)</f>
        <v>0</v>
      </c>
      <c r="K624" s="1001"/>
      <c r="L624" s="1046"/>
      <c r="M624" s="1096"/>
      <c r="N624" s="468" t="s">
        <v>12</v>
      </c>
      <c r="O624" s="6">
        <f>ROUND(O622*職員設定!$R$19,0)</f>
        <v>0</v>
      </c>
      <c r="P624" s="1001"/>
      <c r="Q624" s="1046"/>
      <c r="R624" s="979"/>
      <c r="S624" s="468" t="s">
        <v>12</v>
      </c>
      <c r="T624" s="6">
        <f>ROUND(T622*職員設定!$R$19,0)</f>
        <v>0</v>
      </c>
      <c r="U624" s="1001"/>
      <c r="V624" s="1046"/>
      <c r="W624" s="979"/>
      <c r="X624" s="468" t="s">
        <v>12</v>
      </c>
      <c r="Y624" s="6">
        <f>ROUND(Y622*職員設定!$R$19,0)</f>
        <v>0</v>
      </c>
      <c r="Z624" s="1001"/>
      <c r="AA624" s="1046"/>
      <c r="AB624" s="979"/>
      <c r="AC624" s="468" t="s">
        <v>12</v>
      </c>
      <c r="AD624" s="6">
        <f>ROUND(AD622*職員設定!$R$19,0)</f>
        <v>0</v>
      </c>
      <c r="AE624" s="1001"/>
      <c r="AF624" s="1046"/>
      <c r="AG624" s="979"/>
      <c r="AH624" s="468" t="s">
        <v>12</v>
      </c>
      <c r="AI624" s="6">
        <f>ROUND(AI622*職員設定!$R$19,0)</f>
        <v>0</v>
      </c>
      <c r="AJ624" s="1001"/>
      <c r="AK624" s="1046"/>
      <c r="AL624" s="979"/>
      <c r="AM624" s="468" t="s">
        <v>12</v>
      </c>
      <c r="AN624" s="6">
        <f>ROUND(AN622*職員設定!$R$19,0)</f>
        <v>0</v>
      </c>
      <c r="AO624" s="1001"/>
      <c r="AP624" s="1046"/>
      <c r="AQ624" s="979"/>
      <c r="AR624" s="468" t="s">
        <v>12</v>
      </c>
      <c r="AS624" s="6">
        <f>ROUND(AS622*職員設定!$R$19,0)</f>
        <v>0</v>
      </c>
      <c r="AT624" s="1001"/>
      <c r="AU624" s="1046"/>
      <c r="AV624" s="979"/>
      <c r="AW624" s="468" t="s">
        <v>12</v>
      </c>
      <c r="AX624" s="6">
        <f>ROUND(AX622*職員設定!$R$19,0)</f>
        <v>0</v>
      </c>
      <c r="AY624" s="1001"/>
      <c r="AZ624" s="1046"/>
      <c r="BA624" s="979"/>
      <c r="BB624" s="468" t="s">
        <v>12</v>
      </c>
      <c r="BC624" s="6">
        <f>ROUND(BC622*職員設定!$R$19,0)</f>
        <v>0</v>
      </c>
      <c r="BD624" s="1001"/>
      <c r="BE624" s="1046"/>
      <c r="BF624" s="979"/>
      <c r="BG624" s="468" t="s">
        <v>12</v>
      </c>
      <c r="BH624" s="6">
        <f>ROUND(BH622*職員設定!$R$19,0)</f>
        <v>0</v>
      </c>
      <c r="BI624" s="1001"/>
      <c r="BJ624" s="1046"/>
      <c r="BK624" s="979"/>
      <c r="BL624" s="434"/>
      <c r="BM624" s="28"/>
      <c r="BN624" s="1001"/>
      <c r="BO624" s="967"/>
      <c r="BP624" s="954"/>
      <c r="BQ624" s="434"/>
      <c r="BR624" s="28"/>
      <c r="BS624" s="1001"/>
      <c r="BT624" s="967"/>
      <c r="BU624" s="954"/>
      <c r="BV624" s="434"/>
      <c r="BW624" s="28"/>
      <c r="BX624" s="1001"/>
      <c r="BY624" s="967"/>
      <c r="BZ624" s="954"/>
      <c r="CA624" s="1004"/>
      <c r="CB624" s="1020"/>
      <c r="CC624" s="946"/>
    </row>
    <row r="625" spans="1:81" ht="18" customHeight="1" thickBot="1">
      <c r="A625" s="1180"/>
      <c r="B625" s="1144"/>
      <c r="C625" s="1147"/>
      <c r="D625" s="54" t="s">
        <v>13</v>
      </c>
      <c r="E625" s="20">
        <f>E623-E624</f>
        <v>0</v>
      </c>
      <c r="F625" s="1001"/>
      <c r="G625" s="1047"/>
      <c r="H625" s="1097"/>
      <c r="I625" s="54" t="s">
        <v>13</v>
      </c>
      <c r="J625" s="20">
        <f>J623-J624</f>
        <v>0</v>
      </c>
      <c r="K625" s="1001"/>
      <c r="L625" s="1047"/>
      <c r="M625" s="1097"/>
      <c r="N625" s="54" t="s">
        <v>13</v>
      </c>
      <c r="O625" s="20">
        <f>O623-O624</f>
        <v>0</v>
      </c>
      <c r="P625" s="1001"/>
      <c r="Q625" s="1047"/>
      <c r="R625" s="980"/>
      <c r="S625" s="54" t="s">
        <v>13</v>
      </c>
      <c r="T625" s="20">
        <f>T623-T624</f>
        <v>0</v>
      </c>
      <c r="U625" s="1001"/>
      <c r="V625" s="1047"/>
      <c r="W625" s="980"/>
      <c r="X625" s="54" t="s">
        <v>13</v>
      </c>
      <c r="Y625" s="20">
        <f>Y623-Y624</f>
        <v>0</v>
      </c>
      <c r="Z625" s="1001"/>
      <c r="AA625" s="1047"/>
      <c r="AB625" s="980"/>
      <c r="AC625" s="54" t="s">
        <v>13</v>
      </c>
      <c r="AD625" s="20">
        <f>AD623-AD624</f>
        <v>0</v>
      </c>
      <c r="AE625" s="1001"/>
      <c r="AF625" s="1047"/>
      <c r="AG625" s="980"/>
      <c r="AH625" s="54" t="s">
        <v>13</v>
      </c>
      <c r="AI625" s="20">
        <f>AI623-AI624</f>
        <v>0</v>
      </c>
      <c r="AJ625" s="1001"/>
      <c r="AK625" s="1047"/>
      <c r="AL625" s="980"/>
      <c r="AM625" s="54" t="s">
        <v>13</v>
      </c>
      <c r="AN625" s="20">
        <f>AN623-AN624</f>
        <v>0</v>
      </c>
      <c r="AO625" s="1001"/>
      <c r="AP625" s="1047"/>
      <c r="AQ625" s="980"/>
      <c r="AR625" s="54" t="s">
        <v>13</v>
      </c>
      <c r="AS625" s="20">
        <f>AS623-AS624</f>
        <v>0</v>
      </c>
      <c r="AT625" s="1001"/>
      <c r="AU625" s="1047"/>
      <c r="AV625" s="980"/>
      <c r="AW625" s="54" t="s">
        <v>13</v>
      </c>
      <c r="AX625" s="20">
        <f>AX623-AX624</f>
        <v>0</v>
      </c>
      <c r="AY625" s="1001"/>
      <c r="AZ625" s="1047"/>
      <c r="BA625" s="980"/>
      <c r="BB625" s="54" t="s">
        <v>13</v>
      </c>
      <c r="BC625" s="20">
        <f>BC623-BC624</f>
        <v>0</v>
      </c>
      <c r="BD625" s="1001"/>
      <c r="BE625" s="1047"/>
      <c r="BF625" s="980"/>
      <c r="BG625" s="54" t="s">
        <v>13</v>
      </c>
      <c r="BH625" s="20">
        <f>BH623-BH624</f>
        <v>0</v>
      </c>
      <c r="BI625" s="1001"/>
      <c r="BJ625" s="1047"/>
      <c r="BK625" s="980"/>
      <c r="BL625" s="87"/>
      <c r="BM625" s="88"/>
      <c r="BN625" s="1001"/>
      <c r="BO625" s="968"/>
      <c r="BP625" s="955"/>
      <c r="BQ625" s="87"/>
      <c r="BR625" s="88"/>
      <c r="BS625" s="1001"/>
      <c r="BT625" s="968"/>
      <c r="BU625" s="955"/>
      <c r="BV625" s="87"/>
      <c r="BW625" s="88"/>
      <c r="BX625" s="1001"/>
      <c r="BY625" s="968"/>
      <c r="BZ625" s="955"/>
      <c r="CA625" s="1005"/>
      <c r="CB625" s="1021"/>
      <c r="CC625" s="946">
        <f t="shared" si="263"/>
        <v>0</v>
      </c>
    </row>
    <row r="626" spans="1:81" ht="18" customHeight="1">
      <c r="A626" s="1180"/>
      <c r="B626" s="1171" t="s">
        <v>87</v>
      </c>
      <c r="C626" s="1172"/>
      <c r="D626" s="55" t="s">
        <v>84</v>
      </c>
      <c r="E626" s="189"/>
      <c r="F626" s="1001"/>
      <c r="G626" s="1090">
        <f>E629*F587-H626</f>
        <v>0</v>
      </c>
      <c r="H626" s="1099"/>
      <c r="I626" s="55" t="s">
        <v>84</v>
      </c>
      <c r="J626" s="189"/>
      <c r="K626" s="1001"/>
      <c r="L626" s="1090">
        <f>J629*K587-M626</f>
        <v>0</v>
      </c>
      <c r="M626" s="1099"/>
      <c r="N626" s="55" t="s">
        <v>84</v>
      </c>
      <c r="O626" s="189"/>
      <c r="P626" s="1001"/>
      <c r="Q626" s="1042">
        <f>O629*P587-R626</f>
        <v>0</v>
      </c>
      <c r="R626" s="989">
        <f>ROUND(IF(O626="",0,O629*P587*SUM(R587:R601)/SUM(Q587:Q601,R587:R601)),0)</f>
        <v>0</v>
      </c>
      <c r="S626" s="55" t="s">
        <v>84</v>
      </c>
      <c r="T626" s="189"/>
      <c r="U626" s="1001"/>
      <c r="V626" s="1042">
        <f>T629*U587-W626</f>
        <v>0</v>
      </c>
      <c r="W626" s="989">
        <f>ROUND(IF(T626="",0,T629*U587*SUM(W587:W601)/SUM(V587:V601,W587:W601)),0)</f>
        <v>0</v>
      </c>
      <c r="X626" s="55" t="s">
        <v>84</v>
      </c>
      <c r="Y626" s="189"/>
      <c r="Z626" s="1001"/>
      <c r="AA626" s="1042">
        <f>Y629*Z587-AB626</f>
        <v>0</v>
      </c>
      <c r="AB626" s="989">
        <f>ROUND(IF(Y626="",0,Y629*Z587*SUM(AB587:AB601)/SUM(AA587:AA601,AB587:AB601)),0)</f>
        <v>0</v>
      </c>
      <c r="AC626" s="55" t="s">
        <v>84</v>
      </c>
      <c r="AD626" s="189"/>
      <c r="AE626" s="1001"/>
      <c r="AF626" s="1042">
        <f>AD629*AE587-AG626</f>
        <v>0</v>
      </c>
      <c r="AG626" s="989">
        <f>ROUND(IF(AD626="",0,AD629*AE587*SUM(AG587:AG601)/SUM(AF587:AF601,AG587:AG601)),0)</f>
        <v>0</v>
      </c>
      <c r="AH626" s="55" t="s">
        <v>84</v>
      </c>
      <c r="AI626" s="189"/>
      <c r="AJ626" s="1001"/>
      <c r="AK626" s="1042">
        <f>AI629*AJ587-AL626</f>
        <v>0</v>
      </c>
      <c r="AL626" s="989">
        <f>ROUND(IF(AI626="",0,AI629*AJ587*SUM(AL587:AL601)/SUM(AK587:AK601,AL587:AL601)),0)</f>
        <v>0</v>
      </c>
      <c r="AM626" s="55" t="s">
        <v>84</v>
      </c>
      <c r="AN626" s="189"/>
      <c r="AO626" s="1001"/>
      <c r="AP626" s="1042">
        <f>AN629*AO587-AQ626</f>
        <v>0</v>
      </c>
      <c r="AQ626" s="989">
        <f>ROUND(IF(AN626="",0,AN629*AO587*SUM(AQ587:AQ601)/SUM(AP587:AP601,AQ587:AQ601)),0)</f>
        <v>0</v>
      </c>
      <c r="AR626" s="55" t="s">
        <v>84</v>
      </c>
      <c r="AS626" s="189"/>
      <c r="AT626" s="1001"/>
      <c r="AU626" s="1042">
        <f>AS629*AT587-AV626</f>
        <v>0</v>
      </c>
      <c r="AV626" s="989">
        <f>ROUND(IF(AS626="",0,AS629*AT587*SUM(AV587:AV601)/SUM(AU587:AU601,AV587:AV601)),0)</f>
        <v>0</v>
      </c>
      <c r="AW626" s="55" t="s">
        <v>84</v>
      </c>
      <c r="AX626" s="189"/>
      <c r="AY626" s="1001"/>
      <c r="AZ626" s="1042">
        <f>AX629*AY587-BA626</f>
        <v>0</v>
      </c>
      <c r="BA626" s="989">
        <f>ROUND(IF(AX626="",0,AX629*AY587*SUM(BA587:BA601)/SUM(AZ587:AZ601,BA587:BA601)),0)</f>
        <v>0</v>
      </c>
      <c r="BB626" s="55" t="s">
        <v>84</v>
      </c>
      <c r="BC626" s="189"/>
      <c r="BD626" s="1001"/>
      <c r="BE626" s="1042">
        <f>BC629*BD587-BF626</f>
        <v>0</v>
      </c>
      <c r="BF626" s="989">
        <f>ROUND(IF(BC626="",0,BC629*BD587*SUM(BF587:BF601)/SUM(BE587:BE601,BF587:BF601)),0)</f>
        <v>0</v>
      </c>
      <c r="BG626" s="55" t="s">
        <v>84</v>
      </c>
      <c r="BH626" s="189"/>
      <c r="BI626" s="1001"/>
      <c r="BJ626" s="1042">
        <f>BH629*BI587-BK626</f>
        <v>0</v>
      </c>
      <c r="BK626" s="989">
        <f>ROUND(IF(BH626="",0,BH629*BI587*SUM(BK587:BK601)/SUM(BJ587:BJ601,BK587:BK601)),0)</f>
        <v>0</v>
      </c>
      <c r="BL626" s="89"/>
      <c r="BM626" s="90"/>
      <c r="BN626" s="1001"/>
      <c r="BO626" s="995"/>
      <c r="BP626" s="956"/>
      <c r="BQ626" s="89"/>
      <c r="BR626" s="90"/>
      <c r="BS626" s="1001"/>
      <c r="BT626" s="995"/>
      <c r="BU626" s="956"/>
      <c r="BV626" s="89"/>
      <c r="BW626" s="90"/>
      <c r="BX626" s="1001"/>
      <c r="BY626" s="995"/>
      <c r="BZ626" s="956"/>
      <c r="CA626" s="1083">
        <f t="shared" ref="CA626" si="273">BJ626+BK626+BE626+BF626+AZ626+BA626+AU626+AV626+AP626+AQ626+AK626+AL626+AF626+AG626+AA626+AB626+V626+W626+Q626+R626+L626+M626+G626+H626</f>
        <v>0</v>
      </c>
      <c r="CB626" s="1077">
        <f t="shared" ref="CB626" si="274">H626+M626</f>
        <v>0</v>
      </c>
      <c r="CC626" s="947">
        <f>BK626+BF626+BA626+AV626+AQ626+AL626+AG626+AB626+W626+R626</f>
        <v>0</v>
      </c>
    </row>
    <row r="627" spans="1:81" ht="18" customHeight="1">
      <c r="A627" s="1180"/>
      <c r="B627" s="1173"/>
      <c r="C627" s="1174"/>
      <c r="D627" s="56" t="s">
        <v>49</v>
      </c>
      <c r="E627" s="37"/>
      <c r="F627" s="1001"/>
      <c r="G627" s="1091"/>
      <c r="H627" s="1100"/>
      <c r="I627" s="56" t="s">
        <v>49</v>
      </c>
      <c r="J627" s="37"/>
      <c r="K627" s="1001"/>
      <c r="L627" s="1091"/>
      <c r="M627" s="1100"/>
      <c r="N627" s="56" t="s">
        <v>49</v>
      </c>
      <c r="O627" s="37"/>
      <c r="P627" s="1001"/>
      <c r="Q627" s="1043"/>
      <c r="R627" s="990"/>
      <c r="S627" s="56" t="s">
        <v>49</v>
      </c>
      <c r="T627" s="37"/>
      <c r="U627" s="1001"/>
      <c r="V627" s="1043"/>
      <c r="W627" s="990"/>
      <c r="X627" s="56" t="s">
        <v>49</v>
      </c>
      <c r="Y627" s="37"/>
      <c r="Z627" s="1001"/>
      <c r="AA627" s="1043"/>
      <c r="AB627" s="990"/>
      <c r="AC627" s="56" t="s">
        <v>49</v>
      </c>
      <c r="AD627" s="37"/>
      <c r="AE627" s="1001"/>
      <c r="AF627" s="1043"/>
      <c r="AG627" s="990"/>
      <c r="AH627" s="56" t="s">
        <v>49</v>
      </c>
      <c r="AI627" s="37"/>
      <c r="AJ627" s="1001"/>
      <c r="AK627" s="1043"/>
      <c r="AL627" s="990"/>
      <c r="AM627" s="56" t="s">
        <v>49</v>
      </c>
      <c r="AN627" s="37"/>
      <c r="AO627" s="1001"/>
      <c r="AP627" s="1043"/>
      <c r="AQ627" s="990"/>
      <c r="AR627" s="56" t="s">
        <v>49</v>
      </c>
      <c r="AS627" s="37"/>
      <c r="AT627" s="1001"/>
      <c r="AU627" s="1043"/>
      <c r="AV627" s="990"/>
      <c r="AW627" s="56" t="s">
        <v>49</v>
      </c>
      <c r="AX627" s="37"/>
      <c r="AY627" s="1001"/>
      <c r="AZ627" s="1043"/>
      <c r="BA627" s="990"/>
      <c r="BB627" s="56" t="s">
        <v>49</v>
      </c>
      <c r="BC627" s="37"/>
      <c r="BD627" s="1001"/>
      <c r="BE627" s="1043"/>
      <c r="BF627" s="990"/>
      <c r="BG627" s="56" t="s">
        <v>49</v>
      </c>
      <c r="BH627" s="37"/>
      <c r="BI627" s="1001"/>
      <c r="BJ627" s="1043"/>
      <c r="BK627" s="990"/>
      <c r="BL627" s="91"/>
      <c r="BM627" s="92"/>
      <c r="BN627" s="1001"/>
      <c r="BO627" s="996"/>
      <c r="BP627" s="954"/>
      <c r="BQ627" s="91"/>
      <c r="BR627" s="92"/>
      <c r="BS627" s="1001"/>
      <c r="BT627" s="996"/>
      <c r="BU627" s="954"/>
      <c r="BV627" s="91"/>
      <c r="BW627" s="92"/>
      <c r="BX627" s="1001"/>
      <c r="BY627" s="996"/>
      <c r="BZ627" s="954"/>
      <c r="CA627" s="1084"/>
      <c r="CB627" s="1078"/>
      <c r="CC627" s="948"/>
    </row>
    <row r="628" spans="1:81" s="230" customFormat="1" ht="18" customHeight="1">
      <c r="A628" s="1180"/>
      <c r="B628" s="1173"/>
      <c r="C628" s="1174"/>
      <c r="D628" s="469" t="s">
        <v>85</v>
      </c>
      <c r="E628" s="26">
        <f>ROUND(E626*職員設定!$S$19,0)</f>
        <v>0</v>
      </c>
      <c r="F628" s="1001"/>
      <c r="G628" s="1091"/>
      <c r="H628" s="1100"/>
      <c r="I628" s="469" t="s">
        <v>85</v>
      </c>
      <c r="J628" s="26">
        <f>ROUND(J626*職員設定!$S$19,0)</f>
        <v>0</v>
      </c>
      <c r="K628" s="1001"/>
      <c r="L628" s="1091"/>
      <c r="M628" s="1100"/>
      <c r="N628" s="469" t="s">
        <v>85</v>
      </c>
      <c r="O628" s="26">
        <f>ROUND(O626*職員設定!$S$19,0)</f>
        <v>0</v>
      </c>
      <c r="P628" s="1001"/>
      <c r="Q628" s="1043"/>
      <c r="R628" s="990"/>
      <c r="S628" s="469" t="s">
        <v>85</v>
      </c>
      <c r="T628" s="26">
        <f>ROUND(T626*職員設定!$S$19,0)</f>
        <v>0</v>
      </c>
      <c r="U628" s="1001"/>
      <c r="V628" s="1043"/>
      <c r="W628" s="990"/>
      <c r="X628" s="469" t="s">
        <v>85</v>
      </c>
      <c r="Y628" s="26">
        <f>ROUND(Y626*職員設定!$S$19,0)</f>
        <v>0</v>
      </c>
      <c r="Z628" s="1001"/>
      <c r="AA628" s="1043"/>
      <c r="AB628" s="990"/>
      <c r="AC628" s="469" t="s">
        <v>85</v>
      </c>
      <c r="AD628" s="26">
        <f>ROUND(AD626*職員設定!$S$19,0)</f>
        <v>0</v>
      </c>
      <c r="AE628" s="1001"/>
      <c r="AF628" s="1043"/>
      <c r="AG628" s="990"/>
      <c r="AH628" s="469" t="s">
        <v>85</v>
      </c>
      <c r="AI628" s="26">
        <f>ROUND(AI626*職員設定!$S$19,0)</f>
        <v>0</v>
      </c>
      <c r="AJ628" s="1001"/>
      <c r="AK628" s="1043"/>
      <c r="AL628" s="990"/>
      <c r="AM628" s="469" t="s">
        <v>85</v>
      </c>
      <c r="AN628" s="26">
        <f>ROUND(AN626*職員設定!$S$19,0)</f>
        <v>0</v>
      </c>
      <c r="AO628" s="1001"/>
      <c r="AP628" s="1043"/>
      <c r="AQ628" s="990"/>
      <c r="AR628" s="469" t="s">
        <v>85</v>
      </c>
      <c r="AS628" s="26">
        <f>ROUND(AS626*職員設定!$S$19,0)</f>
        <v>0</v>
      </c>
      <c r="AT628" s="1001"/>
      <c r="AU628" s="1043"/>
      <c r="AV628" s="990"/>
      <c r="AW628" s="469" t="s">
        <v>85</v>
      </c>
      <c r="AX628" s="26">
        <f>ROUND(AX626*職員設定!$S$19,0)</f>
        <v>0</v>
      </c>
      <c r="AY628" s="1001"/>
      <c r="AZ628" s="1043"/>
      <c r="BA628" s="990"/>
      <c r="BB628" s="469" t="s">
        <v>85</v>
      </c>
      <c r="BC628" s="26">
        <f>ROUND(BC626*職員設定!$S$19,0)</f>
        <v>0</v>
      </c>
      <c r="BD628" s="1001"/>
      <c r="BE628" s="1043"/>
      <c r="BF628" s="990"/>
      <c r="BG628" s="469" t="s">
        <v>85</v>
      </c>
      <c r="BH628" s="26">
        <f>ROUND(BH626*職員設定!$S$19,0)</f>
        <v>0</v>
      </c>
      <c r="BI628" s="1001"/>
      <c r="BJ628" s="1043"/>
      <c r="BK628" s="990"/>
      <c r="BL628" s="470"/>
      <c r="BM628" s="26"/>
      <c r="BN628" s="1001"/>
      <c r="BO628" s="997"/>
      <c r="BP628" s="954"/>
      <c r="BQ628" s="470"/>
      <c r="BR628" s="26"/>
      <c r="BS628" s="1001"/>
      <c r="BT628" s="997"/>
      <c r="BU628" s="954"/>
      <c r="BV628" s="470"/>
      <c r="BW628" s="26"/>
      <c r="BX628" s="1001"/>
      <c r="BY628" s="997"/>
      <c r="BZ628" s="954"/>
      <c r="CA628" s="1084"/>
      <c r="CB628" s="1078"/>
      <c r="CC628" s="948"/>
    </row>
    <row r="629" spans="1:81" ht="18" customHeight="1" thickBot="1">
      <c r="A629" s="1180"/>
      <c r="B629" s="1175"/>
      <c r="C629" s="1176"/>
      <c r="D629" s="58" t="s">
        <v>86</v>
      </c>
      <c r="E629" s="19">
        <f>E627-E628</f>
        <v>0</v>
      </c>
      <c r="F629" s="1002"/>
      <c r="G629" s="1092"/>
      <c r="H629" s="1101"/>
      <c r="I629" s="58" t="s">
        <v>86</v>
      </c>
      <c r="J629" s="19">
        <f>J627-J628</f>
        <v>0</v>
      </c>
      <c r="K629" s="1002"/>
      <c r="L629" s="1092"/>
      <c r="M629" s="1101"/>
      <c r="N629" s="58" t="s">
        <v>86</v>
      </c>
      <c r="O629" s="19">
        <f>O627-O628</f>
        <v>0</v>
      </c>
      <c r="P629" s="1002"/>
      <c r="Q629" s="1044"/>
      <c r="R629" s="991"/>
      <c r="S629" s="58" t="s">
        <v>86</v>
      </c>
      <c r="T629" s="19">
        <f>T627-T628</f>
        <v>0</v>
      </c>
      <c r="U629" s="1002"/>
      <c r="V629" s="1044"/>
      <c r="W629" s="991"/>
      <c r="X629" s="58" t="s">
        <v>86</v>
      </c>
      <c r="Y629" s="19">
        <f>Y627-Y628</f>
        <v>0</v>
      </c>
      <c r="Z629" s="1002"/>
      <c r="AA629" s="1044"/>
      <c r="AB629" s="991"/>
      <c r="AC629" s="58" t="s">
        <v>86</v>
      </c>
      <c r="AD629" s="19">
        <f>AD627-AD628</f>
        <v>0</v>
      </c>
      <c r="AE629" s="1002"/>
      <c r="AF629" s="1044"/>
      <c r="AG629" s="991"/>
      <c r="AH629" s="58" t="s">
        <v>86</v>
      </c>
      <c r="AI629" s="19">
        <f>AI627-AI628</f>
        <v>0</v>
      </c>
      <c r="AJ629" s="1002"/>
      <c r="AK629" s="1044"/>
      <c r="AL629" s="991"/>
      <c r="AM629" s="58" t="s">
        <v>86</v>
      </c>
      <c r="AN629" s="19">
        <f>AN627-AN628</f>
        <v>0</v>
      </c>
      <c r="AO629" s="1002"/>
      <c r="AP629" s="1044"/>
      <c r="AQ629" s="991"/>
      <c r="AR629" s="58" t="s">
        <v>86</v>
      </c>
      <c r="AS629" s="19">
        <f>AS627-AS628</f>
        <v>0</v>
      </c>
      <c r="AT629" s="1002"/>
      <c r="AU629" s="1044"/>
      <c r="AV629" s="991"/>
      <c r="AW629" s="58" t="s">
        <v>86</v>
      </c>
      <c r="AX629" s="19">
        <f>AX627-AX628</f>
        <v>0</v>
      </c>
      <c r="AY629" s="1002"/>
      <c r="AZ629" s="1044"/>
      <c r="BA629" s="991"/>
      <c r="BB629" s="58" t="s">
        <v>86</v>
      </c>
      <c r="BC629" s="19">
        <f>BC627-BC628</f>
        <v>0</v>
      </c>
      <c r="BD629" s="1002"/>
      <c r="BE629" s="1044"/>
      <c r="BF629" s="991"/>
      <c r="BG629" s="58" t="s">
        <v>86</v>
      </c>
      <c r="BH629" s="19">
        <f>BH627-BH628</f>
        <v>0</v>
      </c>
      <c r="BI629" s="1002"/>
      <c r="BJ629" s="1044"/>
      <c r="BK629" s="991"/>
      <c r="BL629" s="94"/>
      <c r="BM629" s="84"/>
      <c r="BN629" s="1002"/>
      <c r="BO629" s="998"/>
      <c r="BP629" s="955"/>
      <c r="BQ629" s="94"/>
      <c r="BR629" s="84"/>
      <c r="BS629" s="1002"/>
      <c r="BT629" s="998"/>
      <c r="BU629" s="955"/>
      <c r="BV629" s="94"/>
      <c r="BW629" s="84"/>
      <c r="BX629" s="1002"/>
      <c r="BY629" s="998"/>
      <c r="BZ629" s="955"/>
      <c r="CA629" s="1085"/>
      <c r="CB629" s="1079"/>
      <c r="CC629" s="949">
        <f t="shared" si="263"/>
        <v>0</v>
      </c>
    </row>
    <row r="630" spans="1:81" ht="18" customHeight="1">
      <c r="A630" s="1180"/>
      <c r="B630" s="1134" t="s">
        <v>228</v>
      </c>
      <c r="C630" s="1135"/>
      <c r="D630" s="59" t="str">
        <f>IF(職員設定!$V$8="","",職員設定!$V$8)</f>
        <v>通勤手当</v>
      </c>
      <c r="E630" s="156">
        <f>IF(E587&lt;&gt;"",職員設定!$V$19,"0")</f>
        <v>4200</v>
      </c>
      <c r="F630" s="2"/>
      <c r="G630" s="29" t="s">
        <v>90</v>
      </c>
      <c r="H630" s="165" t="s">
        <v>79</v>
      </c>
      <c r="I630" s="59" t="str">
        <f>IF(職員設定!$V$8="","",職員設定!$V$8)</f>
        <v>通勤手当</v>
      </c>
      <c r="J630" s="156">
        <f>IF(J587&lt;&gt;"",職員設定!$V$19,"0")</f>
        <v>4200</v>
      </c>
      <c r="K630" s="2"/>
      <c r="L630" s="29" t="s">
        <v>90</v>
      </c>
      <c r="M630" s="165" t="s">
        <v>79</v>
      </c>
      <c r="N630" s="59" t="str">
        <f>IF(職員設定!$V$8="","",職員設定!$V$8)</f>
        <v>通勤手当</v>
      </c>
      <c r="O630" s="151">
        <f>IF(O587&lt;&gt;"",職員設定!$V$19,"0")</f>
        <v>4200</v>
      </c>
      <c r="P630" s="2"/>
      <c r="Q630" s="299" t="s">
        <v>79</v>
      </c>
      <c r="R630" s="165" t="s">
        <v>79</v>
      </c>
      <c r="S630" s="59" t="str">
        <f>IF(職員設定!$V$8="","",職員設定!$V$8)</f>
        <v>通勤手当</v>
      </c>
      <c r="T630" s="151">
        <f>IF(T587&lt;&gt;"",職員設定!$V$19,"0")</f>
        <v>4200</v>
      </c>
      <c r="U630" s="2"/>
      <c r="V630" s="299" t="s">
        <v>79</v>
      </c>
      <c r="W630" s="165" t="s">
        <v>79</v>
      </c>
      <c r="X630" s="59" t="str">
        <f>IF(職員設定!$V$8="","",職員設定!$V$8)</f>
        <v>通勤手当</v>
      </c>
      <c r="Y630" s="151">
        <f>IF(Y587&lt;&gt;"",職員設定!$V$19,"0")</f>
        <v>4200</v>
      </c>
      <c r="Z630" s="2"/>
      <c r="AA630" s="299" t="s">
        <v>79</v>
      </c>
      <c r="AB630" s="165" t="s">
        <v>79</v>
      </c>
      <c r="AC630" s="59" t="str">
        <f>IF(職員設定!$V$8="","",職員設定!$V$8)</f>
        <v>通勤手当</v>
      </c>
      <c r="AD630" s="151" t="str">
        <f>IF(AD587&lt;&gt;"",職員設定!$V$19,"0")</f>
        <v>0</v>
      </c>
      <c r="AE630" s="2"/>
      <c r="AF630" s="299" t="s">
        <v>79</v>
      </c>
      <c r="AG630" s="165" t="s">
        <v>79</v>
      </c>
      <c r="AH630" s="59" t="str">
        <f>IF(職員設定!$V$8="","",職員設定!$V$8)</f>
        <v>通勤手当</v>
      </c>
      <c r="AI630" s="151" t="str">
        <f>IF(AI587&lt;&gt;"",職員設定!$V$19,"0")</f>
        <v>0</v>
      </c>
      <c r="AJ630" s="2"/>
      <c r="AK630" s="299" t="s">
        <v>79</v>
      </c>
      <c r="AL630" s="165" t="s">
        <v>79</v>
      </c>
      <c r="AM630" s="59" t="str">
        <f>IF(職員設定!$V$8="","",職員設定!$V$8)</f>
        <v>通勤手当</v>
      </c>
      <c r="AN630" s="151" t="str">
        <f>IF(AN587&lt;&gt;"",職員設定!$V$19,"0")</f>
        <v>0</v>
      </c>
      <c r="AO630" s="2"/>
      <c r="AP630" s="299" t="s">
        <v>79</v>
      </c>
      <c r="AQ630" s="165" t="s">
        <v>79</v>
      </c>
      <c r="AR630" s="59" t="str">
        <f>IF(職員設定!$V$8="","",職員設定!$V$8)</f>
        <v>通勤手当</v>
      </c>
      <c r="AS630" s="151" t="str">
        <f>IF(AS587&lt;&gt;"",職員設定!$V$19,"0")</f>
        <v>0</v>
      </c>
      <c r="AT630" s="2"/>
      <c r="AU630" s="299" t="s">
        <v>79</v>
      </c>
      <c r="AV630" s="165" t="s">
        <v>79</v>
      </c>
      <c r="AW630" s="59" t="str">
        <f>IF(職員設定!$V$8="","",職員設定!$V$8)</f>
        <v>通勤手当</v>
      </c>
      <c r="AX630" s="151" t="str">
        <f>IF(AX587&lt;&gt;"",職員設定!$V$19,"0")</f>
        <v>0</v>
      </c>
      <c r="AY630" s="2"/>
      <c r="AZ630" s="299" t="s">
        <v>79</v>
      </c>
      <c r="BA630" s="165" t="s">
        <v>79</v>
      </c>
      <c r="BB630" s="59" t="str">
        <f>IF(職員設定!$V$8="","",職員設定!$V$8)</f>
        <v>通勤手当</v>
      </c>
      <c r="BC630" s="151" t="str">
        <f>IF(BC587&lt;&gt;"",職員設定!$V$19,"0")</f>
        <v>0</v>
      </c>
      <c r="BD630" s="2"/>
      <c r="BE630" s="299" t="s">
        <v>79</v>
      </c>
      <c r="BF630" s="165" t="s">
        <v>79</v>
      </c>
      <c r="BG630" s="59" t="str">
        <f>IF(職員設定!$V$8="","",職員設定!$V$8)</f>
        <v>通勤手当</v>
      </c>
      <c r="BH630" s="151" t="str">
        <f>IF(BH587&lt;&gt;"",職員設定!$V$19,"0")</f>
        <v>0</v>
      </c>
      <c r="BI630" s="2"/>
      <c r="BJ630" s="299" t="s">
        <v>79</v>
      </c>
      <c r="BK630" s="165" t="s">
        <v>79</v>
      </c>
      <c r="BL630" s="95"/>
      <c r="BM630" s="159"/>
      <c r="BN630" s="2"/>
      <c r="BO630" s="29" t="s">
        <v>79</v>
      </c>
      <c r="BP630" s="165" t="s">
        <v>116</v>
      </c>
      <c r="BQ630" s="95"/>
      <c r="BR630" s="159"/>
      <c r="BS630" s="2"/>
      <c r="BT630" s="29" t="s">
        <v>79</v>
      </c>
      <c r="BU630" s="165" t="s">
        <v>116</v>
      </c>
      <c r="BV630" s="95"/>
      <c r="BW630" s="159"/>
      <c r="BX630" s="2"/>
      <c r="BY630" s="29" t="s">
        <v>79</v>
      </c>
      <c r="BZ630" s="165" t="s">
        <v>116</v>
      </c>
      <c r="CA630" s="290" t="s">
        <v>14</v>
      </c>
      <c r="CB630" s="290" t="s">
        <v>14</v>
      </c>
      <c r="CC630" s="603" t="s">
        <v>121</v>
      </c>
    </row>
    <row r="631" spans="1:81" ht="18" customHeight="1">
      <c r="A631" s="1180"/>
      <c r="B631" s="1134"/>
      <c r="C631" s="1135"/>
      <c r="D631" s="61" t="str">
        <f>IF(職員設定!$W$8="","",職員設定!$W$8)</f>
        <v>課税通勤手当</v>
      </c>
      <c r="E631" s="156">
        <v>930</v>
      </c>
      <c r="F631" s="2"/>
      <c r="G631" s="1093">
        <f>SUM(G587:G625)-G626</f>
        <v>30555</v>
      </c>
      <c r="H631" s="1102">
        <f>SUM(H587:H625)-H626</f>
        <v>4390</v>
      </c>
      <c r="I631" s="61" t="str">
        <f>IF(職員設定!$W$8="","",職員設定!$W$8)</f>
        <v>課税通勤手当</v>
      </c>
      <c r="J631" s="156">
        <v>1740</v>
      </c>
      <c r="K631" s="2"/>
      <c r="L631" s="1093">
        <f>SUM(L587:L625)-L626</f>
        <v>32965</v>
      </c>
      <c r="M631" s="1102">
        <f>SUM(M587:M625)-M626</f>
        <v>4000</v>
      </c>
      <c r="N631" s="61" t="str">
        <f>IF(職員設定!$W$8="","",職員設定!$W$8)</f>
        <v>課税通勤手当</v>
      </c>
      <c r="O631" s="151">
        <v>1200</v>
      </c>
      <c r="P631" s="2"/>
      <c r="Q631" s="999">
        <f>SUM(Q587:Q625)-Q626</f>
        <v>30787</v>
      </c>
      <c r="R631" s="992">
        <f>SUM(R587:R625)-R626</f>
        <v>4105</v>
      </c>
      <c r="S631" s="61" t="str">
        <f>IF(職員設定!$W$8="","",職員設定!$W$8)</f>
        <v>課税通勤手当</v>
      </c>
      <c r="T631" s="151">
        <v>1470</v>
      </c>
      <c r="U631" s="2"/>
      <c r="V631" s="999">
        <f>SUM(V587:V625)-V626</f>
        <v>31150</v>
      </c>
      <c r="W631" s="992">
        <f>SUM(W587:W625)-W626</f>
        <v>4153</v>
      </c>
      <c r="X631" s="61" t="str">
        <f>IF(職員設定!$W$8="","",職員設定!$W$8)</f>
        <v>課税通勤手当</v>
      </c>
      <c r="Y631" s="151">
        <v>2010</v>
      </c>
      <c r="Z631" s="2"/>
      <c r="AA631" s="999">
        <f>SUM(AA587:AA625)-AA626</f>
        <v>30311</v>
      </c>
      <c r="AB631" s="992">
        <f>SUM(AB587:AB625)-AB626</f>
        <v>4042</v>
      </c>
      <c r="AC631" s="61" t="str">
        <f>IF(職員設定!$W$8="","",職員設定!$W$8)</f>
        <v>課税通勤手当</v>
      </c>
      <c r="AD631" s="151" t="str">
        <f>IF(AD587&lt;&gt;"",職員設定!$X$19,"0")</f>
        <v>0</v>
      </c>
      <c r="AE631" s="2"/>
      <c r="AF631" s="999">
        <f>SUM(AF587:AF625)-AF626</f>
        <v>0</v>
      </c>
      <c r="AG631" s="992">
        <f>SUM(AG587:AG625)-AG626</f>
        <v>0</v>
      </c>
      <c r="AH631" s="61" t="str">
        <f>IF(職員設定!$W$8="","",職員設定!$W$8)</f>
        <v>課税通勤手当</v>
      </c>
      <c r="AI631" s="151" t="str">
        <f>IF(AI587&lt;&gt;"",職員設定!$X$19,"0")</f>
        <v>0</v>
      </c>
      <c r="AJ631" s="2"/>
      <c r="AK631" s="999">
        <f>SUM(AK587:AK625)-AK626</f>
        <v>0</v>
      </c>
      <c r="AL631" s="992">
        <f>SUM(AL587:AL625)-AL626</f>
        <v>0</v>
      </c>
      <c r="AM631" s="61" t="str">
        <f>IF(職員設定!$W$8="","",職員設定!$W$8)</f>
        <v>課税通勤手当</v>
      </c>
      <c r="AN631" s="151" t="str">
        <f>IF(AN587&lt;&gt;"",職員設定!$X$19,"0")</f>
        <v>0</v>
      </c>
      <c r="AO631" s="2"/>
      <c r="AP631" s="999">
        <f>SUM(AP587:AP625)-AP626</f>
        <v>0</v>
      </c>
      <c r="AQ631" s="992">
        <f>SUM(AQ587:AQ625)-AQ626</f>
        <v>0</v>
      </c>
      <c r="AR631" s="61" t="str">
        <f>IF(職員設定!$W$8="","",職員設定!$W$8)</f>
        <v>課税通勤手当</v>
      </c>
      <c r="AS631" s="151" t="str">
        <f>IF(AS587&lt;&gt;"",職員設定!$X$19,"0")</f>
        <v>0</v>
      </c>
      <c r="AT631" s="2"/>
      <c r="AU631" s="999">
        <f>SUM(AU587:AU625)-AU626</f>
        <v>0</v>
      </c>
      <c r="AV631" s="992">
        <f>SUM(AV587:AV625)-AV626</f>
        <v>0</v>
      </c>
      <c r="AW631" s="61" t="str">
        <f>IF(職員設定!$W$8="","",職員設定!$W$8)</f>
        <v>課税通勤手当</v>
      </c>
      <c r="AX631" s="151" t="str">
        <f>IF(AX587&lt;&gt;"",職員設定!$X$19,"0")</f>
        <v>0</v>
      </c>
      <c r="AY631" s="2"/>
      <c r="AZ631" s="999">
        <f>SUM(AZ587:AZ625)-AZ626</f>
        <v>0</v>
      </c>
      <c r="BA631" s="992">
        <f>SUM(BA587:BA625)-BA626</f>
        <v>0</v>
      </c>
      <c r="BB631" s="61" t="str">
        <f>IF(職員設定!$W$8="","",職員設定!$W$8)</f>
        <v>課税通勤手当</v>
      </c>
      <c r="BC631" s="151" t="str">
        <f>IF(BC587&lt;&gt;"",職員設定!$X$19,"0")</f>
        <v>0</v>
      </c>
      <c r="BD631" s="2"/>
      <c r="BE631" s="999">
        <f>SUM(BE587:BE625)-BE626</f>
        <v>0</v>
      </c>
      <c r="BF631" s="992">
        <f>SUM(BF587:BF625)-BF626</f>
        <v>0</v>
      </c>
      <c r="BG631" s="61" t="str">
        <f>IF(職員設定!$W$8="","",職員設定!$W$8)</f>
        <v>課税通勤手当</v>
      </c>
      <c r="BH631" s="151" t="str">
        <f>IF(BH587&lt;&gt;"",職員設定!$X$19,"0")</f>
        <v>0</v>
      </c>
      <c r="BI631" s="2"/>
      <c r="BJ631" s="999">
        <f>SUM(BJ587:BJ625)-BJ626</f>
        <v>0</v>
      </c>
      <c r="BK631" s="992">
        <f>SUM(BK587:BK625)-BK626</f>
        <v>0</v>
      </c>
      <c r="BL631" s="97"/>
      <c r="BM631" s="159"/>
      <c r="BN631" s="2"/>
      <c r="BO631" s="999">
        <f>SUM(BO587:BO625)-BO626</f>
        <v>0</v>
      </c>
      <c r="BP631" s="957">
        <f>SUM(BP587:BP625)-BP626</f>
        <v>0</v>
      </c>
      <c r="BQ631" s="97"/>
      <c r="BR631" s="159"/>
      <c r="BS631" s="2"/>
      <c r="BT631" s="999">
        <f>SUM(BT587:BT625)-BT626</f>
        <v>0</v>
      </c>
      <c r="BU631" s="957">
        <f>SUM(BU587:BU625)-BU626</f>
        <v>0</v>
      </c>
      <c r="BV631" s="97"/>
      <c r="BW631" s="159"/>
      <c r="BX631" s="2"/>
      <c r="BY631" s="999">
        <f>SUM(BY587:BY625)-BY626</f>
        <v>0</v>
      </c>
      <c r="BZ631" s="957">
        <f>SUM(BZ587:BZ625)-BZ626</f>
        <v>0</v>
      </c>
      <c r="CA631" s="1089">
        <f>SUM(CA587:CA625)-CA626</f>
        <v>176458</v>
      </c>
      <c r="CB631" s="1088">
        <f>SUM(CB587:CB625)-CB626</f>
        <v>8390</v>
      </c>
      <c r="CC631" s="1015" t="str">
        <f>IF(BZ631+BU631+BP631+BK631+BF631+BA631+AV631+AQ631+AL631+AG631+AB631+W631+R631+CB642+CC642-CC643-CB643=0,"〇",BZ631+BU631+BP631+BK631+BF631+BA631+AV631+AQ631+AL631+AG631+AB631+W631+R631+CB642+CC642-CC643-CB643)</f>
        <v>〇</v>
      </c>
    </row>
    <row r="632" spans="1:81" ht="18" customHeight="1">
      <c r="A632" s="1180"/>
      <c r="B632" s="1134"/>
      <c r="C632" s="1135"/>
      <c r="D632" s="62" t="str">
        <f>IF(職員設定!$X$8="","",職員設定!$X$8)</f>
        <v>名称</v>
      </c>
      <c r="E632" s="157">
        <f>IF(E587&lt;&gt;"",職員設定!$X$19,"0")</f>
        <v>0</v>
      </c>
      <c r="F632" s="2"/>
      <c r="G632" s="1046"/>
      <c r="H632" s="1096"/>
      <c r="I632" s="62" t="str">
        <f>IF(職員設定!$X$8="","",職員設定!$X$8)</f>
        <v>名称</v>
      </c>
      <c r="J632" s="157">
        <f>IF(J587&lt;&gt;"",職員設定!$X$19,"0")</f>
        <v>0</v>
      </c>
      <c r="K632" s="2"/>
      <c r="L632" s="1046"/>
      <c r="M632" s="1096"/>
      <c r="N632" s="62" t="str">
        <f>IF(職員設定!$X$8="","",職員設定!$X$8)</f>
        <v>名称</v>
      </c>
      <c r="O632" s="152">
        <f>IF(O587&lt;&gt;"",職員設定!$X$19,"0")</f>
        <v>0</v>
      </c>
      <c r="P632" s="2"/>
      <c r="Q632" s="974"/>
      <c r="R632" s="993"/>
      <c r="S632" s="62" t="str">
        <f>IF(職員設定!$X$8="","",職員設定!$X$8)</f>
        <v>名称</v>
      </c>
      <c r="T632" s="152">
        <f>IF(T587&lt;&gt;"",職員設定!$X$19,"0")</f>
        <v>0</v>
      </c>
      <c r="U632" s="2"/>
      <c r="V632" s="974"/>
      <c r="W632" s="993"/>
      <c r="X632" s="62" t="str">
        <f>IF(職員設定!$X$8="","",職員設定!$X$8)</f>
        <v>名称</v>
      </c>
      <c r="Y632" s="152">
        <f>IF(Y587&lt;&gt;"",職員設定!$X$19,"0")</f>
        <v>0</v>
      </c>
      <c r="Z632" s="2"/>
      <c r="AA632" s="974"/>
      <c r="AB632" s="993"/>
      <c r="AC632" s="62" t="str">
        <f>IF(職員設定!$X$8="","",職員設定!$X$8)</f>
        <v>名称</v>
      </c>
      <c r="AD632" s="152" t="str">
        <f>IF(AD587&lt;&gt;"",職員設定!$X$19,"0")</f>
        <v>0</v>
      </c>
      <c r="AE632" s="2"/>
      <c r="AF632" s="974"/>
      <c r="AG632" s="993"/>
      <c r="AH632" s="62" t="str">
        <f>IF(職員設定!$X$8="","",職員設定!$X$8)</f>
        <v>名称</v>
      </c>
      <c r="AI632" s="152" t="str">
        <f>IF(AI587&lt;&gt;"",職員設定!$X$19,"0")</f>
        <v>0</v>
      </c>
      <c r="AJ632" s="2"/>
      <c r="AK632" s="974"/>
      <c r="AL632" s="993"/>
      <c r="AM632" s="62" t="str">
        <f>IF(職員設定!$X$8="","",職員設定!$X$8)</f>
        <v>名称</v>
      </c>
      <c r="AN632" s="152" t="str">
        <f>IF(AN587&lt;&gt;"",職員設定!$X$19,"0")</f>
        <v>0</v>
      </c>
      <c r="AO632" s="2"/>
      <c r="AP632" s="974"/>
      <c r="AQ632" s="993"/>
      <c r="AR632" s="62" t="str">
        <f>IF(職員設定!$X$8="","",職員設定!$X$8)</f>
        <v>名称</v>
      </c>
      <c r="AS632" s="152" t="str">
        <f>IF(AS587&lt;&gt;"",職員設定!$X$19,"0")</f>
        <v>0</v>
      </c>
      <c r="AT632" s="2"/>
      <c r="AU632" s="974"/>
      <c r="AV632" s="993"/>
      <c r="AW632" s="62" t="str">
        <f>IF(職員設定!$X$8="","",職員設定!$X$8)</f>
        <v>名称</v>
      </c>
      <c r="AX632" s="152" t="str">
        <f>IF(AX587&lt;&gt;"",職員設定!$X$19,"0")</f>
        <v>0</v>
      </c>
      <c r="AY632" s="2"/>
      <c r="AZ632" s="974"/>
      <c r="BA632" s="993"/>
      <c r="BB632" s="62" t="str">
        <f>IF(職員設定!$X$8="","",職員設定!$X$8)</f>
        <v>名称</v>
      </c>
      <c r="BC632" s="152" t="str">
        <f>IF(BC587&lt;&gt;"",職員設定!$X$19,"0")</f>
        <v>0</v>
      </c>
      <c r="BD632" s="2"/>
      <c r="BE632" s="974"/>
      <c r="BF632" s="993"/>
      <c r="BG632" s="62" t="str">
        <f>IF(職員設定!$X$8="","",職員設定!$X$8)</f>
        <v>名称</v>
      </c>
      <c r="BH632" s="152" t="str">
        <f>IF(BH587&lt;&gt;"",職員設定!$X$19,"0")</f>
        <v>0</v>
      </c>
      <c r="BI632" s="2"/>
      <c r="BJ632" s="974"/>
      <c r="BK632" s="993"/>
      <c r="BL632" s="99"/>
      <c r="BM632" s="160"/>
      <c r="BN632" s="2"/>
      <c r="BO632" s="974"/>
      <c r="BP632" s="958"/>
      <c r="BQ632" s="99"/>
      <c r="BR632" s="160"/>
      <c r="BS632" s="2"/>
      <c r="BT632" s="974"/>
      <c r="BU632" s="958"/>
      <c r="BV632" s="99"/>
      <c r="BW632" s="160"/>
      <c r="BX632" s="2"/>
      <c r="BY632" s="974"/>
      <c r="BZ632" s="958"/>
      <c r="CA632" s="1004"/>
      <c r="CB632" s="1020"/>
      <c r="CC632" s="1016"/>
    </row>
    <row r="633" spans="1:81" ht="18" customHeight="1" thickBot="1">
      <c r="A633" s="1180"/>
      <c r="B633" s="1136"/>
      <c r="C633" s="1137"/>
      <c r="D633" s="63" t="str">
        <f>IF(職員設定!$Y$8="","",職員設定!$Y$8)</f>
        <v>名称</v>
      </c>
      <c r="E633" s="158">
        <f>IF(E587&lt;&gt;"",職員設定!$Y$19,"0")</f>
        <v>0</v>
      </c>
      <c r="F633" s="2"/>
      <c r="G633" s="1094"/>
      <c r="H633" s="1097"/>
      <c r="I633" s="63" t="str">
        <f>IF(職員設定!$Y$8="","",職員設定!$Y$8)</f>
        <v>名称</v>
      </c>
      <c r="J633" s="158">
        <f>IF(J587&lt;&gt;"",職員設定!$Y$19,"0")</f>
        <v>0</v>
      </c>
      <c r="K633" s="2"/>
      <c r="L633" s="1094"/>
      <c r="M633" s="1097"/>
      <c r="N633" s="63" t="str">
        <f>IF(職員設定!$Y$8="","",職員設定!$Y$8)</f>
        <v>名称</v>
      </c>
      <c r="O633" s="153">
        <f>IF(O587&lt;&gt;"",職員設定!$Y$19,"0")</f>
        <v>0</v>
      </c>
      <c r="P633" s="24"/>
      <c r="Q633" s="975"/>
      <c r="R633" s="994"/>
      <c r="S633" s="63" t="str">
        <f>IF(職員設定!$Y$8="","",職員設定!$Y$8)</f>
        <v>名称</v>
      </c>
      <c r="T633" s="153">
        <f>IF(T587&lt;&gt;"",職員設定!$Y$19,"0")</f>
        <v>0</v>
      </c>
      <c r="U633" s="24"/>
      <c r="V633" s="975"/>
      <c r="W633" s="994"/>
      <c r="X633" s="63" t="str">
        <f>IF(職員設定!$Y$8="","",職員設定!$Y$8)</f>
        <v>名称</v>
      </c>
      <c r="Y633" s="153">
        <f>IF(Y587&lt;&gt;"",職員設定!$Y$19,"0")</f>
        <v>0</v>
      </c>
      <c r="Z633" s="24"/>
      <c r="AA633" s="975"/>
      <c r="AB633" s="994"/>
      <c r="AC633" s="63" t="str">
        <f>IF(職員設定!$Y$8="","",職員設定!$Y$8)</f>
        <v>名称</v>
      </c>
      <c r="AD633" s="153" t="str">
        <f>IF(AD587&lt;&gt;"",職員設定!$Y$19,"0")</f>
        <v>0</v>
      </c>
      <c r="AE633" s="24"/>
      <c r="AF633" s="975"/>
      <c r="AG633" s="994"/>
      <c r="AH633" s="63" t="str">
        <f>IF(職員設定!$Y$8="","",職員設定!$Y$8)</f>
        <v>名称</v>
      </c>
      <c r="AI633" s="153" t="str">
        <f>IF(AI587&lt;&gt;"",職員設定!$Y$19,"0")</f>
        <v>0</v>
      </c>
      <c r="AJ633" s="24"/>
      <c r="AK633" s="975"/>
      <c r="AL633" s="994"/>
      <c r="AM633" s="63" t="str">
        <f>IF(職員設定!$Y$8="","",職員設定!$Y$8)</f>
        <v>名称</v>
      </c>
      <c r="AN633" s="153" t="str">
        <f>IF(AN587&lt;&gt;"",職員設定!$Y$19,"0")</f>
        <v>0</v>
      </c>
      <c r="AO633" s="24"/>
      <c r="AP633" s="975"/>
      <c r="AQ633" s="994"/>
      <c r="AR633" s="63" t="str">
        <f>IF(職員設定!$Y$8="","",職員設定!$Y$8)</f>
        <v>名称</v>
      </c>
      <c r="AS633" s="153" t="str">
        <f>IF(AS587&lt;&gt;"",職員設定!$Y$19,"0")</f>
        <v>0</v>
      </c>
      <c r="AT633" s="24"/>
      <c r="AU633" s="975"/>
      <c r="AV633" s="994"/>
      <c r="AW633" s="63" t="str">
        <f>IF(職員設定!$Y$8="","",職員設定!$Y$8)</f>
        <v>名称</v>
      </c>
      <c r="AX633" s="153" t="str">
        <f>IF(AX587&lt;&gt;"",職員設定!$Y$19,"0")</f>
        <v>0</v>
      </c>
      <c r="AY633" s="24"/>
      <c r="AZ633" s="975"/>
      <c r="BA633" s="994"/>
      <c r="BB633" s="63" t="str">
        <f>IF(職員設定!$Y$8="","",職員設定!$Y$8)</f>
        <v>名称</v>
      </c>
      <c r="BC633" s="153" t="str">
        <f>IF(BC587&lt;&gt;"",職員設定!$Y$19,"0")</f>
        <v>0</v>
      </c>
      <c r="BD633" s="24"/>
      <c r="BE633" s="975"/>
      <c r="BF633" s="994"/>
      <c r="BG633" s="63" t="str">
        <f>IF(職員設定!$Y$8="","",職員設定!$Y$8)</f>
        <v>名称</v>
      </c>
      <c r="BH633" s="153" t="str">
        <f>IF(BH587&lt;&gt;"",職員設定!$Y$19,"0")</f>
        <v>0</v>
      </c>
      <c r="BI633" s="24"/>
      <c r="BJ633" s="975"/>
      <c r="BK633" s="994"/>
      <c r="BL633" s="101"/>
      <c r="BM633" s="161"/>
      <c r="BN633" s="2"/>
      <c r="BO633" s="975"/>
      <c r="BP633" s="959"/>
      <c r="BQ633" s="101"/>
      <c r="BR633" s="161"/>
      <c r="BS633" s="2"/>
      <c r="BT633" s="975"/>
      <c r="BU633" s="959"/>
      <c r="BV633" s="101"/>
      <c r="BW633" s="161"/>
      <c r="BX633" s="2"/>
      <c r="BY633" s="975"/>
      <c r="BZ633" s="959"/>
      <c r="CA633" s="1005"/>
      <c r="CB633" s="1021"/>
      <c r="CC633" s="1017"/>
    </row>
    <row r="634" spans="1:81" ht="18" customHeight="1">
      <c r="A634" s="1180"/>
      <c r="B634" s="1138"/>
      <c r="C634" s="1139"/>
      <c r="D634" s="64" t="s">
        <v>15</v>
      </c>
      <c r="E634" s="8">
        <f>E633+E632+E631+E630+E624+E620+E616+E612+E608+E604+E600+E597+E594+E591+E588-E628</f>
        <v>179855</v>
      </c>
      <c r="F634" s="963" t="str">
        <f>IF(E635=F635,"〇","×")</f>
        <v>〇</v>
      </c>
      <c r="G634" s="964"/>
      <c r="H634" s="965"/>
      <c r="I634" s="64" t="s">
        <v>15</v>
      </c>
      <c r="J634" s="8">
        <f>J633+J632+J631+J630+J624+J620+J616+J612+J608+J604+J600+J597+J594+J591+J588-J628</f>
        <v>185289</v>
      </c>
      <c r="K634" s="963" t="str">
        <f>IF(J635=K635,"〇","×")</f>
        <v>〇</v>
      </c>
      <c r="L634" s="964"/>
      <c r="M634" s="1098"/>
      <c r="N634" s="64" t="s">
        <v>15</v>
      </c>
      <c r="O634" s="8">
        <f>O633+O632+O631+O630+O624+O620+O616+O612+O608+O604+O600+O597+O594+O591+O588-O628</f>
        <v>179851</v>
      </c>
      <c r="P634" s="963" t="str">
        <f>IF(O635=P635,"〇","×")</f>
        <v>〇</v>
      </c>
      <c r="Q634" s="964"/>
      <c r="R634" s="965"/>
      <c r="S634" s="64" t="s">
        <v>15</v>
      </c>
      <c r="T634" s="8">
        <f>T633+T632+T631+T630+T624+T620+T616+T612+T608+T604+T600+T597+T594+T591+T588-T628</f>
        <v>182179</v>
      </c>
      <c r="U634" s="963" t="str">
        <f>IF(T635=U635,"〇","×")</f>
        <v>〇</v>
      </c>
      <c r="V634" s="964"/>
      <c r="W634" s="965"/>
      <c r="X634" s="64" t="s">
        <v>15</v>
      </c>
      <c r="Y634" s="8">
        <f>Y633+Y632+Y631+Y630+Y624+Y620+Y616+Y612+Y608+Y604+Y600+Y597+Y594+Y591+Y588-Y628</f>
        <v>177974</v>
      </c>
      <c r="Z634" s="963" t="str">
        <f>IF(Y635=Z635,"〇","×")</f>
        <v>〇</v>
      </c>
      <c r="AA634" s="964"/>
      <c r="AB634" s="965"/>
      <c r="AC634" s="64" t="s">
        <v>15</v>
      </c>
      <c r="AD634" s="8">
        <f>AD633+AD632+AD631+AD630+AD624+AD620+AD616+AD612+AD608+AD604+AD600+AD597+AD594+AD591+AD588-AD628</f>
        <v>0</v>
      </c>
      <c r="AE634" s="963" t="str">
        <f>IF(AD635=AE635,"〇","×")</f>
        <v>〇</v>
      </c>
      <c r="AF634" s="964"/>
      <c r="AG634" s="965"/>
      <c r="AH634" s="64" t="s">
        <v>15</v>
      </c>
      <c r="AI634" s="8">
        <f>AI633+AI632+AI631+AI630+AI624+AI620+AI616+AI612+AI608+AI604+AI600+AI597+AI594+AI591+AI588-AI628</f>
        <v>0</v>
      </c>
      <c r="AJ634" s="963" t="str">
        <f>IF(AI635=AJ635,"〇","×")</f>
        <v>〇</v>
      </c>
      <c r="AK634" s="964"/>
      <c r="AL634" s="965"/>
      <c r="AM634" s="64" t="s">
        <v>15</v>
      </c>
      <c r="AN634" s="8">
        <f>AN633+AN632+AN631+AN630+AN624+AN620+AN616+AN612+AN608+AN604+AN600+AN597+AN594+AN591+AN588-AN628</f>
        <v>0</v>
      </c>
      <c r="AO634" s="963" t="str">
        <f>IF(AN635=AO635,"〇","×")</f>
        <v>〇</v>
      </c>
      <c r="AP634" s="964"/>
      <c r="AQ634" s="965"/>
      <c r="AR634" s="64" t="s">
        <v>15</v>
      </c>
      <c r="AS634" s="8">
        <f>AS633+AS632+AS631+AS630+AS624+AS620+AS616+AS612+AS608+AS604+AS600+AS597+AS594+AS591+AS588-AS628</f>
        <v>0</v>
      </c>
      <c r="AT634" s="963" t="str">
        <f>IF(AS635=AT635,"〇","×")</f>
        <v>〇</v>
      </c>
      <c r="AU634" s="964"/>
      <c r="AV634" s="965"/>
      <c r="AW634" s="64" t="s">
        <v>15</v>
      </c>
      <c r="AX634" s="8">
        <f>AX633+AX632+AX631+AX630+AX624+AX620+AX616+AX612+AX608+AX604+AX600+AX597+AX594+AX591+AX588-AX628</f>
        <v>0</v>
      </c>
      <c r="AY634" s="963" t="str">
        <f>IF(AX635=AY635,"〇","×")</f>
        <v>〇</v>
      </c>
      <c r="AZ634" s="964"/>
      <c r="BA634" s="965"/>
      <c r="BB634" s="64" t="s">
        <v>15</v>
      </c>
      <c r="BC634" s="8">
        <f>BC633+BC632+BC631+BC630+BC624+BC620+BC616+BC612+BC608+BC604+BC600+BC597+BC594+BC591+BC588-BC628</f>
        <v>0</v>
      </c>
      <c r="BD634" s="963" t="str">
        <f>IF(BC635=BD635,"〇","×")</f>
        <v>〇</v>
      </c>
      <c r="BE634" s="964"/>
      <c r="BF634" s="965"/>
      <c r="BG634" s="64" t="s">
        <v>15</v>
      </c>
      <c r="BH634" s="8">
        <f>BH633+BH632+BH631+BH630+BH624+BH620+BH616+BH612+BH608+BH604+BH600+BH597+BH594+BH591+BH588-BH628</f>
        <v>0</v>
      </c>
      <c r="BI634" s="963" t="str">
        <f>IF(BH635=BI635,"〇","×")</f>
        <v>〇</v>
      </c>
      <c r="BJ634" s="964"/>
      <c r="BK634" s="965"/>
      <c r="BL634" s="64" t="s">
        <v>15</v>
      </c>
      <c r="BM634" s="8">
        <f>BM604</f>
        <v>0</v>
      </c>
      <c r="BN634" s="963" t="str">
        <f>IF(BM635=BN635,"〇","×")</f>
        <v>〇</v>
      </c>
      <c r="BO634" s="964"/>
      <c r="BP634" s="965"/>
      <c r="BQ634" s="64" t="s">
        <v>15</v>
      </c>
      <c r="BR634" s="8">
        <f>BR604</f>
        <v>0</v>
      </c>
      <c r="BS634" s="963" t="str">
        <f>IF(BR635=BS635,"〇","×")</f>
        <v>〇</v>
      </c>
      <c r="BT634" s="964"/>
      <c r="BU634" s="965"/>
      <c r="BV634" s="64" t="s">
        <v>15</v>
      </c>
      <c r="BW634" s="8">
        <f>BW604</f>
        <v>0</v>
      </c>
      <c r="BX634" s="963" t="str">
        <f>IF(BW635=BX635,"〇","×")</f>
        <v>〇</v>
      </c>
      <c r="BY634" s="964"/>
      <c r="BZ634" s="965"/>
      <c r="CA634" s="551">
        <f>BW634+BR634+BM634+BH634+BC634+AX634+AS634+AN634+AI634+AD634+Y634+T634+O634+J634+E634</f>
        <v>905148</v>
      </c>
      <c r="CB634" s="292"/>
      <c r="CC634" s="697"/>
    </row>
    <row r="635" spans="1:81" ht="18" customHeight="1" thickBot="1">
      <c r="A635" s="1180"/>
      <c r="B635" s="1149"/>
      <c r="C635" s="1150"/>
      <c r="D635" s="65" t="s">
        <v>100</v>
      </c>
      <c r="E635" s="27">
        <f>E633+E632+E631+E630+E623+E619+E615+E611+E607+E603+E599+E596+E593+E590+E587-E627</f>
        <v>214800</v>
      </c>
      <c r="F635" s="981">
        <f>E634+G631/F587+H631/F587</f>
        <v>214800</v>
      </c>
      <c r="G635" s="982"/>
      <c r="H635" s="359"/>
      <c r="I635" s="65" t="s">
        <v>100</v>
      </c>
      <c r="J635" s="27">
        <f>J633+J632+J631+J630+J623+J619+J615+J611+J607+J603+J599+J596+J593+J590+J587-J627</f>
        <v>222254</v>
      </c>
      <c r="K635" s="981">
        <f>J634+L631/K587+M631/K587</f>
        <v>222254</v>
      </c>
      <c r="L635" s="982"/>
      <c r="M635" s="365"/>
      <c r="N635" s="65" t="s">
        <v>100</v>
      </c>
      <c r="O635" s="27">
        <f>O633+O632+O631+O630+O623+O619+O615+O611+O607+O603+O599+O596+O593+O590+O587-O627</f>
        <v>214743</v>
      </c>
      <c r="P635" s="981">
        <f>O634+Q631/P587+R631/P587</f>
        <v>214743</v>
      </c>
      <c r="Q635" s="982"/>
      <c r="R635" s="359"/>
      <c r="S635" s="65" t="s">
        <v>100</v>
      </c>
      <c r="T635" s="27">
        <f>T633+T632+T631+T630+T623+T619+T615+T611+T607+T603+T599+T596+T593+T590+T587-T627</f>
        <v>217482</v>
      </c>
      <c r="U635" s="981">
        <f>T634+V631/U587+W631/U587</f>
        <v>217482</v>
      </c>
      <c r="V635" s="982"/>
      <c r="W635" s="359"/>
      <c r="X635" s="65" t="s">
        <v>100</v>
      </c>
      <c r="Y635" s="27">
        <f>Y633+Y632+Y631+Y630+Y623+Y619+Y615+Y611+Y607+Y603+Y599+Y596+Y593+Y590+Y587-Y627</f>
        <v>212327</v>
      </c>
      <c r="Z635" s="981">
        <f>Y634+AA631/Z587+AB631/Z587</f>
        <v>212327</v>
      </c>
      <c r="AA635" s="982"/>
      <c r="AB635" s="359"/>
      <c r="AC635" s="65" t="s">
        <v>100</v>
      </c>
      <c r="AD635" s="27">
        <f>AD633+AD632+AD631+AD630+AD623+AD619+AD615+AD611+AD607+AD603+AD599+AD596+AD593+AD590+AD587-AD627</f>
        <v>0</v>
      </c>
      <c r="AE635" s="981">
        <f>AD634+AF631/AE587+AG631/AE587</f>
        <v>0</v>
      </c>
      <c r="AF635" s="982"/>
      <c r="AG635" s="359"/>
      <c r="AH635" s="65" t="s">
        <v>100</v>
      </c>
      <c r="AI635" s="27">
        <f>AI633+AI632+AI631+AI630+AI623+AI619+AI615+AI611+AI607+AI603+AI599+AI596+AI593+AI590+AI587-AI627</f>
        <v>0</v>
      </c>
      <c r="AJ635" s="981">
        <f>AI634+AK631/AJ587+AL631/AJ587</f>
        <v>0</v>
      </c>
      <c r="AK635" s="982"/>
      <c r="AL635" s="359"/>
      <c r="AM635" s="65" t="s">
        <v>100</v>
      </c>
      <c r="AN635" s="27">
        <f>AN633+AN632+AN631+AN630+AN623+AN619+AN615+AN611+AN607+AN603+AN599+AN596+AN593+AN590+AN587-AN627</f>
        <v>0</v>
      </c>
      <c r="AO635" s="981">
        <f>AN634+AP631/AO587+AQ631/AO587</f>
        <v>0</v>
      </c>
      <c r="AP635" s="982"/>
      <c r="AQ635" s="359"/>
      <c r="AR635" s="65" t="s">
        <v>100</v>
      </c>
      <c r="AS635" s="27">
        <f>AS633+AS632+AS631+AS630+AS623+AS619+AS615+AS611+AS607+AS603+AS599+AS596+AS593+AS590+AS587-AS627</f>
        <v>0</v>
      </c>
      <c r="AT635" s="981">
        <f>AS634+AU631/AT587+AV631/AT587</f>
        <v>0</v>
      </c>
      <c r="AU635" s="982"/>
      <c r="AV635" s="359"/>
      <c r="AW635" s="65" t="s">
        <v>100</v>
      </c>
      <c r="AX635" s="27">
        <f>AX633+AX632+AX631+AX630+AX623+AX619+AX615+AX611+AX607+AX603+AX599+AX596+AX593+AX590+AX587-AX627</f>
        <v>0</v>
      </c>
      <c r="AY635" s="981">
        <f>AX634+AZ631/AY587+BA631/AY587</f>
        <v>0</v>
      </c>
      <c r="AZ635" s="982"/>
      <c r="BA635" s="359"/>
      <c r="BB635" s="65" t="s">
        <v>100</v>
      </c>
      <c r="BC635" s="27">
        <f>BC633+BC632+BC631+BC630+BC623+BC619+BC615+BC611+BC607+BC603+BC599+BC596+BC593+BC590+BC587-BC627</f>
        <v>0</v>
      </c>
      <c r="BD635" s="981">
        <f>BC634+BE631/BD587+BF631/BD587</f>
        <v>0</v>
      </c>
      <c r="BE635" s="982"/>
      <c r="BF635" s="359"/>
      <c r="BG635" s="65" t="s">
        <v>100</v>
      </c>
      <c r="BH635" s="27">
        <f>BH633+BH632+BH631+BH630+BH623+BH619+BH615+BH611+BH607+BH603+BH599+BH596+BH593+BH590+BH587-BH627</f>
        <v>0</v>
      </c>
      <c r="BI635" s="981">
        <f>BH634+BJ631/BI587+BK631/BI587</f>
        <v>0</v>
      </c>
      <c r="BJ635" s="982"/>
      <c r="BK635" s="365"/>
      <c r="BL635" s="65" t="s">
        <v>100</v>
      </c>
      <c r="BM635" s="27">
        <f>BM603</f>
        <v>0</v>
      </c>
      <c r="BN635" s="981">
        <f>BM634+BO631/BN587+BP631/BN587</f>
        <v>0</v>
      </c>
      <c r="BO635" s="982"/>
      <c r="BP635" s="359"/>
      <c r="BQ635" s="65" t="s">
        <v>100</v>
      </c>
      <c r="BR635" s="27">
        <f>BR603</f>
        <v>0</v>
      </c>
      <c r="BS635" s="981">
        <f>BR634+BT631/BS587+BU631/BS587</f>
        <v>0</v>
      </c>
      <c r="BT635" s="982"/>
      <c r="BU635" s="359"/>
      <c r="BV635" s="65" t="s">
        <v>100</v>
      </c>
      <c r="BW635" s="27">
        <f>BW603</f>
        <v>0</v>
      </c>
      <c r="BX635" s="981">
        <f>BW634+BY631/BX587+BZ631/BX587</f>
        <v>0</v>
      </c>
      <c r="BY635" s="982"/>
      <c r="BZ635" s="359"/>
      <c r="CA635" s="552">
        <f>BW635+BR635+BM635+BH635+BC635+AX635+AS635+AN635+AI635+AD635+Y635+T635+O635+J635+E635</f>
        <v>1081606</v>
      </c>
      <c r="CB635" s="293"/>
      <c r="CC635" s="698"/>
    </row>
    <row r="636" spans="1:81" ht="18" customHeight="1" thickTop="1">
      <c r="A636" s="1180"/>
      <c r="B636" s="1128" t="s">
        <v>227</v>
      </c>
      <c r="C636" s="1129"/>
      <c r="D636" s="66" t="s">
        <v>17</v>
      </c>
      <c r="E636" s="74">
        <f>IF(E587="","",職員設定!$L$19)</f>
        <v>180000</v>
      </c>
      <c r="F636" s="114"/>
      <c r="G636" s="291"/>
      <c r="H636" s="67"/>
      <c r="I636" s="66" t="s">
        <v>17</v>
      </c>
      <c r="J636" s="74">
        <f>IF(J587="","",職員設定!$L$19)</f>
        <v>180000</v>
      </c>
      <c r="K636" s="114"/>
      <c r="L636" s="291"/>
      <c r="M636" s="291"/>
      <c r="N636" s="66" t="s">
        <v>17</v>
      </c>
      <c r="O636" s="74">
        <f>IF(O587="","",職員設定!$L$19)</f>
        <v>180000</v>
      </c>
      <c r="P636" s="950" t="s">
        <v>222</v>
      </c>
      <c r="Q636" s="951"/>
      <c r="R636" s="952"/>
      <c r="S636" s="66" t="s">
        <v>17</v>
      </c>
      <c r="T636" s="74">
        <f>IF(T587="","",職員設定!$L$19)</f>
        <v>180000</v>
      </c>
      <c r="U636" s="950" t="s">
        <v>222</v>
      </c>
      <c r="V636" s="951"/>
      <c r="W636" s="952"/>
      <c r="X636" s="66" t="s">
        <v>17</v>
      </c>
      <c r="Y636" s="74">
        <f>IF(Y587="","",職員設定!$L$19)</f>
        <v>180000</v>
      </c>
      <c r="Z636" s="950" t="s">
        <v>222</v>
      </c>
      <c r="AA636" s="951"/>
      <c r="AB636" s="952"/>
      <c r="AC636" s="66" t="s">
        <v>17</v>
      </c>
      <c r="AD636" s="74" t="str">
        <f>IF(AD587="","",職員設定!$L$19)</f>
        <v/>
      </c>
      <c r="AE636" s="950" t="s">
        <v>222</v>
      </c>
      <c r="AF636" s="951"/>
      <c r="AG636" s="952"/>
      <c r="AH636" s="66" t="s">
        <v>17</v>
      </c>
      <c r="AI636" s="74" t="str">
        <f>IF(AI587="","",職員設定!$L$19)</f>
        <v/>
      </c>
      <c r="AJ636" s="950" t="s">
        <v>222</v>
      </c>
      <c r="AK636" s="951"/>
      <c r="AL636" s="952"/>
      <c r="AM636" s="66" t="s">
        <v>17</v>
      </c>
      <c r="AN636" s="74" t="str">
        <f>IF(AN587="","",職員設定!$L$19)</f>
        <v/>
      </c>
      <c r="AO636" s="950" t="s">
        <v>222</v>
      </c>
      <c r="AP636" s="951"/>
      <c r="AQ636" s="952"/>
      <c r="AR636" s="66" t="s">
        <v>17</v>
      </c>
      <c r="AS636" s="74" t="str">
        <f>IF(AS587="","",職員設定!$L$19)</f>
        <v/>
      </c>
      <c r="AT636" s="950" t="s">
        <v>222</v>
      </c>
      <c r="AU636" s="951"/>
      <c r="AV636" s="952"/>
      <c r="AW636" s="66" t="s">
        <v>17</v>
      </c>
      <c r="AX636" s="74" t="str">
        <f>IF(AX587="","",職員設定!$L$19)</f>
        <v/>
      </c>
      <c r="AY636" s="950" t="s">
        <v>222</v>
      </c>
      <c r="AZ636" s="951"/>
      <c r="BA636" s="952"/>
      <c r="BB636" s="66" t="s">
        <v>17</v>
      </c>
      <c r="BC636" s="74" t="str">
        <f>IF(BC587="","",職員設定!$L$19)</f>
        <v/>
      </c>
      <c r="BD636" s="950" t="s">
        <v>222</v>
      </c>
      <c r="BE636" s="951"/>
      <c r="BF636" s="952"/>
      <c r="BG636" s="66" t="s">
        <v>17</v>
      </c>
      <c r="BH636" s="74" t="str">
        <f>IF(BH587="","",職員設定!$L$19)</f>
        <v/>
      </c>
      <c r="BI636" s="950" t="s">
        <v>222</v>
      </c>
      <c r="BJ636" s="951"/>
      <c r="BK636" s="952"/>
      <c r="BL636" s="66"/>
      <c r="BM636" s="74"/>
      <c r="BN636" s="950" t="s">
        <v>222</v>
      </c>
      <c r="BO636" s="951"/>
      <c r="BP636" s="952"/>
      <c r="BQ636" s="66"/>
      <c r="BR636" s="74"/>
      <c r="BS636" s="950" t="s">
        <v>222</v>
      </c>
      <c r="BT636" s="951"/>
      <c r="BU636" s="952"/>
      <c r="BV636" s="66"/>
      <c r="BW636" s="74"/>
      <c r="BX636" s="950" t="s">
        <v>222</v>
      </c>
      <c r="BY636" s="951"/>
      <c r="BZ636" s="952"/>
      <c r="CA636" s="294"/>
      <c r="CB636" s="1008" t="s">
        <v>223</v>
      </c>
      <c r="CC636" s="1010" t="s">
        <v>224</v>
      </c>
    </row>
    <row r="637" spans="1:81" ht="18" customHeight="1">
      <c r="A637" s="1180"/>
      <c r="B637" s="1130"/>
      <c r="C637" s="1131"/>
      <c r="D637" s="68" t="s">
        <v>63</v>
      </c>
      <c r="E637" s="34">
        <v>200000</v>
      </c>
      <c r="F637" s="1120" t="s">
        <v>104</v>
      </c>
      <c r="G637" s="1121"/>
      <c r="H637" s="1148"/>
      <c r="I637" s="68" t="s">
        <v>63</v>
      </c>
      <c r="J637" s="34">
        <f>IF(J587="","",E637)</f>
        <v>200000</v>
      </c>
      <c r="K637" s="1120" t="s">
        <v>104</v>
      </c>
      <c r="L637" s="1121"/>
      <c r="M637" s="759"/>
      <c r="N637" s="68" t="s">
        <v>63</v>
      </c>
      <c r="O637" s="34">
        <f>IF(O587="","",J637)</f>
        <v>200000</v>
      </c>
      <c r="P637" s="1006" t="s">
        <v>221</v>
      </c>
      <c r="Q637" s="1007"/>
      <c r="R637" s="537"/>
      <c r="S637" s="68" t="s">
        <v>63</v>
      </c>
      <c r="T637" s="34">
        <f>IF(T587="","",O637)</f>
        <v>200000</v>
      </c>
      <c r="U637" s="1006" t="s">
        <v>221</v>
      </c>
      <c r="V637" s="1007"/>
      <c r="W637" s="537">
        <v>20000</v>
      </c>
      <c r="X637" s="68" t="s">
        <v>63</v>
      </c>
      <c r="Y637" s="34">
        <f>IF(Y587="","",T637)</f>
        <v>200000</v>
      </c>
      <c r="Z637" s="1006" t="s">
        <v>221</v>
      </c>
      <c r="AA637" s="1007"/>
      <c r="AB637" s="537">
        <v>20000</v>
      </c>
      <c r="AC637" s="68" t="s">
        <v>63</v>
      </c>
      <c r="AD637" s="34" t="str">
        <f>IF(AD587="","",Y637)</f>
        <v/>
      </c>
      <c r="AE637" s="1006" t="s">
        <v>221</v>
      </c>
      <c r="AF637" s="1007"/>
      <c r="AG637" s="537"/>
      <c r="AH637" s="68" t="s">
        <v>63</v>
      </c>
      <c r="AI637" s="34" t="str">
        <f>IF(AI587="","",AD637)</f>
        <v/>
      </c>
      <c r="AJ637" s="1006" t="s">
        <v>221</v>
      </c>
      <c r="AK637" s="1007"/>
      <c r="AL637" s="537"/>
      <c r="AM637" s="68" t="s">
        <v>63</v>
      </c>
      <c r="AN637" s="34" t="str">
        <f>IF(AN587="","",AI637)</f>
        <v/>
      </c>
      <c r="AO637" s="1006" t="s">
        <v>221</v>
      </c>
      <c r="AP637" s="1007"/>
      <c r="AQ637" s="537"/>
      <c r="AR637" s="68" t="s">
        <v>63</v>
      </c>
      <c r="AS637" s="34" t="str">
        <f>IF(AS587="","",AN637)</f>
        <v/>
      </c>
      <c r="AT637" s="1006" t="s">
        <v>221</v>
      </c>
      <c r="AU637" s="1007"/>
      <c r="AV637" s="537"/>
      <c r="AW637" s="68" t="s">
        <v>63</v>
      </c>
      <c r="AX637" s="34" t="str">
        <f>IF(AX587="","",AS637)</f>
        <v/>
      </c>
      <c r="AY637" s="1006" t="s">
        <v>221</v>
      </c>
      <c r="AZ637" s="1007"/>
      <c r="BA637" s="537"/>
      <c r="BB637" s="68" t="s">
        <v>63</v>
      </c>
      <c r="BC637" s="34" t="str">
        <f>IF(BC587="","",AX637)</f>
        <v/>
      </c>
      <c r="BD637" s="1006" t="s">
        <v>221</v>
      </c>
      <c r="BE637" s="1007"/>
      <c r="BF637" s="537"/>
      <c r="BG637" s="68" t="s">
        <v>63</v>
      </c>
      <c r="BH637" s="34" t="str">
        <f>IF(BH587="","",BC637)</f>
        <v/>
      </c>
      <c r="BI637" s="1006" t="s">
        <v>221</v>
      </c>
      <c r="BJ637" s="1007"/>
      <c r="BK637" s="537"/>
      <c r="BL637" s="68"/>
      <c r="BM637" s="28"/>
      <c r="BN637" s="529"/>
      <c r="BO637" s="527"/>
      <c r="BP637" s="408"/>
      <c r="BQ637" s="68"/>
      <c r="BR637" s="28"/>
      <c r="BS637" s="529"/>
      <c r="BT637" s="527"/>
      <c r="BU637" s="408"/>
      <c r="BV637" s="68"/>
      <c r="BW637" s="28"/>
      <c r="BX637" s="529"/>
      <c r="BY637" s="527"/>
      <c r="BZ637" s="408"/>
      <c r="CA637" s="295"/>
      <c r="CB637" s="1009"/>
      <c r="CC637" s="1011"/>
    </row>
    <row r="638" spans="1:81" ht="18" customHeight="1">
      <c r="A638" s="1180"/>
      <c r="B638" s="1130"/>
      <c r="C638" s="1131"/>
      <c r="D638" s="68" t="s">
        <v>18</v>
      </c>
      <c r="E638" s="10">
        <f>IF(E636="","",(E637-E636)*F587)</f>
        <v>20000</v>
      </c>
      <c r="F638" s="360"/>
      <c r="G638" s="547">
        <f>ROUND(IF(E638="",0,E638*E4*F587+E638*G4*F587),0)</f>
        <v>2857</v>
      </c>
      <c r="H638" s="450"/>
      <c r="I638" s="68" t="s">
        <v>18</v>
      </c>
      <c r="J638" s="10">
        <f>IF(J636="","",(J637-J636)*K587)</f>
        <v>20000</v>
      </c>
      <c r="K638" s="360"/>
      <c r="L638" s="547">
        <f>ROUND(IF(J638="",0,J638*J4*K587+J638*L4*K587),0)</f>
        <v>2857</v>
      </c>
      <c r="M638" s="450"/>
      <c r="N638" s="68" t="s">
        <v>18</v>
      </c>
      <c r="O638" s="10">
        <f>IF(O636="","",(O637-O636)*P587)</f>
        <v>20000</v>
      </c>
      <c r="P638" s="107"/>
      <c r="Q638" s="547">
        <f>ROUND(IF(O638="",0,O638*O4*P587+O638*Q4*P587),0)</f>
        <v>2857</v>
      </c>
      <c r="R638" s="520">
        <f>ROUND(IF(R637="",0,R637*O4*P587+R637*Q4*P587),0)</f>
        <v>0</v>
      </c>
      <c r="S638" s="68" t="s">
        <v>18</v>
      </c>
      <c r="T638" s="10">
        <f>IF(T636="","",(T637-T636)*U587)</f>
        <v>20000</v>
      </c>
      <c r="U638" s="107"/>
      <c r="V638" s="547">
        <f>ROUND(IF(T638="",0,T638*T4*U587+T638*V4*U587),0)</f>
        <v>2857</v>
      </c>
      <c r="W638" s="520">
        <f>ROUND(IF(W637="",0,W637*T4*U587+W637*V4*U587),0)</f>
        <v>2857</v>
      </c>
      <c r="X638" s="68" t="s">
        <v>18</v>
      </c>
      <c r="Y638" s="10">
        <f>IF(Y636="","",(Y637-Y636)*Z587)</f>
        <v>20000</v>
      </c>
      <c r="Z638" s="107"/>
      <c r="AA638" s="547">
        <f>ROUND(IF(Y638="",0,Y638*Y4*Z587+Y638*AA4*Z587),0)</f>
        <v>2857</v>
      </c>
      <c r="AB638" s="520">
        <f>ROUND(IF(AB637="",0,AB637*Y4*Z587+AB637*AA4*Z587),0)</f>
        <v>2857</v>
      </c>
      <c r="AC638" s="68" t="s">
        <v>18</v>
      </c>
      <c r="AD638" s="10" t="str">
        <f>IF(AD636="","",(AD637-AD636)*AE587)</f>
        <v/>
      </c>
      <c r="AE638" s="107"/>
      <c r="AF638" s="547">
        <f>ROUND(IF(AD638="",0,AD638*AD4*AE587+AD638*AF4*AE587),0)</f>
        <v>0</v>
      </c>
      <c r="AG638" s="520">
        <f>ROUND(IF(AG637="",0,AG637*AD4*AE587+AG637*AF4*AE587),0)</f>
        <v>0</v>
      </c>
      <c r="AH638" s="68" t="s">
        <v>18</v>
      </c>
      <c r="AI638" s="10" t="str">
        <f>IF(AI636="","",(AI637-AI636)*AJ587)</f>
        <v/>
      </c>
      <c r="AJ638" s="107"/>
      <c r="AK638" s="547">
        <f>ROUND(IF(AI638="",0,AI638*AI4*AJ587+AI638*AK4*AJ587),0)</f>
        <v>0</v>
      </c>
      <c r="AL638" s="520">
        <f>ROUND(IF(AL637="",0,AL637*AI4*AJ587+AL637*AK4*AJ587),0)</f>
        <v>0</v>
      </c>
      <c r="AM638" s="68" t="s">
        <v>18</v>
      </c>
      <c r="AN638" s="10" t="str">
        <f>IF(AN636="","",(AN637-AN636)*AO587)</f>
        <v/>
      </c>
      <c r="AO638" s="107"/>
      <c r="AP638" s="547">
        <f>ROUND(IF(AN638="",0,AN638*AN4*AO587+AN638*AP4*AO587),0)</f>
        <v>0</v>
      </c>
      <c r="AQ638" s="520">
        <f>ROUND(IF(AQ637="",0,AQ637*AN4*AO587+AQ637*AP4*AO587),0)</f>
        <v>0</v>
      </c>
      <c r="AR638" s="68" t="s">
        <v>18</v>
      </c>
      <c r="AS638" s="10" t="str">
        <f>IF(AS636="","",(AS637-AS636)*AT587)</f>
        <v/>
      </c>
      <c r="AT638" s="107"/>
      <c r="AU638" s="547">
        <f>ROUND(IF(AS638="",0,AS638*AS4*AT587+AS638*AU4*AT587),0)</f>
        <v>0</v>
      </c>
      <c r="AV638" s="520">
        <f>ROUND(IF(AV637="",0,AV637*AS4*AT587+AV637*AU4*AT587),0)</f>
        <v>0</v>
      </c>
      <c r="AW638" s="68" t="s">
        <v>18</v>
      </c>
      <c r="AX638" s="10" t="str">
        <f>IF(AX636="","",(AX637-AX636)*AY587)</f>
        <v/>
      </c>
      <c r="AY638" s="107"/>
      <c r="AZ638" s="547">
        <f>ROUND(IF(AX638="",0,AX638*AX4*AY587+AX638*AZ4*AY587),0)</f>
        <v>0</v>
      </c>
      <c r="BA638" s="520">
        <f>ROUND(IF(BA637="",0,BA637*AX4*AY587+BA637*AZ4*AY587),0)</f>
        <v>0</v>
      </c>
      <c r="BB638" s="68" t="s">
        <v>18</v>
      </c>
      <c r="BC638" s="10" t="str">
        <f>IF(BC636="","",(BC637-BC636)*BD587)</f>
        <v/>
      </c>
      <c r="BD638" s="107"/>
      <c r="BE638" s="547">
        <f>ROUND(IF(BC638="",0,BC638*BC4*BD587+BC638*BE4*BD587),0)</f>
        <v>0</v>
      </c>
      <c r="BF638" s="520">
        <f>ROUND(IF(BF637="",0,BF637*BC4*BD587+BF637*BE4*BD587),0)</f>
        <v>0</v>
      </c>
      <c r="BG638" s="68" t="s">
        <v>18</v>
      </c>
      <c r="BH638" s="10" t="str">
        <f>IF(BH636="","",(BH637-BH636)*BI587)</f>
        <v/>
      </c>
      <c r="BI638" s="107"/>
      <c r="BJ638" s="547">
        <f>ROUND(IF(BH638="",0,BH638*BH4*BI587+BH638*BJ4*BI587),0)</f>
        <v>0</v>
      </c>
      <c r="BK638" s="520">
        <f>ROUND(IF(BK637="",0,BK637*BH4*BI587+BK637*BJ4*BI587),0)</f>
        <v>0</v>
      </c>
      <c r="BL638" s="1200" t="s">
        <v>18</v>
      </c>
      <c r="BM638" s="760"/>
      <c r="BN638" s="144"/>
      <c r="BO638" s="522">
        <f>ROUND((BO631*$BM$4+BO631*$BO$4),0)</f>
        <v>0</v>
      </c>
      <c r="BP638" s="530">
        <f>ROUND((BP631*BM4+BP631*BO4),0)</f>
        <v>0</v>
      </c>
      <c r="BQ638" s="1200" t="s">
        <v>18</v>
      </c>
      <c r="BR638" s="760"/>
      <c r="BS638" s="144"/>
      <c r="BT638" s="522">
        <f>ROUND((BT631*$BR$4+BT631*$BT$4),0)</f>
        <v>0</v>
      </c>
      <c r="BU638" s="530">
        <f>ROUND((BU631*BR4+BU631*BT4),0)</f>
        <v>0</v>
      </c>
      <c r="BV638" s="1200" t="s">
        <v>18</v>
      </c>
      <c r="BW638" s="760"/>
      <c r="BX638" s="144"/>
      <c r="BY638" s="522">
        <f>ROUND((BY631*$BW$4+BY631*$BY$4),0)</f>
        <v>0</v>
      </c>
      <c r="BZ638" s="530">
        <f>ROUND((BZ631*BW4+BZ631*BY4),0)</f>
        <v>0</v>
      </c>
      <c r="CA638" s="296"/>
      <c r="CB638" s="414">
        <f>BZ638+BU638+BP638</f>
        <v>0</v>
      </c>
      <c r="CC638" s="699">
        <f>BK638+BF638+BA638+AV638+AQ638+AL638+AG638+AB638+W638+R638</f>
        <v>5714</v>
      </c>
    </row>
    <row r="639" spans="1:81" ht="18" customHeight="1">
      <c r="A639" s="1180"/>
      <c r="B639" s="1130"/>
      <c r="C639" s="1131"/>
      <c r="D639" s="68" t="s">
        <v>103</v>
      </c>
      <c r="E639" s="510" t="s">
        <v>115</v>
      </c>
      <c r="F639" s="21"/>
      <c r="G639" s="547">
        <f>ROUND(IF(E639="対象外",0,E638*E5*F587),0)</f>
        <v>0</v>
      </c>
      <c r="H639" s="450"/>
      <c r="I639" s="68" t="s">
        <v>103</v>
      </c>
      <c r="J639" s="510" t="s">
        <v>115</v>
      </c>
      <c r="K639" s="21"/>
      <c r="L639" s="547">
        <f>ROUND(IF(J639="対象外",0,J638*J5*K587),0)</f>
        <v>0</v>
      </c>
      <c r="M639" s="450"/>
      <c r="N639" s="68" t="s">
        <v>103</v>
      </c>
      <c r="O639" s="510" t="s">
        <v>115</v>
      </c>
      <c r="P639" s="21"/>
      <c r="Q639" s="547">
        <f>ROUND(IF(O639="対象外",0,O638*O5*P587),0)</f>
        <v>0</v>
      </c>
      <c r="R639" s="520">
        <f>ROUND(IF(OR(O639="対象外",R637=""),0,R637*P587*O5),0)</f>
        <v>0</v>
      </c>
      <c r="S639" s="68" t="s">
        <v>103</v>
      </c>
      <c r="T639" s="510" t="s">
        <v>115</v>
      </c>
      <c r="U639" s="21"/>
      <c r="V639" s="547">
        <f>ROUND(IF(T639="対象外",0,T638*T5*U587),0)</f>
        <v>0</v>
      </c>
      <c r="W639" s="520">
        <f>ROUND(IF(OR(T639="対象外",W637=""),0,W637*U587*T5),0)</f>
        <v>0</v>
      </c>
      <c r="X639" s="68" t="s">
        <v>103</v>
      </c>
      <c r="Y639" s="510" t="s">
        <v>115</v>
      </c>
      <c r="Z639" s="21"/>
      <c r="AA639" s="547">
        <f>ROUND(IF(Y639="対象外",0,Y638*Y5*Z587),0)</f>
        <v>0</v>
      </c>
      <c r="AB639" s="520">
        <f>ROUND(IF(OR(Y639="対象外",AB637=""),0,AB637*Z587*Y5),0)</f>
        <v>0</v>
      </c>
      <c r="AC639" s="68" t="s">
        <v>103</v>
      </c>
      <c r="AD639" s="510" t="s">
        <v>115</v>
      </c>
      <c r="AE639" s="21"/>
      <c r="AF639" s="547">
        <f>ROUND(IF(AD639="対象外",0,AD638*AD5*AE587),0)</f>
        <v>0</v>
      </c>
      <c r="AG639" s="520">
        <f>ROUND(IF(OR(AD639="対象外",AG637=""),0,AG637*AE587*AD5),0)</f>
        <v>0</v>
      </c>
      <c r="AH639" s="68" t="s">
        <v>103</v>
      </c>
      <c r="AI639" s="510" t="s">
        <v>115</v>
      </c>
      <c r="AJ639" s="21"/>
      <c r="AK639" s="547">
        <f>ROUND(IF(AI639="対象外",0,AI638*AI5*AJ587),0)</f>
        <v>0</v>
      </c>
      <c r="AL639" s="520">
        <f>ROUND(IF(OR(AI639="対象外",AL637=""),0,AL637*AJ587*AI5),0)</f>
        <v>0</v>
      </c>
      <c r="AM639" s="68" t="s">
        <v>103</v>
      </c>
      <c r="AN639" s="510" t="s">
        <v>115</v>
      </c>
      <c r="AO639" s="21"/>
      <c r="AP639" s="547">
        <f>ROUND(IF(AN639="対象外",0,AN638*AN5*AO587),0)</f>
        <v>0</v>
      </c>
      <c r="AQ639" s="520">
        <f>ROUND(IF(OR(AN639="対象外",AQ637=""),0,AQ637*AO587*AN5),0)</f>
        <v>0</v>
      </c>
      <c r="AR639" s="68" t="s">
        <v>103</v>
      </c>
      <c r="AS639" s="510" t="s">
        <v>115</v>
      </c>
      <c r="AT639" s="21"/>
      <c r="AU639" s="547">
        <f>ROUND(IF(AS639="対象外",0,AS638*AS5*AT587),0)</f>
        <v>0</v>
      </c>
      <c r="AV639" s="520">
        <f>ROUND(IF(OR(AS639="対象外",AV637=""),0,AV637*AT587*AS5),0)</f>
        <v>0</v>
      </c>
      <c r="AW639" s="68" t="s">
        <v>103</v>
      </c>
      <c r="AX639" s="510" t="s">
        <v>115</v>
      </c>
      <c r="AY639" s="21"/>
      <c r="AZ639" s="547">
        <f>ROUND(IF(AX639="対象外",0,AX638*AX5*AY587),0)</f>
        <v>0</v>
      </c>
      <c r="BA639" s="520">
        <f>ROUND(IF(OR(AX639="対象外",BA637=""),0,BA637*AY587*AX5),0)</f>
        <v>0</v>
      </c>
      <c r="BB639" s="68" t="s">
        <v>103</v>
      </c>
      <c r="BC639" s="510" t="s">
        <v>115</v>
      </c>
      <c r="BD639" s="21"/>
      <c r="BE639" s="547">
        <f>ROUND(IF(BC639="対象外",0,BC638*BC5*BD587),0)</f>
        <v>0</v>
      </c>
      <c r="BF639" s="520">
        <f>ROUND(IF(OR(BC639="対象外",BF637=""),0,BF637*BD587*BC5),0)</f>
        <v>0</v>
      </c>
      <c r="BG639" s="68" t="s">
        <v>103</v>
      </c>
      <c r="BH639" s="510" t="s">
        <v>115</v>
      </c>
      <c r="BI639" s="21"/>
      <c r="BJ639" s="547">
        <f>ROUND(IF(BH639="対象外",0,BH638*BH5*BI587),0)</f>
        <v>0</v>
      </c>
      <c r="BK639" s="520">
        <f>ROUND(IF(OR(BH639="対象外",BK637=""),0,BK637*BI587*BH5),0)</f>
        <v>0</v>
      </c>
      <c r="BL639" s="68" t="s">
        <v>103</v>
      </c>
      <c r="BM639" s="510" t="s">
        <v>115</v>
      </c>
      <c r="BN639" s="21"/>
      <c r="BO639" s="522">
        <f>ROUND(IF(BM639="対象",BO631*$BM$5,0),0)</f>
        <v>0</v>
      </c>
      <c r="BP639" s="530">
        <f>ROUND(IF(BM639="対象外",0,BP631*BM5),0)</f>
        <v>0</v>
      </c>
      <c r="BQ639" s="68" t="s">
        <v>103</v>
      </c>
      <c r="BR639" s="510" t="s">
        <v>115</v>
      </c>
      <c r="BS639" s="21"/>
      <c r="BT639" s="522">
        <f>ROUND(IF(BR639="対象",BT631*$BR$5,0),0)</f>
        <v>0</v>
      </c>
      <c r="BU639" s="530">
        <f>ROUND(IF(BR639="対象外",0,BU631*BR5),0)</f>
        <v>0</v>
      </c>
      <c r="BV639" s="68" t="s">
        <v>103</v>
      </c>
      <c r="BW639" s="510" t="s">
        <v>115</v>
      </c>
      <c r="BX639" s="21"/>
      <c r="BY639" s="522">
        <f>ROUND(IF(BW639="対象",BY631*$BW$5,0),0)</f>
        <v>0</v>
      </c>
      <c r="BZ639" s="530">
        <f>ROUND(IF(BW639="対象外",0,BZ631*BW5),0)</f>
        <v>0</v>
      </c>
      <c r="CA639" s="296"/>
      <c r="CB639" s="414">
        <f>BZ639+BU639+BP639</f>
        <v>0</v>
      </c>
      <c r="CC639" s="700">
        <f>BK639+BF639+BA639+AV639+AQ639+AL639+AG639+AB639+W639+R639</f>
        <v>0</v>
      </c>
    </row>
    <row r="640" spans="1:81" ht="18" customHeight="1">
      <c r="A640" s="1180"/>
      <c r="B640" s="1130"/>
      <c r="C640" s="1131"/>
      <c r="D640" s="69" t="s">
        <v>102</v>
      </c>
      <c r="E640" s="30"/>
      <c r="F640" s="21"/>
      <c r="G640" s="547">
        <f>ROUND(G631*E3,0)</f>
        <v>92</v>
      </c>
      <c r="H640" s="450"/>
      <c r="I640" s="69" t="s">
        <v>102</v>
      </c>
      <c r="J640" s="30"/>
      <c r="K640" s="21"/>
      <c r="L640" s="547">
        <f>ROUND(L631*J3,0)</f>
        <v>100</v>
      </c>
      <c r="M640" s="450"/>
      <c r="N640" s="69" t="s">
        <v>102</v>
      </c>
      <c r="O640" s="30"/>
      <c r="P640" s="21"/>
      <c r="Q640" s="547">
        <f>ROUND(Q631*O3,0)</f>
        <v>93</v>
      </c>
      <c r="R640" s="520">
        <f>ROUND(R631*O3,0)</f>
        <v>12</v>
      </c>
      <c r="S640" s="69" t="s">
        <v>102</v>
      </c>
      <c r="T640" s="30"/>
      <c r="U640" s="21"/>
      <c r="V640" s="547">
        <f>ROUND(V631*T3,0)</f>
        <v>94</v>
      </c>
      <c r="W640" s="520">
        <f>ROUND(W631*T3,0)</f>
        <v>13</v>
      </c>
      <c r="X640" s="69" t="s">
        <v>102</v>
      </c>
      <c r="Y640" s="30"/>
      <c r="Z640" s="21"/>
      <c r="AA640" s="547">
        <f>ROUND(AA631*Y3,0)</f>
        <v>92</v>
      </c>
      <c r="AB640" s="520">
        <f>ROUND(AB631*Y3,0)</f>
        <v>12</v>
      </c>
      <c r="AC640" s="69" t="s">
        <v>102</v>
      </c>
      <c r="AD640" s="30"/>
      <c r="AE640" s="21"/>
      <c r="AF640" s="547">
        <f>ROUND(AF631*AD3,0)</f>
        <v>0</v>
      </c>
      <c r="AG640" s="520">
        <f>ROUND(AG631*AD3,0)</f>
        <v>0</v>
      </c>
      <c r="AH640" s="69" t="s">
        <v>102</v>
      </c>
      <c r="AI640" s="30"/>
      <c r="AJ640" s="21"/>
      <c r="AK640" s="547">
        <f>ROUND(AK631*AI3,0)</f>
        <v>0</v>
      </c>
      <c r="AL640" s="520">
        <f>ROUND(AL631*AI3,0)</f>
        <v>0</v>
      </c>
      <c r="AM640" s="69" t="s">
        <v>102</v>
      </c>
      <c r="AN640" s="30"/>
      <c r="AO640" s="21"/>
      <c r="AP640" s="547">
        <f>ROUND(AP631*AN3,0)</f>
        <v>0</v>
      </c>
      <c r="AQ640" s="520">
        <f>ROUND(AQ631*AN3,0)</f>
        <v>0</v>
      </c>
      <c r="AR640" s="69" t="s">
        <v>102</v>
      </c>
      <c r="AS640" s="30"/>
      <c r="AT640" s="21"/>
      <c r="AU640" s="547">
        <f>ROUND(AU631*AS3,0)</f>
        <v>0</v>
      </c>
      <c r="AV640" s="520">
        <f>ROUND(AV631*AS3,0)</f>
        <v>0</v>
      </c>
      <c r="AW640" s="69" t="s">
        <v>102</v>
      </c>
      <c r="AX640" s="30"/>
      <c r="AY640" s="21"/>
      <c r="AZ640" s="547">
        <f>ROUND(AZ631*AX3,0)</f>
        <v>0</v>
      </c>
      <c r="BA640" s="520">
        <f>ROUND(BA631*AX3,0)</f>
        <v>0</v>
      </c>
      <c r="BB640" s="69" t="s">
        <v>102</v>
      </c>
      <c r="BC640" s="30"/>
      <c r="BD640" s="21"/>
      <c r="BE640" s="547">
        <f>ROUNDDOWN(BE631*BC3,0)</f>
        <v>0</v>
      </c>
      <c r="BF640" s="520">
        <f>ROUND(BF631*BC3,0)</f>
        <v>0</v>
      </c>
      <c r="BG640" s="69" t="s">
        <v>102</v>
      </c>
      <c r="BH640" s="30"/>
      <c r="BI640" s="21"/>
      <c r="BJ640" s="547">
        <f>ROUNDDOWN(BJ631*BH3,0)</f>
        <v>0</v>
      </c>
      <c r="BK640" s="520">
        <f>ROUND(BK631*BH3,0)</f>
        <v>0</v>
      </c>
      <c r="BL640" s="69" t="s">
        <v>102</v>
      </c>
      <c r="BM640" s="30"/>
      <c r="BN640" s="21"/>
      <c r="BO640" s="522">
        <f>ROUND(BO631*$BM$3,0)</f>
        <v>0</v>
      </c>
      <c r="BP640" s="530">
        <f>ROUND(BP631*BM3,0)</f>
        <v>0</v>
      </c>
      <c r="BQ640" s="69" t="s">
        <v>102</v>
      </c>
      <c r="BR640" s="30"/>
      <c r="BS640" s="21"/>
      <c r="BT640" s="522">
        <f>ROUND(BT631*$BR$3,0)</f>
        <v>0</v>
      </c>
      <c r="BU640" s="530">
        <f>ROUND(BU631*BR3,0)</f>
        <v>0</v>
      </c>
      <c r="BV640" s="69" t="s">
        <v>102</v>
      </c>
      <c r="BW640" s="30"/>
      <c r="BX640" s="21"/>
      <c r="BY640" s="522">
        <f>ROUND(BY631*$BW$3,0)</f>
        <v>0</v>
      </c>
      <c r="BZ640" s="530">
        <f>ROUND(BZ631*BW3,0)</f>
        <v>0</v>
      </c>
      <c r="CA640" s="297"/>
      <c r="CB640" s="414">
        <f>BZ640+BU640+BP640</f>
        <v>0</v>
      </c>
      <c r="CC640" s="699">
        <f>BK640+BF640+BA640+AV640+AQ640+AL640+AG640+AB640+W640+R640</f>
        <v>37</v>
      </c>
    </row>
    <row r="641" spans="1:81" ht="18" customHeight="1" thickBot="1">
      <c r="A641" s="1180"/>
      <c r="B641" s="1132"/>
      <c r="C641" s="1133"/>
      <c r="D641" s="70" t="s">
        <v>101</v>
      </c>
      <c r="E641" s="511" t="s">
        <v>23</v>
      </c>
      <c r="F641" s="22"/>
      <c r="G641" s="553">
        <f>ROUND(IF(E641="対象外",0,G631*G3),0)</f>
        <v>290</v>
      </c>
      <c r="H641" s="451"/>
      <c r="I641" s="70" t="s">
        <v>101</v>
      </c>
      <c r="J641" s="511" t="s">
        <v>23</v>
      </c>
      <c r="K641" s="22"/>
      <c r="L641" s="553">
        <f>ROUND(IF(J641="対象外",0,L631*L3),0)</f>
        <v>313</v>
      </c>
      <c r="M641" s="451"/>
      <c r="N641" s="70" t="s">
        <v>101</v>
      </c>
      <c r="O641" s="511" t="s">
        <v>23</v>
      </c>
      <c r="P641" s="22"/>
      <c r="Q641" s="553">
        <f>ROUND(IF(O641="対象外",0,Q631*Q3),0)</f>
        <v>292</v>
      </c>
      <c r="R641" s="521">
        <f>ROUND(IF(O641="対象外",0,R631*Q3),0)</f>
        <v>39</v>
      </c>
      <c r="S641" s="70" t="s">
        <v>101</v>
      </c>
      <c r="T641" s="511" t="s">
        <v>23</v>
      </c>
      <c r="U641" s="22"/>
      <c r="V641" s="553">
        <f>ROUND(IF(T641="対象外",0,V631*V3),0)</f>
        <v>296</v>
      </c>
      <c r="W641" s="521">
        <f>ROUND(IF(T641="対象外",0,W631*V3),0)</f>
        <v>39</v>
      </c>
      <c r="X641" s="70" t="s">
        <v>101</v>
      </c>
      <c r="Y641" s="511" t="s">
        <v>23</v>
      </c>
      <c r="Z641" s="22"/>
      <c r="AA641" s="553">
        <f>ROUND(IF(Y641="対象外",0,AA631*AA3),0)</f>
        <v>288</v>
      </c>
      <c r="AB641" s="521">
        <f>ROUND(IF(Y641="対象外",0,AB631*AA3),0)</f>
        <v>38</v>
      </c>
      <c r="AC641" s="70" t="s">
        <v>101</v>
      </c>
      <c r="AD641" s="511" t="s">
        <v>115</v>
      </c>
      <c r="AE641" s="22"/>
      <c r="AF641" s="553">
        <f>ROUND(IF(AD641="対象外",0,AF631*AF3),0)</f>
        <v>0</v>
      </c>
      <c r="AG641" s="521">
        <f>ROUND(IF(AD641="対象外",0,AG631*AF3),0)</f>
        <v>0</v>
      </c>
      <c r="AH641" s="70" t="s">
        <v>101</v>
      </c>
      <c r="AI641" s="511" t="s">
        <v>115</v>
      </c>
      <c r="AJ641" s="22"/>
      <c r="AK641" s="553">
        <f>ROUND(IF(AI641="対象外",0,AK631*AK3),0)</f>
        <v>0</v>
      </c>
      <c r="AL641" s="521">
        <f>ROUND(IF(AI641="対象外",0,AL631*AK3),0)</f>
        <v>0</v>
      </c>
      <c r="AM641" s="70" t="s">
        <v>101</v>
      </c>
      <c r="AN641" s="511" t="s">
        <v>115</v>
      </c>
      <c r="AO641" s="22"/>
      <c r="AP641" s="553">
        <f>ROUND(IF(AN641="対象外",0,AP631*AP3),0)</f>
        <v>0</v>
      </c>
      <c r="AQ641" s="521">
        <f>ROUND(IF(AN641="対象外",0,AQ631*AP3),0)</f>
        <v>0</v>
      </c>
      <c r="AR641" s="70" t="s">
        <v>101</v>
      </c>
      <c r="AS641" s="511" t="s">
        <v>115</v>
      </c>
      <c r="AT641" s="22"/>
      <c r="AU641" s="553">
        <f>ROUND(IF(AS641="対象外",0,AU631*AU3),0)</f>
        <v>0</v>
      </c>
      <c r="AV641" s="521">
        <f>ROUND(IF(AS641="対象外",0,AV631*AU3),0)</f>
        <v>0</v>
      </c>
      <c r="AW641" s="70" t="s">
        <v>101</v>
      </c>
      <c r="AX641" s="511" t="s">
        <v>115</v>
      </c>
      <c r="AY641" s="22"/>
      <c r="AZ641" s="553">
        <f>ROUND(IF(AX641="対象外",0,AZ631*AZ3),0)</f>
        <v>0</v>
      </c>
      <c r="BA641" s="521">
        <f>ROUND(IF(AX641="対象外",0,BA631*AZ3),0)</f>
        <v>0</v>
      </c>
      <c r="BB641" s="70" t="s">
        <v>101</v>
      </c>
      <c r="BC641" s="511" t="s">
        <v>115</v>
      </c>
      <c r="BD641" s="22"/>
      <c r="BE641" s="553">
        <f>ROUNDDOWN(IF(BC641="対象外",0,BE631*BE3),0)</f>
        <v>0</v>
      </c>
      <c r="BF641" s="521">
        <f>ROUND(IF(BC641="対象外",0,BF631*BE3),0)</f>
        <v>0</v>
      </c>
      <c r="BG641" s="70" t="s">
        <v>101</v>
      </c>
      <c r="BH641" s="511" t="s">
        <v>115</v>
      </c>
      <c r="BI641" s="22"/>
      <c r="BJ641" s="553">
        <f>ROUNDDOWN(IF(BH641="対象外",0,BJ631*BJ3),0)</f>
        <v>0</v>
      </c>
      <c r="BK641" s="521">
        <f>ROUND(IF(BH641="対象外",0,BK631*BJ3),0)</f>
        <v>0</v>
      </c>
      <c r="BL641" s="70" t="s">
        <v>101</v>
      </c>
      <c r="BM641" s="511" t="s">
        <v>115</v>
      </c>
      <c r="BN641" s="22"/>
      <c r="BO641" s="523">
        <f>ROUND(IF(BM641="対象",BO631*$BO$3,0),0)</f>
        <v>0</v>
      </c>
      <c r="BP641" s="531">
        <f>ROUND(IF(BM641="対象外",0,BP631*BO3),0)</f>
        <v>0</v>
      </c>
      <c r="BQ641" s="70" t="s">
        <v>101</v>
      </c>
      <c r="BR641" s="511" t="s">
        <v>115</v>
      </c>
      <c r="BS641" s="22"/>
      <c r="BT641" s="523">
        <f>ROUND(IF(BR641="対象",BT631*$BT$3,0),0)</f>
        <v>0</v>
      </c>
      <c r="BU641" s="531">
        <f>ROUND(IF(BR641="対象外",0,BU631*BT3),0)</f>
        <v>0</v>
      </c>
      <c r="BV641" s="70" t="s">
        <v>101</v>
      </c>
      <c r="BW641" s="511" t="s">
        <v>115</v>
      </c>
      <c r="BX641" s="22"/>
      <c r="BY641" s="523">
        <f>ROUND(IF(BW641="対象",BY631*$BY$3,0),0)</f>
        <v>0</v>
      </c>
      <c r="BZ641" s="531">
        <f>ROUND(IF(BW641="対象外",0,BZ631*BY3),0)</f>
        <v>0</v>
      </c>
      <c r="CA641" s="298"/>
      <c r="CB641" s="414">
        <f>BZ641+BU641+BP641</f>
        <v>0</v>
      </c>
      <c r="CC641" s="701">
        <f>BK641+BF641+BA641+AV641+AQ641+AL641+AG641+AB641+W641+R641</f>
        <v>116</v>
      </c>
    </row>
    <row r="642" spans="1:81" ht="18" customHeight="1" thickBot="1">
      <c r="A642" s="1180"/>
      <c r="B642" s="1151" t="s">
        <v>65</v>
      </c>
      <c r="C642" s="1152"/>
      <c r="D642" s="71" t="s">
        <v>229</v>
      </c>
      <c r="E642" s="11"/>
      <c r="F642" s="599">
        <f>G642</f>
        <v>3239</v>
      </c>
      <c r="G642" s="554">
        <f>SUM(G638:G641)</f>
        <v>3239</v>
      </c>
      <c r="H642" s="452"/>
      <c r="I642" s="71" t="s">
        <v>229</v>
      </c>
      <c r="J642" s="11"/>
      <c r="K642" s="599">
        <f>L642</f>
        <v>3270</v>
      </c>
      <c r="L642" s="554">
        <f>SUM(L638:L641)</f>
        <v>3270</v>
      </c>
      <c r="M642" s="452"/>
      <c r="N642" s="71" t="s">
        <v>229</v>
      </c>
      <c r="O642" s="462"/>
      <c r="P642" s="675">
        <f>R642+Q642</f>
        <v>3293</v>
      </c>
      <c r="Q642" s="524">
        <f>SUM(Q638:Q641)</f>
        <v>3242</v>
      </c>
      <c r="R642" s="525">
        <f>SUM(R638:R641)</f>
        <v>51</v>
      </c>
      <c r="S642" s="71" t="s">
        <v>229</v>
      </c>
      <c r="T642" s="462"/>
      <c r="U642" s="675">
        <f>W642+V642</f>
        <v>6156</v>
      </c>
      <c r="V642" s="524">
        <f>SUM(V638:V641)</f>
        <v>3247</v>
      </c>
      <c r="W642" s="525">
        <f>SUM(W638:W641)</f>
        <v>2909</v>
      </c>
      <c r="X642" s="71" t="s">
        <v>229</v>
      </c>
      <c r="Y642" s="462"/>
      <c r="Z642" s="675">
        <f>AB642+AA642</f>
        <v>6144</v>
      </c>
      <c r="AA642" s="524">
        <f>SUM(AA638:AA641)</f>
        <v>3237</v>
      </c>
      <c r="AB642" s="525">
        <f>SUM(AB638:AB641)</f>
        <v>2907</v>
      </c>
      <c r="AC642" s="71" t="s">
        <v>229</v>
      </c>
      <c r="AD642" s="462"/>
      <c r="AE642" s="675">
        <f>AG642+AF642</f>
        <v>0</v>
      </c>
      <c r="AF642" s="524">
        <f>SUM(AF638:AF641)</f>
        <v>0</v>
      </c>
      <c r="AG642" s="525">
        <f>SUM(AG638:AG641)</f>
        <v>0</v>
      </c>
      <c r="AH642" s="71" t="s">
        <v>229</v>
      </c>
      <c r="AI642" s="462"/>
      <c r="AJ642" s="675">
        <f>AL642+AK642</f>
        <v>0</v>
      </c>
      <c r="AK642" s="524">
        <f>SUM(AK638:AK641)</f>
        <v>0</v>
      </c>
      <c r="AL642" s="525">
        <f>SUM(AL638:AL641)</f>
        <v>0</v>
      </c>
      <c r="AM642" s="71" t="s">
        <v>229</v>
      </c>
      <c r="AN642" s="462"/>
      <c r="AO642" s="675">
        <f>AQ642+AP642</f>
        <v>0</v>
      </c>
      <c r="AP642" s="524">
        <f>SUM(AP638:AP641)</f>
        <v>0</v>
      </c>
      <c r="AQ642" s="525">
        <f>SUM(AQ638:AQ641)</f>
        <v>0</v>
      </c>
      <c r="AR642" s="71" t="s">
        <v>229</v>
      </c>
      <c r="AS642" s="462"/>
      <c r="AT642" s="675">
        <f>AV642+AU642</f>
        <v>0</v>
      </c>
      <c r="AU642" s="524">
        <f>SUM(AU638:AU641)</f>
        <v>0</v>
      </c>
      <c r="AV642" s="525">
        <f>SUM(AV638:AV641)</f>
        <v>0</v>
      </c>
      <c r="AW642" s="71" t="s">
        <v>229</v>
      </c>
      <c r="AX642" s="462"/>
      <c r="AY642" s="675">
        <f>BA642+AZ642</f>
        <v>0</v>
      </c>
      <c r="AZ642" s="524">
        <f>SUM(AZ638:AZ641)</f>
        <v>0</v>
      </c>
      <c r="BA642" s="525">
        <f>SUM(BA638:BA641)</f>
        <v>0</v>
      </c>
      <c r="BB642" s="71" t="s">
        <v>229</v>
      </c>
      <c r="BC642" s="462"/>
      <c r="BD642" s="675">
        <f>BF642+BE642</f>
        <v>0</v>
      </c>
      <c r="BE642" s="524">
        <f>SUM(BE638:BE641)</f>
        <v>0</v>
      </c>
      <c r="BF642" s="525">
        <f>SUM(BF638:BF641)</f>
        <v>0</v>
      </c>
      <c r="BG642" s="71" t="s">
        <v>229</v>
      </c>
      <c r="BH642" s="462"/>
      <c r="BI642" s="675">
        <f>BK642+BJ642</f>
        <v>0</v>
      </c>
      <c r="BJ642" s="524">
        <f>SUM(BJ638:BJ641)</f>
        <v>0</v>
      </c>
      <c r="BK642" s="525">
        <f>SUM(BK638:BK641)</f>
        <v>0</v>
      </c>
      <c r="BL642" s="71" t="s">
        <v>229</v>
      </c>
      <c r="BM642" s="462"/>
      <c r="BN642" s="676">
        <f>BP642+BO642</f>
        <v>0</v>
      </c>
      <c r="BO642" s="524">
        <f>SUM(BO638:BO641)</f>
        <v>0</v>
      </c>
      <c r="BP642" s="532">
        <f>SUM(BP638:BP641)</f>
        <v>0</v>
      </c>
      <c r="BQ642" s="71" t="s">
        <v>229</v>
      </c>
      <c r="BR642" s="462"/>
      <c r="BS642" s="676">
        <f>BU642+BT642</f>
        <v>0</v>
      </c>
      <c r="BT642" s="524">
        <f>SUM(BT638:BT641)</f>
        <v>0</v>
      </c>
      <c r="BU642" s="532">
        <f>SUM(BU638:BU641)</f>
        <v>0</v>
      </c>
      <c r="BV642" s="71" t="s">
        <v>229</v>
      </c>
      <c r="BW642" s="462"/>
      <c r="BX642" s="676">
        <f>BZ642+BY642</f>
        <v>0</v>
      </c>
      <c r="BY642" s="524">
        <f>SUM(BY638:BY641)</f>
        <v>0</v>
      </c>
      <c r="BZ642" s="532">
        <f>SUM(BZ638:BZ641)</f>
        <v>0</v>
      </c>
      <c r="CA642" s="467">
        <f>BX642+BS642+BN642+BI642+BD642+AY642+AT642+AO642+AJ642+AE642+Z642+U642+P642+K642+F642</f>
        <v>22102</v>
      </c>
      <c r="CB642" s="415">
        <f>SUM(CB638:CB641)</f>
        <v>0</v>
      </c>
      <c r="CC642" s="702">
        <f>SUM(CC638:CC641)</f>
        <v>5867</v>
      </c>
    </row>
    <row r="643" spans="1:81" ht="18" customHeight="1" thickBot="1">
      <c r="A643" s="1184"/>
      <c r="B643" s="1153" t="s">
        <v>66</v>
      </c>
      <c r="C643" s="1154"/>
      <c r="D643" s="474" t="s">
        <v>230</v>
      </c>
      <c r="E643" s="475"/>
      <c r="F643" s="599">
        <f>G643</f>
        <v>33794</v>
      </c>
      <c r="G643" s="558">
        <f>G642+G631</f>
        <v>33794</v>
      </c>
      <c r="H643" s="690"/>
      <c r="I643" s="474" t="s">
        <v>230</v>
      </c>
      <c r="J643" s="475"/>
      <c r="K643" s="599">
        <f>L643</f>
        <v>36235</v>
      </c>
      <c r="L643" s="558">
        <f>L642+L631</f>
        <v>36235</v>
      </c>
      <c r="M643" s="690"/>
      <c r="N643" s="474" t="s">
        <v>230</v>
      </c>
      <c r="O643" s="462"/>
      <c r="P643" s="675">
        <f>R643+Q643</f>
        <v>38185</v>
      </c>
      <c r="Q643" s="524">
        <f>Q642+Q631</f>
        <v>34029</v>
      </c>
      <c r="R643" s="525">
        <f>R642+R631</f>
        <v>4156</v>
      </c>
      <c r="S643" s="474" t="s">
        <v>230</v>
      </c>
      <c r="T643" s="462"/>
      <c r="U643" s="675">
        <f>W643+V643</f>
        <v>41459</v>
      </c>
      <c r="V643" s="524">
        <f>V642+V631</f>
        <v>34397</v>
      </c>
      <c r="W643" s="525">
        <f>W642+W631</f>
        <v>7062</v>
      </c>
      <c r="X643" s="474" t="s">
        <v>230</v>
      </c>
      <c r="Y643" s="462"/>
      <c r="Z643" s="675">
        <f>AB643+AA643</f>
        <v>40497</v>
      </c>
      <c r="AA643" s="524">
        <f>AA642+AA631</f>
        <v>33548</v>
      </c>
      <c r="AB643" s="525">
        <f>AB642+AB631</f>
        <v>6949</v>
      </c>
      <c r="AC643" s="474" t="s">
        <v>230</v>
      </c>
      <c r="AD643" s="462"/>
      <c r="AE643" s="675">
        <f>AG643+AF643</f>
        <v>0</v>
      </c>
      <c r="AF643" s="524">
        <f>AF642+AF631</f>
        <v>0</v>
      </c>
      <c r="AG643" s="525">
        <f>AG642+AG631</f>
        <v>0</v>
      </c>
      <c r="AH643" s="474" t="s">
        <v>230</v>
      </c>
      <c r="AI643" s="462"/>
      <c r="AJ643" s="675">
        <f>AL643+AK643</f>
        <v>0</v>
      </c>
      <c r="AK643" s="524">
        <f>AK642+AK631</f>
        <v>0</v>
      </c>
      <c r="AL643" s="525">
        <f>AL642+AL631</f>
        <v>0</v>
      </c>
      <c r="AM643" s="474" t="s">
        <v>230</v>
      </c>
      <c r="AN643" s="462"/>
      <c r="AO643" s="675">
        <f>AQ643+AP643</f>
        <v>0</v>
      </c>
      <c r="AP643" s="524">
        <f>AP642+AP631</f>
        <v>0</v>
      </c>
      <c r="AQ643" s="525">
        <f>AQ642+AQ631</f>
        <v>0</v>
      </c>
      <c r="AR643" s="474" t="s">
        <v>230</v>
      </c>
      <c r="AS643" s="462"/>
      <c r="AT643" s="675">
        <f>AV643+AU643</f>
        <v>0</v>
      </c>
      <c r="AU643" s="524">
        <f>AU642+AU631</f>
        <v>0</v>
      </c>
      <c r="AV643" s="525">
        <f>AV642+AV631</f>
        <v>0</v>
      </c>
      <c r="AW643" s="474" t="s">
        <v>230</v>
      </c>
      <c r="AX643" s="462"/>
      <c r="AY643" s="675">
        <f>BA643+AZ643</f>
        <v>0</v>
      </c>
      <c r="AZ643" s="524">
        <f>AZ642+AZ631</f>
        <v>0</v>
      </c>
      <c r="BA643" s="525">
        <f>BA642+BA631</f>
        <v>0</v>
      </c>
      <c r="BB643" s="474" t="s">
        <v>230</v>
      </c>
      <c r="BC643" s="462"/>
      <c r="BD643" s="675">
        <f>BF643+BE643</f>
        <v>0</v>
      </c>
      <c r="BE643" s="524">
        <f>BE642+BE631</f>
        <v>0</v>
      </c>
      <c r="BF643" s="525">
        <f>BF642+BF631</f>
        <v>0</v>
      </c>
      <c r="BG643" s="474" t="s">
        <v>230</v>
      </c>
      <c r="BH643" s="462"/>
      <c r="BI643" s="675">
        <f>BK643+BJ643</f>
        <v>0</v>
      </c>
      <c r="BJ643" s="524">
        <f>BJ642+BJ631</f>
        <v>0</v>
      </c>
      <c r="BK643" s="525">
        <f>BK642+BK631</f>
        <v>0</v>
      </c>
      <c r="BL643" s="474" t="s">
        <v>230</v>
      </c>
      <c r="BM643" s="462"/>
      <c r="BN643" s="676">
        <f>BP643+BO643</f>
        <v>0</v>
      </c>
      <c r="BO643" s="534">
        <f>BO642+BO631</f>
        <v>0</v>
      </c>
      <c r="BP643" s="533">
        <f>BP642+BP631</f>
        <v>0</v>
      </c>
      <c r="BQ643" s="474" t="s">
        <v>230</v>
      </c>
      <c r="BR643" s="462"/>
      <c r="BS643" s="676">
        <f>BU643+BT643</f>
        <v>0</v>
      </c>
      <c r="BT643" s="534">
        <f>BT642+BT631</f>
        <v>0</v>
      </c>
      <c r="BU643" s="533">
        <f>BU642+BU631</f>
        <v>0</v>
      </c>
      <c r="BV643" s="474" t="s">
        <v>230</v>
      </c>
      <c r="BW643" s="462"/>
      <c r="BX643" s="676">
        <f>BZ643+BY643</f>
        <v>0</v>
      </c>
      <c r="BY643" s="534">
        <f>BY642+BY631</f>
        <v>0</v>
      </c>
      <c r="BZ643" s="533">
        <f>BZ642+BZ631</f>
        <v>0</v>
      </c>
      <c r="CA643" s="467">
        <f>BX643+BS643+BN643+BI643+BD643+AY643+AT643+AO643+AJ643+AE643+Z643+U643+P643+K643+F643</f>
        <v>190170</v>
      </c>
      <c r="CB643" s="416">
        <f>CB642+SUM(CC602:CC625)</f>
        <v>300</v>
      </c>
      <c r="CC643" s="703">
        <f>CC642+SUM(CC587:CC601)-CC626</f>
        <v>17867</v>
      </c>
    </row>
    <row r="644" spans="1:81" ht="35.4" customHeight="1" thickBot="1">
      <c r="A644" s="493" t="s">
        <v>80</v>
      </c>
      <c r="B644" s="1155">
        <f>職員設定!B20</f>
        <v>12</v>
      </c>
      <c r="C644" s="1156"/>
      <c r="D644" s="43"/>
      <c r="E644" s="24" t="s">
        <v>4</v>
      </c>
      <c r="F644" s="24" t="s">
        <v>33</v>
      </c>
      <c r="G644" s="364" t="s">
        <v>51</v>
      </c>
      <c r="H644" s="375" t="s">
        <v>165</v>
      </c>
      <c r="I644" s="43"/>
      <c r="J644" s="24" t="s">
        <v>4</v>
      </c>
      <c r="K644" s="24" t="s">
        <v>33</v>
      </c>
      <c r="L644" s="143" t="s">
        <v>51</v>
      </c>
      <c r="M644" s="375" t="s">
        <v>165</v>
      </c>
      <c r="N644" s="43"/>
      <c r="O644" s="24" t="s">
        <v>4</v>
      </c>
      <c r="P644" s="24" t="s">
        <v>78</v>
      </c>
      <c r="Q644" s="364" t="s">
        <v>51</v>
      </c>
      <c r="R644" s="410" t="s">
        <v>225</v>
      </c>
      <c r="S644" s="43"/>
      <c r="T644" s="24" t="s">
        <v>4</v>
      </c>
      <c r="U644" s="24" t="s">
        <v>78</v>
      </c>
      <c r="V644" s="364" t="s">
        <v>51</v>
      </c>
      <c r="W644" s="410" t="s">
        <v>225</v>
      </c>
      <c r="X644" s="43"/>
      <c r="Y644" s="24" t="s">
        <v>4</v>
      </c>
      <c r="Z644" s="24" t="s">
        <v>78</v>
      </c>
      <c r="AA644" s="364" t="s">
        <v>51</v>
      </c>
      <c r="AB644" s="410" t="s">
        <v>225</v>
      </c>
      <c r="AC644" s="43"/>
      <c r="AD644" s="24" t="s">
        <v>4</v>
      </c>
      <c r="AE644" s="24" t="s">
        <v>78</v>
      </c>
      <c r="AF644" s="364" t="s">
        <v>51</v>
      </c>
      <c r="AG644" s="410" t="s">
        <v>225</v>
      </c>
      <c r="AH644" s="43"/>
      <c r="AI644" s="24" t="s">
        <v>4</v>
      </c>
      <c r="AJ644" s="24" t="s">
        <v>78</v>
      </c>
      <c r="AK644" s="364" t="s">
        <v>51</v>
      </c>
      <c r="AL644" s="410" t="s">
        <v>225</v>
      </c>
      <c r="AM644" s="43"/>
      <c r="AN644" s="24" t="s">
        <v>4</v>
      </c>
      <c r="AO644" s="24" t="s">
        <v>78</v>
      </c>
      <c r="AP644" s="364" t="s">
        <v>51</v>
      </c>
      <c r="AQ644" s="410" t="s">
        <v>225</v>
      </c>
      <c r="AR644" s="43"/>
      <c r="AS644" s="24" t="s">
        <v>4</v>
      </c>
      <c r="AT644" s="24" t="s">
        <v>78</v>
      </c>
      <c r="AU644" s="364" t="s">
        <v>51</v>
      </c>
      <c r="AV644" s="410" t="s">
        <v>225</v>
      </c>
      <c r="AW644" s="43"/>
      <c r="AX644" s="24" t="s">
        <v>4</v>
      </c>
      <c r="AY644" s="24" t="s">
        <v>78</v>
      </c>
      <c r="AZ644" s="364" t="s">
        <v>51</v>
      </c>
      <c r="BA644" s="410" t="s">
        <v>225</v>
      </c>
      <c r="BB644" s="43"/>
      <c r="BC644" s="24" t="s">
        <v>4</v>
      </c>
      <c r="BD644" s="24" t="s">
        <v>78</v>
      </c>
      <c r="BE644" s="364" t="s">
        <v>51</v>
      </c>
      <c r="BF644" s="410" t="s">
        <v>225</v>
      </c>
      <c r="BG644" s="43"/>
      <c r="BH644" s="24" t="s">
        <v>4</v>
      </c>
      <c r="BI644" s="24" t="s">
        <v>78</v>
      </c>
      <c r="BJ644" s="364" t="s">
        <v>51</v>
      </c>
      <c r="BK644" s="410" t="s">
        <v>225</v>
      </c>
      <c r="BL644" s="43"/>
      <c r="BM644" s="24" t="s">
        <v>4</v>
      </c>
      <c r="BN644" s="24" t="s">
        <v>33</v>
      </c>
      <c r="BO644" s="364" t="s">
        <v>51</v>
      </c>
      <c r="BP644" s="410" t="s">
        <v>225</v>
      </c>
      <c r="BQ644" s="43"/>
      <c r="BR644" s="24" t="s">
        <v>4</v>
      </c>
      <c r="BS644" s="24" t="s">
        <v>33</v>
      </c>
      <c r="BT644" s="364" t="s">
        <v>51</v>
      </c>
      <c r="BU644" s="410" t="s">
        <v>225</v>
      </c>
      <c r="BV644" s="43"/>
      <c r="BW644" s="24" t="s">
        <v>4</v>
      </c>
      <c r="BX644" s="24" t="s">
        <v>33</v>
      </c>
      <c r="BY644" s="364" t="s">
        <v>51</v>
      </c>
      <c r="BZ644" s="410" t="s">
        <v>225</v>
      </c>
      <c r="CA644" s="411" t="s">
        <v>0</v>
      </c>
      <c r="CB644" s="412" t="s">
        <v>157</v>
      </c>
      <c r="CC644" s="696" t="s">
        <v>225</v>
      </c>
    </row>
    <row r="645" spans="1:81" ht="18" customHeight="1">
      <c r="A645" s="1180" t="str">
        <f>職員設定!C20</f>
        <v>L</v>
      </c>
      <c r="B645" s="1159" t="s">
        <v>39</v>
      </c>
      <c r="C645" s="1164" t="s">
        <v>2</v>
      </c>
      <c r="D645" s="109" t="s">
        <v>37</v>
      </c>
      <c r="E645" s="32">
        <v>164000</v>
      </c>
      <c r="F645" s="1000">
        <f>職員設定!$D$20</f>
        <v>1</v>
      </c>
      <c r="G645" s="1045">
        <f>E647*F645-H645</f>
        <v>0</v>
      </c>
      <c r="H645" s="1095">
        <v>4000</v>
      </c>
      <c r="I645" s="109" t="s">
        <v>37</v>
      </c>
      <c r="J645" s="32">
        <v>164000</v>
      </c>
      <c r="K645" s="1000">
        <f>職員設定!$D$20</f>
        <v>1</v>
      </c>
      <c r="L645" s="1045">
        <f>J647*K645-M645</f>
        <v>0</v>
      </c>
      <c r="M645" s="1095">
        <v>4000</v>
      </c>
      <c r="N645" s="109" t="s">
        <v>37</v>
      </c>
      <c r="O645" s="32">
        <v>164000</v>
      </c>
      <c r="P645" s="1000">
        <f>職員設定!$D$20</f>
        <v>1</v>
      </c>
      <c r="Q645" s="1045">
        <f>O647*P645-R645</f>
        <v>0</v>
      </c>
      <c r="R645" s="970">
        <f>IF(O645="",0,$M$645)</f>
        <v>4000</v>
      </c>
      <c r="S645" s="109" t="s">
        <v>37</v>
      </c>
      <c r="T645" s="32">
        <v>164000</v>
      </c>
      <c r="U645" s="1000">
        <f>職員設定!$D$20</f>
        <v>1</v>
      </c>
      <c r="V645" s="1045">
        <f>T647*U645-W645</f>
        <v>0</v>
      </c>
      <c r="W645" s="970">
        <f>IF(T645="",0,$M$645)</f>
        <v>4000</v>
      </c>
      <c r="X645" s="109" t="s">
        <v>37</v>
      </c>
      <c r="Y645" s="32">
        <v>164000</v>
      </c>
      <c r="Z645" s="1000">
        <f>職員設定!$D$20</f>
        <v>1</v>
      </c>
      <c r="AA645" s="1045">
        <f>Y647*Z645-AB645</f>
        <v>0</v>
      </c>
      <c r="AB645" s="970">
        <f>IF(Y645="",0,$M$645)</f>
        <v>4000</v>
      </c>
      <c r="AC645" s="109" t="s">
        <v>37</v>
      </c>
      <c r="AD645" s="32"/>
      <c r="AE645" s="1000">
        <f>職員設定!$D$20</f>
        <v>1</v>
      </c>
      <c r="AF645" s="1045">
        <f>AD647*AE645-AG645</f>
        <v>0</v>
      </c>
      <c r="AG645" s="970">
        <f>IF(AD645="",0,$M$645)</f>
        <v>0</v>
      </c>
      <c r="AH645" s="109" t="s">
        <v>37</v>
      </c>
      <c r="AI645" s="32"/>
      <c r="AJ645" s="1000">
        <f>職員設定!$D$20</f>
        <v>1</v>
      </c>
      <c r="AK645" s="1045">
        <f>AI647*AJ645-AL645</f>
        <v>0</v>
      </c>
      <c r="AL645" s="970">
        <f>IF(AI645="",0,$M$645)</f>
        <v>0</v>
      </c>
      <c r="AM645" s="109" t="s">
        <v>37</v>
      </c>
      <c r="AN645" s="32"/>
      <c r="AO645" s="1000">
        <f>職員設定!$D$20</f>
        <v>1</v>
      </c>
      <c r="AP645" s="1045">
        <f>AN647*AO645-AQ645</f>
        <v>0</v>
      </c>
      <c r="AQ645" s="970">
        <f>IF(AN645="",0,$M$645)</f>
        <v>0</v>
      </c>
      <c r="AR645" s="109" t="s">
        <v>37</v>
      </c>
      <c r="AS645" s="32"/>
      <c r="AT645" s="1000">
        <f>職員設定!$D$20</f>
        <v>1</v>
      </c>
      <c r="AU645" s="1045">
        <f>AS647*AT645-AV645</f>
        <v>0</v>
      </c>
      <c r="AV645" s="970">
        <f>IF(AS645="",0,$M$645)</f>
        <v>0</v>
      </c>
      <c r="AW645" s="109" t="s">
        <v>37</v>
      </c>
      <c r="AX645" s="32"/>
      <c r="AY645" s="1000">
        <f>職員設定!$D$20</f>
        <v>1</v>
      </c>
      <c r="AZ645" s="1045">
        <f>AX647*AY645-BA645</f>
        <v>0</v>
      </c>
      <c r="BA645" s="970">
        <f>IF(AX645="",0,$M$645)</f>
        <v>0</v>
      </c>
      <c r="BB645" s="109" t="s">
        <v>37</v>
      </c>
      <c r="BC645" s="32"/>
      <c r="BD645" s="1000">
        <f>職員設定!$D$20</f>
        <v>1</v>
      </c>
      <c r="BE645" s="1045">
        <f>BC647*BD645-BF645</f>
        <v>0</v>
      </c>
      <c r="BF645" s="970">
        <f>IF(BC645="",0,$M$645)</f>
        <v>0</v>
      </c>
      <c r="BG645" s="109" t="s">
        <v>37</v>
      </c>
      <c r="BH645" s="32"/>
      <c r="BI645" s="1000">
        <f>職員設定!$D$20</f>
        <v>1</v>
      </c>
      <c r="BJ645" s="1045">
        <f>BH647*BI645-BK645</f>
        <v>0</v>
      </c>
      <c r="BK645" s="970">
        <f>IF(BH645="",0,$M$645)</f>
        <v>0</v>
      </c>
      <c r="BL645" s="256"/>
      <c r="BM645" s="76"/>
      <c r="BN645" s="1000">
        <f>職員設定!D20</f>
        <v>1</v>
      </c>
      <c r="BO645" s="983"/>
      <c r="BP645" s="960"/>
      <c r="BQ645" s="256"/>
      <c r="BR645" s="76"/>
      <c r="BS645" s="1000">
        <f>職員設定!D20</f>
        <v>1</v>
      </c>
      <c r="BT645" s="983"/>
      <c r="BU645" s="960"/>
      <c r="BV645" s="256"/>
      <c r="BW645" s="76"/>
      <c r="BX645" s="1000">
        <f>職員設定!D20</f>
        <v>1</v>
      </c>
      <c r="BY645" s="983"/>
      <c r="BZ645" s="960"/>
      <c r="CA645" s="1086">
        <f>BJ645+BK645+BE645+BF645+AZ645+BA645+AU645+AV645+AP645+AQ645+AK645+AL645+AF645+AG645+AA645+AB645+V645+W645+Q645+R645+L645+M645+G645+H645</f>
        <v>20000</v>
      </c>
      <c r="CB645" s="1087">
        <f>H645+M645</f>
        <v>8000</v>
      </c>
      <c r="CC645" s="1025">
        <f>BK645+BF645+BA645+AV645+AQ645+AL645+AG645+AB645+W645+R645</f>
        <v>12000</v>
      </c>
    </row>
    <row r="646" spans="1:81" s="230" customFormat="1" ht="18" customHeight="1">
      <c r="A646" s="1180"/>
      <c r="B646" s="1160"/>
      <c r="C646" s="1165"/>
      <c r="D646" s="45" t="s">
        <v>1</v>
      </c>
      <c r="E646" s="149">
        <f>IF(E645&lt;&gt;"",職員設定!E20,"0")</f>
        <v>160000</v>
      </c>
      <c r="F646" s="1001"/>
      <c r="G646" s="1046"/>
      <c r="H646" s="1103"/>
      <c r="I646" s="45" t="s">
        <v>1</v>
      </c>
      <c r="J646" s="149">
        <f>IF(J645&lt;&gt;"",職員設定!E20,"0")</f>
        <v>160000</v>
      </c>
      <c r="K646" s="1001"/>
      <c r="L646" s="1046"/>
      <c r="M646" s="1103"/>
      <c r="N646" s="45" t="s">
        <v>1</v>
      </c>
      <c r="O646" s="149">
        <f>IF(O645&lt;&gt;"",職員設定!$E$20,"0")</f>
        <v>160000</v>
      </c>
      <c r="P646" s="1001"/>
      <c r="Q646" s="1046"/>
      <c r="R646" s="971"/>
      <c r="S646" s="45" t="s">
        <v>1</v>
      </c>
      <c r="T646" s="149">
        <f>IF(T645&lt;&gt;"",職員設定!$E$20,"0")</f>
        <v>160000</v>
      </c>
      <c r="U646" s="1001"/>
      <c r="V646" s="1046"/>
      <c r="W646" s="971"/>
      <c r="X646" s="45" t="s">
        <v>1</v>
      </c>
      <c r="Y646" s="149">
        <f>IF(Y645&lt;&gt;"",職員設定!$E$20,"0")</f>
        <v>160000</v>
      </c>
      <c r="Z646" s="1001"/>
      <c r="AA646" s="1046"/>
      <c r="AB646" s="971"/>
      <c r="AC646" s="45" t="s">
        <v>1</v>
      </c>
      <c r="AD646" s="149" t="str">
        <f>IF(AD645&lt;&gt;"",職員設定!$E$20,"0")</f>
        <v>0</v>
      </c>
      <c r="AE646" s="1001"/>
      <c r="AF646" s="1046"/>
      <c r="AG646" s="971"/>
      <c r="AH646" s="45" t="s">
        <v>1</v>
      </c>
      <c r="AI646" s="149" t="str">
        <f>IF(AI645&lt;&gt;"",職員設定!$E$20,"0")</f>
        <v>0</v>
      </c>
      <c r="AJ646" s="1001"/>
      <c r="AK646" s="1046"/>
      <c r="AL646" s="971"/>
      <c r="AM646" s="45" t="s">
        <v>1</v>
      </c>
      <c r="AN646" s="149" t="str">
        <f>IF(AN645&lt;&gt;"",職員設定!$E$20,"0")</f>
        <v>0</v>
      </c>
      <c r="AO646" s="1001"/>
      <c r="AP646" s="1046"/>
      <c r="AQ646" s="971"/>
      <c r="AR646" s="45" t="s">
        <v>1</v>
      </c>
      <c r="AS646" s="149" t="str">
        <f>IF(AS645&lt;&gt;"",職員設定!$E$20,"0")</f>
        <v>0</v>
      </c>
      <c r="AT646" s="1001"/>
      <c r="AU646" s="1046"/>
      <c r="AV646" s="971"/>
      <c r="AW646" s="45" t="s">
        <v>1</v>
      </c>
      <c r="AX646" s="149" t="str">
        <f>IF(AX645&lt;&gt;"",職員設定!$E$20,"0")</f>
        <v>0</v>
      </c>
      <c r="AY646" s="1001"/>
      <c r="AZ646" s="1046"/>
      <c r="BA646" s="971"/>
      <c r="BB646" s="45" t="s">
        <v>1</v>
      </c>
      <c r="BC646" s="149" t="str">
        <f>IF(BC645&lt;&gt;"",職員設定!$E$20,"0")</f>
        <v>0</v>
      </c>
      <c r="BD646" s="1001"/>
      <c r="BE646" s="1046"/>
      <c r="BF646" s="971"/>
      <c r="BG646" s="45" t="s">
        <v>1</v>
      </c>
      <c r="BH646" s="149" t="str">
        <f>IF(BH645&lt;&gt;"",職員設定!$E$20,"0")</f>
        <v>0</v>
      </c>
      <c r="BI646" s="1001"/>
      <c r="BJ646" s="1046"/>
      <c r="BK646" s="971"/>
      <c r="BL646" s="45"/>
      <c r="BM646" s="149"/>
      <c r="BN646" s="1001"/>
      <c r="BO646" s="984"/>
      <c r="BP646" s="954"/>
      <c r="BQ646" s="45"/>
      <c r="BR646" s="149"/>
      <c r="BS646" s="1001"/>
      <c r="BT646" s="984"/>
      <c r="BU646" s="954"/>
      <c r="BV646" s="45"/>
      <c r="BW646" s="149"/>
      <c r="BX646" s="1001"/>
      <c r="BY646" s="984"/>
      <c r="BZ646" s="954"/>
      <c r="CA646" s="1080"/>
      <c r="CB646" s="1022"/>
      <c r="CC646" s="1026"/>
    </row>
    <row r="647" spans="1:81" ht="18" customHeight="1" thickBot="1">
      <c r="A647" s="1180"/>
      <c r="B647" s="1160"/>
      <c r="C647" s="1166"/>
      <c r="D647" s="46" t="s">
        <v>51</v>
      </c>
      <c r="E647" s="18">
        <f>E645-E646</f>
        <v>4000</v>
      </c>
      <c r="F647" s="1001"/>
      <c r="G647" s="1047"/>
      <c r="H647" s="1104"/>
      <c r="I647" s="46" t="s">
        <v>51</v>
      </c>
      <c r="J647" s="18">
        <f>J645-J646</f>
        <v>4000</v>
      </c>
      <c r="K647" s="1001"/>
      <c r="L647" s="1047"/>
      <c r="M647" s="1104"/>
      <c r="N647" s="46" t="s">
        <v>51</v>
      </c>
      <c r="O647" s="18">
        <f>O645-O646</f>
        <v>4000</v>
      </c>
      <c r="P647" s="1001"/>
      <c r="Q647" s="1047"/>
      <c r="R647" s="972"/>
      <c r="S647" s="46" t="s">
        <v>51</v>
      </c>
      <c r="T647" s="18">
        <f>T645-T646</f>
        <v>4000</v>
      </c>
      <c r="U647" s="1001"/>
      <c r="V647" s="1047"/>
      <c r="W647" s="972"/>
      <c r="X647" s="46" t="s">
        <v>51</v>
      </c>
      <c r="Y647" s="18">
        <f>Y645-Y646</f>
        <v>4000</v>
      </c>
      <c r="Z647" s="1001"/>
      <c r="AA647" s="1047"/>
      <c r="AB647" s="972"/>
      <c r="AC647" s="46" t="s">
        <v>51</v>
      </c>
      <c r="AD647" s="18">
        <f>AD645-AD646</f>
        <v>0</v>
      </c>
      <c r="AE647" s="1001"/>
      <c r="AF647" s="1047"/>
      <c r="AG647" s="972"/>
      <c r="AH647" s="46" t="s">
        <v>51</v>
      </c>
      <c r="AI647" s="18">
        <f>AI645-AI646</f>
        <v>0</v>
      </c>
      <c r="AJ647" s="1001"/>
      <c r="AK647" s="1047"/>
      <c r="AL647" s="972"/>
      <c r="AM647" s="46" t="s">
        <v>51</v>
      </c>
      <c r="AN647" s="18">
        <f>AN645-AN646</f>
        <v>0</v>
      </c>
      <c r="AO647" s="1001"/>
      <c r="AP647" s="1047"/>
      <c r="AQ647" s="972"/>
      <c r="AR647" s="46" t="s">
        <v>51</v>
      </c>
      <c r="AS647" s="18">
        <f>AS645-AS646</f>
        <v>0</v>
      </c>
      <c r="AT647" s="1001"/>
      <c r="AU647" s="1047"/>
      <c r="AV647" s="972"/>
      <c r="AW647" s="46" t="s">
        <v>51</v>
      </c>
      <c r="AX647" s="18">
        <f>AX645-AX646</f>
        <v>0</v>
      </c>
      <c r="AY647" s="1001"/>
      <c r="AZ647" s="1047"/>
      <c r="BA647" s="972"/>
      <c r="BB647" s="46" t="s">
        <v>51</v>
      </c>
      <c r="BC647" s="18">
        <f>BC645-BC646</f>
        <v>0</v>
      </c>
      <c r="BD647" s="1001"/>
      <c r="BE647" s="1047"/>
      <c r="BF647" s="972"/>
      <c r="BG647" s="46" t="s">
        <v>51</v>
      </c>
      <c r="BH647" s="18">
        <f>BH645-BH646</f>
        <v>0</v>
      </c>
      <c r="BI647" s="1001"/>
      <c r="BJ647" s="1047"/>
      <c r="BK647" s="972"/>
      <c r="BL647" s="77"/>
      <c r="BM647" s="78"/>
      <c r="BN647" s="1001"/>
      <c r="BO647" s="985"/>
      <c r="BP647" s="955"/>
      <c r="BQ647" s="77"/>
      <c r="BR647" s="78"/>
      <c r="BS647" s="1001"/>
      <c r="BT647" s="985"/>
      <c r="BU647" s="955"/>
      <c r="BV647" s="77"/>
      <c r="BW647" s="78"/>
      <c r="BX647" s="1001"/>
      <c r="BY647" s="985"/>
      <c r="BZ647" s="955"/>
      <c r="CA647" s="1081"/>
      <c r="CB647" s="1023"/>
      <c r="CC647" s="1027"/>
    </row>
    <row r="648" spans="1:81" ht="18" customHeight="1">
      <c r="A648" s="1180"/>
      <c r="B648" s="1161"/>
      <c r="C648" s="1167" t="str">
        <f>職員設定!$F$7</f>
        <v>資格手当</v>
      </c>
      <c r="D648" s="44" t="s">
        <v>38</v>
      </c>
      <c r="E648" s="32">
        <v>30000</v>
      </c>
      <c r="F648" s="1001"/>
      <c r="G648" s="1045">
        <f>E650*F645-H648</f>
        <v>30000</v>
      </c>
      <c r="H648" s="1095"/>
      <c r="I648" s="44" t="s">
        <v>38</v>
      </c>
      <c r="J648" s="32">
        <v>30000</v>
      </c>
      <c r="K648" s="1001"/>
      <c r="L648" s="1045">
        <f>J650*K645-M648</f>
        <v>30000</v>
      </c>
      <c r="M648" s="1095"/>
      <c r="N648" s="44" t="s">
        <v>38</v>
      </c>
      <c r="O648" s="32">
        <v>30000</v>
      </c>
      <c r="P648" s="1001"/>
      <c r="Q648" s="1045">
        <f>O650*P645-R648</f>
        <v>30000</v>
      </c>
      <c r="R648" s="970">
        <f>IF(O648="",0,$M$648)</f>
        <v>0</v>
      </c>
      <c r="S648" s="44" t="s">
        <v>38</v>
      </c>
      <c r="T648" s="32">
        <v>30000</v>
      </c>
      <c r="U648" s="1001"/>
      <c r="V648" s="1045">
        <f>T650*U645-W648</f>
        <v>30000</v>
      </c>
      <c r="W648" s="970">
        <f>IF(T648="",0,$M$648)</f>
        <v>0</v>
      </c>
      <c r="X648" s="44" t="s">
        <v>38</v>
      </c>
      <c r="Y648" s="32">
        <v>30000</v>
      </c>
      <c r="Z648" s="1001"/>
      <c r="AA648" s="1045">
        <f>Y650*Z645-AB648</f>
        <v>30000</v>
      </c>
      <c r="AB648" s="970">
        <f>IF(Y648="",0,$M$648)</f>
        <v>0</v>
      </c>
      <c r="AC648" s="44" t="s">
        <v>38</v>
      </c>
      <c r="AD648" s="32"/>
      <c r="AE648" s="1001"/>
      <c r="AF648" s="1045">
        <f>AD650*AE645-AG648</f>
        <v>0</v>
      </c>
      <c r="AG648" s="970">
        <f>IF(AD648="",0,$M$648)</f>
        <v>0</v>
      </c>
      <c r="AH648" s="44" t="s">
        <v>38</v>
      </c>
      <c r="AI648" s="32"/>
      <c r="AJ648" s="1001"/>
      <c r="AK648" s="1045">
        <f>AI650*AJ645-AL648</f>
        <v>0</v>
      </c>
      <c r="AL648" s="970">
        <f>IF(AI648="",0,$M$648)</f>
        <v>0</v>
      </c>
      <c r="AM648" s="44" t="s">
        <v>38</v>
      </c>
      <c r="AN648" s="32"/>
      <c r="AO648" s="1001"/>
      <c r="AP648" s="1045">
        <f>AN650*AO645-AQ648</f>
        <v>0</v>
      </c>
      <c r="AQ648" s="970">
        <f>IF(AN648="",0,$M$648)</f>
        <v>0</v>
      </c>
      <c r="AR648" s="44" t="s">
        <v>38</v>
      </c>
      <c r="AS648" s="32"/>
      <c r="AT648" s="1001"/>
      <c r="AU648" s="1045">
        <f>AS650*AT645-AV648</f>
        <v>0</v>
      </c>
      <c r="AV648" s="970">
        <f>IF(AS648="",0,$M$648)</f>
        <v>0</v>
      </c>
      <c r="AW648" s="44" t="s">
        <v>38</v>
      </c>
      <c r="AX648" s="32"/>
      <c r="AY648" s="1001"/>
      <c r="AZ648" s="1045">
        <f>AX650*AY645-BA648</f>
        <v>0</v>
      </c>
      <c r="BA648" s="970">
        <f>IF(AX648="",0,$M$648)</f>
        <v>0</v>
      </c>
      <c r="BB648" s="44" t="s">
        <v>38</v>
      </c>
      <c r="BC648" s="32"/>
      <c r="BD648" s="1001"/>
      <c r="BE648" s="1045">
        <f>BC650*BD645-BF648</f>
        <v>0</v>
      </c>
      <c r="BF648" s="970">
        <f>IF(BC648="",0,$M$648)</f>
        <v>0</v>
      </c>
      <c r="BG648" s="44" t="s">
        <v>38</v>
      </c>
      <c r="BH648" s="32"/>
      <c r="BI648" s="1001"/>
      <c r="BJ648" s="1045">
        <f>BH650*BI645-BK648</f>
        <v>0</v>
      </c>
      <c r="BK648" s="970">
        <f>IF(BH648="",0,$M$648)</f>
        <v>0</v>
      </c>
      <c r="BL648" s="75"/>
      <c r="BM648" s="76"/>
      <c r="BN648" s="1001"/>
      <c r="BO648" s="983"/>
      <c r="BP648" s="960"/>
      <c r="BQ648" s="75"/>
      <c r="BR648" s="76"/>
      <c r="BS648" s="1001"/>
      <c r="BT648" s="983"/>
      <c r="BU648" s="960"/>
      <c r="BV648" s="75"/>
      <c r="BW648" s="76"/>
      <c r="BX648" s="1001"/>
      <c r="BY648" s="983"/>
      <c r="BZ648" s="960"/>
      <c r="CA648" s="1003">
        <f t="shared" ref="CA648" si="275">BJ648+BK648+BE648+BF648+AZ648+BA648+AU648+AV648+AP648+AQ648+AK648+AL648+AF648+AG648+AA648+AB648+V648+W648+Q648+R648+L648+M648+G648+H648</f>
        <v>150000</v>
      </c>
      <c r="CB648" s="1019">
        <f t="shared" ref="CB648" si="276">H648+M648</f>
        <v>0</v>
      </c>
      <c r="CC648" s="1012">
        <f t="shared" ref="CC648" si="277">BK648+BF648+BA648+AV648+AQ648+AL648+AG648+AB648+W648+R648</f>
        <v>0</v>
      </c>
    </row>
    <row r="649" spans="1:81" s="230" customFormat="1" ht="18" customHeight="1">
      <c r="A649" s="1180"/>
      <c r="B649" s="1161"/>
      <c r="C649" s="1168"/>
      <c r="D649" s="45" t="s">
        <v>1</v>
      </c>
      <c r="E649" s="149">
        <f>IF(E648&lt;&gt;"",職員設定!F20,"0")</f>
        <v>0</v>
      </c>
      <c r="F649" s="1001"/>
      <c r="G649" s="1046"/>
      <c r="H649" s="1103"/>
      <c r="I649" s="45" t="s">
        <v>1</v>
      </c>
      <c r="J649" s="149">
        <f>IF(J648&lt;&gt;"",職員設定!F20,"0")</f>
        <v>0</v>
      </c>
      <c r="K649" s="1001"/>
      <c r="L649" s="1046"/>
      <c r="M649" s="1103"/>
      <c r="N649" s="45" t="s">
        <v>71</v>
      </c>
      <c r="O649" s="149">
        <f>IF(O648&lt;&gt;"",職員設定!$F$20,"0")</f>
        <v>0</v>
      </c>
      <c r="P649" s="1001"/>
      <c r="Q649" s="1046"/>
      <c r="R649" s="971"/>
      <c r="S649" s="45" t="s">
        <v>71</v>
      </c>
      <c r="T649" s="149">
        <f>IF(T648&lt;&gt;"",職員設定!$F$20,"0")</f>
        <v>0</v>
      </c>
      <c r="U649" s="1001"/>
      <c r="V649" s="1046"/>
      <c r="W649" s="971"/>
      <c r="X649" s="45" t="s">
        <v>71</v>
      </c>
      <c r="Y649" s="149">
        <f>IF(Y648&lt;&gt;"",職員設定!$F$20,"0")</f>
        <v>0</v>
      </c>
      <c r="Z649" s="1001"/>
      <c r="AA649" s="1046"/>
      <c r="AB649" s="971"/>
      <c r="AC649" s="45" t="s">
        <v>71</v>
      </c>
      <c r="AD649" s="149" t="str">
        <f>IF(AD648&lt;&gt;"",職員設定!$F$20,"0")</f>
        <v>0</v>
      </c>
      <c r="AE649" s="1001"/>
      <c r="AF649" s="1046"/>
      <c r="AG649" s="971"/>
      <c r="AH649" s="45" t="s">
        <v>71</v>
      </c>
      <c r="AI649" s="149" t="str">
        <f>IF(AI648&lt;&gt;"",職員設定!$F$20,"0")</f>
        <v>0</v>
      </c>
      <c r="AJ649" s="1001"/>
      <c r="AK649" s="1046"/>
      <c r="AL649" s="971"/>
      <c r="AM649" s="45" t="s">
        <v>71</v>
      </c>
      <c r="AN649" s="149" t="str">
        <f>IF(AN648&lt;&gt;"",職員設定!$F$20,"0")</f>
        <v>0</v>
      </c>
      <c r="AO649" s="1001"/>
      <c r="AP649" s="1046"/>
      <c r="AQ649" s="971"/>
      <c r="AR649" s="45" t="s">
        <v>71</v>
      </c>
      <c r="AS649" s="149" t="str">
        <f>IF(AS648&lt;&gt;"",職員設定!$F$20,"0")</f>
        <v>0</v>
      </c>
      <c r="AT649" s="1001"/>
      <c r="AU649" s="1046"/>
      <c r="AV649" s="971"/>
      <c r="AW649" s="45" t="s">
        <v>71</v>
      </c>
      <c r="AX649" s="149" t="str">
        <f>IF(AX648&lt;&gt;"",職員設定!$F$20,"0")</f>
        <v>0</v>
      </c>
      <c r="AY649" s="1001"/>
      <c r="AZ649" s="1046"/>
      <c r="BA649" s="971"/>
      <c r="BB649" s="45" t="s">
        <v>71</v>
      </c>
      <c r="BC649" s="149" t="str">
        <f>IF(BC648&lt;&gt;"",職員設定!$F$20,"0")</f>
        <v>0</v>
      </c>
      <c r="BD649" s="1001"/>
      <c r="BE649" s="1046"/>
      <c r="BF649" s="971"/>
      <c r="BG649" s="45" t="s">
        <v>71</v>
      </c>
      <c r="BH649" s="149" t="str">
        <f>IF(BH648&lt;&gt;"",職員設定!$F$20,"0")</f>
        <v>0</v>
      </c>
      <c r="BI649" s="1001"/>
      <c r="BJ649" s="1046"/>
      <c r="BK649" s="971"/>
      <c r="BL649" s="45"/>
      <c r="BM649" s="149"/>
      <c r="BN649" s="1001"/>
      <c r="BO649" s="984"/>
      <c r="BP649" s="954"/>
      <c r="BQ649" s="45"/>
      <c r="BR649" s="149"/>
      <c r="BS649" s="1001"/>
      <c r="BT649" s="984"/>
      <c r="BU649" s="954"/>
      <c r="BV649" s="45"/>
      <c r="BW649" s="149"/>
      <c r="BX649" s="1001"/>
      <c r="BY649" s="984"/>
      <c r="BZ649" s="954"/>
      <c r="CA649" s="1004"/>
      <c r="CB649" s="1020"/>
      <c r="CC649" s="1013"/>
    </row>
    <row r="650" spans="1:81" ht="18" customHeight="1" thickBot="1">
      <c r="A650" s="1180"/>
      <c r="B650" s="1161"/>
      <c r="C650" s="1169"/>
      <c r="D650" s="46" t="s">
        <v>51</v>
      </c>
      <c r="E650" s="18">
        <f>E648-E649</f>
        <v>30000</v>
      </c>
      <c r="F650" s="1001"/>
      <c r="G650" s="1047"/>
      <c r="H650" s="1104"/>
      <c r="I650" s="46" t="s">
        <v>51</v>
      </c>
      <c r="J650" s="18">
        <f>J648-J649</f>
        <v>30000</v>
      </c>
      <c r="K650" s="1001"/>
      <c r="L650" s="1047"/>
      <c r="M650" s="1104"/>
      <c r="N650" s="46" t="s">
        <v>51</v>
      </c>
      <c r="O650" s="18">
        <f>O648-O649</f>
        <v>30000</v>
      </c>
      <c r="P650" s="1001"/>
      <c r="Q650" s="1047"/>
      <c r="R650" s="972"/>
      <c r="S650" s="46" t="s">
        <v>51</v>
      </c>
      <c r="T650" s="18">
        <f>T648-T649</f>
        <v>30000</v>
      </c>
      <c r="U650" s="1001"/>
      <c r="V650" s="1047"/>
      <c r="W650" s="972"/>
      <c r="X650" s="46" t="s">
        <v>51</v>
      </c>
      <c r="Y650" s="18">
        <f>Y648-Y649</f>
        <v>30000</v>
      </c>
      <c r="Z650" s="1001"/>
      <c r="AA650" s="1047"/>
      <c r="AB650" s="972"/>
      <c r="AC650" s="46" t="s">
        <v>51</v>
      </c>
      <c r="AD650" s="18">
        <f>AD648-AD649</f>
        <v>0</v>
      </c>
      <c r="AE650" s="1001"/>
      <c r="AF650" s="1047"/>
      <c r="AG650" s="972"/>
      <c r="AH650" s="46" t="s">
        <v>51</v>
      </c>
      <c r="AI650" s="18">
        <f>AI648-AI649</f>
        <v>0</v>
      </c>
      <c r="AJ650" s="1001"/>
      <c r="AK650" s="1047"/>
      <c r="AL650" s="972"/>
      <c r="AM650" s="46" t="s">
        <v>51</v>
      </c>
      <c r="AN650" s="18">
        <f>AN648-AN649</f>
        <v>0</v>
      </c>
      <c r="AO650" s="1001"/>
      <c r="AP650" s="1047"/>
      <c r="AQ650" s="972"/>
      <c r="AR650" s="46" t="s">
        <v>51</v>
      </c>
      <c r="AS650" s="18">
        <f>AS648-AS649</f>
        <v>0</v>
      </c>
      <c r="AT650" s="1001"/>
      <c r="AU650" s="1047"/>
      <c r="AV650" s="972"/>
      <c r="AW650" s="46" t="s">
        <v>51</v>
      </c>
      <c r="AX650" s="18">
        <f>AX648-AX649</f>
        <v>0</v>
      </c>
      <c r="AY650" s="1001"/>
      <c r="AZ650" s="1047"/>
      <c r="BA650" s="972"/>
      <c r="BB650" s="46" t="s">
        <v>51</v>
      </c>
      <c r="BC650" s="18">
        <f>BC648-BC649</f>
        <v>0</v>
      </c>
      <c r="BD650" s="1001"/>
      <c r="BE650" s="1047"/>
      <c r="BF650" s="972"/>
      <c r="BG650" s="46" t="s">
        <v>51</v>
      </c>
      <c r="BH650" s="18">
        <f>BH648-BH649</f>
        <v>0</v>
      </c>
      <c r="BI650" s="1001"/>
      <c r="BJ650" s="1047"/>
      <c r="BK650" s="972"/>
      <c r="BL650" s="77"/>
      <c r="BM650" s="78"/>
      <c r="BN650" s="1001"/>
      <c r="BO650" s="985"/>
      <c r="BP650" s="955"/>
      <c r="BQ650" s="77"/>
      <c r="BR650" s="78"/>
      <c r="BS650" s="1001"/>
      <c r="BT650" s="985"/>
      <c r="BU650" s="955"/>
      <c r="BV650" s="77"/>
      <c r="BW650" s="78"/>
      <c r="BX650" s="1001"/>
      <c r="BY650" s="985"/>
      <c r="BZ650" s="955"/>
      <c r="CA650" s="1005"/>
      <c r="CB650" s="1021"/>
      <c r="CC650" s="1014"/>
    </row>
    <row r="651" spans="1:81" ht="18" customHeight="1">
      <c r="A651" s="1180"/>
      <c r="B651" s="1161"/>
      <c r="C651" s="1170" t="str">
        <f>職員設定!$G$7</f>
        <v>役職手当</v>
      </c>
      <c r="D651" s="44" t="s">
        <v>38</v>
      </c>
      <c r="E651" s="32">
        <v>30000</v>
      </c>
      <c r="F651" s="1001"/>
      <c r="G651" s="1045">
        <f>E653*F645-H651</f>
        <v>20000</v>
      </c>
      <c r="H651" s="1095"/>
      <c r="I651" s="44" t="s">
        <v>38</v>
      </c>
      <c r="J651" s="32">
        <v>30000</v>
      </c>
      <c r="K651" s="1001"/>
      <c r="L651" s="1045">
        <f>J653*K645-M651</f>
        <v>20000</v>
      </c>
      <c r="M651" s="1095"/>
      <c r="N651" s="44" t="s">
        <v>38</v>
      </c>
      <c r="O651" s="32">
        <v>30000</v>
      </c>
      <c r="P651" s="1001"/>
      <c r="Q651" s="1045">
        <f>O653*P645-R651</f>
        <v>20000</v>
      </c>
      <c r="R651" s="970">
        <f>IF(O645="",0,$M$651)</f>
        <v>0</v>
      </c>
      <c r="S651" s="44" t="s">
        <v>38</v>
      </c>
      <c r="T651" s="32">
        <v>30000</v>
      </c>
      <c r="U651" s="1001"/>
      <c r="V651" s="1045">
        <f>T653*U645-W651</f>
        <v>20000</v>
      </c>
      <c r="W651" s="970">
        <f>IF(T645="",0,$M$651)</f>
        <v>0</v>
      </c>
      <c r="X651" s="44" t="s">
        <v>38</v>
      </c>
      <c r="Y651" s="32">
        <v>30000</v>
      </c>
      <c r="Z651" s="1001"/>
      <c r="AA651" s="1045">
        <f>Y653*Z645-AB651</f>
        <v>20000</v>
      </c>
      <c r="AB651" s="970">
        <f>IF(Y645="",0,$M$651)</f>
        <v>0</v>
      </c>
      <c r="AC651" s="44" t="s">
        <v>38</v>
      </c>
      <c r="AD651" s="32"/>
      <c r="AE651" s="1001"/>
      <c r="AF651" s="1045">
        <f>AD653*AE645-AG651</f>
        <v>0</v>
      </c>
      <c r="AG651" s="970">
        <f>IF(AD645="",0,$M$651)</f>
        <v>0</v>
      </c>
      <c r="AH651" s="44" t="s">
        <v>38</v>
      </c>
      <c r="AI651" s="32"/>
      <c r="AJ651" s="1001"/>
      <c r="AK651" s="1045">
        <f>AI653*AJ645-AL651</f>
        <v>0</v>
      </c>
      <c r="AL651" s="970">
        <f>IF(AI645="",0,$M$651)</f>
        <v>0</v>
      </c>
      <c r="AM651" s="44" t="s">
        <v>38</v>
      </c>
      <c r="AN651" s="32"/>
      <c r="AO651" s="1001"/>
      <c r="AP651" s="1045">
        <f>AN653*AO645-AQ651</f>
        <v>0</v>
      </c>
      <c r="AQ651" s="970">
        <f>IF(AN645="",0,$M$651)</f>
        <v>0</v>
      </c>
      <c r="AR651" s="44" t="s">
        <v>38</v>
      </c>
      <c r="AS651" s="32"/>
      <c r="AT651" s="1001"/>
      <c r="AU651" s="1045">
        <f>AS653*AT645-AV651</f>
        <v>0</v>
      </c>
      <c r="AV651" s="970">
        <f>IF(AS645="",0,$M$651)</f>
        <v>0</v>
      </c>
      <c r="AW651" s="44" t="s">
        <v>38</v>
      </c>
      <c r="AX651" s="32"/>
      <c r="AY651" s="1001"/>
      <c r="AZ651" s="1045">
        <f>AX653*AY645-BA651</f>
        <v>0</v>
      </c>
      <c r="BA651" s="970">
        <f>IF(AX645="",0,$M$651)</f>
        <v>0</v>
      </c>
      <c r="BB651" s="44" t="s">
        <v>38</v>
      </c>
      <c r="BC651" s="32"/>
      <c r="BD651" s="1001"/>
      <c r="BE651" s="1045">
        <f>BC653*BD645-BF651</f>
        <v>0</v>
      </c>
      <c r="BF651" s="970">
        <f>IF(BC645="",0,$M$651)</f>
        <v>0</v>
      </c>
      <c r="BG651" s="44" t="s">
        <v>38</v>
      </c>
      <c r="BH651" s="32"/>
      <c r="BI651" s="1001"/>
      <c r="BJ651" s="1045">
        <f>BH653*BI645-BK651</f>
        <v>0</v>
      </c>
      <c r="BK651" s="970">
        <f>IF(BH645="",0,$M$651)</f>
        <v>0</v>
      </c>
      <c r="BL651" s="75"/>
      <c r="BM651" s="76"/>
      <c r="BN651" s="1001"/>
      <c r="BO651" s="983"/>
      <c r="BP651" s="960"/>
      <c r="BQ651" s="75"/>
      <c r="BR651" s="76"/>
      <c r="BS651" s="1001"/>
      <c r="BT651" s="983"/>
      <c r="BU651" s="960"/>
      <c r="BV651" s="75"/>
      <c r="BW651" s="76"/>
      <c r="BX651" s="1001"/>
      <c r="BY651" s="983"/>
      <c r="BZ651" s="960"/>
      <c r="CA651" s="1003">
        <f t="shared" ref="CA651" si="278">BJ651+BK651+BE651+BF651+AZ651+BA651+AU651+AV651+AP651+AQ651+AK651+AL651+AF651+AG651+AA651+AB651+V651+W651+Q651+R651+L651+M651+G651+H651</f>
        <v>100000</v>
      </c>
      <c r="CB651" s="1019">
        <f t="shared" ref="CB651" si="279">H651+M651</f>
        <v>0</v>
      </c>
      <c r="CC651" s="1018">
        <f t="shared" ref="CC651" si="280">BK651+BF651+BA651+AV651+AQ651+AL651+AG651+AB651+W651+R651</f>
        <v>0</v>
      </c>
    </row>
    <row r="652" spans="1:81" s="230" customFormat="1" ht="18" customHeight="1">
      <c r="A652" s="1180"/>
      <c r="B652" s="1161"/>
      <c r="C652" s="1140"/>
      <c r="D652" s="45" t="s">
        <v>1</v>
      </c>
      <c r="E652" s="149">
        <f>IF(E651&lt;&gt;"",職員設定!G20,"0")</f>
        <v>10000</v>
      </c>
      <c r="F652" s="1001"/>
      <c r="G652" s="1046"/>
      <c r="H652" s="1103"/>
      <c r="I652" s="45" t="s">
        <v>1</v>
      </c>
      <c r="J652" s="149">
        <f>IF(J651&lt;&gt;"",職員設定!G20,"0")</f>
        <v>10000</v>
      </c>
      <c r="K652" s="1001"/>
      <c r="L652" s="1046"/>
      <c r="M652" s="1103"/>
      <c r="N652" s="45" t="s">
        <v>71</v>
      </c>
      <c r="O652" s="149">
        <f>IF(O651&lt;&gt;"",職員設定!$G$20,"0")</f>
        <v>10000</v>
      </c>
      <c r="P652" s="1001"/>
      <c r="Q652" s="1046"/>
      <c r="R652" s="971"/>
      <c r="S652" s="45" t="s">
        <v>71</v>
      </c>
      <c r="T652" s="149">
        <f>IF(T651&lt;&gt;"",職員設定!$G$20,"0")</f>
        <v>10000</v>
      </c>
      <c r="U652" s="1001"/>
      <c r="V652" s="1046"/>
      <c r="W652" s="971"/>
      <c r="X652" s="45" t="s">
        <v>71</v>
      </c>
      <c r="Y652" s="149">
        <f>IF(Y651&lt;&gt;"",職員設定!$G$20,"0")</f>
        <v>10000</v>
      </c>
      <c r="Z652" s="1001"/>
      <c r="AA652" s="1046"/>
      <c r="AB652" s="971"/>
      <c r="AC652" s="45" t="s">
        <v>71</v>
      </c>
      <c r="AD652" s="149" t="str">
        <f>IF(AD651&lt;&gt;"",職員設定!$G$20,"0")</f>
        <v>0</v>
      </c>
      <c r="AE652" s="1001"/>
      <c r="AF652" s="1046"/>
      <c r="AG652" s="971"/>
      <c r="AH652" s="45" t="s">
        <v>71</v>
      </c>
      <c r="AI652" s="149" t="str">
        <f>IF(AI651&lt;&gt;"",職員設定!$G$20,"0")</f>
        <v>0</v>
      </c>
      <c r="AJ652" s="1001"/>
      <c r="AK652" s="1046"/>
      <c r="AL652" s="971"/>
      <c r="AM652" s="45" t="s">
        <v>71</v>
      </c>
      <c r="AN652" s="149" t="str">
        <f>IF(AN651&lt;&gt;"",職員設定!$G$20,"0")</f>
        <v>0</v>
      </c>
      <c r="AO652" s="1001"/>
      <c r="AP652" s="1046"/>
      <c r="AQ652" s="971"/>
      <c r="AR652" s="45" t="s">
        <v>71</v>
      </c>
      <c r="AS652" s="149" t="str">
        <f>IF(AS651&lt;&gt;"",職員設定!$G$20,"0")</f>
        <v>0</v>
      </c>
      <c r="AT652" s="1001"/>
      <c r="AU652" s="1046"/>
      <c r="AV652" s="971"/>
      <c r="AW652" s="45" t="s">
        <v>71</v>
      </c>
      <c r="AX652" s="149" t="str">
        <f>IF(AX651&lt;&gt;"",職員設定!$G$20,"0")</f>
        <v>0</v>
      </c>
      <c r="AY652" s="1001"/>
      <c r="AZ652" s="1046"/>
      <c r="BA652" s="971"/>
      <c r="BB652" s="45" t="s">
        <v>71</v>
      </c>
      <c r="BC652" s="149" t="str">
        <f>IF(BC651&lt;&gt;"",職員設定!$G$20,"0")</f>
        <v>0</v>
      </c>
      <c r="BD652" s="1001"/>
      <c r="BE652" s="1046"/>
      <c r="BF652" s="971"/>
      <c r="BG652" s="45" t="s">
        <v>71</v>
      </c>
      <c r="BH652" s="149" t="str">
        <f>IF(BH651&lt;&gt;"",職員設定!$G$20,"0")</f>
        <v>0</v>
      </c>
      <c r="BI652" s="1001"/>
      <c r="BJ652" s="1046"/>
      <c r="BK652" s="971"/>
      <c r="BL652" s="45"/>
      <c r="BM652" s="149"/>
      <c r="BN652" s="1001"/>
      <c r="BO652" s="984"/>
      <c r="BP652" s="954"/>
      <c r="BQ652" s="45"/>
      <c r="BR652" s="149"/>
      <c r="BS652" s="1001"/>
      <c r="BT652" s="984"/>
      <c r="BU652" s="954"/>
      <c r="BV652" s="45"/>
      <c r="BW652" s="149"/>
      <c r="BX652" s="1001"/>
      <c r="BY652" s="984"/>
      <c r="BZ652" s="954"/>
      <c r="CA652" s="1004"/>
      <c r="CB652" s="1020"/>
      <c r="CC652" s="1013"/>
    </row>
    <row r="653" spans="1:81" ht="18" customHeight="1" thickBot="1">
      <c r="A653" s="1180"/>
      <c r="B653" s="1161"/>
      <c r="C653" s="1141"/>
      <c r="D653" s="46" t="s">
        <v>51</v>
      </c>
      <c r="E653" s="18">
        <f>E651-E652</f>
        <v>20000</v>
      </c>
      <c r="F653" s="1001"/>
      <c r="G653" s="1047"/>
      <c r="H653" s="1104"/>
      <c r="I653" s="46" t="s">
        <v>51</v>
      </c>
      <c r="J653" s="18">
        <f>J651-J652</f>
        <v>20000</v>
      </c>
      <c r="K653" s="1001"/>
      <c r="L653" s="1047"/>
      <c r="M653" s="1104"/>
      <c r="N653" s="46" t="s">
        <v>51</v>
      </c>
      <c r="O653" s="18">
        <f>O651-O652</f>
        <v>20000</v>
      </c>
      <c r="P653" s="1001"/>
      <c r="Q653" s="1047"/>
      <c r="R653" s="972"/>
      <c r="S653" s="46" t="s">
        <v>51</v>
      </c>
      <c r="T653" s="18">
        <f>T651-T652</f>
        <v>20000</v>
      </c>
      <c r="U653" s="1001"/>
      <c r="V653" s="1047"/>
      <c r="W653" s="972"/>
      <c r="X653" s="46" t="s">
        <v>51</v>
      </c>
      <c r="Y653" s="18">
        <f>Y651-Y652</f>
        <v>20000</v>
      </c>
      <c r="Z653" s="1001"/>
      <c r="AA653" s="1047"/>
      <c r="AB653" s="972"/>
      <c r="AC653" s="46" t="s">
        <v>51</v>
      </c>
      <c r="AD653" s="18">
        <f>AD651-AD652</f>
        <v>0</v>
      </c>
      <c r="AE653" s="1001"/>
      <c r="AF653" s="1047"/>
      <c r="AG653" s="972"/>
      <c r="AH653" s="46" t="s">
        <v>51</v>
      </c>
      <c r="AI653" s="18">
        <f>AI651-AI652</f>
        <v>0</v>
      </c>
      <c r="AJ653" s="1001"/>
      <c r="AK653" s="1047"/>
      <c r="AL653" s="972"/>
      <c r="AM653" s="46" t="s">
        <v>51</v>
      </c>
      <c r="AN653" s="18">
        <f>AN651-AN652</f>
        <v>0</v>
      </c>
      <c r="AO653" s="1001"/>
      <c r="AP653" s="1047"/>
      <c r="AQ653" s="972"/>
      <c r="AR653" s="46" t="s">
        <v>51</v>
      </c>
      <c r="AS653" s="18">
        <f>AS651-AS652</f>
        <v>0</v>
      </c>
      <c r="AT653" s="1001"/>
      <c r="AU653" s="1047"/>
      <c r="AV653" s="972"/>
      <c r="AW653" s="46" t="s">
        <v>51</v>
      </c>
      <c r="AX653" s="18">
        <f>AX651-AX652</f>
        <v>0</v>
      </c>
      <c r="AY653" s="1001"/>
      <c r="AZ653" s="1047"/>
      <c r="BA653" s="972"/>
      <c r="BB653" s="46" t="s">
        <v>51</v>
      </c>
      <c r="BC653" s="18">
        <f>BC651-BC652</f>
        <v>0</v>
      </c>
      <c r="BD653" s="1001"/>
      <c r="BE653" s="1047"/>
      <c r="BF653" s="972"/>
      <c r="BG653" s="46" t="s">
        <v>51</v>
      </c>
      <c r="BH653" s="18">
        <f>BH651-BH652</f>
        <v>0</v>
      </c>
      <c r="BI653" s="1001"/>
      <c r="BJ653" s="1047"/>
      <c r="BK653" s="972"/>
      <c r="BL653" s="77"/>
      <c r="BM653" s="78"/>
      <c r="BN653" s="1001"/>
      <c r="BO653" s="985"/>
      <c r="BP653" s="955"/>
      <c r="BQ653" s="77"/>
      <c r="BR653" s="78"/>
      <c r="BS653" s="1001"/>
      <c r="BT653" s="985"/>
      <c r="BU653" s="955"/>
      <c r="BV653" s="77"/>
      <c r="BW653" s="78"/>
      <c r="BX653" s="1001"/>
      <c r="BY653" s="985"/>
      <c r="BZ653" s="955"/>
      <c r="CA653" s="1005"/>
      <c r="CB653" s="1021"/>
      <c r="CC653" s="1014"/>
    </row>
    <row r="654" spans="1:81" ht="18" customHeight="1">
      <c r="A654" s="1180"/>
      <c r="B654" s="1161"/>
      <c r="C654" s="1170" t="str">
        <f>職員設定!$H$7</f>
        <v>調整手当</v>
      </c>
      <c r="D654" s="44" t="s">
        <v>38</v>
      </c>
      <c r="E654" s="32"/>
      <c r="F654" s="1001"/>
      <c r="G654" s="1045">
        <f>E656*F645-H654</f>
        <v>0</v>
      </c>
      <c r="H654" s="1095"/>
      <c r="I654" s="44" t="s">
        <v>38</v>
      </c>
      <c r="J654" s="32"/>
      <c r="K654" s="1001"/>
      <c r="L654" s="1045">
        <f>J656*K645-M654</f>
        <v>0</v>
      </c>
      <c r="M654" s="1095"/>
      <c r="N654" s="44" t="s">
        <v>38</v>
      </c>
      <c r="O654" s="32"/>
      <c r="P654" s="1001"/>
      <c r="Q654" s="1045">
        <f>O656*P645-R654</f>
        <v>0</v>
      </c>
      <c r="R654" s="970">
        <f>IF(O645="",0,$M$654)</f>
        <v>0</v>
      </c>
      <c r="S654" s="44" t="s">
        <v>38</v>
      </c>
      <c r="T654" s="32"/>
      <c r="U654" s="1001"/>
      <c r="V654" s="1045">
        <f>T656*U645-W654</f>
        <v>0</v>
      </c>
      <c r="W654" s="970">
        <f>IF(T645="",0,$M$654)</f>
        <v>0</v>
      </c>
      <c r="X654" s="44" t="s">
        <v>38</v>
      </c>
      <c r="Y654" s="32"/>
      <c r="Z654" s="1001"/>
      <c r="AA654" s="1045">
        <f>Y656*Z645-AB654</f>
        <v>0</v>
      </c>
      <c r="AB654" s="970">
        <f>IF(Y645="",0,$M$654)</f>
        <v>0</v>
      </c>
      <c r="AC654" s="44" t="s">
        <v>38</v>
      </c>
      <c r="AD654" s="32"/>
      <c r="AE654" s="1001"/>
      <c r="AF654" s="1045">
        <f>AD656*AE645-AG654</f>
        <v>0</v>
      </c>
      <c r="AG654" s="970">
        <f>IF(AD645="",0,$M$654)</f>
        <v>0</v>
      </c>
      <c r="AH654" s="44" t="s">
        <v>38</v>
      </c>
      <c r="AI654" s="32"/>
      <c r="AJ654" s="1001"/>
      <c r="AK654" s="1045">
        <f>AI656*AJ645-AL654</f>
        <v>0</v>
      </c>
      <c r="AL654" s="970">
        <f>IF(AI645="",0,$M$654)</f>
        <v>0</v>
      </c>
      <c r="AM654" s="44" t="s">
        <v>38</v>
      </c>
      <c r="AN654" s="32"/>
      <c r="AO654" s="1001"/>
      <c r="AP654" s="1045">
        <f>AN656*AO645-AQ654</f>
        <v>0</v>
      </c>
      <c r="AQ654" s="970">
        <f>IF(AN645="",0,$M$654)</f>
        <v>0</v>
      </c>
      <c r="AR654" s="44" t="s">
        <v>38</v>
      </c>
      <c r="AS654" s="32"/>
      <c r="AT654" s="1001"/>
      <c r="AU654" s="1045">
        <f>AS656*AT645-AV654</f>
        <v>0</v>
      </c>
      <c r="AV654" s="970">
        <f>IF(AS645="",0,$M$654)</f>
        <v>0</v>
      </c>
      <c r="AW654" s="44" t="s">
        <v>38</v>
      </c>
      <c r="AX654" s="32"/>
      <c r="AY654" s="1001"/>
      <c r="AZ654" s="1045">
        <f>AX656*AY645-BA654</f>
        <v>0</v>
      </c>
      <c r="BA654" s="970">
        <f>IF(AX645="",0,$M$654)</f>
        <v>0</v>
      </c>
      <c r="BB654" s="44" t="s">
        <v>38</v>
      </c>
      <c r="BC654" s="32"/>
      <c r="BD654" s="1001"/>
      <c r="BE654" s="1045">
        <f>BC656*BD645-BF654</f>
        <v>0</v>
      </c>
      <c r="BF654" s="970">
        <f>IF(BC645="",0,$M$654)</f>
        <v>0</v>
      </c>
      <c r="BG654" s="44" t="s">
        <v>38</v>
      </c>
      <c r="BH654" s="32"/>
      <c r="BI654" s="1001"/>
      <c r="BJ654" s="1045">
        <f>BH656*BI645-BK654</f>
        <v>0</v>
      </c>
      <c r="BK654" s="970">
        <f>IF(BH645="",0,$M$654)</f>
        <v>0</v>
      </c>
      <c r="BL654" s="75"/>
      <c r="BM654" s="76"/>
      <c r="BN654" s="1001"/>
      <c r="BO654" s="983"/>
      <c r="BP654" s="960"/>
      <c r="BQ654" s="75"/>
      <c r="BR654" s="76"/>
      <c r="BS654" s="1001"/>
      <c r="BT654" s="983"/>
      <c r="BU654" s="960"/>
      <c r="BV654" s="75"/>
      <c r="BW654" s="76"/>
      <c r="BX654" s="1001"/>
      <c r="BY654" s="983"/>
      <c r="BZ654" s="960"/>
      <c r="CA654" s="1003">
        <f t="shared" ref="CA654" si="281">BJ654+BK654+BE654+BF654+AZ654+BA654+AU654+AV654+AP654+AQ654+AK654+AL654+AF654+AG654+AA654+AB654+V654+W654+Q654+R654+L654+M654+G654+H654</f>
        <v>0</v>
      </c>
      <c r="CB654" s="1019">
        <f t="shared" ref="CB654" si="282">H654+M654</f>
        <v>0</v>
      </c>
      <c r="CC654" s="1018">
        <f t="shared" ref="CC654" si="283">BK654+BF654+BA654+AV654+AQ654+AL654+AG654+AB654+W654+R654</f>
        <v>0</v>
      </c>
    </row>
    <row r="655" spans="1:81" s="230" customFormat="1" ht="18" customHeight="1">
      <c r="A655" s="1180"/>
      <c r="B655" s="1162"/>
      <c r="C655" s="1140"/>
      <c r="D655" s="45" t="s">
        <v>1</v>
      </c>
      <c r="E655" s="149" t="str">
        <f>IF(E654&lt;&gt;"",職員設定!H20,"0")</f>
        <v>0</v>
      </c>
      <c r="F655" s="1001"/>
      <c r="G655" s="1046"/>
      <c r="H655" s="1103"/>
      <c r="I655" s="45" t="s">
        <v>1</v>
      </c>
      <c r="J655" s="149" t="str">
        <f>IF(J654&lt;&gt;"",職員設定!H20,"0")</f>
        <v>0</v>
      </c>
      <c r="K655" s="1001"/>
      <c r="L655" s="1046"/>
      <c r="M655" s="1103"/>
      <c r="N655" s="45" t="s">
        <v>71</v>
      </c>
      <c r="O655" s="149" t="str">
        <f>IF(O654&lt;&gt;"",職員設定!$H$20,"0")</f>
        <v>0</v>
      </c>
      <c r="P655" s="1001"/>
      <c r="Q655" s="1046"/>
      <c r="R655" s="971"/>
      <c r="S655" s="45" t="s">
        <v>71</v>
      </c>
      <c r="T655" s="149" t="str">
        <f>IF(T654&lt;&gt;"",職員設定!$H$20,"0")</f>
        <v>0</v>
      </c>
      <c r="U655" s="1001"/>
      <c r="V655" s="1046"/>
      <c r="W655" s="971"/>
      <c r="X655" s="45" t="s">
        <v>71</v>
      </c>
      <c r="Y655" s="149" t="str">
        <f>IF(Y654&lt;&gt;"",職員設定!$H$20,"0")</f>
        <v>0</v>
      </c>
      <c r="Z655" s="1001"/>
      <c r="AA655" s="1046"/>
      <c r="AB655" s="971"/>
      <c r="AC655" s="45" t="s">
        <v>71</v>
      </c>
      <c r="AD655" s="149" t="str">
        <f>IF(AD654&lt;&gt;"",職員設定!$H$20,"0")</f>
        <v>0</v>
      </c>
      <c r="AE655" s="1001"/>
      <c r="AF655" s="1046"/>
      <c r="AG655" s="971"/>
      <c r="AH655" s="45" t="s">
        <v>71</v>
      </c>
      <c r="AI655" s="149" t="str">
        <f>IF(AI654&lt;&gt;"",職員設定!$H$20,"0")</f>
        <v>0</v>
      </c>
      <c r="AJ655" s="1001"/>
      <c r="AK655" s="1046"/>
      <c r="AL655" s="971"/>
      <c r="AM655" s="45" t="s">
        <v>71</v>
      </c>
      <c r="AN655" s="149" t="str">
        <f>IF(AN654&lt;&gt;"",職員設定!$H$20,"0")</f>
        <v>0</v>
      </c>
      <c r="AO655" s="1001"/>
      <c r="AP655" s="1046"/>
      <c r="AQ655" s="971"/>
      <c r="AR655" s="45" t="s">
        <v>71</v>
      </c>
      <c r="AS655" s="149" t="str">
        <f>IF(AS654&lt;&gt;"",職員設定!$H$20,"0")</f>
        <v>0</v>
      </c>
      <c r="AT655" s="1001"/>
      <c r="AU655" s="1046"/>
      <c r="AV655" s="971"/>
      <c r="AW655" s="45" t="s">
        <v>71</v>
      </c>
      <c r="AX655" s="149" t="str">
        <f>IF(AX654&lt;&gt;"",職員設定!$H$20,"0")</f>
        <v>0</v>
      </c>
      <c r="AY655" s="1001"/>
      <c r="AZ655" s="1046"/>
      <c r="BA655" s="971"/>
      <c r="BB655" s="45" t="s">
        <v>71</v>
      </c>
      <c r="BC655" s="149" t="str">
        <f>IF(BC654&lt;&gt;"",職員設定!$H$20,"0")</f>
        <v>0</v>
      </c>
      <c r="BD655" s="1001"/>
      <c r="BE655" s="1046"/>
      <c r="BF655" s="971"/>
      <c r="BG655" s="45" t="s">
        <v>71</v>
      </c>
      <c r="BH655" s="149" t="str">
        <f>IF(BH654&lt;&gt;"",職員設定!$H$20,"0")</f>
        <v>0</v>
      </c>
      <c r="BI655" s="1001"/>
      <c r="BJ655" s="1046"/>
      <c r="BK655" s="971"/>
      <c r="BL655" s="45"/>
      <c r="BM655" s="149"/>
      <c r="BN655" s="1001"/>
      <c r="BO655" s="984"/>
      <c r="BP655" s="954"/>
      <c r="BQ655" s="45"/>
      <c r="BR655" s="149"/>
      <c r="BS655" s="1001"/>
      <c r="BT655" s="984"/>
      <c r="BU655" s="954"/>
      <c r="BV655" s="45"/>
      <c r="BW655" s="149"/>
      <c r="BX655" s="1001"/>
      <c r="BY655" s="984"/>
      <c r="BZ655" s="954"/>
      <c r="CA655" s="1004"/>
      <c r="CB655" s="1020"/>
      <c r="CC655" s="1013"/>
    </row>
    <row r="656" spans="1:81" ht="18" customHeight="1" thickBot="1">
      <c r="A656" s="1180"/>
      <c r="B656" s="1162"/>
      <c r="C656" s="1141"/>
      <c r="D656" s="46" t="s">
        <v>51</v>
      </c>
      <c r="E656" s="18">
        <f>E654-E655</f>
        <v>0</v>
      </c>
      <c r="F656" s="1001"/>
      <c r="G656" s="1047"/>
      <c r="H656" s="1104"/>
      <c r="I656" s="46" t="s">
        <v>51</v>
      </c>
      <c r="J656" s="18">
        <f>J654-J655</f>
        <v>0</v>
      </c>
      <c r="K656" s="1001"/>
      <c r="L656" s="1047"/>
      <c r="M656" s="1104"/>
      <c r="N656" s="46" t="s">
        <v>51</v>
      </c>
      <c r="O656" s="18">
        <f>O654-O655</f>
        <v>0</v>
      </c>
      <c r="P656" s="1001"/>
      <c r="Q656" s="1047"/>
      <c r="R656" s="972"/>
      <c r="S656" s="46" t="s">
        <v>51</v>
      </c>
      <c r="T656" s="18">
        <f>T654-T655</f>
        <v>0</v>
      </c>
      <c r="U656" s="1001"/>
      <c r="V656" s="1047"/>
      <c r="W656" s="972"/>
      <c r="X656" s="46" t="s">
        <v>51</v>
      </c>
      <c r="Y656" s="18">
        <f>Y654-Y655</f>
        <v>0</v>
      </c>
      <c r="Z656" s="1001"/>
      <c r="AA656" s="1047"/>
      <c r="AB656" s="972"/>
      <c r="AC656" s="46" t="s">
        <v>51</v>
      </c>
      <c r="AD656" s="18">
        <f>AD654-AD655</f>
        <v>0</v>
      </c>
      <c r="AE656" s="1001"/>
      <c r="AF656" s="1047"/>
      <c r="AG656" s="972"/>
      <c r="AH656" s="46" t="s">
        <v>51</v>
      </c>
      <c r="AI656" s="18">
        <f>AI654-AI655</f>
        <v>0</v>
      </c>
      <c r="AJ656" s="1001"/>
      <c r="AK656" s="1047"/>
      <c r="AL656" s="972"/>
      <c r="AM656" s="46" t="s">
        <v>51</v>
      </c>
      <c r="AN656" s="18">
        <f>AN654-AN655</f>
        <v>0</v>
      </c>
      <c r="AO656" s="1001"/>
      <c r="AP656" s="1047"/>
      <c r="AQ656" s="972"/>
      <c r="AR656" s="46" t="s">
        <v>51</v>
      </c>
      <c r="AS656" s="18">
        <f>AS654-AS655</f>
        <v>0</v>
      </c>
      <c r="AT656" s="1001"/>
      <c r="AU656" s="1047"/>
      <c r="AV656" s="972"/>
      <c r="AW656" s="46" t="s">
        <v>51</v>
      </c>
      <c r="AX656" s="18">
        <f>AX654-AX655</f>
        <v>0</v>
      </c>
      <c r="AY656" s="1001"/>
      <c r="AZ656" s="1047"/>
      <c r="BA656" s="972"/>
      <c r="BB656" s="46" t="s">
        <v>51</v>
      </c>
      <c r="BC656" s="18">
        <f>BC654-BC655</f>
        <v>0</v>
      </c>
      <c r="BD656" s="1001"/>
      <c r="BE656" s="1047"/>
      <c r="BF656" s="972"/>
      <c r="BG656" s="46" t="s">
        <v>51</v>
      </c>
      <c r="BH656" s="18">
        <f>BH654-BH655</f>
        <v>0</v>
      </c>
      <c r="BI656" s="1001"/>
      <c r="BJ656" s="1047"/>
      <c r="BK656" s="972"/>
      <c r="BL656" s="77"/>
      <c r="BM656" s="78"/>
      <c r="BN656" s="1001"/>
      <c r="BO656" s="985"/>
      <c r="BP656" s="955"/>
      <c r="BQ656" s="77"/>
      <c r="BR656" s="78"/>
      <c r="BS656" s="1001"/>
      <c r="BT656" s="985"/>
      <c r="BU656" s="955"/>
      <c r="BV656" s="77"/>
      <c r="BW656" s="78"/>
      <c r="BX656" s="1001"/>
      <c r="BY656" s="985"/>
      <c r="BZ656" s="955"/>
      <c r="CA656" s="1005"/>
      <c r="CB656" s="1021"/>
      <c r="CC656" s="1014"/>
    </row>
    <row r="657" spans="1:81" ht="18" customHeight="1">
      <c r="A657" s="1180"/>
      <c r="B657" s="1162"/>
      <c r="C657" s="1140" t="str">
        <f>職員設定!$I$7</f>
        <v>名称</v>
      </c>
      <c r="D657" s="44" t="s">
        <v>38</v>
      </c>
      <c r="E657" s="32"/>
      <c r="F657" s="1001"/>
      <c r="G657" s="1046">
        <f>E659*F645-H657</f>
        <v>0</v>
      </c>
      <c r="H657" s="1095"/>
      <c r="I657" s="44" t="s">
        <v>38</v>
      </c>
      <c r="J657" s="32"/>
      <c r="K657" s="1001"/>
      <c r="L657" s="1046">
        <f>J659*K645-M657</f>
        <v>0</v>
      </c>
      <c r="M657" s="1095"/>
      <c r="N657" s="48" t="s">
        <v>38</v>
      </c>
      <c r="O657" s="33"/>
      <c r="P657" s="1001"/>
      <c r="Q657" s="1046">
        <f>O659*P645-R657</f>
        <v>0</v>
      </c>
      <c r="R657" s="970">
        <f>IF(O657="",0,$M$657)</f>
        <v>0</v>
      </c>
      <c r="S657" s="48" t="s">
        <v>38</v>
      </c>
      <c r="T657" s="33"/>
      <c r="U657" s="1001"/>
      <c r="V657" s="1046">
        <f>T659*U645-W657</f>
        <v>0</v>
      </c>
      <c r="W657" s="970">
        <f>IF(T657="",0,$M$657)</f>
        <v>0</v>
      </c>
      <c r="X657" s="48" t="s">
        <v>38</v>
      </c>
      <c r="Y657" s="33"/>
      <c r="Z657" s="1001"/>
      <c r="AA657" s="1046">
        <f>Y659*Z645-AB657</f>
        <v>0</v>
      </c>
      <c r="AB657" s="970">
        <f>IF(Y657="",0,$M$657)</f>
        <v>0</v>
      </c>
      <c r="AC657" s="48" t="s">
        <v>38</v>
      </c>
      <c r="AD657" s="33"/>
      <c r="AE657" s="1001"/>
      <c r="AF657" s="1046">
        <f>AD659*AE645-AG657</f>
        <v>0</v>
      </c>
      <c r="AG657" s="970">
        <f>IF(AD657="",0,$M$657)</f>
        <v>0</v>
      </c>
      <c r="AH657" s="48" t="s">
        <v>38</v>
      </c>
      <c r="AI657" s="33"/>
      <c r="AJ657" s="1001"/>
      <c r="AK657" s="1046">
        <f>AI659*AJ645-AL657</f>
        <v>0</v>
      </c>
      <c r="AL657" s="970">
        <f>IF(AI657="",0,$M$657)</f>
        <v>0</v>
      </c>
      <c r="AM657" s="48" t="s">
        <v>38</v>
      </c>
      <c r="AN657" s="33"/>
      <c r="AO657" s="1001"/>
      <c r="AP657" s="1046">
        <f>AN659*AO645-AQ657</f>
        <v>0</v>
      </c>
      <c r="AQ657" s="970">
        <f>IF(AN657="",0,$M$657)</f>
        <v>0</v>
      </c>
      <c r="AR657" s="48" t="s">
        <v>38</v>
      </c>
      <c r="AS657" s="33"/>
      <c r="AT657" s="1001"/>
      <c r="AU657" s="1046">
        <f>AS659*AT645-AV657</f>
        <v>0</v>
      </c>
      <c r="AV657" s="970">
        <f>IF(AS657="",0,$M$657)</f>
        <v>0</v>
      </c>
      <c r="AW657" s="48" t="s">
        <v>38</v>
      </c>
      <c r="AX657" s="33"/>
      <c r="AY657" s="1001"/>
      <c r="AZ657" s="1046">
        <f>AX659*AY645-BA657</f>
        <v>0</v>
      </c>
      <c r="BA657" s="970">
        <f>IF(AX657="",0,$M$657)</f>
        <v>0</v>
      </c>
      <c r="BB657" s="48" t="s">
        <v>38</v>
      </c>
      <c r="BC657" s="33"/>
      <c r="BD657" s="1001"/>
      <c r="BE657" s="1046">
        <f>BC659*BD645-BF657</f>
        <v>0</v>
      </c>
      <c r="BF657" s="970">
        <f>IF(BC657="",0,$M$657)</f>
        <v>0</v>
      </c>
      <c r="BG657" s="48" t="s">
        <v>38</v>
      </c>
      <c r="BH657" s="33"/>
      <c r="BI657" s="1001"/>
      <c r="BJ657" s="1046">
        <f>BH659*BI645-BK657</f>
        <v>0</v>
      </c>
      <c r="BK657" s="970">
        <f>IF(BH657="",0,$M$657)</f>
        <v>0</v>
      </c>
      <c r="BL657" s="75"/>
      <c r="BM657" s="76"/>
      <c r="BN657" s="1001"/>
      <c r="BO657" s="984"/>
      <c r="BP657" s="960"/>
      <c r="BQ657" s="75"/>
      <c r="BR657" s="76"/>
      <c r="BS657" s="1001"/>
      <c r="BT657" s="984"/>
      <c r="BU657" s="960"/>
      <c r="BV657" s="75"/>
      <c r="BW657" s="76"/>
      <c r="BX657" s="1001"/>
      <c r="BY657" s="984"/>
      <c r="BZ657" s="960"/>
      <c r="CA657" s="1003">
        <f t="shared" ref="CA657" si="284">BJ657+BK657+BE657+BF657+AZ657+BA657+AU657+AV657+AP657+AQ657+AK657+AL657+AF657+AG657+AA657+AB657+V657+W657+Q657+R657+L657+M657+G657+H657</f>
        <v>0</v>
      </c>
      <c r="CB657" s="1019">
        <f t="shared" ref="CB657" si="285">H657+M657</f>
        <v>0</v>
      </c>
      <c r="CC657" s="1018">
        <f>BK657+BF657+BA657+AV657+AQ657+AL657+AG657+AB657+W657+R657</f>
        <v>0</v>
      </c>
    </row>
    <row r="658" spans="1:81" s="230" customFormat="1" ht="18" customHeight="1">
      <c r="A658" s="1180"/>
      <c r="B658" s="1162"/>
      <c r="C658" s="1140"/>
      <c r="D658" s="45" t="s">
        <v>1</v>
      </c>
      <c r="E658" s="149" t="str">
        <f>IF(E657&lt;&gt;"",職員設定!I20,"0")</f>
        <v>0</v>
      </c>
      <c r="F658" s="1001"/>
      <c r="G658" s="1046"/>
      <c r="H658" s="1103"/>
      <c r="I658" s="45" t="s">
        <v>1</v>
      </c>
      <c r="J658" s="149" t="str">
        <f>IF(J657&lt;&gt;"",職員設定!I20,"0")</f>
        <v>0</v>
      </c>
      <c r="K658" s="1001"/>
      <c r="L658" s="1046"/>
      <c r="M658" s="1103"/>
      <c r="N658" s="45" t="s">
        <v>71</v>
      </c>
      <c r="O658" s="149" t="str">
        <f>IF(O657&lt;&gt;"",職員設定!$I$20,"0")</f>
        <v>0</v>
      </c>
      <c r="P658" s="1001"/>
      <c r="Q658" s="1046"/>
      <c r="R658" s="971"/>
      <c r="S658" s="45" t="s">
        <v>71</v>
      </c>
      <c r="T658" s="149" t="str">
        <f>IF(T657&lt;&gt;"",職員設定!$I$20,"0")</f>
        <v>0</v>
      </c>
      <c r="U658" s="1001"/>
      <c r="V658" s="1046"/>
      <c r="W658" s="971"/>
      <c r="X658" s="45" t="s">
        <v>71</v>
      </c>
      <c r="Y658" s="149" t="str">
        <f>IF(Y657&lt;&gt;"",職員設定!$I$20,"0")</f>
        <v>0</v>
      </c>
      <c r="Z658" s="1001"/>
      <c r="AA658" s="1046"/>
      <c r="AB658" s="971"/>
      <c r="AC658" s="45" t="s">
        <v>71</v>
      </c>
      <c r="AD658" s="149" t="str">
        <f>IF(AD657&lt;&gt;"",職員設定!$I$20,"0")</f>
        <v>0</v>
      </c>
      <c r="AE658" s="1001"/>
      <c r="AF658" s="1046"/>
      <c r="AG658" s="971"/>
      <c r="AH658" s="45" t="s">
        <v>71</v>
      </c>
      <c r="AI658" s="149" t="str">
        <f>IF(AI657&lt;&gt;"",職員設定!$I$20,"0")</f>
        <v>0</v>
      </c>
      <c r="AJ658" s="1001"/>
      <c r="AK658" s="1046"/>
      <c r="AL658" s="971"/>
      <c r="AM658" s="45" t="s">
        <v>71</v>
      </c>
      <c r="AN658" s="149" t="str">
        <f>IF(AN657&lt;&gt;"",職員設定!$I$20,"0")</f>
        <v>0</v>
      </c>
      <c r="AO658" s="1001"/>
      <c r="AP658" s="1046"/>
      <c r="AQ658" s="971"/>
      <c r="AR658" s="45" t="s">
        <v>71</v>
      </c>
      <c r="AS658" s="149" t="str">
        <f>IF(AS657&lt;&gt;"",職員設定!$I$20,"0")</f>
        <v>0</v>
      </c>
      <c r="AT658" s="1001"/>
      <c r="AU658" s="1046"/>
      <c r="AV658" s="971"/>
      <c r="AW658" s="45" t="s">
        <v>71</v>
      </c>
      <c r="AX658" s="149" t="str">
        <f>IF(AX657&lt;&gt;"",職員設定!$I$20,"0")</f>
        <v>0</v>
      </c>
      <c r="AY658" s="1001"/>
      <c r="AZ658" s="1046"/>
      <c r="BA658" s="971"/>
      <c r="BB658" s="45" t="s">
        <v>71</v>
      </c>
      <c r="BC658" s="149" t="str">
        <f>IF(BC657&lt;&gt;"",職員設定!$I$20,"0")</f>
        <v>0</v>
      </c>
      <c r="BD658" s="1001"/>
      <c r="BE658" s="1046"/>
      <c r="BF658" s="971"/>
      <c r="BG658" s="45" t="s">
        <v>71</v>
      </c>
      <c r="BH658" s="149" t="str">
        <f>IF(BH657&lt;&gt;"",職員設定!$I$20,"0")</f>
        <v>0</v>
      </c>
      <c r="BI658" s="1001"/>
      <c r="BJ658" s="1046"/>
      <c r="BK658" s="971"/>
      <c r="BL658" s="45"/>
      <c r="BM658" s="149"/>
      <c r="BN658" s="1001"/>
      <c r="BO658" s="984"/>
      <c r="BP658" s="954"/>
      <c r="BQ658" s="45"/>
      <c r="BR658" s="149"/>
      <c r="BS658" s="1001"/>
      <c r="BT658" s="984"/>
      <c r="BU658" s="954"/>
      <c r="BV658" s="45"/>
      <c r="BW658" s="149"/>
      <c r="BX658" s="1001"/>
      <c r="BY658" s="984"/>
      <c r="BZ658" s="954"/>
      <c r="CA658" s="1004"/>
      <c r="CB658" s="1020"/>
      <c r="CC658" s="1013"/>
    </row>
    <row r="659" spans="1:81" ht="18" customHeight="1" thickBot="1">
      <c r="A659" s="1180"/>
      <c r="B659" s="1163"/>
      <c r="C659" s="1141"/>
      <c r="D659" s="46" t="s">
        <v>51</v>
      </c>
      <c r="E659" s="18">
        <f>E657-E658</f>
        <v>0</v>
      </c>
      <c r="F659" s="1001"/>
      <c r="G659" s="1047"/>
      <c r="H659" s="1104"/>
      <c r="I659" s="46" t="s">
        <v>51</v>
      </c>
      <c r="J659" s="18">
        <f>J657-J658</f>
        <v>0</v>
      </c>
      <c r="K659" s="1001"/>
      <c r="L659" s="1047"/>
      <c r="M659" s="1104"/>
      <c r="N659" s="46" t="s">
        <v>51</v>
      </c>
      <c r="O659" s="18">
        <f>O657-O658</f>
        <v>0</v>
      </c>
      <c r="P659" s="1001"/>
      <c r="Q659" s="1047"/>
      <c r="R659" s="972"/>
      <c r="S659" s="46" t="s">
        <v>51</v>
      </c>
      <c r="T659" s="18">
        <f>T657-T658</f>
        <v>0</v>
      </c>
      <c r="U659" s="1001"/>
      <c r="V659" s="1047"/>
      <c r="W659" s="972"/>
      <c r="X659" s="46" t="s">
        <v>51</v>
      </c>
      <c r="Y659" s="18">
        <f>Y657-Y658</f>
        <v>0</v>
      </c>
      <c r="Z659" s="1001"/>
      <c r="AA659" s="1047"/>
      <c r="AB659" s="972"/>
      <c r="AC659" s="46" t="s">
        <v>51</v>
      </c>
      <c r="AD659" s="18">
        <f>AD657-AD658</f>
        <v>0</v>
      </c>
      <c r="AE659" s="1001"/>
      <c r="AF659" s="1047"/>
      <c r="AG659" s="972"/>
      <c r="AH659" s="46" t="s">
        <v>51</v>
      </c>
      <c r="AI659" s="18">
        <f>AI657-AI658</f>
        <v>0</v>
      </c>
      <c r="AJ659" s="1001"/>
      <c r="AK659" s="1047"/>
      <c r="AL659" s="972"/>
      <c r="AM659" s="46" t="s">
        <v>51</v>
      </c>
      <c r="AN659" s="18">
        <f>AN657-AN658</f>
        <v>0</v>
      </c>
      <c r="AO659" s="1001"/>
      <c r="AP659" s="1047"/>
      <c r="AQ659" s="972"/>
      <c r="AR659" s="46" t="s">
        <v>51</v>
      </c>
      <c r="AS659" s="18">
        <f>AS657-AS658</f>
        <v>0</v>
      </c>
      <c r="AT659" s="1001"/>
      <c r="AU659" s="1047"/>
      <c r="AV659" s="972"/>
      <c r="AW659" s="46" t="s">
        <v>51</v>
      </c>
      <c r="AX659" s="18">
        <f>AX657-AX658</f>
        <v>0</v>
      </c>
      <c r="AY659" s="1001"/>
      <c r="AZ659" s="1047"/>
      <c r="BA659" s="972"/>
      <c r="BB659" s="46" t="s">
        <v>51</v>
      </c>
      <c r="BC659" s="18">
        <f>BC657-BC658</f>
        <v>0</v>
      </c>
      <c r="BD659" s="1001"/>
      <c r="BE659" s="1047"/>
      <c r="BF659" s="972"/>
      <c r="BG659" s="46" t="s">
        <v>51</v>
      </c>
      <c r="BH659" s="18">
        <f>BH657-BH658</f>
        <v>0</v>
      </c>
      <c r="BI659" s="1001"/>
      <c r="BJ659" s="1047"/>
      <c r="BK659" s="972"/>
      <c r="BL659" s="77"/>
      <c r="BM659" s="78"/>
      <c r="BN659" s="1001"/>
      <c r="BO659" s="985"/>
      <c r="BP659" s="955"/>
      <c r="BQ659" s="77"/>
      <c r="BR659" s="78"/>
      <c r="BS659" s="1001"/>
      <c r="BT659" s="985"/>
      <c r="BU659" s="955"/>
      <c r="BV659" s="77"/>
      <c r="BW659" s="78"/>
      <c r="BX659" s="1001"/>
      <c r="BY659" s="985"/>
      <c r="BZ659" s="955"/>
      <c r="CA659" s="1005"/>
      <c r="CB659" s="1021"/>
      <c r="CC659" s="1014"/>
    </row>
    <row r="660" spans="1:81" ht="18" customHeight="1">
      <c r="A660" s="1180"/>
      <c r="B660" s="1142" t="s">
        <v>53</v>
      </c>
      <c r="C660" s="1177" t="str">
        <f>職員設定!$J$7</f>
        <v>名称</v>
      </c>
      <c r="D660" s="44" t="s">
        <v>48</v>
      </c>
      <c r="E660" s="32"/>
      <c r="F660" s="1001"/>
      <c r="G660" s="1045">
        <f>E663*F645-H660</f>
        <v>0</v>
      </c>
      <c r="H660" s="1095"/>
      <c r="I660" s="44" t="s">
        <v>48</v>
      </c>
      <c r="J660" s="32"/>
      <c r="K660" s="1001"/>
      <c r="L660" s="1045">
        <f>J663*K645-M660</f>
        <v>0</v>
      </c>
      <c r="M660" s="1095"/>
      <c r="N660" s="44" t="s">
        <v>48</v>
      </c>
      <c r="O660" s="32"/>
      <c r="P660" s="1001"/>
      <c r="Q660" s="1045">
        <f>O663*P645-R660</f>
        <v>0</v>
      </c>
      <c r="R660" s="986"/>
      <c r="S660" s="44" t="s">
        <v>48</v>
      </c>
      <c r="T660" s="32"/>
      <c r="U660" s="1001"/>
      <c r="V660" s="1045">
        <f>T663*U645-W660</f>
        <v>0</v>
      </c>
      <c r="W660" s="986"/>
      <c r="X660" s="44" t="s">
        <v>48</v>
      </c>
      <c r="Y660" s="32"/>
      <c r="Z660" s="1001"/>
      <c r="AA660" s="1045">
        <f>Y663*Z645-AB660</f>
        <v>0</v>
      </c>
      <c r="AB660" s="986"/>
      <c r="AC660" s="44" t="s">
        <v>48</v>
      </c>
      <c r="AD660" s="32"/>
      <c r="AE660" s="1001"/>
      <c r="AF660" s="1045">
        <f>AD663*AE645-AG660</f>
        <v>0</v>
      </c>
      <c r="AG660" s="986"/>
      <c r="AH660" s="44" t="s">
        <v>48</v>
      </c>
      <c r="AI660" s="32"/>
      <c r="AJ660" s="1001"/>
      <c r="AK660" s="1045">
        <f>AI663*AJ645-AL660</f>
        <v>0</v>
      </c>
      <c r="AL660" s="986"/>
      <c r="AM660" s="44" t="s">
        <v>48</v>
      </c>
      <c r="AN660" s="32"/>
      <c r="AO660" s="1001"/>
      <c r="AP660" s="1045">
        <f>AN663*AO645-AQ660</f>
        <v>0</v>
      </c>
      <c r="AQ660" s="986"/>
      <c r="AR660" s="44" t="s">
        <v>48</v>
      </c>
      <c r="AS660" s="32"/>
      <c r="AT660" s="1001"/>
      <c r="AU660" s="1045">
        <f>AS663*AT645-AV660</f>
        <v>0</v>
      </c>
      <c r="AV660" s="986"/>
      <c r="AW660" s="44" t="s">
        <v>48</v>
      </c>
      <c r="AX660" s="32"/>
      <c r="AY660" s="1001"/>
      <c r="AZ660" s="1045">
        <f>AX663*AY645-BA660</f>
        <v>0</v>
      </c>
      <c r="BA660" s="986"/>
      <c r="BB660" s="44" t="s">
        <v>48</v>
      </c>
      <c r="BC660" s="32"/>
      <c r="BD660" s="1001"/>
      <c r="BE660" s="1045">
        <f>BC663*BD645-BF660</f>
        <v>0</v>
      </c>
      <c r="BF660" s="986"/>
      <c r="BG660" s="44" t="s">
        <v>48</v>
      </c>
      <c r="BH660" s="32"/>
      <c r="BI660" s="1001"/>
      <c r="BJ660" s="1045">
        <f>BH663*BI645-BK660</f>
        <v>0</v>
      </c>
      <c r="BK660" s="986"/>
      <c r="BL660" s="409" t="s">
        <v>206</v>
      </c>
      <c r="BM660" s="32"/>
      <c r="BN660" s="1001"/>
      <c r="BO660" s="973">
        <f>BM663*BN645-BP660</f>
        <v>0</v>
      </c>
      <c r="BP660" s="961">
        <f>IF(BM661&gt;BM660,(BM661-BM660)*BN645,0)</f>
        <v>0</v>
      </c>
      <c r="BQ660" s="409" t="s">
        <v>206</v>
      </c>
      <c r="BR660" s="32"/>
      <c r="BS660" s="1001"/>
      <c r="BT660" s="973">
        <f>BR663*BS645-BU660</f>
        <v>0</v>
      </c>
      <c r="BU660" s="961">
        <f>IF(BR661&gt;BR660,(BR661-BR660)*BS645,0)</f>
        <v>0</v>
      </c>
      <c r="BV660" s="409" t="s">
        <v>206</v>
      </c>
      <c r="BW660" s="32"/>
      <c r="BX660" s="1001"/>
      <c r="BY660" s="973">
        <f>BW663*BX645-BZ660</f>
        <v>0</v>
      </c>
      <c r="BZ660" s="961">
        <f>IF(BW661&gt;BW660,(BW661-BW660)*BX645,0)</f>
        <v>0</v>
      </c>
      <c r="CA660" s="1003">
        <f>BJ660+BK660+BE660+BF660+AZ660+BA660+AU660+AV660+AP660+AQ660+AK660+AL660+AF660+AG660+AA660+AB660+V660+W660+Q660+R660+L660+M660+G660+H660+BO660+BP660+BT660+BU660+BY660+BZ660</f>
        <v>0</v>
      </c>
      <c r="CB660" s="1019">
        <f>H660+M660</f>
        <v>0</v>
      </c>
      <c r="CC660" s="944">
        <f>BK660+BF660+BA660+AV660+AQ660+AL660+AG660+AB660+W660+R660+BP660+BU660+BZ660</f>
        <v>0</v>
      </c>
    </row>
    <row r="661" spans="1:81" ht="18" customHeight="1">
      <c r="A661" s="1180"/>
      <c r="B661" s="1143"/>
      <c r="C661" s="1178"/>
      <c r="D661" s="48" t="s">
        <v>38</v>
      </c>
      <c r="E661" s="33"/>
      <c r="F661" s="1001"/>
      <c r="G661" s="1046"/>
      <c r="H661" s="1096"/>
      <c r="I661" s="48" t="s">
        <v>38</v>
      </c>
      <c r="J661" s="33"/>
      <c r="K661" s="1001"/>
      <c r="L661" s="1046"/>
      <c r="M661" s="1096"/>
      <c r="N661" s="48" t="s">
        <v>38</v>
      </c>
      <c r="O661" s="33"/>
      <c r="P661" s="1001"/>
      <c r="Q661" s="1046"/>
      <c r="R661" s="987"/>
      <c r="S661" s="48" t="s">
        <v>38</v>
      </c>
      <c r="T661" s="33"/>
      <c r="U661" s="1001"/>
      <c r="V661" s="1046"/>
      <c r="W661" s="987"/>
      <c r="X661" s="48" t="s">
        <v>38</v>
      </c>
      <c r="Y661" s="33"/>
      <c r="Z661" s="1001"/>
      <c r="AA661" s="1046"/>
      <c r="AB661" s="987"/>
      <c r="AC661" s="48" t="s">
        <v>38</v>
      </c>
      <c r="AD661" s="33"/>
      <c r="AE661" s="1001"/>
      <c r="AF661" s="1046"/>
      <c r="AG661" s="987"/>
      <c r="AH661" s="48" t="s">
        <v>38</v>
      </c>
      <c r="AI661" s="33"/>
      <c r="AJ661" s="1001"/>
      <c r="AK661" s="1046"/>
      <c r="AL661" s="987"/>
      <c r="AM661" s="48" t="s">
        <v>38</v>
      </c>
      <c r="AN661" s="33"/>
      <c r="AO661" s="1001"/>
      <c r="AP661" s="1046"/>
      <c r="AQ661" s="987"/>
      <c r="AR661" s="48" t="s">
        <v>38</v>
      </c>
      <c r="AS661" s="33"/>
      <c r="AT661" s="1001"/>
      <c r="AU661" s="1046"/>
      <c r="AV661" s="987"/>
      <c r="AW661" s="48" t="s">
        <v>38</v>
      </c>
      <c r="AX661" s="33"/>
      <c r="AY661" s="1001"/>
      <c r="AZ661" s="1046"/>
      <c r="BA661" s="987"/>
      <c r="BB661" s="48" t="s">
        <v>38</v>
      </c>
      <c r="BC661" s="33"/>
      <c r="BD661" s="1001"/>
      <c r="BE661" s="1046"/>
      <c r="BF661" s="987"/>
      <c r="BG661" s="48" t="s">
        <v>38</v>
      </c>
      <c r="BH661" s="33"/>
      <c r="BI661" s="1001"/>
      <c r="BJ661" s="1046"/>
      <c r="BK661" s="987"/>
      <c r="BL661" s="48" t="s">
        <v>205</v>
      </c>
      <c r="BM661" s="33"/>
      <c r="BN661" s="1001"/>
      <c r="BO661" s="974"/>
      <c r="BP661" s="958"/>
      <c r="BQ661" s="48" t="s">
        <v>205</v>
      </c>
      <c r="BR661" s="33"/>
      <c r="BS661" s="1001"/>
      <c r="BT661" s="974"/>
      <c r="BU661" s="958"/>
      <c r="BV661" s="48" t="s">
        <v>205</v>
      </c>
      <c r="BW661" s="33"/>
      <c r="BX661" s="1001"/>
      <c r="BY661" s="974"/>
      <c r="BZ661" s="958"/>
      <c r="CA661" s="1080"/>
      <c r="CB661" s="1022"/>
      <c r="CC661" s="1028"/>
    </row>
    <row r="662" spans="1:81" ht="18" customHeight="1">
      <c r="A662" s="1180"/>
      <c r="B662" s="1143"/>
      <c r="C662" s="1178"/>
      <c r="D662" s="49" t="s">
        <v>44</v>
      </c>
      <c r="E662" s="34"/>
      <c r="F662" s="1001"/>
      <c r="G662" s="1046"/>
      <c r="H662" s="1096"/>
      <c r="I662" s="49" t="s">
        <v>44</v>
      </c>
      <c r="J662" s="34"/>
      <c r="K662" s="1001"/>
      <c r="L662" s="1046"/>
      <c r="M662" s="1096"/>
      <c r="N662" s="49" t="s">
        <v>44</v>
      </c>
      <c r="O662" s="34"/>
      <c r="P662" s="1001"/>
      <c r="Q662" s="1046"/>
      <c r="R662" s="987"/>
      <c r="S662" s="49" t="s">
        <v>44</v>
      </c>
      <c r="T662" s="34"/>
      <c r="U662" s="1001"/>
      <c r="V662" s="1046"/>
      <c r="W662" s="987"/>
      <c r="X662" s="49" t="s">
        <v>44</v>
      </c>
      <c r="Y662" s="34"/>
      <c r="Z662" s="1001"/>
      <c r="AA662" s="1046"/>
      <c r="AB662" s="987"/>
      <c r="AC662" s="49" t="s">
        <v>44</v>
      </c>
      <c r="AD662" s="34"/>
      <c r="AE662" s="1001"/>
      <c r="AF662" s="1046"/>
      <c r="AG662" s="987"/>
      <c r="AH662" s="49" t="s">
        <v>44</v>
      </c>
      <c r="AI662" s="34"/>
      <c r="AJ662" s="1001"/>
      <c r="AK662" s="1046"/>
      <c r="AL662" s="987"/>
      <c r="AM662" s="49" t="s">
        <v>44</v>
      </c>
      <c r="AN662" s="34"/>
      <c r="AO662" s="1001"/>
      <c r="AP662" s="1046"/>
      <c r="AQ662" s="987"/>
      <c r="AR662" s="49" t="s">
        <v>44</v>
      </c>
      <c r="AS662" s="34"/>
      <c r="AT662" s="1001"/>
      <c r="AU662" s="1046"/>
      <c r="AV662" s="987"/>
      <c r="AW662" s="49" t="s">
        <v>44</v>
      </c>
      <c r="AX662" s="34"/>
      <c r="AY662" s="1001"/>
      <c r="AZ662" s="1046"/>
      <c r="BA662" s="987"/>
      <c r="BB662" s="49" t="s">
        <v>44</v>
      </c>
      <c r="BC662" s="34"/>
      <c r="BD662" s="1001"/>
      <c r="BE662" s="1046"/>
      <c r="BF662" s="987"/>
      <c r="BG662" s="49" t="s">
        <v>44</v>
      </c>
      <c r="BH662" s="34"/>
      <c r="BI662" s="1001"/>
      <c r="BJ662" s="1046"/>
      <c r="BK662" s="987"/>
      <c r="BL662" s="517" t="s">
        <v>52</v>
      </c>
      <c r="BM662" s="28">
        <f>IF(BM661="",0,職員設定!M20)</f>
        <v>0</v>
      </c>
      <c r="BN662" s="1001"/>
      <c r="BO662" s="974"/>
      <c r="BP662" s="958"/>
      <c r="BQ662" s="517" t="s">
        <v>52</v>
      </c>
      <c r="BR662" s="28">
        <f>IF(BR661="",0,職員設定!N20)</f>
        <v>0</v>
      </c>
      <c r="BS662" s="1001"/>
      <c r="BT662" s="974"/>
      <c r="BU662" s="958"/>
      <c r="BV662" s="250" t="s">
        <v>52</v>
      </c>
      <c r="BW662" s="34"/>
      <c r="BX662" s="1001"/>
      <c r="BY662" s="974"/>
      <c r="BZ662" s="958"/>
      <c r="CA662" s="1080"/>
      <c r="CB662" s="1022"/>
      <c r="CC662" s="1028"/>
    </row>
    <row r="663" spans="1:81" ht="18" customHeight="1" thickBot="1">
      <c r="A663" s="1180"/>
      <c r="B663" s="1143"/>
      <c r="C663" s="1179"/>
      <c r="D663" s="50" t="s">
        <v>88</v>
      </c>
      <c r="E663" s="18">
        <f>E661-E662</f>
        <v>0</v>
      </c>
      <c r="F663" s="1001"/>
      <c r="G663" s="1047"/>
      <c r="H663" s="1097"/>
      <c r="I663" s="50" t="s">
        <v>88</v>
      </c>
      <c r="J663" s="18">
        <f>J661-J662</f>
        <v>0</v>
      </c>
      <c r="K663" s="1001"/>
      <c r="L663" s="1047"/>
      <c r="M663" s="1097"/>
      <c r="N663" s="50" t="s">
        <v>88</v>
      </c>
      <c r="O663" s="18">
        <f>O661-O662</f>
        <v>0</v>
      </c>
      <c r="P663" s="1001"/>
      <c r="Q663" s="1047"/>
      <c r="R663" s="988"/>
      <c r="S663" s="50" t="s">
        <v>88</v>
      </c>
      <c r="T663" s="18">
        <f>T661-T662</f>
        <v>0</v>
      </c>
      <c r="U663" s="1001"/>
      <c r="V663" s="1047"/>
      <c r="W663" s="988"/>
      <c r="X663" s="50" t="s">
        <v>88</v>
      </c>
      <c r="Y663" s="18">
        <f>Y661-Y662</f>
        <v>0</v>
      </c>
      <c r="Z663" s="1001"/>
      <c r="AA663" s="1047"/>
      <c r="AB663" s="988"/>
      <c r="AC663" s="50" t="s">
        <v>88</v>
      </c>
      <c r="AD663" s="18">
        <f>AD661-AD662</f>
        <v>0</v>
      </c>
      <c r="AE663" s="1001"/>
      <c r="AF663" s="1047"/>
      <c r="AG663" s="988"/>
      <c r="AH663" s="50" t="s">
        <v>88</v>
      </c>
      <c r="AI663" s="18">
        <f>AI661-AI662</f>
        <v>0</v>
      </c>
      <c r="AJ663" s="1001"/>
      <c r="AK663" s="1047"/>
      <c r="AL663" s="988"/>
      <c r="AM663" s="50" t="s">
        <v>88</v>
      </c>
      <c r="AN663" s="18">
        <f>AN661-AN662</f>
        <v>0</v>
      </c>
      <c r="AO663" s="1001"/>
      <c r="AP663" s="1047"/>
      <c r="AQ663" s="988"/>
      <c r="AR663" s="50" t="s">
        <v>88</v>
      </c>
      <c r="AS663" s="18">
        <f>AS661-AS662</f>
        <v>0</v>
      </c>
      <c r="AT663" s="1001"/>
      <c r="AU663" s="1047"/>
      <c r="AV663" s="988"/>
      <c r="AW663" s="50" t="s">
        <v>88</v>
      </c>
      <c r="AX663" s="18">
        <f>AX661-AX662</f>
        <v>0</v>
      </c>
      <c r="AY663" s="1001"/>
      <c r="AZ663" s="1047"/>
      <c r="BA663" s="988"/>
      <c r="BB663" s="50" t="s">
        <v>88</v>
      </c>
      <c r="BC663" s="18">
        <f>BC661-BC662</f>
        <v>0</v>
      </c>
      <c r="BD663" s="1001"/>
      <c r="BE663" s="1047"/>
      <c r="BF663" s="988"/>
      <c r="BG663" s="50" t="s">
        <v>88</v>
      </c>
      <c r="BH663" s="18">
        <f>BH661-BH662</f>
        <v>0</v>
      </c>
      <c r="BI663" s="1001"/>
      <c r="BJ663" s="1047"/>
      <c r="BK663" s="988"/>
      <c r="BL663" s="50" t="s">
        <v>204</v>
      </c>
      <c r="BM663" s="18">
        <f>BM661-BM662</f>
        <v>0</v>
      </c>
      <c r="BN663" s="1001"/>
      <c r="BO663" s="975"/>
      <c r="BP663" s="959"/>
      <c r="BQ663" s="50" t="s">
        <v>204</v>
      </c>
      <c r="BR663" s="18">
        <f>BR661-BR662</f>
        <v>0</v>
      </c>
      <c r="BS663" s="1001"/>
      <c r="BT663" s="975"/>
      <c r="BU663" s="959"/>
      <c r="BV663" s="50" t="s">
        <v>204</v>
      </c>
      <c r="BW663" s="18">
        <f>BW661-BW662</f>
        <v>0</v>
      </c>
      <c r="BX663" s="1001"/>
      <c r="BY663" s="975"/>
      <c r="BZ663" s="959"/>
      <c r="CA663" s="1081"/>
      <c r="CB663" s="1023"/>
      <c r="CC663" s="1029">
        <f t="shared" ref="CC663" si="286">BK663+BF663+BA663+AV663+AQ663+AL663+AG663+AB663+W663+R663</f>
        <v>0</v>
      </c>
    </row>
    <row r="664" spans="1:81" ht="18" customHeight="1">
      <c r="A664" s="1180"/>
      <c r="B664" s="1143"/>
      <c r="C664" s="1177" t="str">
        <f>職員設定!$K$7</f>
        <v>名称</v>
      </c>
      <c r="D664" s="44" t="s">
        <v>48</v>
      </c>
      <c r="E664" s="32"/>
      <c r="F664" s="1001"/>
      <c r="G664" s="1045">
        <f>E667*F645-H664</f>
        <v>0</v>
      </c>
      <c r="H664" s="1095"/>
      <c r="I664" s="44" t="s">
        <v>48</v>
      </c>
      <c r="J664" s="32"/>
      <c r="K664" s="1001"/>
      <c r="L664" s="1045">
        <f>J667*K645-M664</f>
        <v>0</v>
      </c>
      <c r="M664" s="1095"/>
      <c r="N664" s="44" t="s">
        <v>48</v>
      </c>
      <c r="O664" s="32"/>
      <c r="P664" s="1001"/>
      <c r="Q664" s="1045">
        <f>O667*P645-R664</f>
        <v>0</v>
      </c>
      <c r="R664" s="986"/>
      <c r="S664" s="44" t="s">
        <v>48</v>
      </c>
      <c r="T664" s="32"/>
      <c r="U664" s="1001"/>
      <c r="V664" s="1045">
        <f>T667*U645-W664</f>
        <v>0</v>
      </c>
      <c r="W664" s="986"/>
      <c r="X664" s="44" t="s">
        <v>48</v>
      </c>
      <c r="Y664" s="32"/>
      <c r="Z664" s="1001"/>
      <c r="AA664" s="1045">
        <f>Y667*Z645-AB664</f>
        <v>0</v>
      </c>
      <c r="AB664" s="986"/>
      <c r="AC664" s="44" t="s">
        <v>48</v>
      </c>
      <c r="AD664" s="32"/>
      <c r="AE664" s="1001"/>
      <c r="AF664" s="1045">
        <f>AD667*AE645-AG664</f>
        <v>0</v>
      </c>
      <c r="AG664" s="986"/>
      <c r="AH664" s="44" t="s">
        <v>48</v>
      </c>
      <c r="AI664" s="32"/>
      <c r="AJ664" s="1001"/>
      <c r="AK664" s="1045">
        <f>AI667*AJ645-AL664</f>
        <v>0</v>
      </c>
      <c r="AL664" s="986"/>
      <c r="AM664" s="44" t="s">
        <v>48</v>
      </c>
      <c r="AN664" s="32"/>
      <c r="AO664" s="1001"/>
      <c r="AP664" s="1045">
        <f>AN667*AO645-AQ664</f>
        <v>0</v>
      </c>
      <c r="AQ664" s="986"/>
      <c r="AR664" s="44" t="s">
        <v>48</v>
      </c>
      <c r="AS664" s="32"/>
      <c r="AT664" s="1001"/>
      <c r="AU664" s="1045">
        <f>AS667*AT645-AV664</f>
        <v>0</v>
      </c>
      <c r="AV664" s="986"/>
      <c r="AW664" s="44" t="s">
        <v>48</v>
      </c>
      <c r="AX664" s="32"/>
      <c r="AY664" s="1001"/>
      <c r="AZ664" s="1045">
        <f>AX667*AY645-BA664</f>
        <v>0</v>
      </c>
      <c r="BA664" s="986"/>
      <c r="BB664" s="44" t="s">
        <v>48</v>
      </c>
      <c r="BC664" s="32"/>
      <c r="BD664" s="1001"/>
      <c r="BE664" s="1045">
        <f>BC667*BD645-BF664</f>
        <v>0</v>
      </c>
      <c r="BF664" s="986"/>
      <c r="BG664" s="44" t="s">
        <v>48</v>
      </c>
      <c r="BH664" s="32"/>
      <c r="BI664" s="1001"/>
      <c r="BJ664" s="1045">
        <f>BH667*BI645-BK664</f>
        <v>0</v>
      </c>
      <c r="BK664" s="986"/>
      <c r="BL664" s="75"/>
      <c r="BM664" s="76"/>
      <c r="BN664" s="1001"/>
      <c r="BO664" s="976"/>
      <c r="BP664" s="962"/>
      <c r="BQ664" s="75"/>
      <c r="BR664" s="76"/>
      <c r="BS664" s="1001"/>
      <c r="BT664" s="976"/>
      <c r="BU664" s="962"/>
      <c r="BV664" s="75"/>
      <c r="BW664" s="76"/>
      <c r="BX664" s="1001"/>
      <c r="BY664" s="976"/>
      <c r="BZ664" s="962"/>
      <c r="CA664" s="1082">
        <f>BJ664+BK664+BE664+BF664+AZ664+BA664+AU664+AV664+AP664+AQ664+AK664+AL664+AF664+AG664+AA664+AB664+V664+W664+Q664+R664+L664+M664+G664+H664</f>
        <v>0</v>
      </c>
      <c r="CB664" s="1024">
        <f t="shared" ref="CB664" si="287">H664+M664</f>
        <v>0</v>
      </c>
      <c r="CC664" s="944">
        <f>BK664+BF664+BA664+AV664+AQ664+AL664+AG664+AB664+W664+R664</f>
        <v>0</v>
      </c>
    </row>
    <row r="665" spans="1:81" ht="18" customHeight="1">
      <c r="A665" s="1180"/>
      <c r="B665" s="1143"/>
      <c r="C665" s="1178"/>
      <c r="D665" s="48" t="s">
        <v>38</v>
      </c>
      <c r="E665" s="33"/>
      <c r="F665" s="1001"/>
      <c r="G665" s="1048"/>
      <c r="H665" s="1096"/>
      <c r="I665" s="48" t="s">
        <v>38</v>
      </c>
      <c r="J665" s="33"/>
      <c r="K665" s="1001"/>
      <c r="L665" s="1048"/>
      <c r="M665" s="1096"/>
      <c r="N665" s="48" t="s">
        <v>38</v>
      </c>
      <c r="O665" s="33"/>
      <c r="P665" s="1001"/>
      <c r="Q665" s="1048"/>
      <c r="R665" s="987"/>
      <c r="S665" s="48" t="s">
        <v>38</v>
      </c>
      <c r="T665" s="33"/>
      <c r="U665" s="1001"/>
      <c r="V665" s="1048"/>
      <c r="W665" s="987"/>
      <c r="X665" s="48" t="s">
        <v>38</v>
      </c>
      <c r="Y665" s="33"/>
      <c r="Z665" s="1001"/>
      <c r="AA665" s="1048"/>
      <c r="AB665" s="987"/>
      <c r="AC665" s="48" t="s">
        <v>38</v>
      </c>
      <c r="AD665" s="33"/>
      <c r="AE665" s="1001"/>
      <c r="AF665" s="1048"/>
      <c r="AG665" s="987"/>
      <c r="AH665" s="48" t="s">
        <v>38</v>
      </c>
      <c r="AI665" s="33"/>
      <c r="AJ665" s="1001"/>
      <c r="AK665" s="1048"/>
      <c r="AL665" s="987"/>
      <c r="AM665" s="48" t="s">
        <v>38</v>
      </c>
      <c r="AN665" s="33"/>
      <c r="AO665" s="1001"/>
      <c r="AP665" s="1048"/>
      <c r="AQ665" s="987"/>
      <c r="AR665" s="48" t="s">
        <v>38</v>
      </c>
      <c r="AS665" s="33"/>
      <c r="AT665" s="1001"/>
      <c r="AU665" s="1048"/>
      <c r="AV665" s="987"/>
      <c r="AW665" s="48" t="s">
        <v>38</v>
      </c>
      <c r="AX665" s="33"/>
      <c r="AY665" s="1001"/>
      <c r="AZ665" s="1048"/>
      <c r="BA665" s="987"/>
      <c r="BB665" s="48" t="s">
        <v>38</v>
      </c>
      <c r="BC665" s="33"/>
      <c r="BD665" s="1001"/>
      <c r="BE665" s="1048"/>
      <c r="BF665" s="987"/>
      <c r="BG665" s="48" t="s">
        <v>38</v>
      </c>
      <c r="BH665" s="33"/>
      <c r="BI665" s="1001"/>
      <c r="BJ665" s="1048"/>
      <c r="BK665" s="987"/>
      <c r="BL665" s="79"/>
      <c r="BM665" s="80"/>
      <c r="BN665" s="1001"/>
      <c r="BO665" s="977"/>
      <c r="BP665" s="954"/>
      <c r="BQ665" s="79"/>
      <c r="BR665" s="80"/>
      <c r="BS665" s="1001"/>
      <c r="BT665" s="977"/>
      <c r="BU665" s="954"/>
      <c r="BV665" s="79"/>
      <c r="BW665" s="80"/>
      <c r="BX665" s="1001"/>
      <c r="BY665" s="977"/>
      <c r="BZ665" s="954"/>
      <c r="CA665" s="1080"/>
      <c r="CB665" s="1020"/>
      <c r="CC665" s="945"/>
    </row>
    <row r="666" spans="1:81" ht="18" customHeight="1">
      <c r="A666" s="1180"/>
      <c r="B666" s="1143"/>
      <c r="C666" s="1178"/>
      <c r="D666" s="49" t="s">
        <v>44</v>
      </c>
      <c r="E666" s="34"/>
      <c r="F666" s="1001"/>
      <c r="G666" s="1048"/>
      <c r="H666" s="1096"/>
      <c r="I666" s="49" t="s">
        <v>44</v>
      </c>
      <c r="J666" s="34"/>
      <c r="K666" s="1001"/>
      <c r="L666" s="1048"/>
      <c r="M666" s="1096"/>
      <c r="N666" s="49" t="s">
        <v>44</v>
      </c>
      <c r="O666" s="34"/>
      <c r="P666" s="1001"/>
      <c r="Q666" s="1048"/>
      <c r="R666" s="987"/>
      <c r="S666" s="49" t="s">
        <v>44</v>
      </c>
      <c r="T666" s="34"/>
      <c r="U666" s="1001"/>
      <c r="V666" s="1048"/>
      <c r="W666" s="987"/>
      <c r="X666" s="49" t="s">
        <v>44</v>
      </c>
      <c r="Y666" s="34"/>
      <c r="Z666" s="1001"/>
      <c r="AA666" s="1048"/>
      <c r="AB666" s="987"/>
      <c r="AC666" s="49" t="s">
        <v>44</v>
      </c>
      <c r="AD666" s="34"/>
      <c r="AE666" s="1001"/>
      <c r="AF666" s="1048"/>
      <c r="AG666" s="987"/>
      <c r="AH666" s="49" t="s">
        <v>44</v>
      </c>
      <c r="AI666" s="34"/>
      <c r="AJ666" s="1001"/>
      <c r="AK666" s="1048"/>
      <c r="AL666" s="987"/>
      <c r="AM666" s="49" t="s">
        <v>44</v>
      </c>
      <c r="AN666" s="34"/>
      <c r="AO666" s="1001"/>
      <c r="AP666" s="1048"/>
      <c r="AQ666" s="987"/>
      <c r="AR666" s="49" t="s">
        <v>44</v>
      </c>
      <c r="AS666" s="34"/>
      <c r="AT666" s="1001"/>
      <c r="AU666" s="1048"/>
      <c r="AV666" s="987"/>
      <c r="AW666" s="49" t="s">
        <v>44</v>
      </c>
      <c r="AX666" s="34"/>
      <c r="AY666" s="1001"/>
      <c r="AZ666" s="1048"/>
      <c r="BA666" s="987"/>
      <c r="BB666" s="49" t="s">
        <v>44</v>
      </c>
      <c r="BC666" s="34"/>
      <c r="BD666" s="1001"/>
      <c r="BE666" s="1048"/>
      <c r="BF666" s="987"/>
      <c r="BG666" s="49" t="s">
        <v>44</v>
      </c>
      <c r="BH666" s="34"/>
      <c r="BI666" s="1001"/>
      <c r="BJ666" s="1048"/>
      <c r="BK666" s="987"/>
      <c r="BL666" s="72"/>
      <c r="BM666" s="28"/>
      <c r="BN666" s="1001"/>
      <c r="BO666" s="977"/>
      <c r="BP666" s="954"/>
      <c r="BQ666" s="72"/>
      <c r="BR666" s="28"/>
      <c r="BS666" s="1001"/>
      <c r="BT666" s="977"/>
      <c r="BU666" s="954"/>
      <c r="BV666" s="72"/>
      <c r="BW666" s="28"/>
      <c r="BX666" s="1001"/>
      <c r="BY666" s="977"/>
      <c r="BZ666" s="954"/>
      <c r="CA666" s="1080"/>
      <c r="CB666" s="1020"/>
      <c r="CC666" s="945"/>
    </row>
    <row r="667" spans="1:81" ht="18" customHeight="1" thickBot="1">
      <c r="A667" s="1180"/>
      <c r="B667" s="1143"/>
      <c r="C667" s="1179"/>
      <c r="D667" s="50" t="s">
        <v>88</v>
      </c>
      <c r="E667" s="18">
        <f>E665-E666</f>
        <v>0</v>
      </c>
      <c r="F667" s="1001"/>
      <c r="G667" s="1049"/>
      <c r="H667" s="1097"/>
      <c r="I667" s="50" t="s">
        <v>88</v>
      </c>
      <c r="J667" s="18">
        <f>J665-J666</f>
        <v>0</v>
      </c>
      <c r="K667" s="1001"/>
      <c r="L667" s="1049"/>
      <c r="M667" s="1097"/>
      <c r="N667" s="50" t="s">
        <v>88</v>
      </c>
      <c r="O667" s="18">
        <f>O665-O666</f>
        <v>0</v>
      </c>
      <c r="P667" s="1001"/>
      <c r="Q667" s="1049"/>
      <c r="R667" s="988"/>
      <c r="S667" s="50" t="s">
        <v>88</v>
      </c>
      <c r="T667" s="18">
        <f>T665-T666</f>
        <v>0</v>
      </c>
      <c r="U667" s="1001"/>
      <c r="V667" s="1049"/>
      <c r="W667" s="988"/>
      <c r="X667" s="50" t="s">
        <v>88</v>
      </c>
      <c r="Y667" s="18">
        <f>Y665-Y666</f>
        <v>0</v>
      </c>
      <c r="Z667" s="1001"/>
      <c r="AA667" s="1049"/>
      <c r="AB667" s="988"/>
      <c r="AC667" s="50" t="s">
        <v>88</v>
      </c>
      <c r="AD667" s="18">
        <f>AD665-AD666</f>
        <v>0</v>
      </c>
      <c r="AE667" s="1001"/>
      <c r="AF667" s="1049"/>
      <c r="AG667" s="988"/>
      <c r="AH667" s="50" t="s">
        <v>88</v>
      </c>
      <c r="AI667" s="18">
        <f>AI665-AI666</f>
        <v>0</v>
      </c>
      <c r="AJ667" s="1001"/>
      <c r="AK667" s="1049"/>
      <c r="AL667" s="988"/>
      <c r="AM667" s="50" t="s">
        <v>88</v>
      </c>
      <c r="AN667" s="18">
        <f>AN665-AN666</f>
        <v>0</v>
      </c>
      <c r="AO667" s="1001"/>
      <c r="AP667" s="1049"/>
      <c r="AQ667" s="988"/>
      <c r="AR667" s="50" t="s">
        <v>88</v>
      </c>
      <c r="AS667" s="18">
        <f>AS665-AS666</f>
        <v>0</v>
      </c>
      <c r="AT667" s="1001"/>
      <c r="AU667" s="1049"/>
      <c r="AV667" s="988"/>
      <c r="AW667" s="50" t="s">
        <v>88</v>
      </c>
      <c r="AX667" s="18">
        <f>AX665-AX666</f>
        <v>0</v>
      </c>
      <c r="AY667" s="1001"/>
      <c r="AZ667" s="1049"/>
      <c r="BA667" s="988"/>
      <c r="BB667" s="50" t="s">
        <v>88</v>
      </c>
      <c r="BC667" s="18">
        <f>BC665-BC666</f>
        <v>0</v>
      </c>
      <c r="BD667" s="1001"/>
      <c r="BE667" s="1049"/>
      <c r="BF667" s="988"/>
      <c r="BG667" s="50" t="s">
        <v>88</v>
      </c>
      <c r="BH667" s="18">
        <f>BH665-BH666</f>
        <v>0</v>
      </c>
      <c r="BI667" s="1001"/>
      <c r="BJ667" s="1049"/>
      <c r="BK667" s="988"/>
      <c r="BL667" s="81"/>
      <c r="BM667" s="78"/>
      <c r="BN667" s="1001"/>
      <c r="BO667" s="978"/>
      <c r="BP667" s="955"/>
      <c r="BQ667" s="81"/>
      <c r="BR667" s="78"/>
      <c r="BS667" s="1001"/>
      <c r="BT667" s="978"/>
      <c r="BU667" s="955"/>
      <c r="BV667" s="81"/>
      <c r="BW667" s="78"/>
      <c r="BX667" s="1001"/>
      <c r="BY667" s="978"/>
      <c r="BZ667" s="955"/>
      <c r="CA667" s="1081"/>
      <c r="CB667" s="1021"/>
      <c r="CC667" s="945">
        <f t="shared" ref="CC667:CC687" si="288">BK667+BF667+BA667+AV667+AQ667+AL667+AG667+AB667+W667+R667</f>
        <v>0</v>
      </c>
    </row>
    <row r="668" spans="1:81" ht="18" customHeight="1" thickBot="1">
      <c r="A668" s="1180"/>
      <c r="B668" s="1143"/>
      <c r="C668" s="1145" t="s">
        <v>41</v>
      </c>
      <c r="D668" s="44" t="s">
        <v>119</v>
      </c>
      <c r="E668" s="35"/>
      <c r="F668" s="1001"/>
      <c r="G668" s="1045">
        <f>E671*F645-H668</f>
        <v>0</v>
      </c>
      <c r="H668" s="1095"/>
      <c r="I668" s="44" t="s">
        <v>119</v>
      </c>
      <c r="J668" s="35"/>
      <c r="K668" s="1001"/>
      <c r="L668" s="1045">
        <f>J671*K645-M668</f>
        <v>0</v>
      </c>
      <c r="M668" s="1095"/>
      <c r="N668" s="44" t="s">
        <v>119</v>
      </c>
      <c r="O668" s="35">
        <v>0.25</v>
      </c>
      <c r="P668" s="1001"/>
      <c r="Q668" s="1045">
        <f>O671*P645-R668</f>
        <v>44</v>
      </c>
      <c r="R668" s="961">
        <f>IF(O668="",0,ROUND(SUM(R645:R659)*O668*P645/職員設定!$C$7,0))</f>
        <v>6</v>
      </c>
      <c r="S668" s="44" t="s">
        <v>119</v>
      </c>
      <c r="T668" s="35">
        <v>0.17</v>
      </c>
      <c r="U668" s="1001"/>
      <c r="V668" s="1045">
        <f>T671*U645-W668</f>
        <v>46</v>
      </c>
      <c r="W668" s="961">
        <f>IF(T668="",0,ROUND(SUM(W645:W659)*T668*U645/職員設定!$C$7,0))</f>
        <v>4</v>
      </c>
      <c r="X668" s="44" t="s">
        <v>119</v>
      </c>
      <c r="Y668" s="35"/>
      <c r="Z668" s="1001"/>
      <c r="AA668" s="1045">
        <f>Y671*Z645-AB668</f>
        <v>0</v>
      </c>
      <c r="AB668" s="961">
        <f>IF(Y668="",0,ROUND(SUM(AB645:AB659)*Y668*Z645/職員設定!$C$7,0))</f>
        <v>0</v>
      </c>
      <c r="AC668" s="44" t="s">
        <v>119</v>
      </c>
      <c r="AD668" s="35"/>
      <c r="AE668" s="1001"/>
      <c r="AF668" s="1045">
        <f>AD671*AE645-AG668</f>
        <v>0</v>
      </c>
      <c r="AG668" s="961">
        <f>IF(AD668="",0,ROUND(SUM(AG645:AG659)*AD668*AE645/職員設定!$C$7,0))</f>
        <v>0</v>
      </c>
      <c r="AH668" s="44" t="s">
        <v>119</v>
      </c>
      <c r="AI668" s="35"/>
      <c r="AJ668" s="1001"/>
      <c r="AK668" s="1045">
        <f>AI671*AJ645-AL668</f>
        <v>0</v>
      </c>
      <c r="AL668" s="961">
        <f>IF(AI668="",0,ROUND(SUM(AL645:AL659)*AI668*AJ645/職員設定!$C$7,0))</f>
        <v>0</v>
      </c>
      <c r="AM668" s="44" t="s">
        <v>119</v>
      </c>
      <c r="AN668" s="35"/>
      <c r="AO668" s="1001"/>
      <c r="AP668" s="1045">
        <f>AN671*AO645-AQ668</f>
        <v>0</v>
      </c>
      <c r="AQ668" s="961">
        <f>IF(AN668="",0,ROUND(SUM(AQ645:AQ659)*AN668*AO645/職員設定!$C$7,0))</f>
        <v>0</v>
      </c>
      <c r="AR668" s="44" t="s">
        <v>119</v>
      </c>
      <c r="AS668" s="35"/>
      <c r="AT668" s="1001"/>
      <c r="AU668" s="1045">
        <f>AS671*AT645-AV668</f>
        <v>0</v>
      </c>
      <c r="AV668" s="961">
        <f>IF(AS668="",0,ROUND(SUM(AV645:AV659)*AS668*AT645/職員設定!$C$7,0))</f>
        <v>0</v>
      </c>
      <c r="AW668" s="44" t="s">
        <v>119</v>
      </c>
      <c r="AX668" s="35"/>
      <c r="AY668" s="1001"/>
      <c r="AZ668" s="1045">
        <f>AX671*AY645-BA668</f>
        <v>0</v>
      </c>
      <c r="BA668" s="961">
        <f>IF(AX668="",0,ROUND(SUM(BA645:BA659)*AX668*AY645/職員設定!$C$7,0))</f>
        <v>0</v>
      </c>
      <c r="BB668" s="44" t="s">
        <v>119</v>
      </c>
      <c r="BC668" s="35"/>
      <c r="BD668" s="1001"/>
      <c r="BE668" s="1045">
        <f>BC671*BD645-BF668</f>
        <v>0</v>
      </c>
      <c r="BF668" s="961">
        <f>IF(BC668="",0,ROUND(SUM(BF645:BF659)*BC668*BD645/職員設定!$C$7,0))</f>
        <v>0</v>
      </c>
      <c r="BG668" s="44" t="s">
        <v>119</v>
      </c>
      <c r="BH668" s="35"/>
      <c r="BI668" s="1001"/>
      <c r="BJ668" s="1045">
        <f>BH671*BI645-BK668</f>
        <v>0</v>
      </c>
      <c r="BK668" s="961">
        <f>IF(BH668="",0,ROUND(SUM(BK645:BK659)*BH668*BI645/職員設定!$C$7,0))</f>
        <v>0</v>
      </c>
      <c r="BL668" s="75"/>
      <c r="BM668" s="82"/>
      <c r="BN668" s="1001"/>
      <c r="BO668" s="966"/>
      <c r="BP668" s="953"/>
      <c r="BQ668" s="75"/>
      <c r="BR668" s="82"/>
      <c r="BS668" s="1001"/>
      <c r="BT668" s="966"/>
      <c r="BU668" s="953"/>
      <c r="BV668" s="75"/>
      <c r="BW668" s="82"/>
      <c r="BX668" s="1001"/>
      <c r="BY668" s="966"/>
      <c r="BZ668" s="953"/>
      <c r="CA668" s="1082">
        <f t="shared" ref="CA668" si="289">BJ668+BK668+BE668+BF668+AZ668+BA668+AU668+AV668+AP668+AQ668+AK668+AL668+AF668+AG668+AA668+AB668+V668+W668+Q668+R668+L668+M668+G668+H668</f>
        <v>100</v>
      </c>
      <c r="CB668" s="1024">
        <f t="shared" ref="CB668" si="290">H668+M668</f>
        <v>0</v>
      </c>
      <c r="CC668" s="946">
        <f>BK668+BF668+BA668+AV668+AQ668+AL668+AG668+AB668+W668+R668</f>
        <v>10</v>
      </c>
    </row>
    <row r="669" spans="1:81" ht="18" customHeight="1" thickBot="1">
      <c r="A669" s="1180"/>
      <c r="B669" s="1143"/>
      <c r="C669" s="1146"/>
      <c r="D669" s="48" t="s">
        <v>38</v>
      </c>
      <c r="E669" s="33">
        <v>0</v>
      </c>
      <c r="F669" s="1001"/>
      <c r="G669" s="1046"/>
      <c r="H669" s="1096"/>
      <c r="I669" s="48" t="s">
        <v>38</v>
      </c>
      <c r="J669" s="33"/>
      <c r="K669" s="1001"/>
      <c r="L669" s="1046"/>
      <c r="M669" s="1096"/>
      <c r="N669" s="48" t="s">
        <v>38</v>
      </c>
      <c r="O669" s="33">
        <v>302</v>
      </c>
      <c r="P669" s="1001"/>
      <c r="Q669" s="1046"/>
      <c r="R669" s="979"/>
      <c r="S669" s="48" t="s">
        <v>38</v>
      </c>
      <c r="T669" s="33">
        <v>221</v>
      </c>
      <c r="U669" s="1001"/>
      <c r="V669" s="1046"/>
      <c r="W669" s="979"/>
      <c r="X669" s="48" t="s">
        <v>38</v>
      </c>
      <c r="Y669" s="33"/>
      <c r="Z669" s="1001"/>
      <c r="AA669" s="1046"/>
      <c r="AB669" s="979"/>
      <c r="AC669" s="48" t="s">
        <v>38</v>
      </c>
      <c r="AD669" s="33"/>
      <c r="AE669" s="1001"/>
      <c r="AF669" s="1046"/>
      <c r="AG669" s="979"/>
      <c r="AH669" s="48" t="s">
        <v>38</v>
      </c>
      <c r="AI669" s="33"/>
      <c r="AJ669" s="1001"/>
      <c r="AK669" s="1046"/>
      <c r="AL669" s="979"/>
      <c r="AM669" s="48" t="s">
        <v>38</v>
      </c>
      <c r="AN669" s="33"/>
      <c r="AO669" s="1001"/>
      <c r="AP669" s="1046"/>
      <c r="AQ669" s="979"/>
      <c r="AR669" s="48" t="s">
        <v>38</v>
      </c>
      <c r="AS669" s="33"/>
      <c r="AT669" s="1001"/>
      <c r="AU669" s="1046"/>
      <c r="AV669" s="979"/>
      <c r="AW669" s="48" t="s">
        <v>38</v>
      </c>
      <c r="AX669" s="33"/>
      <c r="AY669" s="1001"/>
      <c r="AZ669" s="1046"/>
      <c r="BA669" s="979"/>
      <c r="BB669" s="48" t="s">
        <v>38</v>
      </c>
      <c r="BC669" s="33"/>
      <c r="BD669" s="1001"/>
      <c r="BE669" s="1046"/>
      <c r="BF669" s="979"/>
      <c r="BG669" s="48" t="s">
        <v>38</v>
      </c>
      <c r="BH669" s="33"/>
      <c r="BI669" s="1001"/>
      <c r="BJ669" s="1046"/>
      <c r="BK669" s="979"/>
      <c r="BL669" s="79"/>
      <c r="BM669" s="80"/>
      <c r="BN669" s="1001"/>
      <c r="BO669" s="967"/>
      <c r="BP669" s="954"/>
      <c r="BQ669" s="79"/>
      <c r="BR669" s="80"/>
      <c r="BS669" s="1001"/>
      <c r="BT669" s="967"/>
      <c r="BU669" s="954"/>
      <c r="BV669" s="79"/>
      <c r="BW669" s="80"/>
      <c r="BX669" s="1001"/>
      <c r="BY669" s="967"/>
      <c r="BZ669" s="954"/>
      <c r="CA669" s="1004"/>
      <c r="CB669" s="1020"/>
      <c r="CC669" s="946"/>
    </row>
    <row r="670" spans="1:81" s="230" customFormat="1" ht="18" customHeight="1" thickBot="1">
      <c r="A670" s="1180"/>
      <c r="B670" s="1143"/>
      <c r="C670" s="1146"/>
      <c r="D670" s="468" t="s">
        <v>46</v>
      </c>
      <c r="E670" s="6">
        <f>ROUND(E668*職員設定!O20,0)</f>
        <v>0</v>
      </c>
      <c r="F670" s="1001"/>
      <c r="G670" s="1046"/>
      <c r="H670" s="1096"/>
      <c r="I670" s="468" t="s">
        <v>46</v>
      </c>
      <c r="J670" s="6">
        <f>ROUND(J668*職員設定!O20,0)</f>
        <v>0</v>
      </c>
      <c r="K670" s="1001"/>
      <c r="L670" s="1046"/>
      <c r="M670" s="1096"/>
      <c r="N670" s="468" t="s">
        <v>46</v>
      </c>
      <c r="O670" s="6">
        <f>ROUND(O668*職員設定!$O$20,0)</f>
        <v>252</v>
      </c>
      <c r="P670" s="1001"/>
      <c r="Q670" s="1046"/>
      <c r="R670" s="979"/>
      <c r="S670" s="468" t="s">
        <v>46</v>
      </c>
      <c r="T670" s="6">
        <f>ROUND(T668*職員設定!$O$20,0)</f>
        <v>171</v>
      </c>
      <c r="U670" s="1001"/>
      <c r="V670" s="1046"/>
      <c r="W670" s="979"/>
      <c r="X670" s="468" t="s">
        <v>46</v>
      </c>
      <c r="Y670" s="6">
        <f>ROUND(Y668*職員設定!$O$20,0)</f>
        <v>0</v>
      </c>
      <c r="Z670" s="1001"/>
      <c r="AA670" s="1046"/>
      <c r="AB670" s="979"/>
      <c r="AC670" s="468" t="s">
        <v>46</v>
      </c>
      <c r="AD670" s="6">
        <f>ROUND(AD668*職員設定!$O$20,0)</f>
        <v>0</v>
      </c>
      <c r="AE670" s="1001"/>
      <c r="AF670" s="1046"/>
      <c r="AG670" s="979"/>
      <c r="AH670" s="468" t="s">
        <v>46</v>
      </c>
      <c r="AI670" s="6">
        <f>ROUND(AI668*職員設定!$O$20,0)</f>
        <v>0</v>
      </c>
      <c r="AJ670" s="1001"/>
      <c r="AK670" s="1046"/>
      <c r="AL670" s="979"/>
      <c r="AM670" s="468" t="s">
        <v>46</v>
      </c>
      <c r="AN670" s="6">
        <f>ROUND(AN668*職員設定!$O$20,0)</f>
        <v>0</v>
      </c>
      <c r="AO670" s="1001"/>
      <c r="AP670" s="1046"/>
      <c r="AQ670" s="979"/>
      <c r="AR670" s="468" t="s">
        <v>46</v>
      </c>
      <c r="AS670" s="6">
        <f>ROUND(AS668*職員設定!$O$20,0)</f>
        <v>0</v>
      </c>
      <c r="AT670" s="1001"/>
      <c r="AU670" s="1046"/>
      <c r="AV670" s="979"/>
      <c r="AW670" s="468" t="s">
        <v>46</v>
      </c>
      <c r="AX670" s="6">
        <f>ROUND(AX668*職員設定!$O$20,0)</f>
        <v>0</v>
      </c>
      <c r="AY670" s="1001"/>
      <c r="AZ670" s="1046"/>
      <c r="BA670" s="979"/>
      <c r="BB670" s="468" t="s">
        <v>46</v>
      </c>
      <c r="BC670" s="6">
        <f>ROUND(BC668*職員設定!$O$20,0)</f>
        <v>0</v>
      </c>
      <c r="BD670" s="1001"/>
      <c r="BE670" s="1046"/>
      <c r="BF670" s="979"/>
      <c r="BG670" s="468" t="s">
        <v>46</v>
      </c>
      <c r="BH670" s="6">
        <f>ROUND(BH668*職員設定!$O$20,0)</f>
        <v>0</v>
      </c>
      <c r="BI670" s="1001"/>
      <c r="BJ670" s="1046"/>
      <c r="BK670" s="979"/>
      <c r="BL670" s="434"/>
      <c r="BM670" s="28"/>
      <c r="BN670" s="1001"/>
      <c r="BO670" s="967"/>
      <c r="BP670" s="954"/>
      <c r="BQ670" s="434"/>
      <c r="BR670" s="28"/>
      <c r="BS670" s="1001"/>
      <c r="BT670" s="967"/>
      <c r="BU670" s="954"/>
      <c r="BV670" s="434"/>
      <c r="BW670" s="28"/>
      <c r="BX670" s="1001"/>
      <c r="BY670" s="967"/>
      <c r="BZ670" s="954"/>
      <c r="CA670" s="1004"/>
      <c r="CB670" s="1020"/>
      <c r="CC670" s="946"/>
    </row>
    <row r="671" spans="1:81" ht="18" customHeight="1" thickBot="1">
      <c r="A671" s="1180"/>
      <c r="B671" s="1143"/>
      <c r="C671" s="1147"/>
      <c r="D671" s="52" t="s">
        <v>89</v>
      </c>
      <c r="E671" s="19">
        <f>E669-E670</f>
        <v>0</v>
      </c>
      <c r="F671" s="1001"/>
      <c r="G671" s="1047"/>
      <c r="H671" s="1097"/>
      <c r="I671" s="52" t="s">
        <v>89</v>
      </c>
      <c r="J671" s="19">
        <f>J669-J670</f>
        <v>0</v>
      </c>
      <c r="K671" s="1001"/>
      <c r="L671" s="1047"/>
      <c r="M671" s="1097"/>
      <c r="N671" s="52" t="s">
        <v>89</v>
      </c>
      <c r="O671" s="19">
        <f>O669-O670</f>
        <v>50</v>
      </c>
      <c r="P671" s="1001"/>
      <c r="Q671" s="1047"/>
      <c r="R671" s="980"/>
      <c r="S671" s="52" t="s">
        <v>89</v>
      </c>
      <c r="T671" s="19">
        <f>T669-T670</f>
        <v>50</v>
      </c>
      <c r="U671" s="1001"/>
      <c r="V671" s="1047"/>
      <c r="W671" s="980"/>
      <c r="X671" s="52" t="s">
        <v>89</v>
      </c>
      <c r="Y671" s="19">
        <f>Y669-Y670</f>
        <v>0</v>
      </c>
      <c r="Z671" s="1001"/>
      <c r="AA671" s="1047"/>
      <c r="AB671" s="980"/>
      <c r="AC671" s="52" t="s">
        <v>89</v>
      </c>
      <c r="AD671" s="19">
        <f>AD669-AD670</f>
        <v>0</v>
      </c>
      <c r="AE671" s="1001"/>
      <c r="AF671" s="1047"/>
      <c r="AG671" s="980"/>
      <c r="AH671" s="52" t="s">
        <v>89</v>
      </c>
      <c r="AI671" s="19">
        <f>AI669-AI670</f>
        <v>0</v>
      </c>
      <c r="AJ671" s="1001"/>
      <c r="AK671" s="1047"/>
      <c r="AL671" s="980"/>
      <c r="AM671" s="52" t="s">
        <v>89</v>
      </c>
      <c r="AN671" s="19">
        <f>AN669-AN670</f>
        <v>0</v>
      </c>
      <c r="AO671" s="1001"/>
      <c r="AP671" s="1047"/>
      <c r="AQ671" s="980"/>
      <c r="AR671" s="52" t="s">
        <v>89</v>
      </c>
      <c r="AS671" s="19">
        <f>AS669-AS670</f>
        <v>0</v>
      </c>
      <c r="AT671" s="1001"/>
      <c r="AU671" s="1047"/>
      <c r="AV671" s="980"/>
      <c r="AW671" s="52" t="s">
        <v>89</v>
      </c>
      <c r="AX671" s="19">
        <f>AX669-AX670</f>
        <v>0</v>
      </c>
      <c r="AY671" s="1001"/>
      <c r="AZ671" s="1047"/>
      <c r="BA671" s="980"/>
      <c r="BB671" s="52" t="s">
        <v>89</v>
      </c>
      <c r="BC671" s="19">
        <f>BC669-BC670</f>
        <v>0</v>
      </c>
      <c r="BD671" s="1001"/>
      <c r="BE671" s="1047"/>
      <c r="BF671" s="980"/>
      <c r="BG671" s="52" t="s">
        <v>89</v>
      </c>
      <c r="BH671" s="19">
        <f>BH669-BH670</f>
        <v>0</v>
      </c>
      <c r="BI671" s="1001"/>
      <c r="BJ671" s="1047"/>
      <c r="BK671" s="980"/>
      <c r="BL671" s="83"/>
      <c r="BM671" s="84"/>
      <c r="BN671" s="1001"/>
      <c r="BO671" s="968"/>
      <c r="BP671" s="955"/>
      <c r="BQ671" s="83"/>
      <c r="BR671" s="84"/>
      <c r="BS671" s="1001"/>
      <c r="BT671" s="968"/>
      <c r="BU671" s="955"/>
      <c r="BV671" s="83"/>
      <c r="BW671" s="84"/>
      <c r="BX671" s="1001"/>
      <c r="BY671" s="968"/>
      <c r="BZ671" s="955"/>
      <c r="CA671" s="1005"/>
      <c r="CB671" s="1021"/>
      <c r="CC671" s="946">
        <f t="shared" si="288"/>
        <v>0</v>
      </c>
    </row>
    <row r="672" spans="1:81" ht="18" customHeight="1" thickBot="1">
      <c r="A672" s="1180"/>
      <c r="B672" s="1143"/>
      <c r="C672" s="1145" t="s">
        <v>42</v>
      </c>
      <c r="D672" s="44" t="s">
        <v>5</v>
      </c>
      <c r="E672" s="35">
        <v>1.25</v>
      </c>
      <c r="F672" s="1001"/>
      <c r="G672" s="1045">
        <f>E675*F645-H672</f>
        <v>278</v>
      </c>
      <c r="H672" s="1095">
        <v>222</v>
      </c>
      <c r="I672" s="44" t="s">
        <v>5</v>
      </c>
      <c r="J672" s="35">
        <v>0.55000000000000004</v>
      </c>
      <c r="K672" s="1001"/>
      <c r="L672" s="1045">
        <f>J675*K645-M672</f>
        <v>122</v>
      </c>
      <c r="M672" s="1095">
        <v>98</v>
      </c>
      <c r="N672" s="44" t="s">
        <v>5</v>
      </c>
      <c r="O672" s="35"/>
      <c r="P672" s="1001"/>
      <c r="Q672" s="1045">
        <f>O675*P645-R672</f>
        <v>0</v>
      </c>
      <c r="R672" s="961">
        <f>IF(O672="",0,ROUND(SUM(R645:R659)*O672*P645*1.25/職員設定!$C$7,0))</f>
        <v>0</v>
      </c>
      <c r="S672" s="44" t="s">
        <v>5</v>
      </c>
      <c r="T672" s="35"/>
      <c r="U672" s="1001"/>
      <c r="V672" s="1045">
        <f>T675*U645-W672</f>
        <v>0</v>
      </c>
      <c r="W672" s="961">
        <f>IF(T672="",0,ROUND(SUM(W645:W659)*T672*U645*1.25/職員設定!$C$7,0))</f>
        <v>0</v>
      </c>
      <c r="X672" s="44" t="s">
        <v>5</v>
      </c>
      <c r="Y672" s="35"/>
      <c r="Z672" s="1001"/>
      <c r="AA672" s="1045">
        <f>Y675*Z645-AB672</f>
        <v>0</v>
      </c>
      <c r="AB672" s="961">
        <f>IF(Y672="",0,ROUND(SUM(AB645:AB659)*Y672*Z645*1.25/職員設定!$C$7,0))</f>
        <v>0</v>
      </c>
      <c r="AC672" s="44" t="s">
        <v>5</v>
      </c>
      <c r="AD672" s="35"/>
      <c r="AE672" s="1001"/>
      <c r="AF672" s="1045">
        <f>AD675*AE645-AG672</f>
        <v>0</v>
      </c>
      <c r="AG672" s="961">
        <f>IF(AD672="",0,ROUND(SUM(AG645:AG659)*AD672*AE645*1.25/職員設定!$C$7,0))</f>
        <v>0</v>
      </c>
      <c r="AH672" s="44" t="s">
        <v>5</v>
      </c>
      <c r="AI672" s="35"/>
      <c r="AJ672" s="1001"/>
      <c r="AK672" s="1045">
        <f>AI675*AJ645-AL672</f>
        <v>0</v>
      </c>
      <c r="AL672" s="961">
        <f>IF(AI672="",0,ROUND(SUM(AL645:AL659)*AI672*AJ645*1.25/職員設定!$C$7,0))</f>
        <v>0</v>
      </c>
      <c r="AM672" s="44" t="s">
        <v>5</v>
      </c>
      <c r="AN672" s="35"/>
      <c r="AO672" s="1001"/>
      <c r="AP672" s="1045">
        <f>AN675*AO645-AQ672</f>
        <v>0</v>
      </c>
      <c r="AQ672" s="961">
        <f>IF(AN672="",0,ROUND(SUM(AQ645:AQ659)*AN672*AO645*1.25/職員設定!$C$7,0))</f>
        <v>0</v>
      </c>
      <c r="AR672" s="44" t="s">
        <v>5</v>
      </c>
      <c r="AS672" s="35"/>
      <c r="AT672" s="1001"/>
      <c r="AU672" s="1045">
        <f>AS675*AT645-AV672</f>
        <v>0</v>
      </c>
      <c r="AV672" s="961">
        <f>IF(AS672="",0,ROUND(SUM(AV645:AV659)*AS672*AT645*1.25/職員設定!$C$7,0))</f>
        <v>0</v>
      </c>
      <c r="AW672" s="44" t="s">
        <v>5</v>
      </c>
      <c r="AX672" s="35"/>
      <c r="AY672" s="1001"/>
      <c r="AZ672" s="1045">
        <f>AX675*AY645-BA672</f>
        <v>0</v>
      </c>
      <c r="BA672" s="961">
        <f>IF(AX672="",0,ROUND(SUM(BA645:BA659)*AX672*AY645*1.25/職員設定!$C$7,0))</f>
        <v>0</v>
      </c>
      <c r="BB672" s="44" t="s">
        <v>5</v>
      </c>
      <c r="BC672" s="35"/>
      <c r="BD672" s="1001"/>
      <c r="BE672" s="1045">
        <f>BC675*BD645-BF672</f>
        <v>0</v>
      </c>
      <c r="BF672" s="961">
        <f>IF(BC672="",0,ROUND(SUM(BF645:BF659)*BC672*BD645*1.25/職員設定!$C$7,0))</f>
        <v>0</v>
      </c>
      <c r="BG672" s="44" t="s">
        <v>5</v>
      </c>
      <c r="BH672" s="35"/>
      <c r="BI672" s="1001"/>
      <c r="BJ672" s="1045">
        <f>BH675*BI645-BK672</f>
        <v>0</v>
      </c>
      <c r="BK672" s="961">
        <f>IF(BH672="",0,ROUND(SUM(BK645:BK659)*BH672*BI645*1.25/職員設定!$C$7,0))</f>
        <v>0</v>
      </c>
      <c r="BL672" s="75"/>
      <c r="BM672" s="82"/>
      <c r="BN672" s="1001"/>
      <c r="BO672" s="966"/>
      <c r="BP672" s="953"/>
      <c r="BQ672" s="75"/>
      <c r="BR672" s="82"/>
      <c r="BS672" s="1001"/>
      <c r="BT672" s="966"/>
      <c r="BU672" s="953"/>
      <c r="BV672" s="75"/>
      <c r="BW672" s="82"/>
      <c r="BX672" s="1001"/>
      <c r="BY672" s="966"/>
      <c r="BZ672" s="953"/>
      <c r="CA672" s="1082">
        <f t="shared" ref="CA672" si="291">BJ672+BK672+BE672+BF672+AZ672+BA672+AU672+AV672+AP672+AQ672+AK672+AL672+AF672+AG672+AA672+AB672+V672+W672+Q672+R672+L672+M672+G672+H672</f>
        <v>720</v>
      </c>
      <c r="CB672" s="1024">
        <f t="shared" ref="CB672" si="292">H672+M672</f>
        <v>320</v>
      </c>
      <c r="CC672" s="946">
        <f>BK672+BF672+BA672+AV672+AQ672+AL672+AG672+AB672+W672+R672</f>
        <v>0</v>
      </c>
    </row>
    <row r="673" spans="1:81" ht="18" customHeight="1" thickBot="1">
      <c r="A673" s="1180"/>
      <c r="B673" s="1143"/>
      <c r="C673" s="1146"/>
      <c r="D673" s="48" t="s">
        <v>38</v>
      </c>
      <c r="E673" s="33">
        <v>2075</v>
      </c>
      <c r="F673" s="1001"/>
      <c r="G673" s="1046"/>
      <c r="H673" s="1096"/>
      <c r="I673" s="48" t="s">
        <v>38</v>
      </c>
      <c r="J673" s="33">
        <v>913</v>
      </c>
      <c r="K673" s="1001"/>
      <c r="L673" s="1046"/>
      <c r="M673" s="1096"/>
      <c r="N673" s="48" t="s">
        <v>38</v>
      </c>
      <c r="O673" s="33"/>
      <c r="P673" s="1001"/>
      <c r="Q673" s="1046"/>
      <c r="R673" s="979"/>
      <c r="S673" s="48" t="s">
        <v>38</v>
      </c>
      <c r="T673" s="33"/>
      <c r="U673" s="1001"/>
      <c r="V673" s="1046"/>
      <c r="W673" s="979"/>
      <c r="X673" s="48" t="s">
        <v>38</v>
      </c>
      <c r="Y673" s="33"/>
      <c r="Z673" s="1001"/>
      <c r="AA673" s="1046"/>
      <c r="AB673" s="979"/>
      <c r="AC673" s="48" t="s">
        <v>38</v>
      </c>
      <c r="AD673" s="33"/>
      <c r="AE673" s="1001"/>
      <c r="AF673" s="1046"/>
      <c r="AG673" s="979"/>
      <c r="AH673" s="48" t="s">
        <v>38</v>
      </c>
      <c r="AI673" s="33"/>
      <c r="AJ673" s="1001"/>
      <c r="AK673" s="1046"/>
      <c r="AL673" s="979"/>
      <c r="AM673" s="48" t="s">
        <v>38</v>
      </c>
      <c r="AN673" s="33"/>
      <c r="AO673" s="1001"/>
      <c r="AP673" s="1046"/>
      <c r="AQ673" s="979"/>
      <c r="AR673" s="48" t="s">
        <v>38</v>
      </c>
      <c r="AS673" s="33"/>
      <c r="AT673" s="1001"/>
      <c r="AU673" s="1046"/>
      <c r="AV673" s="979"/>
      <c r="AW673" s="48" t="s">
        <v>38</v>
      </c>
      <c r="AX673" s="33"/>
      <c r="AY673" s="1001"/>
      <c r="AZ673" s="1046"/>
      <c r="BA673" s="979"/>
      <c r="BB673" s="48" t="s">
        <v>38</v>
      </c>
      <c r="BC673" s="33"/>
      <c r="BD673" s="1001"/>
      <c r="BE673" s="1046"/>
      <c r="BF673" s="979"/>
      <c r="BG673" s="48" t="s">
        <v>38</v>
      </c>
      <c r="BH673" s="33"/>
      <c r="BI673" s="1001"/>
      <c r="BJ673" s="1046"/>
      <c r="BK673" s="979"/>
      <c r="BL673" s="79"/>
      <c r="BM673" s="80"/>
      <c r="BN673" s="1001"/>
      <c r="BO673" s="967"/>
      <c r="BP673" s="954"/>
      <c r="BQ673" s="79"/>
      <c r="BR673" s="80"/>
      <c r="BS673" s="1001"/>
      <c r="BT673" s="967"/>
      <c r="BU673" s="954"/>
      <c r="BV673" s="79"/>
      <c r="BW673" s="80"/>
      <c r="BX673" s="1001"/>
      <c r="BY673" s="967"/>
      <c r="BZ673" s="954"/>
      <c r="CA673" s="1004"/>
      <c r="CB673" s="1020"/>
      <c r="CC673" s="946"/>
    </row>
    <row r="674" spans="1:81" s="230" customFormat="1" ht="18" customHeight="1" thickBot="1">
      <c r="A674" s="1180"/>
      <c r="B674" s="1143"/>
      <c r="C674" s="1146"/>
      <c r="D674" s="468" t="s">
        <v>6</v>
      </c>
      <c r="E674" s="6">
        <f>ROUND(E672*職員設定!P20,0)</f>
        <v>1575</v>
      </c>
      <c r="F674" s="1001"/>
      <c r="G674" s="1046"/>
      <c r="H674" s="1096"/>
      <c r="I674" s="468" t="s">
        <v>6</v>
      </c>
      <c r="J674" s="6">
        <f>ROUND(J672*職員設定!P20,0)</f>
        <v>693</v>
      </c>
      <c r="K674" s="1001"/>
      <c r="L674" s="1046"/>
      <c r="M674" s="1096"/>
      <c r="N674" s="468" t="s">
        <v>6</v>
      </c>
      <c r="O674" s="6">
        <f>ROUND(O672*職員設定!$P$20,0)</f>
        <v>0</v>
      </c>
      <c r="P674" s="1001"/>
      <c r="Q674" s="1046"/>
      <c r="R674" s="979"/>
      <c r="S674" s="468" t="s">
        <v>6</v>
      </c>
      <c r="T674" s="6">
        <f>ROUND(T672*職員設定!$P$20,0)</f>
        <v>0</v>
      </c>
      <c r="U674" s="1001"/>
      <c r="V674" s="1046"/>
      <c r="W674" s="979"/>
      <c r="X674" s="468" t="s">
        <v>6</v>
      </c>
      <c r="Y674" s="6">
        <f>ROUND(Y672*職員設定!$P$20,0)</f>
        <v>0</v>
      </c>
      <c r="Z674" s="1001"/>
      <c r="AA674" s="1046"/>
      <c r="AB674" s="979"/>
      <c r="AC674" s="468" t="s">
        <v>6</v>
      </c>
      <c r="AD674" s="6">
        <f>ROUND(AD672*職員設定!$P$20,0)</f>
        <v>0</v>
      </c>
      <c r="AE674" s="1001"/>
      <c r="AF674" s="1046"/>
      <c r="AG674" s="979"/>
      <c r="AH674" s="468" t="s">
        <v>6</v>
      </c>
      <c r="AI674" s="6">
        <f>ROUND(AI672*職員設定!$P$20,0)</f>
        <v>0</v>
      </c>
      <c r="AJ674" s="1001"/>
      <c r="AK674" s="1046"/>
      <c r="AL674" s="979"/>
      <c r="AM674" s="468" t="s">
        <v>6</v>
      </c>
      <c r="AN674" s="6">
        <f>ROUND(AN672*職員設定!$P$20,0)</f>
        <v>0</v>
      </c>
      <c r="AO674" s="1001"/>
      <c r="AP674" s="1046"/>
      <c r="AQ674" s="979"/>
      <c r="AR674" s="468" t="s">
        <v>6</v>
      </c>
      <c r="AS674" s="6">
        <f>ROUND(AS672*職員設定!$P$20,0)</f>
        <v>0</v>
      </c>
      <c r="AT674" s="1001"/>
      <c r="AU674" s="1046"/>
      <c r="AV674" s="979"/>
      <c r="AW674" s="468" t="s">
        <v>6</v>
      </c>
      <c r="AX674" s="6">
        <f>ROUND(AX672*職員設定!$P$20,0)</f>
        <v>0</v>
      </c>
      <c r="AY674" s="1001"/>
      <c r="AZ674" s="1046"/>
      <c r="BA674" s="979"/>
      <c r="BB674" s="468" t="s">
        <v>6</v>
      </c>
      <c r="BC674" s="6">
        <f>ROUND(BC672*職員設定!$P$20,0)</f>
        <v>0</v>
      </c>
      <c r="BD674" s="1001"/>
      <c r="BE674" s="1046"/>
      <c r="BF674" s="979"/>
      <c r="BG674" s="468" t="s">
        <v>6</v>
      </c>
      <c r="BH674" s="6">
        <f>ROUND(BH672*職員設定!$P$20,0)</f>
        <v>0</v>
      </c>
      <c r="BI674" s="1001"/>
      <c r="BJ674" s="1046"/>
      <c r="BK674" s="979"/>
      <c r="BL674" s="434"/>
      <c r="BM674" s="28"/>
      <c r="BN674" s="1001"/>
      <c r="BO674" s="967"/>
      <c r="BP674" s="954"/>
      <c r="BQ674" s="434"/>
      <c r="BR674" s="28"/>
      <c r="BS674" s="1001"/>
      <c r="BT674" s="967"/>
      <c r="BU674" s="954"/>
      <c r="BV674" s="434"/>
      <c r="BW674" s="28"/>
      <c r="BX674" s="1001"/>
      <c r="BY674" s="967"/>
      <c r="BZ674" s="954"/>
      <c r="CA674" s="1004"/>
      <c r="CB674" s="1020"/>
      <c r="CC674" s="946"/>
    </row>
    <row r="675" spans="1:81" ht="18" customHeight="1" thickBot="1">
      <c r="A675" s="1180"/>
      <c r="B675" s="1143"/>
      <c r="C675" s="1147"/>
      <c r="D675" s="53" t="s">
        <v>7</v>
      </c>
      <c r="E675" s="19">
        <f>E673-E674</f>
        <v>500</v>
      </c>
      <c r="F675" s="1001"/>
      <c r="G675" s="1047"/>
      <c r="H675" s="1097"/>
      <c r="I675" s="53" t="s">
        <v>7</v>
      </c>
      <c r="J675" s="19">
        <f>J673-J674</f>
        <v>220</v>
      </c>
      <c r="K675" s="1001"/>
      <c r="L675" s="1047"/>
      <c r="M675" s="1097"/>
      <c r="N675" s="53" t="s">
        <v>7</v>
      </c>
      <c r="O675" s="19">
        <f>O673-O674</f>
        <v>0</v>
      </c>
      <c r="P675" s="1001"/>
      <c r="Q675" s="1047"/>
      <c r="R675" s="980"/>
      <c r="S675" s="53" t="s">
        <v>7</v>
      </c>
      <c r="T675" s="19">
        <f>T673-T674</f>
        <v>0</v>
      </c>
      <c r="U675" s="1001"/>
      <c r="V675" s="1047"/>
      <c r="W675" s="980"/>
      <c r="X675" s="53" t="s">
        <v>7</v>
      </c>
      <c r="Y675" s="19">
        <f>Y673-Y674</f>
        <v>0</v>
      </c>
      <c r="Z675" s="1001"/>
      <c r="AA675" s="1047"/>
      <c r="AB675" s="980"/>
      <c r="AC675" s="53" t="s">
        <v>7</v>
      </c>
      <c r="AD675" s="19">
        <f>AD673-AD674</f>
        <v>0</v>
      </c>
      <c r="AE675" s="1001"/>
      <c r="AF675" s="1047"/>
      <c r="AG675" s="980"/>
      <c r="AH675" s="53" t="s">
        <v>7</v>
      </c>
      <c r="AI675" s="19">
        <f>AI673-AI674</f>
        <v>0</v>
      </c>
      <c r="AJ675" s="1001"/>
      <c r="AK675" s="1047"/>
      <c r="AL675" s="980"/>
      <c r="AM675" s="53" t="s">
        <v>7</v>
      </c>
      <c r="AN675" s="19">
        <f>AN673-AN674</f>
        <v>0</v>
      </c>
      <c r="AO675" s="1001"/>
      <c r="AP675" s="1047"/>
      <c r="AQ675" s="980"/>
      <c r="AR675" s="53" t="s">
        <v>7</v>
      </c>
      <c r="AS675" s="19">
        <f>AS673-AS674</f>
        <v>0</v>
      </c>
      <c r="AT675" s="1001"/>
      <c r="AU675" s="1047"/>
      <c r="AV675" s="980"/>
      <c r="AW675" s="53" t="s">
        <v>7</v>
      </c>
      <c r="AX675" s="19">
        <f>AX673-AX674</f>
        <v>0</v>
      </c>
      <c r="AY675" s="1001"/>
      <c r="AZ675" s="1047"/>
      <c r="BA675" s="980"/>
      <c r="BB675" s="53" t="s">
        <v>7</v>
      </c>
      <c r="BC675" s="19">
        <f>BC673-BC674</f>
        <v>0</v>
      </c>
      <c r="BD675" s="1001"/>
      <c r="BE675" s="1047"/>
      <c r="BF675" s="980"/>
      <c r="BG675" s="53" t="s">
        <v>7</v>
      </c>
      <c r="BH675" s="19">
        <f>BH673-BH674</f>
        <v>0</v>
      </c>
      <c r="BI675" s="1001"/>
      <c r="BJ675" s="1047"/>
      <c r="BK675" s="980"/>
      <c r="BL675" s="85"/>
      <c r="BM675" s="84"/>
      <c r="BN675" s="1001"/>
      <c r="BO675" s="968"/>
      <c r="BP675" s="955"/>
      <c r="BQ675" s="85"/>
      <c r="BR675" s="84"/>
      <c r="BS675" s="1001"/>
      <c r="BT675" s="968"/>
      <c r="BU675" s="955"/>
      <c r="BV675" s="85"/>
      <c r="BW675" s="84"/>
      <c r="BX675" s="1001"/>
      <c r="BY675" s="968"/>
      <c r="BZ675" s="955"/>
      <c r="CA675" s="1005"/>
      <c r="CB675" s="1021"/>
      <c r="CC675" s="946">
        <f t="shared" si="288"/>
        <v>0</v>
      </c>
    </row>
    <row r="676" spans="1:81" ht="18" customHeight="1" thickBot="1">
      <c r="A676" s="1180"/>
      <c r="B676" s="1143"/>
      <c r="C676" s="1145" t="s">
        <v>40</v>
      </c>
      <c r="D676" s="44" t="s">
        <v>8</v>
      </c>
      <c r="E676" s="35"/>
      <c r="F676" s="1001"/>
      <c r="G676" s="1045">
        <f>E679*F645-H676</f>
        <v>0</v>
      </c>
      <c r="H676" s="1095"/>
      <c r="I676" s="44" t="s">
        <v>8</v>
      </c>
      <c r="J676" s="35"/>
      <c r="K676" s="1001"/>
      <c r="L676" s="1045">
        <f>J679*K645-M676</f>
        <v>0</v>
      </c>
      <c r="M676" s="1095"/>
      <c r="N676" s="44" t="s">
        <v>8</v>
      </c>
      <c r="O676" s="35"/>
      <c r="P676" s="1001"/>
      <c r="Q676" s="1045">
        <f>O679*P645-R676</f>
        <v>0</v>
      </c>
      <c r="R676" s="961">
        <f>IF(O676="",0,ROUND(SUM(R645:R659)*O676*P645*1.35/職員設定!$C$7,0))</f>
        <v>0</v>
      </c>
      <c r="S676" s="44" t="s">
        <v>8</v>
      </c>
      <c r="T676" s="35"/>
      <c r="U676" s="1001"/>
      <c r="V676" s="1045">
        <f>T679*U645-W676</f>
        <v>0</v>
      </c>
      <c r="W676" s="961">
        <f>IF(T676="",0,ROUND(SUM(W645:W659)*T676*U645*1.35/職員設定!$C$7,0))</f>
        <v>0</v>
      </c>
      <c r="X676" s="44" t="s">
        <v>8</v>
      </c>
      <c r="Y676" s="35"/>
      <c r="Z676" s="1001"/>
      <c r="AA676" s="1045">
        <f>Y679*Z645-AB676</f>
        <v>0</v>
      </c>
      <c r="AB676" s="961">
        <f>IF(Y676="",0,ROUND(SUM(AB645:AB659)*Y676*Z645*1.35/職員設定!$C$7,0))</f>
        <v>0</v>
      </c>
      <c r="AC676" s="44" t="s">
        <v>8</v>
      </c>
      <c r="AD676" s="35"/>
      <c r="AE676" s="1001"/>
      <c r="AF676" s="1045">
        <f>AD679*AE645-AG676</f>
        <v>0</v>
      </c>
      <c r="AG676" s="961">
        <f>IF(AD676="",0,ROUND(SUM(AG645:AG659)*AD676*AE645*1.35/職員設定!$C$7,0))</f>
        <v>0</v>
      </c>
      <c r="AH676" s="44" t="s">
        <v>8</v>
      </c>
      <c r="AI676" s="35"/>
      <c r="AJ676" s="1001"/>
      <c r="AK676" s="1045">
        <f>AI679*AJ645-AL676</f>
        <v>0</v>
      </c>
      <c r="AL676" s="961">
        <f>IF(AI676="",0,ROUND(SUM(AL645:AL659)*AI676*AJ645*1.35/職員設定!$C$7,0))</f>
        <v>0</v>
      </c>
      <c r="AM676" s="44" t="s">
        <v>8</v>
      </c>
      <c r="AN676" s="35"/>
      <c r="AO676" s="1001"/>
      <c r="AP676" s="1045">
        <f>AN679*AO645-AQ676</f>
        <v>0</v>
      </c>
      <c r="AQ676" s="961">
        <f>IF(AN676="",0,ROUND(SUM(AQ645:AQ659)*AN676*AO645*1.35/職員設定!$C$7,0))</f>
        <v>0</v>
      </c>
      <c r="AR676" s="44" t="s">
        <v>8</v>
      </c>
      <c r="AS676" s="35"/>
      <c r="AT676" s="1001"/>
      <c r="AU676" s="1045">
        <f>AS679*AT645-AV676</f>
        <v>0</v>
      </c>
      <c r="AV676" s="961">
        <f>IF(AS676="",0,ROUND(SUM(AV645:AV659)*AS676*AT645*1.35/職員設定!$C$7,0))</f>
        <v>0</v>
      </c>
      <c r="AW676" s="44" t="s">
        <v>8</v>
      </c>
      <c r="AX676" s="35"/>
      <c r="AY676" s="1001"/>
      <c r="AZ676" s="1045">
        <f>AX679*AY645-BA676</f>
        <v>0</v>
      </c>
      <c r="BA676" s="961">
        <f>IF(AX676="",0,ROUND(SUM(BA645:BA659)*AX676*AY645*1.35/職員設定!$C$7,0))</f>
        <v>0</v>
      </c>
      <c r="BB676" s="44" t="s">
        <v>8</v>
      </c>
      <c r="BC676" s="35"/>
      <c r="BD676" s="1001"/>
      <c r="BE676" s="1045">
        <f>BC679*BD645-BF676</f>
        <v>0</v>
      </c>
      <c r="BF676" s="961">
        <f>IF(BC676="",0,ROUND(SUM(BF645:BF659)*BC676*BD645*1.35/職員設定!$C$7,0))</f>
        <v>0</v>
      </c>
      <c r="BG676" s="44" t="s">
        <v>8</v>
      </c>
      <c r="BH676" s="35"/>
      <c r="BI676" s="1001"/>
      <c r="BJ676" s="1045">
        <f>BH679*BI645-BK676</f>
        <v>0</v>
      </c>
      <c r="BK676" s="961">
        <f>IF(BH676="",0,ROUND(SUM(BK645:BK659)*BH676*BI645*1.35/職員設定!$C$7,0))</f>
        <v>0</v>
      </c>
      <c r="BL676" s="75"/>
      <c r="BM676" s="82"/>
      <c r="BN676" s="1001"/>
      <c r="BO676" s="966"/>
      <c r="BP676" s="953"/>
      <c r="BQ676" s="75"/>
      <c r="BR676" s="82"/>
      <c r="BS676" s="1001"/>
      <c r="BT676" s="966"/>
      <c r="BU676" s="953"/>
      <c r="BV676" s="75"/>
      <c r="BW676" s="82"/>
      <c r="BX676" s="1001"/>
      <c r="BY676" s="966"/>
      <c r="BZ676" s="953"/>
      <c r="CA676" s="1082">
        <f t="shared" ref="CA676" si="293">BJ676+BK676+BE676+BF676+AZ676+BA676+AU676+AV676+AP676+AQ676+AK676+AL676+AF676+AG676+AA676+AB676+V676+W676+Q676+R676+L676+M676+G676+H676</f>
        <v>0</v>
      </c>
      <c r="CB676" s="1024">
        <f t="shared" ref="CB676" si="294">H676+M676</f>
        <v>0</v>
      </c>
      <c r="CC676" s="946">
        <f t="shared" si="288"/>
        <v>0</v>
      </c>
    </row>
    <row r="677" spans="1:81" ht="18" customHeight="1" thickBot="1">
      <c r="A677" s="1180"/>
      <c r="B677" s="1143"/>
      <c r="C677" s="1146"/>
      <c r="D677" s="48" t="s">
        <v>38</v>
      </c>
      <c r="E677" s="33"/>
      <c r="F677" s="1001"/>
      <c r="G677" s="1046"/>
      <c r="H677" s="1096"/>
      <c r="I677" s="48" t="s">
        <v>38</v>
      </c>
      <c r="J677" s="33"/>
      <c r="K677" s="1001"/>
      <c r="L677" s="1046"/>
      <c r="M677" s="1096"/>
      <c r="N677" s="48" t="s">
        <v>38</v>
      </c>
      <c r="O677" s="33"/>
      <c r="P677" s="1001"/>
      <c r="Q677" s="1046"/>
      <c r="R677" s="979"/>
      <c r="S677" s="48" t="s">
        <v>38</v>
      </c>
      <c r="T677" s="33"/>
      <c r="U677" s="1001"/>
      <c r="V677" s="1046"/>
      <c r="W677" s="979"/>
      <c r="X677" s="48" t="s">
        <v>38</v>
      </c>
      <c r="Y677" s="33"/>
      <c r="Z677" s="1001"/>
      <c r="AA677" s="1046"/>
      <c r="AB677" s="979"/>
      <c r="AC677" s="48" t="s">
        <v>38</v>
      </c>
      <c r="AD677" s="33"/>
      <c r="AE677" s="1001"/>
      <c r="AF677" s="1046"/>
      <c r="AG677" s="979"/>
      <c r="AH677" s="48" t="s">
        <v>38</v>
      </c>
      <c r="AI677" s="33"/>
      <c r="AJ677" s="1001"/>
      <c r="AK677" s="1046"/>
      <c r="AL677" s="979"/>
      <c r="AM677" s="48" t="s">
        <v>38</v>
      </c>
      <c r="AN677" s="33"/>
      <c r="AO677" s="1001"/>
      <c r="AP677" s="1046"/>
      <c r="AQ677" s="979"/>
      <c r="AR677" s="48" t="s">
        <v>38</v>
      </c>
      <c r="AS677" s="33"/>
      <c r="AT677" s="1001"/>
      <c r="AU677" s="1046"/>
      <c r="AV677" s="979"/>
      <c r="AW677" s="48" t="s">
        <v>38</v>
      </c>
      <c r="AX677" s="33"/>
      <c r="AY677" s="1001"/>
      <c r="AZ677" s="1046"/>
      <c r="BA677" s="979"/>
      <c r="BB677" s="48" t="s">
        <v>38</v>
      </c>
      <c r="BC677" s="33"/>
      <c r="BD677" s="1001"/>
      <c r="BE677" s="1046"/>
      <c r="BF677" s="979"/>
      <c r="BG677" s="48" t="s">
        <v>38</v>
      </c>
      <c r="BH677" s="33"/>
      <c r="BI677" s="1001"/>
      <c r="BJ677" s="1046"/>
      <c r="BK677" s="979"/>
      <c r="BL677" s="79"/>
      <c r="BM677" s="80"/>
      <c r="BN677" s="1001"/>
      <c r="BO677" s="967"/>
      <c r="BP677" s="954"/>
      <c r="BQ677" s="79"/>
      <c r="BR677" s="80"/>
      <c r="BS677" s="1001"/>
      <c r="BT677" s="967"/>
      <c r="BU677" s="954"/>
      <c r="BV677" s="79"/>
      <c r="BW677" s="80"/>
      <c r="BX677" s="1001"/>
      <c r="BY677" s="967"/>
      <c r="BZ677" s="954"/>
      <c r="CA677" s="1004"/>
      <c r="CB677" s="1020"/>
      <c r="CC677" s="946"/>
    </row>
    <row r="678" spans="1:81" s="230" customFormat="1" ht="18" customHeight="1" thickBot="1">
      <c r="A678" s="1180"/>
      <c r="B678" s="1143"/>
      <c r="C678" s="1146"/>
      <c r="D678" s="468" t="s">
        <v>9</v>
      </c>
      <c r="E678" s="6">
        <f>ROUND(E676*職員設定!Q20,0)</f>
        <v>0</v>
      </c>
      <c r="F678" s="1001"/>
      <c r="G678" s="1046"/>
      <c r="H678" s="1096"/>
      <c r="I678" s="468" t="s">
        <v>9</v>
      </c>
      <c r="J678" s="6">
        <f>ROUND(J676*職員設定!Q20,0)</f>
        <v>0</v>
      </c>
      <c r="K678" s="1001"/>
      <c r="L678" s="1046"/>
      <c r="M678" s="1096"/>
      <c r="N678" s="468" t="s">
        <v>9</v>
      </c>
      <c r="O678" s="6">
        <f>ROUND(O676*職員設定!$Q$20,0)</f>
        <v>0</v>
      </c>
      <c r="P678" s="1001"/>
      <c r="Q678" s="1046"/>
      <c r="R678" s="979"/>
      <c r="S678" s="468" t="s">
        <v>9</v>
      </c>
      <c r="T678" s="6">
        <f>ROUND(T676*職員設定!$Q$20,0)</f>
        <v>0</v>
      </c>
      <c r="U678" s="1001"/>
      <c r="V678" s="1046"/>
      <c r="W678" s="979"/>
      <c r="X678" s="468" t="s">
        <v>9</v>
      </c>
      <c r="Y678" s="6">
        <f>ROUND(Y676*職員設定!$Q$20,0)</f>
        <v>0</v>
      </c>
      <c r="Z678" s="1001"/>
      <c r="AA678" s="1046"/>
      <c r="AB678" s="979"/>
      <c r="AC678" s="468" t="s">
        <v>9</v>
      </c>
      <c r="AD678" s="6">
        <f>ROUND(AD676*職員設定!$Q$20,0)</f>
        <v>0</v>
      </c>
      <c r="AE678" s="1001"/>
      <c r="AF678" s="1046"/>
      <c r="AG678" s="979"/>
      <c r="AH678" s="468" t="s">
        <v>9</v>
      </c>
      <c r="AI678" s="6">
        <f>ROUND(AI676*職員設定!$Q$20,0)</f>
        <v>0</v>
      </c>
      <c r="AJ678" s="1001"/>
      <c r="AK678" s="1046"/>
      <c r="AL678" s="979"/>
      <c r="AM678" s="468" t="s">
        <v>9</v>
      </c>
      <c r="AN678" s="6">
        <f>ROUND(AN676*職員設定!$Q$20,0)</f>
        <v>0</v>
      </c>
      <c r="AO678" s="1001"/>
      <c r="AP678" s="1046"/>
      <c r="AQ678" s="979"/>
      <c r="AR678" s="468" t="s">
        <v>9</v>
      </c>
      <c r="AS678" s="6">
        <f>ROUND(AS676*職員設定!$Q$20,0)</f>
        <v>0</v>
      </c>
      <c r="AT678" s="1001"/>
      <c r="AU678" s="1046"/>
      <c r="AV678" s="979"/>
      <c r="AW678" s="468" t="s">
        <v>9</v>
      </c>
      <c r="AX678" s="6">
        <f>ROUND(AX676*職員設定!$Q$20,0)</f>
        <v>0</v>
      </c>
      <c r="AY678" s="1001"/>
      <c r="AZ678" s="1046"/>
      <c r="BA678" s="979"/>
      <c r="BB678" s="468" t="s">
        <v>9</v>
      </c>
      <c r="BC678" s="6">
        <f>ROUND(BC676*職員設定!$Q$20,0)</f>
        <v>0</v>
      </c>
      <c r="BD678" s="1001"/>
      <c r="BE678" s="1046"/>
      <c r="BF678" s="979"/>
      <c r="BG678" s="468" t="s">
        <v>9</v>
      </c>
      <c r="BH678" s="6">
        <f>ROUND(BH676*職員設定!$Q$20,0)</f>
        <v>0</v>
      </c>
      <c r="BI678" s="1001"/>
      <c r="BJ678" s="1046"/>
      <c r="BK678" s="979"/>
      <c r="BL678" s="434"/>
      <c r="BM678" s="28"/>
      <c r="BN678" s="1001"/>
      <c r="BO678" s="967"/>
      <c r="BP678" s="954"/>
      <c r="BQ678" s="434"/>
      <c r="BR678" s="28"/>
      <c r="BS678" s="1001"/>
      <c r="BT678" s="967"/>
      <c r="BU678" s="954"/>
      <c r="BV678" s="434"/>
      <c r="BW678" s="28"/>
      <c r="BX678" s="1001"/>
      <c r="BY678" s="967"/>
      <c r="BZ678" s="954"/>
      <c r="CA678" s="1004"/>
      <c r="CB678" s="1020"/>
      <c r="CC678" s="946"/>
    </row>
    <row r="679" spans="1:81" ht="18" customHeight="1" thickBot="1">
      <c r="A679" s="1180"/>
      <c r="B679" s="1143"/>
      <c r="C679" s="1147"/>
      <c r="D679" s="53" t="s">
        <v>10</v>
      </c>
      <c r="E679" s="19">
        <f>E677-E678</f>
        <v>0</v>
      </c>
      <c r="F679" s="1001"/>
      <c r="G679" s="1047"/>
      <c r="H679" s="1097"/>
      <c r="I679" s="53" t="s">
        <v>10</v>
      </c>
      <c r="J679" s="19">
        <f>J677-J678</f>
        <v>0</v>
      </c>
      <c r="K679" s="1001"/>
      <c r="L679" s="1047"/>
      <c r="M679" s="1097"/>
      <c r="N679" s="53" t="s">
        <v>10</v>
      </c>
      <c r="O679" s="19">
        <f>O677-O678</f>
        <v>0</v>
      </c>
      <c r="P679" s="1001"/>
      <c r="Q679" s="1047"/>
      <c r="R679" s="980"/>
      <c r="S679" s="53" t="s">
        <v>10</v>
      </c>
      <c r="T679" s="19">
        <f>T677-T678</f>
        <v>0</v>
      </c>
      <c r="U679" s="1001"/>
      <c r="V679" s="1047"/>
      <c r="W679" s="980"/>
      <c r="X679" s="53" t="s">
        <v>10</v>
      </c>
      <c r="Y679" s="19">
        <f>Y677-Y678</f>
        <v>0</v>
      </c>
      <c r="Z679" s="1001"/>
      <c r="AA679" s="1047"/>
      <c r="AB679" s="980"/>
      <c r="AC679" s="53" t="s">
        <v>10</v>
      </c>
      <c r="AD679" s="19">
        <f>AD677-AD678</f>
        <v>0</v>
      </c>
      <c r="AE679" s="1001"/>
      <c r="AF679" s="1047"/>
      <c r="AG679" s="980"/>
      <c r="AH679" s="53" t="s">
        <v>10</v>
      </c>
      <c r="AI679" s="19">
        <f>AI677-AI678</f>
        <v>0</v>
      </c>
      <c r="AJ679" s="1001"/>
      <c r="AK679" s="1047"/>
      <c r="AL679" s="980"/>
      <c r="AM679" s="53" t="s">
        <v>10</v>
      </c>
      <c r="AN679" s="19">
        <f>AN677-AN678</f>
        <v>0</v>
      </c>
      <c r="AO679" s="1001"/>
      <c r="AP679" s="1047"/>
      <c r="AQ679" s="980"/>
      <c r="AR679" s="53" t="s">
        <v>10</v>
      </c>
      <c r="AS679" s="19">
        <f>AS677-AS678</f>
        <v>0</v>
      </c>
      <c r="AT679" s="1001"/>
      <c r="AU679" s="1047"/>
      <c r="AV679" s="980"/>
      <c r="AW679" s="53" t="s">
        <v>10</v>
      </c>
      <c r="AX679" s="19">
        <f>AX677-AX678</f>
        <v>0</v>
      </c>
      <c r="AY679" s="1001"/>
      <c r="AZ679" s="1047"/>
      <c r="BA679" s="980"/>
      <c r="BB679" s="53" t="s">
        <v>10</v>
      </c>
      <c r="BC679" s="19">
        <f>BC677-BC678</f>
        <v>0</v>
      </c>
      <c r="BD679" s="1001"/>
      <c r="BE679" s="1047"/>
      <c r="BF679" s="980"/>
      <c r="BG679" s="53" t="s">
        <v>10</v>
      </c>
      <c r="BH679" s="19">
        <f>BH677-BH678</f>
        <v>0</v>
      </c>
      <c r="BI679" s="1001"/>
      <c r="BJ679" s="1047"/>
      <c r="BK679" s="980"/>
      <c r="BL679" s="85"/>
      <c r="BM679" s="84"/>
      <c r="BN679" s="1001"/>
      <c r="BO679" s="968"/>
      <c r="BP679" s="955"/>
      <c r="BQ679" s="85"/>
      <c r="BR679" s="84"/>
      <c r="BS679" s="1001"/>
      <c r="BT679" s="968"/>
      <c r="BU679" s="955"/>
      <c r="BV679" s="85"/>
      <c r="BW679" s="84"/>
      <c r="BX679" s="1001"/>
      <c r="BY679" s="968"/>
      <c r="BZ679" s="955"/>
      <c r="CA679" s="1005"/>
      <c r="CB679" s="1021"/>
      <c r="CC679" s="946">
        <f t="shared" ref="CC679" si="295">BK679+BF679+BA679+AV679+AQ679+AL679+AG679+AB679+W679+R679</f>
        <v>0</v>
      </c>
    </row>
    <row r="680" spans="1:81" ht="18" customHeight="1" thickBot="1">
      <c r="A680" s="1180"/>
      <c r="B680" s="1143"/>
      <c r="C680" s="1146" t="s">
        <v>43</v>
      </c>
      <c r="D680" s="48" t="s">
        <v>11</v>
      </c>
      <c r="E680" s="36"/>
      <c r="F680" s="1001"/>
      <c r="G680" s="1046">
        <f>E683*F645-H680</f>
        <v>0</v>
      </c>
      <c r="H680" s="1095"/>
      <c r="I680" s="48" t="s">
        <v>11</v>
      </c>
      <c r="J680" s="36"/>
      <c r="K680" s="1001"/>
      <c r="L680" s="1046">
        <f>J683*K645-M680</f>
        <v>0</v>
      </c>
      <c r="M680" s="1095"/>
      <c r="N680" s="48" t="s">
        <v>11</v>
      </c>
      <c r="O680" s="36"/>
      <c r="P680" s="1001"/>
      <c r="Q680" s="1046">
        <f>O683*P645-R680</f>
        <v>0</v>
      </c>
      <c r="R680" s="961">
        <f>IF(O680="",0,ROUND(SUM(R645:R659)*O680*P645*0.25/職員設定!$C$7,0))</f>
        <v>0</v>
      </c>
      <c r="S680" s="48" t="s">
        <v>11</v>
      </c>
      <c r="T680" s="36"/>
      <c r="U680" s="1001"/>
      <c r="V680" s="1046">
        <f>T683*U645-W680</f>
        <v>0</v>
      </c>
      <c r="W680" s="961">
        <f>IF(T680="",0,ROUND(SUM(W645:W659)*T680*U645*0.25/職員設定!$C$7,0))</f>
        <v>0</v>
      </c>
      <c r="X680" s="48" t="s">
        <v>11</v>
      </c>
      <c r="Y680" s="36"/>
      <c r="Z680" s="1001"/>
      <c r="AA680" s="1046">
        <f>Y683*Z645-AB680</f>
        <v>0</v>
      </c>
      <c r="AB680" s="961">
        <f>IF(Y680="",0,ROUND(SUM(AB645:AB659)*Y680*Z645*0.25/職員設定!$C$7,0))</f>
        <v>0</v>
      </c>
      <c r="AC680" s="48" t="s">
        <v>11</v>
      </c>
      <c r="AD680" s="36"/>
      <c r="AE680" s="1001"/>
      <c r="AF680" s="1046">
        <f>AD683*AE645-AG680</f>
        <v>0</v>
      </c>
      <c r="AG680" s="961">
        <f>IF(AD680="",0,ROUND(SUM(AG645:AG659)*AD680*AE645*0.25/職員設定!$C$7,0))</f>
        <v>0</v>
      </c>
      <c r="AH680" s="48" t="s">
        <v>11</v>
      </c>
      <c r="AI680" s="36"/>
      <c r="AJ680" s="1001"/>
      <c r="AK680" s="1046">
        <f>AI683*AJ645-AL680</f>
        <v>0</v>
      </c>
      <c r="AL680" s="961">
        <f>IF(AI680="",0,ROUND(SUM(AL645:AL659)*AI680*AJ645*0.25/職員設定!$C$7,0))</f>
        <v>0</v>
      </c>
      <c r="AM680" s="48" t="s">
        <v>11</v>
      </c>
      <c r="AN680" s="36"/>
      <c r="AO680" s="1001"/>
      <c r="AP680" s="1046">
        <f>AN683*AO645-AQ680</f>
        <v>0</v>
      </c>
      <c r="AQ680" s="961">
        <f>IF(AN680="",0,ROUND(SUM(AQ645:AQ659)*AN680*AO645*0.25/職員設定!$C$7,0))</f>
        <v>0</v>
      </c>
      <c r="AR680" s="48" t="s">
        <v>11</v>
      </c>
      <c r="AS680" s="36"/>
      <c r="AT680" s="1001"/>
      <c r="AU680" s="1046">
        <f>AS683*AT645-AV680</f>
        <v>0</v>
      </c>
      <c r="AV680" s="961">
        <f>IF(AS680="",0,ROUND(SUM(AV645:AV659)*AS680*AT645*0.25/職員設定!$C$7,0))</f>
        <v>0</v>
      </c>
      <c r="AW680" s="48" t="s">
        <v>11</v>
      </c>
      <c r="AX680" s="36"/>
      <c r="AY680" s="1001"/>
      <c r="AZ680" s="1046">
        <f>AX683*AY645-BA680</f>
        <v>0</v>
      </c>
      <c r="BA680" s="961">
        <f>IF(AX680="",0,ROUND(SUM(BA645:BA659)*AX680*AY645*0.25/職員設定!$C$7,0))</f>
        <v>0</v>
      </c>
      <c r="BB680" s="48" t="s">
        <v>11</v>
      </c>
      <c r="BC680" s="36"/>
      <c r="BD680" s="1001"/>
      <c r="BE680" s="1046">
        <f>BC683*BD645-BF680</f>
        <v>0</v>
      </c>
      <c r="BF680" s="961">
        <f>IF(BC680="",0,ROUND(SUM(BF645:BF659)*BC680*BD645*0.25/職員設定!$C$7,0))</f>
        <v>0</v>
      </c>
      <c r="BG680" s="48" t="s">
        <v>11</v>
      </c>
      <c r="BH680" s="36"/>
      <c r="BI680" s="1001"/>
      <c r="BJ680" s="1046">
        <f>BH683*BI645-BK680</f>
        <v>0</v>
      </c>
      <c r="BK680" s="961">
        <f>IF(BH680="",0,ROUND(SUM(BK645:BK659)*BH680*BI645*0.25/職員設定!$C$7,0))</f>
        <v>0</v>
      </c>
      <c r="BL680" s="79"/>
      <c r="BM680" s="86"/>
      <c r="BN680" s="1001"/>
      <c r="BO680" s="969"/>
      <c r="BP680" s="953"/>
      <c r="BQ680" s="79"/>
      <c r="BR680" s="86"/>
      <c r="BS680" s="1001"/>
      <c r="BT680" s="969"/>
      <c r="BU680" s="953"/>
      <c r="BV680" s="79"/>
      <c r="BW680" s="86"/>
      <c r="BX680" s="1001"/>
      <c r="BY680" s="969"/>
      <c r="BZ680" s="953"/>
      <c r="CA680" s="1082">
        <f t="shared" ref="CA680" si="296">BJ680+BK680+BE680+BF680+AZ680+BA680+AU680+AV680+AP680+AQ680+AK680+AL680+AF680+AG680+AA680+AB680+V680+W680+Q680+R680+L680+M680+G680+H680</f>
        <v>0</v>
      </c>
      <c r="CB680" s="1024">
        <f t="shared" ref="CB680" si="297">H680+M680</f>
        <v>0</v>
      </c>
      <c r="CC680" s="946">
        <f>BK680+BF680+BA680+AV680+AQ680+AL680+AG680+AB680+W680+R680</f>
        <v>0</v>
      </c>
    </row>
    <row r="681" spans="1:81" ht="18" customHeight="1" thickBot="1">
      <c r="A681" s="1180"/>
      <c r="B681" s="1143"/>
      <c r="C681" s="1146"/>
      <c r="D681" s="48" t="s">
        <v>38</v>
      </c>
      <c r="E681" s="33"/>
      <c r="F681" s="1001"/>
      <c r="G681" s="1046"/>
      <c r="H681" s="1096"/>
      <c r="I681" s="48" t="s">
        <v>38</v>
      </c>
      <c r="J681" s="33"/>
      <c r="K681" s="1001"/>
      <c r="L681" s="1046"/>
      <c r="M681" s="1096"/>
      <c r="N681" s="48" t="s">
        <v>38</v>
      </c>
      <c r="O681" s="33">
        <v>0</v>
      </c>
      <c r="P681" s="1001"/>
      <c r="Q681" s="1046"/>
      <c r="R681" s="979"/>
      <c r="S681" s="48" t="s">
        <v>38</v>
      </c>
      <c r="T681" s="33">
        <v>0</v>
      </c>
      <c r="U681" s="1001"/>
      <c r="V681" s="1046"/>
      <c r="W681" s="979"/>
      <c r="X681" s="48" t="s">
        <v>38</v>
      </c>
      <c r="Y681" s="33">
        <v>0</v>
      </c>
      <c r="Z681" s="1001"/>
      <c r="AA681" s="1046"/>
      <c r="AB681" s="979"/>
      <c r="AC681" s="48" t="s">
        <v>38</v>
      </c>
      <c r="AD681" s="33">
        <v>0</v>
      </c>
      <c r="AE681" s="1001"/>
      <c r="AF681" s="1046"/>
      <c r="AG681" s="979"/>
      <c r="AH681" s="48" t="s">
        <v>38</v>
      </c>
      <c r="AI681" s="33">
        <v>0</v>
      </c>
      <c r="AJ681" s="1001"/>
      <c r="AK681" s="1046"/>
      <c r="AL681" s="979"/>
      <c r="AM681" s="48" t="s">
        <v>38</v>
      </c>
      <c r="AN681" s="33">
        <v>0</v>
      </c>
      <c r="AO681" s="1001"/>
      <c r="AP681" s="1046"/>
      <c r="AQ681" s="979"/>
      <c r="AR681" s="48" t="s">
        <v>38</v>
      </c>
      <c r="AS681" s="33">
        <v>0</v>
      </c>
      <c r="AT681" s="1001"/>
      <c r="AU681" s="1046"/>
      <c r="AV681" s="979"/>
      <c r="AW681" s="48" t="s">
        <v>38</v>
      </c>
      <c r="AX681" s="33">
        <v>0</v>
      </c>
      <c r="AY681" s="1001"/>
      <c r="AZ681" s="1046"/>
      <c r="BA681" s="979"/>
      <c r="BB681" s="48" t="s">
        <v>38</v>
      </c>
      <c r="BC681" s="33">
        <v>0</v>
      </c>
      <c r="BD681" s="1001"/>
      <c r="BE681" s="1046"/>
      <c r="BF681" s="979"/>
      <c r="BG681" s="48" t="s">
        <v>38</v>
      </c>
      <c r="BH681" s="33">
        <v>0</v>
      </c>
      <c r="BI681" s="1001"/>
      <c r="BJ681" s="1046"/>
      <c r="BK681" s="979"/>
      <c r="BL681" s="79"/>
      <c r="BM681" s="80"/>
      <c r="BN681" s="1001"/>
      <c r="BO681" s="967"/>
      <c r="BP681" s="954"/>
      <c r="BQ681" s="79"/>
      <c r="BR681" s="80"/>
      <c r="BS681" s="1001"/>
      <c r="BT681" s="967"/>
      <c r="BU681" s="954"/>
      <c r="BV681" s="79"/>
      <c r="BW681" s="80"/>
      <c r="BX681" s="1001"/>
      <c r="BY681" s="967"/>
      <c r="BZ681" s="954"/>
      <c r="CA681" s="1004"/>
      <c r="CB681" s="1020"/>
      <c r="CC681" s="946"/>
    </row>
    <row r="682" spans="1:81" s="230" customFormat="1" ht="18" customHeight="1" thickBot="1">
      <c r="A682" s="1180"/>
      <c r="B682" s="1143"/>
      <c r="C682" s="1146"/>
      <c r="D682" s="468" t="s">
        <v>12</v>
      </c>
      <c r="E682" s="6">
        <f>ROUND(E680*職員設定!R20,0)</f>
        <v>0</v>
      </c>
      <c r="F682" s="1001"/>
      <c r="G682" s="1046"/>
      <c r="H682" s="1096"/>
      <c r="I682" s="468" t="s">
        <v>12</v>
      </c>
      <c r="J682" s="6">
        <f>ROUND(J680*職員設定!R20,0)</f>
        <v>0</v>
      </c>
      <c r="K682" s="1001"/>
      <c r="L682" s="1046"/>
      <c r="M682" s="1096"/>
      <c r="N682" s="468" t="s">
        <v>12</v>
      </c>
      <c r="O682" s="6">
        <f>ROUND(O680*職員設定!$R$20,0)</f>
        <v>0</v>
      </c>
      <c r="P682" s="1001"/>
      <c r="Q682" s="1046"/>
      <c r="R682" s="979"/>
      <c r="S682" s="468" t="s">
        <v>12</v>
      </c>
      <c r="T682" s="6">
        <f>ROUND(T680*職員設定!$R$20,0)</f>
        <v>0</v>
      </c>
      <c r="U682" s="1001"/>
      <c r="V682" s="1046"/>
      <c r="W682" s="979"/>
      <c r="X682" s="468" t="s">
        <v>12</v>
      </c>
      <c r="Y682" s="6">
        <f>ROUND(Y680*職員設定!$R$20,0)</f>
        <v>0</v>
      </c>
      <c r="Z682" s="1001"/>
      <c r="AA682" s="1046"/>
      <c r="AB682" s="979"/>
      <c r="AC682" s="468" t="s">
        <v>12</v>
      </c>
      <c r="AD682" s="6">
        <f>ROUND(AD680*職員設定!$R$20,0)</f>
        <v>0</v>
      </c>
      <c r="AE682" s="1001"/>
      <c r="AF682" s="1046"/>
      <c r="AG682" s="979"/>
      <c r="AH682" s="468" t="s">
        <v>12</v>
      </c>
      <c r="AI682" s="6">
        <f>ROUND(AI680*職員設定!$R$20,0)</f>
        <v>0</v>
      </c>
      <c r="AJ682" s="1001"/>
      <c r="AK682" s="1046"/>
      <c r="AL682" s="979"/>
      <c r="AM682" s="468" t="s">
        <v>12</v>
      </c>
      <c r="AN682" s="6">
        <f>ROUND(AN680*職員設定!$R$20,0)</f>
        <v>0</v>
      </c>
      <c r="AO682" s="1001"/>
      <c r="AP682" s="1046"/>
      <c r="AQ682" s="979"/>
      <c r="AR682" s="468" t="s">
        <v>12</v>
      </c>
      <c r="AS682" s="6">
        <f>ROUND(AS680*職員設定!$R$20,0)</f>
        <v>0</v>
      </c>
      <c r="AT682" s="1001"/>
      <c r="AU682" s="1046"/>
      <c r="AV682" s="979"/>
      <c r="AW682" s="468" t="s">
        <v>12</v>
      </c>
      <c r="AX682" s="6">
        <f>ROUND(AX680*職員設定!$R$20,0)</f>
        <v>0</v>
      </c>
      <c r="AY682" s="1001"/>
      <c r="AZ682" s="1046"/>
      <c r="BA682" s="979"/>
      <c r="BB682" s="468" t="s">
        <v>12</v>
      </c>
      <c r="BC682" s="6">
        <f>ROUND(BC680*職員設定!$R$20,0)</f>
        <v>0</v>
      </c>
      <c r="BD682" s="1001"/>
      <c r="BE682" s="1046"/>
      <c r="BF682" s="979"/>
      <c r="BG682" s="468" t="s">
        <v>12</v>
      </c>
      <c r="BH682" s="6">
        <f>ROUND(BH680*職員設定!$R$20,0)</f>
        <v>0</v>
      </c>
      <c r="BI682" s="1001"/>
      <c r="BJ682" s="1046"/>
      <c r="BK682" s="979"/>
      <c r="BL682" s="434"/>
      <c r="BM682" s="28"/>
      <c r="BN682" s="1001"/>
      <c r="BO682" s="967"/>
      <c r="BP682" s="954"/>
      <c r="BQ682" s="434"/>
      <c r="BR682" s="28"/>
      <c r="BS682" s="1001"/>
      <c r="BT682" s="967"/>
      <c r="BU682" s="954"/>
      <c r="BV682" s="434"/>
      <c r="BW682" s="28"/>
      <c r="BX682" s="1001"/>
      <c r="BY682" s="967"/>
      <c r="BZ682" s="954"/>
      <c r="CA682" s="1004"/>
      <c r="CB682" s="1020"/>
      <c r="CC682" s="946"/>
    </row>
    <row r="683" spans="1:81" ht="18" customHeight="1" thickBot="1">
      <c r="A683" s="1180"/>
      <c r="B683" s="1144"/>
      <c r="C683" s="1147"/>
      <c r="D683" s="54" t="s">
        <v>13</v>
      </c>
      <c r="E683" s="20">
        <f>E681-E682</f>
        <v>0</v>
      </c>
      <c r="F683" s="1001"/>
      <c r="G683" s="1047"/>
      <c r="H683" s="1097"/>
      <c r="I683" s="54" t="s">
        <v>13</v>
      </c>
      <c r="J683" s="20">
        <f>J681-J682</f>
        <v>0</v>
      </c>
      <c r="K683" s="1001"/>
      <c r="L683" s="1047"/>
      <c r="M683" s="1097"/>
      <c r="N683" s="54" t="s">
        <v>13</v>
      </c>
      <c r="O683" s="20">
        <f>O681-O682</f>
        <v>0</v>
      </c>
      <c r="P683" s="1001"/>
      <c r="Q683" s="1047"/>
      <c r="R683" s="980"/>
      <c r="S683" s="54" t="s">
        <v>13</v>
      </c>
      <c r="T683" s="20">
        <f>T681-T682</f>
        <v>0</v>
      </c>
      <c r="U683" s="1001"/>
      <c r="V683" s="1047"/>
      <c r="W683" s="980"/>
      <c r="X683" s="54" t="s">
        <v>13</v>
      </c>
      <c r="Y683" s="20">
        <f>Y681-Y682</f>
        <v>0</v>
      </c>
      <c r="Z683" s="1001"/>
      <c r="AA683" s="1047"/>
      <c r="AB683" s="980"/>
      <c r="AC683" s="54" t="s">
        <v>13</v>
      </c>
      <c r="AD683" s="20">
        <f>AD681-AD682</f>
        <v>0</v>
      </c>
      <c r="AE683" s="1001"/>
      <c r="AF683" s="1047"/>
      <c r="AG683" s="980"/>
      <c r="AH683" s="54" t="s">
        <v>13</v>
      </c>
      <c r="AI683" s="20">
        <f>AI681-AI682</f>
        <v>0</v>
      </c>
      <c r="AJ683" s="1001"/>
      <c r="AK683" s="1047"/>
      <c r="AL683" s="980"/>
      <c r="AM683" s="54" t="s">
        <v>13</v>
      </c>
      <c r="AN683" s="20">
        <f>AN681-AN682</f>
        <v>0</v>
      </c>
      <c r="AO683" s="1001"/>
      <c r="AP683" s="1047"/>
      <c r="AQ683" s="980"/>
      <c r="AR683" s="54" t="s">
        <v>13</v>
      </c>
      <c r="AS683" s="20">
        <f>AS681-AS682</f>
        <v>0</v>
      </c>
      <c r="AT683" s="1001"/>
      <c r="AU683" s="1047"/>
      <c r="AV683" s="980"/>
      <c r="AW683" s="54" t="s">
        <v>13</v>
      </c>
      <c r="AX683" s="20">
        <f>AX681-AX682</f>
        <v>0</v>
      </c>
      <c r="AY683" s="1001"/>
      <c r="AZ683" s="1047"/>
      <c r="BA683" s="980"/>
      <c r="BB683" s="54" t="s">
        <v>13</v>
      </c>
      <c r="BC683" s="20">
        <f>BC681-BC682</f>
        <v>0</v>
      </c>
      <c r="BD683" s="1001"/>
      <c r="BE683" s="1047"/>
      <c r="BF683" s="980"/>
      <c r="BG683" s="54" t="s">
        <v>13</v>
      </c>
      <c r="BH683" s="20">
        <f>BH681-BH682</f>
        <v>0</v>
      </c>
      <c r="BI683" s="1001"/>
      <c r="BJ683" s="1047"/>
      <c r="BK683" s="980"/>
      <c r="BL683" s="87"/>
      <c r="BM683" s="88"/>
      <c r="BN683" s="1001"/>
      <c r="BO683" s="968"/>
      <c r="BP683" s="955"/>
      <c r="BQ683" s="87"/>
      <c r="BR683" s="88"/>
      <c r="BS683" s="1001"/>
      <c r="BT683" s="968"/>
      <c r="BU683" s="955"/>
      <c r="BV683" s="87"/>
      <c r="BW683" s="88"/>
      <c r="BX683" s="1001"/>
      <c r="BY683" s="968"/>
      <c r="BZ683" s="955"/>
      <c r="CA683" s="1005"/>
      <c r="CB683" s="1021"/>
      <c r="CC683" s="946">
        <f t="shared" si="288"/>
        <v>0</v>
      </c>
    </row>
    <row r="684" spans="1:81" ht="18" customHeight="1">
      <c r="A684" s="1180"/>
      <c r="B684" s="1171" t="s">
        <v>87</v>
      </c>
      <c r="C684" s="1172"/>
      <c r="D684" s="55" t="s">
        <v>84</v>
      </c>
      <c r="E684" s="189"/>
      <c r="F684" s="1001"/>
      <c r="G684" s="1090">
        <f>E687*F645-H684</f>
        <v>0</v>
      </c>
      <c r="H684" s="1099"/>
      <c r="I684" s="55" t="s">
        <v>84</v>
      </c>
      <c r="J684" s="189"/>
      <c r="K684" s="1001"/>
      <c r="L684" s="1090">
        <f>J687*K645-M684</f>
        <v>0</v>
      </c>
      <c r="M684" s="1099"/>
      <c r="N684" s="55" t="s">
        <v>84</v>
      </c>
      <c r="O684" s="189"/>
      <c r="P684" s="1001"/>
      <c r="Q684" s="1042">
        <f>O687*P645-R684</f>
        <v>0</v>
      </c>
      <c r="R684" s="989">
        <f>ROUND(IF(O684="",0,O687*P645*SUM(R645:R659)/SUM(Q645:Q659,R645:R659)),0)</f>
        <v>0</v>
      </c>
      <c r="S684" s="55" t="s">
        <v>84</v>
      </c>
      <c r="T684" s="189"/>
      <c r="U684" s="1001"/>
      <c r="V684" s="1042">
        <f>T687*U645-W684</f>
        <v>0</v>
      </c>
      <c r="W684" s="989">
        <f>ROUND(IF(T684="",0,T687*U645*SUM(W645:W659)/SUM(V645:V659,W645:W659)),0)</f>
        <v>0</v>
      </c>
      <c r="X684" s="55" t="s">
        <v>84</v>
      </c>
      <c r="Y684" s="189"/>
      <c r="Z684" s="1001"/>
      <c r="AA684" s="1042">
        <f>Y687*Z645-AB684</f>
        <v>0</v>
      </c>
      <c r="AB684" s="989">
        <f>ROUND(IF(Y684="",0,Y687*Z645*SUM(AB645:AB659)/SUM(AA645:AA659,AB645:AB659)),0)</f>
        <v>0</v>
      </c>
      <c r="AC684" s="55" t="s">
        <v>84</v>
      </c>
      <c r="AD684" s="189"/>
      <c r="AE684" s="1001"/>
      <c r="AF684" s="1042">
        <f>AD687*AE645-AG684</f>
        <v>0</v>
      </c>
      <c r="AG684" s="989">
        <f>ROUND(IF(AD684="",0,AD687*AE645*SUM(AG645:AG659)/SUM(AF645:AF659,AG645:AG659)),0)</f>
        <v>0</v>
      </c>
      <c r="AH684" s="55" t="s">
        <v>84</v>
      </c>
      <c r="AI684" s="189"/>
      <c r="AJ684" s="1001"/>
      <c r="AK684" s="1042">
        <f>AI687*AJ645-AL684</f>
        <v>0</v>
      </c>
      <c r="AL684" s="989">
        <f>ROUND(IF(AI684="",0,AI687*AJ645*SUM(AL645:AL659)/SUM(AK645:AK659,AL645:AL659)),0)</f>
        <v>0</v>
      </c>
      <c r="AM684" s="55" t="s">
        <v>84</v>
      </c>
      <c r="AN684" s="189"/>
      <c r="AO684" s="1001"/>
      <c r="AP684" s="1042">
        <f>AN687*AO645-AQ684</f>
        <v>0</v>
      </c>
      <c r="AQ684" s="989">
        <f>ROUND(IF(AN684="",0,AN687*AO645*SUM(AQ645:AQ659)/SUM(AP645:AP659,AQ645:AQ659)),0)</f>
        <v>0</v>
      </c>
      <c r="AR684" s="55" t="s">
        <v>84</v>
      </c>
      <c r="AS684" s="189"/>
      <c r="AT684" s="1001"/>
      <c r="AU684" s="1042">
        <f>AS687*AT645-AV684</f>
        <v>0</v>
      </c>
      <c r="AV684" s="989">
        <f>ROUND(IF(AS684="",0,AS687*AT645*SUM(AV645:AV659)/SUM(AU645:AU659,AV645:AV659)),0)</f>
        <v>0</v>
      </c>
      <c r="AW684" s="55" t="s">
        <v>84</v>
      </c>
      <c r="AX684" s="189"/>
      <c r="AY684" s="1001"/>
      <c r="AZ684" s="1042">
        <f>AX687*AY645-BA684</f>
        <v>0</v>
      </c>
      <c r="BA684" s="989">
        <f>ROUND(IF(AX684="",0,AX687*AY645*SUM(BA645:BA659)/SUM(AZ645:AZ659,BA645:BA659)),0)</f>
        <v>0</v>
      </c>
      <c r="BB684" s="55" t="s">
        <v>84</v>
      </c>
      <c r="BC684" s="189"/>
      <c r="BD684" s="1001"/>
      <c r="BE684" s="1042">
        <f>BC687*BD645-BF684</f>
        <v>0</v>
      </c>
      <c r="BF684" s="989">
        <f>ROUND(IF(BC684="",0,BC687*BD645*SUM(BF645:BF659)/SUM(BE645:BE659,BF645:BF659)),0)</f>
        <v>0</v>
      </c>
      <c r="BG684" s="55" t="s">
        <v>84</v>
      </c>
      <c r="BH684" s="189"/>
      <c r="BI684" s="1001"/>
      <c r="BJ684" s="1042">
        <f>BH687*BI645-BK684</f>
        <v>0</v>
      </c>
      <c r="BK684" s="989">
        <f>ROUND(IF(BH684="",0,BH687*BI645*SUM(BK645:BK659)/SUM(BJ645:BJ659,BK645:BK659)),0)</f>
        <v>0</v>
      </c>
      <c r="BL684" s="89"/>
      <c r="BM684" s="90"/>
      <c r="BN684" s="1001"/>
      <c r="BO684" s="995"/>
      <c r="BP684" s="956"/>
      <c r="BQ684" s="89"/>
      <c r="BR684" s="90"/>
      <c r="BS684" s="1001"/>
      <c r="BT684" s="995"/>
      <c r="BU684" s="956"/>
      <c r="BV684" s="89"/>
      <c r="BW684" s="90"/>
      <c r="BX684" s="1001"/>
      <c r="BY684" s="995"/>
      <c r="BZ684" s="956"/>
      <c r="CA684" s="1083">
        <f t="shared" ref="CA684" si="298">BJ684+BK684+BE684+BF684+AZ684+BA684+AU684+AV684+AP684+AQ684+AK684+AL684+AF684+AG684+AA684+AB684+V684+W684+Q684+R684+L684+M684+G684+H684</f>
        <v>0</v>
      </c>
      <c r="CB684" s="1077">
        <f t="shared" ref="CB684" si="299">H684+M684</f>
        <v>0</v>
      </c>
      <c r="CC684" s="947">
        <f>BK684+BF684+BA684+AV684+AQ684+AL684+AG684+AB684+W684+R684</f>
        <v>0</v>
      </c>
    </row>
    <row r="685" spans="1:81" ht="18" customHeight="1">
      <c r="A685" s="1180"/>
      <c r="B685" s="1173"/>
      <c r="C685" s="1174"/>
      <c r="D685" s="56" t="s">
        <v>49</v>
      </c>
      <c r="E685" s="37"/>
      <c r="F685" s="1001"/>
      <c r="G685" s="1091"/>
      <c r="H685" s="1100"/>
      <c r="I685" s="56" t="s">
        <v>49</v>
      </c>
      <c r="J685" s="37"/>
      <c r="K685" s="1001"/>
      <c r="L685" s="1091"/>
      <c r="M685" s="1100"/>
      <c r="N685" s="56" t="s">
        <v>49</v>
      </c>
      <c r="O685" s="37"/>
      <c r="P685" s="1001"/>
      <c r="Q685" s="1043"/>
      <c r="R685" s="990"/>
      <c r="S685" s="56" t="s">
        <v>49</v>
      </c>
      <c r="T685" s="37"/>
      <c r="U685" s="1001"/>
      <c r="V685" s="1043"/>
      <c r="W685" s="990"/>
      <c r="X685" s="56" t="s">
        <v>49</v>
      </c>
      <c r="Y685" s="37"/>
      <c r="Z685" s="1001"/>
      <c r="AA685" s="1043"/>
      <c r="AB685" s="990"/>
      <c r="AC685" s="56" t="s">
        <v>49</v>
      </c>
      <c r="AD685" s="37"/>
      <c r="AE685" s="1001"/>
      <c r="AF685" s="1043"/>
      <c r="AG685" s="990"/>
      <c r="AH685" s="56" t="s">
        <v>49</v>
      </c>
      <c r="AI685" s="37"/>
      <c r="AJ685" s="1001"/>
      <c r="AK685" s="1043"/>
      <c r="AL685" s="990"/>
      <c r="AM685" s="56" t="s">
        <v>49</v>
      </c>
      <c r="AN685" s="37"/>
      <c r="AO685" s="1001"/>
      <c r="AP685" s="1043"/>
      <c r="AQ685" s="990"/>
      <c r="AR685" s="56" t="s">
        <v>49</v>
      </c>
      <c r="AS685" s="37"/>
      <c r="AT685" s="1001"/>
      <c r="AU685" s="1043"/>
      <c r="AV685" s="990"/>
      <c r="AW685" s="56" t="s">
        <v>49</v>
      </c>
      <c r="AX685" s="37"/>
      <c r="AY685" s="1001"/>
      <c r="AZ685" s="1043"/>
      <c r="BA685" s="990"/>
      <c r="BB685" s="56" t="s">
        <v>49</v>
      </c>
      <c r="BC685" s="37"/>
      <c r="BD685" s="1001"/>
      <c r="BE685" s="1043"/>
      <c r="BF685" s="990"/>
      <c r="BG685" s="56" t="s">
        <v>49</v>
      </c>
      <c r="BH685" s="37"/>
      <c r="BI685" s="1001"/>
      <c r="BJ685" s="1043"/>
      <c r="BK685" s="990"/>
      <c r="BL685" s="91"/>
      <c r="BM685" s="92"/>
      <c r="BN685" s="1001"/>
      <c r="BO685" s="996"/>
      <c r="BP685" s="954"/>
      <c r="BQ685" s="91"/>
      <c r="BR685" s="92"/>
      <c r="BS685" s="1001"/>
      <c r="BT685" s="996"/>
      <c r="BU685" s="954"/>
      <c r="BV685" s="91"/>
      <c r="BW685" s="92"/>
      <c r="BX685" s="1001"/>
      <c r="BY685" s="996"/>
      <c r="BZ685" s="954"/>
      <c r="CA685" s="1084"/>
      <c r="CB685" s="1078"/>
      <c r="CC685" s="948"/>
    </row>
    <row r="686" spans="1:81" s="230" customFormat="1" ht="18" customHeight="1">
      <c r="A686" s="1180"/>
      <c r="B686" s="1173"/>
      <c r="C686" s="1174"/>
      <c r="D686" s="469" t="s">
        <v>85</v>
      </c>
      <c r="E686" s="26">
        <f>ROUND(E684*職員設定!$S$20,0)</f>
        <v>0</v>
      </c>
      <c r="F686" s="1001"/>
      <c r="G686" s="1091"/>
      <c r="H686" s="1100"/>
      <c r="I686" s="469" t="s">
        <v>85</v>
      </c>
      <c r="J686" s="26">
        <f>ROUND(J684*職員設定!$S$20,0)</f>
        <v>0</v>
      </c>
      <c r="K686" s="1001"/>
      <c r="L686" s="1091"/>
      <c r="M686" s="1100"/>
      <c r="N686" s="469" t="s">
        <v>85</v>
      </c>
      <c r="O686" s="26">
        <f>ROUND(O684*職員設定!$S$20,0)</f>
        <v>0</v>
      </c>
      <c r="P686" s="1001"/>
      <c r="Q686" s="1043"/>
      <c r="R686" s="990"/>
      <c r="S686" s="469" t="s">
        <v>85</v>
      </c>
      <c r="T686" s="26">
        <f>ROUND(T684*職員設定!$S$20,0)</f>
        <v>0</v>
      </c>
      <c r="U686" s="1001"/>
      <c r="V686" s="1043"/>
      <c r="W686" s="990"/>
      <c r="X686" s="469" t="s">
        <v>85</v>
      </c>
      <c r="Y686" s="26">
        <f>ROUND(Y684*職員設定!$S$20,0)</f>
        <v>0</v>
      </c>
      <c r="Z686" s="1001"/>
      <c r="AA686" s="1043"/>
      <c r="AB686" s="990"/>
      <c r="AC686" s="469" t="s">
        <v>85</v>
      </c>
      <c r="AD686" s="26">
        <f>ROUND(AD684*職員設定!$S$20,0)</f>
        <v>0</v>
      </c>
      <c r="AE686" s="1001"/>
      <c r="AF686" s="1043"/>
      <c r="AG686" s="990"/>
      <c r="AH686" s="469" t="s">
        <v>85</v>
      </c>
      <c r="AI686" s="26">
        <f>ROUND(AI684*職員設定!$S$20,0)</f>
        <v>0</v>
      </c>
      <c r="AJ686" s="1001"/>
      <c r="AK686" s="1043"/>
      <c r="AL686" s="990"/>
      <c r="AM686" s="469" t="s">
        <v>85</v>
      </c>
      <c r="AN686" s="26">
        <f>ROUND(AN684*職員設定!$S$20,0)</f>
        <v>0</v>
      </c>
      <c r="AO686" s="1001"/>
      <c r="AP686" s="1043"/>
      <c r="AQ686" s="990"/>
      <c r="AR686" s="469" t="s">
        <v>85</v>
      </c>
      <c r="AS686" s="26">
        <f>ROUND(AS684*職員設定!$S$20,0)</f>
        <v>0</v>
      </c>
      <c r="AT686" s="1001"/>
      <c r="AU686" s="1043"/>
      <c r="AV686" s="990"/>
      <c r="AW686" s="469" t="s">
        <v>85</v>
      </c>
      <c r="AX686" s="26">
        <f>ROUND(AX684*職員設定!$S$20,0)</f>
        <v>0</v>
      </c>
      <c r="AY686" s="1001"/>
      <c r="AZ686" s="1043"/>
      <c r="BA686" s="990"/>
      <c r="BB686" s="469" t="s">
        <v>85</v>
      </c>
      <c r="BC686" s="26">
        <f>ROUND(BC684*職員設定!$S$20,0)</f>
        <v>0</v>
      </c>
      <c r="BD686" s="1001"/>
      <c r="BE686" s="1043"/>
      <c r="BF686" s="990"/>
      <c r="BG686" s="469" t="s">
        <v>85</v>
      </c>
      <c r="BH686" s="26">
        <f>ROUND(BH684*職員設定!$S$20,0)</f>
        <v>0</v>
      </c>
      <c r="BI686" s="1001"/>
      <c r="BJ686" s="1043"/>
      <c r="BK686" s="990"/>
      <c r="BL686" s="470"/>
      <c r="BM686" s="26"/>
      <c r="BN686" s="1001"/>
      <c r="BO686" s="997"/>
      <c r="BP686" s="954"/>
      <c r="BQ686" s="470"/>
      <c r="BR686" s="26"/>
      <c r="BS686" s="1001"/>
      <c r="BT686" s="997"/>
      <c r="BU686" s="954"/>
      <c r="BV686" s="470"/>
      <c r="BW686" s="26"/>
      <c r="BX686" s="1001"/>
      <c r="BY686" s="997"/>
      <c r="BZ686" s="954"/>
      <c r="CA686" s="1084"/>
      <c r="CB686" s="1078"/>
      <c r="CC686" s="948"/>
    </row>
    <row r="687" spans="1:81" ht="18" customHeight="1" thickBot="1">
      <c r="A687" s="1180"/>
      <c r="B687" s="1175"/>
      <c r="C687" s="1176"/>
      <c r="D687" s="58" t="s">
        <v>86</v>
      </c>
      <c r="E687" s="19">
        <f>E685-E686</f>
        <v>0</v>
      </c>
      <c r="F687" s="1002"/>
      <c r="G687" s="1092"/>
      <c r="H687" s="1101"/>
      <c r="I687" s="58" t="s">
        <v>86</v>
      </c>
      <c r="J687" s="19">
        <f>J685-J686</f>
        <v>0</v>
      </c>
      <c r="K687" s="1002"/>
      <c r="L687" s="1092"/>
      <c r="M687" s="1101"/>
      <c r="N687" s="58" t="s">
        <v>86</v>
      </c>
      <c r="O687" s="19">
        <f>O685-O686</f>
        <v>0</v>
      </c>
      <c r="P687" s="1002"/>
      <c r="Q687" s="1044"/>
      <c r="R687" s="991"/>
      <c r="S687" s="58" t="s">
        <v>86</v>
      </c>
      <c r="T687" s="19">
        <f>T685-T686</f>
        <v>0</v>
      </c>
      <c r="U687" s="1002"/>
      <c r="V687" s="1044"/>
      <c r="W687" s="991"/>
      <c r="X687" s="58" t="s">
        <v>86</v>
      </c>
      <c r="Y687" s="19">
        <f>Y685-Y686</f>
        <v>0</v>
      </c>
      <c r="Z687" s="1002"/>
      <c r="AA687" s="1044"/>
      <c r="AB687" s="991"/>
      <c r="AC687" s="58" t="s">
        <v>86</v>
      </c>
      <c r="AD687" s="19">
        <f>AD685-AD686</f>
        <v>0</v>
      </c>
      <c r="AE687" s="1002"/>
      <c r="AF687" s="1044"/>
      <c r="AG687" s="991"/>
      <c r="AH687" s="58" t="s">
        <v>86</v>
      </c>
      <c r="AI687" s="19">
        <f>AI685-AI686</f>
        <v>0</v>
      </c>
      <c r="AJ687" s="1002"/>
      <c r="AK687" s="1044"/>
      <c r="AL687" s="991"/>
      <c r="AM687" s="58" t="s">
        <v>86</v>
      </c>
      <c r="AN687" s="19">
        <f>AN685-AN686</f>
        <v>0</v>
      </c>
      <c r="AO687" s="1002"/>
      <c r="AP687" s="1044"/>
      <c r="AQ687" s="991"/>
      <c r="AR687" s="58" t="s">
        <v>86</v>
      </c>
      <c r="AS687" s="19">
        <f>AS685-AS686</f>
        <v>0</v>
      </c>
      <c r="AT687" s="1002"/>
      <c r="AU687" s="1044"/>
      <c r="AV687" s="991"/>
      <c r="AW687" s="58" t="s">
        <v>86</v>
      </c>
      <c r="AX687" s="19">
        <f>AX685-AX686</f>
        <v>0</v>
      </c>
      <c r="AY687" s="1002"/>
      <c r="AZ687" s="1044"/>
      <c r="BA687" s="991"/>
      <c r="BB687" s="58" t="s">
        <v>86</v>
      </c>
      <c r="BC687" s="19">
        <f>BC685-BC686</f>
        <v>0</v>
      </c>
      <c r="BD687" s="1002"/>
      <c r="BE687" s="1044"/>
      <c r="BF687" s="991"/>
      <c r="BG687" s="58" t="s">
        <v>86</v>
      </c>
      <c r="BH687" s="19">
        <f>BH685-BH686</f>
        <v>0</v>
      </c>
      <c r="BI687" s="1002"/>
      <c r="BJ687" s="1044"/>
      <c r="BK687" s="991"/>
      <c r="BL687" s="94"/>
      <c r="BM687" s="84"/>
      <c r="BN687" s="1002"/>
      <c r="BO687" s="998"/>
      <c r="BP687" s="955"/>
      <c r="BQ687" s="94"/>
      <c r="BR687" s="84"/>
      <c r="BS687" s="1002"/>
      <c r="BT687" s="998"/>
      <c r="BU687" s="955"/>
      <c r="BV687" s="94"/>
      <c r="BW687" s="84"/>
      <c r="BX687" s="1002"/>
      <c r="BY687" s="998"/>
      <c r="BZ687" s="955"/>
      <c r="CA687" s="1085"/>
      <c r="CB687" s="1079"/>
      <c r="CC687" s="949">
        <f t="shared" si="288"/>
        <v>0</v>
      </c>
    </row>
    <row r="688" spans="1:81" ht="18" customHeight="1">
      <c r="A688" s="1180"/>
      <c r="B688" s="1134" t="s">
        <v>228</v>
      </c>
      <c r="C688" s="1135"/>
      <c r="D688" s="59" t="str">
        <f>IF(職員設定!$V$8="","",職員設定!$V$8)</f>
        <v>通勤手当</v>
      </c>
      <c r="E688" s="156">
        <v>6270</v>
      </c>
      <c r="F688" s="2"/>
      <c r="G688" s="29" t="s">
        <v>90</v>
      </c>
      <c r="H688" s="165" t="s">
        <v>79</v>
      </c>
      <c r="I688" s="59" t="str">
        <f>IF(職員設定!$V$8="","",職員設定!$V$8)</f>
        <v>通勤手当</v>
      </c>
      <c r="J688" s="156">
        <f>IF(J645&lt;&gt;"",職員設定!$V$20,"0")</f>
        <v>7100</v>
      </c>
      <c r="K688" s="2"/>
      <c r="L688" s="29" t="s">
        <v>90</v>
      </c>
      <c r="M688" s="165" t="s">
        <v>79</v>
      </c>
      <c r="N688" s="59" t="str">
        <f>IF(職員設定!$V$8="","",職員設定!$V$8)</f>
        <v>通勤手当</v>
      </c>
      <c r="O688" s="151">
        <v>6270</v>
      </c>
      <c r="P688" s="2"/>
      <c r="Q688" s="299" t="s">
        <v>79</v>
      </c>
      <c r="R688" s="165" t="s">
        <v>79</v>
      </c>
      <c r="S688" s="59" t="str">
        <f>IF(職員設定!$V$8="","",職員設定!$V$8)</f>
        <v>通勤手当</v>
      </c>
      <c r="T688" s="151">
        <v>6270</v>
      </c>
      <c r="U688" s="2"/>
      <c r="V688" s="299" t="s">
        <v>79</v>
      </c>
      <c r="W688" s="165" t="s">
        <v>79</v>
      </c>
      <c r="X688" s="59" t="str">
        <f>IF(職員設定!$V$8="","",職員設定!$V$8)</f>
        <v>通勤手当</v>
      </c>
      <c r="Y688" s="151">
        <v>6930</v>
      </c>
      <c r="Z688" s="2"/>
      <c r="AA688" s="299" t="s">
        <v>79</v>
      </c>
      <c r="AB688" s="165" t="s">
        <v>79</v>
      </c>
      <c r="AC688" s="59" t="str">
        <f>IF(職員設定!$V$8="","",職員設定!$V$8)</f>
        <v>通勤手当</v>
      </c>
      <c r="AD688" s="151" t="str">
        <f>IF(AD645&lt;&gt;"",職員設定!$V$20,"0")</f>
        <v>0</v>
      </c>
      <c r="AE688" s="2"/>
      <c r="AF688" s="299" t="s">
        <v>79</v>
      </c>
      <c r="AG688" s="165" t="s">
        <v>79</v>
      </c>
      <c r="AH688" s="59" t="str">
        <f>IF(職員設定!$V$8="","",職員設定!$V$8)</f>
        <v>通勤手当</v>
      </c>
      <c r="AI688" s="151" t="str">
        <f>IF(AI645&lt;&gt;"",職員設定!$V$20,"0")</f>
        <v>0</v>
      </c>
      <c r="AJ688" s="2"/>
      <c r="AK688" s="299" t="s">
        <v>79</v>
      </c>
      <c r="AL688" s="165" t="s">
        <v>79</v>
      </c>
      <c r="AM688" s="59" t="str">
        <f>IF(職員設定!$V$8="","",職員設定!$V$8)</f>
        <v>通勤手当</v>
      </c>
      <c r="AN688" s="151" t="str">
        <f>IF(AN645&lt;&gt;"",職員設定!$V$20,"0")</f>
        <v>0</v>
      </c>
      <c r="AO688" s="2"/>
      <c r="AP688" s="299" t="s">
        <v>79</v>
      </c>
      <c r="AQ688" s="165" t="s">
        <v>79</v>
      </c>
      <c r="AR688" s="59" t="str">
        <f>IF(職員設定!$V$8="","",職員設定!$V$8)</f>
        <v>通勤手当</v>
      </c>
      <c r="AS688" s="151" t="str">
        <f>IF(AS645&lt;&gt;"",職員設定!$V$20,"0")</f>
        <v>0</v>
      </c>
      <c r="AT688" s="2"/>
      <c r="AU688" s="299" t="s">
        <v>79</v>
      </c>
      <c r="AV688" s="165" t="s">
        <v>79</v>
      </c>
      <c r="AW688" s="59" t="str">
        <f>IF(職員設定!$V$8="","",職員設定!$V$8)</f>
        <v>通勤手当</v>
      </c>
      <c r="AX688" s="151" t="str">
        <f>IF(AX645&lt;&gt;"",職員設定!$V$20,"0")</f>
        <v>0</v>
      </c>
      <c r="AY688" s="2"/>
      <c r="AZ688" s="299" t="s">
        <v>79</v>
      </c>
      <c r="BA688" s="165" t="s">
        <v>79</v>
      </c>
      <c r="BB688" s="59" t="str">
        <f>IF(職員設定!$V$8="","",職員設定!$V$8)</f>
        <v>通勤手当</v>
      </c>
      <c r="BC688" s="151" t="str">
        <f>IF(BC645&lt;&gt;"",職員設定!$V$20,"0")</f>
        <v>0</v>
      </c>
      <c r="BD688" s="2"/>
      <c r="BE688" s="299" t="s">
        <v>79</v>
      </c>
      <c r="BF688" s="165" t="s">
        <v>79</v>
      </c>
      <c r="BG688" s="59" t="str">
        <f>IF(職員設定!$V$8="","",職員設定!$V$8)</f>
        <v>通勤手当</v>
      </c>
      <c r="BH688" s="151" t="str">
        <f>IF(BH645&lt;&gt;"",職員設定!$V$20,"0")</f>
        <v>0</v>
      </c>
      <c r="BI688" s="2"/>
      <c r="BJ688" s="299" t="s">
        <v>79</v>
      </c>
      <c r="BK688" s="165" t="s">
        <v>79</v>
      </c>
      <c r="BL688" s="95"/>
      <c r="BM688" s="159"/>
      <c r="BN688" s="2"/>
      <c r="BO688" s="29" t="s">
        <v>79</v>
      </c>
      <c r="BP688" s="165" t="s">
        <v>116</v>
      </c>
      <c r="BQ688" s="95"/>
      <c r="BR688" s="159"/>
      <c r="BS688" s="2"/>
      <c r="BT688" s="29" t="s">
        <v>79</v>
      </c>
      <c r="BU688" s="165" t="s">
        <v>116</v>
      </c>
      <c r="BV688" s="95"/>
      <c r="BW688" s="159"/>
      <c r="BX688" s="2"/>
      <c r="BY688" s="29" t="s">
        <v>79</v>
      </c>
      <c r="BZ688" s="165" t="s">
        <v>116</v>
      </c>
      <c r="CA688" s="290" t="s">
        <v>14</v>
      </c>
      <c r="CB688" s="290" t="s">
        <v>14</v>
      </c>
      <c r="CC688" s="603" t="s">
        <v>121</v>
      </c>
    </row>
    <row r="689" spans="1:81" ht="18" customHeight="1">
      <c r="A689" s="1180"/>
      <c r="B689" s="1134"/>
      <c r="C689" s="1135"/>
      <c r="D689" s="61" t="str">
        <f>IF(職員設定!$W$8="","",職員設定!$W$8)</f>
        <v>課税通勤手当</v>
      </c>
      <c r="E689" s="156">
        <f>IF(E645&lt;&gt;"",職員設定!$W$20,"0")</f>
        <v>0</v>
      </c>
      <c r="F689" s="2"/>
      <c r="G689" s="1093">
        <f>SUM(G645:G683)-G684</f>
        <v>50278</v>
      </c>
      <c r="H689" s="1102">
        <f>SUM(H645:H683)-H684</f>
        <v>4222</v>
      </c>
      <c r="I689" s="61" t="str">
        <f>IF(職員設定!$W$8="","",職員設定!$W$8)</f>
        <v>課税通勤手当</v>
      </c>
      <c r="J689" s="156">
        <v>820</v>
      </c>
      <c r="K689" s="2"/>
      <c r="L689" s="1093">
        <f>SUM(L645:L683)-L684</f>
        <v>50122</v>
      </c>
      <c r="M689" s="1102">
        <f>SUM(M645:M683)-M684</f>
        <v>4098</v>
      </c>
      <c r="N689" s="61" t="str">
        <f>IF(職員設定!$W$8="","",職員設定!$W$8)</f>
        <v>課税通勤手当</v>
      </c>
      <c r="O689" s="151">
        <f>IF(O645&lt;&gt;"",職員設定!$W$20,"0")</f>
        <v>0</v>
      </c>
      <c r="P689" s="2"/>
      <c r="Q689" s="999">
        <f>SUM(Q645:Q683)-Q684</f>
        <v>50044</v>
      </c>
      <c r="R689" s="992">
        <f>SUM(R645:R683)-R684</f>
        <v>4006</v>
      </c>
      <c r="S689" s="61" t="str">
        <f>IF(職員設定!$W$8="","",職員設定!$W$8)</f>
        <v>課税通勤手当</v>
      </c>
      <c r="T689" s="151">
        <f>IF(T645&lt;&gt;"",職員設定!$W$20,"0")</f>
        <v>0</v>
      </c>
      <c r="U689" s="2"/>
      <c r="V689" s="999">
        <f>SUM(V645:V683)-V684</f>
        <v>50046</v>
      </c>
      <c r="W689" s="992">
        <f>SUM(W645:W683)-W684</f>
        <v>4004</v>
      </c>
      <c r="X689" s="61" t="str">
        <f>IF(職員設定!$W$8="","",職員設定!$W$8)</f>
        <v>課税通勤手当</v>
      </c>
      <c r="Y689" s="151">
        <f>IF(Y645&lt;&gt;"",職員設定!$W$20,"0")</f>
        <v>0</v>
      </c>
      <c r="Z689" s="2"/>
      <c r="AA689" s="999">
        <f>SUM(AA645:AA683)-AA684</f>
        <v>50000</v>
      </c>
      <c r="AB689" s="992">
        <f>SUM(AB645:AB683)-AB684</f>
        <v>4000</v>
      </c>
      <c r="AC689" s="61" t="str">
        <f>IF(職員設定!$W$8="","",職員設定!$W$8)</f>
        <v>課税通勤手当</v>
      </c>
      <c r="AD689" s="151" t="str">
        <f>IF(AD645&lt;&gt;"",職員設定!$W$20,"0")</f>
        <v>0</v>
      </c>
      <c r="AE689" s="2"/>
      <c r="AF689" s="999">
        <f>SUM(AF645:AF683)-AF684</f>
        <v>0</v>
      </c>
      <c r="AG689" s="992">
        <f>SUM(AG645:AG683)-AG684</f>
        <v>0</v>
      </c>
      <c r="AH689" s="61" t="str">
        <f>IF(職員設定!$W$8="","",職員設定!$W$8)</f>
        <v>課税通勤手当</v>
      </c>
      <c r="AI689" s="151" t="str">
        <f>IF(AI645&lt;&gt;"",職員設定!$W$20,"0")</f>
        <v>0</v>
      </c>
      <c r="AJ689" s="2"/>
      <c r="AK689" s="999">
        <f>SUM(AK645:AK683)-AK684</f>
        <v>0</v>
      </c>
      <c r="AL689" s="992">
        <f>SUM(AL645:AL683)-AL684</f>
        <v>0</v>
      </c>
      <c r="AM689" s="61" t="str">
        <f>IF(職員設定!$W$8="","",職員設定!$W$8)</f>
        <v>課税通勤手当</v>
      </c>
      <c r="AN689" s="151" t="str">
        <f>IF(AN645&lt;&gt;"",職員設定!$W$20,"0")</f>
        <v>0</v>
      </c>
      <c r="AO689" s="2"/>
      <c r="AP689" s="999">
        <f>SUM(AP645:AP683)-AP684</f>
        <v>0</v>
      </c>
      <c r="AQ689" s="992">
        <f>SUM(AQ645:AQ683)-AQ684</f>
        <v>0</v>
      </c>
      <c r="AR689" s="61" t="str">
        <f>IF(職員設定!$W$8="","",職員設定!$W$8)</f>
        <v>課税通勤手当</v>
      </c>
      <c r="AS689" s="151" t="str">
        <f>IF(AS645&lt;&gt;"",職員設定!$W$20,"0")</f>
        <v>0</v>
      </c>
      <c r="AT689" s="2"/>
      <c r="AU689" s="999">
        <f>SUM(AU645:AU683)-AU684</f>
        <v>0</v>
      </c>
      <c r="AV689" s="992">
        <f>SUM(AV645:AV683)-AV684</f>
        <v>0</v>
      </c>
      <c r="AW689" s="61" t="str">
        <f>IF(職員設定!$W$8="","",職員設定!$W$8)</f>
        <v>課税通勤手当</v>
      </c>
      <c r="AX689" s="151" t="str">
        <f>IF(AX645&lt;&gt;"",職員設定!$W$20,"0")</f>
        <v>0</v>
      </c>
      <c r="AY689" s="2"/>
      <c r="AZ689" s="999">
        <f>SUM(AZ645:AZ683)-AZ684</f>
        <v>0</v>
      </c>
      <c r="BA689" s="992">
        <f>SUM(BA645:BA683)-BA684</f>
        <v>0</v>
      </c>
      <c r="BB689" s="61" t="str">
        <f>IF(職員設定!$W$8="","",職員設定!$W$8)</f>
        <v>課税通勤手当</v>
      </c>
      <c r="BC689" s="151" t="str">
        <f>IF(BC645&lt;&gt;"",職員設定!$W$20,"0")</f>
        <v>0</v>
      </c>
      <c r="BD689" s="2"/>
      <c r="BE689" s="999">
        <f>SUM(BE645:BE683)-BE684</f>
        <v>0</v>
      </c>
      <c r="BF689" s="992">
        <f>SUM(BF645:BF683)-BF684</f>
        <v>0</v>
      </c>
      <c r="BG689" s="61" t="str">
        <f>IF(職員設定!$W$8="","",職員設定!$W$8)</f>
        <v>課税通勤手当</v>
      </c>
      <c r="BH689" s="151" t="str">
        <f>IF(BH645&lt;&gt;"",職員設定!$W$20,"0")</f>
        <v>0</v>
      </c>
      <c r="BI689" s="2"/>
      <c r="BJ689" s="999">
        <f>SUM(BJ645:BJ683)-BJ684</f>
        <v>0</v>
      </c>
      <c r="BK689" s="992">
        <f>SUM(BK645:BK683)-BK684</f>
        <v>0</v>
      </c>
      <c r="BL689" s="97"/>
      <c r="BM689" s="159"/>
      <c r="BN689" s="2"/>
      <c r="BO689" s="999">
        <f>SUM(BO645:BO683)-BO684</f>
        <v>0</v>
      </c>
      <c r="BP689" s="957">
        <f>SUM(BP645:BP683)-BP684</f>
        <v>0</v>
      </c>
      <c r="BQ689" s="97"/>
      <c r="BR689" s="159"/>
      <c r="BS689" s="2"/>
      <c r="BT689" s="999">
        <f>SUM(BT645:BT683)-BT684</f>
        <v>0</v>
      </c>
      <c r="BU689" s="957">
        <f>SUM(BU645:BU683)-BU684</f>
        <v>0</v>
      </c>
      <c r="BV689" s="97"/>
      <c r="BW689" s="159"/>
      <c r="BX689" s="2"/>
      <c r="BY689" s="999">
        <f>SUM(BY645:BY683)-BY684</f>
        <v>0</v>
      </c>
      <c r="BZ689" s="957">
        <f>SUM(BZ645:BZ683)-BZ684</f>
        <v>0</v>
      </c>
      <c r="CA689" s="1089">
        <f>SUM(CA645:CA683)-CA684</f>
        <v>270820</v>
      </c>
      <c r="CB689" s="1088">
        <f>SUM(CB645:CB683)-CB684</f>
        <v>8320</v>
      </c>
      <c r="CC689" s="1015" t="str">
        <f>IF(BZ689+BU689+BP689+BK689+BF689+BA689+AV689+AQ689+AL689+AG689+AB689+W689+R689+CB700+CC700-CC701-CB701=0,"〇",BZ689+BU689+BP689+BK689+BF689+BA689+AV689+AQ689+AL689+AG689+AB689+W689+R689+CB700+CC700-CC701-CB701)</f>
        <v>〇</v>
      </c>
    </row>
    <row r="690" spans="1:81" ht="18" customHeight="1">
      <c r="A690" s="1180"/>
      <c r="B690" s="1134"/>
      <c r="C690" s="1135"/>
      <c r="D690" s="62" t="str">
        <f>IF(職員設定!$X$8="","",職員設定!$X$8)</f>
        <v>名称</v>
      </c>
      <c r="E690" s="157">
        <f>IF(E645&lt;&gt;"",職員設定!$X$20,"0")</f>
        <v>0</v>
      </c>
      <c r="F690" s="2"/>
      <c r="G690" s="1046"/>
      <c r="H690" s="1096"/>
      <c r="I690" s="62" t="str">
        <f>IF(職員設定!$X$8="","",職員設定!$X$8)</f>
        <v>名称</v>
      </c>
      <c r="J690" s="157">
        <f>IF(J645&lt;&gt;"",職員設定!$X$20,"0")</f>
        <v>0</v>
      </c>
      <c r="K690" s="2"/>
      <c r="L690" s="1046"/>
      <c r="M690" s="1096"/>
      <c r="N690" s="62" t="str">
        <f>IF(職員設定!$X$8="","",職員設定!$X$8)</f>
        <v>名称</v>
      </c>
      <c r="O690" s="152">
        <f>IF(O645&lt;&gt;"",職員設定!$X$20,"0")</f>
        <v>0</v>
      </c>
      <c r="P690" s="2"/>
      <c r="Q690" s="974"/>
      <c r="R690" s="993"/>
      <c r="S690" s="62" t="str">
        <f>IF(職員設定!$X$8="","",職員設定!$X$8)</f>
        <v>名称</v>
      </c>
      <c r="T690" s="152">
        <f>IF(T645&lt;&gt;"",職員設定!$X$20,"0")</f>
        <v>0</v>
      </c>
      <c r="U690" s="2"/>
      <c r="V690" s="974"/>
      <c r="W690" s="993"/>
      <c r="X690" s="62" t="str">
        <f>IF(職員設定!$X$8="","",職員設定!$X$8)</f>
        <v>名称</v>
      </c>
      <c r="Y690" s="152">
        <f>IF(Y645&lt;&gt;"",職員設定!$X$20,"0")</f>
        <v>0</v>
      </c>
      <c r="Z690" s="2"/>
      <c r="AA690" s="974"/>
      <c r="AB690" s="993"/>
      <c r="AC690" s="62" t="str">
        <f>IF(職員設定!$X$8="","",職員設定!$X$8)</f>
        <v>名称</v>
      </c>
      <c r="AD690" s="152" t="str">
        <f>IF(AD645&lt;&gt;"",職員設定!$X$20,"0")</f>
        <v>0</v>
      </c>
      <c r="AE690" s="2"/>
      <c r="AF690" s="974"/>
      <c r="AG690" s="993"/>
      <c r="AH690" s="62" t="str">
        <f>IF(職員設定!$X$8="","",職員設定!$X$8)</f>
        <v>名称</v>
      </c>
      <c r="AI690" s="152" t="str">
        <f>IF(AI645&lt;&gt;"",職員設定!$X$20,"0")</f>
        <v>0</v>
      </c>
      <c r="AJ690" s="2"/>
      <c r="AK690" s="974"/>
      <c r="AL690" s="993"/>
      <c r="AM690" s="62" t="str">
        <f>IF(職員設定!$X$8="","",職員設定!$X$8)</f>
        <v>名称</v>
      </c>
      <c r="AN690" s="152" t="str">
        <f>IF(AN645&lt;&gt;"",職員設定!$X$20,"0")</f>
        <v>0</v>
      </c>
      <c r="AO690" s="2"/>
      <c r="AP690" s="974"/>
      <c r="AQ690" s="993"/>
      <c r="AR690" s="62" t="str">
        <f>IF(職員設定!$X$8="","",職員設定!$X$8)</f>
        <v>名称</v>
      </c>
      <c r="AS690" s="152" t="str">
        <f>IF(AS645&lt;&gt;"",職員設定!$X$20,"0")</f>
        <v>0</v>
      </c>
      <c r="AT690" s="2"/>
      <c r="AU690" s="974"/>
      <c r="AV690" s="993"/>
      <c r="AW690" s="62" t="str">
        <f>IF(職員設定!$X$8="","",職員設定!$X$8)</f>
        <v>名称</v>
      </c>
      <c r="AX690" s="152" t="str">
        <f>IF(AX645&lt;&gt;"",職員設定!$X$20,"0")</f>
        <v>0</v>
      </c>
      <c r="AY690" s="2"/>
      <c r="AZ690" s="974"/>
      <c r="BA690" s="993"/>
      <c r="BB690" s="62" t="str">
        <f>IF(職員設定!$X$8="","",職員設定!$X$8)</f>
        <v>名称</v>
      </c>
      <c r="BC690" s="152" t="str">
        <f>IF(BC645&lt;&gt;"",職員設定!$X$20,"0")</f>
        <v>0</v>
      </c>
      <c r="BD690" s="2"/>
      <c r="BE690" s="974"/>
      <c r="BF690" s="993"/>
      <c r="BG690" s="62" t="str">
        <f>IF(職員設定!$X$8="","",職員設定!$X$8)</f>
        <v>名称</v>
      </c>
      <c r="BH690" s="152" t="str">
        <f>IF(BH645&lt;&gt;"",職員設定!$X$20,"0")</f>
        <v>0</v>
      </c>
      <c r="BI690" s="2"/>
      <c r="BJ690" s="974"/>
      <c r="BK690" s="993"/>
      <c r="BL690" s="99"/>
      <c r="BM690" s="160"/>
      <c r="BN690" s="2"/>
      <c r="BO690" s="974"/>
      <c r="BP690" s="958"/>
      <c r="BQ690" s="99"/>
      <c r="BR690" s="160"/>
      <c r="BS690" s="2"/>
      <c r="BT690" s="974"/>
      <c r="BU690" s="958"/>
      <c r="BV690" s="99"/>
      <c r="BW690" s="160"/>
      <c r="BX690" s="2"/>
      <c r="BY690" s="974"/>
      <c r="BZ690" s="958"/>
      <c r="CA690" s="1004"/>
      <c r="CB690" s="1020"/>
      <c r="CC690" s="1016"/>
    </row>
    <row r="691" spans="1:81" ht="18" customHeight="1" thickBot="1">
      <c r="A691" s="1180"/>
      <c r="B691" s="1136"/>
      <c r="C691" s="1137"/>
      <c r="D691" s="63" t="str">
        <f>IF(職員設定!$Y$8="","",職員設定!$Y$8)</f>
        <v>名称</v>
      </c>
      <c r="E691" s="158">
        <f>IF(E645&lt;&gt;"",職員設定!$Y$20,"0")</f>
        <v>0</v>
      </c>
      <c r="F691" s="2"/>
      <c r="G691" s="1094"/>
      <c r="H691" s="1097"/>
      <c r="I691" s="63" t="str">
        <f>IF(職員設定!$Y$8="","",職員設定!$Y$8)</f>
        <v>名称</v>
      </c>
      <c r="J691" s="158">
        <f>IF(J645&lt;&gt;"",職員設定!$Y$20,"0")</f>
        <v>0</v>
      </c>
      <c r="K691" s="2"/>
      <c r="L691" s="1094"/>
      <c r="M691" s="1097"/>
      <c r="N691" s="63" t="str">
        <f>IF(職員設定!$Y$8="","",職員設定!$Y$8)</f>
        <v>名称</v>
      </c>
      <c r="O691" s="153">
        <f>IF(O645&lt;&gt;"",職員設定!$Y$20,"0")</f>
        <v>0</v>
      </c>
      <c r="P691" s="24"/>
      <c r="Q691" s="975"/>
      <c r="R691" s="994"/>
      <c r="S691" s="63" t="str">
        <f>IF(職員設定!$Y$8="","",職員設定!$Y$8)</f>
        <v>名称</v>
      </c>
      <c r="T691" s="153">
        <f>IF(T645&lt;&gt;"",職員設定!$Y$20,"0")</f>
        <v>0</v>
      </c>
      <c r="U691" s="24"/>
      <c r="V691" s="975"/>
      <c r="W691" s="994"/>
      <c r="X691" s="63" t="str">
        <f>IF(職員設定!$Y$8="","",職員設定!$Y$8)</f>
        <v>名称</v>
      </c>
      <c r="Y691" s="153">
        <f>IF(Y645&lt;&gt;"",職員設定!$Y$20,"0")</f>
        <v>0</v>
      </c>
      <c r="Z691" s="24"/>
      <c r="AA691" s="975"/>
      <c r="AB691" s="994"/>
      <c r="AC691" s="63" t="str">
        <f>IF(職員設定!$Y$8="","",職員設定!$Y$8)</f>
        <v>名称</v>
      </c>
      <c r="AD691" s="153" t="str">
        <f>IF(AD645&lt;&gt;"",職員設定!$Y$20,"0")</f>
        <v>0</v>
      </c>
      <c r="AE691" s="24"/>
      <c r="AF691" s="975"/>
      <c r="AG691" s="994"/>
      <c r="AH691" s="63" t="str">
        <f>IF(職員設定!$Y$8="","",職員設定!$Y$8)</f>
        <v>名称</v>
      </c>
      <c r="AI691" s="153" t="str">
        <f>IF(AI645&lt;&gt;"",職員設定!$Y$20,"0")</f>
        <v>0</v>
      </c>
      <c r="AJ691" s="24"/>
      <c r="AK691" s="975"/>
      <c r="AL691" s="994"/>
      <c r="AM691" s="63" t="str">
        <f>IF(職員設定!$Y$8="","",職員設定!$Y$8)</f>
        <v>名称</v>
      </c>
      <c r="AN691" s="153" t="str">
        <f>IF(AN645&lt;&gt;"",職員設定!$Y$20,"0")</f>
        <v>0</v>
      </c>
      <c r="AO691" s="24"/>
      <c r="AP691" s="975"/>
      <c r="AQ691" s="994"/>
      <c r="AR691" s="63" t="str">
        <f>IF(職員設定!$Y$8="","",職員設定!$Y$8)</f>
        <v>名称</v>
      </c>
      <c r="AS691" s="153" t="str">
        <f>IF(AS645&lt;&gt;"",職員設定!$Y$20,"0")</f>
        <v>0</v>
      </c>
      <c r="AT691" s="24"/>
      <c r="AU691" s="975"/>
      <c r="AV691" s="994"/>
      <c r="AW691" s="63" t="str">
        <f>IF(職員設定!$Y$8="","",職員設定!$Y$8)</f>
        <v>名称</v>
      </c>
      <c r="AX691" s="153" t="str">
        <f>IF(AX645&lt;&gt;"",職員設定!$Y$20,"0")</f>
        <v>0</v>
      </c>
      <c r="AY691" s="24"/>
      <c r="AZ691" s="975"/>
      <c r="BA691" s="994"/>
      <c r="BB691" s="63" t="str">
        <f>IF(職員設定!$Y$8="","",職員設定!$Y$8)</f>
        <v>名称</v>
      </c>
      <c r="BC691" s="153" t="str">
        <f>IF(BC645&lt;&gt;"",職員設定!$Y$20,"0")</f>
        <v>0</v>
      </c>
      <c r="BD691" s="24"/>
      <c r="BE691" s="975"/>
      <c r="BF691" s="994"/>
      <c r="BG691" s="63" t="str">
        <f>IF(職員設定!$Y$8="","",職員設定!$Y$8)</f>
        <v>名称</v>
      </c>
      <c r="BH691" s="153" t="str">
        <f>IF(BH645&lt;&gt;"",職員設定!$Y$20,"0")</f>
        <v>0</v>
      </c>
      <c r="BI691" s="24"/>
      <c r="BJ691" s="975"/>
      <c r="BK691" s="994"/>
      <c r="BL691" s="101"/>
      <c r="BM691" s="161"/>
      <c r="BN691" s="2"/>
      <c r="BO691" s="975"/>
      <c r="BP691" s="959"/>
      <c r="BQ691" s="101"/>
      <c r="BR691" s="161"/>
      <c r="BS691" s="2"/>
      <c r="BT691" s="975"/>
      <c r="BU691" s="959"/>
      <c r="BV691" s="101"/>
      <c r="BW691" s="161"/>
      <c r="BX691" s="2"/>
      <c r="BY691" s="975"/>
      <c r="BZ691" s="959"/>
      <c r="CA691" s="1005"/>
      <c r="CB691" s="1021"/>
      <c r="CC691" s="1017"/>
    </row>
    <row r="692" spans="1:81" ht="18" customHeight="1">
      <c r="A692" s="1180"/>
      <c r="B692" s="1138"/>
      <c r="C692" s="1139"/>
      <c r="D692" s="64" t="s">
        <v>15</v>
      </c>
      <c r="E692" s="8">
        <f>E691+E690+E689+E688+E682+E678+E674+E670+E666+E662+E658+E655+E652+E649+E646-E686</f>
        <v>177845</v>
      </c>
      <c r="F692" s="963" t="str">
        <f>IF(E693=F693,"〇","×")</f>
        <v>〇</v>
      </c>
      <c r="G692" s="964"/>
      <c r="H692" s="965"/>
      <c r="I692" s="64" t="s">
        <v>15</v>
      </c>
      <c r="J692" s="8">
        <f>J691+J690+J689+J688+J682+J678+J674+J670+J666+J662+J658+J655+J652+J649+J646-J686</f>
        <v>178613</v>
      </c>
      <c r="K692" s="963" t="str">
        <f>IF(J693=K693,"〇","×")</f>
        <v>〇</v>
      </c>
      <c r="L692" s="964"/>
      <c r="M692" s="1098"/>
      <c r="N692" s="64" t="s">
        <v>15</v>
      </c>
      <c r="O692" s="8">
        <f>O691+O690+O689+O688+O682+O678+O674+O670+O666+O662+O658+O655+O652+O649+O646-O686</f>
        <v>176522</v>
      </c>
      <c r="P692" s="963" t="str">
        <f>IF(O693=P693,"〇","×")</f>
        <v>〇</v>
      </c>
      <c r="Q692" s="964"/>
      <c r="R692" s="965"/>
      <c r="S692" s="64" t="s">
        <v>15</v>
      </c>
      <c r="T692" s="8">
        <f>T691+T690+T689+T688+T682+T678+T674+T670+T666+T662+T658+T655+T652+T649+T646-T686</f>
        <v>176441</v>
      </c>
      <c r="U692" s="963" t="str">
        <f>IF(T693=U693,"〇","×")</f>
        <v>〇</v>
      </c>
      <c r="V692" s="964"/>
      <c r="W692" s="965"/>
      <c r="X692" s="64" t="s">
        <v>15</v>
      </c>
      <c r="Y692" s="8">
        <f>Y691+Y690+Y689+Y688+Y682+Y678+Y674+Y670+Y666+Y662+Y658+Y655+Y652+Y649+Y646-Y686</f>
        <v>176930</v>
      </c>
      <c r="Z692" s="963" t="str">
        <f>IF(Y693=Z693,"〇","×")</f>
        <v>〇</v>
      </c>
      <c r="AA692" s="964"/>
      <c r="AB692" s="965"/>
      <c r="AC692" s="64" t="s">
        <v>15</v>
      </c>
      <c r="AD692" s="8">
        <f>AD691+AD690+AD689+AD688+AD682+AD678+AD674+AD670+AD666+AD662+AD658+AD655+AD652+AD649+AD646-AD686</f>
        <v>0</v>
      </c>
      <c r="AE692" s="963" t="str">
        <f>IF(AD693=AE693,"〇","×")</f>
        <v>〇</v>
      </c>
      <c r="AF692" s="964"/>
      <c r="AG692" s="965"/>
      <c r="AH692" s="64" t="s">
        <v>15</v>
      </c>
      <c r="AI692" s="8">
        <f>AI691+AI690+AI689+AI688+AI682+AI678+AI674+AI670+AI666+AI662+AI658+AI655+AI652+AI649+AI646-AI686</f>
        <v>0</v>
      </c>
      <c r="AJ692" s="963" t="str">
        <f>IF(AI693=AJ693,"〇","×")</f>
        <v>〇</v>
      </c>
      <c r="AK692" s="964"/>
      <c r="AL692" s="965"/>
      <c r="AM692" s="64" t="s">
        <v>15</v>
      </c>
      <c r="AN692" s="8">
        <f>AN691+AN690+AN689+AN688+AN682+AN678+AN674+AN670+AN666+AN662+AN658+AN655+AN652+AN649+AN646-AN686</f>
        <v>0</v>
      </c>
      <c r="AO692" s="963" t="str">
        <f>IF(AN693=AO693,"〇","×")</f>
        <v>〇</v>
      </c>
      <c r="AP692" s="964"/>
      <c r="AQ692" s="965"/>
      <c r="AR692" s="64" t="s">
        <v>15</v>
      </c>
      <c r="AS692" s="8">
        <f>AS691+AS690+AS689+AS688+AS682+AS678+AS674+AS670+AS666+AS662+AS658+AS655+AS652+AS649+AS646-AS686</f>
        <v>0</v>
      </c>
      <c r="AT692" s="963" t="str">
        <f>IF(AS693=AT693,"〇","×")</f>
        <v>〇</v>
      </c>
      <c r="AU692" s="964"/>
      <c r="AV692" s="965"/>
      <c r="AW692" s="64" t="s">
        <v>15</v>
      </c>
      <c r="AX692" s="8">
        <f>AX691+AX690+AX689+AX688+AX682+AX678+AX674+AX670+AX666+AX662+AX658+AX655+AX652+AX649+AX646-AX686</f>
        <v>0</v>
      </c>
      <c r="AY692" s="963" t="str">
        <f>IF(AX693=AY693,"〇","×")</f>
        <v>〇</v>
      </c>
      <c r="AZ692" s="964"/>
      <c r="BA692" s="965"/>
      <c r="BB692" s="64" t="s">
        <v>15</v>
      </c>
      <c r="BC692" s="8">
        <f>BC691+BC690+BC689+BC688+BC682+BC678+BC674+BC670+BC666+BC662+BC658+BC655+BC652+BC649+BC646-BC686</f>
        <v>0</v>
      </c>
      <c r="BD692" s="963" t="str">
        <f>IF(BC693=BD693,"〇","×")</f>
        <v>〇</v>
      </c>
      <c r="BE692" s="964"/>
      <c r="BF692" s="965"/>
      <c r="BG692" s="64" t="s">
        <v>15</v>
      </c>
      <c r="BH692" s="8">
        <f>BH691+BH690+BH689+BH688+BH682+BH678+BH674+BH670+BH666+BH662+BH658+BH655+BH652+BH649+BH646-BH686</f>
        <v>0</v>
      </c>
      <c r="BI692" s="963" t="str">
        <f>IF(BH693=BI693,"〇","×")</f>
        <v>〇</v>
      </c>
      <c r="BJ692" s="964"/>
      <c r="BK692" s="965"/>
      <c r="BL692" s="64" t="s">
        <v>15</v>
      </c>
      <c r="BM692" s="8">
        <f>BM662</f>
        <v>0</v>
      </c>
      <c r="BN692" s="963" t="str">
        <f>IF(BM693=BN693,"〇","×")</f>
        <v>〇</v>
      </c>
      <c r="BO692" s="964"/>
      <c r="BP692" s="965"/>
      <c r="BQ692" s="64" t="s">
        <v>15</v>
      </c>
      <c r="BR692" s="8">
        <f>BR662</f>
        <v>0</v>
      </c>
      <c r="BS692" s="963" t="str">
        <f>IF(BR693=BS693,"〇","×")</f>
        <v>〇</v>
      </c>
      <c r="BT692" s="964"/>
      <c r="BU692" s="965"/>
      <c r="BV692" s="64" t="s">
        <v>15</v>
      </c>
      <c r="BW692" s="8">
        <f>BW662</f>
        <v>0</v>
      </c>
      <c r="BX692" s="963" t="str">
        <f>IF(BW693=BX693,"〇","×")</f>
        <v>〇</v>
      </c>
      <c r="BY692" s="964"/>
      <c r="BZ692" s="965"/>
      <c r="CA692" s="551">
        <f>BW692+BR692+BM692+BH692+BC692+AX692+AS692+AN692+AI692+AD692+Y692+T692+O692+J692+E692</f>
        <v>886351</v>
      </c>
      <c r="CB692" s="292"/>
      <c r="CC692" s="697"/>
    </row>
    <row r="693" spans="1:81" ht="18" customHeight="1" thickBot="1">
      <c r="A693" s="1180"/>
      <c r="B693" s="1149"/>
      <c r="C693" s="1150"/>
      <c r="D693" s="65" t="s">
        <v>100</v>
      </c>
      <c r="E693" s="27">
        <f>E691+E690+E689+E688+E681+E677+E673+E669+E665+E661+E657+E654+E651+E648+E645-E685</f>
        <v>232345</v>
      </c>
      <c r="F693" s="981">
        <f>E692+G689/F645+H689/F645</f>
        <v>232345</v>
      </c>
      <c r="G693" s="982"/>
      <c r="H693" s="359"/>
      <c r="I693" s="65" t="s">
        <v>100</v>
      </c>
      <c r="J693" s="27">
        <f>J691+J690+J689+J688+J681+J677+J673+J669+J665+J661+J657+J654+J651+J648+J645-J685</f>
        <v>232833</v>
      </c>
      <c r="K693" s="981">
        <f>J692+L689/K645+M689/K645</f>
        <v>232833</v>
      </c>
      <c r="L693" s="982"/>
      <c r="M693" s="365"/>
      <c r="N693" s="65" t="s">
        <v>100</v>
      </c>
      <c r="O693" s="27">
        <f>O691+O690+O689+O688+O681+O677+O673+O669+O665+O661+O657+O654+O651+O648+O645-O685</f>
        <v>230572</v>
      </c>
      <c r="P693" s="981">
        <f>O692+Q689/P645+R689/P645</f>
        <v>230572</v>
      </c>
      <c r="Q693" s="982"/>
      <c r="R693" s="359"/>
      <c r="S693" s="65" t="s">
        <v>100</v>
      </c>
      <c r="T693" s="27">
        <f>T691+T690+T689+T688+T681+T677+T673+T669+T665+T661+T657+T654+T651+T648+T645-T685</f>
        <v>230491</v>
      </c>
      <c r="U693" s="1194">
        <f>T692+V689/U645+W689/U645</f>
        <v>230491</v>
      </c>
      <c r="V693" s="1195"/>
      <c r="W693" s="495"/>
      <c r="X693" s="65" t="s">
        <v>100</v>
      </c>
      <c r="Y693" s="27">
        <f>Y691+Y690+Y689+Y688+Y681+Y677+Y673+Y669+Y665+Y661+Y657+Y654+Y651+Y648+Y645-Y685</f>
        <v>230930</v>
      </c>
      <c r="Z693" s="981">
        <f>Y692+AA689/Z645+AB689/Z645</f>
        <v>230930</v>
      </c>
      <c r="AA693" s="982"/>
      <c r="AB693" s="359"/>
      <c r="AC693" s="65" t="s">
        <v>100</v>
      </c>
      <c r="AD693" s="27">
        <f>AD691+AD690+AD689+AD688+AD681+AD677+AD673+AD669+AD665+AD661+AD657+AD654+AD651+AD648+AD645-AD685</f>
        <v>0</v>
      </c>
      <c r="AE693" s="981">
        <f>AD692+AF689/AE645+AG689/AE645</f>
        <v>0</v>
      </c>
      <c r="AF693" s="982"/>
      <c r="AG693" s="359"/>
      <c r="AH693" s="65" t="s">
        <v>100</v>
      </c>
      <c r="AI693" s="27">
        <f>AI691+AI690+AI689+AI688+AI681+AI677+AI673+AI669+AI665+AI661+AI657+AI654+AI651+AI648+AI645-AI685</f>
        <v>0</v>
      </c>
      <c r="AJ693" s="981">
        <f>AI692+AK689/AJ645+AL689/AJ645</f>
        <v>0</v>
      </c>
      <c r="AK693" s="982"/>
      <c r="AL693" s="359"/>
      <c r="AM693" s="65" t="s">
        <v>100</v>
      </c>
      <c r="AN693" s="27">
        <f>AN691+AN690+AN689+AN688+AN681+AN677+AN673+AN669+AN665+AN661+AN657+AN654+AN651+AN648+AN645-AN685</f>
        <v>0</v>
      </c>
      <c r="AO693" s="981">
        <f>AN692+AP689/AO645+AQ689/AO645</f>
        <v>0</v>
      </c>
      <c r="AP693" s="982"/>
      <c r="AQ693" s="359"/>
      <c r="AR693" s="65" t="s">
        <v>100</v>
      </c>
      <c r="AS693" s="27">
        <f>AS691+AS690+AS689+AS688+AS681+AS677+AS673+AS669+AS665+AS661+AS657+AS654+AS651+AS648+AS645-AS685</f>
        <v>0</v>
      </c>
      <c r="AT693" s="981">
        <f>AS692+AU689/AT645+AV689/AT645</f>
        <v>0</v>
      </c>
      <c r="AU693" s="982"/>
      <c r="AV693" s="359"/>
      <c r="AW693" s="65" t="s">
        <v>100</v>
      </c>
      <c r="AX693" s="27">
        <f>AX691+AX690+AX689+AX688+AX681+AX677+AX673+AX669+AX665+AX661+AX657+AX654+AX651+AX648+AX645-AX685</f>
        <v>0</v>
      </c>
      <c r="AY693" s="981">
        <f>AX692+AZ689/AY645+BA689/AY645</f>
        <v>0</v>
      </c>
      <c r="AZ693" s="982"/>
      <c r="BA693" s="359"/>
      <c r="BB693" s="65" t="s">
        <v>100</v>
      </c>
      <c r="BC693" s="27">
        <f>BC691+BC690+BC689+BC688+BC681+BC677+BC673+BC669+BC665+BC661+BC657+BC654+BC651+BC648+BC645-BC685</f>
        <v>0</v>
      </c>
      <c r="BD693" s="981">
        <f>BC692+BE689/BD645+BF689/BD645</f>
        <v>0</v>
      </c>
      <c r="BE693" s="982"/>
      <c r="BF693" s="359"/>
      <c r="BG693" s="65" t="s">
        <v>100</v>
      </c>
      <c r="BH693" s="27">
        <f>BH691+BH690+BH689+BH688+BH681+BH677+BH673+BH669+BH665+BH661+BH657+BH654+BH651+BH648+BH645-BH685</f>
        <v>0</v>
      </c>
      <c r="BI693" s="981">
        <f>BH692+BJ689/BI645+BK689/BI645</f>
        <v>0</v>
      </c>
      <c r="BJ693" s="982"/>
      <c r="BK693" s="365"/>
      <c r="BL693" s="65" t="s">
        <v>100</v>
      </c>
      <c r="BM693" s="27">
        <f>BM661</f>
        <v>0</v>
      </c>
      <c r="BN693" s="981">
        <f>BM692+BO689/BN645+BP689/BN645</f>
        <v>0</v>
      </c>
      <c r="BO693" s="982"/>
      <c r="BP693" s="359"/>
      <c r="BQ693" s="65" t="s">
        <v>100</v>
      </c>
      <c r="BR693" s="27">
        <f>BR661</f>
        <v>0</v>
      </c>
      <c r="BS693" s="981">
        <f>BR692+BT689/BS645+BU689/BS645</f>
        <v>0</v>
      </c>
      <c r="BT693" s="982"/>
      <c r="BU693" s="359"/>
      <c r="BV693" s="65" t="s">
        <v>100</v>
      </c>
      <c r="BW693" s="27">
        <f>BW661</f>
        <v>0</v>
      </c>
      <c r="BX693" s="981">
        <f>BW692+BY689/BX645+BZ689/BX645</f>
        <v>0</v>
      </c>
      <c r="BY693" s="982"/>
      <c r="BZ693" s="359"/>
      <c r="CA693" s="552">
        <f>BW693+BR693+BM693+BH693+BC693+AX693+AS693+AN693+AI693+AD693+Y693+T693+O693+J693+E693</f>
        <v>1157171</v>
      </c>
      <c r="CB693" s="293"/>
      <c r="CC693" s="698"/>
    </row>
    <row r="694" spans="1:81" ht="18" customHeight="1" thickTop="1">
      <c r="A694" s="1180"/>
      <c r="B694" s="1128" t="s">
        <v>227</v>
      </c>
      <c r="C694" s="1129"/>
      <c r="D694" s="66" t="s">
        <v>17</v>
      </c>
      <c r="E694" s="74">
        <f>IF(E645="","",職員設定!$L$20)</f>
        <v>180000</v>
      </c>
      <c r="F694" s="114"/>
      <c r="G694" s="291"/>
      <c r="H694" s="67"/>
      <c r="I694" s="66" t="s">
        <v>17</v>
      </c>
      <c r="J694" s="74">
        <f>IF(J645="","",職員設定!$L$20)</f>
        <v>180000</v>
      </c>
      <c r="K694" s="114"/>
      <c r="L694" s="291"/>
      <c r="M694" s="291"/>
      <c r="N694" s="66" t="s">
        <v>17</v>
      </c>
      <c r="O694" s="74">
        <f>IF(O645="","",職員設定!$L$20)</f>
        <v>180000</v>
      </c>
      <c r="P694" s="950" t="s">
        <v>222</v>
      </c>
      <c r="Q694" s="951"/>
      <c r="R694" s="952"/>
      <c r="S694" s="66" t="s">
        <v>17</v>
      </c>
      <c r="T694" s="74">
        <f>IF(T645="","",職員設定!$L$20)</f>
        <v>180000</v>
      </c>
      <c r="U694" s="950" t="s">
        <v>222</v>
      </c>
      <c r="V694" s="951"/>
      <c r="W694" s="952"/>
      <c r="X694" s="66" t="s">
        <v>17</v>
      </c>
      <c r="Y694" s="74">
        <f>IF(Y645="","",職員設定!$L$20)</f>
        <v>180000</v>
      </c>
      <c r="Z694" s="950" t="s">
        <v>222</v>
      </c>
      <c r="AA694" s="951"/>
      <c r="AB694" s="952"/>
      <c r="AC694" s="66" t="s">
        <v>17</v>
      </c>
      <c r="AD694" s="74" t="str">
        <f>IF(AD645="","",職員設定!$L$20)</f>
        <v/>
      </c>
      <c r="AE694" s="950" t="s">
        <v>222</v>
      </c>
      <c r="AF694" s="951"/>
      <c r="AG694" s="952"/>
      <c r="AH694" s="66" t="s">
        <v>17</v>
      </c>
      <c r="AI694" s="74" t="str">
        <f>IF(AI645="","",職員設定!$L$20)</f>
        <v/>
      </c>
      <c r="AJ694" s="950" t="s">
        <v>222</v>
      </c>
      <c r="AK694" s="951"/>
      <c r="AL694" s="952"/>
      <c r="AM694" s="66" t="s">
        <v>17</v>
      </c>
      <c r="AN694" s="74" t="str">
        <f>IF(AN645="","",職員設定!$L$20)</f>
        <v/>
      </c>
      <c r="AO694" s="950" t="s">
        <v>222</v>
      </c>
      <c r="AP694" s="951"/>
      <c r="AQ694" s="952"/>
      <c r="AR694" s="66" t="s">
        <v>17</v>
      </c>
      <c r="AS694" s="74" t="str">
        <f>IF(AS645="","",職員設定!$L$20)</f>
        <v/>
      </c>
      <c r="AT694" s="950" t="s">
        <v>222</v>
      </c>
      <c r="AU694" s="951"/>
      <c r="AV694" s="952"/>
      <c r="AW694" s="66" t="s">
        <v>17</v>
      </c>
      <c r="AX694" s="74" t="str">
        <f>IF(AX645="","",職員設定!$L$20)</f>
        <v/>
      </c>
      <c r="AY694" s="950" t="s">
        <v>222</v>
      </c>
      <c r="AZ694" s="951"/>
      <c r="BA694" s="952"/>
      <c r="BB694" s="66" t="s">
        <v>17</v>
      </c>
      <c r="BC694" s="74" t="str">
        <f>IF(BC645="","",職員設定!$L$20)</f>
        <v/>
      </c>
      <c r="BD694" s="114"/>
      <c r="BE694" s="291"/>
      <c r="BF694" s="67"/>
      <c r="BG694" s="66" t="s">
        <v>17</v>
      </c>
      <c r="BH694" s="74" t="str">
        <f>IF(BH645="","",職員設定!$L$20)</f>
        <v/>
      </c>
      <c r="BI694" s="114"/>
      <c r="BJ694" s="291"/>
      <c r="BK694" s="291"/>
      <c r="BL694" s="66"/>
      <c r="BM694" s="74"/>
      <c r="BN694" s="950" t="s">
        <v>222</v>
      </c>
      <c r="BO694" s="951"/>
      <c r="BP694" s="952"/>
      <c r="BQ694" s="66"/>
      <c r="BR694" s="74"/>
      <c r="BS694" s="950" t="s">
        <v>222</v>
      </c>
      <c r="BT694" s="951"/>
      <c r="BU694" s="952"/>
      <c r="BV694" s="66"/>
      <c r="BW694" s="74"/>
      <c r="BX694" s="950" t="s">
        <v>222</v>
      </c>
      <c r="BY694" s="951"/>
      <c r="BZ694" s="952"/>
      <c r="CA694" s="294"/>
      <c r="CB694" s="1008" t="s">
        <v>223</v>
      </c>
      <c r="CC694" s="1010" t="s">
        <v>224</v>
      </c>
    </row>
    <row r="695" spans="1:81" ht="18" customHeight="1">
      <c r="A695" s="1180"/>
      <c r="B695" s="1130"/>
      <c r="C695" s="1131"/>
      <c r="D695" s="68" t="s">
        <v>63</v>
      </c>
      <c r="E695" s="34">
        <v>200000</v>
      </c>
      <c r="F695" s="1120" t="s">
        <v>104</v>
      </c>
      <c r="G695" s="1121"/>
      <c r="H695" s="1148"/>
      <c r="I695" s="68" t="s">
        <v>63</v>
      </c>
      <c r="J695" s="34">
        <f>IF(J645="","",E695)</f>
        <v>200000</v>
      </c>
      <c r="K695" s="1120" t="s">
        <v>104</v>
      </c>
      <c r="L695" s="1121"/>
      <c r="M695" s="759"/>
      <c r="N695" s="68" t="s">
        <v>63</v>
      </c>
      <c r="O695" s="34">
        <f>IF(O645="","",J695)</f>
        <v>200000</v>
      </c>
      <c r="P695" s="1006" t="s">
        <v>221</v>
      </c>
      <c r="Q695" s="1007"/>
      <c r="R695" s="537"/>
      <c r="S695" s="68" t="s">
        <v>63</v>
      </c>
      <c r="T695" s="34">
        <f>IF(T645="","",O695)</f>
        <v>200000</v>
      </c>
      <c r="U695" s="1006" t="s">
        <v>221</v>
      </c>
      <c r="V695" s="1007"/>
      <c r="W695" s="537">
        <v>20000</v>
      </c>
      <c r="X695" s="68" t="s">
        <v>63</v>
      </c>
      <c r="Y695" s="34">
        <f>IF(Y645="","",T695)</f>
        <v>200000</v>
      </c>
      <c r="Z695" s="1006" t="s">
        <v>221</v>
      </c>
      <c r="AA695" s="1007"/>
      <c r="AB695" s="537">
        <v>20000</v>
      </c>
      <c r="AC695" s="68" t="s">
        <v>63</v>
      </c>
      <c r="AD695" s="34" t="str">
        <f>IF(AD645="","",Y695)</f>
        <v/>
      </c>
      <c r="AE695" s="1006" t="s">
        <v>221</v>
      </c>
      <c r="AF695" s="1007"/>
      <c r="AG695" s="537"/>
      <c r="AH695" s="68" t="s">
        <v>63</v>
      </c>
      <c r="AI695" s="34" t="str">
        <f>IF(AI645="","",AD695)</f>
        <v/>
      </c>
      <c r="AJ695" s="1006" t="s">
        <v>221</v>
      </c>
      <c r="AK695" s="1007"/>
      <c r="AL695" s="537"/>
      <c r="AM695" s="68" t="s">
        <v>63</v>
      </c>
      <c r="AN695" s="34" t="str">
        <f>IF(AN645="","",AI695)</f>
        <v/>
      </c>
      <c r="AO695" s="1006" t="s">
        <v>221</v>
      </c>
      <c r="AP695" s="1007"/>
      <c r="AQ695" s="537"/>
      <c r="AR695" s="68" t="s">
        <v>63</v>
      </c>
      <c r="AS695" s="34" t="str">
        <f>IF(AS645="","",AN695)</f>
        <v/>
      </c>
      <c r="AT695" s="1006" t="s">
        <v>221</v>
      </c>
      <c r="AU695" s="1007"/>
      <c r="AV695" s="537"/>
      <c r="AW695" s="68" t="s">
        <v>63</v>
      </c>
      <c r="AX695" s="34" t="str">
        <f>IF(AX645="","",AS695)</f>
        <v/>
      </c>
      <c r="AY695" s="1006" t="s">
        <v>221</v>
      </c>
      <c r="AZ695" s="1007"/>
      <c r="BA695" s="537"/>
      <c r="BB695" s="68" t="s">
        <v>63</v>
      </c>
      <c r="BC695" s="34" t="str">
        <f>IF(BC645="","",AX695)</f>
        <v/>
      </c>
      <c r="BD695" s="1062" t="s">
        <v>104</v>
      </c>
      <c r="BE695" s="1063"/>
      <c r="BF695" s="406"/>
      <c r="BG695" s="68" t="s">
        <v>63</v>
      </c>
      <c r="BH695" s="34" t="str">
        <f>IF(BH645="","",BC695)</f>
        <v/>
      </c>
      <c r="BI695" s="1062" t="s">
        <v>104</v>
      </c>
      <c r="BJ695" s="1063"/>
      <c r="BK695" s="407"/>
      <c r="BL695" s="68"/>
      <c r="BM695" s="28"/>
      <c r="BN695" s="529"/>
      <c r="BO695" s="527"/>
      <c r="BP695" s="408"/>
      <c r="BQ695" s="68"/>
      <c r="BR695" s="28"/>
      <c r="BS695" s="529"/>
      <c r="BT695" s="527"/>
      <c r="BU695" s="408"/>
      <c r="BV695" s="68"/>
      <c r="BW695" s="28"/>
      <c r="BX695" s="529"/>
      <c r="BY695" s="527"/>
      <c r="BZ695" s="408"/>
      <c r="CA695" s="295"/>
      <c r="CB695" s="1009"/>
      <c r="CC695" s="1011"/>
    </row>
    <row r="696" spans="1:81" ht="18" customHeight="1">
      <c r="A696" s="1180"/>
      <c r="B696" s="1130"/>
      <c r="C696" s="1131"/>
      <c r="D696" s="68" t="s">
        <v>18</v>
      </c>
      <c r="E696" s="10">
        <f>IF(E694="","",(E695-E694)*F645)</f>
        <v>20000</v>
      </c>
      <c r="F696" s="360"/>
      <c r="G696" s="547">
        <f>ROUND(IF(E696="",0,E696*E4*F645+E696*G4*F645),0)</f>
        <v>2857</v>
      </c>
      <c r="H696" s="450"/>
      <c r="I696" s="68" t="s">
        <v>18</v>
      </c>
      <c r="J696" s="10">
        <f>IF(J694="","",(J695-J694)*K645)</f>
        <v>20000</v>
      </c>
      <c r="K696" s="360"/>
      <c r="L696" s="547">
        <f>ROUND(IF(J696="",0,J696*J4*K645+J696*L4*K645),0)</f>
        <v>2857</v>
      </c>
      <c r="M696" s="450"/>
      <c r="N696" s="68" t="s">
        <v>18</v>
      </c>
      <c r="O696" s="10">
        <f>IF(O694="","",(O695-O694)*P645)</f>
        <v>20000</v>
      </c>
      <c r="P696" s="107"/>
      <c r="Q696" s="547">
        <f>ROUND(IF(O696="",0,O696*O4*P645+O696*Q4*P645),0)</f>
        <v>2857</v>
      </c>
      <c r="R696" s="520">
        <f>ROUND(IF(R695="",0,R695*O4*P645+R695*Q4*P645),0)</f>
        <v>0</v>
      </c>
      <c r="S696" s="68" t="s">
        <v>18</v>
      </c>
      <c r="T696" s="10">
        <f>IF(T694="","",(T695-T694)*U645)</f>
        <v>20000</v>
      </c>
      <c r="U696" s="107"/>
      <c r="V696" s="547">
        <f>ROUND(IF(T696="",0,T696*T4*U645+T696*V4*U645),0)</f>
        <v>2857</v>
      </c>
      <c r="W696" s="520">
        <f>ROUND(IF(W695="",0,W695*T4*U645+W695*V4*U645),0)</f>
        <v>2857</v>
      </c>
      <c r="X696" s="68" t="s">
        <v>18</v>
      </c>
      <c r="Y696" s="10">
        <f>IF(Y694="","",(Y695-Y694)*Z645)</f>
        <v>20000</v>
      </c>
      <c r="Z696" s="107"/>
      <c r="AA696" s="547">
        <f>ROUND(IF(Y696="",0,Y696*Y4*Z645+Y696*AA4*Z645),0)</f>
        <v>2857</v>
      </c>
      <c r="AB696" s="520">
        <f>ROUND(IF(AB695="",0,AB695*Y4*Z645+AB695*AA4*Z645),0)</f>
        <v>2857</v>
      </c>
      <c r="AC696" s="68" t="s">
        <v>18</v>
      </c>
      <c r="AD696" s="10" t="str">
        <f>IF(AD694="","",(AD695-AD694)*AE645)</f>
        <v/>
      </c>
      <c r="AE696" s="107"/>
      <c r="AF696" s="547">
        <f>ROUND(IF(AD696="",0,AD696*AD4*AE645+AD696*AF4*AE645),0)</f>
        <v>0</v>
      </c>
      <c r="AG696" s="520">
        <f>ROUND(IF(AG695="",0,AG695*AD4*AE645+AG695*AF4*AE645),0)</f>
        <v>0</v>
      </c>
      <c r="AH696" s="68" t="s">
        <v>18</v>
      </c>
      <c r="AI696" s="10" t="str">
        <f>IF(AI694="","",(AI695-AI694)*AJ645)</f>
        <v/>
      </c>
      <c r="AJ696" s="107"/>
      <c r="AK696" s="547">
        <f>ROUND(IF(AI696="",0,AI696*AI4*AJ645+AI696*AK4*AJ645),0)</f>
        <v>0</v>
      </c>
      <c r="AL696" s="520">
        <f>ROUND(IF(AL695="",0,AL695*AI4*AJ645+AL695*AK4*AJ645),0)</f>
        <v>0</v>
      </c>
      <c r="AM696" s="68" t="s">
        <v>18</v>
      </c>
      <c r="AN696" s="10" t="str">
        <f>IF(AN694="","",(AN695-AN694)*AO645)</f>
        <v/>
      </c>
      <c r="AO696" s="107"/>
      <c r="AP696" s="547">
        <f>ROUND(IF(AN696="",0,AN696*AN4*AO645+AN696*AP4*AO645),0)</f>
        <v>0</v>
      </c>
      <c r="AQ696" s="520">
        <f>ROUND(IF(AQ695="",0,AQ695*AN4*AO645+AQ695*AP4*AO645),0)</f>
        <v>0</v>
      </c>
      <c r="AR696" s="68" t="s">
        <v>18</v>
      </c>
      <c r="AS696" s="10" t="str">
        <f>IF(AS694="","",(AS695-AS694)*AT645)</f>
        <v/>
      </c>
      <c r="AT696" s="107"/>
      <c r="AU696" s="547">
        <f>ROUND(IF(AS696="",0,AS696*AS4*AT645+AS696*AU4*AT645),0)</f>
        <v>0</v>
      </c>
      <c r="AV696" s="520">
        <f>ROUND(IF(AV695="",0,AV695*AS4*AT645+AV695*AU4*AT645),0)</f>
        <v>0</v>
      </c>
      <c r="AW696" s="68" t="s">
        <v>18</v>
      </c>
      <c r="AX696" s="10" t="str">
        <f>IF(AX694="","",(AX695-AX694)*AY645)</f>
        <v/>
      </c>
      <c r="AY696" s="107"/>
      <c r="AZ696" s="547">
        <f>ROUND(IF(AX696="",0,AX696*AX4*AY645+AX696*AZ4*AY645),0)</f>
        <v>0</v>
      </c>
      <c r="BA696" s="520">
        <f>ROUND(IF(BA695="",0,BA695*AX4*AY645+BA695*AZ4*AY645),0)</f>
        <v>0</v>
      </c>
      <c r="BB696" s="68" t="s">
        <v>18</v>
      </c>
      <c r="BC696" s="10" t="str">
        <f>IF(BC694="","",(BC695-BC694)*BD645)</f>
        <v/>
      </c>
      <c r="BD696" s="107"/>
      <c r="BE696" s="547">
        <f>ROUND(IF(BC696="",0,BC696*BC4*BD645+BC696*BE4*BD645),0)</f>
        <v>0</v>
      </c>
      <c r="BF696" s="520">
        <f>ROUND(IF(BF695="",0,BF695*BC4*BD645+BF695*BE4*BD645),0)</f>
        <v>0</v>
      </c>
      <c r="BG696" s="68" t="s">
        <v>18</v>
      </c>
      <c r="BH696" s="10" t="str">
        <f>IF(BH694="","",(BH695-BH694)*BI645)</f>
        <v/>
      </c>
      <c r="BI696" s="107"/>
      <c r="BJ696" s="547">
        <f>ROUND(IF(BH696="",0,BH696*BH4*BI645+BH696*BJ4*BI645),0)</f>
        <v>0</v>
      </c>
      <c r="BK696" s="520">
        <f>ROUND(IF(BK695="",0,BK695*BH4*BI645+BK695*BJ4*BI645),0)</f>
        <v>0</v>
      </c>
      <c r="BL696" s="1200" t="s">
        <v>18</v>
      </c>
      <c r="BM696" s="760"/>
      <c r="BN696" s="144"/>
      <c r="BO696" s="522">
        <f>ROUND((BO689*$BM$4+BO689*$BO$4),0)</f>
        <v>0</v>
      </c>
      <c r="BP696" s="530">
        <f>ROUND((BP689*BM4+BP689*BO4),0)</f>
        <v>0</v>
      </c>
      <c r="BQ696" s="1200" t="s">
        <v>18</v>
      </c>
      <c r="BR696" s="760"/>
      <c r="BS696" s="144"/>
      <c r="BT696" s="522">
        <f>ROUND((BT689*$BR$4+BT689*$BT$4),0)</f>
        <v>0</v>
      </c>
      <c r="BU696" s="530">
        <f>ROUND((BU689*BR4+BU689*BT4),0)</f>
        <v>0</v>
      </c>
      <c r="BV696" s="1200" t="s">
        <v>18</v>
      </c>
      <c r="BW696" s="760"/>
      <c r="BX696" s="144"/>
      <c r="BY696" s="522">
        <f>ROUND((BY689*$BW$4+BY689*$BY$4),0)</f>
        <v>0</v>
      </c>
      <c r="BZ696" s="530">
        <f>ROUND((BZ689*BW4+BZ689*BY4),0)</f>
        <v>0</v>
      </c>
      <c r="CA696" s="296"/>
      <c r="CB696" s="414">
        <f>BZ696+BU696+BP696</f>
        <v>0</v>
      </c>
      <c r="CC696" s="699">
        <f>BK696+BF696+BA696+AV696+AQ696+AL696+AG696+AB696+W696+R696</f>
        <v>5714</v>
      </c>
    </row>
    <row r="697" spans="1:81" ht="18" customHeight="1">
      <c r="A697" s="1180"/>
      <c r="B697" s="1130"/>
      <c r="C697" s="1131"/>
      <c r="D697" s="68" t="s">
        <v>103</v>
      </c>
      <c r="E697" s="510" t="s">
        <v>115</v>
      </c>
      <c r="F697" s="21"/>
      <c r="G697" s="547">
        <f>ROUND(IF(E697="対象外",0,E696*E5*F645),0)</f>
        <v>0</v>
      </c>
      <c r="H697" s="450"/>
      <c r="I697" s="68" t="s">
        <v>103</v>
      </c>
      <c r="J697" s="510" t="s">
        <v>115</v>
      </c>
      <c r="K697" s="21"/>
      <c r="L697" s="547">
        <f>ROUND(IF(J697="対象外",0,J696*J5*K645),0)</f>
        <v>0</v>
      </c>
      <c r="M697" s="450"/>
      <c r="N697" s="68" t="s">
        <v>103</v>
      </c>
      <c r="O697" s="510" t="s">
        <v>115</v>
      </c>
      <c r="P697" s="21"/>
      <c r="Q697" s="547">
        <f>ROUND(IF(O697="対象外",0,O696*O5*P645),0)</f>
        <v>0</v>
      </c>
      <c r="R697" s="520">
        <f>ROUND(IF(OR(O697="対象外",R695=""),0,R695*P645*O5),0)</f>
        <v>0</v>
      </c>
      <c r="S697" s="68" t="s">
        <v>103</v>
      </c>
      <c r="T697" s="510" t="s">
        <v>115</v>
      </c>
      <c r="U697" s="21"/>
      <c r="V697" s="547">
        <f>ROUND(IF(T697="対象外",0,T696*T5*U645),0)</f>
        <v>0</v>
      </c>
      <c r="W697" s="520">
        <f>ROUND(IF(OR(T697="対象外",W695=""),0,W695*U645*T5),0)</f>
        <v>0</v>
      </c>
      <c r="X697" s="68" t="s">
        <v>103</v>
      </c>
      <c r="Y697" s="510" t="s">
        <v>115</v>
      </c>
      <c r="Z697" s="21"/>
      <c r="AA697" s="547">
        <f>ROUND(IF(Y697="対象外",0,Y696*Y5*Z645),0)</f>
        <v>0</v>
      </c>
      <c r="AB697" s="520">
        <f>ROUND(IF(OR(Y697="対象外",AB695=""),0,AB695*Z645*Y5),0)</f>
        <v>0</v>
      </c>
      <c r="AC697" s="68" t="s">
        <v>103</v>
      </c>
      <c r="AD697" s="510" t="s">
        <v>115</v>
      </c>
      <c r="AE697" s="21"/>
      <c r="AF697" s="547">
        <f>ROUND(IF(AD697="対象外",0,AD696*AD5*AE645),0)</f>
        <v>0</v>
      </c>
      <c r="AG697" s="520">
        <f>ROUND(IF(OR(AD697="対象外",AG695=""),0,AG695*AE645*AD5),0)</f>
        <v>0</v>
      </c>
      <c r="AH697" s="68" t="s">
        <v>103</v>
      </c>
      <c r="AI697" s="510" t="s">
        <v>115</v>
      </c>
      <c r="AJ697" s="21"/>
      <c r="AK697" s="547">
        <f>ROUND(IF(AI697="対象外",0,AI696*AI5*AJ645),0)</f>
        <v>0</v>
      </c>
      <c r="AL697" s="520">
        <f>ROUND(IF(OR(AI697="対象外",AL695=""),0,AL695*AJ645*AI5),0)</f>
        <v>0</v>
      </c>
      <c r="AM697" s="68" t="s">
        <v>103</v>
      </c>
      <c r="AN697" s="510" t="s">
        <v>115</v>
      </c>
      <c r="AO697" s="21"/>
      <c r="AP697" s="547">
        <f>ROUND(IF(AN697="対象外",0,AN696*AN5*AO645),0)</f>
        <v>0</v>
      </c>
      <c r="AQ697" s="520">
        <f>ROUND(IF(OR(AN697="対象外",AQ695=""),0,AQ695*AO645*AN5),0)</f>
        <v>0</v>
      </c>
      <c r="AR697" s="68" t="s">
        <v>103</v>
      </c>
      <c r="AS697" s="510" t="s">
        <v>115</v>
      </c>
      <c r="AT697" s="21"/>
      <c r="AU697" s="547">
        <f>ROUND(IF(AS697="対象外",0,AS696*AS5*AT645),0)</f>
        <v>0</v>
      </c>
      <c r="AV697" s="520">
        <f>ROUND(IF(OR(AS697="対象外",AV695=""),0,AV695*AT645*AS5),0)</f>
        <v>0</v>
      </c>
      <c r="AW697" s="68" t="s">
        <v>103</v>
      </c>
      <c r="AX697" s="510" t="s">
        <v>115</v>
      </c>
      <c r="AY697" s="21"/>
      <c r="AZ697" s="547">
        <f>ROUND(IF(AX697="対象外",0,AX696*AX5*AY645),0)</f>
        <v>0</v>
      </c>
      <c r="BA697" s="520">
        <f>ROUND(IF(OR(AX697="対象外",BA695=""),0,BA695*AY645*AX5),0)</f>
        <v>0</v>
      </c>
      <c r="BB697" s="68" t="s">
        <v>103</v>
      </c>
      <c r="BC697" s="510" t="s">
        <v>115</v>
      </c>
      <c r="BD697" s="21"/>
      <c r="BE697" s="547">
        <f>ROUND(IF(BC697="対象外",0,BC696*BC5*BD645),0)</f>
        <v>0</v>
      </c>
      <c r="BF697" s="520">
        <f>ROUND(IF(OR(BC697="対象外",BF695=""),0,BF695*BD645*BC5),0)</f>
        <v>0</v>
      </c>
      <c r="BG697" s="68" t="s">
        <v>103</v>
      </c>
      <c r="BH697" s="510" t="s">
        <v>115</v>
      </c>
      <c r="BI697" s="21"/>
      <c r="BJ697" s="547">
        <f>ROUND(IF(BH697="対象外",0,BH696*BH5*BI645),0)</f>
        <v>0</v>
      </c>
      <c r="BK697" s="520">
        <f>ROUND(IF(OR(BH697="対象外",BK695=""),0,BK695*BI645*BH5),0)</f>
        <v>0</v>
      </c>
      <c r="BL697" s="68" t="s">
        <v>103</v>
      </c>
      <c r="BM697" s="510" t="s">
        <v>115</v>
      </c>
      <c r="BN697" s="21"/>
      <c r="BO697" s="522">
        <f>ROUND(IF(BM697="対象",BO689*$BM$5,0),0)</f>
        <v>0</v>
      </c>
      <c r="BP697" s="530">
        <f>ROUND(IF(BM697="対象外",0,BP689*BM5),0)</f>
        <v>0</v>
      </c>
      <c r="BQ697" s="68" t="s">
        <v>103</v>
      </c>
      <c r="BR697" s="510" t="s">
        <v>115</v>
      </c>
      <c r="BS697" s="21"/>
      <c r="BT697" s="522">
        <f>ROUND(IF(BR697="対象",BT689*$BR$5,0),0)</f>
        <v>0</v>
      </c>
      <c r="BU697" s="530">
        <f>ROUND(IF(BR697="対象外",0,BU689*BR5),0)</f>
        <v>0</v>
      </c>
      <c r="BV697" s="68" t="s">
        <v>103</v>
      </c>
      <c r="BW697" s="510" t="s">
        <v>115</v>
      </c>
      <c r="BX697" s="21"/>
      <c r="BY697" s="522">
        <f>ROUND(IF(BW697="対象",BY689*$BW$5,0),0)</f>
        <v>0</v>
      </c>
      <c r="BZ697" s="530">
        <f>ROUND(IF(BW697="対象外",0,BZ689*BW5),0)</f>
        <v>0</v>
      </c>
      <c r="CA697" s="296"/>
      <c r="CB697" s="414">
        <f>BZ697+BU697+BP697</f>
        <v>0</v>
      </c>
      <c r="CC697" s="700">
        <f>BK697+BF697+BA697+AV697+AQ697+AL697+AG697+AB697+W697+R697</f>
        <v>0</v>
      </c>
    </row>
    <row r="698" spans="1:81" ht="18" customHeight="1">
      <c r="A698" s="1180"/>
      <c r="B698" s="1130"/>
      <c r="C698" s="1131"/>
      <c r="D698" s="69" t="s">
        <v>102</v>
      </c>
      <c r="E698" s="30"/>
      <c r="F698" s="21"/>
      <c r="G698" s="547">
        <f>ROUND(G689*E3,0)</f>
        <v>152</v>
      </c>
      <c r="H698" s="450"/>
      <c r="I698" s="69" t="s">
        <v>102</v>
      </c>
      <c r="J698" s="30"/>
      <c r="K698" s="21"/>
      <c r="L698" s="547">
        <f>ROUND(L689*J3,0)</f>
        <v>151</v>
      </c>
      <c r="M698" s="450"/>
      <c r="N698" s="69" t="s">
        <v>102</v>
      </c>
      <c r="O698" s="30"/>
      <c r="P698" s="21"/>
      <c r="Q698" s="547">
        <f>ROUND(Q689*O3,0)</f>
        <v>151</v>
      </c>
      <c r="R698" s="520">
        <f>ROUND(R689*O3,0)</f>
        <v>12</v>
      </c>
      <c r="S698" s="69" t="s">
        <v>102</v>
      </c>
      <c r="T698" s="30"/>
      <c r="U698" s="21"/>
      <c r="V698" s="547">
        <f>ROUND(V689*T3,0)</f>
        <v>151</v>
      </c>
      <c r="W698" s="520">
        <f>ROUND(W689*T3,0)</f>
        <v>12</v>
      </c>
      <c r="X698" s="69" t="s">
        <v>102</v>
      </c>
      <c r="Y698" s="30"/>
      <c r="Z698" s="21"/>
      <c r="AA698" s="547">
        <f>ROUND(AA689*Y3,0)</f>
        <v>151</v>
      </c>
      <c r="AB698" s="520">
        <f>ROUND(AB689*Y3,0)</f>
        <v>12</v>
      </c>
      <c r="AC698" s="69" t="s">
        <v>102</v>
      </c>
      <c r="AD698" s="30"/>
      <c r="AE698" s="21"/>
      <c r="AF698" s="547">
        <f>ROUND(AF689*AD3,0)</f>
        <v>0</v>
      </c>
      <c r="AG698" s="520">
        <f>ROUND(AG689*AD3,0)</f>
        <v>0</v>
      </c>
      <c r="AH698" s="69" t="s">
        <v>102</v>
      </c>
      <c r="AI698" s="30"/>
      <c r="AJ698" s="21"/>
      <c r="AK698" s="547">
        <f>ROUND(AK689*AI3,0)</f>
        <v>0</v>
      </c>
      <c r="AL698" s="520">
        <f>ROUND(AL689*AI3,0)</f>
        <v>0</v>
      </c>
      <c r="AM698" s="69" t="s">
        <v>102</v>
      </c>
      <c r="AN698" s="30"/>
      <c r="AO698" s="21"/>
      <c r="AP698" s="547">
        <f>ROUND(AP689*AN3,0)</f>
        <v>0</v>
      </c>
      <c r="AQ698" s="520">
        <f>ROUND(AQ689*AN3,0)</f>
        <v>0</v>
      </c>
      <c r="AR698" s="69" t="s">
        <v>102</v>
      </c>
      <c r="AS698" s="30"/>
      <c r="AT698" s="21"/>
      <c r="AU698" s="547">
        <f>ROUND(AU689*AS3,0)</f>
        <v>0</v>
      </c>
      <c r="AV698" s="520">
        <f>ROUND(AV689*AS3,0)</f>
        <v>0</v>
      </c>
      <c r="AW698" s="69" t="s">
        <v>102</v>
      </c>
      <c r="AX698" s="30"/>
      <c r="AY698" s="21"/>
      <c r="AZ698" s="547">
        <f>ROUND(AZ689*AX3,0)</f>
        <v>0</v>
      </c>
      <c r="BA698" s="520">
        <f>ROUND(BA689*AX3,0)</f>
        <v>0</v>
      </c>
      <c r="BB698" s="69" t="s">
        <v>102</v>
      </c>
      <c r="BC698" s="30"/>
      <c r="BD698" s="21"/>
      <c r="BE698" s="547">
        <f>ROUNDDOWN(BE689*BC3,0)</f>
        <v>0</v>
      </c>
      <c r="BF698" s="520">
        <f>ROUND(BF689*BC3,0)</f>
        <v>0</v>
      </c>
      <c r="BG698" s="69" t="s">
        <v>102</v>
      </c>
      <c r="BH698" s="30"/>
      <c r="BI698" s="21"/>
      <c r="BJ698" s="547">
        <f>ROUNDDOWN(BJ689*BH3,0)</f>
        <v>0</v>
      </c>
      <c r="BK698" s="520">
        <f>ROUND(BK689*BH3,0)</f>
        <v>0</v>
      </c>
      <c r="BL698" s="69" t="s">
        <v>102</v>
      </c>
      <c r="BM698" s="30"/>
      <c r="BN698" s="21"/>
      <c r="BO698" s="522">
        <f>ROUND(BO689*$BM$3,0)</f>
        <v>0</v>
      </c>
      <c r="BP698" s="530">
        <f>ROUND(BP689*BM3,0)</f>
        <v>0</v>
      </c>
      <c r="BQ698" s="69" t="s">
        <v>102</v>
      </c>
      <c r="BR698" s="30"/>
      <c r="BS698" s="21"/>
      <c r="BT698" s="522">
        <f>ROUND(BT689*$BR$3,0)</f>
        <v>0</v>
      </c>
      <c r="BU698" s="530">
        <f>ROUND(BU689*BR3,0)</f>
        <v>0</v>
      </c>
      <c r="BV698" s="69" t="s">
        <v>102</v>
      </c>
      <c r="BW698" s="30"/>
      <c r="BX698" s="21"/>
      <c r="BY698" s="522">
        <f>ROUND(BY689*$BW$3,0)</f>
        <v>0</v>
      </c>
      <c r="BZ698" s="530">
        <f>ROUND(BZ689*BW3,0)</f>
        <v>0</v>
      </c>
      <c r="CA698" s="297"/>
      <c r="CB698" s="414">
        <f>BZ698+BU698+BP698</f>
        <v>0</v>
      </c>
      <c r="CC698" s="699">
        <f>BK698+BF698+BA698+AV698+AQ698+AL698+AG698+AB698+W698+R698</f>
        <v>36</v>
      </c>
    </row>
    <row r="699" spans="1:81" ht="18" customHeight="1" thickBot="1">
      <c r="A699" s="1180"/>
      <c r="B699" s="1132"/>
      <c r="C699" s="1133"/>
      <c r="D699" s="70" t="s">
        <v>101</v>
      </c>
      <c r="E699" s="511" t="s">
        <v>23</v>
      </c>
      <c r="F699" s="22"/>
      <c r="G699" s="553">
        <f>ROUND(IF(E699="対象外",0,G689*G3),0)</f>
        <v>478</v>
      </c>
      <c r="H699" s="451"/>
      <c r="I699" s="70" t="s">
        <v>101</v>
      </c>
      <c r="J699" s="511" t="s">
        <v>23</v>
      </c>
      <c r="K699" s="22"/>
      <c r="L699" s="553">
        <f>ROUND(IF(J699="対象外",0,L689*L3),0)</f>
        <v>476</v>
      </c>
      <c r="M699" s="451"/>
      <c r="N699" s="70" t="s">
        <v>101</v>
      </c>
      <c r="O699" s="511" t="s">
        <v>23</v>
      </c>
      <c r="P699" s="22"/>
      <c r="Q699" s="553">
        <f>ROUND(IF(O699="対象外",0,Q689*Q3),0)</f>
        <v>475</v>
      </c>
      <c r="R699" s="521">
        <f>ROUND(IF(O699="対象外",0,R689*Q3),0)</f>
        <v>38</v>
      </c>
      <c r="S699" s="70" t="s">
        <v>101</v>
      </c>
      <c r="T699" s="511" t="s">
        <v>23</v>
      </c>
      <c r="U699" s="22"/>
      <c r="V699" s="553">
        <f>ROUND(IF(T699="対象外",0,V689*V3),0)</f>
        <v>475</v>
      </c>
      <c r="W699" s="521">
        <f>ROUND(IF(T699="対象外",0,W689*V3),0)</f>
        <v>38</v>
      </c>
      <c r="X699" s="70" t="s">
        <v>101</v>
      </c>
      <c r="Y699" s="511" t="s">
        <v>23</v>
      </c>
      <c r="Z699" s="22"/>
      <c r="AA699" s="553">
        <f>ROUND(IF(Y699="対象外",0,AA689*AA3),0)</f>
        <v>475</v>
      </c>
      <c r="AB699" s="521">
        <f>ROUND(IF(Y699="対象外",0,AB689*AA3),0)</f>
        <v>38</v>
      </c>
      <c r="AC699" s="70" t="s">
        <v>101</v>
      </c>
      <c r="AD699" s="511" t="s">
        <v>115</v>
      </c>
      <c r="AE699" s="22"/>
      <c r="AF699" s="553">
        <f>ROUND(IF(AD699="対象外",0,AF689*AF3),0)</f>
        <v>0</v>
      </c>
      <c r="AG699" s="521">
        <f>ROUND(IF(AD699="対象外",0,AG689*AF3),0)</f>
        <v>0</v>
      </c>
      <c r="AH699" s="70" t="s">
        <v>101</v>
      </c>
      <c r="AI699" s="511" t="s">
        <v>115</v>
      </c>
      <c r="AJ699" s="22"/>
      <c r="AK699" s="553">
        <f>ROUND(IF(AI699="対象外",0,AK689*AK3),0)</f>
        <v>0</v>
      </c>
      <c r="AL699" s="521">
        <f>ROUND(IF(AI699="対象外",0,AL689*AK3),0)</f>
        <v>0</v>
      </c>
      <c r="AM699" s="70" t="s">
        <v>101</v>
      </c>
      <c r="AN699" s="511" t="s">
        <v>115</v>
      </c>
      <c r="AO699" s="22"/>
      <c r="AP699" s="553">
        <f>ROUND(IF(AN699="対象外",0,AP689*AP3),0)</f>
        <v>0</v>
      </c>
      <c r="AQ699" s="521">
        <f>ROUND(IF(AN699="対象外",0,AQ689*AP3),0)</f>
        <v>0</v>
      </c>
      <c r="AR699" s="70" t="s">
        <v>101</v>
      </c>
      <c r="AS699" s="511" t="s">
        <v>115</v>
      </c>
      <c r="AT699" s="22"/>
      <c r="AU699" s="553">
        <f>ROUND(IF(AS699="対象外",0,AU689*AU3),0)</f>
        <v>0</v>
      </c>
      <c r="AV699" s="521">
        <f>ROUND(IF(AS699="対象外",0,AV689*AU3),0)</f>
        <v>0</v>
      </c>
      <c r="AW699" s="70" t="s">
        <v>101</v>
      </c>
      <c r="AX699" s="511" t="s">
        <v>115</v>
      </c>
      <c r="AY699" s="22"/>
      <c r="AZ699" s="553">
        <f>ROUND(IF(AX699="対象外",0,AZ689*AZ3),0)</f>
        <v>0</v>
      </c>
      <c r="BA699" s="521">
        <f>ROUND(IF(AX699="対象外",0,BA689*AZ3),0)</f>
        <v>0</v>
      </c>
      <c r="BB699" s="70" t="s">
        <v>101</v>
      </c>
      <c r="BC699" s="511" t="s">
        <v>115</v>
      </c>
      <c r="BD699" s="22"/>
      <c r="BE699" s="553">
        <f>ROUNDDOWN(IF(BC699="対象外",0,BE689*BE3),0)</f>
        <v>0</v>
      </c>
      <c r="BF699" s="521">
        <f>ROUND(IF(BC699="対象外",0,BF689*BE3),0)</f>
        <v>0</v>
      </c>
      <c r="BG699" s="70" t="s">
        <v>101</v>
      </c>
      <c r="BH699" s="511" t="s">
        <v>115</v>
      </c>
      <c r="BI699" s="22"/>
      <c r="BJ699" s="553">
        <f>ROUNDDOWN(IF(BH699="対象外",0,BJ689*BJ3),0)</f>
        <v>0</v>
      </c>
      <c r="BK699" s="521">
        <f>ROUND(IF(BH699="対象外",0,BK689*BJ3),0)</f>
        <v>0</v>
      </c>
      <c r="BL699" s="70" t="s">
        <v>101</v>
      </c>
      <c r="BM699" s="511" t="s">
        <v>115</v>
      </c>
      <c r="BN699" s="22"/>
      <c r="BO699" s="523">
        <f>ROUND(IF(BM699="対象",BO689*$BO$3,0),0)</f>
        <v>0</v>
      </c>
      <c r="BP699" s="531">
        <f>ROUND(IF(BM699="対象外",0,BP689*BO3),0)</f>
        <v>0</v>
      </c>
      <c r="BQ699" s="70" t="s">
        <v>101</v>
      </c>
      <c r="BR699" s="511" t="s">
        <v>115</v>
      </c>
      <c r="BS699" s="22"/>
      <c r="BT699" s="523">
        <f>ROUND(IF(BR699="対象",BT689*$BT$3,0),0)</f>
        <v>0</v>
      </c>
      <c r="BU699" s="531">
        <f>ROUND(IF(BR699="対象外",0,BU689*BT3),0)</f>
        <v>0</v>
      </c>
      <c r="BV699" s="70" t="s">
        <v>101</v>
      </c>
      <c r="BW699" s="511" t="s">
        <v>115</v>
      </c>
      <c r="BX699" s="22"/>
      <c r="BY699" s="523">
        <f>ROUND(IF(BW699="対象",BY689*$BY$3,0),0)</f>
        <v>0</v>
      </c>
      <c r="BZ699" s="531">
        <f>ROUND(IF(BW699="対象外",0,BZ689*BY3),0)</f>
        <v>0</v>
      </c>
      <c r="CA699" s="298"/>
      <c r="CB699" s="414">
        <f>BZ699+BU699+BP699</f>
        <v>0</v>
      </c>
      <c r="CC699" s="701">
        <f>BK699+BF699+BA699+AV699+AQ699+AL699+AG699+AB699+W699+R699</f>
        <v>114</v>
      </c>
    </row>
    <row r="700" spans="1:81" ht="18" customHeight="1" thickBot="1">
      <c r="A700" s="1180"/>
      <c r="B700" s="1151" t="s">
        <v>65</v>
      </c>
      <c r="C700" s="1152"/>
      <c r="D700" s="71" t="s">
        <v>229</v>
      </c>
      <c r="E700" s="11"/>
      <c r="F700" s="599">
        <f>G700</f>
        <v>3487</v>
      </c>
      <c r="G700" s="554">
        <f>SUM(G696:G699)</f>
        <v>3487</v>
      </c>
      <c r="H700" s="452"/>
      <c r="I700" s="71" t="s">
        <v>229</v>
      </c>
      <c r="J700" s="11"/>
      <c r="K700" s="599">
        <f>L700</f>
        <v>3484</v>
      </c>
      <c r="L700" s="554">
        <f>SUM(L696:L699)</f>
        <v>3484</v>
      </c>
      <c r="M700" s="452"/>
      <c r="N700" s="71" t="s">
        <v>229</v>
      </c>
      <c r="O700" s="462"/>
      <c r="P700" s="599">
        <f>R700+Q700</f>
        <v>3533</v>
      </c>
      <c r="Q700" s="524">
        <f>SUM(Q696:Q699)</f>
        <v>3483</v>
      </c>
      <c r="R700" s="525">
        <f>SUM(R696:R699)</f>
        <v>50</v>
      </c>
      <c r="S700" s="71" t="s">
        <v>229</v>
      </c>
      <c r="T700" s="462"/>
      <c r="U700" s="599">
        <f>W700+V700</f>
        <v>6390</v>
      </c>
      <c r="V700" s="524">
        <f>SUM(V696:V699)</f>
        <v>3483</v>
      </c>
      <c r="W700" s="525">
        <f>SUM(W696:W699)</f>
        <v>2907</v>
      </c>
      <c r="X700" s="71" t="s">
        <v>229</v>
      </c>
      <c r="Y700" s="462"/>
      <c r="Z700" s="599">
        <f>AB700+AA700</f>
        <v>6390</v>
      </c>
      <c r="AA700" s="524">
        <f>SUM(AA696:AA699)</f>
        <v>3483</v>
      </c>
      <c r="AB700" s="525">
        <f>SUM(AB696:AB699)</f>
        <v>2907</v>
      </c>
      <c r="AC700" s="71" t="s">
        <v>229</v>
      </c>
      <c r="AD700" s="462"/>
      <c r="AE700" s="599">
        <f>AG700+AF700</f>
        <v>0</v>
      </c>
      <c r="AF700" s="524">
        <f>SUM(AF696:AF699)</f>
        <v>0</v>
      </c>
      <c r="AG700" s="525">
        <f>SUM(AG696:AG699)</f>
        <v>0</v>
      </c>
      <c r="AH700" s="71" t="s">
        <v>229</v>
      </c>
      <c r="AI700" s="462"/>
      <c r="AJ700" s="599">
        <f>AL700+AK700</f>
        <v>0</v>
      </c>
      <c r="AK700" s="524">
        <f>SUM(AK696:AK699)</f>
        <v>0</v>
      </c>
      <c r="AL700" s="525">
        <f>SUM(AL696:AL699)</f>
        <v>0</v>
      </c>
      <c r="AM700" s="71" t="s">
        <v>229</v>
      </c>
      <c r="AN700" s="462"/>
      <c r="AO700" s="599">
        <f>AQ700+AP700</f>
        <v>0</v>
      </c>
      <c r="AP700" s="524">
        <f>SUM(AP696:AP699)</f>
        <v>0</v>
      </c>
      <c r="AQ700" s="525">
        <f>SUM(AQ696:AQ699)</f>
        <v>0</v>
      </c>
      <c r="AR700" s="71" t="s">
        <v>229</v>
      </c>
      <c r="AS700" s="462"/>
      <c r="AT700" s="599">
        <f>AV700+AU700</f>
        <v>0</v>
      </c>
      <c r="AU700" s="524">
        <f>SUM(AU696:AU699)</f>
        <v>0</v>
      </c>
      <c r="AV700" s="525">
        <f>SUM(AV696:AV699)</f>
        <v>0</v>
      </c>
      <c r="AW700" s="71" t="s">
        <v>229</v>
      </c>
      <c r="AX700" s="462"/>
      <c r="AY700" s="599">
        <f>BA700+AZ700</f>
        <v>0</v>
      </c>
      <c r="AZ700" s="524">
        <f>SUM(AZ696:AZ699)</f>
        <v>0</v>
      </c>
      <c r="BA700" s="525">
        <f>SUM(BA696:BA699)</f>
        <v>0</v>
      </c>
      <c r="BB700" s="71" t="s">
        <v>229</v>
      </c>
      <c r="BC700" s="462"/>
      <c r="BD700" s="599">
        <f>BF700+BE700</f>
        <v>0</v>
      </c>
      <c r="BE700" s="524">
        <f>SUM(BE696:BE699)</f>
        <v>0</v>
      </c>
      <c r="BF700" s="525">
        <f>SUM(BF696:BF699)</f>
        <v>0</v>
      </c>
      <c r="BG700" s="71" t="s">
        <v>229</v>
      </c>
      <c r="BH700" s="462"/>
      <c r="BI700" s="599">
        <f>BK700+BJ700</f>
        <v>0</v>
      </c>
      <c r="BJ700" s="524">
        <f>SUM(BJ696:BJ699)</f>
        <v>0</v>
      </c>
      <c r="BK700" s="563">
        <f>SUM(BK696:BK699)</f>
        <v>0</v>
      </c>
      <c r="BL700" s="71" t="s">
        <v>229</v>
      </c>
      <c r="BM700" s="462"/>
      <c r="BN700" s="601">
        <f>BP700+BO700</f>
        <v>0</v>
      </c>
      <c r="BO700" s="524">
        <f>SUM(BO696:BO699)</f>
        <v>0</v>
      </c>
      <c r="BP700" s="532">
        <f>SUM(BP696:BP699)</f>
        <v>0</v>
      </c>
      <c r="BQ700" s="71" t="s">
        <v>229</v>
      </c>
      <c r="BR700" s="462"/>
      <c r="BS700" s="601">
        <f>BU700+BT700</f>
        <v>0</v>
      </c>
      <c r="BT700" s="524">
        <f>SUM(BT696:BT699)</f>
        <v>0</v>
      </c>
      <c r="BU700" s="532">
        <f>SUM(BU696:BU699)</f>
        <v>0</v>
      </c>
      <c r="BV700" s="71" t="s">
        <v>229</v>
      </c>
      <c r="BW700" s="462"/>
      <c r="BX700" s="601">
        <f>BZ700+BY700</f>
        <v>0</v>
      </c>
      <c r="BY700" s="524">
        <f>SUM(BY696:BY699)</f>
        <v>0</v>
      </c>
      <c r="BZ700" s="532">
        <f>SUM(BZ696:BZ699)</f>
        <v>0</v>
      </c>
      <c r="CA700" s="467">
        <f>BX700+BS700+BN700+BI700+BD700+AY700+AT700+AO700+AJ700+AE700+Z700+U700+P700+K700+F700</f>
        <v>23284</v>
      </c>
      <c r="CB700" s="415">
        <f>SUM(CB696:CB699)</f>
        <v>0</v>
      </c>
      <c r="CC700" s="702">
        <f>SUM(CC696:CC699)</f>
        <v>5864</v>
      </c>
    </row>
    <row r="701" spans="1:81" ht="18" customHeight="1" thickBot="1">
      <c r="A701" s="1184"/>
      <c r="B701" s="1153" t="s">
        <v>66</v>
      </c>
      <c r="C701" s="1154"/>
      <c r="D701" s="474" t="s">
        <v>230</v>
      </c>
      <c r="E701" s="475"/>
      <c r="F701" s="599">
        <f>G701</f>
        <v>53765</v>
      </c>
      <c r="G701" s="558">
        <f>G700+G689</f>
        <v>53765</v>
      </c>
      <c r="H701" s="690"/>
      <c r="I701" s="474" t="s">
        <v>230</v>
      </c>
      <c r="J701" s="475"/>
      <c r="K701" s="599">
        <f>L701</f>
        <v>53606</v>
      </c>
      <c r="L701" s="558">
        <f>L700+L689</f>
        <v>53606</v>
      </c>
      <c r="M701" s="690"/>
      <c r="N701" s="474" t="s">
        <v>230</v>
      </c>
      <c r="O701" s="462"/>
      <c r="P701" s="599">
        <f>R701+Q701</f>
        <v>57583</v>
      </c>
      <c r="Q701" s="524">
        <f>Q700+Q689</f>
        <v>53527</v>
      </c>
      <c r="R701" s="525">
        <f>R700+R689</f>
        <v>4056</v>
      </c>
      <c r="S701" s="474" t="s">
        <v>230</v>
      </c>
      <c r="T701" s="462"/>
      <c r="U701" s="599">
        <f>W701+V701</f>
        <v>60440</v>
      </c>
      <c r="V701" s="524">
        <f>V700+V689</f>
        <v>53529</v>
      </c>
      <c r="W701" s="525">
        <f>W700+W689</f>
        <v>6911</v>
      </c>
      <c r="X701" s="474" t="s">
        <v>230</v>
      </c>
      <c r="Y701" s="462"/>
      <c r="Z701" s="599">
        <f>AB701+AA701</f>
        <v>60390</v>
      </c>
      <c r="AA701" s="524">
        <f>AA700+AA689</f>
        <v>53483</v>
      </c>
      <c r="AB701" s="525">
        <f>AB700+AB689</f>
        <v>6907</v>
      </c>
      <c r="AC701" s="474" t="s">
        <v>230</v>
      </c>
      <c r="AD701" s="462"/>
      <c r="AE701" s="599">
        <f>AG701+AF701</f>
        <v>0</v>
      </c>
      <c r="AF701" s="524">
        <f>AF700+AF689</f>
        <v>0</v>
      </c>
      <c r="AG701" s="525">
        <f>AG700+AG689</f>
        <v>0</v>
      </c>
      <c r="AH701" s="474" t="s">
        <v>230</v>
      </c>
      <c r="AI701" s="462"/>
      <c r="AJ701" s="599">
        <f>AL701+AK701</f>
        <v>0</v>
      </c>
      <c r="AK701" s="524">
        <f>AK700+AK689</f>
        <v>0</v>
      </c>
      <c r="AL701" s="525">
        <f>AL700+AL689</f>
        <v>0</v>
      </c>
      <c r="AM701" s="474" t="s">
        <v>230</v>
      </c>
      <c r="AN701" s="462"/>
      <c r="AO701" s="599">
        <f>AQ701+AP701</f>
        <v>0</v>
      </c>
      <c r="AP701" s="524">
        <f>AP700+AP689</f>
        <v>0</v>
      </c>
      <c r="AQ701" s="525">
        <f>AQ700+AQ689</f>
        <v>0</v>
      </c>
      <c r="AR701" s="474" t="s">
        <v>230</v>
      </c>
      <c r="AS701" s="462"/>
      <c r="AT701" s="599">
        <f>AV701+AU701</f>
        <v>0</v>
      </c>
      <c r="AU701" s="524">
        <f>AU700+AU689</f>
        <v>0</v>
      </c>
      <c r="AV701" s="525">
        <f>AV700+AV689</f>
        <v>0</v>
      </c>
      <c r="AW701" s="474" t="s">
        <v>230</v>
      </c>
      <c r="AX701" s="462"/>
      <c r="AY701" s="599">
        <f>BA701+AZ701</f>
        <v>0</v>
      </c>
      <c r="AZ701" s="524">
        <f>AZ700+AZ689</f>
        <v>0</v>
      </c>
      <c r="BA701" s="525">
        <f>BA700+BA689</f>
        <v>0</v>
      </c>
      <c r="BB701" s="474" t="s">
        <v>230</v>
      </c>
      <c r="BC701" s="462"/>
      <c r="BD701" s="599">
        <f>BF701+BE701</f>
        <v>0</v>
      </c>
      <c r="BE701" s="524">
        <f>BE700+BE689</f>
        <v>0</v>
      </c>
      <c r="BF701" s="525">
        <f>BF700+BF689</f>
        <v>0</v>
      </c>
      <c r="BG701" s="474" t="s">
        <v>230</v>
      </c>
      <c r="BH701" s="462"/>
      <c r="BI701" s="599">
        <f>BK701+BJ701</f>
        <v>0</v>
      </c>
      <c r="BJ701" s="524">
        <f>BJ700+BJ689</f>
        <v>0</v>
      </c>
      <c r="BK701" s="563">
        <f>BK700+BK689</f>
        <v>0</v>
      </c>
      <c r="BL701" s="474" t="s">
        <v>230</v>
      </c>
      <c r="BM701" s="462"/>
      <c r="BN701" s="601">
        <f>BP701+BO701</f>
        <v>0</v>
      </c>
      <c r="BO701" s="524">
        <f>BO700+BO689</f>
        <v>0</v>
      </c>
      <c r="BP701" s="533">
        <f>BP700+BP689</f>
        <v>0</v>
      </c>
      <c r="BQ701" s="474" t="s">
        <v>230</v>
      </c>
      <c r="BR701" s="462"/>
      <c r="BS701" s="601">
        <f>BU701+BT701</f>
        <v>0</v>
      </c>
      <c r="BT701" s="524">
        <f>BT700+BT689</f>
        <v>0</v>
      </c>
      <c r="BU701" s="533">
        <f>BU700+BU689</f>
        <v>0</v>
      </c>
      <c r="BV701" s="474" t="s">
        <v>230</v>
      </c>
      <c r="BW701" s="462"/>
      <c r="BX701" s="601">
        <f>BZ701+BY701</f>
        <v>0</v>
      </c>
      <c r="BY701" s="524">
        <f>BY700+BY689</f>
        <v>0</v>
      </c>
      <c r="BZ701" s="533">
        <f>BZ700+BZ689</f>
        <v>0</v>
      </c>
      <c r="CA701" s="467">
        <f>BX701+BS701+BN701+BI701+BD701+AY701+AT701+AO701+AJ701+AE701+Z701+U701+P701+K701+F701</f>
        <v>285784</v>
      </c>
      <c r="CB701" s="416">
        <f>CB700+SUM(CC660:CC683)</f>
        <v>10</v>
      </c>
      <c r="CC701" s="703">
        <f>CC700+SUM(CC645:CC659)-CC684</f>
        <v>17864</v>
      </c>
    </row>
    <row r="702" spans="1:81" ht="35.4" customHeight="1" thickBot="1">
      <c r="A702" s="493" t="s">
        <v>80</v>
      </c>
      <c r="B702" s="1155">
        <f>職員設定!B21</f>
        <v>13</v>
      </c>
      <c r="C702" s="1156"/>
      <c r="D702" s="43"/>
      <c r="E702" s="24" t="s">
        <v>4</v>
      </c>
      <c r="F702" s="24" t="s">
        <v>33</v>
      </c>
      <c r="G702" s="364" t="s">
        <v>51</v>
      </c>
      <c r="H702" s="375" t="s">
        <v>165</v>
      </c>
      <c r="I702" s="43"/>
      <c r="J702" s="24" t="s">
        <v>4</v>
      </c>
      <c r="K702" s="24" t="s">
        <v>33</v>
      </c>
      <c r="L702" s="143" t="s">
        <v>51</v>
      </c>
      <c r="M702" s="375" t="s">
        <v>165</v>
      </c>
      <c r="N702" s="43"/>
      <c r="O702" s="24" t="s">
        <v>4</v>
      </c>
      <c r="P702" s="24" t="s">
        <v>78</v>
      </c>
      <c r="Q702" s="364" t="s">
        <v>51</v>
      </c>
      <c r="R702" s="410" t="s">
        <v>225</v>
      </c>
      <c r="S702" s="43"/>
      <c r="T702" s="24" t="s">
        <v>4</v>
      </c>
      <c r="U702" s="24" t="s">
        <v>78</v>
      </c>
      <c r="V702" s="364" t="s">
        <v>51</v>
      </c>
      <c r="W702" s="410" t="s">
        <v>225</v>
      </c>
      <c r="X702" s="43"/>
      <c r="Y702" s="24" t="s">
        <v>4</v>
      </c>
      <c r="Z702" s="24" t="s">
        <v>78</v>
      </c>
      <c r="AA702" s="364" t="s">
        <v>51</v>
      </c>
      <c r="AB702" s="410" t="s">
        <v>225</v>
      </c>
      <c r="AC702" s="43"/>
      <c r="AD702" s="24" t="s">
        <v>4</v>
      </c>
      <c r="AE702" s="24" t="s">
        <v>78</v>
      </c>
      <c r="AF702" s="364" t="s">
        <v>51</v>
      </c>
      <c r="AG702" s="410" t="s">
        <v>225</v>
      </c>
      <c r="AH702" s="43"/>
      <c r="AI702" s="24" t="s">
        <v>4</v>
      </c>
      <c r="AJ702" s="24" t="s">
        <v>78</v>
      </c>
      <c r="AK702" s="364" t="s">
        <v>51</v>
      </c>
      <c r="AL702" s="410" t="s">
        <v>225</v>
      </c>
      <c r="AM702" s="43"/>
      <c r="AN702" s="24" t="s">
        <v>4</v>
      </c>
      <c r="AO702" s="24" t="s">
        <v>78</v>
      </c>
      <c r="AP702" s="364" t="s">
        <v>51</v>
      </c>
      <c r="AQ702" s="410" t="s">
        <v>225</v>
      </c>
      <c r="AR702" s="43"/>
      <c r="AS702" s="24" t="s">
        <v>4</v>
      </c>
      <c r="AT702" s="24" t="s">
        <v>78</v>
      </c>
      <c r="AU702" s="364" t="s">
        <v>51</v>
      </c>
      <c r="AV702" s="410" t="s">
        <v>225</v>
      </c>
      <c r="AW702" s="43"/>
      <c r="AX702" s="24" t="s">
        <v>4</v>
      </c>
      <c r="AY702" s="24" t="s">
        <v>78</v>
      </c>
      <c r="AZ702" s="364" t="s">
        <v>51</v>
      </c>
      <c r="BA702" s="410" t="s">
        <v>225</v>
      </c>
      <c r="BB702" s="43"/>
      <c r="BC702" s="24" t="s">
        <v>4</v>
      </c>
      <c r="BD702" s="24" t="s">
        <v>78</v>
      </c>
      <c r="BE702" s="364" t="s">
        <v>51</v>
      </c>
      <c r="BF702" s="410" t="s">
        <v>225</v>
      </c>
      <c r="BG702" s="43"/>
      <c r="BH702" s="24" t="s">
        <v>4</v>
      </c>
      <c r="BI702" s="24" t="s">
        <v>78</v>
      </c>
      <c r="BJ702" s="364" t="s">
        <v>51</v>
      </c>
      <c r="BK702" s="410" t="s">
        <v>225</v>
      </c>
      <c r="BL702" s="43"/>
      <c r="BM702" s="24" t="s">
        <v>4</v>
      </c>
      <c r="BN702" s="24" t="s">
        <v>33</v>
      </c>
      <c r="BO702" s="364" t="s">
        <v>51</v>
      </c>
      <c r="BP702" s="410" t="s">
        <v>225</v>
      </c>
      <c r="BQ702" s="43"/>
      <c r="BR702" s="24" t="s">
        <v>4</v>
      </c>
      <c r="BS702" s="24" t="s">
        <v>33</v>
      </c>
      <c r="BT702" s="364" t="s">
        <v>51</v>
      </c>
      <c r="BU702" s="410" t="s">
        <v>225</v>
      </c>
      <c r="BV702" s="43"/>
      <c r="BW702" s="24" t="s">
        <v>4</v>
      </c>
      <c r="BX702" s="24" t="s">
        <v>33</v>
      </c>
      <c r="BY702" s="364" t="s">
        <v>51</v>
      </c>
      <c r="BZ702" s="410" t="s">
        <v>225</v>
      </c>
      <c r="CA702" s="411" t="s">
        <v>0</v>
      </c>
      <c r="CB702" s="412" t="s">
        <v>157</v>
      </c>
      <c r="CC702" s="696" t="s">
        <v>225</v>
      </c>
    </row>
    <row r="703" spans="1:81" ht="18" customHeight="1">
      <c r="A703" s="1180" t="str">
        <f>職員設定!C21</f>
        <v>M</v>
      </c>
      <c r="B703" s="1159" t="s">
        <v>39</v>
      </c>
      <c r="C703" s="1164" t="s">
        <v>2</v>
      </c>
      <c r="D703" s="109" t="s">
        <v>37</v>
      </c>
      <c r="E703" s="32">
        <v>164000</v>
      </c>
      <c r="F703" s="1000">
        <f>職員設定!$D$21</f>
        <v>1</v>
      </c>
      <c r="G703" s="1045">
        <f>E705*F703-H703</f>
        <v>0</v>
      </c>
      <c r="H703" s="1095">
        <v>4000</v>
      </c>
      <c r="I703" s="109" t="s">
        <v>37</v>
      </c>
      <c r="J703" s="32">
        <v>164000</v>
      </c>
      <c r="K703" s="1000">
        <f>職員設定!$D$21</f>
        <v>1</v>
      </c>
      <c r="L703" s="1045">
        <f>J705*K703-M703</f>
        <v>0</v>
      </c>
      <c r="M703" s="1095">
        <v>4000</v>
      </c>
      <c r="N703" s="109" t="s">
        <v>37</v>
      </c>
      <c r="O703" s="32">
        <v>164000</v>
      </c>
      <c r="P703" s="1000">
        <f>職員設定!D21</f>
        <v>1</v>
      </c>
      <c r="Q703" s="1045">
        <f>O705*P703-R703</f>
        <v>0</v>
      </c>
      <c r="R703" s="970">
        <f>IF(O703="",0,$M$703)</f>
        <v>4000</v>
      </c>
      <c r="S703" s="109" t="s">
        <v>37</v>
      </c>
      <c r="T703" s="32">
        <v>164000</v>
      </c>
      <c r="U703" s="1000">
        <f>職員設定!D21</f>
        <v>1</v>
      </c>
      <c r="V703" s="1045">
        <f>T705*U703-W703</f>
        <v>0</v>
      </c>
      <c r="W703" s="970">
        <f>IF(T703="",0,$M$703)</f>
        <v>4000</v>
      </c>
      <c r="X703" s="109" t="s">
        <v>37</v>
      </c>
      <c r="Y703" s="32">
        <v>164000</v>
      </c>
      <c r="Z703" s="1000">
        <f>職員設定!D21</f>
        <v>1</v>
      </c>
      <c r="AA703" s="1045">
        <f>Y705*Z703-AB703</f>
        <v>0</v>
      </c>
      <c r="AB703" s="970">
        <f>IF(Y703="",0,$M$703)</f>
        <v>4000</v>
      </c>
      <c r="AC703" s="109" t="s">
        <v>37</v>
      </c>
      <c r="AD703" s="32"/>
      <c r="AE703" s="1000">
        <f>職員設定!D21</f>
        <v>1</v>
      </c>
      <c r="AF703" s="1045">
        <f>AD705*AE703-AG703</f>
        <v>0</v>
      </c>
      <c r="AG703" s="970">
        <f>IF(AD703="",0,$M$703)</f>
        <v>0</v>
      </c>
      <c r="AH703" s="109" t="s">
        <v>37</v>
      </c>
      <c r="AI703" s="32"/>
      <c r="AJ703" s="1000">
        <f>職員設定!D21</f>
        <v>1</v>
      </c>
      <c r="AK703" s="1045">
        <f>AI705*AJ703-AL703</f>
        <v>0</v>
      </c>
      <c r="AL703" s="970">
        <f>IF(AI703="",0,$M$703)</f>
        <v>0</v>
      </c>
      <c r="AM703" s="109" t="s">
        <v>37</v>
      </c>
      <c r="AN703" s="32"/>
      <c r="AO703" s="1000">
        <f>職員設定!D21</f>
        <v>1</v>
      </c>
      <c r="AP703" s="1045">
        <f>AN705*AO703-AQ703</f>
        <v>0</v>
      </c>
      <c r="AQ703" s="970">
        <f>IF(AN703="",0,$M$703)</f>
        <v>0</v>
      </c>
      <c r="AR703" s="109" t="s">
        <v>37</v>
      </c>
      <c r="AS703" s="32"/>
      <c r="AT703" s="1000">
        <f>職員設定!$D$21</f>
        <v>1</v>
      </c>
      <c r="AU703" s="1045">
        <f>AS705*AT703-AV703</f>
        <v>0</v>
      </c>
      <c r="AV703" s="970">
        <f>IF(AS703="",0,$M$703)</f>
        <v>0</v>
      </c>
      <c r="AW703" s="109" t="s">
        <v>37</v>
      </c>
      <c r="AX703" s="32"/>
      <c r="AY703" s="1000">
        <f>職員設定!D21</f>
        <v>1</v>
      </c>
      <c r="AZ703" s="1045">
        <f>AX705*AY703-BA703</f>
        <v>0</v>
      </c>
      <c r="BA703" s="970">
        <f>IF(AX703="",0,$M$703)</f>
        <v>0</v>
      </c>
      <c r="BB703" s="109" t="s">
        <v>37</v>
      </c>
      <c r="BC703" s="32"/>
      <c r="BD703" s="1000">
        <f>職員設定!D21</f>
        <v>1</v>
      </c>
      <c r="BE703" s="1045">
        <f>BC705*BD703-BF703</f>
        <v>0</v>
      </c>
      <c r="BF703" s="986">
        <f>IF(BC703="",0,$M$703)</f>
        <v>0</v>
      </c>
      <c r="BG703" s="109" t="s">
        <v>37</v>
      </c>
      <c r="BH703" s="32"/>
      <c r="BI703" s="1000">
        <f>職員設定!D21</f>
        <v>1</v>
      </c>
      <c r="BJ703" s="1045">
        <f>BH705*BI703-BK703</f>
        <v>0</v>
      </c>
      <c r="BK703" s="986">
        <f>IF(BH703="",0,$M$703)</f>
        <v>0</v>
      </c>
      <c r="BL703" s="256"/>
      <c r="BM703" s="76"/>
      <c r="BN703" s="1000">
        <f>職員設定!D21</f>
        <v>1</v>
      </c>
      <c r="BO703" s="983"/>
      <c r="BP703" s="960"/>
      <c r="BQ703" s="256"/>
      <c r="BR703" s="76"/>
      <c r="BS703" s="1000">
        <f>職員設定!D21</f>
        <v>1</v>
      </c>
      <c r="BT703" s="983"/>
      <c r="BU703" s="960"/>
      <c r="BV703" s="256"/>
      <c r="BW703" s="76"/>
      <c r="BX703" s="1000">
        <f>職員設定!D21</f>
        <v>1</v>
      </c>
      <c r="BY703" s="983"/>
      <c r="BZ703" s="960"/>
      <c r="CA703" s="1086">
        <f>BJ703+BK703+BE703+BF703+AZ703+BA703+AU703+AV703+AP703+AQ703+AK703+AL703+AF703+AG703+AA703+AB703+V703+W703+Q703+R703+L703+M703+G703+H703</f>
        <v>20000</v>
      </c>
      <c r="CB703" s="1087">
        <f>H703+M703</f>
        <v>8000</v>
      </c>
      <c r="CC703" s="1025">
        <f>BK703+BF703+BA703+AV703+AQ703+AL703+AG703+AB703+W703+R703</f>
        <v>12000</v>
      </c>
    </row>
    <row r="704" spans="1:81" s="230" customFormat="1" ht="18" customHeight="1">
      <c r="A704" s="1180"/>
      <c r="B704" s="1160"/>
      <c r="C704" s="1165"/>
      <c r="D704" s="45" t="s">
        <v>1</v>
      </c>
      <c r="E704" s="149">
        <f>IF(E703&lt;&gt;"",職員設定!E21,"0")</f>
        <v>160000</v>
      </c>
      <c r="F704" s="1001"/>
      <c r="G704" s="1046"/>
      <c r="H704" s="1103"/>
      <c r="I704" s="45" t="s">
        <v>1</v>
      </c>
      <c r="J704" s="149">
        <f>IF(J703&lt;&gt;"",職員設定!E21,"0")</f>
        <v>160000</v>
      </c>
      <c r="K704" s="1001"/>
      <c r="L704" s="1046"/>
      <c r="M704" s="1103"/>
      <c r="N704" s="45" t="s">
        <v>1</v>
      </c>
      <c r="O704" s="149">
        <f>IF(O703&lt;&gt;"",職員設定!$E$21,"0")</f>
        <v>160000</v>
      </c>
      <c r="P704" s="1001"/>
      <c r="Q704" s="1046"/>
      <c r="R704" s="971"/>
      <c r="S704" s="45" t="s">
        <v>1</v>
      </c>
      <c r="T704" s="149">
        <f>IF(T703&lt;&gt;"",職員設定!$E$21,"0")</f>
        <v>160000</v>
      </c>
      <c r="U704" s="1001"/>
      <c r="V704" s="1046"/>
      <c r="W704" s="971"/>
      <c r="X704" s="45" t="s">
        <v>1</v>
      </c>
      <c r="Y704" s="149">
        <f>IF(Y703&lt;&gt;"",職員設定!$E$21,"0")</f>
        <v>160000</v>
      </c>
      <c r="Z704" s="1001"/>
      <c r="AA704" s="1046"/>
      <c r="AB704" s="971"/>
      <c r="AC704" s="45" t="s">
        <v>1</v>
      </c>
      <c r="AD704" s="149" t="str">
        <f>IF(AD703&lt;&gt;"",職員設定!$E$21,"0")</f>
        <v>0</v>
      </c>
      <c r="AE704" s="1001"/>
      <c r="AF704" s="1046"/>
      <c r="AG704" s="971"/>
      <c r="AH704" s="45" t="s">
        <v>1</v>
      </c>
      <c r="AI704" s="149" t="str">
        <f>IF(AI703&lt;&gt;"",職員設定!$E$21,"0")</f>
        <v>0</v>
      </c>
      <c r="AJ704" s="1001"/>
      <c r="AK704" s="1046"/>
      <c r="AL704" s="971"/>
      <c r="AM704" s="45" t="s">
        <v>1</v>
      </c>
      <c r="AN704" s="149" t="str">
        <f>IF(AN703&lt;&gt;"",職員設定!$E$21,"0")</f>
        <v>0</v>
      </c>
      <c r="AO704" s="1001"/>
      <c r="AP704" s="1046"/>
      <c r="AQ704" s="971"/>
      <c r="AR704" s="45" t="s">
        <v>1</v>
      </c>
      <c r="AS704" s="149" t="str">
        <f>IF(AS703&lt;&gt;"",職員設定!$E$21,"0")</f>
        <v>0</v>
      </c>
      <c r="AT704" s="1001"/>
      <c r="AU704" s="1046"/>
      <c r="AV704" s="971"/>
      <c r="AW704" s="45" t="s">
        <v>1</v>
      </c>
      <c r="AX704" s="149" t="str">
        <f>IF(AX703&lt;&gt;"",職員設定!$E$21,"0")</f>
        <v>0</v>
      </c>
      <c r="AY704" s="1001"/>
      <c r="AZ704" s="1046"/>
      <c r="BA704" s="971"/>
      <c r="BB704" s="45" t="s">
        <v>1</v>
      </c>
      <c r="BC704" s="149" t="str">
        <f>IF(BC703&lt;&gt;"",職員設定!$E$21,"0")</f>
        <v>0</v>
      </c>
      <c r="BD704" s="1001"/>
      <c r="BE704" s="1046"/>
      <c r="BF704" s="1064"/>
      <c r="BG704" s="45" t="s">
        <v>1</v>
      </c>
      <c r="BH704" s="149" t="str">
        <f>IF(BH703&lt;&gt;"",職員設定!$E$21,"0")</f>
        <v>0</v>
      </c>
      <c r="BI704" s="1001"/>
      <c r="BJ704" s="1046"/>
      <c r="BK704" s="1064"/>
      <c r="BL704" s="45"/>
      <c r="BM704" s="149"/>
      <c r="BN704" s="1001"/>
      <c r="BO704" s="984"/>
      <c r="BP704" s="954"/>
      <c r="BQ704" s="45"/>
      <c r="BR704" s="149"/>
      <c r="BS704" s="1001"/>
      <c r="BT704" s="984"/>
      <c r="BU704" s="954"/>
      <c r="BV704" s="45"/>
      <c r="BW704" s="149"/>
      <c r="BX704" s="1001"/>
      <c r="BY704" s="984"/>
      <c r="BZ704" s="954"/>
      <c r="CA704" s="1080"/>
      <c r="CB704" s="1022"/>
      <c r="CC704" s="1026"/>
    </row>
    <row r="705" spans="1:81" ht="18" customHeight="1" thickBot="1">
      <c r="A705" s="1180"/>
      <c r="B705" s="1160"/>
      <c r="C705" s="1166"/>
      <c r="D705" s="46" t="s">
        <v>51</v>
      </c>
      <c r="E705" s="18">
        <f>E703-E704</f>
        <v>4000</v>
      </c>
      <c r="F705" s="1001"/>
      <c r="G705" s="1047"/>
      <c r="H705" s="1104"/>
      <c r="I705" s="46" t="s">
        <v>51</v>
      </c>
      <c r="J705" s="18">
        <f>J703-J704</f>
        <v>4000</v>
      </c>
      <c r="K705" s="1001"/>
      <c r="L705" s="1047"/>
      <c r="M705" s="1104"/>
      <c r="N705" s="46" t="s">
        <v>51</v>
      </c>
      <c r="O705" s="18">
        <f>O703-O704</f>
        <v>4000</v>
      </c>
      <c r="P705" s="1001"/>
      <c r="Q705" s="1047"/>
      <c r="R705" s="972"/>
      <c r="S705" s="46" t="s">
        <v>51</v>
      </c>
      <c r="T705" s="18">
        <f>T703-T704</f>
        <v>4000</v>
      </c>
      <c r="U705" s="1001"/>
      <c r="V705" s="1047"/>
      <c r="W705" s="972"/>
      <c r="X705" s="46" t="s">
        <v>51</v>
      </c>
      <c r="Y705" s="18">
        <f>Y703-Y704</f>
        <v>4000</v>
      </c>
      <c r="Z705" s="1001"/>
      <c r="AA705" s="1047"/>
      <c r="AB705" s="972"/>
      <c r="AC705" s="46" t="s">
        <v>51</v>
      </c>
      <c r="AD705" s="18">
        <f>AD703-AD704</f>
        <v>0</v>
      </c>
      <c r="AE705" s="1001"/>
      <c r="AF705" s="1047"/>
      <c r="AG705" s="972"/>
      <c r="AH705" s="46" t="s">
        <v>51</v>
      </c>
      <c r="AI705" s="18">
        <f>AI703-AI704</f>
        <v>0</v>
      </c>
      <c r="AJ705" s="1001"/>
      <c r="AK705" s="1047"/>
      <c r="AL705" s="972"/>
      <c r="AM705" s="46" t="s">
        <v>51</v>
      </c>
      <c r="AN705" s="18">
        <f>AN703-AN704</f>
        <v>0</v>
      </c>
      <c r="AO705" s="1001"/>
      <c r="AP705" s="1047"/>
      <c r="AQ705" s="972"/>
      <c r="AR705" s="46" t="s">
        <v>51</v>
      </c>
      <c r="AS705" s="18">
        <f>AS703-AS704</f>
        <v>0</v>
      </c>
      <c r="AT705" s="1001"/>
      <c r="AU705" s="1047"/>
      <c r="AV705" s="972"/>
      <c r="AW705" s="46" t="s">
        <v>51</v>
      </c>
      <c r="AX705" s="18">
        <f>AX703-AX704</f>
        <v>0</v>
      </c>
      <c r="AY705" s="1001"/>
      <c r="AZ705" s="1047"/>
      <c r="BA705" s="972"/>
      <c r="BB705" s="46" t="s">
        <v>51</v>
      </c>
      <c r="BC705" s="18">
        <f>BC703-BC704</f>
        <v>0</v>
      </c>
      <c r="BD705" s="1001"/>
      <c r="BE705" s="1047"/>
      <c r="BF705" s="1065"/>
      <c r="BG705" s="46" t="s">
        <v>51</v>
      </c>
      <c r="BH705" s="18">
        <f>BH703-BH704</f>
        <v>0</v>
      </c>
      <c r="BI705" s="1001"/>
      <c r="BJ705" s="1047"/>
      <c r="BK705" s="1065"/>
      <c r="BL705" s="77"/>
      <c r="BM705" s="78"/>
      <c r="BN705" s="1001"/>
      <c r="BO705" s="985"/>
      <c r="BP705" s="955"/>
      <c r="BQ705" s="77"/>
      <c r="BR705" s="78"/>
      <c r="BS705" s="1001"/>
      <c r="BT705" s="985"/>
      <c r="BU705" s="955"/>
      <c r="BV705" s="77"/>
      <c r="BW705" s="78"/>
      <c r="BX705" s="1001"/>
      <c r="BY705" s="985"/>
      <c r="BZ705" s="955"/>
      <c r="CA705" s="1081"/>
      <c r="CB705" s="1023"/>
      <c r="CC705" s="1027"/>
    </row>
    <row r="706" spans="1:81" ht="18" customHeight="1">
      <c r="A706" s="1180"/>
      <c r="B706" s="1161"/>
      <c r="C706" s="1167" t="str">
        <f>職員設定!$F$7</f>
        <v>資格手当</v>
      </c>
      <c r="D706" s="44" t="s">
        <v>38</v>
      </c>
      <c r="E706" s="32">
        <v>30000</v>
      </c>
      <c r="F706" s="1001"/>
      <c r="G706" s="1045">
        <f>E708*F703-H706</f>
        <v>30000</v>
      </c>
      <c r="H706" s="1095"/>
      <c r="I706" s="44" t="s">
        <v>38</v>
      </c>
      <c r="J706" s="32">
        <v>30000</v>
      </c>
      <c r="K706" s="1001"/>
      <c r="L706" s="1045">
        <f>J708*K703-M706</f>
        <v>30000</v>
      </c>
      <c r="M706" s="1095"/>
      <c r="N706" s="44" t="s">
        <v>38</v>
      </c>
      <c r="O706" s="32">
        <v>30000</v>
      </c>
      <c r="P706" s="1001"/>
      <c r="Q706" s="1045">
        <f>O708*P703-R706</f>
        <v>30000</v>
      </c>
      <c r="R706" s="970">
        <f>IF(O703="",0,$M$706)</f>
        <v>0</v>
      </c>
      <c r="S706" s="44" t="s">
        <v>38</v>
      </c>
      <c r="T706" s="32">
        <v>30000</v>
      </c>
      <c r="U706" s="1001"/>
      <c r="V706" s="1045">
        <f>T708*U703-W706</f>
        <v>30000</v>
      </c>
      <c r="W706" s="970">
        <f>IF(T703="",0,$M$706)</f>
        <v>0</v>
      </c>
      <c r="X706" s="44" t="s">
        <v>38</v>
      </c>
      <c r="Y706" s="32">
        <v>30000</v>
      </c>
      <c r="Z706" s="1001"/>
      <c r="AA706" s="1045">
        <f>Y708*Z703-AB706</f>
        <v>30000</v>
      </c>
      <c r="AB706" s="970">
        <f>IF(Y703="",0,$M$706)</f>
        <v>0</v>
      </c>
      <c r="AC706" s="44" t="s">
        <v>38</v>
      </c>
      <c r="AD706" s="32"/>
      <c r="AE706" s="1001"/>
      <c r="AF706" s="1045">
        <f>AD708*AE703-AG706</f>
        <v>0</v>
      </c>
      <c r="AG706" s="970">
        <f>IF(AD703="",0,$M$706)</f>
        <v>0</v>
      </c>
      <c r="AH706" s="44" t="s">
        <v>38</v>
      </c>
      <c r="AI706" s="32"/>
      <c r="AJ706" s="1001"/>
      <c r="AK706" s="1045">
        <f>AI708*AJ703-AL706</f>
        <v>0</v>
      </c>
      <c r="AL706" s="970">
        <f>IF(AI703="",0,$M$706)</f>
        <v>0</v>
      </c>
      <c r="AM706" s="44" t="s">
        <v>38</v>
      </c>
      <c r="AN706" s="32"/>
      <c r="AO706" s="1001"/>
      <c r="AP706" s="1045">
        <f>AN708*AO703-AQ706</f>
        <v>0</v>
      </c>
      <c r="AQ706" s="970">
        <f>IF(AN703="",0,$M$706)</f>
        <v>0</v>
      </c>
      <c r="AR706" s="44" t="s">
        <v>38</v>
      </c>
      <c r="AS706" s="32"/>
      <c r="AT706" s="1001"/>
      <c r="AU706" s="1045">
        <f>AS708*AT703-AV706</f>
        <v>0</v>
      </c>
      <c r="AV706" s="970">
        <f>IF(AS703="",0,$M$706)</f>
        <v>0</v>
      </c>
      <c r="AW706" s="44" t="s">
        <v>38</v>
      </c>
      <c r="AX706" s="32"/>
      <c r="AY706" s="1001"/>
      <c r="AZ706" s="1045">
        <f>AX708*AY703-BA706</f>
        <v>0</v>
      </c>
      <c r="BA706" s="970">
        <f>IF(AX703="",0,$M$706)</f>
        <v>0</v>
      </c>
      <c r="BB706" s="44" t="s">
        <v>38</v>
      </c>
      <c r="BC706" s="32"/>
      <c r="BD706" s="1001"/>
      <c r="BE706" s="1045">
        <f>BC708*BD703-BF706</f>
        <v>0</v>
      </c>
      <c r="BF706" s="986">
        <f>IF(BC703="",0,$M$706)</f>
        <v>0</v>
      </c>
      <c r="BG706" s="44" t="s">
        <v>38</v>
      </c>
      <c r="BH706" s="32"/>
      <c r="BI706" s="1001"/>
      <c r="BJ706" s="1045">
        <f>BH708*BI703-BK706</f>
        <v>0</v>
      </c>
      <c r="BK706" s="986">
        <f>IF(BH703="",0,$M$706)</f>
        <v>0</v>
      </c>
      <c r="BL706" s="75"/>
      <c r="BM706" s="76"/>
      <c r="BN706" s="1001"/>
      <c r="BO706" s="983"/>
      <c r="BP706" s="960"/>
      <c r="BQ706" s="75"/>
      <c r="BR706" s="76"/>
      <c r="BS706" s="1001"/>
      <c r="BT706" s="983"/>
      <c r="BU706" s="960"/>
      <c r="BV706" s="75"/>
      <c r="BW706" s="76"/>
      <c r="BX706" s="1001"/>
      <c r="BY706" s="983"/>
      <c r="BZ706" s="960"/>
      <c r="CA706" s="1003">
        <f t="shared" ref="CA706" si="300">BJ706+BK706+BE706+BF706+AZ706+BA706+AU706+AV706+AP706+AQ706+AK706+AL706+AF706+AG706+AA706+AB706+V706+W706+Q706+R706+L706+M706+G706+H706</f>
        <v>150000</v>
      </c>
      <c r="CB706" s="1019">
        <f t="shared" ref="CB706" si="301">H706+M706</f>
        <v>0</v>
      </c>
      <c r="CC706" s="1012">
        <f t="shared" ref="CC706" si="302">BK706+BF706+BA706+AV706+AQ706+AL706+AG706+AB706+W706+R706</f>
        <v>0</v>
      </c>
    </row>
    <row r="707" spans="1:81" s="230" customFormat="1" ht="18" customHeight="1">
      <c r="A707" s="1180"/>
      <c r="B707" s="1161"/>
      <c r="C707" s="1168"/>
      <c r="D707" s="45" t="s">
        <v>1</v>
      </c>
      <c r="E707" s="149">
        <f>IF(E706&lt;&gt;"",職員設定!F21,"0")</f>
        <v>0</v>
      </c>
      <c r="F707" s="1001"/>
      <c r="G707" s="1046"/>
      <c r="H707" s="1103"/>
      <c r="I707" s="45" t="s">
        <v>1</v>
      </c>
      <c r="J707" s="149">
        <f>IF(J706&lt;&gt;"",職員設定!F21,"0")</f>
        <v>0</v>
      </c>
      <c r="K707" s="1001"/>
      <c r="L707" s="1046"/>
      <c r="M707" s="1103"/>
      <c r="N707" s="45" t="s">
        <v>71</v>
      </c>
      <c r="O707" s="149">
        <f>IF(O706&lt;&gt;"",職員設定!$F$21,"0")</f>
        <v>0</v>
      </c>
      <c r="P707" s="1001"/>
      <c r="Q707" s="1046"/>
      <c r="R707" s="971"/>
      <c r="S707" s="45" t="s">
        <v>71</v>
      </c>
      <c r="T707" s="149">
        <f>IF(T706&lt;&gt;"",職員設定!$F$21,"0")</f>
        <v>0</v>
      </c>
      <c r="U707" s="1001"/>
      <c r="V707" s="1046"/>
      <c r="W707" s="971"/>
      <c r="X707" s="45" t="s">
        <v>71</v>
      </c>
      <c r="Y707" s="149">
        <f>IF(Y706&lt;&gt;"",職員設定!$F$21,"0")</f>
        <v>0</v>
      </c>
      <c r="Z707" s="1001"/>
      <c r="AA707" s="1046"/>
      <c r="AB707" s="971"/>
      <c r="AC707" s="45" t="s">
        <v>71</v>
      </c>
      <c r="AD707" s="149" t="str">
        <f>IF(AD706&lt;&gt;"",職員設定!$F$21,"0")</f>
        <v>0</v>
      </c>
      <c r="AE707" s="1001"/>
      <c r="AF707" s="1046"/>
      <c r="AG707" s="971"/>
      <c r="AH707" s="45" t="s">
        <v>71</v>
      </c>
      <c r="AI707" s="149" t="str">
        <f>IF(AI706&lt;&gt;"",職員設定!$F$21,"0")</f>
        <v>0</v>
      </c>
      <c r="AJ707" s="1001"/>
      <c r="AK707" s="1046"/>
      <c r="AL707" s="971"/>
      <c r="AM707" s="45" t="s">
        <v>71</v>
      </c>
      <c r="AN707" s="149" t="str">
        <f>IF(AN706&lt;&gt;"",職員設定!$F$21,"0")</f>
        <v>0</v>
      </c>
      <c r="AO707" s="1001"/>
      <c r="AP707" s="1046"/>
      <c r="AQ707" s="971"/>
      <c r="AR707" s="45" t="s">
        <v>71</v>
      </c>
      <c r="AS707" s="149" t="str">
        <f>IF(AS706&lt;&gt;"",職員設定!$F$21,"0")</f>
        <v>0</v>
      </c>
      <c r="AT707" s="1001"/>
      <c r="AU707" s="1046"/>
      <c r="AV707" s="971"/>
      <c r="AW707" s="45" t="s">
        <v>71</v>
      </c>
      <c r="AX707" s="149" t="str">
        <f>IF(AX706&lt;&gt;"",職員設定!$F$21,"0")</f>
        <v>0</v>
      </c>
      <c r="AY707" s="1001"/>
      <c r="AZ707" s="1046"/>
      <c r="BA707" s="971"/>
      <c r="BB707" s="45" t="s">
        <v>71</v>
      </c>
      <c r="BC707" s="149" t="str">
        <f>IF(BC706&lt;&gt;"",職員設定!$F$21,"0")</f>
        <v>0</v>
      </c>
      <c r="BD707" s="1001"/>
      <c r="BE707" s="1046"/>
      <c r="BF707" s="1064"/>
      <c r="BG707" s="45" t="s">
        <v>71</v>
      </c>
      <c r="BH707" s="149" t="str">
        <f>IF(BH706&lt;&gt;"",職員設定!$F$21,"0")</f>
        <v>0</v>
      </c>
      <c r="BI707" s="1001"/>
      <c r="BJ707" s="1046"/>
      <c r="BK707" s="1064"/>
      <c r="BL707" s="45"/>
      <c r="BM707" s="149"/>
      <c r="BN707" s="1001"/>
      <c r="BO707" s="984"/>
      <c r="BP707" s="954"/>
      <c r="BQ707" s="45"/>
      <c r="BR707" s="149"/>
      <c r="BS707" s="1001"/>
      <c r="BT707" s="984"/>
      <c r="BU707" s="954"/>
      <c r="BV707" s="45"/>
      <c r="BW707" s="149"/>
      <c r="BX707" s="1001"/>
      <c r="BY707" s="984"/>
      <c r="BZ707" s="954"/>
      <c r="CA707" s="1004"/>
      <c r="CB707" s="1020"/>
      <c r="CC707" s="1013"/>
    </row>
    <row r="708" spans="1:81" ht="18" customHeight="1" thickBot="1">
      <c r="A708" s="1180"/>
      <c r="B708" s="1161"/>
      <c r="C708" s="1169"/>
      <c r="D708" s="46" t="s">
        <v>51</v>
      </c>
      <c r="E708" s="18">
        <f>E706-E707</f>
        <v>30000</v>
      </c>
      <c r="F708" s="1001"/>
      <c r="G708" s="1047"/>
      <c r="H708" s="1104"/>
      <c r="I708" s="46" t="s">
        <v>51</v>
      </c>
      <c r="J708" s="18">
        <f>J706-J707</f>
        <v>30000</v>
      </c>
      <c r="K708" s="1001"/>
      <c r="L708" s="1047"/>
      <c r="M708" s="1104"/>
      <c r="N708" s="46" t="s">
        <v>51</v>
      </c>
      <c r="O708" s="18">
        <f>O706-O707</f>
        <v>30000</v>
      </c>
      <c r="P708" s="1001"/>
      <c r="Q708" s="1047"/>
      <c r="R708" s="972"/>
      <c r="S708" s="46" t="s">
        <v>51</v>
      </c>
      <c r="T708" s="18">
        <f>T706-T707</f>
        <v>30000</v>
      </c>
      <c r="U708" s="1001"/>
      <c r="V708" s="1047"/>
      <c r="W708" s="972"/>
      <c r="X708" s="46" t="s">
        <v>51</v>
      </c>
      <c r="Y708" s="18">
        <f>Y706-Y707</f>
        <v>30000</v>
      </c>
      <c r="Z708" s="1001"/>
      <c r="AA708" s="1047"/>
      <c r="AB708" s="972"/>
      <c r="AC708" s="46" t="s">
        <v>51</v>
      </c>
      <c r="AD708" s="18">
        <f>AD706-AD707</f>
        <v>0</v>
      </c>
      <c r="AE708" s="1001"/>
      <c r="AF708" s="1047"/>
      <c r="AG708" s="972"/>
      <c r="AH708" s="46" t="s">
        <v>51</v>
      </c>
      <c r="AI708" s="18">
        <f>AI706-AI707</f>
        <v>0</v>
      </c>
      <c r="AJ708" s="1001"/>
      <c r="AK708" s="1047"/>
      <c r="AL708" s="972"/>
      <c r="AM708" s="46" t="s">
        <v>51</v>
      </c>
      <c r="AN708" s="18">
        <f>AN706-AN707</f>
        <v>0</v>
      </c>
      <c r="AO708" s="1001"/>
      <c r="AP708" s="1047"/>
      <c r="AQ708" s="972"/>
      <c r="AR708" s="46" t="s">
        <v>51</v>
      </c>
      <c r="AS708" s="18">
        <f>AS706-AS707</f>
        <v>0</v>
      </c>
      <c r="AT708" s="1001"/>
      <c r="AU708" s="1047"/>
      <c r="AV708" s="972"/>
      <c r="AW708" s="46" t="s">
        <v>51</v>
      </c>
      <c r="AX708" s="18">
        <f>AX706-AX707</f>
        <v>0</v>
      </c>
      <c r="AY708" s="1001"/>
      <c r="AZ708" s="1047"/>
      <c r="BA708" s="972"/>
      <c r="BB708" s="46" t="s">
        <v>51</v>
      </c>
      <c r="BC708" s="18">
        <f>BC706-BC707</f>
        <v>0</v>
      </c>
      <c r="BD708" s="1001"/>
      <c r="BE708" s="1047"/>
      <c r="BF708" s="1065"/>
      <c r="BG708" s="46" t="s">
        <v>51</v>
      </c>
      <c r="BH708" s="18">
        <f>BH706-BH707</f>
        <v>0</v>
      </c>
      <c r="BI708" s="1001"/>
      <c r="BJ708" s="1047"/>
      <c r="BK708" s="1065"/>
      <c r="BL708" s="77"/>
      <c r="BM708" s="78"/>
      <c r="BN708" s="1001"/>
      <c r="BO708" s="985"/>
      <c r="BP708" s="955"/>
      <c r="BQ708" s="77"/>
      <c r="BR708" s="78"/>
      <c r="BS708" s="1001"/>
      <c r="BT708" s="985"/>
      <c r="BU708" s="955"/>
      <c r="BV708" s="77"/>
      <c r="BW708" s="78"/>
      <c r="BX708" s="1001"/>
      <c r="BY708" s="985"/>
      <c r="BZ708" s="955"/>
      <c r="CA708" s="1005"/>
      <c r="CB708" s="1021"/>
      <c r="CC708" s="1014"/>
    </row>
    <row r="709" spans="1:81" ht="18" customHeight="1">
      <c r="A709" s="1180"/>
      <c r="B709" s="1161"/>
      <c r="C709" s="1170" t="str">
        <f>職員設定!$G$7</f>
        <v>役職手当</v>
      </c>
      <c r="D709" s="44" t="s">
        <v>38</v>
      </c>
      <c r="E709" s="32"/>
      <c r="F709" s="1001"/>
      <c r="G709" s="1045">
        <f>E711*F703-H709</f>
        <v>0</v>
      </c>
      <c r="H709" s="1095"/>
      <c r="I709" s="44" t="s">
        <v>38</v>
      </c>
      <c r="J709" s="32"/>
      <c r="K709" s="1001"/>
      <c r="L709" s="1045">
        <f>J711*K703-M709</f>
        <v>0</v>
      </c>
      <c r="M709" s="1095"/>
      <c r="N709" s="44" t="s">
        <v>38</v>
      </c>
      <c r="O709" s="32"/>
      <c r="P709" s="1001"/>
      <c r="Q709" s="1045">
        <f>O711*P703-R709</f>
        <v>0</v>
      </c>
      <c r="R709" s="970">
        <f>IF(O703="",0,$M$709)</f>
        <v>0</v>
      </c>
      <c r="S709" s="44" t="s">
        <v>38</v>
      </c>
      <c r="T709" s="32"/>
      <c r="U709" s="1001"/>
      <c r="V709" s="1045">
        <f>T711*U703-W709</f>
        <v>0</v>
      </c>
      <c r="W709" s="970">
        <f>IF(T703="",0,$M$709)</f>
        <v>0</v>
      </c>
      <c r="X709" s="44" t="s">
        <v>38</v>
      </c>
      <c r="Y709" s="32"/>
      <c r="Z709" s="1001"/>
      <c r="AA709" s="1045">
        <f>Y711*Z703-AB709</f>
        <v>0</v>
      </c>
      <c r="AB709" s="970">
        <f>IF(Y703="",0,$M$709)</f>
        <v>0</v>
      </c>
      <c r="AC709" s="44" t="s">
        <v>38</v>
      </c>
      <c r="AD709" s="32"/>
      <c r="AE709" s="1001"/>
      <c r="AF709" s="1045">
        <f>AD711*AE703-AG709</f>
        <v>0</v>
      </c>
      <c r="AG709" s="970">
        <f>IF(AD703="",0,$M$709)</f>
        <v>0</v>
      </c>
      <c r="AH709" s="44" t="s">
        <v>38</v>
      </c>
      <c r="AI709" s="32"/>
      <c r="AJ709" s="1001"/>
      <c r="AK709" s="1045">
        <f>AI711*AJ703-AL709</f>
        <v>0</v>
      </c>
      <c r="AL709" s="970">
        <f>IF(AI703="",0,$M$709)</f>
        <v>0</v>
      </c>
      <c r="AM709" s="44" t="s">
        <v>38</v>
      </c>
      <c r="AN709" s="32"/>
      <c r="AO709" s="1001"/>
      <c r="AP709" s="1045">
        <f>AN711*AO703-AQ709</f>
        <v>0</v>
      </c>
      <c r="AQ709" s="970">
        <f>IF(AN703="",0,$M$709)</f>
        <v>0</v>
      </c>
      <c r="AR709" s="44" t="s">
        <v>38</v>
      </c>
      <c r="AS709" s="32"/>
      <c r="AT709" s="1001"/>
      <c r="AU709" s="1045">
        <f>AS711*AT703-AV709</f>
        <v>0</v>
      </c>
      <c r="AV709" s="970">
        <f>IF(AS703="",0,$M$709)</f>
        <v>0</v>
      </c>
      <c r="AW709" s="44" t="s">
        <v>38</v>
      </c>
      <c r="AX709" s="32"/>
      <c r="AY709" s="1001"/>
      <c r="AZ709" s="1045">
        <f>AX711*AY703-BA709</f>
        <v>0</v>
      </c>
      <c r="BA709" s="970">
        <f>IF(AX703="",0,$M$709)</f>
        <v>0</v>
      </c>
      <c r="BB709" s="44" t="s">
        <v>38</v>
      </c>
      <c r="BC709" s="32"/>
      <c r="BD709" s="1001"/>
      <c r="BE709" s="1045">
        <f>BC711*BD703-BF709</f>
        <v>0</v>
      </c>
      <c r="BF709" s="986">
        <f>IF(BC703="",0,$M$709)</f>
        <v>0</v>
      </c>
      <c r="BG709" s="44" t="s">
        <v>38</v>
      </c>
      <c r="BH709" s="32"/>
      <c r="BI709" s="1001"/>
      <c r="BJ709" s="1045">
        <f>BH711*BI703-BK709</f>
        <v>0</v>
      </c>
      <c r="BK709" s="986">
        <f>IF(BH703="",0,$M$709)</f>
        <v>0</v>
      </c>
      <c r="BL709" s="75"/>
      <c r="BM709" s="76"/>
      <c r="BN709" s="1001"/>
      <c r="BO709" s="983"/>
      <c r="BP709" s="960"/>
      <c r="BQ709" s="75"/>
      <c r="BR709" s="76"/>
      <c r="BS709" s="1001"/>
      <c r="BT709" s="983"/>
      <c r="BU709" s="960"/>
      <c r="BV709" s="75"/>
      <c r="BW709" s="76"/>
      <c r="BX709" s="1001"/>
      <c r="BY709" s="983"/>
      <c r="BZ709" s="960"/>
      <c r="CA709" s="1003">
        <f t="shared" ref="CA709" si="303">BJ709+BK709+BE709+BF709+AZ709+BA709+AU709+AV709+AP709+AQ709+AK709+AL709+AF709+AG709+AA709+AB709+V709+W709+Q709+R709+L709+M709+G709+H709</f>
        <v>0</v>
      </c>
      <c r="CB709" s="1019">
        <f t="shared" ref="CB709" si="304">H709+M709</f>
        <v>0</v>
      </c>
      <c r="CC709" s="1018">
        <f t="shared" ref="CC709" si="305">BK709+BF709+BA709+AV709+AQ709+AL709+AG709+AB709+W709+R709</f>
        <v>0</v>
      </c>
    </row>
    <row r="710" spans="1:81" s="230" customFormat="1" ht="18" customHeight="1">
      <c r="A710" s="1180"/>
      <c r="B710" s="1161"/>
      <c r="C710" s="1140"/>
      <c r="D710" s="45" t="s">
        <v>1</v>
      </c>
      <c r="E710" s="149" t="str">
        <f>IF(E709&lt;&gt;"",職員設定!G21,"0")</f>
        <v>0</v>
      </c>
      <c r="F710" s="1001"/>
      <c r="G710" s="1046"/>
      <c r="H710" s="1103"/>
      <c r="I710" s="45" t="s">
        <v>1</v>
      </c>
      <c r="J710" s="149" t="str">
        <f>IF(J709&lt;&gt;"",職員設定!G21,"0")</f>
        <v>0</v>
      </c>
      <c r="K710" s="1001"/>
      <c r="L710" s="1046"/>
      <c r="M710" s="1103"/>
      <c r="N710" s="45" t="s">
        <v>71</v>
      </c>
      <c r="O710" s="149" t="str">
        <f>IF(O709&lt;&gt;"",職員設定!$G$21,"0")</f>
        <v>0</v>
      </c>
      <c r="P710" s="1001"/>
      <c r="Q710" s="1046"/>
      <c r="R710" s="971"/>
      <c r="S710" s="45" t="s">
        <v>71</v>
      </c>
      <c r="T710" s="149" t="str">
        <f>IF(T709&lt;&gt;"",職員設定!$G$21,"0")</f>
        <v>0</v>
      </c>
      <c r="U710" s="1001"/>
      <c r="V710" s="1046"/>
      <c r="W710" s="971"/>
      <c r="X710" s="45" t="s">
        <v>71</v>
      </c>
      <c r="Y710" s="149" t="str">
        <f>IF(Y709&lt;&gt;"",職員設定!$G$21,"0")</f>
        <v>0</v>
      </c>
      <c r="Z710" s="1001"/>
      <c r="AA710" s="1046"/>
      <c r="AB710" s="971"/>
      <c r="AC710" s="45" t="s">
        <v>71</v>
      </c>
      <c r="AD710" s="149" t="str">
        <f>IF(AD709&lt;&gt;"",職員設定!$G$21,"0")</f>
        <v>0</v>
      </c>
      <c r="AE710" s="1001"/>
      <c r="AF710" s="1046"/>
      <c r="AG710" s="971"/>
      <c r="AH710" s="45" t="s">
        <v>71</v>
      </c>
      <c r="AI710" s="149" t="str">
        <f>IF(AI709&lt;&gt;"",職員設定!$G$21,"0")</f>
        <v>0</v>
      </c>
      <c r="AJ710" s="1001"/>
      <c r="AK710" s="1046"/>
      <c r="AL710" s="971"/>
      <c r="AM710" s="45" t="s">
        <v>71</v>
      </c>
      <c r="AN710" s="149" t="str">
        <f>IF(AN709&lt;&gt;"",職員設定!$G$21,"0")</f>
        <v>0</v>
      </c>
      <c r="AO710" s="1001"/>
      <c r="AP710" s="1046"/>
      <c r="AQ710" s="971"/>
      <c r="AR710" s="45" t="s">
        <v>71</v>
      </c>
      <c r="AS710" s="149" t="str">
        <f>IF(AS709&lt;&gt;"",職員設定!$G$21,"0")</f>
        <v>0</v>
      </c>
      <c r="AT710" s="1001"/>
      <c r="AU710" s="1046"/>
      <c r="AV710" s="971"/>
      <c r="AW710" s="45" t="s">
        <v>71</v>
      </c>
      <c r="AX710" s="149" t="str">
        <f>IF(AX709&lt;&gt;"",職員設定!$G$21,"0")</f>
        <v>0</v>
      </c>
      <c r="AY710" s="1001"/>
      <c r="AZ710" s="1046"/>
      <c r="BA710" s="971"/>
      <c r="BB710" s="45" t="s">
        <v>71</v>
      </c>
      <c r="BC710" s="149" t="str">
        <f>IF(BC709&lt;&gt;"",職員設定!$G$21,"0")</f>
        <v>0</v>
      </c>
      <c r="BD710" s="1001"/>
      <c r="BE710" s="1046"/>
      <c r="BF710" s="1064"/>
      <c r="BG710" s="45" t="s">
        <v>71</v>
      </c>
      <c r="BH710" s="149" t="str">
        <f>IF(BH709&lt;&gt;"",職員設定!$G$21,"0")</f>
        <v>0</v>
      </c>
      <c r="BI710" s="1001"/>
      <c r="BJ710" s="1046"/>
      <c r="BK710" s="1064"/>
      <c r="BL710" s="45"/>
      <c r="BM710" s="149"/>
      <c r="BN710" s="1001"/>
      <c r="BO710" s="984"/>
      <c r="BP710" s="954"/>
      <c r="BQ710" s="45"/>
      <c r="BR710" s="149"/>
      <c r="BS710" s="1001"/>
      <c r="BT710" s="984"/>
      <c r="BU710" s="954"/>
      <c r="BV710" s="45"/>
      <c r="BW710" s="149"/>
      <c r="BX710" s="1001"/>
      <c r="BY710" s="984"/>
      <c r="BZ710" s="954"/>
      <c r="CA710" s="1004"/>
      <c r="CB710" s="1020"/>
      <c r="CC710" s="1013"/>
    </row>
    <row r="711" spans="1:81" ht="18" customHeight="1" thickBot="1">
      <c r="A711" s="1180"/>
      <c r="B711" s="1161"/>
      <c r="C711" s="1141"/>
      <c r="D711" s="46" t="s">
        <v>51</v>
      </c>
      <c r="E711" s="18">
        <f>E709-E710</f>
        <v>0</v>
      </c>
      <c r="F711" s="1001"/>
      <c r="G711" s="1047"/>
      <c r="H711" s="1104"/>
      <c r="I711" s="46" t="s">
        <v>51</v>
      </c>
      <c r="J711" s="18">
        <f>J709-J710</f>
        <v>0</v>
      </c>
      <c r="K711" s="1001"/>
      <c r="L711" s="1047"/>
      <c r="M711" s="1104"/>
      <c r="N711" s="46" t="s">
        <v>51</v>
      </c>
      <c r="O711" s="18">
        <f>O709-O710</f>
        <v>0</v>
      </c>
      <c r="P711" s="1001"/>
      <c r="Q711" s="1047"/>
      <c r="R711" s="972"/>
      <c r="S711" s="46" t="s">
        <v>51</v>
      </c>
      <c r="T711" s="18">
        <f>T709-T710</f>
        <v>0</v>
      </c>
      <c r="U711" s="1001"/>
      <c r="V711" s="1047"/>
      <c r="W711" s="972"/>
      <c r="X711" s="46" t="s">
        <v>51</v>
      </c>
      <c r="Y711" s="18">
        <f>Y709-Y710</f>
        <v>0</v>
      </c>
      <c r="Z711" s="1001"/>
      <c r="AA711" s="1047"/>
      <c r="AB711" s="972"/>
      <c r="AC711" s="46" t="s">
        <v>51</v>
      </c>
      <c r="AD711" s="18">
        <f>AD709-AD710</f>
        <v>0</v>
      </c>
      <c r="AE711" s="1001"/>
      <c r="AF711" s="1047"/>
      <c r="AG711" s="972"/>
      <c r="AH711" s="46" t="s">
        <v>51</v>
      </c>
      <c r="AI711" s="18">
        <f>AI709-AI710</f>
        <v>0</v>
      </c>
      <c r="AJ711" s="1001"/>
      <c r="AK711" s="1047"/>
      <c r="AL711" s="972"/>
      <c r="AM711" s="46" t="s">
        <v>51</v>
      </c>
      <c r="AN711" s="18">
        <f>AN709-AN710</f>
        <v>0</v>
      </c>
      <c r="AO711" s="1001"/>
      <c r="AP711" s="1047"/>
      <c r="AQ711" s="972"/>
      <c r="AR711" s="46" t="s">
        <v>51</v>
      </c>
      <c r="AS711" s="18">
        <f>AS709-AS710</f>
        <v>0</v>
      </c>
      <c r="AT711" s="1001"/>
      <c r="AU711" s="1047"/>
      <c r="AV711" s="972"/>
      <c r="AW711" s="46" t="s">
        <v>51</v>
      </c>
      <c r="AX711" s="18">
        <f>AX709-AX710</f>
        <v>0</v>
      </c>
      <c r="AY711" s="1001"/>
      <c r="AZ711" s="1047"/>
      <c r="BA711" s="972"/>
      <c r="BB711" s="46" t="s">
        <v>51</v>
      </c>
      <c r="BC711" s="18">
        <f>BC709-BC710</f>
        <v>0</v>
      </c>
      <c r="BD711" s="1001"/>
      <c r="BE711" s="1047"/>
      <c r="BF711" s="1065"/>
      <c r="BG711" s="46" t="s">
        <v>51</v>
      </c>
      <c r="BH711" s="18">
        <f>BH709-BH710</f>
        <v>0</v>
      </c>
      <c r="BI711" s="1001"/>
      <c r="BJ711" s="1047"/>
      <c r="BK711" s="1065"/>
      <c r="BL711" s="77"/>
      <c r="BM711" s="78"/>
      <c r="BN711" s="1001"/>
      <c r="BO711" s="985"/>
      <c r="BP711" s="955"/>
      <c r="BQ711" s="77"/>
      <c r="BR711" s="78"/>
      <c r="BS711" s="1001"/>
      <c r="BT711" s="985"/>
      <c r="BU711" s="955"/>
      <c r="BV711" s="77"/>
      <c r="BW711" s="78"/>
      <c r="BX711" s="1001"/>
      <c r="BY711" s="985"/>
      <c r="BZ711" s="955"/>
      <c r="CA711" s="1005"/>
      <c r="CB711" s="1021"/>
      <c r="CC711" s="1014"/>
    </row>
    <row r="712" spans="1:81" ht="18" customHeight="1">
      <c r="A712" s="1180"/>
      <c r="B712" s="1161"/>
      <c r="C712" s="1170" t="str">
        <f>職員設定!$H$7</f>
        <v>調整手当</v>
      </c>
      <c r="D712" s="44" t="s">
        <v>38</v>
      </c>
      <c r="E712" s="32"/>
      <c r="F712" s="1001"/>
      <c r="G712" s="1045">
        <f>E714*F703-H712</f>
        <v>0</v>
      </c>
      <c r="H712" s="1095"/>
      <c r="I712" s="44" t="s">
        <v>38</v>
      </c>
      <c r="J712" s="32"/>
      <c r="K712" s="1001"/>
      <c r="L712" s="1045">
        <f>J714*K703-M712</f>
        <v>0</v>
      </c>
      <c r="M712" s="1095"/>
      <c r="N712" s="44" t="s">
        <v>38</v>
      </c>
      <c r="O712" s="32"/>
      <c r="P712" s="1001"/>
      <c r="Q712" s="1045">
        <f>O714*P703-R712</f>
        <v>0</v>
      </c>
      <c r="R712" s="970">
        <f>IF(O703="",0,$M$712)</f>
        <v>0</v>
      </c>
      <c r="S712" s="44" t="s">
        <v>38</v>
      </c>
      <c r="T712" s="32"/>
      <c r="U712" s="1001"/>
      <c r="V712" s="1045">
        <f>T714*U703-W712</f>
        <v>0</v>
      </c>
      <c r="W712" s="970">
        <f>IF(T703="",0,$M$712)</f>
        <v>0</v>
      </c>
      <c r="X712" s="44" t="s">
        <v>38</v>
      </c>
      <c r="Y712" s="32"/>
      <c r="Z712" s="1001"/>
      <c r="AA712" s="1045">
        <f>Y714*Z703-AB712</f>
        <v>0</v>
      </c>
      <c r="AB712" s="970">
        <f>IF(Y703="",0,$M$712)</f>
        <v>0</v>
      </c>
      <c r="AC712" s="44" t="s">
        <v>38</v>
      </c>
      <c r="AD712" s="32"/>
      <c r="AE712" s="1001"/>
      <c r="AF712" s="1045">
        <f>AD714*AE703-AG712</f>
        <v>0</v>
      </c>
      <c r="AG712" s="970">
        <f>IF(AD703="",0,$M$712)</f>
        <v>0</v>
      </c>
      <c r="AH712" s="44" t="s">
        <v>38</v>
      </c>
      <c r="AI712" s="32"/>
      <c r="AJ712" s="1001"/>
      <c r="AK712" s="1045">
        <f>AI714*AJ703-AL712</f>
        <v>0</v>
      </c>
      <c r="AL712" s="970">
        <f>IF(AI703="",0,$M$712)</f>
        <v>0</v>
      </c>
      <c r="AM712" s="44" t="s">
        <v>38</v>
      </c>
      <c r="AN712" s="32"/>
      <c r="AO712" s="1001"/>
      <c r="AP712" s="1045">
        <f>AN714*AO703-AQ712</f>
        <v>0</v>
      </c>
      <c r="AQ712" s="970">
        <f>IF(AN703="",0,$M$712)</f>
        <v>0</v>
      </c>
      <c r="AR712" s="44" t="s">
        <v>38</v>
      </c>
      <c r="AS712" s="32"/>
      <c r="AT712" s="1001"/>
      <c r="AU712" s="1045">
        <f>AS714*AT703-AV712</f>
        <v>0</v>
      </c>
      <c r="AV712" s="970">
        <f>IF(AS703="",0,$M$712)</f>
        <v>0</v>
      </c>
      <c r="AW712" s="44" t="s">
        <v>38</v>
      </c>
      <c r="AX712" s="32"/>
      <c r="AY712" s="1001"/>
      <c r="AZ712" s="1045">
        <f>AX714*AY703-BA712</f>
        <v>0</v>
      </c>
      <c r="BA712" s="970">
        <f>IF(AX703="",0,$M$712)</f>
        <v>0</v>
      </c>
      <c r="BB712" s="44" t="s">
        <v>38</v>
      </c>
      <c r="BC712" s="32"/>
      <c r="BD712" s="1001"/>
      <c r="BE712" s="1045">
        <f>BC714*BD703-BF712</f>
        <v>0</v>
      </c>
      <c r="BF712" s="986">
        <f>IF(BC703="",0,$M$712)</f>
        <v>0</v>
      </c>
      <c r="BG712" s="44" t="s">
        <v>38</v>
      </c>
      <c r="BH712" s="32"/>
      <c r="BI712" s="1001"/>
      <c r="BJ712" s="1045">
        <f>BH714*BI703-BK712</f>
        <v>0</v>
      </c>
      <c r="BK712" s="986">
        <f>IF(BH703="",0,$M$712)</f>
        <v>0</v>
      </c>
      <c r="BL712" s="75"/>
      <c r="BM712" s="76"/>
      <c r="BN712" s="1001"/>
      <c r="BO712" s="983"/>
      <c r="BP712" s="960"/>
      <c r="BQ712" s="75"/>
      <c r="BR712" s="76"/>
      <c r="BS712" s="1001"/>
      <c r="BT712" s="983"/>
      <c r="BU712" s="960"/>
      <c r="BV712" s="75"/>
      <c r="BW712" s="76"/>
      <c r="BX712" s="1001"/>
      <c r="BY712" s="983"/>
      <c r="BZ712" s="960"/>
      <c r="CA712" s="1003">
        <f t="shared" ref="CA712" si="306">BJ712+BK712+BE712+BF712+AZ712+BA712+AU712+AV712+AP712+AQ712+AK712+AL712+AF712+AG712+AA712+AB712+V712+W712+Q712+R712+L712+M712+G712+H712</f>
        <v>0</v>
      </c>
      <c r="CB712" s="1019">
        <f t="shared" ref="CB712" si="307">H712+M712</f>
        <v>0</v>
      </c>
      <c r="CC712" s="1018">
        <f t="shared" ref="CC712" si="308">BK712+BF712+BA712+AV712+AQ712+AL712+AG712+AB712+W712+R712</f>
        <v>0</v>
      </c>
    </row>
    <row r="713" spans="1:81" s="230" customFormat="1" ht="18" customHeight="1">
      <c r="A713" s="1180"/>
      <c r="B713" s="1162"/>
      <c r="C713" s="1140"/>
      <c r="D713" s="45" t="s">
        <v>1</v>
      </c>
      <c r="E713" s="149" t="str">
        <f>IF(E712&lt;&gt;"",職員設定!$H$21,"0")</f>
        <v>0</v>
      </c>
      <c r="F713" s="1001"/>
      <c r="G713" s="1046"/>
      <c r="H713" s="1103"/>
      <c r="I713" s="45" t="s">
        <v>1</v>
      </c>
      <c r="J713" s="149" t="str">
        <f>IF(J712&lt;&gt;"",職員設定!$H$21,"0")</f>
        <v>0</v>
      </c>
      <c r="K713" s="1001"/>
      <c r="L713" s="1046"/>
      <c r="M713" s="1103"/>
      <c r="N713" s="45" t="s">
        <v>71</v>
      </c>
      <c r="O713" s="149" t="str">
        <f>IF(O712&lt;&gt;"",職員設定!$H$21,"0")</f>
        <v>0</v>
      </c>
      <c r="P713" s="1001"/>
      <c r="Q713" s="1046"/>
      <c r="R713" s="971"/>
      <c r="S713" s="45" t="s">
        <v>71</v>
      </c>
      <c r="T713" s="149" t="str">
        <f>IF(T712&lt;&gt;"",職員設定!$H$21,"0")</f>
        <v>0</v>
      </c>
      <c r="U713" s="1001"/>
      <c r="V713" s="1046"/>
      <c r="W713" s="971"/>
      <c r="X713" s="45" t="s">
        <v>71</v>
      </c>
      <c r="Y713" s="149" t="str">
        <f>IF(Y712&lt;&gt;"",職員設定!$H$21,"0")</f>
        <v>0</v>
      </c>
      <c r="Z713" s="1001"/>
      <c r="AA713" s="1046"/>
      <c r="AB713" s="971"/>
      <c r="AC713" s="45" t="s">
        <v>71</v>
      </c>
      <c r="AD713" s="149" t="str">
        <f>IF(AD712&lt;&gt;"",職員設定!$H$21,"0")</f>
        <v>0</v>
      </c>
      <c r="AE713" s="1001"/>
      <c r="AF713" s="1046"/>
      <c r="AG713" s="971"/>
      <c r="AH713" s="45" t="s">
        <v>71</v>
      </c>
      <c r="AI713" s="149" t="str">
        <f>IF(AI712&lt;&gt;"",職員設定!$H$21,"0")</f>
        <v>0</v>
      </c>
      <c r="AJ713" s="1001"/>
      <c r="AK713" s="1046"/>
      <c r="AL713" s="971"/>
      <c r="AM713" s="45" t="s">
        <v>71</v>
      </c>
      <c r="AN713" s="149" t="str">
        <f>IF(AN712&lt;&gt;"",職員設定!$H$21,"0")</f>
        <v>0</v>
      </c>
      <c r="AO713" s="1001"/>
      <c r="AP713" s="1046"/>
      <c r="AQ713" s="971"/>
      <c r="AR713" s="45" t="s">
        <v>71</v>
      </c>
      <c r="AS713" s="149" t="str">
        <f>IF(AS712&lt;&gt;"",職員設定!$H$21,"0")</f>
        <v>0</v>
      </c>
      <c r="AT713" s="1001"/>
      <c r="AU713" s="1046"/>
      <c r="AV713" s="971"/>
      <c r="AW713" s="45" t="s">
        <v>71</v>
      </c>
      <c r="AX713" s="149" t="str">
        <f>IF(AX712&lt;&gt;"",職員設定!$H$21,"0")</f>
        <v>0</v>
      </c>
      <c r="AY713" s="1001"/>
      <c r="AZ713" s="1046"/>
      <c r="BA713" s="971"/>
      <c r="BB713" s="45" t="s">
        <v>71</v>
      </c>
      <c r="BC713" s="149" t="str">
        <f>IF(BC712&lt;&gt;"",職員設定!$H$21,"0")</f>
        <v>0</v>
      </c>
      <c r="BD713" s="1001"/>
      <c r="BE713" s="1046"/>
      <c r="BF713" s="1064"/>
      <c r="BG713" s="45" t="s">
        <v>71</v>
      </c>
      <c r="BH713" s="149" t="str">
        <f>IF(BH712&lt;&gt;"",職員設定!$H$21,"0")</f>
        <v>0</v>
      </c>
      <c r="BI713" s="1001"/>
      <c r="BJ713" s="1046"/>
      <c r="BK713" s="1064"/>
      <c r="BL713" s="45"/>
      <c r="BM713" s="149"/>
      <c r="BN713" s="1001"/>
      <c r="BO713" s="984"/>
      <c r="BP713" s="954"/>
      <c r="BQ713" s="45"/>
      <c r="BR713" s="149"/>
      <c r="BS713" s="1001"/>
      <c r="BT713" s="984"/>
      <c r="BU713" s="954"/>
      <c r="BV713" s="45"/>
      <c r="BW713" s="149"/>
      <c r="BX713" s="1001"/>
      <c r="BY713" s="984"/>
      <c r="BZ713" s="954"/>
      <c r="CA713" s="1004"/>
      <c r="CB713" s="1020"/>
      <c r="CC713" s="1013"/>
    </row>
    <row r="714" spans="1:81" ht="18" customHeight="1" thickBot="1">
      <c r="A714" s="1180"/>
      <c r="B714" s="1162"/>
      <c r="C714" s="1141"/>
      <c r="D714" s="46" t="s">
        <v>51</v>
      </c>
      <c r="E714" s="18">
        <f>E712-E713</f>
        <v>0</v>
      </c>
      <c r="F714" s="1001"/>
      <c r="G714" s="1047"/>
      <c r="H714" s="1104"/>
      <c r="I714" s="46" t="s">
        <v>51</v>
      </c>
      <c r="J714" s="18">
        <f>J712-J713</f>
        <v>0</v>
      </c>
      <c r="K714" s="1001"/>
      <c r="L714" s="1047"/>
      <c r="M714" s="1104"/>
      <c r="N714" s="46" t="s">
        <v>51</v>
      </c>
      <c r="O714" s="18">
        <f>O712-O713</f>
        <v>0</v>
      </c>
      <c r="P714" s="1001"/>
      <c r="Q714" s="1047"/>
      <c r="R714" s="972"/>
      <c r="S714" s="46" t="s">
        <v>51</v>
      </c>
      <c r="T714" s="18">
        <f>T712-T713</f>
        <v>0</v>
      </c>
      <c r="U714" s="1001"/>
      <c r="V714" s="1047"/>
      <c r="W714" s="972"/>
      <c r="X714" s="46" t="s">
        <v>51</v>
      </c>
      <c r="Y714" s="18">
        <f>Y712-Y713</f>
        <v>0</v>
      </c>
      <c r="Z714" s="1001"/>
      <c r="AA714" s="1047"/>
      <c r="AB714" s="972"/>
      <c r="AC714" s="46" t="s">
        <v>51</v>
      </c>
      <c r="AD714" s="18">
        <f>AD712-AD713</f>
        <v>0</v>
      </c>
      <c r="AE714" s="1001"/>
      <c r="AF714" s="1047"/>
      <c r="AG714" s="972"/>
      <c r="AH714" s="46" t="s">
        <v>51</v>
      </c>
      <c r="AI714" s="18">
        <f>AI712-AI713</f>
        <v>0</v>
      </c>
      <c r="AJ714" s="1001"/>
      <c r="AK714" s="1047"/>
      <c r="AL714" s="972"/>
      <c r="AM714" s="46" t="s">
        <v>51</v>
      </c>
      <c r="AN714" s="18">
        <f>AN712-AN713</f>
        <v>0</v>
      </c>
      <c r="AO714" s="1001"/>
      <c r="AP714" s="1047"/>
      <c r="AQ714" s="972"/>
      <c r="AR714" s="46" t="s">
        <v>51</v>
      </c>
      <c r="AS714" s="18">
        <f>AS712-AS713</f>
        <v>0</v>
      </c>
      <c r="AT714" s="1001"/>
      <c r="AU714" s="1047"/>
      <c r="AV714" s="972"/>
      <c r="AW714" s="46" t="s">
        <v>51</v>
      </c>
      <c r="AX714" s="18">
        <f>AX712-AX713</f>
        <v>0</v>
      </c>
      <c r="AY714" s="1001"/>
      <c r="AZ714" s="1047"/>
      <c r="BA714" s="972"/>
      <c r="BB714" s="46" t="s">
        <v>51</v>
      </c>
      <c r="BC714" s="18">
        <f>BC712-BC713</f>
        <v>0</v>
      </c>
      <c r="BD714" s="1001"/>
      <c r="BE714" s="1047"/>
      <c r="BF714" s="1065"/>
      <c r="BG714" s="46" t="s">
        <v>51</v>
      </c>
      <c r="BH714" s="18">
        <f>BH712-BH713</f>
        <v>0</v>
      </c>
      <c r="BI714" s="1001"/>
      <c r="BJ714" s="1047"/>
      <c r="BK714" s="1065"/>
      <c r="BL714" s="77"/>
      <c r="BM714" s="78"/>
      <c r="BN714" s="1001"/>
      <c r="BO714" s="985"/>
      <c r="BP714" s="955"/>
      <c r="BQ714" s="77"/>
      <c r="BR714" s="78"/>
      <c r="BS714" s="1001"/>
      <c r="BT714" s="985"/>
      <c r="BU714" s="955"/>
      <c r="BV714" s="77"/>
      <c r="BW714" s="78"/>
      <c r="BX714" s="1001"/>
      <c r="BY714" s="985"/>
      <c r="BZ714" s="955"/>
      <c r="CA714" s="1005"/>
      <c r="CB714" s="1021"/>
      <c r="CC714" s="1014"/>
    </row>
    <row r="715" spans="1:81" ht="18" customHeight="1">
      <c r="A715" s="1180"/>
      <c r="B715" s="1162"/>
      <c r="C715" s="1140" t="str">
        <f>職員設定!$I$7</f>
        <v>名称</v>
      </c>
      <c r="D715" s="44" t="s">
        <v>38</v>
      </c>
      <c r="E715" s="32"/>
      <c r="F715" s="1001"/>
      <c r="G715" s="1046">
        <f>E717*F703-H715</f>
        <v>0</v>
      </c>
      <c r="H715" s="1095"/>
      <c r="I715" s="44" t="s">
        <v>38</v>
      </c>
      <c r="J715" s="32"/>
      <c r="K715" s="1001"/>
      <c r="L715" s="1046">
        <f>J717*K703-M715</f>
        <v>0</v>
      </c>
      <c r="M715" s="1095"/>
      <c r="N715" s="48" t="s">
        <v>38</v>
      </c>
      <c r="O715" s="33"/>
      <c r="P715" s="1001"/>
      <c r="Q715" s="1046">
        <f>O717*P703-R715</f>
        <v>0</v>
      </c>
      <c r="R715" s="970">
        <f>IF(O703="",0,$M$715)</f>
        <v>0</v>
      </c>
      <c r="S715" s="48" t="s">
        <v>38</v>
      </c>
      <c r="T715" s="33"/>
      <c r="U715" s="1001"/>
      <c r="V715" s="1046">
        <f>T717*U703-W715</f>
        <v>0</v>
      </c>
      <c r="W715" s="970">
        <f>IF(T703="",0,$M$715)</f>
        <v>0</v>
      </c>
      <c r="X715" s="48" t="s">
        <v>38</v>
      </c>
      <c r="Y715" s="33"/>
      <c r="Z715" s="1001"/>
      <c r="AA715" s="1046">
        <f>Y717*Z703-AB715</f>
        <v>0</v>
      </c>
      <c r="AB715" s="970">
        <f>IF(Y703="",0,$M$715)</f>
        <v>0</v>
      </c>
      <c r="AC715" s="48" t="s">
        <v>38</v>
      </c>
      <c r="AD715" s="33"/>
      <c r="AE715" s="1001"/>
      <c r="AF715" s="1046">
        <f>AD717*AE703-AG715</f>
        <v>0</v>
      </c>
      <c r="AG715" s="970">
        <f>IF(AD703="",0,$M$715)</f>
        <v>0</v>
      </c>
      <c r="AH715" s="48" t="s">
        <v>38</v>
      </c>
      <c r="AI715" s="33"/>
      <c r="AJ715" s="1001"/>
      <c r="AK715" s="1046">
        <f>AI717*AJ703-AL715</f>
        <v>0</v>
      </c>
      <c r="AL715" s="970">
        <f>IF(AI703="",0,$M$715)</f>
        <v>0</v>
      </c>
      <c r="AM715" s="48" t="s">
        <v>38</v>
      </c>
      <c r="AN715" s="33"/>
      <c r="AO715" s="1001"/>
      <c r="AP715" s="1046">
        <f>AN717*AO703-AQ715</f>
        <v>0</v>
      </c>
      <c r="AQ715" s="970">
        <f>IF(AN703="",0,$M$715)</f>
        <v>0</v>
      </c>
      <c r="AR715" s="48" t="s">
        <v>38</v>
      </c>
      <c r="AS715" s="33"/>
      <c r="AT715" s="1001"/>
      <c r="AU715" s="1046">
        <f>AS717*AT703-AV715</f>
        <v>0</v>
      </c>
      <c r="AV715" s="970">
        <f>IF(AS703="",0,$M$715)</f>
        <v>0</v>
      </c>
      <c r="AW715" s="48" t="s">
        <v>38</v>
      </c>
      <c r="AX715" s="33"/>
      <c r="AY715" s="1001"/>
      <c r="AZ715" s="1046">
        <f>AX717*AY703-BA715</f>
        <v>0</v>
      </c>
      <c r="BA715" s="970">
        <f>IF(AX703="",0,$M$715)</f>
        <v>0</v>
      </c>
      <c r="BB715" s="48" t="s">
        <v>38</v>
      </c>
      <c r="BC715" s="33"/>
      <c r="BD715" s="1001"/>
      <c r="BE715" s="1046">
        <f>BC717*BD703-BF715</f>
        <v>0</v>
      </c>
      <c r="BF715" s="986">
        <f>IF(BC703="",0,$M$715)</f>
        <v>0</v>
      </c>
      <c r="BG715" s="48" t="s">
        <v>38</v>
      </c>
      <c r="BH715" s="33"/>
      <c r="BI715" s="1001"/>
      <c r="BJ715" s="1046">
        <f>BH717*BI703-BK715</f>
        <v>0</v>
      </c>
      <c r="BK715" s="986">
        <f>IF(BH703="",0,$M$715)</f>
        <v>0</v>
      </c>
      <c r="BL715" s="75"/>
      <c r="BM715" s="76"/>
      <c r="BN715" s="1001"/>
      <c r="BO715" s="984"/>
      <c r="BP715" s="960"/>
      <c r="BQ715" s="75"/>
      <c r="BR715" s="76"/>
      <c r="BS715" s="1001"/>
      <c r="BT715" s="984"/>
      <c r="BU715" s="960"/>
      <c r="BV715" s="75"/>
      <c r="BW715" s="76"/>
      <c r="BX715" s="1001"/>
      <c r="BY715" s="984"/>
      <c r="BZ715" s="960"/>
      <c r="CA715" s="1003">
        <f t="shared" ref="CA715" si="309">BJ715+BK715+BE715+BF715+AZ715+BA715+AU715+AV715+AP715+AQ715+AK715+AL715+AF715+AG715+AA715+AB715+V715+W715+Q715+R715+L715+M715+G715+H715</f>
        <v>0</v>
      </c>
      <c r="CB715" s="1019">
        <f t="shared" ref="CB715" si="310">H715+M715</f>
        <v>0</v>
      </c>
      <c r="CC715" s="1018">
        <f>BK715+BF715+BA715+AV715+AQ715+AL715+AG715+AB715+W715+R715</f>
        <v>0</v>
      </c>
    </row>
    <row r="716" spans="1:81" s="230" customFormat="1" ht="18" customHeight="1">
      <c r="A716" s="1180"/>
      <c r="B716" s="1162"/>
      <c r="C716" s="1140"/>
      <c r="D716" s="45" t="s">
        <v>1</v>
      </c>
      <c r="E716" s="149" t="str">
        <f>IF(E715&lt;&gt;"",職員設定!$I$21,"0")</f>
        <v>0</v>
      </c>
      <c r="F716" s="1001"/>
      <c r="G716" s="1046"/>
      <c r="H716" s="1103"/>
      <c r="I716" s="45" t="s">
        <v>1</v>
      </c>
      <c r="J716" s="149" t="str">
        <f>IF(J715&lt;&gt;"",職員設定!$I$21,"0")</f>
        <v>0</v>
      </c>
      <c r="K716" s="1001"/>
      <c r="L716" s="1046"/>
      <c r="M716" s="1103"/>
      <c r="N716" s="45" t="s">
        <v>71</v>
      </c>
      <c r="O716" s="149" t="str">
        <f>IF(O715&lt;&gt;"",職員設定!$I$21,"0")</f>
        <v>0</v>
      </c>
      <c r="P716" s="1001"/>
      <c r="Q716" s="1046"/>
      <c r="R716" s="971"/>
      <c r="S716" s="45" t="s">
        <v>71</v>
      </c>
      <c r="T716" s="149" t="str">
        <f>IF(T715&lt;&gt;"",職員設定!$I$21,"0")</f>
        <v>0</v>
      </c>
      <c r="U716" s="1001"/>
      <c r="V716" s="1046"/>
      <c r="W716" s="971"/>
      <c r="X716" s="45" t="s">
        <v>71</v>
      </c>
      <c r="Y716" s="149" t="str">
        <f>IF(Y715&lt;&gt;"",職員設定!$I$21,"0")</f>
        <v>0</v>
      </c>
      <c r="Z716" s="1001"/>
      <c r="AA716" s="1046"/>
      <c r="AB716" s="971"/>
      <c r="AC716" s="45" t="s">
        <v>71</v>
      </c>
      <c r="AD716" s="149" t="str">
        <f>IF(AD715&lt;&gt;"",職員設定!$I$21,"0")</f>
        <v>0</v>
      </c>
      <c r="AE716" s="1001"/>
      <c r="AF716" s="1046"/>
      <c r="AG716" s="971"/>
      <c r="AH716" s="45" t="s">
        <v>71</v>
      </c>
      <c r="AI716" s="149" t="str">
        <f>IF(AI715&lt;&gt;"",職員設定!$I$21,"0")</f>
        <v>0</v>
      </c>
      <c r="AJ716" s="1001"/>
      <c r="AK716" s="1046"/>
      <c r="AL716" s="971"/>
      <c r="AM716" s="45" t="s">
        <v>71</v>
      </c>
      <c r="AN716" s="149" t="str">
        <f>IF(AN715&lt;&gt;"",職員設定!$I$21,"0")</f>
        <v>0</v>
      </c>
      <c r="AO716" s="1001"/>
      <c r="AP716" s="1046"/>
      <c r="AQ716" s="971"/>
      <c r="AR716" s="45" t="s">
        <v>71</v>
      </c>
      <c r="AS716" s="149" t="str">
        <f>IF(AS715&lt;&gt;"",職員設定!$I$21,"0")</f>
        <v>0</v>
      </c>
      <c r="AT716" s="1001"/>
      <c r="AU716" s="1046"/>
      <c r="AV716" s="971"/>
      <c r="AW716" s="45" t="s">
        <v>71</v>
      </c>
      <c r="AX716" s="149" t="str">
        <f>IF(AX715&lt;&gt;"",職員設定!$I$21,"0")</f>
        <v>0</v>
      </c>
      <c r="AY716" s="1001"/>
      <c r="AZ716" s="1046"/>
      <c r="BA716" s="971"/>
      <c r="BB716" s="45" t="s">
        <v>71</v>
      </c>
      <c r="BC716" s="149" t="str">
        <f>IF(BC715&lt;&gt;"",職員設定!$I$21,"0")</f>
        <v>0</v>
      </c>
      <c r="BD716" s="1001"/>
      <c r="BE716" s="1046"/>
      <c r="BF716" s="1064"/>
      <c r="BG716" s="45" t="s">
        <v>71</v>
      </c>
      <c r="BH716" s="149" t="str">
        <f>IF(BH715&lt;&gt;"",職員設定!$I$21,"0")</f>
        <v>0</v>
      </c>
      <c r="BI716" s="1001"/>
      <c r="BJ716" s="1046"/>
      <c r="BK716" s="1064"/>
      <c r="BL716" s="45"/>
      <c r="BM716" s="149"/>
      <c r="BN716" s="1001"/>
      <c r="BO716" s="984"/>
      <c r="BP716" s="954"/>
      <c r="BQ716" s="45"/>
      <c r="BR716" s="149"/>
      <c r="BS716" s="1001"/>
      <c r="BT716" s="984"/>
      <c r="BU716" s="954"/>
      <c r="BV716" s="45"/>
      <c r="BW716" s="149"/>
      <c r="BX716" s="1001"/>
      <c r="BY716" s="984"/>
      <c r="BZ716" s="954"/>
      <c r="CA716" s="1004"/>
      <c r="CB716" s="1020"/>
      <c r="CC716" s="1013"/>
    </row>
    <row r="717" spans="1:81" ht="18" customHeight="1" thickBot="1">
      <c r="A717" s="1180"/>
      <c r="B717" s="1163"/>
      <c r="C717" s="1141"/>
      <c r="D717" s="46" t="s">
        <v>51</v>
      </c>
      <c r="E717" s="18">
        <f>E715-E716</f>
        <v>0</v>
      </c>
      <c r="F717" s="1001"/>
      <c r="G717" s="1047"/>
      <c r="H717" s="1104"/>
      <c r="I717" s="46" t="s">
        <v>51</v>
      </c>
      <c r="J717" s="18">
        <f>J715-J716</f>
        <v>0</v>
      </c>
      <c r="K717" s="1001"/>
      <c r="L717" s="1047"/>
      <c r="M717" s="1104"/>
      <c r="N717" s="46" t="s">
        <v>51</v>
      </c>
      <c r="O717" s="18">
        <f>O715-O716</f>
        <v>0</v>
      </c>
      <c r="P717" s="1001"/>
      <c r="Q717" s="1047"/>
      <c r="R717" s="972"/>
      <c r="S717" s="46" t="s">
        <v>51</v>
      </c>
      <c r="T717" s="18">
        <f>T715-T716</f>
        <v>0</v>
      </c>
      <c r="U717" s="1001"/>
      <c r="V717" s="1047"/>
      <c r="W717" s="972"/>
      <c r="X717" s="46" t="s">
        <v>51</v>
      </c>
      <c r="Y717" s="18">
        <f>Y715-Y716</f>
        <v>0</v>
      </c>
      <c r="Z717" s="1001"/>
      <c r="AA717" s="1047"/>
      <c r="AB717" s="972"/>
      <c r="AC717" s="46" t="s">
        <v>51</v>
      </c>
      <c r="AD717" s="18">
        <f>AD715-AD716</f>
        <v>0</v>
      </c>
      <c r="AE717" s="1001"/>
      <c r="AF717" s="1047"/>
      <c r="AG717" s="972"/>
      <c r="AH717" s="46" t="s">
        <v>51</v>
      </c>
      <c r="AI717" s="18">
        <f>AI715-AI716</f>
        <v>0</v>
      </c>
      <c r="AJ717" s="1001"/>
      <c r="AK717" s="1047"/>
      <c r="AL717" s="972"/>
      <c r="AM717" s="46" t="s">
        <v>51</v>
      </c>
      <c r="AN717" s="18">
        <f>AN715-AN716</f>
        <v>0</v>
      </c>
      <c r="AO717" s="1001"/>
      <c r="AP717" s="1047"/>
      <c r="AQ717" s="972"/>
      <c r="AR717" s="46" t="s">
        <v>51</v>
      </c>
      <c r="AS717" s="18">
        <f>AS715-AS716</f>
        <v>0</v>
      </c>
      <c r="AT717" s="1001"/>
      <c r="AU717" s="1047"/>
      <c r="AV717" s="972"/>
      <c r="AW717" s="46" t="s">
        <v>51</v>
      </c>
      <c r="AX717" s="18">
        <f>AX715-AX716</f>
        <v>0</v>
      </c>
      <c r="AY717" s="1001"/>
      <c r="AZ717" s="1047"/>
      <c r="BA717" s="972"/>
      <c r="BB717" s="46" t="s">
        <v>51</v>
      </c>
      <c r="BC717" s="18">
        <f>BC715-BC716</f>
        <v>0</v>
      </c>
      <c r="BD717" s="1001"/>
      <c r="BE717" s="1047"/>
      <c r="BF717" s="1065"/>
      <c r="BG717" s="46" t="s">
        <v>51</v>
      </c>
      <c r="BH717" s="18">
        <f>BH715-BH716</f>
        <v>0</v>
      </c>
      <c r="BI717" s="1001"/>
      <c r="BJ717" s="1047"/>
      <c r="BK717" s="1065"/>
      <c r="BL717" s="77"/>
      <c r="BM717" s="78"/>
      <c r="BN717" s="1001"/>
      <c r="BO717" s="985"/>
      <c r="BP717" s="955"/>
      <c r="BQ717" s="77"/>
      <c r="BR717" s="78"/>
      <c r="BS717" s="1001"/>
      <c r="BT717" s="985"/>
      <c r="BU717" s="955"/>
      <c r="BV717" s="77"/>
      <c r="BW717" s="78"/>
      <c r="BX717" s="1001"/>
      <c r="BY717" s="985"/>
      <c r="BZ717" s="955"/>
      <c r="CA717" s="1005"/>
      <c r="CB717" s="1021"/>
      <c r="CC717" s="1014"/>
    </row>
    <row r="718" spans="1:81" ht="18" customHeight="1">
      <c r="A718" s="1180"/>
      <c r="B718" s="1142" t="s">
        <v>53</v>
      </c>
      <c r="C718" s="1177" t="str">
        <f>職員設定!$J$7</f>
        <v>名称</v>
      </c>
      <c r="D718" s="44" t="s">
        <v>48</v>
      </c>
      <c r="E718" s="32"/>
      <c r="F718" s="1001"/>
      <c r="G718" s="1045">
        <f>E721*F703-H718</f>
        <v>0</v>
      </c>
      <c r="H718" s="1095"/>
      <c r="I718" s="44" t="s">
        <v>48</v>
      </c>
      <c r="J718" s="32"/>
      <c r="K718" s="1001"/>
      <c r="L718" s="1045">
        <f>J721*K703-M718</f>
        <v>0</v>
      </c>
      <c r="M718" s="1095"/>
      <c r="N718" s="44" t="s">
        <v>48</v>
      </c>
      <c r="O718" s="32"/>
      <c r="P718" s="1001"/>
      <c r="Q718" s="1045">
        <f>O721*P703-R718</f>
        <v>0</v>
      </c>
      <c r="R718" s="986"/>
      <c r="S718" s="44" t="s">
        <v>48</v>
      </c>
      <c r="T718" s="32"/>
      <c r="U718" s="1001"/>
      <c r="V718" s="1045">
        <f>T721*U703-W718</f>
        <v>0</v>
      </c>
      <c r="W718" s="986"/>
      <c r="X718" s="44" t="s">
        <v>48</v>
      </c>
      <c r="Y718" s="32"/>
      <c r="Z718" s="1001"/>
      <c r="AA718" s="1045">
        <f>Y721*Z703-AB718</f>
        <v>0</v>
      </c>
      <c r="AB718" s="986"/>
      <c r="AC718" s="44" t="s">
        <v>48</v>
      </c>
      <c r="AD718" s="32"/>
      <c r="AE718" s="1001"/>
      <c r="AF718" s="1045">
        <f>AD721*AE703-AG718</f>
        <v>0</v>
      </c>
      <c r="AG718" s="986"/>
      <c r="AH718" s="44" t="s">
        <v>48</v>
      </c>
      <c r="AI718" s="32"/>
      <c r="AJ718" s="1001"/>
      <c r="AK718" s="1045">
        <f>AI721*AJ703-AL718</f>
        <v>0</v>
      </c>
      <c r="AL718" s="986"/>
      <c r="AM718" s="44" t="s">
        <v>48</v>
      </c>
      <c r="AN718" s="32"/>
      <c r="AO718" s="1001"/>
      <c r="AP718" s="1045">
        <f>AN721*AO703-AQ718</f>
        <v>0</v>
      </c>
      <c r="AQ718" s="986"/>
      <c r="AR718" s="44" t="s">
        <v>48</v>
      </c>
      <c r="AS718" s="32"/>
      <c r="AT718" s="1001"/>
      <c r="AU718" s="1045">
        <f>AS721*AT703-AV718</f>
        <v>0</v>
      </c>
      <c r="AV718" s="986"/>
      <c r="AW718" s="44" t="s">
        <v>48</v>
      </c>
      <c r="AX718" s="32"/>
      <c r="AY718" s="1001"/>
      <c r="AZ718" s="1045">
        <f>AX721*AY703-BA718</f>
        <v>0</v>
      </c>
      <c r="BA718" s="986"/>
      <c r="BB718" s="44" t="s">
        <v>48</v>
      </c>
      <c r="BC718" s="32"/>
      <c r="BD718" s="1001"/>
      <c r="BE718" s="1045">
        <f>BC721*BD703-BF718</f>
        <v>0</v>
      </c>
      <c r="BF718" s="986"/>
      <c r="BG718" s="44" t="s">
        <v>48</v>
      </c>
      <c r="BH718" s="32"/>
      <c r="BI718" s="1001"/>
      <c r="BJ718" s="1045">
        <f>BH721*BI703-BK718</f>
        <v>0</v>
      </c>
      <c r="BK718" s="986"/>
      <c r="BL718" s="409" t="s">
        <v>206</v>
      </c>
      <c r="BM718" s="32"/>
      <c r="BN718" s="1001"/>
      <c r="BO718" s="973">
        <f>BM721*BN703-BP718</f>
        <v>0</v>
      </c>
      <c r="BP718" s="961">
        <f>IF(BM719&gt;BM718,(BM719-BM718)*BN703,0)</f>
        <v>0</v>
      </c>
      <c r="BQ718" s="409" t="s">
        <v>206</v>
      </c>
      <c r="BR718" s="32"/>
      <c r="BS718" s="1001"/>
      <c r="BT718" s="973">
        <f>BR721*BS703-BU718</f>
        <v>0</v>
      </c>
      <c r="BU718" s="961">
        <f>IF(BR719&gt;BR718,(BR719-BR718)*BS703,0)</f>
        <v>0</v>
      </c>
      <c r="BV718" s="409" t="s">
        <v>206</v>
      </c>
      <c r="BW718" s="32"/>
      <c r="BX718" s="1001"/>
      <c r="BY718" s="973">
        <f>BW721*BX703-BZ718</f>
        <v>0</v>
      </c>
      <c r="BZ718" s="961">
        <f>IF(BW719&gt;BW718,(BW719-BW718)*BX703,0)</f>
        <v>0</v>
      </c>
      <c r="CA718" s="1003">
        <f>BJ718+BK718+BE718+BF718+AZ718+BA718+AU718+AV718+AP718+AQ718+AK718+AL718+AF718+AG718+AA718+AB718+V718+W718+Q718+R718+L718+M718+G718+H718+BO718+BP718+BT718+BU718+BY718+BZ718</f>
        <v>0</v>
      </c>
      <c r="CB718" s="1019">
        <f>H718+M718</f>
        <v>0</v>
      </c>
      <c r="CC718" s="944">
        <f>BK718+BF718+BA718+AV718+AQ718+AL718+AG718+AB718+W718+R718+BP718+BU718+BZ718</f>
        <v>0</v>
      </c>
    </row>
    <row r="719" spans="1:81" ht="18" customHeight="1">
      <c r="A719" s="1180"/>
      <c r="B719" s="1143"/>
      <c r="C719" s="1178"/>
      <c r="D719" s="48" t="s">
        <v>38</v>
      </c>
      <c r="E719" s="33"/>
      <c r="F719" s="1001"/>
      <c r="G719" s="1046"/>
      <c r="H719" s="1096"/>
      <c r="I719" s="48" t="s">
        <v>38</v>
      </c>
      <c r="J719" s="33"/>
      <c r="K719" s="1001"/>
      <c r="L719" s="1046"/>
      <c r="M719" s="1096"/>
      <c r="N719" s="48" t="s">
        <v>38</v>
      </c>
      <c r="O719" s="33"/>
      <c r="P719" s="1001"/>
      <c r="Q719" s="1046"/>
      <c r="R719" s="987"/>
      <c r="S719" s="48" t="s">
        <v>38</v>
      </c>
      <c r="T719" s="33"/>
      <c r="U719" s="1001"/>
      <c r="V719" s="1046"/>
      <c r="W719" s="987"/>
      <c r="X719" s="48" t="s">
        <v>38</v>
      </c>
      <c r="Y719" s="33"/>
      <c r="Z719" s="1001"/>
      <c r="AA719" s="1046"/>
      <c r="AB719" s="987"/>
      <c r="AC719" s="48" t="s">
        <v>38</v>
      </c>
      <c r="AD719" s="33"/>
      <c r="AE719" s="1001"/>
      <c r="AF719" s="1046"/>
      <c r="AG719" s="987"/>
      <c r="AH719" s="48" t="s">
        <v>38</v>
      </c>
      <c r="AI719" s="33"/>
      <c r="AJ719" s="1001"/>
      <c r="AK719" s="1046"/>
      <c r="AL719" s="987"/>
      <c r="AM719" s="48" t="s">
        <v>38</v>
      </c>
      <c r="AN719" s="33"/>
      <c r="AO719" s="1001"/>
      <c r="AP719" s="1046"/>
      <c r="AQ719" s="987"/>
      <c r="AR719" s="48" t="s">
        <v>38</v>
      </c>
      <c r="AS719" s="33"/>
      <c r="AT719" s="1001"/>
      <c r="AU719" s="1046"/>
      <c r="AV719" s="987"/>
      <c r="AW719" s="48" t="s">
        <v>38</v>
      </c>
      <c r="AX719" s="33"/>
      <c r="AY719" s="1001"/>
      <c r="AZ719" s="1046"/>
      <c r="BA719" s="987"/>
      <c r="BB719" s="48" t="s">
        <v>38</v>
      </c>
      <c r="BC719" s="33"/>
      <c r="BD719" s="1001"/>
      <c r="BE719" s="1046"/>
      <c r="BF719" s="987"/>
      <c r="BG719" s="48" t="s">
        <v>38</v>
      </c>
      <c r="BH719" s="33"/>
      <c r="BI719" s="1001"/>
      <c r="BJ719" s="1046"/>
      <c r="BK719" s="987"/>
      <c r="BL719" s="48" t="s">
        <v>205</v>
      </c>
      <c r="BM719" s="33"/>
      <c r="BN719" s="1001"/>
      <c r="BO719" s="974"/>
      <c r="BP719" s="958"/>
      <c r="BQ719" s="48" t="s">
        <v>205</v>
      </c>
      <c r="BR719" s="33"/>
      <c r="BS719" s="1001"/>
      <c r="BT719" s="974"/>
      <c r="BU719" s="958"/>
      <c r="BV719" s="48" t="s">
        <v>205</v>
      </c>
      <c r="BW719" s="33"/>
      <c r="BX719" s="1001"/>
      <c r="BY719" s="974"/>
      <c r="BZ719" s="958"/>
      <c r="CA719" s="1080"/>
      <c r="CB719" s="1022"/>
      <c r="CC719" s="1028"/>
    </row>
    <row r="720" spans="1:81" ht="18" customHeight="1">
      <c r="A720" s="1180"/>
      <c r="B720" s="1143"/>
      <c r="C720" s="1178"/>
      <c r="D720" s="49" t="s">
        <v>44</v>
      </c>
      <c r="E720" s="34"/>
      <c r="F720" s="1001"/>
      <c r="G720" s="1046"/>
      <c r="H720" s="1096"/>
      <c r="I720" s="49" t="s">
        <v>44</v>
      </c>
      <c r="J720" s="34"/>
      <c r="K720" s="1001"/>
      <c r="L720" s="1046"/>
      <c r="M720" s="1096"/>
      <c r="N720" s="49" t="s">
        <v>44</v>
      </c>
      <c r="O720" s="34"/>
      <c r="P720" s="1001"/>
      <c r="Q720" s="1046"/>
      <c r="R720" s="987"/>
      <c r="S720" s="49" t="s">
        <v>44</v>
      </c>
      <c r="T720" s="34"/>
      <c r="U720" s="1001"/>
      <c r="V720" s="1046"/>
      <c r="W720" s="987"/>
      <c r="X720" s="49" t="s">
        <v>44</v>
      </c>
      <c r="Y720" s="34"/>
      <c r="Z720" s="1001"/>
      <c r="AA720" s="1046"/>
      <c r="AB720" s="987"/>
      <c r="AC720" s="49" t="s">
        <v>44</v>
      </c>
      <c r="AD720" s="34"/>
      <c r="AE720" s="1001"/>
      <c r="AF720" s="1046"/>
      <c r="AG720" s="987"/>
      <c r="AH720" s="49" t="s">
        <v>44</v>
      </c>
      <c r="AI720" s="34"/>
      <c r="AJ720" s="1001"/>
      <c r="AK720" s="1046"/>
      <c r="AL720" s="987"/>
      <c r="AM720" s="49" t="s">
        <v>44</v>
      </c>
      <c r="AN720" s="34"/>
      <c r="AO720" s="1001"/>
      <c r="AP720" s="1046"/>
      <c r="AQ720" s="987"/>
      <c r="AR720" s="49" t="s">
        <v>44</v>
      </c>
      <c r="AS720" s="34"/>
      <c r="AT720" s="1001"/>
      <c r="AU720" s="1046"/>
      <c r="AV720" s="987"/>
      <c r="AW720" s="49" t="s">
        <v>44</v>
      </c>
      <c r="AX720" s="34"/>
      <c r="AY720" s="1001"/>
      <c r="AZ720" s="1046"/>
      <c r="BA720" s="987"/>
      <c r="BB720" s="49" t="s">
        <v>44</v>
      </c>
      <c r="BC720" s="34"/>
      <c r="BD720" s="1001"/>
      <c r="BE720" s="1046"/>
      <c r="BF720" s="987"/>
      <c r="BG720" s="49" t="s">
        <v>44</v>
      </c>
      <c r="BH720" s="34"/>
      <c r="BI720" s="1001"/>
      <c r="BJ720" s="1046"/>
      <c r="BK720" s="987"/>
      <c r="BL720" s="517" t="s">
        <v>52</v>
      </c>
      <c r="BM720" s="28">
        <f>IF(BM719="",0,職員設定!M21)</f>
        <v>0</v>
      </c>
      <c r="BN720" s="1001"/>
      <c r="BO720" s="974"/>
      <c r="BP720" s="958"/>
      <c r="BQ720" s="517" t="s">
        <v>52</v>
      </c>
      <c r="BR720" s="28">
        <f>IF(BR719="",0,職員設定!N21)</f>
        <v>0</v>
      </c>
      <c r="BS720" s="1001"/>
      <c r="BT720" s="974"/>
      <c r="BU720" s="958"/>
      <c r="BV720" s="250" t="s">
        <v>52</v>
      </c>
      <c r="BW720" s="34"/>
      <c r="BX720" s="1001"/>
      <c r="BY720" s="974"/>
      <c r="BZ720" s="958"/>
      <c r="CA720" s="1080"/>
      <c r="CB720" s="1022"/>
      <c r="CC720" s="1028"/>
    </row>
    <row r="721" spans="1:81" ht="18" customHeight="1" thickBot="1">
      <c r="A721" s="1180"/>
      <c r="B721" s="1143"/>
      <c r="C721" s="1179"/>
      <c r="D721" s="50" t="s">
        <v>88</v>
      </c>
      <c r="E721" s="18">
        <f>E719-E720</f>
        <v>0</v>
      </c>
      <c r="F721" s="1001"/>
      <c r="G721" s="1047"/>
      <c r="H721" s="1097"/>
      <c r="I721" s="50" t="s">
        <v>88</v>
      </c>
      <c r="J721" s="18">
        <f>J719-J720</f>
        <v>0</v>
      </c>
      <c r="K721" s="1001"/>
      <c r="L721" s="1047"/>
      <c r="M721" s="1097"/>
      <c r="N721" s="50" t="s">
        <v>88</v>
      </c>
      <c r="O721" s="18">
        <f>O719-O720</f>
        <v>0</v>
      </c>
      <c r="P721" s="1001"/>
      <c r="Q721" s="1047"/>
      <c r="R721" s="988"/>
      <c r="S721" s="50" t="s">
        <v>88</v>
      </c>
      <c r="T721" s="18">
        <f>T719-T720</f>
        <v>0</v>
      </c>
      <c r="U721" s="1001"/>
      <c r="V721" s="1047"/>
      <c r="W721" s="988"/>
      <c r="X721" s="50" t="s">
        <v>88</v>
      </c>
      <c r="Y721" s="18">
        <f>Y719-Y720</f>
        <v>0</v>
      </c>
      <c r="Z721" s="1001"/>
      <c r="AA721" s="1047"/>
      <c r="AB721" s="988"/>
      <c r="AC721" s="50" t="s">
        <v>88</v>
      </c>
      <c r="AD721" s="18">
        <f>AD719-AD720</f>
        <v>0</v>
      </c>
      <c r="AE721" s="1001"/>
      <c r="AF721" s="1047"/>
      <c r="AG721" s="988"/>
      <c r="AH721" s="50" t="s">
        <v>88</v>
      </c>
      <c r="AI721" s="18">
        <f>AI719-AI720</f>
        <v>0</v>
      </c>
      <c r="AJ721" s="1001"/>
      <c r="AK721" s="1047"/>
      <c r="AL721" s="988"/>
      <c r="AM721" s="50" t="s">
        <v>88</v>
      </c>
      <c r="AN721" s="18">
        <f>AN719-AN720</f>
        <v>0</v>
      </c>
      <c r="AO721" s="1001"/>
      <c r="AP721" s="1047"/>
      <c r="AQ721" s="988"/>
      <c r="AR721" s="50" t="s">
        <v>88</v>
      </c>
      <c r="AS721" s="18">
        <f>AS719-AS720</f>
        <v>0</v>
      </c>
      <c r="AT721" s="1001"/>
      <c r="AU721" s="1047"/>
      <c r="AV721" s="988"/>
      <c r="AW721" s="50" t="s">
        <v>88</v>
      </c>
      <c r="AX721" s="18">
        <f>AX719-AX720</f>
        <v>0</v>
      </c>
      <c r="AY721" s="1001"/>
      <c r="AZ721" s="1047"/>
      <c r="BA721" s="988"/>
      <c r="BB721" s="50" t="s">
        <v>88</v>
      </c>
      <c r="BC721" s="18">
        <f>BC719-BC720</f>
        <v>0</v>
      </c>
      <c r="BD721" s="1001"/>
      <c r="BE721" s="1047"/>
      <c r="BF721" s="988"/>
      <c r="BG721" s="50" t="s">
        <v>88</v>
      </c>
      <c r="BH721" s="18">
        <f>BH719-BH720</f>
        <v>0</v>
      </c>
      <c r="BI721" s="1001"/>
      <c r="BJ721" s="1047"/>
      <c r="BK721" s="988"/>
      <c r="BL721" s="50" t="s">
        <v>204</v>
      </c>
      <c r="BM721" s="18">
        <f>BM719-BM720</f>
        <v>0</v>
      </c>
      <c r="BN721" s="1001"/>
      <c r="BO721" s="975"/>
      <c r="BP721" s="959"/>
      <c r="BQ721" s="50" t="s">
        <v>204</v>
      </c>
      <c r="BR721" s="18">
        <f>BR719-BR720</f>
        <v>0</v>
      </c>
      <c r="BS721" s="1001"/>
      <c r="BT721" s="975"/>
      <c r="BU721" s="959"/>
      <c r="BV721" s="50" t="s">
        <v>204</v>
      </c>
      <c r="BW721" s="18">
        <f>BW719-BW720</f>
        <v>0</v>
      </c>
      <c r="BX721" s="1001"/>
      <c r="BY721" s="975"/>
      <c r="BZ721" s="959"/>
      <c r="CA721" s="1081"/>
      <c r="CB721" s="1023"/>
      <c r="CC721" s="1029">
        <f t="shared" ref="CC721" si="311">BK721+BF721+BA721+AV721+AQ721+AL721+AG721+AB721+W721+R721</f>
        <v>0</v>
      </c>
    </row>
    <row r="722" spans="1:81" ht="18" customHeight="1">
      <c r="A722" s="1180"/>
      <c r="B722" s="1143"/>
      <c r="C722" s="1177" t="str">
        <f>職員設定!$K$7</f>
        <v>名称</v>
      </c>
      <c r="D722" s="44" t="s">
        <v>48</v>
      </c>
      <c r="E722" s="32"/>
      <c r="F722" s="1001"/>
      <c r="G722" s="1045">
        <f>E725*F703-H722</f>
        <v>0</v>
      </c>
      <c r="H722" s="1095"/>
      <c r="I722" s="44" t="s">
        <v>48</v>
      </c>
      <c r="J722" s="32"/>
      <c r="K722" s="1001"/>
      <c r="L722" s="1045">
        <f>J725*K703+M722</f>
        <v>0</v>
      </c>
      <c r="M722" s="1095"/>
      <c r="N722" s="44" t="s">
        <v>48</v>
      </c>
      <c r="O722" s="32"/>
      <c r="P722" s="1001"/>
      <c r="Q722" s="1045">
        <f>O725*P703+R722</f>
        <v>0</v>
      </c>
      <c r="R722" s="986"/>
      <c r="S722" s="44" t="s">
        <v>48</v>
      </c>
      <c r="T722" s="32"/>
      <c r="U722" s="1001"/>
      <c r="V722" s="1045">
        <f>T725*U703+W722</f>
        <v>0</v>
      </c>
      <c r="W722" s="986"/>
      <c r="X722" s="44" t="s">
        <v>48</v>
      </c>
      <c r="Y722" s="32"/>
      <c r="Z722" s="1001"/>
      <c r="AA722" s="1045">
        <f>Y725*Z703+AB722</f>
        <v>0</v>
      </c>
      <c r="AB722" s="986"/>
      <c r="AC722" s="44" t="s">
        <v>48</v>
      </c>
      <c r="AD722" s="32"/>
      <c r="AE722" s="1001"/>
      <c r="AF722" s="1045">
        <f>AD725*AE703+AG722</f>
        <v>0</v>
      </c>
      <c r="AG722" s="986"/>
      <c r="AH722" s="44" t="s">
        <v>48</v>
      </c>
      <c r="AI722" s="32"/>
      <c r="AJ722" s="1001"/>
      <c r="AK722" s="1045">
        <f>AI725*AJ703+AL722</f>
        <v>0</v>
      </c>
      <c r="AL722" s="986"/>
      <c r="AM722" s="44" t="s">
        <v>48</v>
      </c>
      <c r="AN722" s="32"/>
      <c r="AO722" s="1001"/>
      <c r="AP722" s="1045">
        <f>AN725*AO703+AQ722</f>
        <v>0</v>
      </c>
      <c r="AQ722" s="986"/>
      <c r="AR722" s="44" t="s">
        <v>48</v>
      </c>
      <c r="AS722" s="32"/>
      <c r="AT722" s="1001"/>
      <c r="AU722" s="1045">
        <f>AS725*AT703+AV722</f>
        <v>0</v>
      </c>
      <c r="AV722" s="986"/>
      <c r="AW722" s="44" t="s">
        <v>48</v>
      </c>
      <c r="AX722" s="32"/>
      <c r="AY722" s="1001"/>
      <c r="AZ722" s="1045">
        <f>AX725*AY703+BA722</f>
        <v>0</v>
      </c>
      <c r="BA722" s="986"/>
      <c r="BB722" s="44" t="s">
        <v>48</v>
      </c>
      <c r="BC722" s="32"/>
      <c r="BD722" s="1001"/>
      <c r="BE722" s="1045">
        <f>BC725*BD703+BF722</f>
        <v>0</v>
      </c>
      <c r="BF722" s="986"/>
      <c r="BG722" s="44" t="s">
        <v>48</v>
      </c>
      <c r="BH722" s="32"/>
      <c r="BI722" s="1001"/>
      <c r="BJ722" s="1045">
        <f>BH725*BI703+BK722</f>
        <v>0</v>
      </c>
      <c r="BK722" s="986"/>
      <c r="BL722" s="75"/>
      <c r="BM722" s="76"/>
      <c r="BN722" s="1001"/>
      <c r="BO722" s="976"/>
      <c r="BP722" s="962"/>
      <c r="BQ722" s="75"/>
      <c r="BR722" s="76"/>
      <c r="BS722" s="1001"/>
      <c r="BT722" s="976"/>
      <c r="BU722" s="962"/>
      <c r="BV722" s="75"/>
      <c r="BW722" s="76"/>
      <c r="BX722" s="1001"/>
      <c r="BY722" s="976"/>
      <c r="BZ722" s="962"/>
      <c r="CA722" s="1082">
        <f>BJ722+BK722+BE722+BF722+AZ722+BA722+AU722+AV722+AP722+AQ722+AK722+AL722+AF722+AG722+AA722+AB722+V722+W722+Q722+R722+L722+M722+G722+H722</f>
        <v>0</v>
      </c>
      <c r="CB722" s="1024">
        <f t="shared" ref="CB722" si="312">H722+M722</f>
        <v>0</v>
      </c>
      <c r="CC722" s="944">
        <f>BK722+BF722+BA722+AV722+AQ722+AL722+AG722+AB722+W722+R722</f>
        <v>0</v>
      </c>
    </row>
    <row r="723" spans="1:81" ht="18" customHeight="1">
      <c r="A723" s="1180"/>
      <c r="B723" s="1143"/>
      <c r="C723" s="1178"/>
      <c r="D723" s="48" t="s">
        <v>38</v>
      </c>
      <c r="E723" s="33"/>
      <c r="F723" s="1001"/>
      <c r="G723" s="1048"/>
      <c r="H723" s="1096"/>
      <c r="I723" s="48" t="s">
        <v>38</v>
      </c>
      <c r="J723" s="33"/>
      <c r="K723" s="1001"/>
      <c r="L723" s="1048"/>
      <c r="M723" s="1096"/>
      <c r="N723" s="48" t="s">
        <v>38</v>
      </c>
      <c r="O723" s="33"/>
      <c r="P723" s="1001"/>
      <c r="Q723" s="1048"/>
      <c r="R723" s="987"/>
      <c r="S723" s="48" t="s">
        <v>38</v>
      </c>
      <c r="T723" s="33"/>
      <c r="U723" s="1001"/>
      <c r="V723" s="1048"/>
      <c r="W723" s="987"/>
      <c r="X723" s="48" t="s">
        <v>38</v>
      </c>
      <c r="Y723" s="33"/>
      <c r="Z723" s="1001"/>
      <c r="AA723" s="1048"/>
      <c r="AB723" s="987"/>
      <c r="AC723" s="48" t="s">
        <v>38</v>
      </c>
      <c r="AD723" s="33"/>
      <c r="AE723" s="1001"/>
      <c r="AF723" s="1048"/>
      <c r="AG723" s="987"/>
      <c r="AH723" s="48" t="s">
        <v>38</v>
      </c>
      <c r="AI723" s="33"/>
      <c r="AJ723" s="1001"/>
      <c r="AK723" s="1048"/>
      <c r="AL723" s="987"/>
      <c r="AM723" s="48" t="s">
        <v>38</v>
      </c>
      <c r="AN723" s="33"/>
      <c r="AO723" s="1001"/>
      <c r="AP723" s="1048"/>
      <c r="AQ723" s="987"/>
      <c r="AR723" s="48" t="s">
        <v>38</v>
      </c>
      <c r="AS723" s="33"/>
      <c r="AT723" s="1001"/>
      <c r="AU723" s="1048"/>
      <c r="AV723" s="987"/>
      <c r="AW723" s="48" t="s">
        <v>38</v>
      </c>
      <c r="AX723" s="33"/>
      <c r="AY723" s="1001"/>
      <c r="AZ723" s="1048"/>
      <c r="BA723" s="987"/>
      <c r="BB723" s="48" t="s">
        <v>38</v>
      </c>
      <c r="BC723" s="33"/>
      <c r="BD723" s="1001"/>
      <c r="BE723" s="1048"/>
      <c r="BF723" s="987"/>
      <c r="BG723" s="48" t="s">
        <v>38</v>
      </c>
      <c r="BH723" s="33"/>
      <c r="BI723" s="1001"/>
      <c r="BJ723" s="1048"/>
      <c r="BK723" s="987"/>
      <c r="BL723" s="79"/>
      <c r="BM723" s="80"/>
      <c r="BN723" s="1001"/>
      <c r="BO723" s="977"/>
      <c r="BP723" s="954"/>
      <c r="BQ723" s="79"/>
      <c r="BR723" s="80"/>
      <c r="BS723" s="1001"/>
      <c r="BT723" s="977"/>
      <c r="BU723" s="954"/>
      <c r="BV723" s="79"/>
      <c r="BW723" s="80"/>
      <c r="BX723" s="1001"/>
      <c r="BY723" s="977"/>
      <c r="BZ723" s="954"/>
      <c r="CA723" s="1080"/>
      <c r="CB723" s="1020"/>
      <c r="CC723" s="945"/>
    </row>
    <row r="724" spans="1:81" ht="18" customHeight="1">
      <c r="A724" s="1180"/>
      <c r="B724" s="1143"/>
      <c r="C724" s="1178"/>
      <c r="D724" s="49" t="s">
        <v>44</v>
      </c>
      <c r="E724" s="34"/>
      <c r="F724" s="1001"/>
      <c r="G724" s="1048"/>
      <c r="H724" s="1096"/>
      <c r="I724" s="49" t="s">
        <v>44</v>
      </c>
      <c r="J724" s="34"/>
      <c r="K724" s="1001"/>
      <c r="L724" s="1048"/>
      <c r="M724" s="1096"/>
      <c r="N724" s="49" t="s">
        <v>44</v>
      </c>
      <c r="O724" s="34"/>
      <c r="P724" s="1001"/>
      <c r="Q724" s="1048"/>
      <c r="R724" s="987"/>
      <c r="S724" s="49" t="s">
        <v>44</v>
      </c>
      <c r="T724" s="34"/>
      <c r="U724" s="1001"/>
      <c r="V724" s="1048"/>
      <c r="W724" s="987"/>
      <c r="X724" s="49" t="s">
        <v>44</v>
      </c>
      <c r="Y724" s="34"/>
      <c r="Z724" s="1001"/>
      <c r="AA724" s="1048"/>
      <c r="AB724" s="987"/>
      <c r="AC724" s="49" t="s">
        <v>44</v>
      </c>
      <c r="AD724" s="34"/>
      <c r="AE724" s="1001"/>
      <c r="AF724" s="1048"/>
      <c r="AG724" s="987"/>
      <c r="AH724" s="49" t="s">
        <v>44</v>
      </c>
      <c r="AI724" s="34"/>
      <c r="AJ724" s="1001"/>
      <c r="AK724" s="1048"/>
      <c r="AL724" s="987"/>
      <c r="AM724" s="49" t="s">
        <v>44</v>
      </c>
      <c r="AN724" s="34"/>
      <c r="AO724" s="1001"/>
      <c r="AP724" s="1048"/>
      <c r="AQ724" s="987"/>
      <c r="AR724" s="49" t="s">
        <v>44</v>
      </c>
      <c r="AS724" s="34"/>
      <c r="AT724" s="1001"/>
      <c r="AU724" s="1048"/>
      <c r="AV724" s="987"/>
      <c r="AW724" s="49" t="s">
        <v>44</v>
      </c>
      <c r="AX724" s="34"/>
      <c r="AY724" s="1001"/>
      <c r="AZ724" s="1048"/>
      <c r="BA724" s="987"/>
      <c r="BB724" s="49" t="s">
        <v>44</v>
      </c>
      <c r="BC724" s="34"/>
      <c r="BD724" s="1001"/>
      <c r="BE724" s="1048"/>
      <c r="BF724" s="987"/>
      <c r="BG724" s="49" t="s">
        <v>44</v>
      </c>
      <c r="BH724" s="34"/>
      <c r="BI724" s="1001"/>
      <c r="BJ724" s="1048"/>
      <c r="BK724" s="987"/>
      <c r="BL724" s="72"/>
      <c r="BM724" s="28"/>
      <c r="BN724" s="1001"/>
      <c r="BO724" s="977"/>
      <c r="BP724" s="954"/>
      <c r="BQ724" s="72"/>
      <c r="BR724" s="28"/>
      <c r="BS724" s="1001"/>
      <c r="BT724" s="977"/>
      <c r="BU724" s="954"/>
      <c r="BV724" s="72"/>
      <c r="BW724" s="28"/>
      <c r="BX724" s="1001"/>
      <c r="BY724" s="977"/>
      <c r="BZ724" s="954"/>
      <c r="CA724" s="1080"/>
      <c r="CB724" s="1020"/>
      <c r="CC724" s="945"/>
    </row>
    <row r="725" spans="1:81" ht="18" customHeight="1" thickBot="1">
      <c r="A725" s="1180"/>
      <c r="B725" s="1143"/>
      <c r="C725" s="1179"/>
      <c r="D725" s="50" t="s">
        <v>88</v>
      </c>
      <c r="E725" s="18">
        <f>E723-E724</f>
        <v>0</v>
      </c>
      <c r="F725" s="1001"/>
      <c r="G725" s="1049"/>
      <c r="H725" s="1097"/>
      <c r="I725" s="50" t="s">
        <v>88</v>
      </c>
      <c r="J725" s="18">
        <f>J723-J724</f>
        <v>0</v>
      </c>
      <c r="K725" s="1001"/>
      <c r="L725" s="1049"/>
      <c r="M725" s="1097"/>
      <c r="N725" s="50" t="s">
        <v>88</v>
      </c>
      <c r="O725" s="18">
        <f>O723-O724</f>
        <v>0</v>
      </c>
      <c r="P725" s="1001"/>
      <c r="Q725" s="1049"/>
      <c r="R725" s="988"/>
      <c r="S725" s="50" t="s">
        <v>88</v>
      </c>
      <c r="T725" s="18">
        <f>T723-T724</f>
        <v>0</v>
      </c>
      <c r="U725" s="1001"/>
      <c r="V725" s="1049"/>
      <c r="W725" s="988"/>
      <c r="X725" s="50" t="s">
        <v>88</v>
      </c>
      <c r="Y725" s="18">
        <f>Y723-Y724</f>
        <v>0</v>
      </c>
      <c r="Z725" s="1001"/>
      <c r="AA725" s="1049"/>
      <c r="AB725" s="988"/>
      <c r="AC725" s="50" t="s">
        <v>88</v>
      </c>
      <c r="AD725" s="18">
        <f>AD723-AD724</f>
        <v>0</v>
      </c>
      <c r="AE725" s="1001"/>
      <c r="AF725" s="1049"/>
      <c r="AG725" s="988"/>
      <c r="AH725" s="50" t="s">
        <v>88</v>
      </c>
      <c r="AI725" s="18">
        <f>AI723-AI724</f>
        <v>0</v>
      </c>
      <c r="AJ725" s="1001"/>
      <c r="AK725" s="1049"/>
      <c r="AL725" s="988"/>
      <c r="AM725" s="50" t="s">
        <v>88</v>
      </c>
      <c r="AN725" s="18">
        <f>AN723-AN724</f>
        <v>0</v>
      </c>
      <c r="AO725" s="1001"/>
      <c r="AP725" s="1049"/>
      <c r="AQ725" s="988"/>
      <c r="AR725" s="50" t="s">
        <v>88</v>
      </c>
      <c r="AS725" s="18">
        <f>AS723-AS724</f>
        <v>0</v>
      </c>
      <c r="AT725" s="1001"/>
      <c r="AU725" s="1049"/>
      <c r="AV725" s="988"/>
      <c r="AW725" s="50" t="s">
        <v>88</v>
      </c>
      <c r="AX725" s="18">
        <f>AX723-AX724</f>
        <v>0</v>
      </c>
      <c r="AY725" s="1001"/>
      <c r="AZ725" s="1049"/>
      <c r="BA725" s="988"/>
      <c r="BB725" s="50" t="s">
        <v>88</v>
      </c>
      <c r="BC725" s="18">
        <f>BC723-BC724</f>
        <v>0</v>
      </c>
      <c r="BD725" s="1001"/>
      <c r="BE725" s="1049"/>
      <c r="BF725" s="988"/>
      <c r="BG725" s="50" t="s">
        <v>88</v>
      </c>
      <c r="BH725" s="18">
        <f>BH723-BH724</f>
        <v>0</v>
      </c>
      <c r="BI725" s="1001"/>
      <c r="BJ725" s="1049"/>
      <c r="BK725" s="988"/>
      <c r="BL725" s="81"/>
      <c r="BM725" s="78"/>
      <c r="BN725" s="1001"/>
      <c r="BO725" s="978"/>
      <c r="BP725" s="955"/>
      <c r="BQ725" s="81"/>
      <c r="BR725" s="78"/>
      <c r="BS725" s="1001"/>
      <c r="BT725" s="978"/>
      <c r="BU725" s="955"/>
      <c r="BV725" s="81"/>
      <c r="BW725" s="78"/>
      <c r="BX725" s="1001"/>
      <c r="BY725" s="978"/>
      <c r="BZ725" s="955"/>
      <c r="CA725" s="1081"/>
      <c r="CB725" s="1021"/>
      <c r="CC725" s="945">
        <f t="shared" ref="CC725:CC745" si="313">BK725+BF725+BA725+AV725+AQ725+AL725+AG725+AB725+W725+R725</f>
        <v>0</v>
      </c>
    </row>
    <row r="726" spans="1:81" ht="18" customHeight="1" thickBot="1">
      <c r="A726" s="1180"/>
      <c r="B726" s="1143"/>
      <c r="C726" s="1145" t="s">
        <v>41</v>
      </c>
      <c r="D726" s="44" t="s">
        <v>118</v>
      </c>
      <c r="E726" s="35"/>
      <c r="F726" s="1001"/>
      <c r="G726" s="1045">
        <f>E729*F703-H726</f>
        <v>0</v>
      </c>
      <c r="H726" s="1095"/>
      <c r="I726" s="44" t="s">
        <v>118</v>
      </c>
      <c r="J726" s="35"/>
      <c r="K726" s="1001"/>
      <c r="L726" s="1045">
        <f>J729*K703-M726</f>
        <v>0</v>
      </c>
      <c r="M726" s="1095"/>
      <c r="N726" s="44" t="s">
        <v>119</v>
      </c>
      <c r="O726" s="35"/>
      <c r="P726" s="1001"/>
      <c r="Q726" s="1045">
        <f>O729*P703-R726</f>
        <v>0</v>
      </c>
      <c r="R726" s="961">
        <f>IF(O726="",0,ROUND(SUM(R703:R717)*O726*P703/職員設定!$C$7,0))</f>
        <v>0</v>
      </c>
      <c r="S726" s="44" t="s">
        <v>119</v>
      </c>
      <c r="T726" s="35"/>
      <c r="U726" s="1001"/>
      <c r="V726" s="1045">
        <f>T729*U703-W726</f>
        <v>0</v>
      </c>
      <c r="W726" s="961">
        <f>IF(T726="",0,ROUND(SUM(W703:W717)*T726*U703/職員設定!$C$7,0))</f>
        <v>0</v>
      </c>
      <c r="X726" s="44" t="s">
        <v>119</v>
      </c>
      <c r="Y726" s="35"/>
      <c r="Z726" s="1001"/>
      <c r="AA726" s="1045">
        <f>Y729*Z703-AB726</f>
        <v>0</v>
      </c>
      <c r="AB726" s="961">
        <f>IF(Y726="",0,ROUND(SUM(AB703:AB717)*Y726*Z703/職員設定!$C$7,0))</f>
        <v>0</v>
      </c>
      <c r="AC726" s="44" t="s">
        <v>119</v>
      </c>
      <c r="AD726" s="35"/>
      <c r="AE726" s="1001"/>
      <c r="AF726" s="1045">
        <f>AD729*AE703-AG726</f>
        <v>0</v>
      </c>
      <c r="AG726" s="961">
        <f>IF(AD726="",0,ROUND(SUM(AG703:AG717)*AD726*AE703/職員設定!$C$7,0))</f>
        <v>0</v>
      </c>
      <c r="AH726" s="44" t="s">
        <v>119</v>
      </c>
      <c r="AI726" s="35"/>
      <c r="AJ726" s="1001"/>
      <c r="AK726" s="1045">
        <f>AI729*AJ703-AL726</f>
        <v>0</v>
      </c>
      <c r="AL726" s="961">
        <f>IF(AI726="",0,ROUND(SUM(AL703:AL717)*AI726*AJ703/職員設定!$C$7,0))</f>
        <v>0</v>
      </c>
      <c r="AM726" s="44" t="s">
        <v>119</v>
      </c>
      <c r="AN726" s="35"/>
      <c r="AO726" s="1001"/>
      <c r="AP726" s="1045">
        <f>AN729*AO703-AQ726</f>
        <v>0</v>
      </c>
      <c r="AQ726" s="961">
        <f>IF(AN726="",0,ROUND(SUM(AQ703:AQ717)*AN726*AO703/職員設定!$C$7,0))</f>
        <v>0</v>
      </c>
      <c r="AR726" s="44" t="s">
        <v>119</v>
      </c>
      <c r="AS726" s="35"/>
      <c r="AT726" s="1001"/>
      <c r="AU726" s="1045">
        <f>AS729*AT703-AV726</f>
        <v>0</v>
      </c>
      <c r="AV726" s="961">
        <f>IF(AS726="",0,ROUND(SUM(AV703:AV717)*AS726*AT703/職員設定!$C$7,0))</f>
        <v>0</v>
      </c>
      <c r="AW726" s="44" t="s">
        <v>119</v>
      </c>
      <c r="AX726" s="35"/>
      <c r="AY726" s="1001"/>
      <c r="AZ726" s="1045">
        <f>AX729*AY703-BA726</f>
        <v>0</v>
      </c>
      <c r="BA726" s="961">
        <f>IF(AX726="",0,ROUND(SUM(BA703:BA717)*AX726*AY703/職員設定!$C$7,0))</f>
        <v>0</v>
      </c>
      <c r="BB726" s="44" t="s">
        <v>119</v>
      </c>
      <c r="BC726" s="35"/>
      <c r="BD726" s="1001"/>
      <c r="BE726" s="1045">
        <f>BC729*BD703-BF726</f>
        <v>0</v>
      </c>
      <c r="BF726" s="961">
        <f>IF(BC726="",0,ROUND(SUM(BF703:BF717)*BC726*BD703/職員設定!$C$7,0))</f>
        <v>0</v>
      </c>
      <c r="BG726" s="44" t="s">
        <v>119</v>
      </c>
      <c r="BH726" s="35"/>
      <c r="BI726" s="1001"/>
      <c r="BJ726" s="1045">
        <f>BH729*BI703-BK726</f>
        <v>0</v>
      </c>
      <c r="BK726" s="961">
        <f>IF(BH726="",0,ROUND(SUM(BK703:BK717)*BH726*BI703/職員設定!$C$7,0))</f>
        <v>0</v>
      </c>
      <c r="BL726" s="75"/>
      <c r="BM726" s="82"/>
      <c r="BN726" s="1001"/>
      <c r="BO726" s="966"/>
      <c r="BP726" s="953"/>
      <c r="BQ726" s="75"/>
      <c r="BR726" s="82"/>
      <c r="BS726" s="1001"/>
      <c r="BT726" s="966"/>
      <c r="BU726" s="953"/>
      <c r="BV726" s="75"/>
      <c r="BW726" s="82"/>
      <c r="BX726" s="1001"/>
      <c r="BY726" s="966"/>
      <c r="BZ726" s="953"/>
      <c r="CA726" s="1082">
        <f t="shared" ref="CA726" si="314">BJ726+BK726+BE726+BF726+AZ726+BA726+AU726+AV726+AP726+AQ726+AK726+AL726+AF726+AG726+AA726+AB726+V726+W726+Q726+R726+L726+M726+G726+H726</f>
        <v>0</v>
      </c>
      <c r="CB726" s="1024">
        <f t="shared" ref="CB726" si="315">H726+M726</f>
        <v>0</v>
      </c>
      <c r="CC726" s="946">
        <f>BK726+BF726+BA726+AV726+AQ726+AL726+AG726+AB726+W726+R726</f>
        <v>0</v>
      </c>
    </row>
    <row r="727" spans="1:81" ht="18" customHeight="1" thickBot="1">
      <c r="A727" s="1180"/>
      <c r="B727" s="1143"/>
      <c r="C727" s="1146"/>
      <c r="D727" s="48" t="s">
        <v>38</v>
      </c>
      <c r="E727" s="33"/>
      <c r="F727" s="1001"/>
      <c r="G727" s="1046"/>
      <c r="H727" s="1096"/>
      <c r="I727" s="48" t="s">
        <v>38</v>
      </c>
      <c r="J727" s="33"/>
      <c r="K727" s="1001"/>
      <c r="L727" s="1046"/>
      <c r="M727" s="1096"/>
      <c r="N727" s="48" t="s">
        <v>38</v>
      </c>
      <c r="O727" s="33"/>
      <c r="P727" s="1001"/>
      <c r="Q727" s="1046"/>
      <c r="R727" s="979"/>
      <c r="S727" s="48" t="s">
        <v>38</v>
      </c>
      <c r="T727" s="33"/>
      <c r="U727" s="1001"/>
      <c r="V727" s="1046"/>
      <c r="W727" s="979"/>
      <c r="X727" s="48" t="s">
        <v>38</v>
      </c>
      <c r="Y727" s="33"/>
      <c r="Z727" s="1001"/>
      <c r="AA727" s="1046"/>
      <c r="AB727" s="979"/>
      <c r="AC727" s="48" t="s">
        <v>38</v>
      </c>
      <c r="AD727" s="33"/>
      <c r="AE727" s="1001"/>
      <c r="AF727" s="1046"/>
      <c r="AG727" s="979"/>
      <c r="AH727" s="48" t="s">
        <v>38</v>
      </c>
      <c r="AI727" s="33"/>
      <c r="AJ727" s="1001"/>
      <c r="AK727" s="1046"/>
      <c r="AL727" s="979"/>
      <c r="AM727" s="48" t="s">
        <v>38</v>
      </c>
      <c r="AN727" s="33"/>
      <c r="AO727" s="1001"/>
      <c r="AP727" s="1046"/>
      <c r="AQ727" s="979"/>
      <c r="AR727" s="48" t="s">
        <v>38</v>
      </c>
      <c r="AS727" s="33"/>
      <c r="AT727" s="1001"/>
      <c r="AU727" s="1046"/>
      <c r="AV727" s="979"/>
      <c r="AW727" s="48" t="s">
        <v>38</v>
      </c>
      <c r="AX727" s="33"/>
      <c r="AY727" s="1001"/>
      <c r="AZ727" s="1046"/>
      <c r="BA727" s="979"/>
      <c r="BB727" s="48" t="s">
        <v>38</v>
      </c>
      <c r="BC727" s="33"/>
      <c r="BD727" s="1001"/>
      <c r="BE727" s="1046"/>
      <c r="BF727" s="979"/>
      <c r="BG727" s="48" t="s">
        <v>38</v>
      </c>
      <c r="BH727" s="33"/>
      <c r="BI727" s="1001"/>
      <c r="BJ727" s="1046"/>
      <c r="BK727" s="979"/>
      <c r="BL727" s="79"/>
      <c r="BM727" s="80"/>
      <c r="BN727" s="1001"/>
      <c r="BO727" s="967"/>
      <c r="BP727" s="954"/>
      <c r="BQ727" s="79"/>
      <c r="BR727" s="80"/>
      <c r="BS727" s="1001"/>
      <c r="BT727" s="967"/>
      <c r="BU727" s="954"/>
      <c r="BV727" s="79"/>
      <c r="BW727" s="80"/>
      <c r="BX727" s="1001"/>
      <c r="BY727" s="967"/>
      <c r="BZ727" s="954"/>
      <c r="CA727" s="1004"/>
      <c r="CB727" s="1020"/>
      <c r="CC727" s="946"/>
    </row>
    <row r="728" spans="1:81" s="230" customFormat="1" ht="18" customHeight="1" thickBot="1">
      <c r="A728" s="1180"/>
      <c r="B728" s="1143"/>
      <c r="C728" s="1146"/>
      <c r="D728" s="468" t="s">
        <v>46</v>
      </c>
      <c r="E728" s="6">
        <f>ROUND(E726*職員設定!O21,0)</f>
        <v>0</v>
      </c>
      <c r="F728" s="1001"/>
      <c r="G728" s="1046"/>
      <c r="H728" s="1096"/>
      <c r="I728" s="468" t="s">
        <v>46</v>
      </c>
      <c r="J728" s="6">
        <f>ROUND(J726*職員設定!O21,0)</f>
        <v>0</v>
      </c>
      <c r="K728" s="1001"/>
      <c r="L728" s="1046"/>
      <c r="M728" s="1096"/>
      <c r="N728" s="468" t="s">
        <v>46</v>
      </c>
      <c r="O728" s="6">
        <f>ROUND(O726*職員設定!$O$21,0)</f>
        <v>0</v>
      </c>
      <c r="P728" s="1001"/>
      <c r="Q728" s="1046"/>
      <c r="R728" s="979"/>
      <c r="S728" s="468" t="s">
        <v>46</v>
      </c>
      <c r="T728" s="6">
        <f>ROUND(T726*職員設定!$O$21,0)</f>
        <v>0</v>
      </c>
      <c r="U728" s="1001"/>
      <c r="V728" s="1046"/>
      <c r="W728" s="979"/>
      <c r="X728" s="468" t="s">
        <v>46</v>
      </c>
      <c r="Y728" s="6">
        <f>ROUND(Y726*職員設定!$O$21,0)</f>
        <v>0</v>
      </c>
      <c r="Z728" s="1001"/>
      <c r="AA728" s="1046"/>
      <c r="AB728" s="979"/>
      <c r="AC728" s="468" t="s">
        <v>46</v>
      </c>
      <c r="AD728" s="6">
        <f>ROUND(AD726*職員設定!$O$21,0)</f>
        <v>0</v>
      </c>
      <c r="AE728" s="1001"/>
      <c r="AF728" s="1046"/>
      <c r="AG728" s="979"/>
      <c r="AH728" s="468" t="s">
        <v>46</v>
      </c>
      <c r="AI728" s="6">
        <f>ROUND(AI726*職員設定!$O$21,0)</f>
        <v>0</v>
      </c>
      <c r="AJ728" s="1001"/>
      <c r="AK728" s="1046"/>
      <c r="AL728" s="979"/>
      <c r="AM728" s="468" t="s">
        <v>46</v>
      </c>
      <c r="AN728" s="6">
        <f>ROUND(AN726*職員設定!$O$21,0)</f>
        <v>0</v>
      </c>
      <c r="AO728" s="1001"/>
      <c r="AP728" s="1046"/>
      <c r="AQ728" s="979"/>
      <c r="AR728" s="468" t="s">
        <v>46</v>
      </c>
      <c r="AS728" s="6">
        <f>ROUND(AS726*職員設定!$O$21,0)</f>
        <v>0</v>
      </c>
      <c r="AT728" s="1001"/>
      <c r="AU728" s="1046"/>
      <c r="AV728" s="979"/>
      <c r="AW728" s="468" t="s">
        <v>46</v>
      </c>
      <c r="AX728" s="6">
        <f>ROUND(AX726*職員設定!$O$21,0)</f>
        <v>0</v>
      </c>
      <c r="AY728" s="1001"/>
      <c r="AZ728" s="1046"/>
      <c r="BA728" s="979"/>
      <c r="BB728" s="468" t="s">
        <v>46</v>
      </c>
      <c r="BC728" s="6">
        <f>ROUND(BC726*職員設定!$O$21,0)</f>
        <v>0</v>
      </c>
      <c r="BD728" s="1001"/>
      <c r="BE728" s="1046"/>
      <c r="BF728" s="979"/>
      <c r="BG728" s="468" t="s">
        <v>46</v>
      </c>
      <c r="BH728" s="6">
        <f>ROUND(BH726*職員設定!$O$21,0)</f>
        <v>0</v>
      </c>
      <c r="BI728" s="1001"/>
      <c r="BJ728" s="1046"/>
      <c r="BK728" s="979"/>
      <c r="BL728" s="434"/>
      <c r="BM728" s="28"/>
      <c r="BN728" s="1001"/>
      <c r="BO728" s="967"/>
      <c r="BP728" s="954"/>
      <c r="BQ728" s="434"/>
      <c r="BR728" s="28"/>
      <c r="BS728" s="1001"/>
      <c r="BT728" s="967"/>
      <c r="BU728" s="954"/>
      <c r="BV728" s="434"/>
      <c r="BW728" s="28"/>
      <c r="BX728" s="1001"/>
      <c r="BY728" s="967"/>
      <c r="BZ728" s="954"/>
      <c r="CA728" s="1004"/>
      <c r="CB728" s="1020"/>
      <c r="CC728" s="946"/>
    </row>
    <row r="729" spans="1:81" ht="18" customHeight="1" thickBot="1">
      <c r="A729" s="1180"/>
      <c r="B729" s="1143"/>
      <c r="C729" s="1147"/>
      <c r="D729" s="52" t="s">
        <v>89</v>
      </c>
      <c r="E729" s="19">
        <f>E727-E728</f>
        <v>0</v>
      </c>
      <c r="F729" s="1001"/>
      <c r="G729" s="1047"/>
      <c r="H729" s="1097"/>
      <c r="I729" s="52" t="s">
        <v>89</v>
      </c>
      <c r="J729" s="19">
        <f>J727-J728</f>
        <v>0</v>
      </c>
      <c r="K729" s="1001"/>
      <c r="L729" s="1047"/>
      <c r="M729" s="1097"/>
      <c r="N729" s="52" t="s">
        <v>89</v>
      </c>
      <c r="O729" s="19">
        <f>O727-O728</f>
        <v>0</v>
      </c>
      <c r="P729" s="1001"/>
      <c r="Q729" s="1047"/>
      <c r="R729" s="980"/>
      <c r="S729" s="52" t="s">
        <v>89</v>
      </c>
      <c r="T729" s="19">
        <f>T727-T728</f>
        <v>0</v>
      </c>
      <c r="U729" s="1001"/>
      <c r="V729" s="1047"/>
      <c r="W729" s="980"/>
      <c r="X729" s="52" t="s">
        <v>89</v>
      </c>
      <c r="Y729" s="19">
        <f>Y727-Y728</f>
        <v>0</v>
      </c>
      <c r="Z729" s="1001"/>
      <c r="AA729" s="1047"/>
      <c r="AB729" s="980"/>
      <c r="AC729" s="52" t="s">
        <v>89</v>
      </c>
      <c r="AD729" s="19">
        <f>AD727-AD728</f>
        <v>0</v>
      </c>
      <c r="AE729" s="1001"/>
      <c r="AF729" s="1047"/>
      <c r="AG729" s="980"/>
      <c r="AH729" s="52" t="s">
        <v>89</v>
      </c>
      <c r="AI729" s="19">
        <f>AI727-AI728</f>
        <v>0</v>
      </c>
      <c r="AJ729" s="1001"/>
      <c r="AK729" s="1047"/>
      <c r="AL729" s="980"/>
      <c r="AM729" s="52" t="s">
        <v>89</v>
      </c>
      <c r="AN729" s="19">
        <f>AN727-AN728</f>
        <v>0</v>
      </c>
      <c r="AO729" s="1001"/>
      <c r="AP729" s="1047"/>
      <c r="AQ729" s="980"/>
      <c r="AR729" s="52" t="s">
        <v>89</v>
      </c>
      <c r="AS729" s="19">
        <f>AS727-AS728</f>
        <v>0</v>
      </c>
      <c r="AT729" s="1001"/>
      <c r="AU729" s="1047"/>
      <c r="AV729" s="980"/>
      <c r="AW729" s="52" t="s">
        <v>89</v>
      </c>
      <c r="AX729" s="19">
        <f>AX727-AX728</f>
        <v>0</v>
      </c>
      <c r="AY729" s="1001"/>
      <c r="AZ729" s="1047"/>
      <c r="BA729" s="980"/>
      <c r="BB729" s="52" t="s">
        <v>89</v>
      </c>
      <c r="BC729" s="19">
        <f>BC727-BC728</f>
        <v>0</v>
      </c>
      <c r="BD729" s="1001"/>
      <c r="BE729" s="1047"/>
      <c r="BF729" s="980"/>
      <c r="BG729" s="52" t="s">
        <v>89</v>
      </c>
      <c r="BH729" s="19">
        <f>BH727-BH728</f>
        <v>0</v>
      </c>
      <c r="BI729" s="1001"/>
      <c r="BJ729" s="1047"/>
      <c r="BK729" s="980"/>
      <c r="BL729" s="83"/>
      <c r="BM729" s="84"/>
      <c r="BN729" s="1001"/>
      <c r="BO729" s="968"/>
      <c r="BP729" s="955"/>
      <c r="BQ729" s="83"/>
      <c r="BR729" s="84"/>
      <c r="BS729" s="1001"/>
      <c r="BT729" s="968"/>
      <c r="BU729" s="955"/>
      <c r="BV729" s="83"/>
      <c r="BW729" s="84"/>
      <c r="BX729" s="1001"/>
      <c r="BY729" s="968"/>
      <c r="BZ729" s="955"/>
      <c r="CA729" s="1005"/>
      <c r="CB729" s="1021"/>
      <c r="CC729" s="946">
        <f t="shared" si="313"/>
        <v>0</v>
      </c>
    </row>
    <row r="730" spans="1:81" ht="18" customHeight="1" thickBot="1">
      <c r="A730" s="1180"/>
      <c r="B730" s="1143"/>
      <c r="C730" s="1145" t="s">
        <v>42</v>
      </c>
      <c r="D730" s="44" t="s">
        <v>5</v>
      </c>
      <c r="E730" s="35">
        <v>0.33</v>
      </c>
      <c r="F730" s="1001"/>
      <c r="G730" s="1045">
        <f>E733*F703-H730</f>
        <v>74</v>
      </c>
      <c r="H730" s="1095">
        <v>15</v>
      </c>
      <c r="I730" s="44" t="s">
        <v>5</v>
      </c>
      <c r="J730" s="35"/>
      <c r="K730" s="1001"/>
      <c r="L730" s="1045">
        <f>J733*K703-M730</f>
        <v>0</v>
      </c>
      <c r="M730" s="1095"/>
      <c r="N730" s="44" t="s">
        <v>5</v>
      </c>
      <c r="O730" s="35"/>
      <c r="P730" s="1001"/>
      <c r="Q730" s="1045">
        <f>O733*P703-R730</f>
        <v>0</v>
      </c>
      <c r="R730" s="961">
        <f>IF(O730="",0,ROUND(SUM(R703:R717)*O730*P703*1.25/職員設定!$C$7,0))</f>
        <v>0</v>
      </c>
      <c r="S730" s="44" t="s">
        <v>5</v>
      </c>
      <c r="T730" s="35"/>
      <c r="U730" s="1001"/>
      <c r="V730" s="1045">
        <f>T733*U703-W730</f>
        <v>0</v>
      </c>
      <c r="W730" s="961">
        <f>IF(T730="",0,ROUND(SUM(W703:W717)*T730*U703*1.25/職員設定!$C$7,0))</f>
        <v>0</v>
      </c>
      <c r="X730" s="44" t="s">
        <v>5</v>
      </c>
      <c r="Y730" s="35"/>
      <c r="Z730" s="1001"/>
      <c r="AA730" s="1045">
        <f>Y733*Z703-AB730</f>
        <v>0</v>
      </c>
      <c r="AB730" s="961">
        <f>IF(Y730="",0,ROUND(SUM(AB703:AB717)*Y730*Z703*1.25/職員設定!$C$7,0))</f>
        <v>0</v>
      </c>
      <c r="AC730" s="44" t="s">
        <v>5</v>
      </c>
      <c r="AD730" s="35"/>
      <c r="AE730" s="1001"/>
      <c r="AF730" s="1045">
        <f>AD733*AE703-AG730</f>
        <v>0</v>
      </c>
      <c r="AG730" s="961">
        <f>IF(AD730="",0,ROUND(SUM(AG703:AG717)*AD730*AE703*1.25/職員設定!$C$7,0))</f>
        <v>0</v>
      </c>
      <c r="AH730" s="44" t="s">
        <v>5</v>
      </c>
      <c r="AI730" s="35"/>
      <c r="AJ730" s="1001"/>
      <c r="AK730" s="1045">
        <f>AI733*AJ703-AL730</f>
        <v>0</v>
      </c>
      <c r="AL730" s="961">
        <f>IF(AI730="",0,ROUND(SUM(AL703:AL717)*AI730*AJ703*1.25/職員設定!$C$7,0))</f>
        <v>0</v>
      </c>
      <c r="AM730" s="44" t="s">
        <v>5</v>
      </c>
      <c r="AN730" s="35"/>
      <c r="AO730" s="1001"/>
      <c r="AP730" s="1045">
        <f>AN733*AO703-AQ730</f>
        <v>0</v>
      </c>
      <c r="AQ730" s="961">
        <f>IF(AN730="",0,ROUND(SUM(AQ703:AQ717)*AN730*AO703*1.25/職員設定!$C$7,0))</f>
        <v>0</v>
      </c>
      <c r="AR730" s="44" t="s">
        <v>5</v>
      </c>
      <c r="AS730" s="35"/>
      <c r="AT730" s="1001"/>
      <c r="AU730" s="1045">
        <f>AS733*AT703-AV730</f>
        <v>0</v>
      </c>
      <c r="AV730" s="961">
        <f>IF(AS730="",0,ROUND(SUM(AV703:AV717)*AS730*AT703*1.25/職員設定!$C$7,0))</f>
        <v>0</v>
      </c>
      <c r="AW730" s="44" t="s">
        <v>5</v>
      </c>
      <c r="AX730" s="35"/>
      <c r="AY730" s="1001"/>
      <c r="AZ730" s="1045">
        <f>AX733*AY703-BA730</f>
        <v>0</v>
      </c>
      <c r="BA730" s="961">
        <f>IF(AX730="",0,ROUND(SUM(BA703:BA717)*AX730*AY703*1.25/職員設定!$C$7,0))</f>
        <v>0</v>
      </c>
      <c r="BB730" s="44" t="s">
        <v>5</v>
      </c>
      <c r="BC730" s="35"/>
      <c r="BD730" s="1001"/>
      <c r="BE730" s="1045">
        <f>BC733*BD703-BF730</f>
        <v>0</v>
      </c>
      <c r="BF730" s="961">
        <f>IF(BC730="",0,ROUND(SUM(BF703:BF717)*BC730*BD703*1.25/職員設定!$C$7,0))</f>
        <v>0</v>
      </c>
      <c r="BG730" s="44" t="s">
        <v>5</v>
      </c>
      <c r="BH730" s="35"/>
      <c r="BI730" s="1001"/>
      <c r="BJ730" s="1045">
        <f>BH733*BI703-BK730</f>
        <v>0</v>
      </c>
      <c r="BK730" s="961">
        <f>IF(BH730="",0,ROUND(SUM(BK703:BK717)*BH730*BI703*1.25/職員設定!$C$7,0))</f>
        <v>0</v>
      </c>
      <c r="BL730" s="75"/>
      <c r="BM730" s="82"/>
      <c r="BN730" s="1001"/>
      <c r="BO730" s="966"/>
      <c r="BP730" s="953"/>
      <c r="BQ730" s="75"/>
      <c r="BR730" s="82"/>
      <c r="BS730" s="1001"/>
      <c r="BT730" s="966"/>
      <c r="BU730" s="953"/>
      <c r="BV730" s="75"/>
      <c r="BW730" s="82"/>
      <c r="BX730" s="1001"/>
      <c r="BY730" s="966"/>
      <c r="BZ730" s="953"/>
      <c r="CA730" s="1082">
        <f t="shared" ref="CA730" si="316">BJ730+BK730+BE730+BF730+AZ730+BA730+AU730+AV730+AP730+AQ730+AK730+AL730+AF730+AG730+AA730+AB730+V730+W730+Q730+R730+L730+M730+G730+H730</f>
        <v>89</v>
      </c>
      <c r="CB730" s="1024">
        <f t="shared" ref="CB730" si="317">H730+M730</f>
        <v>15</v>
      </c>
      <c r="CC730" s="946">
        <f>BK730+BF730+BA730+AV730+AQ730+AL730+AG730+AB730+W730+R730</f>
        <v>0</v>
      </c>
    </row>
    <row r="731" spans="1:81" ht="18" customHeight="1" thickBot="1">
      <c r="A731" s="1180"/>
      <c r="B731" s="1143"/>
      <c r="C731" s="1146"/>
      <c r="D731" s="48" t="s">
        <v>38</v>
      </c>
      <c r="E731" s="33">
        <v>480</v>
      </c>
      <c r="F731" s="1001"/>
      <c r="G731" s="1046"/>
      <c r="H731" s="1096"/>
      <c r="I731" s="48" t="s">
        <v>38</v>
      </c>
      <c r="J731" s="33"/>
      <c r="K731" s="1001"/>
      <c r="L731" s="1046"/>
      <c r="M731" s="1096"/>
      <c r="N731" s="48" t="s">
        <v>38</v>
      </c>
      <c r="O731" s="33"/>
      <c r="P731" s="1001"/>
      <c r="Q731" s="1046"/>
      <c r="R731" s="979"/>
      <c r="S731" s="48" t="s">
        <v>38</v>
      </c>
      <c r="T731" s="33"/>
      <c r="U731" s="1001"/>
      <c r="V731" s="1046"/>
      <c r="W731" s="979"/>
      <c r="X731" s="48" t="s">
        <v>38</v>
      </c>
      <c r="Y731" s="33"/>
      <c r="Z731" s="1001"/>
      <c r="AA731" s="1046"/>
      <c r="AB731" s="979"/>
      <c r="AC731" s="48" t="s">
        <v>38</v>
      </c>
      <c r="AD731" s="33"/>
      <c r="AE731" s="1001"/>
      <c r="AF731" s="1046"/>
      <c r="AG731" s="979"/>
      <c r="AH731" s="48" t="s">
        <v>38</v>
      </c>
      <c r="AI731" s="33"/>
      <c r="AJ731" s="1001"/>
      <c r="AK731" s="1046"/>
      <c r="AL731" s="979"/>
      <c r="AM731" s="48" t="s">
        <v>38</v>
      </c>
      <c r="AN731" s="33"/>
      <c r="AO731" s="1001"/>
      <c r="AP731" s="1046"/>
      <c r="AQ731" s="979"/>
      <c r="AR731" s="48" t="s">
        <v>38</v>
      </c>
      <c r="AS731" s="33"/>
      <c r="AT731" s="1001"/>
      <c r="AU731" s="1046"/>
      <c r="AV731" s="979"/>
      <c r="AW731" s="48" t="s">
        <v>38</v>
      </c>
      <c r="AX731" s="33"/>
      <c r="AY731" s="1001"/>
      <c r="AZ731" s="1046"/>
      <c r="BA731" s="979"/>
      <c r="BB731" s="48" t="s">
        <v>38</v>
      </c>
      <c r="BC731" s="33"/>
      <c r="BD731" s="1001"/>
      <c r="BE731" s="1046"/>
      <c r="BF731" s="979"/>
      <c r="BG731" s="48" t="s">
        <v>38</v>
      </c>
      <c r="BH731" s="33"/>
      <c r="BI731" s="1001"/>
      <c r="BJ731" s="1046"/>
      <c r="BK731" s="979"/>
      <c r="BL731" s="79"/>
      <c r="BM731" s="80"/>
      <c r="BN731" s="1001"/>
      <c r="BO731" s="967"/>
      <c r="BP731" s="954"/>
      <c r="BQ731" s="79"/>
      <c r="BR731" s="80"/>
      <c r="BS731" s="1001"/>
      <c r="BT731" s="967"/>
      <c r="BU731" s="954"/>
      <c r="BV731" s="79"/>
      <c r="BW731" s="80"/>
      <c r="BX731" s="1001"/>
      <c r="BY731" s="967"/>
      <c r="BZ731" s="954"/>
      <c r="CA731" s="1004"/>
      <c r="CB731" s="1020"/>
      <c r="CC731" s="946"/>
    </row>
    <row r="732" spans="1:81" s="230" customFormat="1" ht="18" customHeight="1" thickBot="1">
      <c r="A732" s="1180"/>
      <c r="B732" s="1143"/>
      <c r="C732" s="1146"/>
      <c r="D732" s="468" t="s">
        <v>6</v>
      </c>
      <c r="E732" s="6">
        <f>ROUND(E730*職員設定!P21,0)</f>
        <v>391</v>
      </c>
      <c r="F732" s="1001"/>
      <c r="G732" s="1046"/>
      <c r="H732" s="1096"/>
      <c r="I732" s="468" t="s">
        <v>6</v>
      </c>
      <c r="J732" s="6">
        <f>ROUND(J730*職員設定!P21,0)</f>
        <v>0</v>
      </c>
      <c r="K732" s="1001"/>
      <c r="L732" s="1046"/>
      <c r="M732" s="1096"/>
      <c r="N732" s="468" t="s">
        <v>6</v>
      </c>
      <c r="O732" s="6">
        <f>ROUND(O730*職員設定!$P$21,0)</f>
        <v>0</v>
      </c>
      <c r="P732" s="1001"/>
      <c r="Q732" s="1046"/>
      <c r="R732" s="979"/>
      <c r="S732" s="468" t="s">
        <v>6</v>
      </c>
      <c r="T732" s="6">
        <f>ROUND(T730*職員設定!$P$21,0)</f>
        <v>0</v>
      </c>
      <c r="U732" s="1001"/>
      <c r="V732" s="1046"/>
      <c r="W732" s="979"/>
      <c r="X732" s="468" t="s">
        <v>6</v>
      </c>
      <c r="Y732" s="6">
        <f>ROUND(Y730*職員設定!$P$21,0)</f>
        <v>0</v>
      </c>
      <c r="Z732" s="1001"/>
      <c r="AA732" s="1046"/>
      <c r="AB732" s="979"/>
      <c r="AC732" s="468" t="s">
        <v>6</v>
      </c>
      <c r="AD732" s="6">
        <f>ROUND(AD730*職員設定!$P$21,0)</f>
        <v>0</v>
      </c>
      <c r="AE732" s="1001"/>
      <c r="AF732" s="1046"/>
      <c r="AG732" s="979"/>
      <c r="AH732" s="468" t="s">
        <v>6</v>
      </c>
      <c r="AI732" s="6">
        <f>ROUND(AI730*職員設定!$P$21,0)</f>
        <v>0</v>
      </c>
      <c r="AJ732" s="1001"/>
      <c r="AK732" s="1046"/>
      <c r="AL732" s="979"/>
      <c r="AM732" s="468" t="s">
        <v>6</v>
      </c>
      <c r="AN732" s="6">
        <f>ROUND(AN730*職員設定!$P$21,0)</f>
        <v>0</v>
      </c>
      <c r="AO732" s="1001"/>
      <c r="AP732" s="1046"/>
      <c r="AQ732" s="979"/>
      <c r="AR732" s="468" t="s">
        <v>6</v>
      </c>
      <c r="AS732" s="6">
        <f>ROUND(AS730*職員設定!$P$21,0)</f>
        <v>0</v>
      </c>
      <c r="AT732" s="1001"/>
      <c r="AU732" s="1046"/>
      <c r="AV732" s="979"/>
      <c r="AW732" s="468" t="s">
        <v>6</v>
      </c>
      <c r="AX732" s="6">
        <f>ROUND(AX730*職員設定!$P$21,0)</f>
        <v>0</v>
      </c>
      <c r="AY732" s="1001"/>
      <c r="AZ732" s="1046"/>
      <c r="BA732" s="979"/>
      <c r="BB732" s="468" t="s">
        <v>6</v>
      </c>
      <c r="BC732" s="6">
        <f>ROUND(BC730*職員設定!$P$21,0)</f>
        <v>0</v>
      </c>
      <c r="BD732" s="1001"/>
      <c r="BE732" s="1046"/>
      <c r="BF732" s="979"/>
      <c r="BG732" s="468" t="s">
        <v>6</v>
      </c>
      <c r="BH732" s="6">
        <f>ROUND(BH730*職員設定!$P$21,0)</f>
        <v>0</v>
      </c>
      <c r="BI732" s="1001"/>
      <c r="BJ732" s="1046"/>
      <c r="BK732" s="979"/>
      <c r="BL732" s="434"/>
      <c r="BM732" s="28"/>
      <c r="BN732" s="1001"/>
      <c r="BO732" s="967"/>
      <c r="BP732" s="954"/>
      <c r="BQ732" s="434"/>
      <c r="BR732" s="28"/>
      <c r="BS732" s="1001"/>
      <c r="BT732" s="967"/>
      <c r="BU732" s="954"/>
      <c r="BV732" s="434"/>
      <c r="BW732" s="28"/>
      <c r="BX732" s="1001"/>
      <c r="BY732" s="967"/>
      <c r="BZ732" s="954"/>
      <c r="CA732" s="1004"/>
      <c r="CB732" s="1020"/>
      <c r="CC732" s="946"/>
    </row>
    <row r="733" spans="1:81" ht="18" customHeight="1" thickBot="1">
      <c r="A733" s="1180"/>
      <c r="B733" s="1143"/>
      <c r="C733" s="1147"/>
      <c r="D733" s="53" t="s">
        <v>7</v>
      </c>
      <c r="E733" s="19">
        <f>E731-E732</f>
        <v>89</v>
      </c>
      <c r="F733" s="1001"/>
      <c r="G733" s="1047"/>
      <c r="H733" s="1097"/>
      <c r="I733" s="53" t="s">
        <v>7</v>
      </c>
      <c r="J733" s="19">
        <f>J731-J732</f>
        <v>0</v>
      </c>
      <c r="K733" s="1001"/>
      <c r="L733" s="1047"/>
      <c r="M733" s="1097"/>
      <c r="N733" s="53" t="s">
        <v>7</v>
      </c>
      <c r="O733" s="19">
        <f>O731-O732</f>
        <v>0</v>
      </c>
      <c r="P733" s="1001"/>
      <c r="Q733" s="1047"/>
      <c r="R733" s="980"/>
      <c r="S733" s="53" t="s">
        <v>7</v>
      </c>
      <c r="T733" s="19">
        <f>T731-T732</f>
        <v>0</v>
      </c>
      <c r="U733" s="1001"/>
      <c r="V733" s="1047"/>
      <c r="W733" s="980"/>
      <c r="X733" s="53" t="s">
        <v>7</v>
      </c>
      <c r="Y733" s="19">
        <f>Y731-Y732</f>
        <v>0</v>
      </c>
      <c r="Z733" s="1001"/>
      <c r="AA733" s="1047"/>
      <c r="AB733" s="980"/>
      <c r="AC733" s="53" t="s">
        <v>7</v>
      </c>
      <c r="AD733" s="19">
        <f>AD731-AD732</f>
        <v>0</v>
      </c>
      <c r="AE733" s="1001"/>
      <c r="AF733" s="1047"/>
      <c r="AG733" s="980"/>
      <c r="AH733" s="53" t="s">
        <v>7</v>
      </c>
      <c r="AI733" s="19">
        <f>AI731-AI732</f>
        <v>0</v>
      </c>
      <c r="AJ733" s="1001"/>
      <c r="AK733" s="1047"/>
      <c r="AL733" s="980"/>
      <c r="AM733" s="53" t="s">
        <v>7</v>
      </c>
      <c r="AN733" s="19">
        <f>AN731-AN732</f>
        <v>0</v>
      </c>
      <c r="AO733" s="1001"/>
      <c r="AP733" s="1047"/>
      <c r="AQ733" s="980"/>
      <c r="AR733" s="53" t="s">
        <v>7</v>
      </c>
      <c r="AS733" s="19">
        <f>AS731-AS732</f>
        <v>0</v>
      </c>
      <c r="AT733" s="1001"/>
      <c r="AU733" s="1047"/>
      <c r="AV733" s="980"/>
      <c r="AW733" s="53" t="s">
        <v>7</v>
      </c>
      <c r="AX733" s="19">
        <f>AX731-AX732</f>
        <v>0</v>
      </c>
      <c r="AY733" s="1001"/>
      <c r="AZ733" s="1047"/>
      <c r="BA733" s="980"/>
      <c r="BB733" s="53" t="s">
        <v>7</v>
      </c>
      <c r="BC733" s="19">
        <f>BC731-BC732</f>
        <v>0</v>
      </c>
      <c r="BD733" s="1001"/>
      <c r="BE733" s="1047"/>
      <c r="BF733" s="980"/>
      <c r="BG733" s="53" t="s">
        <v>7</v>
      </c>
      <c r="BH733" s="19">
        <f>BH731-BH732</f>
        <v>0</v>
      </c>
      <c r="BI733" s="1001"/>
      <c r="BJ733" s="1047"/>
      <c r="BK733" s="980"/>
      <c r="BL733" s="85"/>
      <c r="BM733" s="84"/>
      <c r="BN733" s="1001"/>
      <c r="BO733" s="968"/>
      <c r="BP733" s="955"/>
      <c r="BQ733" s="85"/>
      <c r="BR733" s="84"/>
      <c r="BS733" s="1001"/>
      <c r="BT733" s="968"/>
      <c r="BU733" s="955"/>
      <c r="BV733" s="85"/>
      <c r="BW733" s="84"/>
      <c r="BX733" s="1001"/>
      <c r="BY733" s="968"/>
      <c r="BZ733" s="955"/>
      <c r="CA733" s="1005"/>
      <c r="CB733" s="1021"/>
      <c r="CC733" s="946">
        <f t="shared" si="313"/>
        <v>0</v>
      </c>
    </row>
    <row r="734" spans="1:81" ht="18" customHeight="1" thickBot="1">
      <c r="A734" s="1180"/>
      <c r="B734" s="1143"/>
      <c r="C734" s="1145" t="s">
        <v>40</v>
      </c>
      <c r="D734" s="44" t="s">
        <v>8</v>
      </c>
      <c r="E734" s="35"/>
      <c r="F734" s="1001"/>
      <c r="G734" s="1045">
        <f>E737*F703-H734</f>
        <v>0</v>
      </c>
      <c r="H734" s="1095"/>
      <c r="I734" s="44" t="s">
        <v>8</v>
      </c>
      <c r="J734" s="35"/>
      <c r="K734" s="1001"/>
      <c r="L734" s="1045">
        <f>J737*K703-M734</f>
        <v>0</v>
      </c>
      <c r="M734" s="1095"/>
      <c r="N734" s="44" t="s">
        <v>8</v>
      </c>
      <c r="O734" s="35"/>
      <c r="P734" s="1001"/>
      <c r="Q734" s="1045">
        <f>O737*P703-R734</f>
        <v>0</v>
      </c>
      <c r="R734" s="961">
        <f>IF(O734="",0,ROUND(SUM(R703:R717)*O734*P703*1.35/職員設定!$C$7,0))</f>
        <v>0</v>
      </c>
      <c r="S734" s="44" t="s">
        <v>8</v>
      </c>
      <c r="T734" s="35"/>
      <c r="U734" s="1001"/>
      <c r="V734" s="1045">
        <f>T737*U703-W734</f>
        <v>0</v>
      </c>
      <c r="W734" s="961">
        <f>IF(T734="",0,ROUND(SUM(W703:W717)*T734*U703*1.35/職員設定!$C$7,0))</f>
        <v>0</v>
      </c>
      <c r="X734" s="44" t="s">
        <v>8</v>
      </c>
      <c r="Y734" s="35"/>
      <c r="Z734" s="1001"/>
      <c r="AA734" s="1045">
        <f>Y737*Z703-AB734</f>
        <v>0</v>
      </c>
      <c r="AB734" s="961">
        <f>IF(Y734="",0,ROUND(SUM(AB703:AB717)*Y734*Z703*1.35/職員設定!$C$7,0))</f>
        <v>0</v>
      </c>
      <c r="AC734" s="44" t="s">
        <v>8</v>
      </c>
      <c r="AD734" s="35"/>
      <c r="AE734" s="1001"/>
      <c r="AF734" s="1045">
        <f>AD737*AE703-AG734</f>
        <v>0</v>
      </c>
      <c r="AG734" s="961">
        <f>IF(AD734="",0,ROUND(SUM(AG703:AG717)*AD734*AE703*1.35/職員設定!$C$7,0))</f>
        <v>0</v>
      </c>
      <c r="AH734" s="44" t="s">
        <v>8</v>
      </c>
      <c r="AI734" s="35"/>
      <c r="AJ734" s="1001"/>
      <c r="AK734" s="1045">
        <f>AI737*AJ703-AL734</f>
        <v>0</v>
      </c>
      <c r="AL734" s="961">
        <f>IF(AI734="",0,ROUND(SUM(AL703:AL717)*AI734*AJ703*1.35/職員設定!$C$7,0))</f>
        <v>0</v>
      </c>
      <c r="AM734" s="44" t="s">
        <v>8</v>
      </c>
      <c r="AN734" s="35"/>
      <c r="AO734" s="1001"/>
      <c r="AP734" s="1045">
        <f>AN737*AO703-AQ734</f>
        <v>0</v>
      </c>
      <c r="AQ734" s="961">
        <f>IF(AN734="",0,ROUND(SUM(AQ703:AQ717)*AN734*AO703*1.35/職員設定!$C$7,0))</f>
        <v>0</v>
      </c>
      <c r="AR734" s="44" t="s">
        <v>8</v>
      </c>
      <c r="AS734" s="35"/>
      <c r="AT734" s="1001"/>
      <c r="AU734" s="1045">
        <f>AS737*AT703-AV734</f>
        <v>0</v>
      </c>
      <c r="AV734" s="961">
        <f>IF(AS734="",0,ROUND(SUM(AV703:AV717)*AS734*AT703*1.35/職員設定!$C$7,0))</f>
        <v>0</v>
      </c>
      <c r="AW734" s="44" t="s">
        <v>8</v>
      </c>
      <c r="AX734" s="35"/>
      <c r="AY734" s="1001"/>
      <c r="AZ734" s="1045">
        <f>AX737*AY703-BA734</f>
        <v>0</v>
      </c>
      <c r="BA734" s="961">
        <f>IF(AX734="",0,ROUND(SUM(BA703:BA717)*AX734*AY703*1.35/職員設定!$C$7,0))</f>
        <v>0</v>
      </c>
      <c r="BB734" s="44" t="s">
        <v>8</v>
      </c>
      <c r="BC734" s="35"/>
      <c r="BD734" s="1001"/>
      <c r="BE734" s="1045">
        <f>BC737*BD703-BF734</f>
        <v>0</v>
      </c>
      <c r="BF734" s="961">
        <f>IF(BC734="",0,ROUND(SUM(BF703:BF717)*BC734*BD703*1.35/職員設定!$C$7,0))</f>
        <v>0</v>
      </c>
      <c r="BG734" s="44" t="s">
        <v>8</v>
      </c>
      <c r="BH734" s="35"/>
      <c r="BI734" s="1001"/>
      <c r="BJ734" s="1045">
        <f>BH737*BI703-BK734</f>
        <v>0</v>
      </c>
      <c r="BK734" s="961">
        <f>IF(BH734="",0,ROUND(SUM(BK703:BK717)*BH734*BI703*1.35/職員設定!$C$7,0))</f>
        <v>0</v>
      </c>
      <c r="BL734" s="75"/>
      <c r="BM734" s="82"/>
      <c r="BN734" s="1001"/>
      <c r="BO734" s="966"/>
      <c r="BP734" s="953"/>
      <c r="BQ734" s="75"/>
      <c r="BR734" s="82"/>
      <c r="BS734" s="1001"/>
      <c r="BT734" s="966"/>
      <c r="BU734" s="953"/>
      <c r="BV734" s="75"/>
      <c r="BW734" s="82"/>
      <c r="BX734" s="1001"/>
      <c r="BY734" s="966"/>
      <c r="BZ734" s="953"/>
      <c r="CA734" s="1082">
        <f t="shared" ref="CA734" si="318">BJ734+BK734+BE734+BF734+AZ734+BA734+AU734+AV734+AP734+AQ734+AK734+AL734+AF734+AG734+AA734+AB734+V734+W734+Q734+R734+L734+M734+G734+H734</f>
        <v>0</v>
      </c>
      <c r="CB734" s="1024">
        <f t="shared" ref="CB734" si="319">H734+M734</f>
        <v>0</v>
      </c>
      <c r="CC734" s="946">
        <f t="shared" si="313"/>
        <v>0</v>
      </c>
    </row>
    <row r="735" spans="1:81" ht="18" customHeight="1" thickBot="1">
      <c r="A735" s="1180"/>
      <c r="B735" s="1143"/>
      <c r="C735" s="1146"/>
      <c r="D735" s="48" t="s">
        <v>38</v>
      </c>
      <c r="E735" s="33"/>
      <c r="F735" s="1001"/>
      <c r="G735" s="1046"/>
      <c r="H735" s="1096"/>
      <c r="I735" s="48" t="s">
        <v>38</v>
      </c>
      <c r="J735" s="33"/>
      <c r="K735" s="1001"/>
      <c r="L735" s="1046"/>
      <c r="M735" s="1096"/>
      <c r="N735" s="48" t="s">
        <v>38</v>
      </c>
      <c r="O735" s="33"/>
      <c r="P735" s="1001"/>
      <c r="Q735" s="1046"/>
      <c r="R735" s="979"/>
      <c r="S735" s="48" t="s">
        <v>38</v>
      </c>
      <c r="T735" s="33"/>
      <c r="U735" s="1001"/>
      <c r="V735" s="1046"/>
      <c r="W735" s="979"/>
      <c r="X735" s="48" t="s">
        <v>38</v>
      </c>
      <c r="Y735" s="33"/>
      <c r="Z735" s="1001"/>
      <c r="AA735" s="1046"/>
      <c r="AB735" s="979"/>
      <c r="AC735" s="48" t="s">
        <v>38</v>
      </c>
      <c r="AD735" s="33"/>
      <c r="AE735" s="1001"/>
      <c r="AF735" s="1046"/>
      <c r="AG735" s="979"/>
      <c r="AH735" s="48" t="s">
        <v>38</v>
      </c>
      <c r="AI735" s="33"/>
      <c r="AJ735" s="1001"/>
      <c r="AK735" s="1046"/>
      <c r="AL735" s="979"/>
      <c r="AM735" s="48" t="s">
        <v>38</v>
      </c>
      <c r="AN735" s="33"/>
      <c r="AO735" s="1001"/>
      <c r="AP735" s="1046"/>
      <c r="AQ735" s="979"/>
      <c r="AR735" s="48" t="s">
        <v>38</v>
      </c>
      <c r="AS735" s="33"/>
      <c r="AT735" s="1001"/>
      <c r="AU735" s="1046"/>
      <c r="AV735" s="979"/>
      <c r="AW735" s="48" t="s">
        <v>38</v>
      </c>
      <c r="AX735" s="33"/>
      <c r="AY735" s="1001"/>
      <c r="AZ735" s="1046"/>
      <c r="BA735" s="979"/>
      <c r="BB735" s="48" t="s">
        <v>38</v>
      </c>
      <c r="BC735" s="33"/>
      <c r="BD735" s="1001"/>
      <c r="BE735" s="1046"/>
      <c r="BF735" s="979"/>
      <c r="BG735" s="48" t="s">
        <v>38</v>
      </c>
      <c r="BH735" s="33"/>
      <c r="BI735" s="1001"/>
      <c r="BJ735" s="1046"/>
      <c r="BK735" s="979"/>
      <c r="BL735" s="79"/>
      <c r="BM735" s="80"/>
      <c r="BN735" s="1001"/>
      <c r="BO735" s="967"/>
      <c r="BP735" s="954"/>
      <c r="BQ735" s="79"/>
      <c r="BR735" s="80"/>
      <c r="BS735" s="1001"/>
      <c r="BT735" s="967"/>
      <c r="BU735" s="954"/>
      <c r="BV735" s="79"/>
      <c r="BW735" s="80"/>
      <c r="BX735" s="1001"/>
      <c r="BY735" s="967"/>
      <c r="BZ735" s="954"/>
      <c r="CA735" s="1004"/>
      <c r="CB735" s="1020"/>
      <c r="CC735" s="946"/>
    </row>
    <row r="736" spans="1:81" s="230" customFormat="1" ht="18" customHeight="1" thickBot="1">
      <c r="A736" s="1180"/>
      <c r="B736" s="1143"/>
      <c r="C736" s="1146"/>
      <c r="D736" s="468" t="s">
        <v>9</v>
      </c>
      <c r="E736" s="6">
        <f>ROUND(E734*職員設定!Q21,0)</f>
        <v>0</v>
      </c>
      <c r="F736" s="1001"/>
      <c r="G736" s="1046"/>
      <c r="H736" s="1096"/>
      <c r="I736" s="468" t="s">
        <v>9</v>
      </c>
      <c r="J736" s="6">
        <f>ROUND(J734*職員設定!Q21,0)</f>
        <v>0</v>
      </c>
      <c r="K736" s="1001"/>
      <c r="L736" s="1046"/>
      <c r="M736" s="1096"/>
      <c r="N736" s="468" t="s">
        <v>9</v>
      </c>
      <c r="O736" s="6">
        <f>ROUND(O734*職員設定!$Q$21,0)</f>
        <v>0</v>
      </c>
      <c r="P736" s="1001"/>
      <c r="Q736" s="1046"/>
      <c r="R736" s="979"/>
      <c r="S736" s="468" t="s">
        <v>9</v>
      </c>
      <c r="T736" s="6">
        <f>ROUND(T734*職員設定!$Q$21,0)</f>
        <v>0</v>
      </c>
      <c r="U736" s="1001"/>
      <c r="V736" s="1046"/>
      <c r="W736" s="979"/>
      <c r="X736" s="468" t="s">
        <v>9</v>
      </c>
      <c r="Y736" s="6">
        <f>ROUND(Y734*職員設定!$Q$21,0)</f>
        <v>0</v>
      </c>
      <c r="Z736" s="1001"/>
      <c r="AA736" s="1046"/>
      <c r="AB736" s="979"/>
      <c r="AC736" s="468" t="s">
        <v>9</v>
      </c>
      <c r="AD736" s="6">
        <f>ROUND(AD734*職員設定!$Q$21,0)</f>
        <v>0</v>
      </c>
      <c r="AE736" s="1001"/>
      <c r="AF736" s="1046"/>
      <c r="AG736" s="979"/>
      <c r="AH736" s="468" t="s">
        <v>9</v>
      </c>
      <c r="AI736" s="6">
        <f>ROUND(AI734*職員設定!$Q$21,0)</f>
        <v>0</v>
      </c>
      <c r="AJ736" s="1001"/>
      <c r="AK736" s="1046"/>
      <c r="AL736" s="979"/>
      <c r="AM736" s="468" t="s">
        <v>9</v>
      </c>
      <c r="AN736" s="6">
        <f>ROUND(AN734*職員設定!$Q$21,0)</f>
        <v>0</v>
      </c>
      <c r="AO736" s="1001"/>
      <c r="AP736" s="1046"/>
      <c r="AQ736" s="979"/>
      <c r="AR736" s="468" t="s">
        <v>9</v>
      </c>
      <c r="AS736" s="6">
        <f>ROUND(AS734*職員設定!$Q$21,0)</f>
        <v>0</v>
      </c>
      <c r="AT736" s="1001"/>
      <c r="AU736" s="1046"/>
      <c r="AV736" s="979"/>
      <c r="AW736" s="468" t="s">
        <v>9</v>
      </c>
      <c r="AX736" s="6">
        <f>ROUND(AX734*職員設定!$Q$21,0)</f>
        <v>0</v>
      </c>
      <c r="AY736" s="1001"/>
      <c r="AZ736" s="1046"/>
      <c r="BA736" s="979"/>
      <c r="BB736" s="468" t="s">
        <v>9</v>
      </c>
      <c r="BC736" s="6">
        <f>ROUND(BC734*職員設定!$Q$21,0)</f>
        <v>0</v>
      </c>
      <c r="BD736" s="1001"/>
      <c r="BE736" s="1046"/>
      <c r="BF736" s="979"/>
      <c r="BG736" s="468" t="s">
        <v>9</v>
      </c>
      <c r="BH736" s="6">
        <f>ROUND(BH734*職員設定!$Q$21,0)</f>
        <v>0</v>
      </c>
      <c r="BI736" s="1001"/>
      <c r="BJ736" s="1046"/>
      <c r="BK736" s="979"/>
      <c r="BL736" s="434"/>
      <c r="BM736" s="28"/>
      <c r="BN736" s="1001"/>
      <c r="BO736" s="967"/>
      <c r="BP736" s="954"/>
      <c r="BQ736" s="434"/>
      <c r="BR736" s="28"/>
      <c r="BS736" s="1001"/>
      <c r="BT736" s="967"/>
      <c r="BU736" s="954"/>
      <c r="BV736" s="434"/>
      <c r="BW736" s="28"/>
      <c r="BX736" s="1001"/>
      <c r="BY736" s="967"/>
      <c r="BZ736" s="954"/>
      <c r="CA736" s="1004"/>
      <c r="CB736" s="1020"/>
      <c r="CC736" s="946"/>
    </row>
    <row r="737" spans="1:81" ht="18" customHeight="1" thickBot="1">
      <c r="A737" s="1180"/>
      <c r="B737" s="1143"/>
      <c r="C737" s="1147"/>
      <c r="D737" s="53" t="s">
        <v>10</v>
      </c>
      <c r="E737" s="19">
        <f>E735-E736</f>
        <v>0</v>
      </c>
      <c r="F737" s="1001"/>
      <c r="G737" s="1047"/>
      <c r="H737" s="1097"/>
      <c r="I737" s="53" t="s">
        <v>10</v>
      </c>
      <c r="J737" s="19">
        <f>J735-J736</f>
        <v>0</v>
      </c>
      <c r="K737" s="1001"/>
      <c r="L737" s="1047"/>
      <c r="M737" s="1097"/>
      <c r="N737" s="53" t="s">
        <v>10</v>
      </c>
      <c r="O737" s="19">
        <f>O735-O736</f>
        <v>0</v>
      </c>
      <c r="P737" s="1001"/>
      <c r="Q737" s="1047"/>
      <c r="R737" s="980"/>
      <c r="S737" s="53" t="s">
        <v>10</v>
      </c>
      <c r="T737" s="19">
        <f>T735-T736</f>
        <v>0</v>
      </c>
      <c r="U737" s="1001"/>
      <c r="V737" s="1047"/>
      <c r="W737" s="980"/>
      <c r="X737" s="53" t="s">
        <v>10</v>
      </c>
      <c r="Y737" s="19">
        <f>Y735-Y736</f>
        <v>0</v>
      </c>
      <c r="Z737" s="1001"/>
      <c r="AA737" s="1047"/>
      <c r="AB737" s="980"/>
      <c r="AC737" s="53" t="s">
        <v>10</v>
      </c>
      <c r="AD737" s="19">
        <f>AD735-AD736</f>
        <v>0</v>
      </c>
      <c r="AE737" s="1001"/>
      <c r="AF737" s="1047"/>
      <c r="AG737" s="980"/>
      <c r="AH737" s="53" t="s">
        <v>10</v>
      </c>
      <c r="AI737" s="19">
        <f>AI735-AI736</f>
        <v>0</v>
      </c>
      <c r="AJ737" s="1001"/>
      <c r="AK737" s="1047"/>
      <c r="AL737" s="980"/>
      <c r="AM737" s="53" t="s">
        <v>10</v>
      </c>
      <c r="AN737" s="19">
        <f>AN735-AN736</f>
        <v>0</v>
      </c>
      <c r="AO737" s="1001"/>
      <c r="AP737" s="1047"/>
      <c r="AQ737" s="980"/>
      <c r="AR737" s="53" t="s">
        <v>10</v>
      </c>
      <c r="AS737" s="19">
        <f>AS735-AS736</f>
        <v>0</v>
      </c>
      <c r="AT737" s="1001"/>
      <c r="AU737" s="1047"/>
      <c r="AV737" s="980"/>
      <c r="AW737" s="53" t="s">
        <v>10</v>
      </c>
      <c r="AX737" s="19">
        <f>AX735-AX736</f>
        <v>0</v>
      </c>
      <c r="AY737" s="1001"/>
      <c r="AZ737" s="1047"/>
      <c r="BA737" s="980"/>
      <c r="BB737" s="53" t="s">
        <v>10</v>
      </c>
      <c r="BC737" s="19">
        <f>BC735-BC736</f>
        <v>0</v>
      </c>
      <c r="BD737" s="1001"/>
      <c r="BE737" s="1047"/>
      <c r="BF737" s="980"/>
      <c r="BG737" s="53" t="s">
        <v>10</v>
      </c>
      <c r="BH737" s="19">
        <f>BH735-BH736</f>
        <v>0</v>
      </c>
      <c r="BI737" s="1001"/>
      <c r="BJ737" s="1047"/>
      <c r="BK737" s="980"/>
      <c r="BL737" s="85"/>
      <c r="BM737" s="84"/>
      <c r="BN737" s="1001"/>
      <c r="BO737" s="968"/>
      <c r="BP737" s="955"/>
      <c r="BQ737" s="85"/>
      <c r="BR737" s="84"/>
      <c r="BS737" s="1001"/>
      <c r="BT737" s="968"/>
      <c r="BU737" s="955"/>
      <c r="BV737" s="85"/>
      <c r="BW737" s="84"/>
      <c r="BX737" s="1001"/>
      <c r="BY737" s="968"/>
      <c r="BZ737" s="955"/>
      <c r="CA737" s="1005"/>
      <c r="CB737" s="1021"/>
      <c r="CC737" s="946">
        <f t="shared" ref="CC737" si="320">BK737+BF737+BA737+AV737+AQ737+AL737+AG737+AB737+W737+R737</f>
        <v>0</v>
      </c>
    </row>
    <row r="738" spans="1:81" ht="18" customHeight="1" thickBot="1">
      <c r="A738" s="1180"/>
      <c r="B738" s="1143"/>
      <c r="C738" s="1146" t="s">
        <v>43</v>
      </c>
      <c r="D738" s="48" t="s">
        <v>11</v>
      </c>
      <c r="E738" s="36"/>
      <c r="F738" s="1001"/>
      <c r="G738" s="1046">
        <f>E741*F703-H738</f>
        <v>0</v>
      </c>
      <c r="H738" s="1095"/>
      <c r="I738" s="48" t="s">
        <v>11</v>
      </c>
      <c r="J738" s="36"/>
      <c r="K738" s="1001"/>
      <c r="L738" s="1046">
        <f>J741*K703-M738</f>
        <v>0</v>
      </c>
      <c r="M738" s="1095"/>
      <c r="N738" s="48" t="s">
        <v>11</v>
      </c>
      <c r="O738" s="36"/>
      <c r="P738" s="1001"/>
      <c r="Q738" s="1046">
        <f>O741*P703-R738</f>
        <v>0</v>
      </c>
      <c r="R738" s="961">
        <f>IF(O738="",0,ROUND(SUM(R703:R717)*O738*P703*0.25/職員設定!$C$7,0))</f>
        <v>0</v>
      </c>
      <c r="S738" s="48" t="s">
        <v>11</v>
      </c>
      <c r="T738" s="36"/>
      <c r="U738" s="1001"/>
      <c r="V738" s="1046">
        <f>T741*U703-W738</f>
        <v>0</v>
      </c>
      <c r="W738" s="961">
        <f>IF(T738="",0,ROUND(SUM(W703:W717)*T738*U703*0.25/職員設定!$C$7,0))</f>
        <v>0</v>
      </c>
      <c r="X738" s="48" t="s">
        <v>11</v>
      </c>
      <c r="Y738" s="36"/>
      <c r="Z738" s="1001"/>
      <c r="AA738" s="1046">
        <f>Y741*Z703-AB738</f>
        <v>0</v>
      </c>
      <c r="AB738" s="961">
        <f>IF(Y738="",0,ROUND(SUM(AB703:AB717)*Y738*Z703*0.25/職員設定!$C$7,0))</f>
        <v>0</v>
      </c>
      <c r="AC738" s="48" t="s">
        <v>11</v>
      </c>
      <c r="AD738" s="36"/>
      <c r="AE738" s="1001"/>
      <c r="AF738" s="1046">
        <f>AD741*AE703-AG738</f>
        <v>0</v>
      </c>
      <c r="AG738" s="961">
        <f>IF(AD738="",0,ROUND(SUM(AG703:AG717)*AD738*AE703*0.25/職員設定!$C$7,0))</f>
        <v>0</v>
      </c>
      <c r="AH738" s="48" t="s">
        <v>11</v>
      </c>
      <c r="AI738" s="36"/>
      <c r="AJ738" s="1001"/>
      <c r="AK738" s="1046">
        <f>AI741*AJ703-AL738</f>
        <v>0</v>
      </c>
      <c r="AL738" s="961">
        <f>IF(AI738="",0,ROUND(SUM(AL703:AL717)*AI738*AJ703*0.25/職員設定!$C$7,0))</f>
        <v>0</v>
      </c>
      <c r="AM738" s="48" t="s">
        <v>11</v>
      </c>
      <c r="AN738" s="36"/>
      <c r="AO738" s="1001"/>
      <c r="AP738" s="1046">
        <f>AN741*AO703-AQ738</f>
        <v>0</v>
      </c>
      <c r="AQ738" s="961">
        <f>IF(AN738="",0,ROUND(SUM(AQ703:AQ717)*AN738*AO703*0.25/職員設定!$C$7,0))</f>
        <v>0</v>
      </c>
      <c r="AR738" s="48" t="s">
        <v>11</v>
      </c>
      <c r="AS738" s="36"/>
      <c r="AT738" s="1001"/>
      <c r="AU738" s="1046">
        <f>AS741*AT703-AV738</f>
        <v>0</v>
      </c>
      <c r="AV738" s="961">
        <f>IF(AS738="",0,ROUND(SUM(AV703:AV717)*AS738*AT703*0.25/職員設定!$C$7,0))</f>
        <v>0</v>
      </c>
      <c r="AW738" s="48" t="s">
        <v>11</v>
      </c>
      <c r="AX738" s="36"/>
      <c r="AY738" s="1001"/>
      <c r="AZ738" s="1046">
        <f>AX741*AY703-BA738</f>
        <v>0</v>
      </c>
      <c r="BA738" s="961">
        <f>IF(AX738="",0,ROUND(SUM(BA703:BA717)*AX738*AY703*0.25/職員設定!$C$7,0))</f>
        <v>0</v>
      </c>
      <c r="BB738" s="48" t="s">
        <v>11</v>
      </c>
      <c r="BC738" s="36"/>
      <c r="BD738" s="1001"/>
      <c r="BE738" s="1046">
        <f>BC741*BD703-BF738</f>
        <v>0</v>
      </c>
      <c r="BF738" s="961">
        <f>IF(BC738="",0,ROUND(SUM(BF703:BF717)*BC738*BD703*0.25/職員設定!$C$7,0))</f>
        <v>0</v>
      </c>
      <c r="BG738" s="48" t="s">
        <v>11</v>
      </c>
      <c r="BH738" s="36"/>
      <c r="BI738" s="1001"/>
      <c r="BJ738" s="1046">
        <f>BH741*BI703-BK738</f>
        <v>0</v>
      </c>
      <c r="BK738" s="961">
        <f>IF(BH738="",0,ROUND(SUM(BK703:BK717)*BH738*BI703*0.25/職員設定!$C$7,0))</f>
        <v>0</v>
      </c>
      <c r="BL738" s="79"/>
      <c r="BM738" s="86"/>
      <c r="BN738" s="1001"/>
      <c r="BO738" s="969"/>
      <c r="BP738" s="953"/>
      <c r="BQ738" s="79"/>
      <c r="BR738" s="86"/>
      <c r="BS738" s="1001"/>
      <c r="BT738" s="969"/>
      <c r="BU738" s="953"/>
      <c r="BV738" s="79"/>
      <c r="BW738" s="86"/>
      <c r="BX738" s="1001"/>
      <c r="BY738" s="969"/>
      <c r="BZ738" s="953"/>
      <c r="CA738" s="1082">
        <f t="shared" ref="CA738" si="321">BJ738+BK738+BE738+BF738+AZ738+BA738+AU738+AV738+AP738+AQ738+AK738+AL738+AF738+AG738+AA738+AB738+V738+W738+Q738+R738+L738+M738+G738+H738</f>
        <v>0</v>
      </c>
      <c r="CB738" s="1024">
        <f t="shared" ref="CB738" si="322">H738+M738</f>
        <v>0</v>
      </c>
      <c r="CC738" s="946">
        <f>BK738+BF738+BA738+AV738+AQ738+AL738+AG738+AB738+W738+R738</f>
        <v>0</v>
      </c>
    </row>
    <row r="739" spans="1:81" ht="18" customHeight="1" thickBot="1">
      <c r="A739" s="1180"/>
      <c r="B739" s="1143"/>
      <c r="C739" s="1146"/>
      <c r="D739" s="48" t="s">
        <v>38</v>
      </c>
      <c r="E739" s="33"/>
      <c r="F739" s="1001"/>
      <c r="G739" s="1046"/>
      <c r="H739" s="1096"/>
      <c r="I739" s="48" t="s">
        <v>38</v>
      </c>
      <c r="J739" s="33"/>
      <c r="K739" s="1001"/>
      <c r="L739" s="1046"/>
      <c r="M739" s="1096"/>
      <c r="N739" s="48" t="s">
        <v>38</v>
      </c>
      <c r="O739" s="33">
        <v>0</v>
      </c>
      <c r="P739" s="1001"/>
      <c r="Q739" s="1046"/>
      <c r="R739" s="979"/>
      <c r="S739" s="48" t="s">
        <v>38</v>
      </c>
      <c r="T739" s="33">
        <v>0</v>
      </c>
      <c r="U739" s="1001"/>
      <c r="V739" s="1046"/>
      <c r="W739" s="979"/>
      <c r="X739" s="48" t="s">
        <v>38</v>
      </c>
      <c r="Y739" s="33">
        <v>0</v>
      </c>
      <c r="Z739" s="1001"/>
      <c r="AA739" s="1046"/>
      <c r="AB739" s="979"/>
      <c r="AC739" s="48" t="s">
        <v>38</v>
      </c>
      <c r="AD739" s="33">
        <v>0</v>
      </c>
      <c r="AE739" s="1001"/>
      <c r="AF739" s="1046"/>
      <c r="AG739" s="979"/>
      <c r="AH739" s="48" t="s">
        <v>38</v>
      </c>
      <c r="AI739" s="33">
        <v>0</v>
      </c>
      <c r="AJ739" s="1001"/>
      <c r="AK739" s="1046"/>
      <c r="AL739" s="979"/>
      <c r="AM739" s="48" t="s">
        <v>38</v>
      </c>
      <c r="AN739" s="33">
        <v>0</v>
      </c>
      <c r="AO739" s="1001"/>
      <c r="AP739" s="1046"/>
      <c r="AQ739" s="979"/>
      <c r="AR739" s="48" t="s">
        <v>38</v>
      </c>
      <c r="AS739" s="33">
        <v>0</v>
      </c>
      <c r="AT739" s="1001"/>
      <c r="AU739" s="1046"/>
      <c r="AV739" s="979"/>
      <c r="AW739" s="48" t="s">
        <v>38</v>
      </c>
      <c r="AX739" s="33">
        <v>0</v>
      </c>
      <c r="AY739" s="1001"/>
      <c r="AZ739" s="1046"/>
      <c r="BA739" s="979"/>
      <c r="BB739" s="48" t="s">
        <v>38</v>
      </c>
      <c r="BC739" s="33">
        <v>0</v>
      </c>
      <c r="BD739" s="1001"/>
      <c r="BE739" s="1046"/>
      <c r="BF739" s="979"/>
      <c r="BG739" s="48" t="s">
        <v>38</v>
      </c>
      <c r="BH739" s="33">
        <v>0</v>
      </c>
      <c r="BI739" s="1001"/>
      <c r="BJ739" s="1046"/>
      <c r="BK739" s="979"/>
      <c r="BL739" s="79"/>
      <c r="BM739" s="80"/>
      <c r="BN739" s="1001"/>
      <c r="BO739" s="967"/>
      <c r="BP739" s="954"/>
      <c r="BQ739" s="79"/>
      <c r="BR739" s="80"/>
      <c r="BS739" s="1001"/>
      <c r="BT739" s="967"/>
      <c r="BU739" s="954"/>
      <c r="BV739" s="79"/>
      <c r="BW739" s="80"/>
      <c r="BX739" s="1001"/>
      <c r="BY739" s="967"/>
      <c r="BZ739" s="954"/>
      <c r="CA739" s="1004"/>
      <c r="CB739" s="1020"/>
      <c r="CC739" s="946"/>
    </row>
    <row r="740" spans="1:81" s="230" customFormat="1" ht="18" customHeight="1" thickBot="1">
      <c r="A740" s="1180"/>
      <c r="B740" s="1143"/>
      <c r="C740" s="1146"/>
      <c r="D740" s="468" t="s">
        <v>12</v>
      </c>
      <c r="E740" s="6">
        <f>ROUND(E738*職員設定!R21,0)</f>
        <v>0</v>
      </c>
      <c r="F740" s="1001"/>
      <c r="G740" s="1046"/>
      <c r="H740" s="1096"/>
      <c r="I740" s="468" t="s">
        <v>12</v>
      </c>
      <c r="J740" s="6">
        <f>ROUND(J738*職員設定!R21,0)</f>
        <v>0</v>
      </c>
      <c r="K740" s="1001"/>
      <c r="L740" s="1046"/>
      <c r="M740" s="1096"/>
      <c r="N740" s="468" t="s">
        <v>12</v>
      </c>
      <c r="O740" s="6">
        <f>ROUND(O738*職員設定!$R$21,0)</f>
        <v>0</v>
      </c>
      <c r="P740" s="1001"/>
      <c r="Q740" s="1046"/>
      <c r="R740" s="979"/>
      <c r="S740" s="468" t="s">
        <v>12</v>
      </c>
      <c r="T740" s="6">
        <f>ROUND(T738*職員設定!$R$21,0)</f>
        <v>0</v>
      </c>
      <c r="U740" s="1001"/>
      <c r="V740" s="1046"/>
      <c r="W740" s="979"/>
      <c r="X740" s="468" t="s">
        <v>12</v>
      </c>
      <c r="Y740" s="6">
        <f>ROUND(Y738*職員設定!$R$21,0)</f>
        <v>0</v>
      </c>
      <c r="Z740" s="1001"/>
      <c r="AA740" s="1046"/>
      <c r="AB740" s="979"/>
      <c r="AC740" s="468" t="s">
        <v>12</v>
      </c>
      <c r="AD740" s="6">
        <f>ROUND(AD738*職員設定!$R$21,0)</f>
        <v>0</v>
      </c>
      <c r="AE740" s="1001"/>
      <c r="AF740" s="1046"/>
      <c r="AG740" s="979"/>
      <c r="AH740" s="468" t="s">
        <v>12</v>
      </c>
      <c r="AI740" s="6">
        <f>ROUND(AI738*職員設定!$R$21,0)</f>
        <v>0</v>
      </c>
      <c r="AJ740" s="1001"/>
      <c r="AK740" s="1046"/>
      <c r="AL740" s="979"/>
      <c r="AM740" s="468" t="s">
        <v>12</v>
      </c>
      <c r="AN740" s="6">
        <f>ROUND(AN738*職員設定!$R$21,0)</f>
        <v>0</v>
      </c>
      <c r="AO740" s="1001"/>
      <c r="AP740" s="1046"/>
      <c r="AQ740" s="979"/>
      <c r="AR740" s="468" t="s">
        <v>12</v>
      </c>
      <c r="AS740" s="6">
        <f>ROUND(AS738*職員設定!$R$21,0)</f>
        <v>0</v>
      </c>
      <c r="AT740" s="1001"/>
      <c r="AU740" s="1046"/>
      <c r="AV740" s="979"/>
      <c r="AW740" s="468" t="s">
        <v>12</v>
      </c>
      <c r="AX740" s="6">
        <f>ROUND(AX738*職員設定!$R$21,0)</f>
        <v>0</v>
      </c>
      <c r="AY740" s="1001"/>
      <c r="AZ740" s="1046"/>
      <c r="BA740" s="979"/>
      <c r="BB740" s="468" t="s">
        <v>12</v>
      </c>
      <c r="BC740" s="6">
        <f>ROUND(BC738*職員設定!$R$21,0)</f>
        <v>0</v>
      </c>
      <c r="BD740" s="1001"/>
      <c r="BE740" s="1046"/>
      <c r="BF740" s="979"/>
      <c r="BG740" s="468" t="s">
        <v>12</v>
      </c>
      <c r="BH740" s="6">
        <f>ROUND(BH738*職員設定!$R$21,0)</f>
        <v>0</v>
      </c>
      <c r="BI740" s="1001"/>
      <c r="BJ740" s="1046"/>
      <c r="BK740" s="979"/>
      <c r="BL740" s="434"/>
      <c r="BM740" s="28"/>
      <c r="BN740" s="1001"/>
      <c r="BO740" s="967"/>
      <c r="BP740" s="954"/>
      <c r="BQ740" s="434"/>
      <c r="BR740" s="28"/>
      <c r="BS740" s="1001"/>
      <c r="BT740" s="967"/>
      <c r="BU740" s="954"/>
      <c r="BV740" s="434"/>
      <c r="BW740" s="28"/>
      <c r="BX740" s="1001"/>
      <c r="BY740" s="967"/>
      <c r="BZ740" s="954"/>
      <c r="CA740" s="1004"/>
      <c r="CB740" s="1020"/>
      <c r="CC740" s="946"/>
    </row>
    <row r="741" spans="1:81" ht="18" customHeight="1" thickBot="1">
      <c r="A741" s="1180"/>
      <c r="B741" s="1144"/>
      <c r="C741" s="1147"/>
      <c r="D741" s="54" t="s">
        <v>13</v>
      </c>
      <c r="E741" s="20">
        <f>E739-E740</f>
        <v>0</v>
      </c>
      <c r="F741" s="1001"/>
      <c r="G741" s="1047"/>
      <c r="H741" s="1097"/>
      <c r="I741" s="54" t="s">
        <v>13</v>
      </c>
      <c r="J741" s="20">
        <f>J739-J740</f>
        <v>0</v>
      </c>
      <c r="K741" s="1001"/>
      <c r="L741" s="1047"/>
      <c r="M741" s="1097"/>
      <c r="N741" s="54" t="s">
        <v>13</v>
      </c>
      <c r="O741" s="20">
        <f>O739-O740</f>
        <v>0</v>
      </c>
      <c r="P741" s="1001"/>
      <c r="Q741" s="1047"/>
      <c r="R741" s="980"/>
      <c r="S741" s="54" t="s">
        <v>13</v>
      </c>
      <c r="T741" s="20">
        <f>T739-T740</f>
        <v>0</v>
      </c>
      <c r="U741" s="1001"/>
      <c r="V741" s="1047"/>
      <c r="W741" s="980"/>
      <c r="X741" s="54" t="s">
        <v>13</v>
      </c>
      <c r="Y741" s="20">
        <f>Y739-Y740</f>
        <v>0</v>
      </c>
      <c r="Z741" s="1001"/>
      <c r="AA741" s="1047"/>
      <c r="AB741" s="980"/>
      <c r="AC741" s="54" t="s">
        <v>13</v>
      </c>
      <c r="AD741" s="20">
        <f>AD739-AD740</f>
        <v>0</v>
      </c>
      <c r="AE741" s="1001"/>
      <c r="AF741" s="1047"/>
      <c r="AG741" s="980"/>
      <c r="AH741" s="54" t="s">
        <v>13</v>
      </c>
      <c r="AI741" s="20">
        <f>AI739-AI740</f>
        <v>0</v>
      </c>
      <c r="AJ741" s="1001"/>
      <c r="AK741" s="1047"/>
      <c r="AL741" s="980"/>
      <c r="AM741" s="54" t="s">
        <v>13</v>
      </c>
      <c r="AN741" s="20">
        <f>AN739-AN740</f>
        <v>0</v>
      </c>
      <c r="AO741" s="1001"/>
      <c r="AP741" s="1047"/>
      <c r="AQ741" s="980"/>
      <c r="AR741" s="54" t="s">
        <v>13</v>
      </c>
      <c r="AS741" s="20">
        <f>AS739-AS740</f>
        <v>0</v>
      </c>
      <c r="AT741" s="1001"/>
      <c r="AU741" s="1047"/>
      <c r="AV741" s="980"/>
      <c r="AW741" s="54" t="s">
        <v>13</v>
      </c>
      <c r="AX741" s="20">
        <f>AX739-AX740</f>
        <v>0</v>
      </c>
      <c r="AY741" s="1001"/>
      <c r="AZ741" s="1047"/>
      <c r="BA741" s="980"/>
      <c r="BB741" s="54" t="s">
        <v>13</v>
      </c>
      <c r="BC741" s="20">
        <f>BC739-BC740</f>
        <v>0</v>
      </c>
      <c r="BD741" s="1001"/>
      <c r="BE741" s="1047"/>
      <c r="BF741" s="980"/>
      <c r="BG741" s="54" t="s">
        <v>13</v>
      </c>
      <c r="BH741" s="20">
        <f>BH739-BH740</f>
        <v>0</v>
      </c>
      <c r="BI741" s="1001"/>
      <c r="BJ741" s="1047"/>
      <c r="BK741" s="980"/>
      <c r="BL741" s="87"/>
      <c r="BM741" s="88"/>
      <c r="BN741" s="1001"/>
      <c r="BO741" s="968"/>
      <c r="BP741" s="955"/>
      <c r="BQ741" s="87"/>
      <c r="BR741" s="88"/>
      <c r="BS741" s="1001"/>
      <c r="BT741" s="968"/>
      <c r="BU741" s="955"/>
      <c r="BV741" s="87"/>
      <c r="BW741" s="88"/>
      <c r="BX741" s="1001"/>
      <c r="BY741" s="968"/>
      <c r="BZ741" s="955"/>
      <c r="CA741" s="1005"/>
      <c r="CB741" s="1021"/>
      <c r="CC741" s="946">
        <f t="shared" si="313"/>
        <v>0</v>
      </c>
    </row>
    <row r="742" spans="1:81" ht="18" customHeight="1">
      <c r="A742" s="1180"/>
      <c r="B742" s="1171" t="s">
        <v>87</v>
      </c>
      <c r="C742" s="1172"/>
      <c r="D742" s="55" t="s">
        <v>84</v>
      </c>
      <c r="E742" s="189"/>
      <c r="F742" s="1001"/>
      <c r="G742" s="1090">
        <f>E745*F703-H742</f>
        <v>0</v>
      </c>
      <c r="H742" s="1099"/>
      <c r="I742" s="55" t="s">
        <v>84</v>
      </c>
      <c r="J742" s="189"/>
      <c r="K742" s="1001"/>
      <c r="L742" s="1090">
        <f>J745*K703-M742</f>
        <v>0</v>
      </c>
      <c r="M742" s="1099"/>
      <c r="N742" s="55" t="s">
        <v>84</v>
      </c>
      <c r="O742" s="189"/>
      <c r="P742" s="1001"/>
      <c r="Q742" s="1042">
        <f>O745*P703-R742</f>
        <v>0</v>
      </c>
      <c r="R742" s="989">
        <f>ROUND(IF(O742="",0,O745*P703*SUM(R703:R717)/SUM(Q703:Q717,R703:R717)),0)</f>
        <v>0</v>
      </c>
      <c r="S742" s="55" t="s">
        <v>84</v>
      </c>
      <c r="T742" s="189"/>
      <c r="U742" s="1001"/>
      <c r="V742" s="1042">
        <f>T745*U703-W742</f>
        <v>0</v>
      </c>
      <c r="W742" s="989">
        <f>ROUND(IF(T742="",0,T745*U703*SUM(W703:W717)/SUM(V703:V717,W703:W717)),0)</f>
        <v>0</v>
      </c>
      <c r="X742" s="55" t="s">
        <v>84</v>
      </c>
      <c r="Y742" s="189"/>
      <c r="Z742" s="1001"/>
      <c r="AA742" s="1042">
        <f>Y745*Z703-AB742</f>
        <v>0</v>
      </c>
      <c r="AB742" s="989">
        <f>ROUND(IF(Y742="",0,Y745*Z703*SUM(AB703:AB717)/SUM(AA703:AA717,AB703:AB717)),0)</f>
        <v>0</v>
      </c>
      <c r="AC742" s="55" t="s">
        <v>84</v>
      </c>
      <c r="AD742" s="189"/>
      <c r="AE742" s="1001"/>
      <c r="AF742" s="1042">
        <f>AD745*AE703-AG742</f>
        <v>0</v>
      </c>
      <c r="AG742" s="989">
        <f>ROUND(IF(AD742="",0,AD745*AE703*SUM(AG703:AG717)/SUM(AF703:AF717,AG703:AG717)),0)</f>
        <v>0</v>
      </c>
      <c r="AH742" s="55" t="s">
        <v>84</v>
      </c>
      <c r="AI742" s="189"/>
      <c r="AJ742" s="1001"/>
      <c r="AK742" s="1042">
        <f>AI745*AJ703-AL742</f>
        <v>0</v>
      </c>
      <c r="AL742" s="989">
        <f>ROUND(IF(AI742="",0,AI745*AJ703*SUM(AL703:AL717)/SUM(AK703:AK717,AL703:AL717)),0)</f>
        <v>0</v>
      </c>
      <c r="AM742" s="55" t="s">
        <v>84</v>
      </c>
      <c r="AN742" s="189"/>
      <c r="AO742" s="1001"/>
      <c r="AP742" s="1042">
        <f>AN745*AO703-AQ742</f>
        <v>0</v>
      </c>
      <c r="AQ742" s="989">
        <f>ROUND(IF(AN742="",0,AN745*AO703*SUM(AQ703:AQ717)/SUM(AP703:AP717,AQ703:AQ717)),0)</f>
        <v>0</v>
      </c>
      <c r="AR742" s="55" t="s">
        <v>84</v>
      </c>
      <c r="AS742" s="189"/>
      <c r="AT742" s="1001"/>
      <c r="AU742" s="1042">
        <f>AS745*AT703-AV742</f>
        <v>0</v>
      </c>
      <c r="AV742" s="989">
        <f>ROUND(IF(AS742="",0,AS745*AT703*SUM(AV703:AV717)/SUM(AU703:AU717,AV703:AV717)),0)</f>
        <v>0</v>
      </c>
      <c r="AW742" s="55" t="s">
        <v>84</v>
      </c>
      <c r="AX742" s="189"/>
      <c r="AY742" s="1001"/>
      <c r="AZ742" s="1042">
        <f>AX745*AY703-BA742</f>
        <v>0</v>
      </c>
      <c r="BA742" s="989">
        <f>ROUND(IF(AX742="",0,AX745*AY703*SUM(BA703:BA717)/SUM(AZ703:AZ717,BA703:BA717)),0)</f>
        <v>0</v>
      </c>
      <c r="BB742" s="55" t="s">
        <v>84</v>
      </c>
      <c r="BC742" s="189"/>
      <c r="BD742" s="1001"/>
      <c r="BE742" s="1042">
        <f>BC745*BD703-BF742</f>
        <v>0</v>
      </c>
      <c r="BF742" s="989">
        <f>ROUND(IF(BC742="",0,BC745*BD703*SUM(BF703:BF717)/SUM(BE703:BE717,BF703:BF717)),0)</f>
        <v>0</v>
      </c>
      <c r="BG742" s="55" t="s">
        <v>84</v>
      </c>
      <c r="BH742" s="189"/>
      <c r="BI742" s="1001"/>
      <c r="BJ742" s="1042">
        <f>BH745*BI703-BK742</f>
        <v>0</v>
      </c>
      <c r="BK742" s="989">
        <f>ROUND(IF(BH742="",0,BH745*BI703*SUM(BK703:BK717)/SUM(BJ703:BJ717,BK703:BK717)),0)</f>
        <v>0</v>
      </c>
      <c r="BL742" s="89"/>
      <c r="BM742" s="90"/>
      <c r="BN742" s="1001"/>
      <c r="BO742" s="995"/>
      <c r="BP742" s="956"/>
      <c r="BQ742" s="89"/>
      <c r="BR742" s="90"/>
      <c r="BS742" s="1001"/>
      <c r="BT742" s="995"/>
      <c r="BU742" s="956"/>
      <c r="BV742" s="89"/>
      <c r="BW742" s="90"/>
      <c r="BX742" s="1001"/>
      <c r="BY742" s="995"/>
      <c r="BZ742" s="956"/>
      <c r="CA742" s="1083">
        <f t="shared" ref="CA742" si="323">BJ742+BK742+BE742+BF742+AZ742+BA742+AU742+AV742+AP742+AQ742+AK742+AL742+AF742+AG742+AA742+AB742+V742+W742+Q742+R742+L742+M742+G742+H742</f>
        <v>0</v>
      </c>
      <c r="CB742" s="1077">
        <f t="shared" ref="CB742" si="324">H742+M742</f>
        <v>0</v>
      </c>
      <c r="CC742" s="947">
        <f>BK742+BF742+BA742+AV742+AQ742+AL742+AG742+AB742+W742+R742</f>
        <v>0</v>
      </c>
    </row>
    <row r="743" spans="1:81" ht="18" customHeight="1">
      <c r="A743" s="1180"/>
      <c r="B743" s="1173"/>
      <c r="C743" s="1174"/>
      <c r="D743" s="56" t="s">
        <v>49</v>
      </c>
      <c r="E743" s="37"/>
      <c r="F743" s="1001"/>
      <c r="G743" s="1091"/>
      <c r="H743" s="1100"/>
      <c r="I743" s="56" t="s">
        <v>49</v>
      </c>
      <c r="J743" s="37"/>
      <c r="K743" s="1001"/>
      <c r="L743" s="1091"/>
      <c r="M743" s="1100"/>
      <c r="N743" s="56" t="s">
        <v>49</v>
      </c>
      <c r="O743" s="37"/>
      <c r="P743" s="1001"/>
      <c r="Q743" s="1043"/>
      <c r="R743" s="990"/>
      <c r="S743" s="56" t="s">
        <v>49</v>
      </c>
      <c r="T743" s="37"/>
      <c r="U743" s="1001"/>
      <c r="V743" s="1043"/>
      <c r="W743" s="990"/>
      <c r="X743" s="56" t="s">
        <v>49</v>
      </c>
      <c r="Y743" s="37"/>
      <c r="Z743" s="1001"/>
      <c r="AA743" s="1043"/>
      <c r="AB743" s="990"/>
      <c r="AC743" s="56" t="s">
        <v>49</v>
      </c>
      <c r="AD743" s="37"/>
      <c r="AE743" s="1001"/>
      <c r="AF743" s="1043"/>
      <c r="AG743" s="990"/>
      <c r="AH743" s="56" t="s">
        <v>49</v>
      </c>
      <c r="AI743" s="37"/>
      <c r="AJ743" s="1001"/>
      <c r="AK743" s="1043"/>
      <c r="AL743" s="990"/>
      <c r="AM743" s="56" t="s">
        <v>49</v>
      </c>
      <c r="AN743" s="37"/>
      <c r="AO743" s="1001"/>
      <c r="AP743" s="1043"/>
      <c r="AQ743" s="990"/>
      <c r="AR743" s="56" t="s">
        <v>49</v>
      </c>
      <c r="AS743" s="37"/>
      <c r="AT743" s="1001"/>
      <c r="AU743" s="1043"/>
      <c r="AV743" s="990"/>
      <c r="AW743" s="56" t="s">
        <v>49</v>
      </c>
      <c r="AX743" s="37"/>
      <c r="AY743" s="1001"/>
      <c r="AZ743" s="1043"/>
      <c r="BA743" s="990"/>
      <c r="BB743" s="56" t="s">
        <v>49</v>
      </c>
      <c r="BC743" s="37"/>
      <c r="BD743" s="1001"/>
      <c r="BE743" s="1043"/>
      <c r="BF743" s="990"/>
      <c r="BG743" s="56" t="s">
        <v>49</v>
      </c>
      <c r="BH743" s="37"/>
      <c r="BI743" s="1001"/>
      <c r="BJ743" s="1043"/>
      <c r="BK743" s="990"/>
      <c r="BL743" s="91"/>
      <c r="BM743" s="92"/>
      <c r="BN743" s="1001"/>
      <c r="BO743" s="996"/>
      <c r="BP743" s="954"/>
      <c r="BQ743" s="91"/>
      <c r="BR743" s="92"/>
      <c r="BS743" s="1001"/>
      <c r="BT743" s="996"/>
      <c r="BU743" s="954"/>
      <c r="BV743" s="91"/>
      <c r="BW743" s="92"/>
      <c r="BX743" s="1001"/>
      <c r="BY743" s="996"/>
      <c r="BZ743" s="954"/>
      <c r="CA743" s="1084"/>
      <c r="CB743" s="1078"/>
      <c r="CC743" s="948"/>
    </row>
    <row r="744" spans="1:81" s="230" customFormat="1" ht="18" customHeight="1">
      <c r="A744" s="1180"/>
      <c r="B744" s="1173"/>
      <c r="C744" s="1174"/>
      <c r="D744" s="469" t="s">
        <v>85</v>
      </c>
      <c r="E744" s="26">
        <f>ROUND(E742*職員設定!$S$21,0)</f>
        <v>0</v>
      </c>
      <c r="F744" s="1001"/>
      <c r="G744" s="1091"/>
      <c r="H744" s="1100"/>
      <c r="I744" s="469" t="s">
        <v>85</v>
      </c>
      <c r="J744" s="26">
        <f>ROUND(J742*職員設定!$S$21,0)</f>
        <v>0</v>
      </c>
      <c r="K744" s="1001"/>
      <c r="L744" s="1091"/>
      <c r="M744" s="1100"/>
      <c r="N744" s="469" t="s">
        <v>85</v>
      </c>
      <c r="O744" s="26">
        <f>ROUND(O742*職員設定!$S$21,0)</f>
        <v>0</v>
      </c>
      <c r="P744" s="1001"/>
      <c r="Q744" s="1043"/>
      <c r="R744" s="990"/>
      <c r="S744" s="469" t="s">
        <v>85</v>
      </c>
      <c r="T744" s="26">
        <f>ROUND(T742*職員設定!$S$21,0)</f>
        <v>0</v>
      </c>
      <c r="U744" s="1001"/>
      <c r="V744" s="1043"/>
      <c r="W744" s="990"/>
      <c r="X744" s="469" t="s">
        <v>85</v>
      </c>
      <c r="Y744" s="26">
        <f>ROUND(Y742*職員設定!$S$21,0)</f>
        <v>0</v>
      </c>
      <c r="Z744" s="1001"/>
      <c r="AA744" s="1043"/>
      <c r="AB744" s="990"/>
      <c r="AC744" s="469" t="s">
        <v>85</v>
      </c>
      <c r="AD744" s="26">
        <f>ROUND(AD742*職員設定!$S$21,0)</f>
        <v>0</v>
      </c>
      <c r="AE744" s="1001"/>
      <c r="AF744" s="1043"/>
      <c r="AG744" s="990"/>
      <c r="AH744" s="469" t="s">
        <v>85</v>
      </c>
      <c r="AI744" s="26">
        <f>ROUND(AI742*職員設定!$S$21,0)</f>
        <v>0</v>
      </c>
      <c r="AJ744" s="1001"/>
      <c r="AK744" s="1043"/>
      <c r="AL744" s="990"/>
      <c r="AM744" s="469" t="s">
        <v>85</v>
      </c>
      <c r="AN744" s="26">
        <f>ROUND(AN742*職員設定!$S$21,0)</f>
        <v>0</v>
      </c>
      <c r="AO744" s="1001"/>
      <c r="AP744" s="1043"/>
      <c r="AQ744" s="990"/>
      <c r="AR744" s="469" t="s">
        <v>85</v>
      </c>
      <c r="AS744" s="26">
        <f>ROUND(AS742*職員設定!$S$21,0)</f>
        <v>0</v>
      </c>
      <c r="AT744" s="1001"/>
      <c r="AU744" s="1043"/>
      <c r="AV744" s="990"/>
      <c r="AW744" s="469" t="s">
        <v>85</v>
      </c>
      <c r="AX744" s="26">
        <f>ROUND(AX742*職員設定!$S$21,0)</f>
        <v>0</v>
      </c>
      <c r="AY744" s="1001"/>
      <c r="AZ744" s="1043"/>
      <c r="BA744" s="990"/>
      <c r="BB744" s="469" t="s">
        <v>85</v>
      </c>
      <c r="BC744" s="26">
        <f>ROUND(BC742*職員設定!$S$21,0)</f>
        <v>0</v>
      </c>
      <c r="BD744" s="1001"/>
      <c r="BE744" s="1043"/>
      <c r="BF744" s="990"/>
      <c r="BG744" s="469" t="s">
        <v>85</v>
      </c>
      <c r="BH744" s="26">
        <f>ROUND(BH742*職員設定!$S$21,0)</f>
        <v>0</v>
      </c>
      <c r="BI744" s="1001"/>
      <c r="BJ744" s="1043"/>
      <c r="BK744" s="990"/>
      <c r="BL744" s="470"/>
      <c r="BM744" s="26"/>
      <c r="BN744" s="1001"/>
      <c r="BO744" s="997"/>
      <c r="BP744" s="954"/>
      <c r="BQ744" s="470"/>
      <c r="BR744" s="26"/>
      <c r="BS744" s="1001"/>
      <c r="BT744" s="997"/>
      <c r="BU744" s="954"/>
      <c r="BV744" s="470"/>
      <c r="BW744" s="26"/>
      <c r="BX744" s="1001"/>
      <c r="BY744" s="997"/>
      <c r="BZ744" s="954"/>
      <c r="CA744" s="1084"/>
      <c r="CB744" s="1078"/>
      <c r="CC744" s="948"/>
    </row>
    <row r="745" spans="1:81" ht="18" customHeight="1" thickBot="1">
      <c r="A745" s="1180"/>
      <c r="B745" s="1175"/>
      <c r="C745" s="1176"/>
      <c r="D745" s="58" t="s">
        <v>86</v>
      </c>
      <c r="E745" s="19">
        <f>E743-E744</f>
        <v>0</v>
      </c>
      <c r="F745" s="1002"/>
      <c r="G745" s="1092"/>
      <c r="H745" s="1101"/>
      <c r="I745" s="58" t="s">
        <v>86</v>
      </c>
      <c r="J745" s="19">
        <f>J743-J744</f>
        <v>0</v>
      </c>
      <c r="K745" s="1002"/>
      <c r="L745" s="1092"/>
      <c r="M745" s="1101"/>
      <c r="N745" s="58" t="s">
        <v>86</v>
      </c>
      <c r="O745" s="19">
        <f>O743-O744</f>
        <v>0</v>
      </c>
      <c r="P745" s="1002"/>
      <c r="Q745" s="1044"/>
      <c r="R745" s="991"/>
      <c r="S745" s="58" t="s">
        <v>86</v>
      </c>
      <c r="T745" s="19">
        <f>T743-T744</f>
        <v>0</v>
      </c>
      <c r="U745" s="1002"/>
      <c r="V745" s="1044"/>
      <c r="W745" s="991"/>
      <c r="X745" s="58" t="s">
        <v>86</v>
      </c>
      <c r="Y745" s="19">
        <f>Y743-Y744</f>
        <v>0</v>
      </c>
      <c r="Z745" s="1002"/>
      <c r="AA745" s="1044"/>
      <c r="AB745" s="991"/>
      <c r="AC745" s="58" t="s">
        <v>86</v>
      </c>
      <c r="AD745" s="19">
        <f>AD743-AD744</f>
        <v>0</v>
      </c>
      <c r="AE745" s="1002"/>
      <c r="AF745" s="1044"/>
      <c r="AG745" s="991"/>
      <c r="AH745" s="58" t="s">
        <v>86</v>
      </c>
      <c r="AI745" s="19">
        <f>AI743-AI744</f>
        <v>0</v>
      </c>
      <c r="AJ745" s="1002"/>
      <c r="AK745" s="1044"/>
      <c r="AL745" s="991"/>
      <c r="AM745" s="58" t="s">
        <v>86</v>
      </c>
      <c r="AN745" s="19">
        <f>AN743-AN744</f>
        <v>0</v>
      </c>
      <c r="AO745" s="1002"/>
      <c r="AP745" s="1044"/>
      <c r="AQ745" s="991"/>
      <c r="AR745" s="58" t="s">
        <v>86</v>
      </c>
      <c r="AS745" s="19">
        <f>AS743-AS744</f>
        <v>0</v>
      </c>
      <c r="AT745" s="1002"/>
      <c r="AU745" s="1044"/>
      <c r="AV745" s="991"/>
      <c r="AW745" s="58" t="s">
        <v>86</v>
      </c>
      <c r="AX745" s="19">
        <f>AX743-AX744</f>
        <v>0</v>
      </c>
      <c r="AY745" s="1002"/>
      <c r="AZ745" s="1044"/>
      <c r="BA745" s="991"/>
      <c r="BB745" s="58" t="s">
        <v>86</v>
      </c>
      <c r="BC745" s="19">
        <f>BC743-BC744</f>
        <v>0</v>
      </c>
      <c r="BD745" s="1002"/>
      <c r="BE745" s="1044"/>
      <c r="BF745" s="991"/>
      <c r="BG745" s="58" t="s">
        <v>86</v>
      </c>
      <c r="BH745" s="19">
        <f>BH743-BH744</f>
        <v>0</v>
      </c>
      <c r="BI745" s="1002"/>
      <c r="BJ745" s="1044"/>
      <c r="BK745" s="991"/>
      <c r="BL745" s="94"/>
      <c r="BM745" s="84"/>
      <c r="BN745" s="1002"/>
      <c r="BO745" s="998"/>
      <c r="BP745" s="955"/>
      <c r="BQ745" s="94"/>
      <c r="BR745" s="84"/>
      <c r="BS745" s="1002"/>
      <c r="BT745" s="998"/>
      <c r="BU745" s="955"/>
      <c r="BV745" s="94"/>
      <c r="BW745" s="84"/>
      <c r="BX745" s="1002"/>
      <c r="BY745" s="998"/>
      <c r="BZ745" s="955"/>
      <c r="CA745" s="1085"/>
      <c r="CB745" s="1079"/>
      <c r="CC745" s="949">
        <f t="shared" si="313"/>
        <v>0</v>
      </c>
    </row>
    <row r="746" spans="1:81" ht="18" customHeight="1">
      <c r="A746" s="1180"/>
      <c r="B746" s="1134" t="s">
        <v>228</v>
      </c>
      <c r="C746" s="1135"/>
      <c r="D746" s="59" t="str">
        <f>IF(職員設定!$V$8="","",職員設定!$V$8)</f>
        <v>通勤手当</v>
      </c>
      <c r="E746" s="156">
        <f>IF(E703&lt;&gt;"",職員設定!$V$21,"0")</f>
        <v>4200</v>
      </c>
      <c r="F746" s="2"/>
      <c r="G746" s="29" t="s">
        <v>90</v>
      </c>
      <c r="H746" s="165" t="s">
        <v>79</v>
      </c>
      <c r="I746" s="59" t="str">
        <f>IF(職員設定!$V$8="","",職員設定!$V$8)</f>
        <v>通勤手当</v>
      </c>
      <c r="J746" s="156">
        <f>IF(J703&lt;&gt;"",職員設定!$V$21,"0")</f>
        <v>4200</v>
      </c>
      <c r="K746" s="2"/>
      <c r="L746" s="29" t="s">
        <v>90</v>
      </c>
      <c r="M746" s="165" t="s">
        <v>79</v>
      </c>
      <c r="N746" s="59" t="str">
        <f>IF(職員設定!$V$8="","",職員設定!$V$8)</f>
        <v>通勤手当</v>
      </c>
      <c r="O746" s="151">
        <f>IF(O703&lt;&gt;"",職員設定!$V$21,"0")</f>
        <v>4200</v>
      </c>
      <c r="P746" s="2"/>
      <c r="Q746" s="299" t="s">
        <v>79</v>
      </c>
      <c r="R746" s="165" t="s">
        <v>79</v>
      </c>
      <c r="S746" s="59" t="str">
        <f>IF(職員設定!$V$8="","",職員設定!$V$8)</f>
        <v>通勤手当</v>
      </c>
      <c r="T746" s="151">
        <f>IF(T703&lt;&gt;"",職員設定!$V$21,"0")</f>
        <v>4200</v>
      </c>
      <c r="U746" s="2"/>
      <c r="V746" s="299" t="s">
        <v>79</v>
      </c>
      <c r="W746" s="165" t="s">
        <v>79</v>
      </c>
      <c r="X746" s="59" t="str">
        <f>IF(職員設定!$V$8="","",職員設定!$V$8)</f>
        <v>通勤手当</v>
      </c>
      <c r="Y746" s="151">
        <f>IF(Y703&lt;&gt;"",職員設定!$V$21,"0")</f>
        <v>4200</v>
      </c>
      <c r="Z746" s="2"/>
      <c r="AA746" s="299" t="s">
        <v>79</v>
      </c>
      <c r="AB746" s="165" t="s">
        <v>79</v>
      </c>
      <c r="AC746" s="59" t="str">
        <f>IF(職員設定!$V$8="","",職員設定!$V$8)</f>
        <v>通勤手当</v>
      </c>
      <c r="AD746" s="151" t="str">
        <f>IF(AD703&lt;&gt;"",職員設定!$V$21,"0")</f>
        <v>0</v>
      </c>
      <c r="AE746" s="2"/>
      <c r="AF746" s="299" t="s">
        <v>79</v>
      </c>
      <c r="AG746" s="165" t="s">
        <v>79</v>
      </c>
      <c r="AH746" s="59" t="str">
        <f>IF(職員設定!$V$8="","",職員設定!$V$8)</f>
        <v>通勤手当</v>
      </c>
      <c r="AI746" s="151" t="str">
        <f>IF(AI703&lt;&gt;"",職員設定!$V$21,"0")</f>
        <v>0</v>
      </c>
      <c r="AJ746" s="2"/>
      <c r="AK746" s="299" t="s">
        <v>79</v>
      </c>
      <c r="AL746" s="165" t="s">
        <v>79</v>
      </c>
      <c r="AM746" s="59" t="str">
        <f>IF(職員設定!$V$8="","",職員設定!$V$8)</f>
        <v>通勤手当</v>
      </c>
      <c r="AN746" s="151" t="str">
        <f>IF(AN703&lt;&gt;"",職員設定!$V$21,"0")</f>
        <v>0</v>
      </c>
      <c r="AO746" s="2"/>
      <c r="AP746" s="299" t="s">
        <v>79</v>
      </c>
      <c r="AQ746" s="165" t="s">
        <v>79</v>
      </c>
      <c r="AR746" s="59" t="str">
        <f>IF(職員設定!$V$8="","",職員設定!$V$8)</f>
        <v>通勤手当</v>
      </c>
      <c r="AS746" s="151" t="str">
        <f>IF(AS703&lt;&gt;"",職員設定!$V$21,"0")</f>
        <v>0</v>
      </c>
      <c r="AT746" s="2"/>
      <c r="AU746" s="299" t="s">
        <v>79</v>
      </c>
      <c r="AV746" s="165" t="s">
        <v>79</v>
      </c>
      <c r="AW746" s="59" t="str">
        <f>IF(職員設定!$V$8="","",職員設定!$V$8)</f>
        <v>通勤手当</v>
      </c>
      <c r="AX746" s="151" t="str">
        <f>IF(AX703&lt;&gt;"",職員設定!$V$21,"0")</f>
        <v>0</v>
      </c>
      <c r="AY746" s="2"/>
      <c r="AZ746" s="299" t="s">
        <v>79</v>
      </c>
      <c r="BA746" s="165" t="s">
        <v>79</v>
      </c>
      <c r="BB746" s="59" t="str">
        <f>IF(職員設定!$V$8="","",職員設定!$V$8)</f>
        <v>通勤手当</v>
      </c>
      <c r="BC746" s="151" t="str">
        <f>IF(BC703&lt;&gt;"",職員設定!$V$21,"0")</f>
        <v>0</v>
      </c>
      <c r="BD746" s="2"/>
      <c r="BE746" s="299" t="s">
        <v>79</v>
      </c>
      <c r="BF746" s="165" t="s">
        <v>79</v>
      </c>
      <c r="BG746" s="59" t="str">
        <f>IF(職員設定!$V$8="","",職員設定!$V$8)</f>
        <v>通勤手当</v>
      </c>
      <c r="BH746" s="151" t="str">
        <f>IF(BH703&lt;&gt;"",職員設定!$V$21,"0")</f>
        <v>0</v>
      </c>
      <c r="BI746" s="2"/>
      <c r="BJ746" s="299" t="s">
        <v>79</v>
      </c>
      <c r="BK746" s="165" t="s">
        <v>79</v>
      </c>
      <c r="BL746" s="95"/>
      <c r="BM746" s="159"/>
      <c r="BN746" s="2"/>
      <c r="BO746" s="29" t="s">
        <v>79</v>
      </c>
      <c r="BP746" s="165" t="s">
        <v>116</v>
      </c>
      <c r="BQ746" s="95"/>
      <c r="BR746" s="159"/>
      <c r="BS746" s="2"/>
      <c r="BT746" s="29" t="s">
        <v>79</v>
      </c>
      <c r="BU746" s="165" t="s">
        <v>116</v>
      </c>
      <c r="BV746" s="95"/>
      <c r="BW746" s="159"/>
      <c r="BX746" s="2"/>
      <c r="BY746" s="29" t="s">
        <v>79</v>
      </c>
      <c r="BZ746" s="165" t="s">
        <v>116</v>
      </c>
      <c r="CA746" s="290" t="s">
        <v>14</v>
      </c>
      <c r="CB746" s="290" t="s">
        <v>14</v>
      </c>
      <c r="CC746" s="603" t="s">
        <v>121</v>
      </c>
    </row>
    <row r="747" spans="1:81" ht="18" customHeight="1">
      <c r="A747" s="1180"/>
      <c r="B747" s="1134"/>
      <c r="C747" s="1135"/>
      <c r="D747" s="61" t="str">
        <f>IF(職員設定!$W$8="","",職員設定!$W$8)</f>
        <v>課税通勤手当</v>
      </c>
      <c r="E747" s="156">
        <v>1848</v>
      </c>
      <c r="F747" s="2"/>
      <c r="G747" s="1093">
        <f>SUM(G703:G741)-G742</f>
        <v>30074</v>
      </c>
      <c r="H747" s="1102">
        <f>SUM(H703:H741)-H742</f>
        <v>4015</v>
      </c>
      <c r="I747" s="61" t="str">
        <f>IF(職員設定!$W$8="","",職員設定!$W$8)</f>
        <v>課税通勤手当</v>
      </c>
      <c r="J747" s="156">
        <v>1560</v>
      </c>
      <c r="K747" s="2"/>
      <c r="L747" s="1093">
        <f>SUM(L703:L741)-L742</f>
        <v>30000</v>
      </c>
      <c r="M747" s="1102">
        <f>SUM(M703:M741)-M742</f>
        <v>4000</v>
      </c>
      <c r="N747" s="61" t="str">
        <f>IF(職員設定!$W$8="","",職員設定!$W$8)</f>
        <v>課税通勤手当</v>
      </c>
      <c r="O747" s="151">
        <v>1848</v>
      </c>
      <c r="P747" s="2"/>
      <c r="Q747" s="999">
        <f>SUM(Q703:Q741)-Q742</f>
        <v>30000</v>
      </c>
      <c r="R747" s="992">
        <f>SUM(R703:R741)-R742</f>
        <v>4000</v>
      </c>
      <c r="S747" s="61" t="str">
        <f>IF(職員設定!$W$8="","",職員設定!$W$8)</f>
        <v>課税通勤手当</v>
      </c>
      <c r="T747" s="151">
        <v>1560</v>
      </c>
      <c r="U747" s="2"/>
      <c r="V747" s="999">
        <f>SUM(V703:V741)-V742</f>
        <v>30000</v>
      </c>
      <c r="W747" s="992">
        <f>SUM(W703:W741)-W742</f>
        <v>4000</v>
      </c>
      <c r="X747" s="61" t="str">
        <f>IF(職員設定!$W$8="","",職員設定!$W$8)</f>
        <v>課税通勤手当</v>
      </c>
      <c r="Y747" s="151">
        <v>1848</v>
      </c>
      <c r="Z747" s="2"/>
      <c r="AA747" s="999">
        <f>SUM(AA703:AA741)-AA742</f>
        <v>30000</v>
      </c>
      <c r="AB747" s="992">
        <f>SUM(AB703:AB741)-AB742</f>
        <v>4000</v>
      </c>
      <c r="AC747" s="61" t="str">
        <f>IF(職員設定!$W$8="","",職員設定!$W$8)</f>
        <v>課税通勤手当</v>
      </c>
      <c r="AD747" s="151" t="str">
        <f>IF(AD703&lt;&gt;"",職員設定!$W$21,"0")</f>
        <v>0</v>
      </c>
      <c r="AE747" s="2"/>
      <c r="AF747" s="999">
        <f>SUM(AF703:AF741)-AF742</f>
        <v>0</v>
      </c>
      <c r="AG747" s="992">
        <f>SUM(AG703:AG741)-AG742</f>
        <v>0</v>
      </c>
      <c r="AH747" s="61" t="str">
        <f>IF(職員設定!$W$8="","",職員設定!$W$8)</f>
        <v>課税通勤手当</v>
      </c>
      <c r="AI747" s="151" t="str">
        <f>IF(AI703&lt;&gt;"",職員設定!$W$21,"0")</f>
        <v>0</v>
      </c>
      <c r="AJ747" s="2"/>
      <c r="AK747" s="999">
        <f>SUM(AK703:AK741)-AK742</f>
        <v>0</v>
      </c>
      <c r="AL747" s="992">
        <f>SUM(AL703:AL741)-AL742</f>
        <v>0</v>
      </c>
      <c r="AM747" s="61" t="str">
        <f>IF(職員設定!$W$8="","",職員設定!$W$8)</f>
        <v>課税通勤手当</v>
      </c>
      <c r="AN747" s="151" t="str">
        <f>IF(AN703&lt;&gt;"",職員設定!$W$21,"0")</f>
        <v>0</v>
      </c>
      <c r="AO747" s="2"/>
      <c r="AP747" s="999">
        <f>SUM(AP703:AP741)-AP742</f>
        <v>0</v>
      </c>
      <c r="AQ747" s="992">
        <f>SUM(AQ703:AQ741)-AQ742</f>
        <v>0</v>
      </c>
      <c r="AR747" s="61" t="str">
        <f>IF(職員設定!$W$8="","",職員設定!$W$8)</f>
        <v>課税通勤手当</v>
      </c>
      <c r="AS747" s="151" t="str">
        <f>IF(AS703&lt;&gt;"",職員設定!$W$21,"0")</f>
        <v>0</v>
      </c>
      <c r="AT747" s="2"/>
      <c r="AU747" s="999">
        <f>SUM(AU703:AU741)-AU742</f>
        <v>0</v>
      </c>
      <c r="AV747" s="992">
        <f>SUM(AV703:AV741)-AV742</f>
        <v>0</v>
      </c>
      <c r="AW747" s="61" t="str">
        <f>IF(職員設定!$W$8="","",職員設定!$W$8)</f>
        <v>課税通勤手当</v>
      </c>
      <c r="AX747" s="151" t="str">
        <f>IF(AX703&lt;&gt;"",職員設定!$W$21,"0")</f>
        <v>0</v>
      </c>
      <c r="AY747" s="2"/>
      <c r="AZ747" s="999">
        <f>SUM(AZ703:AZ741)-AZ742</f>
        <v>0</v>
      </c>
      <c r="BA747" s="992">
        <f>SUM(BA703:BA741)-BA742</f>
        <v>0</v>
      </c>
      <c r="BB747" s="61" t="str">
        <f>IF(職員設定!$W$8="","",職員設定!$W$8)</f>
        <v>課税通勤手当</v>
      </c>
      <c r="BC747" s="151" t="str">
        <f>IF(BC703&lt;&gt;"",職員設定!$W$21,"0")</f>
        <v>0</v>
      </c>
      <c r="BD747" s="2"/>
      <c r="BE747" s="999">
        <f>SUM(BE703:BE741)-BE742</f>
        <v>0</v>
      </c>
      <c r="BF747" s="992">
        <f>SUM(BF703:BF741)-BF742</f>
        <v>0</v>
      </c>
      <c r="BG747" s="61" t="str">
        <f>IF(職員設定!$W$8="","",職員設定!$W$8)</f>
        <v>課税通勤手当</v>
      </c>
      <c r="BH747" s="151" t="str">
        <f>IF(BH703&lt;&gt;"",職員設定!$W$21,"0")</f>
        <v>0</v>
      </c>
      <c r="BI747" s="2"/>
      <c r="BJ747" s="999">
        <f>SUM(BJ703:BJ741)-BJ742</f>
        <v>0</v>
      </c>
      <c r="BK747" s="992">
        <f>SUM(BK703:BK741)-BK742</f>
        <v>0</v>
      </c>
      <c r="BL747" s="97"/>
      <c r="BM747" s="159"/>
      <c r="BN747" s="2"/>
      <c r="BO747" s="999">
        <f>SUM(BO703:BO741)-BO742</f>
        <v>0</v>
      </c>
      <c r="BP747" s="957">
        <f>SUM(BP703:BP741)-BP742</f>
        <v>0</v>
      </c>
      <c r="BQ747" s="97"/>
      <c r="BR747" s="159"/>
      <c r="BS747" s="2"/>
      <c r="BT747" s="999">
        <f>SUM(BT703:BT741)-BT742</f>
        <v>0</v>
      </c>
      <c r="BU747" s="957">
        <f>SUM(BU703:BU741)-BU742</f>
        <v>0</v>
      </c>
      <c r="BV747" s="97"/>
      <c r="BW747" s="159"/>
      <c r="BX747" s="2"/>
      <c r="BY747" s="999">
        <f>SUM(BY703:BY741)-BY742</f>
        <v>0</v>
      </c>
      <c r="BZ747" s="957">
        <f>SUM(BZ703:BZ741)-BZ742</f>
        <v>0</v>
      </c>
      <c r="CA747" s="1089">
        <f>SUM(CA703:CA741)-CA742</f>
        <v>170089</v>
      </c>
      <c r="CB747" s="1088">
        <f>SUM(CB703:CB741)-CB742</f>
        <v>8015</v>
      </c>
      <c r="CC747" s="1015" t="str">
        <f>IF(BZ747+BU747+BP747+BK747+BF747+BA747+AV747+AQ747+AL747+AG747+AB747+W747+R747+CB758+CC758-CC759-CB759=0,"〇",BZ747+BU747+BP747+BK747+BF747+BA747+AV747+AQ747+AL747+AG747+AB747+W747+R747+CB758+CC758-CC759-CB759)</f>
        <v>〇</v>
      </c>
    </row>
    <row r="748" spans="1:81" ht="18" customHeight="1">
      <c r="A748" s="1180"/>
      <c r="B748" s="1134"/>
      <c r="C748" s="1135"/>
      <c r="D748" s="62" t="str">
        <f>IF(職員設定!$X$8="","",職員設定!$X$8)</f>
        <v>名称</v>
      </c>
      <c r="E748" s="157">
        <f>IF(E703&lt;&gt;"",職員設定!$X$21,"0")</f>
        <v>0</v>
      </c>
      <c r="F748" s="2"/>
      <c r="G748" s="1046"/>
      <c r="H748" s="1096"/>
      <c r="I748" s="62" t="str">
        <f>IF(職員設定!$X$8="","",職員設定!$X$8)</f>
        <v>名称</v>
      </c>
      <c r="J748" s="157">
        <f>IF(J703&lt;&gt;"",職員設定!$X$21,"0")</f>
        <v>0</v>
      </c>
      <c r="K748" s="2"/>
      <c r="L748" s="1046"/>
      <c r="M748" s="1096"/>
      <c r="N748" s="62" t="str">
        <f>IF(職員設定!$X$8="","",職員設定!$X$8)</f>
        <v>名称</v>
      </c>
      <c r="O748" s="152">
        <f>IF(O703&lt;&gt;"",職員設定!$X$21,"0")</f>
        <v>0</v>
      </c>
      <c r="P748" s="2"/>
      <c r="Q748" s="974"/>
      <c r="R748" s="993"/>
      <c r="S748" s="62" t="str">
        <f>IF(職員設定!$X$8="","",職員設定!$X$8)</f>
        <v>名称</v>
      </c>
      <c r="T748" s="152">
        <f>IF(T703&lt;&gt;"",職員設定!$X$21,"0")</f>
        <v>0</v>
      </c>
      <c r="U748" s="2"/>
      <c r="V748" s="974"/>
      <c r="W748" s="993"/>
      <c r="X748" s="62" t="str">
        <f>IF(職員設定!$X$8="","",職員設定!$X$8)</f>
        <v>名称</v>
      </c>
      <c r="Y748" s="152">
        <f>IF(Y703&lt;&gt;"",職員設定!$X$21,"0")</f>
        <v>0</v>
      </c>
      <c r="Z748" s="2"/>
      <c r="AA748" s="974"/>
      <c r="AB748" s="993"/>
      <c r="AC748" s="62" t="str">
        <f>IF(職員設定!$X$8="","",職員設定!$X$8)</f>
        <v>名称</v>
      </c>
      <c r="AD748" s="152" t="str">
        <f>IF(AD703&lt;&gt;"",職員設定!$X$21,"0")</f>
        <v>0</v>
      </c>
      <c r="AE748" s="2"/>
      <c r="AF748" s="974"/>
      <c r="AG748" s="993"/>
      <c r="AH748" s="62" t="str">
        <f>IF(職員設定!$X$8="","",職員設定!$X$8)</f>
        <v>名称</v>
      </c>
      <c r="AI748" s="152" t="str">
        <f>IF(AI703&lt;&gt;"",職員設定!$X$21,"0")</f>
        <v>0</v>
      </c>
      <c r="AJ748" s="2"/>
      <c r="AK748" s="974"/>
      <c r="AL748" s="993"/>
      <c r="AM748" s="62" t="str">
        <f>IF(職員設定!$X$8="","",職員設定!$X$8)</f>
        <v>名称</v>
      </c>
      <c r="AN748" s="152" t="str">
        <f>IF(AN703&lt;&gt;"",職員設定!$X$21,"0")</f>
        <v>0</v>
      </c>
      <c r="AO748" s="2"/>
      <c r="AP748" s="974"/>
      <c r="AQ748" s="993"/>
      <c r="AR748" s="62" t="str">
        <f>IF(職員設定!$X$8="","",職員設定!$X$8)</f>
        <v>名称</v>
      </c>
      <c r="AS748" s="152" t="str">
        <f>IF(AS703&lt;&gt;"",職員設定!$X$21,"0")</f>
        <v>0</v>
      </c>
      <c r="AT748" s="2"/>
      <c r="AU748" s="974"/>
      <c r="AV748" s="993"/>
      <c r="AW748" s="62" t="str">
        <f>IF(職員設定!$X$8="","",職員設定!$X$8)</f>
        <v>名称</v>
      </c>
      <c r="AX748" s="152" t="str">
        <f>IF(AX703&lt;&gt;"",職員設定!$X$21,"0")</f>
        <v>0</v>
      </c>
      <c r="AY748" s="2"/>
      <c r="AZ748" s="974"/>
      <c r="BA748" s="993"/>
      <c r="BB748" s="62" t="str">
        <f>IF(職員設定!$X$8="","",職員設定!$X$8)</f>
        <v>名称</v>
      </c>
      <c r="BC748" s="152" t="str">
        <f>IF(BC703&lt;&gt;"",職員設定!$X$21,"0")</f>
        <v>0</v>
      </c>
      <c r="BD748" s="2"/>
      <c r="BE748" s="974"/>
      <c r="BF748" s="993"/>
      <c r="BG748" s="62" t="str">
        <f>IF(職員設定!$X$8="","",職員設定!$X$8)</f>
        <v>名称</v>
      </c>
      <c r="BH748" s="152" t="str">
        <f>IF(BH703&lt;&gt;"",職員設定!$X$21,"0")</f>
        <v>0</v>
      </c>
      <c r="BI748" s="2"/>
      <c r="BJ748" s="974"/>
      <c r="BK748" s="993"/>
      <c r="BL748" s="99"/>
      <c r="BM748" s="160"/>
      <c r="BN748" s="2"/>
      <c r="BO748" s="974"/>
      <c r="BP748" s="958"/>
      <c r="BQ748" s="99"/>
      <c r="BR748" s="160"/>
      <c r="BS748" s="2"/>
      <c r="BT748" s="974"/>
      <c r="BU748" s="958"/>
      <c r="BV748" s="99"/>
      <c r="BW748" s="160"/>
      <c r="BX748" s="2"/>
      <c r="BY748" s="974"/>
      <c r="BZ748" s="958"/>
      <c r="CA748" s="1004"/>
      <c r="CB748" s="1020"/>
      <c r="CC748" s="1016"/>
    </row>
    <row r="749" spans="1:81" ht="18" customHeight="1" thickBot="1">
      <c r="A749" s="1180"/>
      <c r="B749" s="1136"/>
      <c r="C749" s="1137"/>
      <c r="D749" s="63" t="str">
        <f>IF(職員設定!$Y$8="","",職員設定!$Y$8)</f>
        <v>名称</v>
      </c>
      <c r="E749" s="158">
        <f>IF(E703&lt;&gt;"",職員設定!$Y$21,"0")</f>
        <v>0</v>
      </c>
      <c r="F749" s="2"/>
      <c r="G749" s="1094"/>
      <c r="H749" s="1097"/>
      <c r="I749" s="63" t="str">
        <f>IF(職員設定!$Y$8="","",職員設定!$Y$8)</f>
        <v>名称</v>
      </c>
      <c r="J749" s="158">
        <f>IF(J703&lt;&gt;"",職員設定!$Y$21,"0")</f>
        <v>0</v>
      </c>
      <c r="K749" s="2"/>
      <c r="L749" s="1094"/>
      <c r="M749" s="1097"/>
      <c r="N749" s="63" t="str">
        <f>IF(職員設定!$Y$8="","",職員設定!$Y$8)</f>
        <v>名称</v>
      </c>
      <c r="O749" s="153">
        <f>IF(O703&lt;&gt;"",職員設定!$Y$21,"0")</f>
        <v>0</v>
      </c>
      <c r="P749" s="24"/>
      <c r="Q749" s="975"/>
      <c r="R749" s="994"/>
      <c r="S749" s="63" t="str">
        <f>IF(職員設定!$Y$8="","",職員設定!$Y$8)</f>
        <v>名称</v>
      </c>
      <c r="T749" s="153">
        <f>IF(T703&lt;&gt;"",職員設定!$Y$21,"0")</f>
        <v>0</v>
      </c>
      <c r="U749" s="24"/>
      <c r="V749" s="975"/>
      <c r="W749" s="994"/>
      <c r="X749" s="63" t="str">
        <f>IF(職員設定!$Y$8="","",職員設定!$Y$8)</f>
        <v>名称</v>
      </c>
      <c r="Y749" s="153">
        <f>IF(Y703&lt;&gt;"",職員設定!$Y$21,"0")</f>
        <v>0</v>
      </c>
      <c r="Z749" s="24"/>
      <c r="AA749" s="975"/>
      <c r="AB749" s="994"/>
      <c r="AC749" s="63" t="str">
        <f>IF(職員設定!$Y$8="","",職員設定!$Y$8)</f>
        <v>名称</v>
      </c>
      <c r="AD749" s="153" t="str">
        <f>IF(AD703&lt;&gt;"",職員設定!$Y$21,"0")</f>
        <v>0</v>
      </c>
      <c r="AE749" s="24"/>
      <c r="AF749" s="975"/>
      <c r="AG749" s="994"/>
      <c r="AH749" s="63" t="str">
        <f>IF(職員設定!$Y$8="","",職員設定!$Y$8)</f>
        <v>名称</v>
      </c>
      <c r="AI749" s="153" t="str">
        <f>IF(AI703&lt;&gt;"",職員設定!$Y$21,"0")</f>
        <v>0</v>
      </c>
      <c r="AJ749" s="24"/>
      <c r="AK749" s="975"/>
      <c r="AL749" s="994"/>
      <c r="AM749" s="63" t="str">
        <f>IF(職員設定!$Y$8="","",職員設定!$Y$8)</f>
        <v>名称</v>
      </c>
      <c r="AN749" s="153" t="str">
        <f>IF(AN703&lt;&gt;"",職員設定!$Y$21,"0")</f>
        <v>0</v>
      </c>
      <c r="AO749" s="24"/>
      <c r="AP749" s="975"/>
      <c r="AQ749" s="994"/>
      <c r="AR749" s="63" t="str">
        <f>IF(職員設定!$Y$8="","",職員設定!$Y$8)</f>
        <v>名称</v>
      </c>
      <c r="AS749" s="153" t="str">
        <f>IF(AS703&lt;&gt;"",職員設定!$Y$21,"0")</f>
        <v>0</v>
      </c>
      <c r="AT749" s="24"/>
      <c r="AU749" s="975"/>
      <c r="AV749" s="994"/>
      <c r="AW749" s="63" t="str">
        <f>IF(職員設定!$Y$8="","",職員設定!$Y$8)</f>
        <v>名称</v>
      </c>
      <c r="AX749" s="153" t="str">
        <f>IF(AX703&lt;&gt;"",職員設定!$Y$21,"0")</f>
        <v>0</v>
      </c>
      <c r="AY749" s="24"/>
      <c r="AZ749" s="975"/>
      <c r="BA749" s="994"/>
      <c r="BB749" s="63" t="str">
        <f>IF(職員設定!$Y$8="","",職員設定!$Y$8)</f>
        <v>名称</v>
      </c>
      <c r="BC749" s="153" t="str">
        <f>IF(BC703&lt;&gt;"",職員設定!$Y$21,"0")</f>
        <v>0</v>
      </c>
      <c r="BD749" s="24"/>
      <c r="BE749" s="975"/>
      <c r="BF749" s="994"/>
      <c r="BG749" s="63" t="str">
        <f>IF(職員設定!$Y$8="","",職員設定!$Y$8)</f>
        <v>名称</v>
      </c>
      <c r="BH749" s="153" t="str">
        <f>IF(BH703&lt;&gt;"",職員設定!$Y$21,"0")</f>
        <v>0</v>
      </c>
      <c r="BI749" s="24"/>
      <c r="BJ749" s="975"/>
      <c r="BK749" s="994"/>
      <c r="BL749" s="101"/>
      <c r="BM749" s="161"/>
      <c r="BN749" s="2"/>
      <c r="BO749" s="975"/>
      <c r="BP749" s="959"/>
      <c r="BQ749" s="101"/>
      <c r="BR749" s="161"/>
      <c r="BS749" s="2"/>
      <c r="BT749" s="975"/>
      <c r="BU749" s="959"/>
      <c r="BV749" s="101"/>
      <c r="BW749" s="161"/>
      <c r="BX749" s="2"/>
      <c r="BY749" s="975"/>
      <c r="BZ749" s="959"/>
      <c r="CA749" s="1005"/>
      <c r="CB749" s="1021"/>
      <c r="CC749" s="1017"/>
    </row>
    <row r="750" spans="1:81" ht="18" customHeight="1">
      <c r="A750" s="1180"/>
      <c r="B750" s="1138"/>
      <c r="C750" s="1139"/>
      <c r="D750" s="64" t="s">
        <v>15</v>
      </c>
      <c r="E750" s="8">
        <f>E749+E748+E747+E746+E740+E736+E732+E728+E724+E720+E716+E713+E710+E707+E704-E744</f>
        <v>166439</v>
      </c>
      <c r="F750" s="963" t="str">
        <f>IF(E751=F751,"〇","×")</f>
        <v>〇</v>
      </c>
      <c r="G750" s="964"/>
      <c r="H750" s="965"/>
      <c r="I750" s="64" t="s">
        <v>15</v>
      </c>
      <c r="J750" s="8">
        <f>J749+J748+J747+J746+J740+J736+J732+J728+J724+J720+J716+J713+J710+J707+J704-J744</f>
        <v>165760</v>
      </c>
      <c r="K750" s="963" t="str">
        <f>IF(J751=K751,"〇","×")</f>
        <v>〇</v>
      </c>
      <c r="L750" s="964"/>
      <c r="M750" s="1098"/>
      <c r="N750" s="64" t="s">
        <v>15</v>
      </c>
      <c r="O750" s="8">
        <f>O749+O748+O747+O746+O740+O736+O732+O728+O724+O720+O716+O713+O710+O707+O704-O744</f>
        <v>166048</v>
      </c>
      <c r="P750" s="963" t="str">
        <f>IF(O751=P751,"〇","×")</f>
        <v>〇</v>
      </c>
      <c r="Q750" s="964"/>
      <c r="R750" s="965"/>
      <c r="S750" s="64" t="s">
        <v>15</v>
      </c>
      <c r="T750" s="8">
        <f>T749+T748+T747+T746+T740+T736+T732+T728+T724+T720+T716+T713+T710+T707+T704-T744</f>
        <v>165760</v>
      </c>
      <c r="U750" s="963" t="str">
        <f>IF(T751=U751,"〇","×")</f>
        <v>〇</v>
      </c>
      <c r="V750" s="964"/>
      <c r="W750" s="965"/>
      <c r="X750" s="64" t="s">
        <v>15</v>
      </c>
      <c r="Y750" s="8">
        <f>Y749+Y748+Y747+Y746+Y740+Y736+Y732+Y728+Y724+Y720+Y716+Y713+Y710+Y707+Y704-Y744</f>
        <v>166048</v>
      </c>
      <c r="Z750" s="963" t="str">
        <f>IF(Y751=Z751,"〇","×")</f>
        <v>〇</v>
      </c>
      <c r="AA750" s="964"/>
      <c r="AB750" s="965"/>
      <c r="AC750" s="64" t="s">
        <v>15</v>
      </c>
      <c r="AD750" s="8">
        <f>AD749+AD748+AD747+AD746+AD740+AD736+AD732+AD728+AD724+AD720+AD716+AD713+AD710+AD707+AD704-AD744</f>
        <v>0</v>
      </c>
      <c r="AE750" s="963" t="str">
        <f>IF(AD751=AE751,"〇","×")</f>
        <v>〇</v>
      </c>
      <c r="AF750" s="964"/>
      <c r="AG750" s="965"/>
      <c r="AH750" s="64" t="s">
        <v>15</v>
      </c>
      <c r="AI750" s="8">
        <f>AI749+AI748+AI747+AI746+AI740+AI736+AI732+AI728+AI724+AI720+AI716+AI713+AI710+AI707+AI704-AI744</f>
        <v>0</v>
      </c>
      <c r="AJ750" s="963" t="str">
        <f>IF(AI751=AJ751,"〇","×")</f>
        <v>〇</v>
      </c>
      <c r="AK750" s="964"/>
      <c r="AL750" s="965"/>
      <c r="AM750" s="64" t="s">
        <v>15</v>
      </c>
      <c r="AN750" s="8">
        <f>AN749+AN748+AN747+AN746+AN740+AN736+AN732+AN728+AN724+AN720+AN716+AN713+AN710+AN707+AN704-AN744</f>
        <v>0</v>
      </c>
      <c r="AO750" s="963" t="str">
        <f>IF(AN751=AO751,"〇","×")</f>
        <v>〇</v>
      </c>
      <c r="AP750" s="964"/>
      <c r="AQ750" s="965"/>
      <c r="AR750" s="64" t="s">
        <v>15</v>
      </c>
      <c r="AS750" s="8">
        <f>AS749+AS748+AS747+AS746+AS740+AS736+AS732+AS728+AS724+AS720+AS716+AS713+AS710+AS707+AS704-AS744</f>
        <v>0</v>
      </c>
      <c r="AT750" s="963" t="str">
        <f>IF(AS751=AT751,"〇","×")</f>
        <v>〇</v>
      </c>
      <c r="AU750" s="964"/>
      <c r="AV750" s="965"/>
      <c r="AW750" s="64" t="s">
        <v>15</v>
      </c>
      <c r="AX750" s="8">
        <f>AX749+AX748+AX747+AX746+AX740+AX736+AX732+AX728+AX724+AX720+AX716+AX713+AX710+AX707+AX704-AX744</f>
        <v>0</v>
      </c>
      <c r="AY750" s="963" t="str">
        <f>IF(AX751=AY751,"〇","×")</f>
        <v>〇</v>
      </c>
      <c r="AZ750" s="964"/>
      <c r="BA750" s="965"/>
      <c r="BB750" s="64" t="s">
        <v>15</v>
      </c>
      <c r="BC750" s="8">
        <f>BC749+BC748+BC747+BC746+BC740+BC736+BC732+BC728+BC724+BC720+BC716+BC713+BC710+BC707+BC704-BC744</f>
        <v>0</v>
      </c>
      <c r="BD750" s="963" t="str">
        <f>IF(BC751=BD751,"〇","×")</f>
        <v>〇</v>
      </c>
      <c r="BE750" s="964"/>
      <c r="BF750" s="965"/>
      <c r="BG750" s="64" t="s">
        <v>15</v>
      </c>
      <c r="BH750" s="8">
        <f>BH749+BH748+BH747+BH746+BH740+BH736+BH732+BH728+BH724+BH720+BH716+BH713+BH710+BH707+BH704-BH744</f>
        <v>0</v>
      </c>
      <c r="BI750" s="963" t="str">
        <f>IF(BH751=BI751,"〇","×")</f>
        <v>〇</v>
      </c>
      <c r="BJ750" s="964"/>
      <c r="BK750" s="965"/>
      <c r="BL750" s="64" t="s">
        <v>15</v>
      </c>
      <c r="BM750" s="8">
        <f>BM720</f>
        <v>0</v>
      </c>
      <c r="BN750" s="963" t="str">
        <f>IF(BM751=BN751,"〇","×")</f>
        <v>〇</v>
      </c>
      <c r="BO750" s="964"/>
      <c r="BP750" s="965"/>
      <c r="BQ750" s="64" t="s">
        <v>15</v>
      </c>
      <c r="BR750" s="8">
        <f>BR720</f>
        <v>0</v>
      </c>
      <c r="BS750" s="963" t="str">
        <f>IF(BR751=BS751,"〇","×")</f>
        <v>〇</v>
      </c>
      <c r="BT750" s="964"/>
      <c r="BU750" s="965"/>
      <c r="BV750" s="64" t="s">
        <v>15</v>
      </c>
      <c r="BW750" s="8">
        <f>BW720</f>
        <v>0</v>
      </c>
      <c r="BX750" s="963" t="str">
        <f>IF(BW751=BX751,"〇","×")</f>
        <v>〇</v>
      </c>
      <c r="BY750" s="964"/>
      <c r="BZ750" s="965"/>
      <c r="CA750" s="292">
        <f>BW750+BR750+BM750+BH750+BC750+AX750+AS750+AN750+AI750+AD750+Y750+T750+O750+J750+E750</f>
        <v>830055</v>
      </c>
      <c r="CB750" s="292"/>
      <c r="CC750" s="697"/>
    </row>
    <row r="751" spans="1:81" ht="18" customHeight="1" thickBot="1">
      <c r="A751" s="1180"/>
      <c r="B751" s="1149"/>
      <c r="C751" s="1150"/>
      <c r="D751" s="65" t="s">
        <v>100</v>
      </c>
      <c r="E751" s="27">
        <f>E749+E748+E747+E746+E739+E735+E731+E727+E723+E719+E715+E712+E709+E706+E703-E743</f>
        <v>200528</v>
      </c>
      <c r="F751" s="981">
        <f>E750+G747/F703+H747/F703</f>
        <v>200528</v>
      </c>
      <c r="G751" s="982"/>
      <c r="H751" s="359"/>
      <c r="I751" s="65" t="s">
        <v>100</v>
      </c>
      <c r="J751" s="27">
        <f>J749+J748+J747+J746+J739+J735+J731+J727+J723+J719+J715+J712+J709+J706+J703-J743</f>
        <v>199760</v>
      </c>
      <c r="K751" s="981">
        <f>J750+L747/K703+M747/K703</f>
        <v>199760</v>
      </c>
      <c r="L751" s="982"/>
      <c r="M751" s="365"/>
      <c r="N751" s="65" t="s">
        <v>100</v>
      </c>
      <c r="O751" s="27">
        <f>O749+O748+O747+O746+O739+O735+O731+O727+O723+O719+O715+O712+O709+O706+O703-O743</f>
        <v>200048</v>
      </c>
      <c r="P751" s="981">
        <f>O750+Q747/P703+R747/P703</f>
        <v>200048</v>
      </c>
      <c r="Q751" s="982"/>
      <c r="R751" s="359"/>
      <c r="S751" s="65" t="s">
        <v>100</v>
      </c>
      <c r="T751" s="27">
        <f>T749+T748+T747+T746+T739+T735+T731+T727+T723+T719+T715+T712+T709+T706+T703-T743</f>
        <v>199760</v>
      </c>
      <c r="U751" s="981">
        <f>T750+V747/U703+W747/U703</f>
        <v>199760</v>
      </c>
      <c r="V751" s="982"/>
      <c r="W751" s="359"/>
      <c r="X751" s="65" t="s">
        <v>100</v>
      </c>
      <c r="Y751" s="27">
        <f>Y749+Y748+Y747+Y746+Y739+Y735+Y731+Y727+Y723+Y719+Y715+Y712+Y709+Y706+Y703-Y743</f>
        <v>200048</v>
      </c>
      <c r="Z751" s="981">
        <f>Y750+AA747/Z703+AB747/Z703</f>
        <v>200048</v>
      </c>
      <c r="AA751" s="982"/>
      <c r="AB751" s="359"/>
      <c r="AC751" s="65" t="s">
        <v>100</v>
      </c>
      <c r="AD751" s="27">
        <f>AD749+AD748+AD747+AD746+AD739+AD735+AD731+AD727+AD723+AD719+AD715+AD712+AD709+AD706+AD703-AD743</f>
        <v>0</v>
      </c>
      <c r="AE751" s="981">
        <f>AD750+AF747/AE703+AG747/AE703</f>
        <v>0</v>
      </c>
      <c r="AF751" s="982"/>
      <c r="AG751" s="359"/>
      <c r="AH751" s="65" t="s">
        <v>100</v>
      </c>
      <c r="AI751" s="27">
        <f>AI749+AI748+AI747+AI746+AI739+AI735+AI731+AI727+AI723+AI719+AI715+AI712+AI709+AI706+AI703-AI743</f>
        <v>0</v>
      </c>
      <c r="AJ751" s="981">
        <f>AI750+AK747/AJ703+AL747/AJ703</f>
        <v>0</v>
      </c>
      <c r="AK751" s="982"/>
      <c r="AL751" s="359"/>
      <c r="AM751" s="65" t="s">
        <v>100</v>
      </c>
      <c r="AN751" s="27">
        <f>AN749+AN748+AN747+AN746+AN739+AN735+AN731+AN727+AN723+AN719+AN715+AN712+AN709+AN706+AN703-AN743</f>
        <v>0</v>
      </c>
      <c r="AO751" s="981">
        <f>AN750+AP747/AO703+AQ747/AO703</f>
        <v>0</v>
      </c>
      <c r="AP751" s="982"/>
      <c r="AQ751" s="359"/>
      <c r="AR751" s="65" t="s">
        <v>100</v>
      </c>
      <c r="AS751" s="27">
        <f>AS749+AS748+AS747+AS746+AS739+AS735+AS731+AS727+AS723+AS719+AS715+AS712+AS709+AS706+AS703-AS743</f>
        <v>0</v>
      </c>
      <c r="AT751" s="981">
        <f>AS750+AU747/AT703+AV747/AT703</f>
        <v>0</v>
      </c>
      <c r="AU751" s="982"/>
      <c r="AV751" s="359"/>
      <c r="AW751" s="65" t="s">
        <v>100</v>
      </c>
      <c r="AX751" s="27">
        <f>AX749+AX748+AX747+AX746+AX739+AX735+AX731+AX727+AX723+AX719+AX715+AX712+AX709+AX706+AX703-AX743</f>
        <v>0</v>
      </c>
      <c r="AY751" s="981">
        <f>AX750+AZ747/AY703+BA747/AY703</f>
        <v>0</v>
      </c>
      <c r="AZ751" s="982"/>
      <c r="BA751" s="359"/>
      <c r="BB751" s="65" t="s">
        <v>100</v>
      </c>
      <c r="BC751" s="27">
        <f>BC749+BC748+BC747+BC746+BC739+BC735+BC731+BC727+BC723+BC719+BC715+BC712+BC709+BC706+BC703-BC743</f>
        <v>0</v>
      </c>
      <c r="BD751" s="981">
        <f>BC750+BE747/BD703+BF747/BD703</f>
        <v>0</v>
      </c>
      <c r="BE751" s="982"/>
      <c r="BF751" s="359"/>
      <c r="BG751" s="65" t="s">
        <v>100</v>
      </c>
      <c r="BH751" s="27">
        <f>BH749+BH748+BH747+BH746+BH739+BH735+BH731+BH727+BH723+BH719+BH715+BH712+BH709+BH706+BH703-BH743</f>
        <v>0</v>
      </c>
      <c r="BI751" s="981">
        <f>BH750+BJ747/BI703+BK747/BI703</f>
        <v>0</v>
      </c>
      <c r="BJ751" s="982"/>
      <c r="BK751" s="365"/>
      <c r="BL751" s="65" t="s">
        <v>100</v>
      </c>
      <c r="BM751" s="27">
        <f>BM719</f>
        <v>0</v>
      </c>
      <c r="BN751" s="981">
        <f>BM750+BO747/BN703+BP747/BN703</f>
        <v>0</v>
      </c>
      <c r="BO751" s="982"/>
      <c r="BP751" s="359"/>
      <c r="BQ751" s="65" t="s">
        <v>100</v>
      </c>
      <c r="BR751" s="27">
        <f>BR719</f>
        <v>0</v>
      </c>
      <c r="BS751" s="981">
        <f>BR750+BT747/BS703+BU747/BS703</f>
        <v>0</v>
      </c>
      <c r="BT751" s="982"/>
      <c r="BU751" s="359"/>
      <c r="BV751" s="65" t="s">
        <v>100</v>
      </c>
      <c r="BW751" s="27">
        <f>BW719</f>
        <v>0</v>
      </c>
      <c r="BX751" s="981">
        <f>BW750+BY747/BX703+BZ747/BX703</f>
        <v>0</v>
      </c>
      <c r="BY751" s="982"/>
      <c r="BZ751" s="359"/>
      <c r="CA751" s="293">
        <f>BW751+BR751+BM751+BH751+BC751+AX751+AS751+AN751+AI751+AD751+Y751+T751+O751+J751+E751</f>
        <v>1000144</v>
      </c>
      <c r="CB751" s="293"/>
      <c r="CC751" s="698"/>
    </row>
    <row r="752" spans="1:81" ht="18" customHeight="1" thickTop="1">
      <c r="A752" s="1180"/>
      <c r="B752" s="1128" t="s">
        <v>227</v>
      </c>
      <c r="C752" s="1129"/>
      <c r="D752" s="66" t="s">
        <v>17</v>
      </c>
      <c r="E752" s="74">
        <f>IF(E703="","",職員設定!$L$21)</f>
        <v>170000</v>
      </c>
      <c r="F752" s="114"/>
      <c r="G752" s="291"/>
      <c r="H752" s="67"/>
      <c r="I752" s="66" t="s">
        <v>17</v>
      </c>
      <c r="J752" s="74">
        <f>IF(J703="","",職員設定!$L$21)</f>
        <v>170000</v>
      </c>
      <c r="K752" s="114"/>
      <c r="L752" s="291"/>
      <c r="M752" s="291"/>
      <c r="N752" s="66" t="s">
        <v>17</v>
      </c>
      <c r="O752" s="74">
        <f>IF(O703="","",職員設定!$L$21)</f>
        <v>170000</v>
      </c>
      <c r="P752" s="950" t="s">
        <v>222</v>
      </c>
      <c r="Q752" s="951"/>
      <c r="R752" s="952"/>
      <c r="S752" s="66" t="s">
        <v>17</v>
      </c>
      <c r="T752" s="74">
        <f>IF(T703="","",職員設定!$L$21)</f>
        <v>170000</v>
      </c>
      <c r="U752" s="950" t="s">
        <v>222</v>
      </c>
      <c r="V752" s="951"/>
      <c r="W752" s="952"/>
      <c r="X752" s="66" t="s">
        <v>17</v>
      </c>
      <c r="Y752" s="74">
        <f>IF(Y703="","",職員設定!$L$21)</f>
        <v>170000</v>
      </c>
      <c r="Z752" s="950" t="s">
        <v>222</v>
      </c>
      <c r="AA752" s="951"/>
      <c r="AB752" s="952"/>
      <c r="AC752" s="66" t="s">
        <v>17</v>
      </c>
      <c r="AD752" s="74" t="str">
        <f>IF(AD703="","",職員設定!$L$21)</f>
        <v/>
      </c>
      <c r="AE752" s="950" t="s">
        <v>222</v>
      </c>
      <c r="AF752" s="951"/>
      <c r="AG752" s="952"/>
      <c r="AH752" s="66" t="s">
        <v>17</v>
      </c>
      <c r="AI752" s="74" t="str">
        <f>IF(AI703="","",職員設定!$L$21)</f>
        <v/>
      </c>
      <c r="AJ752" s="950" t="s">
        <v>222</v>
      </c>
      <c r="AK752" s="951"/>
      <c r="AL752" s="952"/>
      <c r="AM752" s="66" t="s">
        <v>17</v>
      </c>
      <c r="AN752" s="74" t="str">
        <f>IF(AN703="","",職員設定!$L$21)</f>
        <v/>
      </c>
      <c r="AO752" s="950" t="s">
        <v>222</v>
      </c>
      <c r="AP752" s="951"/>
      <c r="AQ752" s="952"/>
      <c r="AR752" s="66" t="s">
        <v>17</v>
      </c>
      <c r="AS752" s="74" t="str">
        <f>IF(AS703="","",職員設定!$L$21)</f>
        <v/>
      </c>
      <c r="AT752" s="950" t="s">
        <v>222</v>
      </c>
      <c r="AU752" s="951"/>
      <c r="AV752" s="952"/>
      <c r="AW752" s="66" t="s">
        <v>17</v>
      </c>
      <c r="AX752" s="74" t="str">
        <f>IF(AX703="","",職員設定!$L$21)</f>
        <v/>
      </c>
      <c r="AY752" s="950" t="s">
        <v>222</v>
      </c>
      <c r="AZ752" s="951"/>
      <c r="BA752" s="952"/>
      <c r="BB752" s="66" t="s">
        <v>17</v>
      </c>
      <c r="BC752" s="74" t="str">
        <f>IF(BC703="","",職員設定!$L$21)</f>
        <v/>
      </c>
      <c r="BD752" s="950" t="s">
        <v>222</v>
      </c>
      <c r="BE752" s="951"/>
      <c r="BF752" s="952"/>
      <c r="BG752" s="66" t="s">
        <v>17</v>
      </c>
      <c r="BH752" s="74" t="str">
        <f>IF(BH703="","",職員設定!$L$21)</f>
        <v/>
      </c>
      <c r="BI752" s="950" t="s">
        <v>222</v>
      </c>
      <c r="BJ752" s="951"/>
      <c r="BK752" s="952"/>
      <c r="BL752" s="66"/>
      <c r="BM752" s="74"/>
      <c r="BN752" s="950" t="s">
        <v>222</v>
      </c>
      <c r="BO752" s="951"/>
      <c r="BP752" s="952"/>
      <c r="BQ752" s="66"/>
      <c r="BR752" s="74"/>
      <c r="BS752" s="950" t="s">
        <v>222</v>
      </c>
      <c r="BT752" s="951"/>
      <c r="BU752" s="952"/>
      <c r="BV752" s="66"/>
      <c r="BW752" s="74"/>
      <c r="BX752" s="950" t="s">
        <v>222</v>
      </c>
      <c r="BY752" s="951"/>
      <c r="BZ752" s="952"/>
      <c r="CA752" s="294"/>
      <c r="CB752" s="1008" t="s">
        <v>223</v>
      </c>
      <c r="CC752" s="1010" t="s">
        <v>224</v>
      </c>
    </row>
    <row r="753" spans="1:81" ht="18" customHeight="1">
      <c r="A753" s="1180"/>
      <c r="B753" s="1130"/>
      <c r="C753" s="1131"/>
      <c r="D753" s="68" t="s">
        <v>63</v>
      </c>
      <c r="E753" s="34">
        <v>200000</v>
      </c>
      <c r="F753" s="1120" t="s">
        <v>104</v>
      </c>
      <c r="G753" s="1121"/>
      <c r="H753" s="1148"/>
      <c r="I753" s="68" t="s">
        <v>63</v>
      </c>
      <c r="J753" s="34">
        <f>IF(J703="","",E753)</f>
        <v>200000</v>
      </c>
      <c r="K753" s="1120" t="s">
        <v>104</v>
      </c>
      <c r="L753" s="1121"/>
      <c r="M753" s="759"/>
      <c r="N753" s="68" t="s">
        <v>63</v>
      </c>
      <c r="O753" s="34">
        <f>IF(O703="","",J753)</f>
        <v>200000</v>
      </c>
      <c r="P753" s="1006" t="s">
        <v>221</v>
      </c>
      <c r="Q753" s="1007"/>
      <c r="R753" s="537"/>
      <c r="S753" s="68" t="s">
        <v>63</v>
      </c>
      <c r="T753" s="34">
        <v>190000</v>
      </c>
      <c r="U753" s="1006" t="s">
        <v>221</v>
      </c>
      <c r="V753" s="1007"/>
      <c r="W753" s="537"/>
      <c r="X753" s="68" t="s">
        <v>63</v>
      </c>
      <c r="Y753" s="34">
        <f>IF(Y703="","",T753)</f>
        <v>190000</v>
      </c>
      <c r="Z753" s="1006" t="s">
        <v>221</v>
      </c>
      <c r="AA753" s="1007"/>
      <c r="AB753" s="537"/>
      <c r="AC753" s="68" t="s">
        <v>63</v>
      </c>
      <c r="AD753" s="34" t="str">
        <f>IF(AD703="","",Y753)</f>
        <v/>
      </c>
      <c r="AE753" s="1006" t="s">
        <v>221</v>
      </c>
      <c r="AF753" s="1007"/>
      <c r="AG753" s="537"/>
      <c r="AH753" s="68" t="s">
        <v>63</v>
      </c>
      <c r="AI753" s="34" t="str">
        <f>IF(AI703="","",AD753)</f>
        <v/>
      </c>
      <c r="AJ753" s="1006" t="s">
        <v>221</v>
      </c>
      <c r="AK753" s="1007"/>
      <c r="AL753" s="537"/>
      <c r="AM753" s="68" t="s">
        <v>63</v>
      </c>
      <c r="AN753" s="34" t="str">
        <f>IF(AN703="","",AI753)</f>
        <v/>
      </c>
      <c r="AO753" s="1006" t="s">
        <v>221</v>
      </c>
      <c r="AP753" s="1007"/>
      <c r="AQ753" s="537"/>
      <c r="AR753" s="68" t="s">
        <v>63</v>
      </c>
      <c r="AS753" s="34" t="str">
        <f>IF(AS703="","",AN753)</f>
        <v/>
      </c>
      <c r="AT753" s="1006" t="s">
        <v>221</v>
      </c>
      <c r="AU753" s="1007"/>
      <c r="AV753" s="537"/>
      <c r="AW753" s="68" t="s">
        <v>63</v>
      </c>
      <c r="AX753" s="34" t="str">
        <f>IF(AX703="","",AS753)</f>
        <v/>
      </c>
      <c r="AY753" s="1006" t="s">
        <v>221</v>
      </c>
      <c r="AZ753" s="1007"/>
      <c r="BA753" s="537"/>
      <c r="BB753" s="68" t="s">
        <v>63</v>
      </c>
      <c r="BC753" s="34" t="str">
        <f>IF(BC703="","",AX753)</f>
        <v/>
      </c>
      <c r="BD753" s="1006" t="s">
        <v>221</v>
      </c>
      <c r="BE753" s="1007"/>
      <c r="BF753" s="537"/>
      <c r="BG753" s="68" t="s">
        <v>63</v>
      </c>
      <c r="BH753" s="34" t="str">
        <f>IF(BH703="","",BC753)</f>
        <v/>
      </c>
      <c r="BI753" s="1006" t="s">
        <v>221</v>
      </c>
      <c r="BJ753" s="1007"/>
      <c r="BK753" s="537"/>
      <c r="BL753" s="68"/>
      <c r="BM753" s="28"/>
      <c r="BN753" s="529"/>
      <c r="BO753" s="527"/>
      <c r="BP753" s="408"/>
      <c r="BQ753" s="68"/>
      <c r="BR753" s="28"/>
      <c r="BS753" s="529"/>
      <c r="BT753" s="527"/>
      <c r="BU753" s="408"/>
      <c r="BV753" s="68"/>
      <c r="BW753" s="28"/>
      <c r="BX753" s="529"/>
      <c r="BY753" s="527"/>
      <c r="BZ753" s="408"/>
      <c r="CA753" s="295"/>
      <c r="CB753" s="1009"/>
      <c r="CC753" s="1011"/>
    </row>
    <row r="754" spans="1:81" ht="18" customHeight="1">
      <c r="A754" s="1180"/>
      <c r="B754" s="1130"/>
      <c r="C754" s="1131"/>
      <c r="D754" s="68" t="s">
        <v>18</v>
      </c>
      <c r="E754" s="10">
        <f>IF(E752="","",(E753-E752)*F703)</f>
        <v>30000</v>
      </c>
      <c r="F754" s="360"/>
      <c r="G754" s="547">
        <f>ROUND(IF(E754="",0,E754*E4*F703+E754*G4*F703),0)</f>
        <v>4286</v>
      </c>
      <c r="H754" s="450"/>
      <c r="I754" s="68" t="s">
        <v>18</v>
      </c>
      <c r="J754" s="10">
        <f>IF(J752="","",(J753-J752)*K703)</f>
        <v>30000</v>
      </c>
      <c r="K754" s="360"/>
      <c r="L754" s="547">
        <f>ROUND(IF(J754="",0,J754*J4*K703+J754*L4*K703),0)</f>
        <v>4286</v>
      </c>
      <c r="M754" s="450"/>
      <c r="N754" s="68" t="s">
        <v>18</v>
      </c>
      <c r="O754" s="10">
        <f>IF(O752="","",(O753-O752)*P703)</f>
        <v>30000</v>
      </c>
      <c r="P754" s="107"/>
      <c r="Q754" s="522">
        <f>ROUND(IF(O754="",0,O754*O4*P703+O754*Q4*P703),0)</f>
        <v>4286</v>
      </c>
      <c r="R754" s="520">
        <f>ROUND(IF(R753="",0,R753*O4*P703+R753*Q4*P703),0)</f>
        <v>0</v>
      </c>
      <c r="S754" s="68" t="s">
        <v>18</v>
      </c>
      <c r="T754" s="10">
        <f>IF(T752="","",(T753-T752)*U703)</f>
        <v>20000</v>
      </c>
      <c r="U754" s="107"/>
      <c r="V754" s="522">
        <f>ROUND(IF(T754="",0,T754*T4*U703+T754*V4*U703),0)</f>
        <v>2857</v>
      </c>
      <c r="W754" s="520">
        <f>ROUND(IF(W753="",0,W753*T4*U703+W753*V4*U703),0)</f>
        <v>0</v>
      </c>
      <c r="X754" s="68" t="s">
        <v>18</v>
      </c>
      <c r="Y754" s="10">
        <f>IF(Y752="","",(Y753-Y752)*Z703)</f>
        <v>20000</v>
      </c>
      <c r="Z754" s="107"/>
      <c r="AA754" s="522">
        <f>ROUND(IF(Y754="",0,Y754*Y4*Z703+Y754*AA4*Z703),0)</f>
        <v>2857</v>
      </c>
      <c r="AB754" s="520">
        <f>ROUND(IF(AB753="",0,AB753*Y4*Z703+AB753*AA4*Z703),0)</f>
        <v>0</v>
      </c>
      <c r="AC754" s="68" t="s">
        <v>18</v>
      </c>
      <c r="AD754" s="10" t="str">
        <f>IF(AD752="","",(AD753-AD752)*AE703)</f>
        <v/>
      </c>
      <c r="AE754" s="107"/>
      <c r="AF754" s="522">
        <f>ROUND(IF(AD754="",0,AD754*AD4*AE703+AD754*AF4*AE703),0)</f>
        <v>0</v>
      </c>
      <c r="AG754" s="520">
        <f>ROUND(IF(AG753="",0,AG753*AD4*AE703+AG753*AF4*AE703),0)</f>
        <v>0</v>
      </c>
      <c r="AH754" s="68" t="s">
        <v>18</v>
      </c>
      <c r="AI754" s="10" t="str">
        <f>IF(AI752="","",(AI753-AI752)*AJ703)</f>
        <v/>
      </c>
      <c r="AJ754" s="107"/>
      <c r="AK754" s="522">
        <f>ROUND(IF(AI754="",0,AI754*AI4*AJ703+AI754*AK4*AJ703),0)</f>
        <v>0</v>
      </c>
      <c r="AL754" s="520">
        <f>ROUND(IF(AL753="",0,AL753*AI4*AJ703+AL753*AK4*AJ703),0)</f>
        <v>0</v>
      </c>
      <c r="AM754" s="68" t="s">
        <v>18</v>
      </c>
      <c r="AN754" s="10" t="str">
        <f>IF(AN752="","",(AN753-AN752)*AO703)</f>
        <v/>
      </c>
      <c r="AO754" s="107"/>
      <c r="AP754" s="522">
        <f>ROUND(IF(AN754="",0,AN754*AN4*AO703+AN754*AP4*AO703),0)</f>
        <v>0</v>
      </c>
      <c r="AQ754" s="520">
        <f>ROUND(IF(AQ753="",0,AQ753*AN4*AO703+AQ753*AP4*AO703),0)</f>
        <v>0</v>
      </c>
      <c r="AR754" s="68" t="s">
        <v>18</v>
      </c>
      <c r="AS754" s="10" t="str">
        <f>IF(AS752="","",(AS753-AS752)*AT703)</f>
        <v/>
      </c>
      <c r="AT754" s="107"/>
      <c r="AU754" s="522">
        <f>ROUND(IF(AS754="",0,AS754*AS4*AT703+AS754*AU4*AT703),0)</f>
        <v>0</v>
      </c>
      <c r="AV754" s="520">
        <f>ROUND(IF(AV753="",0,AV753*AS4*AT703+AV753*AU4*AT703),0)</f>
        <v>0</v>
      </c>
      <c r="AW754" s="68" t="s">
        <v>18</v>
      </c>
      <c r="AX754" s="10" t="str">
        <f>IF(AX752="","",(AX753-AX752)*AY703)</f>
        <v/>
      </c>
      <c r="AY754" s="107"/>
      <c r="AZ754" s="522">
        <f>ROUND(IF(AX754="",0,AX754*AX4*AY703+AX754*AZ4*AY703),0)</f>
        <v>0</v>
      </c>
      <c r="BA754" s="520">
        <f>ROUND(IF(BA753="",0,BA753*AX4*AY703+BA753*AZ4*AY703),0)</f>
        <v>0</v>
      </c>
      <c r="BB754" s="68" t="s">
        <v>18</v>
      </c>
      <c r="BC754" s="10" t="str">
        <f>IF(BC752="","",(BC753-BC752)*BD703)</f>
        <v/>
      </c>
      <c r="BD754" s="107"/>
      <c r="BE754" s="522">
        <f>ROUND(IF(BC754="",0,BC754*BC4*BD703+BC754*BE4*BD703),0)</f>
        <v>0</v>
      </c>
      <c r="BF754" s="520">
        <f>ROUND(IF(BF753="",0,BF753*BC4*BD703+BF753*BE4*BD703),0)</f>
        <v>0</v>
      </c>
      <c r="BG754" s="68" t="s">
        <v>18</v>
      </c>
      <c r="BH754" s="10" t="str">
        <f>IF(BH752="","",(BH753-BH752)*BI703)</f>
        <v/>
      </c>
      <c r="BI754" s="107"/>
      <c r="BJ754" s="522">
        <f>ROUND(IF(BH754="",0,BH754*BH4*BI703+BH754*BJ4*BI703),0)</f>
        <v>0</v>
      </c>
      <c r="BK754" s="520">
        <f>ROUND(IF(BK753="",0,BK753*BH4*BI703+BK753*BJ4*BI703),0)</f>
        <v>0</v>
      </c>
      <c r="BL754" s="1200" t="s">
        <v>18</v>
      </c>
      <c r="BM754" s="760"/>
      <c r="BN754" s="144"/>
      <c r="BO754" s="522">
        <f>ROUND((BO747*$BM$4+BO747*$BO$4),0)</f>
        <v>0</v>
      </c>
      <c r="BP754" s="530">
        <f>ROUND((BP747*BM4+BP747*BO4),0)</f>
        <v>0</v>
      </c>
      <c r="BQ754" s="1200" t="s">
        <v>18</v>
      </c>
      <c r="BR754" s="760"/>
      <c r="BS754" s="144"/>
      <c r="BT754" s="522">
        <f>ROUND((BT747*$BR$4+BT747*$BT$4),0)</f>
        <v>0</v>
      </c>
      <c r="BU754" s="530">
        <f>ROUND((BU747*BR4+BU747*BT4),0)</f>
        <v>0</v>
      </c>
      <c r="BV754" s="1200" t="s">
        <v>18</v>
      </c>
      <c r="BW754" s="760"/>
      <c r="BX754" s="144"/>
      <c r="BY754" s="522">
        <f>ROUND((BY747*$BW$4+BY747*$BY$4),0)</f>
        <v>0</v>
      </c>
      <c r="BZ754" s="530">
        <f>ROUND((BZ747*BW4+BZ747*BY4),0)</f>
        <v>0</v>
      </c>
      <c r="CA754" s="296"/>
      <c r="CB754" s="414">
        <f>BZ754+BU754+BP754</f>
        <v>0</v>
      </c>
      <c r="CC754" s="699">
        <f>BK754+BF754+BA754+AV754+AQ754+AL754+AG754+AB754+W754+R754</f>
        <v>0</v>
      </c>
    </row>
    <row r="755" spans="1:81" ht="18" customHeight="1">
      <c r="A755" s="1180"/>
      <c r="B755" s="1130"/>
      <c r="C755" s="1131"/>
      <c r="D755" s="68" t="s">
        <v>103</v>
      </c>
      <c r="E755" s="510" t="s">
        <v>115</v>
      </c>
      <c r="F755" s="21"/>
      <c r="G755" s="547">
        <f>ROUND(IF(E755="対象外",0,E754*E5*F703),0)</f>
        <v>0</v>
      </c>
      <c r="H755" s="450"/>
      <c r="I755" s="68" t="s">
        <v>103</v>
      </c>
      <c r="J755" s="510" t="s">
        <v>115</v>
      </c>
      <c r="K755" s="21"/>
      <c r="L755" s="547">
        <f>ROUND(IF(J755="対象外",0,J754*J5*K703),0)</f>
        <v>0</v>
      </c>
      <c r="M755" s="450"/>
      <c r="N755" s="68" t="s">
        <v>103</v>
      </c>
      <c r="O755" s="510" t="s">
        <v>115</v>
      </c>
      <c r="P755" s="21"/>
      <c r="Q755" s="522">
        <f>ROUND(IF(O755="対象外",0,O754*O5*P703),0)</f>
        <v>0</v>
      </c>
      <c r="R755" s="520">
        <f>ROUND(IF(OR(O755="対象外",R753=""),0,R753*P703*O5),0)</f>
        <v>0</v>
      </c>
      <c r="S755" s="68" t="s">
        <v>103</v>
      </c>
      <c r="T755" s="510" t="s">
        <v>115</v>
      </c>
      <c r="U755" s="21"/>
      <c r="V755" s="522">
        <f>ROUND(IF(T755="対象外",0,T754*T5*U703),0)</f>
        <v>0</v>
      </c>
      <c r="W755" s="520">
        <f>ROUND(IF(OR(T755="対象外",W753=""),0,W753*U703*T5),0)</f>
        <v>0</v>
      </c>
      <c r="X755" s="68" t="s">
        <v>103</v>
      </c>
      <c r="Y755" s="510" t="s">
        <v>115</v>
      </c>
      <c r="Z755" s="21"/>
      <c r="AA755" s="522">
        <f>ROUND(IF(Y755="対象外",0,Y754*Y5*Z703),0)</f>
        <v>0</v>
      </c>
      <c r="AB755" s="520">
        <f>ROUND(IF(OR(Y755="対象外",AB753=""),0,AB753*Z703*Y5),0)</f>
        <v>0</v>
      </c>
      <c r="AC755" s="68" t="s">
        <v>103</v>
      </c>
      <c r="AD755" s="510" t="s">
        <v>115</v>
      </c>
      <c r="AE755" s="21"/>
      <c r="AF755" s="522">
        <f>ROUND(IF(AD755="対象外",0,AD754*AD5*AE703),0)</f>
        <v>0</v>
      </c>
      <c r="AG755" s="520">
        <f>ROUND(IF(OR(AD755="対象外",AG753=""),0,AG753*AE703*AD5),0)</f>
        <v>0</v>
      </c>
      <c r="AH755" s="68" t="s">
        <v>103</v>
      </c>
      <c r="AI755" s="510" t="s">
        <v>115</v>
      </c>
      <c r="AJ755" s="21"/>
      <c r="AK755" s="522">
        <f>ROUND(IF(AI755="対象外",0,AI754*AI5*AJ703),0)</f>
        <v>0</v>
      </c>
      <c r="AL755" s="520">
        <f>ROUND(IF(OR(AI755="対象外",AL753=""),0,AL753*AJ703*AI5),0)</f>
        <v>0</v>
      </c>
      <c r="AM755" s="68" t="s">
        <v>103</v>
      </c>
      <c r="AN755" s="510" t="s">
        <v>115</v>
      </c>
      <c r="AO755" s="21"/>
      <c r="AP755" s="522">
        <f>ROUND(IF(AN755="対象外",0,AN754*AN5*AO703),0)</f>
        <v>0</v>
      </c>
      <c r="AQ755" s="520">
        <f>ROUND(IF(OR(AN755="対象外",AQ753=""),0,AQ753*AO703*AN5),0)</f>
        <v>0</v>
      </c>
      <c r="AR755" s="68" t="s">
        <v>103</v>
      </c>
      <c r="AS755" s="510" t="s">
        <v>115</v>
      </c>
      <c r="AT755" s="21"/>
      <c r="AU755" s="522">
        <f>ROUND(IF(AS755="対象外",0,AS754*AS5*AT703),0)</f>
        <v>0</v>
      </c>
      <c r="AV755" s="520">
        <f>ROUND(IF(OR(AS755="対象外",AV753=""),0,AV753*AT703*AS5),0)</f>
        <v>0</v>
      </c>
      <c r="AW755" s="68" t="s">
        <v>103</v>
      </c>
      <c r="AX755" s="510" t="s">
        <v>115</v>
      </c>
      <c r="AY755" s="21"/>
      <c r="AZ755" s="522">
        <f>ROUND(IF(AX755="対象外",0,AX754*AX5*AY703),0)</f>
        <v>0</v>
      </c>
      <c r="BA755" s="520">
        <f>ROUND(IF(OR(AX755="対象外",BA753=""),0,BA753*AY703*AX5),0)</f>
        <v>0</v>
      </c>
      <c r="BB755" s="68" t="s">
        <v>103</v>
      </c>
      <c r="BC755" s="510" t="s">
        <v>115</v>
      </c>
      <c r="BD755" s="21"/>
      <c r="BE755" s="522">
        <f>ROUND(IF(BC755="対象外",0,BC754*BC5*BD703),0)</f>
        <v>0</v>
      </c>
      <c r="BF755" s="520">
        <f>ROUND(IF(OR(BC755="対象外",BF753=""),0,BF753*BD703*BC5),0)</f>
        <v>0</v>
      </c>
      <c r="BG755" s="68" t="s">
        <v>103</v>
      </c>
      <c r="BH755" s="510" t="s">
        <v>115</v>
      </c>
      <c r="BI755" s="21"/>
      <c r="BJ755" s="522">
        <f>ROUND(IF(BH755="対象外",0,BH754*BH5*BI703),0)</f>
        <v>0</v>
      </c>
      <c r="BK755" s="520">
        <f>ROUND(IF(OR(BH755="対象外",BK753=""),0,BK753*BI703*BH5),0)</f>
        <v>0</v>
      </c>
      <c r="BL755" s="68" t="s">
        <v>103</v>
      </c>
      <c r="BM755" s="510" t="s">
        <v>115</v>
      </c>
      <c r="BN755" s="21"/>
      <c r="BO755" s="522">
        <f>ROUND(IF(BM755="対象",BO747*$BM$5,0),0)</f>
        <v>0</v>
      </c>
      <c r="BP755" s="530">
        <f>ROUND(IF(BM755="対象外",0,BP747*BM5),0)</f>
        <v>0</v>
      </c>
      <c r="BQ755" s="68" t="s">
        <v>103</v>
      </c>
      <c r="BR755" s="510" t="s">
        <v>115</v>
      </c>
      <c r="BS755" s="21"/>
      <c r="BT755" s="522">
        <f>ROUND(IF(BR755="対象",BT747*$BR$5,0),0)</f>
        <v>0</v>
      </c>
      <c r="BU755" s="530">
        <f>ROUND(IF(BR755="対象外",0,BU747*BR5),0)</f>
        <v>0</v>
      </c>
      <c r="BV755" s="68" t="s">
        <v>103</v>
      </c>
      <c r="BW755" s="510" t="s">
        <v>115</v>
      </c>
      <c r="BX755" s="21"/>
      <c r="BY755" s="522">
        <f>ROUND(IF(BW755="対象",BY747*$BW$5,0),0)</f>
        <v>0</v>
      </c>
      <c r="BZ755" s="530">
        <f>ROUND(IF(BW755="対象外",0,BZ747*BW5),0)</f>
        <v>0</v>
      </c>
      <c r="CA755" s="296"/>
      <c r="CB755" s="414">
        <f>BZ755+BU755+BP755</f>
        <v>0</v>
      </c>
      <c r="CC755" s="700">
        <f>BK755+BF755+BA755+AV755+AQ755+AL755+AG755+AB755+W755+R755</f>
        <v>0</v>
      </c>
    </row>
    <row r="756" spans="1:81" ht="18" customHeight="1">
      <c r="A756" s="1180"/>
      <c r="B756" s="1130"/>
      <c r="C756" s="1131"/>
      <c r="D756" s="69" t="s">
        <v>102</v>
      </c>
      <c r="E756" s="30"/>
      <c r="F756" s="21"/>
      <c r="G756" s="547">
        <f>ROUND(G747*E3,0)</f>
        <v>91</v>
      </c>
      <c r="H756" s="450"/>
      <c r="I756" s="69" t="s">
        <v>102</v>
      </c>
      <c r="J756" s="30"/>
      <c r="K756" s="21"/>
      <c r="L756" s="547">
        <f>ROUND(L747*J3,0)</f>
        <v>91</v>
      </c>
      <c r="M756" s="450"/>
      <c r="N756" s="69" t="s">
        <v>102</v>
      </c>
      <c r="O756" s="30"/>
      <c r="P756" s="21"/>
      <c r="Q756" s="522">
        <f>ROUND(Q747*O3,0)</f>
        <v>91</v>
      </c>
      <c r="R756" s="520">
        <f>ROUND(R747*O3,0)</f>
        <v>12</v>
      </c>
      <c r="S756" s="69" t="s">
        <v>102</v>
      </c>
      <c r="T756" s="30"/>
      <c r="U756" s="21"/>
      <c r="V756" s="522">
        <f>ROUND(V747*T3,0)</f>
        <v>91</v>
      </c>
      <c r="W756" s="520">
        <f>ROUND(W747*T3,0)</f>
        <v>12</v>
      </c>
      <c r="X756" s="69" t="s">
        <v>102</v>
      </c>
      <c r="Y756" s="30"/>
      <c r="Z756" s="21"/>
      <c r="AA756" s="522">
        <f>ROUND(AA747*Y3,0)</f>
        <v>91</v>
      </c>
      <c r="AB756" s="520">
        <f>ROUND(AB747*Y3,0)</f>
        <v>12</v>
      </c>
      <c r="AC756" s="69" t="s">
        <v>102</v>
      </c>
      <c r="AD756" s="30"/>
      <c r="AE756" s="21"/>
      <c r="AF756" s="522">
        <f>ROUND(AF747*AD3,0)</f>
        <v>0</v>
      </c>
      <c r="AG756" s="520">
        <f>ROUND(AG747*AD3,0)</f>
        <v>0</v>
      </c>
      <c r="AH756" s="69" t="s">
        <v>102</v>
      </c>
      <c r="AI756" s="30"/>
      <c r="AJ756" s="21"/>
      <c r="AK756" s="522">
        <f>ROUND(AK747*AI3,0)</f>
        <v>0</v>
      </c>
      <c r="AL756" s="520">
        <f>ROUND(AL747*AI3,0)</f>
        <v>0</v>
      </c>
      <c r="AM756" s="69" t="s">
        <v>102</v>
      </c>
      <c r="AN756" s="30"/>
      <c r="AO756" s="21"/>
      <c r="AP756" s="522">
        <f>ROUND(AP747*AN3,0)</f>
        <v>0</v>
      </c>
      <c r="AQ756" s="520">
        <f>ROUND(AQ747*AN3,0)</f>
        <v>0</v>
      </c>
      <c r="AR756" s="69" t="s">
        <v>102</v>
      </c>
      <c r="AS756" s="30"/>
      <c r="AT756" s="21"/>
      <c r="AU756" s="522">
        <f>ROUND(AU747*AS3,0)</f>
        <v>0</v>
      </c>
      <c r="AV756" s="520">
        <f>ROUND(AV747*AS3,0)</f>
        <v>0</v>
      </c>
      <c r="AW756" s="69" t="s">
        <v>102</v>
      </c>
      <c r="AX756" s="30"/>
      <c r="AY756" s="21"/>
      <c r="AZ756" s="522">
        <f>ROUND(AZ747*AX3,0)</f>
        <v>0</v>
      </c>
      <c r="BA756" s="520">
        <f>ROUND(BA747*AX3,0)</f>
        <v>0</v>
      </c>
      <c r="BB756" s="69" t="s">
        <v>102</v>
      </c>
      <c r="BC756" s="30"/>
      <c r="BD756" s="21"/>
      <c r="BE756" s="522">
        <f>ROUNDDOWN(BE747*BC3,0)</f>
        <v>0</v>
      </c>
      <c r="BF756" s="520">
        <f>ROUND(BF747*BC3,0)</f>
        <v>0</v>
      </c>
      <c r="BG756" s="69" t="s">
        <v>102</v>
      </c>
      <c r="BH756" s="30"/>
      <c r="BI756" s="21"/>
      <c r="BJ756" s="522">
        <f>ROUNDDOWN(BJ747*BH3,0)</f>
        <v>0</v>
      </c>
      <c r="BK756" s="520">
        <f>ROUND(BK747*BH3,0)</f>
        <v>0</v>
      </c>
      <c r="BL756" s="69" t="s">
        <v>102</v>
      </c>
      <c r="BM756" s="30"/>
      <c r="BN756" s="21"/>
      <c r="BO756" s="522">
        <f>ROUND(BO747*$BM$3,0)</f>
        <v>0</v>
      </c>
      <c r="BP756" s="530">
        <f>ROUND(BP747*BM3,0)</f>
        <v>0</v>
      </c>
      <c r="BQ756" s="69" t="s">
        <v>102</v>
      </c>
      <c r="BR756" s="30"/>
      <c r="BS756" s="21"/>
      <c r="BT756" s="522">
        <f>ROUND(BT747*$BR$3,0)</f>
        <v>0</v>
      </c>
      <c r="BU756" s="530">
        <f>ROUND(BU747*BR3,0)</f>
        <v>0</v>
      </c>
      <c r="BV756" s="69" t="s">
        <v>102</v>
      </c>
      <c r="BW756" s="30"/>
      <c r="BX756" s="21"/>
      <c r="BY756" s="522">
        <f>ROUND(BY747*$BW$3,0)</f>
        <v>0</v>
      </c>
      <c r="BZ756" s="530">
        <f>ROUND(BZ747*BW3,0)</f>
        <v>0</v>
      </c>
      <c r="CA756" s="297"/>
      <c r="CB756" s="414">
        <f>BZ756+BU756+BP756</f>
        <v>0</v>
      </c>
      <c r="CC756" s="699">
        <f>BK756+BF756+BA756+AV756+AQ756+AL756+AG756+AB756+W756+R756</f>
        <v>36</v>
      </c>
    </row>
    <row r="757" spans="1:81" ht="18" customHeight="1" thickBot="1">
      <c r="A757" s="1180"/>
      <c r="B757" s="1132"/>
      <c r="C757" s="1133"/>
      <c r="D757" s="70" t="s">
        <v>101</v>
      </c>
      <c r="E757" s="511" t="s">
        <v>23</v>
      </c>
      <c r="F757" s="22"/>
      <c r="G757" s="553">
        <f>ROUND(IF(E757="対象外",0,G747*G3),0)</f>
        <v>286</v>
      </c>
      <c r="H757" s="451"/>
      <c r="I757" s="70" t="s">
        <v>101</v>
      </c>
      <c r="J757" s="511" t="s">
        <v>23</v>
      </c>
      <c r="K757" s="22"/>
      <c r="L757" s="553">
        <f>ROUND(IF(J757="対象外",0,L747*L3),0)</f>
        <v>285</v>
      </c>
      <c r="M757" s="451"/>
      <c r="N757" s="70" t="s">
        <v>101</v>
      </c>
      <c r="O757" s="511" t="s">
        <v>23</v>
      </c>
      <c r="P757" s="22"/>
      <c r="Q757" s="523">
        <f>ROUND(IF(O757="対象外",0,Q747*Q3),0)</f>
        <v>285</v>
      </c>
      <c r="R757" s="521">
        <f>ROUND(IF(O757="対象外",0,R747*Q3),0)</f>
        <v>38</v>
      </c>
      <c r="S757" s="70" t="s">
        <v>101</v>
      </c>
      <c r="T757" s="511" t="s">
        <v>23</v>
      </c>
      <c r="U757" s="22"/>
      <c r="V757" s="523">
        <f>ROUND(IF(T757="対象外",0,V747*V3),0)</f>
        <v>285</v>
      </c>
      <c r="W757" s="521">
        <f>ROUND(IF(T757="対象外",0,W747*V3),0)</f>
        <v>38</v>
      </c>
      <c r="X757" s="70" t="s">
        <v>101</v>
      </c>
      <c r="Y757" s="511" t="s">
        <v>23</v>
      </c>
      <c r="Z757" s="22"/>
      <c r="AA757" s="523">
        <f>ROUND(IF(Y757="対象外",0,AA747*AA3),0)</f>
        <v>285</v>
      </c>
      <c r="AB757" s="521">
        <f>ROUND(IF(Y757="対象外",0,AB747*AA3),0)</f>
        <v>38</v>
      </c>
      <c r="AC757" s="70" t="s">
        <v>101</v>
      </c>
      <c r="AD757" s="511" t="s">
        <v>115</v>
      </c>
      <c r="AE757" s="22"/>
      <c r="AF757" s="523">
        <f>ROUND(IF(AD757="対象外",0,AF747*AF3),0)</f>
        <v>0</v>
      </c>
      <c r="AG757" s="521">
        <f>ROUND(IF(AD757="対象外",0,AG747*AF3),0)</f>
        <v>0</v>
      </c>
      <c r="AH757" s="70" t="s">
        <v>101</v>
      </c>
      <c r="AI757" s="511" t="s">
        <v>115</v>
      </c>
      <c r="AJ757" s="22"/>
      <c r="AK757" s="523">
        <f>ROUND(IF(AI757="対象外",0,AK747*AK3),0)</f>
        <v>0</v>
      </c>
      <c r="AL757" s="521">
        <f>ROUND(IF(AI757="対象外",0,AL747*AK3),0)</f>
        <v>0</v>
      </c>
      <c r="AM757" s="70" t="s">
        <v>101</v>
      </c>
      <c r="AN757" s="511" t="s">
        <v>115</v>
      </c>
      <c r="AO757" s="22"/>
      <c r="AP757" s="523">
        <f>ROUND(IF(AN757="対象外",0,AP747*AP3),0)</f>
        <v>0</v>
      </c>
      <c r="AQ757" s="521">
        <f>ROUND(IF(AN757="対象外",0,AQ747*AP3),0)</f>
        <v>0</v>
      </c>
      <c r="AR757" s="70" t="s">
        <v>101</v>
      </c>
      <c r="AS757" s="511" t="s">
        <v>115</v>
      </c>
      <c r="AT757" s="22"/>
      <c r="AU757" s="523">
        <f>ROUND(IF(AS757="対象外",0,AU747*AU3),0)</f>
        <v>0</v>
      </c>
      <c r="AV757" s="521">
        <f>ROUND(IF(AS757="対象外",0,AV747*AU3),0)</f>
        <v>0</v>
      </c>
      <c r="AW757" s="70" t="s">
        <v>101</v>
      </c>
      <c r="AX757" s="511" t="s">
        <v>115</v>
      </c>
      <c r="AY757" s="22"/>
      <c r="AZ757" s="523">
        <f>ROUND(IF(AX757="対象外",0,AZ747*AZ3),0)</f>
        <v>0</v>
      </c>
      <c r="BA757" s="521">
        <f>ROUND(IF(AX757="対象外",0,BA747*AZ3),0)</f>
        <v>0</v>
      </c>
      <c r="BB757" s="70" t="s">
        <v>101</v>
      </c>
      <c r="BC757" s="511" t="s">
        <v>115</v>
      </c>
      <c r="BD757" s="22"/>
      <c r="BE757" s="523">
        <f>ROUNDDOWN(IF(BC757="対象外",0,BE747*BE3),0)</f>
        <v>0</v>
      </c>
      <c r="BF757" s="521">
        <f>ROUND(IF(BC757="対象外",0,BF747*BE3),0)</f>
        <v>0</v>
      </c>
      <c r="BG757" s="70" t="s">
        <v>101</v>
      </c>
      <c r="BH757" s="511" t="s">
        <v>115</v>
      </c>
      <c r="BI757" s="22"/>
      <c r="BJ757" s="523">
        <f>ROUNDDOWN(IF(BH757="対象外",0,BJ747*BJ3),0)</f>
        <v>0</v>
      </c>
      <c r="BK757" s="521">
        <f>ROUND(IF(BH757="対象外",0,BK747*BJ3),0)</f>
        <v>0</v>
      </c>
      <c r="BL757" s="70" t="s">
        <v>101</v>
      </c>
      <c r="BM757" s="511" t="s">
        <v>115</v>
      </c>
      <c r="BN757" s="22"/>
      <c r="BO757" s="523">
        <f>ROUND(IF(BM757="対象",BO747*$BO$3,0),0)</f>
        <v>0</v>
      </c>
      <c r="BP757" s="531">
        <f>ROUND(IF(BM757="対象外",0,BP747*BO3),0)</f>
        <v>0</v>
      </c>
      <c r="BQ757" s="70" t="s">
        <v>101</v>
      </c>
      <c r="BR757" s="511" t="s">
        <v>115</v>
      </c>
      <c r="BS757" s="22"/>
      <c r="BT757" s="523">
        <f>ROUND(IF(BR757="対象",BT747*$BT$3,0),0)</f>
        <v>0</v>
      </c>
      <c r="BU757" s="531">
        <f>ROUND(IF(BR757="対象外",0,BU747*BT3),0)</f>
        <v>0</v>
      </c>
      <c r="BV757" s="70" t="s">
        <v>101</v>
      </c>
      <c r="BW757" s="511" t="s">
        <v>115</v>
      </c>
      <c r="BX757" s="22"/>
      <c r="BY757" s="523">
        <f>ROUND(IF(BW757="対象",BY747*$BY$3,0),0)</f>
        <v>0</v>
      </c>
      <c r="BZ757" s="531">
        <f>ROUND(IF(BW757="対象外",0,BZ747*BY3),0)</f>
        <v>0</v>
      </c>
      <c r="CA757" s="298"/>
      <c r="CB757" s="414">
        <f>BZ757+BU757+BP757</f>
        <v>0</v>
      </c>
      <c r="CC757" s="701">
        <f>BK757+BF757+BA757+AV757+AQ757+AL757+AG757+AB757+W757+R757</f>
        <v>114</v>
      </c>
    </row>
    <row r="758" spans="1:81" ht="18" customHeight="1" thickBot="1">
      <c r="A758" s="1180"/>
      <c r="B758" s="1151" t="s">
        <v>65</v>
      </c>
      <c r="C758" s="1152"/>
      <c r="D758" s="71" t="s">
        <v>229</v>
      </c>
      <c r="E758" s="11"/>
      <c r="F758" s="599">
        <f>G758</f>
        <v>4663</v>
      </c>
      <c r="G758" s="554">
        <f>SUM(G754:G757)</f>
        <v>4663</v>
      </c>
      <c r="H758" s="452"/>
      <c r="I758" s="71" t="s">
        <v>229</v>
      </c>
      <c r="J758" s="11"/>
      <c r="K758" s="599">
        <f>L758</f>
        <v>4662</v>
      </c>
      <c r="L758" s="554">
        <f>SUM(L754:L757)</f>
        <v>4662</v>
      </c>
      <c r="M758" s="452"/>
      <c r="N758" s="71" t="s">
        <v>229</v>
      </c>
      <c r="O758" s="462"/>
      <c r="P758" s="599">
        <f>R758+Q758</f>
        <v>4712</v>
      </c>
      <c r="Q758" s="524">
        <f>SUM(Q754:Q757)</f>
        <v>4662</v>
      </c>
      <c r="R758" s="525">
        <f>SUM(R754:R757)</f>
        <v>50</v>
      </c>
      <c r="S758" s="71" t="s">
        <v>229</v>
      </c>
      <c r="T758" s="462"/>
      <c r="U758" s="599">
        <f>W758+V758</f>
        <v>3283</v>
      </c>
      <c r="V758" s="524">
        <f>SUM(V754:V757)</f>
        <v>3233</v>
      </c>
      <c r="W758" s="525">
        <f>SUM(W754:W757)</f>
        <v>50</v>
      </c>
      <c r="X758" s="71" t="s">
        <v>229</v>
      </c>
      <c r="Y758" s="462"/>
      <c r="Z758" s="675">
        <f>AB758+AA758</f>
        <v>3283</v>
      </c>
      <c r="AA758" s="524">
        <f>SUM(AA754:AA757)</f>
        <v>3233</v>
      </c>
      <c r="AB758" s="525">
        <f>SUM(AB754:AB757)</f>
        <v>50</v>
      </c>
      <c r="AC758" s="71" t="s">
        <v>229</v>
      </c>
      <c r="AD758" s="462"/>
      <c r="AE758" s="675">
        <f>AG758+AF758</f>
        <v>0</v>
      </c>
      <c r="AF758" s="524">
        <f>SUM(AF754:AF757)</f>
        <v>0</v>
      </c>
      <c r="AG758" s="525">
        <f>SUM(AG754:AG757)</f>
        <v>0</v>
      </c>
      <c r="AH758" s="71" t="s">
        <v>229</v>
      </c>
      <c r="AI758" s="462"/>
      <c r="AJ758" s="675">
        <f>AL758+AK758</f>
        <v>0</v>
      </c>
      <c r="AK758" s="524">
        <f>SUM(AK754:AK757)</f>
        <v>0</v>
      </c>
      <c r="AL758" s="525">
        <f>SUM(AL754:AL757)</f>
        <v>0</v>
      </c>
      <c r="AM758" s="71" t="s">
        <v>229</v>
      </c>
      <c r="AN758" s="462"/>
      <c r="AO758" s="675">
        <f>AQ758+AP758</f>
        <v>0</v>
      </c>
      <c r="AP758" s="524">
        <f>SUM(AP754:AP757)</f>
        <v>0</v>
      </c>
      <c r="AQ758" s="525">
        <f>SUM(AQ754:AQ757)</f>
        <v>0</v>
      </c>
      <c r="AR758" s="71" t="s">
        <v>229</v>
      </c>
      <c r="AS758" s="462"/>
      <c r="AT758" s="675">
        <f>AV758+AU758</f>
        <v>0</v>
      </c>
      <c r="AU758" s="524">
        <f>SUM(AU754:AU757)</f>
        <v>0</v>
      </c>
      <c r="AV758" s="525">
        <f>SUM(AV754:AV757)</f>
        <v>0</v>
      </c>
      <c r="AW758" s="71" t="s">
        <v>229</v>
      </c>
      <c r="AX758" s="462"/>
      <c r="AY758" s="675">
        <f>BA758+AZ758</f>
        <v>0</v>
      </c>
      <c r="AZ758" s="524">
        <f>SUM(AZ754:AZ757)</f>
        <v>0</v>
      </c>
      <c r="BA758" s="525">
        <f>SUM(BA754:BA757)</f>
        <v>0</v>
      </c>
      <c r="BB758" s="71" t="s">
        <v>229</v>
      </c>
      <c r="BC758" s="462"/>
      <c r="BD758" s="675">
        <f>BF758+BE758</f>
        <v>0</v>
      </c>
      <c r="BE758" s="524">
        <f>SUM(BE754:BE757)</f>
        <v>0</v>
      </c>
      <c r="BF758" s="525">
        <f>SUM(BF754:BF757)</f>
        <v>0</v>
      </c>
      <c r="BG758" s="71" t="s">
        <v>229</v>
      </c>
      <c r="BH758" s="462"/>
      <c r="BI758" s="675">
        <f>BK758+BJ758</f>
        <v>0</v>
      </c>
      <c r="BJ758" s="524">
        <f>SUM(BJ754:BJ757)</f>
        <v>0</v>
      </c>
      <c r="BK758" s="525">
        <f>SUM(BK754:BK757)</f>
        <v>0</v>
      </c>
      <c r="BL758" s="71" t="s">
        <v>229</v>
      </c>
      <c r="BM758" s="462"/>
      <c r="BN758" s="676">
        <f>BP758+BO758</f>
        <v>0</v>
      </c>
      <c r="BO758" s="524">
        <f>SUM(BO754:BO757)</f>
        <v>0</v>
      </c>
      <c r="BP758" s="532">
        <f>SUM(BP754:BP757)</f>
        <v>0</v>
      </c>
      <c r="BQ758" s="71" t="s">
        <v>229</v>
      </c>
      <c r="BR758" s="462"/>
      <c r="BS758" s="676">
        <f>BU758+BT758</f>
        <v>0</v>
      </c>
      <c r="BT758" s="524">
        <f>SUM(BT754:BT757)</f>
        <v>0</v>
      </c>
      <c r="BU758" s="532">
        <f>SUM(BU754:BU757)</f>
        <v>0</v>
      </c>
      <c r="BV758" s="71" t="s">
        <v>229</v>
      </c>
      <c r="BW758" s="462"/>
      <c r="BX758" s="676">
        <f>BZ758+BY758</f>
        <v>0</v>
      </c>
      <c r="BY758" s="524">
        <f>SUM(BY754:BY757)</f>
        <v>0</v>
      </c>
      <c r="BZ758" s="532">
        <f>SUM(BZ754:BZ757)</f>
        <v>0</v>
      </c>
      <c r="CA758" s="467">
        <f>BX758+BS758+BN758+BI758+BD758+AY758+AT758+AO758+AJ758+AE758+Z758+U758+P758+K758+F758</f>
        <v>20603</v>
      </c>
      <c r="CB758" s="415">
        <f>SUM(CB754:CB757)</f>
        <v>0</v>
      </c>
      <c r="CC758" s="702">
        <f>SUM(CC754:CC757)</f>
        <v>150</v>
      </c>
    </row>
    <row r="759" spans="1:81" ht="18" customHeight="1" thickBot="1">
      <c r="A759" s="1184"/>
      <c r="B759" s="1153" t="s">
        <v>66</v>
      </c>
      <c r="C759" s="1154"/>
      <c r="D759" s="474" t="s">
        <v>230</v>
      </c>
      <c r="E759" s="475"/>
      <c r="F759" s="599">
        <f>G759</f>
        <v>34737</v>
      </c>
      <c r="G759" s="558">
        <f>G758+G747</f>
        <v>34737</v>
      </c>
      <c r="H759" s="690"/>
      <c r="I759" s="474" t="s">
        <v>230</v>
      </c>
      <c r="J759" s="475"/>
      <c r="K759" s="599">
        <f>L759</f>
        <v>34662</v>
      </c>
      <c r="L759" s="558">
        <f>L758+L747</f>
        <v>34662</v>
      </c>
      <c r="M759" s="690"/>
      <c r="N759" s="474" t="s">
        <v>230</v>
      </c>
      <c r="O759" s="462"/>
      <c r="P759" s="599">
        <f>R759+Q759</f>
        <v>38712</v>
      </c>
      <c r="Q759" s="534">
        <f>Q758+Q747</f>
        <v>34662</v>
      </c>
      <c r="R759" s="526">
        <f>R758+R747</f>
        <v>4050</v>
      </c>
      <c r="S759" s="474" t="s">
        <v>230</v>
      </c>
      <c r="T759" s="462"/>
      <c r="U759" s="599">
        <f>W759+V759</f>
        <v>37283</v>
      </c>
      <c r="V759" s="534">
        <f>V758+V747</f>
        <v>33233</v>
      </c>
      <c r="W759" s="526">
        <f>W758+W747</f>
        <v>4050</v>
      </c>
      <c r="X759" s="474" t="s">
        <v>230</v>
      </c>
      <c r="Y759" s="462"/>
      <c r="Z759" s="675">
        <f>AB759+AA759</f>
        <v>37283</v>
      </c>
      <c r="AA759" s="534">
        <f>AA758+AA747</f>
        <v>33233</v>
      </c>
      <c r="AB759" s="526">
        <f>AB758+AB747</f>
        <v>4050</v>
      </c>
      <c r="AC759" s="474" t="s">
        <v>230</v>
      </c>
      <c r="AD759" s="462"/>
      <c r="AE759" s="675">
        <f>AG759+AF759</f>
        <v>0</v>
      </c>
      <c r="AF759" s="534">
        <f>AF758+AF747</f>
        <v>0</v>
      </c>
      <c r="AG759" s="526">
        <f>AG758+AG747</f>
        <v>0</v>
      </c>
      <c r="AH759" s="474" t="s">
        <v>230</v>
      </c>
      <c r="AI759" s="462"/>
      <c r="AJ759" s="675">
        <f>AL759+AK759</f>
        <v>0</v>
      </c>
      <c r="AK759" s="534">
        <f>AK758+AK747</f>
        <v>0</v>
      </c>
      <c r="AL759" s="526">
        <f>AL758+AL747</f>
        <v>0</v>
      </c>
      <c r="AM759" s="474" t="s">
        <v>230</v>
      </c>
      <c r="AN759" s="462"/>
      <c r="AO759" s="675">
        <f>AQ759+AP759</f>
        <v>0</v>
      </c>
      <c r="AP759" s="534">
        <f>AP758+AP747</f>
        <v>0</v>
      </c>
      <c r="AQ759" s="526">
        <f>AQ758+AQ747</f>
        <v>0</v>
      </c>
      <c r="AR759" s="474" t="s">
        <v>230</v>
      </c>
      <c r="AS759" s="462"/>
      <c r="AT759" s="675">
        <f>AV759+AU759</f>
        <v>0</v>
      </c>
      <c r="AU759" s="534">
        <f>AU758+AU747</f>
        <v>0</v>
      </c>
      <c r="AV759" s="526">
        <f>AV758+AV747</f>
        <v>0</v>
      </c>
      <c r="AW759" s="474" t="s">
        <v>230</v>
      </c>
      <c r="AX759" s="462"/>
      <c r="AY759" s="675">
        <f>BA759+AZ759</f>
        <v>0</v>
      </c>
      <c r="AZ759" s="534">
        <f>AZ758+AZ747</f>
        <v>0</v>
      </c>
      <c r="BA759" s="526">
        <f>BA758+BA747</f>
        <v>0</v>
      </c>
      <c r="BB759" s="474" t="s">
        <v>230</v>
      </c>
      <c r="BC759" s="462"/>
      <c r="BD759" s="675">
        <f>BF759+BE759</f>
        <v>0</v>
      </c>
      <c r="BE759" s="534">
        <f>BE758+BE747</f>
        <v>0</v>
      </c>
      <c r="BF759" s="526">
        <f>BF758+BF747</f>
        <v>0</v>
      </c>
      <c r="BG759" s="474" t="s">
        <v>230</v>
      </c>
      <c r="BH759" s="462"/>
      <c r="BI759" s="675">
        <f>BK759+BJ759</f>
        <v>0</v>
      </c>
      <c r="BJ759" s="534">
        <f>BJ758+BJ747</f>
        <v>0</v>
      </c>
      <c r="BK759" s="526">
        <f>BK758+BK747</f>
        <v>0</v>
      </c>
      <c r="BL759" s="474" t="s">
        <v>230</v>
      </c>
      <c r="BM759" s="462"/>
      <c r="BN759" s="676">
        <f>BP759+BO759</f>
        <v>0</v>
      </c>
      <c r="BO759" s="524">
        <f>BO758+BO747</f>
        <v>0</v>
      </c>
      <c r="BP759" s="532">
        <f>BP758+BP747</f>
        <v>0</v>
      </c>
      <c r="BQ759" s="474" t="s">
        <v>230</v>
      </c>
      <c r="BR759" s="462"/>
      <c r="BS759" s="676">
        <f>BU759+BT759</f>
        <v>0</v>
      </c>
      <c r="BT759" s="524">
        <f>BT758+BT747</f>
        <v>0</v>
      </c>
      <c r="BU759" s="532">
        <f>BU758+BU747</f>
        <v>0</v>
      </c>
      <c r="BV759" s="474" t="s">
        <v>230</v>
      </c>
      <c r="BW759" s="462"/>
      <c r="BX759" s="676">
        <f>BZ759+BY759</f>
        <v>0</v>
      </c>
      <c r="BY759" s="524">
        <f>BY758+BY747</f>
        <v>0</v>
      </c>
      <c r="BZ759" s="532">
        <f>BZ758+BZ747</f>
        <v>0</v>
      </c>
      <c r="CA759" s="467">
        <f>BX759+BS759+BN759+BI759+BD759+AY759+AT759+AO759+AJ759+AE759+Z759+U759+P759+K759+F759</f>
        <v>182677</v>
      </c>
      <c r="CB759" s="416">
        <f>CB758+SUM(CC718:CC741)</f>
        <v>0</v>
      </c>
      <c r="CC759" s="703">
        <f>CC758+SUM(CC703:CC717)-CC742</f>
        <v>12150</v>
      </c>
    </row>
    <row r="760" spans="1:81" ht="35.4" customHeight="1" thickBot="1">
      <c r="A760" s="493" t="s">
        <v>80</v>
      </c>
      <c r="B760" s="1155">
        <f>職員設定!B22</f>
        <v>14</v>
      </c>
      <c r="C760" s="1156"/>
      <c r="D760" s="43"/>
      <c r="E760" s="24" t="s">
        <v>4</v>
      </c>
      <c r="F760" s="24" t="s">
        <v>33</v>
      </c>
      <c r="G760" s="364" t="s">
        <v>51</v>
      </c>
      <c r="H760" s="375" t="s">
        <v>165</v>
      </c>
      <c r="I760" s="43"/>
      <c r="J760" s="24" t="s">
        <v>4</v>
      </c>
      <c r="K760" s="24" t="s">
        <v>33</v>
      </c>
      <c r="L760" s="143" t="s">
        <v>51</v>
      </c>
      <c r="M760" s="375" t="s">
        <v>165</v>
      </c>
      <c r="N760" s="43"/>
      <c r="O760" s="24" t="s">
        <v>4</v>
      </c>
      <c r="P760" s="24" t="s">
        <v>78</v>
      </c>
      <c r="Q760" s="364" t="s">
        <v>51</v>
      </c>
      <c r="R760" s="410" t="s">
        <v>225</v>
      </c>
      <c r="S760" s="43"/>
      <c r="T760" s="24" t="s">
        <v>4</v>
      </c>
      <c r="U760" s="24" t="s">
        <v>78</v>
      </c>
      <c r="V760" s="364" t="s">
        <v>51</v>
      </c>
      <c r="W760" s="410" t="s">
        <v>225</v>
      </c>
      <c r="X760" s="43"/>
      <c r="Y760" s="24" t="s">
        <v>4</v>
      </c>
      <c r="Z760" s="24" t="s">
        <v>78</v>
      </c>
      <c r="AA760" s="364" t="s">
        <v>51</v>
      </c>
      <c r="AB760" s="410" t="s">
        <v>225</v>
      </c>
      <c r="AC760" s="43"/>
      <c r="AD760" s="24" t="s">
        <v>4</v>
      </c>
      <c r="AE760" s="24" t="s">
        <v>78</v>
      </c>
      <c r="AF760" s="364" t="s">
        <v>51</v>
      </c>
      <c r="AG760" s="410" t="s">
        <v>225</v>
      </c>
      <c r="AH760" s="43"/>
      <c r="AI760" s="24" t="s">
        <v>4</v>
      </c>
      <c r="AJ760" s="24" t="s">
        <v>78</v>
      </c>
      <c r="AK760" s="364" t="s">
        <v>51</v>
      </c>
      <c r="AL760" s="410" t="s">
        <v>225</v>
      </c>
      <c r="AM760" s="43"/>
      <c r="AN760" s="24" t="s">
        <v>4</v>
      </c>
      <c r="AO760" s="24" t="s">
        <v>78</v>
      </c>
      <c r="AP760" s="364" t="s">
        <v>51</v>
      </c>
      <c r="AQ760" s="410" t="s">
        <v>225</v>
      </c>
      <c r="AR760" s="43"/>
      <c r="AS760" s="24" t="s">
        <v>4</v>
      </c>
      <c r="AT760" s="24" t="s">
        <v>78</v>
      </c>
      <c r="AU760" s="364" t="s">
        <v>51</v>
      </c>
      <c r="AV760" s="410" t="s">
        <v>225</v>
      </c>
      <c r="AW760" s="43"/>
      <c r="AX760" s="24" t="s">
        <v>4</v>
      </c>
      <c r="AY760" s="24" t="s">
        <v>78</v>
      </c>
      <c r="AZ760" s="364" t="s">
        <v>51</v>
      </c>
      <c r="BA760" s="410" t="s">
        <v>225</v>
      </c>
      <c r="BB760" s="43"/>
      <c r="BC760" s="24" t="s">
        <v>4</v>
      </c>
      <c r="BD760" s="24" t="s">
        <v>78</v>
      </c>
      <c r="BE760" s="364" t="s">
        <v>51</v>
      </c>
      <c r="BF760" s="410" t="s">
        <v>225</v>
      </c>
      <c r="BG760" s="43"/>
      <c r="BH760" s="24" t="s">
        <v>4</v>
      </c>
      <c r="BI760" s="24" t="s">
        <v>78</v>
      </c>
      <c r="BJ760" s="364" t="s">
        <v>51</v>
      </c>
      <c r="BK760" s="410" t="s">
        <v>225</v>
      </c>
      <c r="BL760" s="43"/>
      <c r="BM760" s="24" t="s">
        <v>4</v>
      </c>
      <c r="BN760" s="24" t="s">
        <v>33</v>
      </c>
      <c r="BO760" s="364" t="s">
        <v>51</v>
      </c>
      <c r="BP760" s="410" t="s">
        <v>225</v>
      </c>
      <c r="BQ760" s="43"/>
      <c r="BR760" s="24" t="s">
        <v>4</v>
      </c>
      <c r="BS760" s="24" t="s">
        <v>33</v>
      </c>
      <c r="BT760" s="364" t="s">
        <v>51</v>
      </c>
      <c r="BU760" s="410" t="s">
        <v>225</v>
      </c>
      <c r="BV760" s="43"/>
      <c r="BW760" s="24" t="s">
        <v>4</v>
      </c>
      <c r="BX760" s="24" t="s">
        <v>33</v>
      </c>
      <c r="BY760" s="364" t="s">
        <v>51</v>
      </c>
      <c r="BZ760" s="410" t="s">
        <v>225</v>
      </c>
      <c r="CA760" s="411" t="s">
        <v>0</v>
      </c>
      <c r="CB760" s="412" t="s">
        <v>157</v>
      </c>
      <c r="CC760" s="696" t="s">
        <v>225</v>
      </c>
    </row>
    <row r="761" spans="1:81" ht="18" customHeight="1">
      <c r="A761" s="1180" t="str">
        <f>職員設定!C22</f>
        <v>N</v>
      </c>
      <c r="B761" s="1159" t="s">
        <v>39</v>
      </c>
      <c r="C761" s="1164" t="s">
        <v>2</v>
      </c>
      <c r="D761" s="109" t="s">
        <v>37</v>
      </c>
      <c r="E761" s="32">
        <v>164000</v>
      </c>
      <c r="F761" s="1000">
        <f>職員設定!$D$22</f>
        <v>1</v>
      </c>
      <c r="G761" s="1045">
        <f>E763*F761-H761</f>
        <v>0</v>
      </c>
      <c r="H761" s="1095">
        <v>4000</v>
      </c>
      <c r="I761" s="109" t="s">
        <v>37</v>
      </c>
      <c r="J761" s="32">
        <v>164000</v>
      </c>
      <c r="K761" s="1000">
        <f>職員設定!$D$22</f>
        <v>1</v>
      </c>
      <c r="L761" s="1045">
        <f>J763*K761-M761</f>
        <v>0</v>
      </c>
      <c r="M761" s="1095">
        <v>4000</v>
      </c>
      <c r="N761" s="109" t="s">
        <v>37</v>
      </c>
      <c r="O761" s="32">
        <v>164000</v>
      </c>
      <c r="P761" s="1000">
        <f>職員設定!$D$22</f>
        <v>1</v>
      </c>
      <c r="Q761" s="1045">
        <f>O763*P761-R761</f>
        <v>0</v>
      </c>
      <c r="R761" s="970">
        <f>IF(O761="",0,$M$761)</f>
        <v>4000</v>
      </c>
      <c r="S761" s="109" t="s">
        <v>37</v>
      </c>
      <c r="T761" s="32">
        <v>164000</v>
      </c>
      <c r="U761" s="1000">
        <f>職員設定!$D$22</f>
        <v>1</v>
      </c>
      <c r="V761" s="1045">
        <f>T763*U761-W761</f>
        <v>0</v>
      </c>
      <c r="W761" s="970">
        <f>IF(T761="",0,$M$761)</f>
        <v>4000</v>
      </c>
      <c r="X761" s="109" t="s">
        <v>37</v>
      </c>
      <c r="Y761" s="32">
        <v>164000</v>
      </c>
      <c r="Z761" s="1000">
        <f>職員設定!$D$22</f>
        <v>1</v>
      </c>
      <c r="AA761" s="1045">
        <f>Y763*Z761-AB761</f>
        <v>0</v>
      </c>
      <c r="AB761" s="970">
        <f>IF(Y761="",0,$M$761)</f>
        <v>4000</v>
      </c>
      <c r="AC761" s="109" t="s">
        <v>37</v>
      </c>
      <c r="AD761" s="32"/>
      <c r="AE761" s="1000">
        <f>職員設定!$D$22</f>
        <v>1</v>
      </c>
      <c r="AF761" s="1045">
        <f>AD763*AE761-AG761</f>
        <v>0</v>
      </c>
      <c r="AG761" s="970">
        <f>IF(AD761="",0,$M$761)</f>
        <v>0</v>
      </c>
      <c r="AH761" s="109" t="s">
        <v>37</v>
      </c>
      <c r="AI761" s="32"/>
      <c r="AJ761" s="1000">
        <f>職員設定!$D$22</f>
        <v>1</v>
      </c>
      <c r="AK761" s="1045">
        <f>AI763*AJ761-AL761</f>
        <v>0</v>
      </c>
      <c r="AL761" s="970">
        <f>IF(AI761="",0,$M$761)</f>
        <v>0</v>
      </c>
      <c r="AM761" s="109" t="s">
        <v>37</v>
      </c>
      <c r="AN761" s="32"/>
      <c r="AO761" s="1000">
        <f>職員設定!$D$22</f>
        <v>1</v>
      </c>
      <c r="AP761" s="1045">
        <f>AN763*AO761-AQ761</f>
        <v>0</v>
      </c>
      <c r="AQ761" s="970">
        <f>IF(AN761="",0,$M$761)</f>
        <v>0</v>
      </c>
      <c r="AR761" s="109" t="s">
        <v>37</v>
      </c>
      <c r="AS761" s="32"/>
      <c r="AT761" s="1000">
        <f>職員設定!$D$22</f>
        <v>1</v>
      </c>
      <c r="AU761" s="1045">
        <f>AS763*AT761-AV761</f>
        <v>0</v>
      </c>
      <c r="AV761" s="970">
        <f>IF(AS761="",0,$M$761)</f>
        <v>0</v>
      </c>
      <c r="AW761" s="109" t="s">
        <v>37</v>
      </c>
      <c r="AX761" s="32"/>
      <c r="AY761" s="1000">
        <f>職員設定!$D$22</f>
        <v>1</v>
      </c>
      <c r="AZ761" s="1045">
        <f>AX763*AY761-BA761</f>
        <v>0</v>
      </c>
      <c r="BA761" s="970">
        <f>IF(AX761="",0,$M$761)</f>
        <v>0</v>
      </c>
      <c r="BB761" s="109" t="s">
        <v>37</v>
      </c>
      <c r="BC761" s="32"/>
      <c r="BD761" s="1000">
        <f>職員設定!$D$22</f>
        <v>1</v>
      </c>
      <c r="BE761" s="1045">
        <f>BC763*BD761-BF761</f>
        <v>0</v>
      </c>
      <c r="BF761" s="970">
        <f>IF(BC761="",0,$M$761)</f>
        <v>0</v>
      </c>
      <c r="BG761" s="109" t="s">
        <v>37</v>
      </c>
      <c r="BH761" s="32"/>
      <c r="BI761" s="1000">
        <f>職員設定!$D$22</f>
        <v>1</v>
      </c>
      <c r="BJ761" s="1045">
        <f>BH763*BI761-BK761</f>
        <v>0</v>
      </c>
      <c r="BK761" s="970">
        <f>IF(BH761="",0,$M$761)</f>
        <v>0</v>
      </c>
      <c r="BL761" s="256"/>
      <c r="BM761" s="76"/>
      <c r="BN761" s="1000">
        <f>職員設定!$D$22</f>
        <v>1</v>
      </c>
      <c r="BO761" s="983"/>
      <c r="BP761" s="960"/>
      <c r="BQ761" s="256"/>
      <c r="BR761" s="76"/>
      <c r="BS761" s="1000">
        <f>職員設定!$D$22</f>
        <v>1</v>
      </c>
      <c r="BT761" s="983"/>
      <c r="BU761" s="960"/>
      <c r="BV761" s="256"/>
      <c r="BW761" s="76"/>
      <c r="BX761" s="1000">
        <f>職員設定!$D$22</f>
        <v>1</v>
      </c>
      <c r="BY761" s="983"/>
      <c r="BZ761" s="960"/>
      <c r="CA761" s="1086">
        <f>BJ761+BK761+BE761+BF761+AZ761+BA761+AU761+AV761+AP761+AQ761+AK761+AL761+AF761+AG761+AA761+AB761+V761+W761+Q761+R761+L761+M761+G761+H761</f>
        <v>20000</v>
      </c>
      <c r="CB761" s="1087">
        <f>H761+M761</f>
        <v>8000</v>
      </c>
      <c r="CC761" s="1025">
        <f>BK761+BF761+BA761+AV761+AQ761+AL761+AG761+AB761+W761+R761</f>
        <v>12000</v>
      </c>
    </row>
    <row r="762" spans="1:81" s="230" customFormat="1" ht="18" customHeight="1">
      <c r="A762" s="1180"/>
      <c r="B762" s="1160"/>
      <c r="C762" s="1165"/>
      <c r="D762" s="45" t="s">
        <v>1</v>
      </c>
      <c r="E762" s="149">
        <f>IF(E761&lt;&gt;"",職員設定!E22,"0")</f>
        <v>160000</v>
      </c>
      <c r="F762" s="1001"/>
      <c r="G762" s="1046"/>
      <c r="H762" s="1103"/>
      <c r="I762" s="45" t="s">
        <v>1</v>
      </c>
      <c r="J762" s="149">
        <f>IF(J761&lt;&gt;"",職員設定!E22,"0")</f>
        <v>160000</v>
      </c>
      <c r="K762" s="1001"/>
      <c r="L762" s="1046"/>
      <c r="M762" s="1103"/>
      <c r="N762" s="45" t="s">
        <v>1</v>
      </c>
      <c r="O762" s="149">
        <f>IF(O761&lt;&gt;"",職員設定!$E$22,"0")</f>
        <v>160000</v>
      </c>
      <c r="P762" s="1001"/>
      <c r="Q762" s="1046"/>
      <c r="R762" s="971"/>
      <c r="S762" s="45" t="s">
        <v>1</v>
      </c>
      <c r="T762" s="149">
        <f>IF(T761&lt;&gt;"",職員設定!$E$22,"0")</f>
        <v>160000</v>
      </c>
      <c r="U762" s="1001"/>
      <c r="V762" s="1046"/>
      <c r="W762" s="971"/>
      <c r="X762" s="45" t="s">
        <v>1</v>
      </c>
      <c r="Y762" s="149">
        <f>IF(Y761&lt;&gt;"",職員設定!$E$22,"0")</f>
        <v>160000</v>
      </c>
      <c r="Z762" s="1001"/>
      <c r="AA762" s="1046"/>
      <c r="AB762" s="971"/>
      <c r="AC762" s="45" t="s">
        <v>1</v>
      </c>
      <c r="AD762" s="149" t="str">
        <f>IF(AD761&lt;&gt;"",職員設定!$E$22,"0")</f>
        <v>0</v>
      </c>
      <c r="AE762" s="1001"/>
      <c r="AF762" s="1046"/>
      <c r="AG762" s="971"/>
      <c r="AH762" s="45" t="s">
        <v>1</v>
      </c>
      <c r="AI762" s="149" t="str">
        <f>IF(AI761&lt;&gt;"",職員設定!$E$22,"0")</f>
        <v>0</v>
      </c>
      <c r="AJ762" s="1001"/>
      <c r="AK762" s="1046"/>
      <c r="AL762" s="971"/>
      <c r="AM762" s="45" t="s">
        <v>1</v>
      </c>
      <c r="AN762" s="149" t="str">
        <f>IF(AN761&lt;&gt;"",職員設定!$E$22,"0")</f>
        <v>0</v>
      </c>
      <c r="AO762" s="1001"/>
      <c r="AP762" s="1046"/>
      <c r="AQ762" s="971"/>
      <c r="AR762" s="45" t="s">
        <v>1</v>
      </c>
      <c r="AS762" s="149" t="str">
        <f>IF(AS761&lt;&gt;"",職員設定!$E$22,"0")</f>
        <v>0</v>
      </c>
      <c r="AT762" s="1001"/>
      <c r="AU762" s="1046"/>
      <c r="AV762" s="971"/>
      <c r="AW762" s="45" t="s">
        <v>1</v>
      </c>
      <c r="AX762" s="149" t="str">
        <f>IF(AX761&lt;&gt;"",職員設定!$E$22,"0")</f>
        <v>0</v>
      </c>
      <c r="AY762" s="1001"/>
      <c r="AZ762" s="1046"/>
      <c r="BA762" s="971"/>
      <c r="BB762" s="45" t="s">
        <v>1</v>
      </c>
      <c r="BC762" s="149" t="str">
        <f>IF(BC761&lt;&gt;"",職員設定!$E$22,"0")</f>
        <v>0</v>
      </c>
      <c r="BD762" s="1001"/>
      <c r="BE762" s="1046"/>
      <c r="BF762" s="971"/>
      <c r="BG762" s="45" t="s">
        <v>1</v>
      </c>
      <c r="BH762" s="149" t="str">
        <f>IF(BH761&lt;&gt;"",職員設定!$E$22,"0")</f>
        <v>0</v>
      </c>
      <c r="BI762" s="1001"/>
      <c r="BJ762" s="1046"/>
      <c r="BK762" s="971"/>
      <c r="BL762" s="45"/>
      <c r="BM762" s="149"/>
      <c r="BN762" s="1001"/>
      <c r="BO762" s="984"/>
      <c r="BP762" s="954"/>
      <c r="BQ762" s="45"/>
      <c r="BR762" s="149"/>
      <c r="BS762" s="1001"/>
      <c r="BT762" s="984"/>
      <c r="BU762" s="954"/>
      <c r="BV762" s="45"/>
      <c r="BW762" s="149"/>
      <c r="BX762" s="1001"/>
      <c r="BY762" s="984"/>
      <c r="BZ762" s="954"/>
      <c r="CA762" s="1080"/>
      <c r="CB762" s="1022"/>
      <c r="CC762" s="1026"/>
    </row>
    <row r="763" spans="1:81" ht="18" customHeight="1" thickBot="1">
      <c r="A763" s="1180"/>
      <c r="B763" s="1160"/>
      <c r="C763" s="1166"/>
      <c r="D763" s="46" t="s">
        <v>51</v>
      </c>
      <c r="E763" s="18">
        <f>E761-E762</f>
        <v>4000</v>
      </c>
      <c r="F763" s="1001"/>
      <c r="G763" s="1047"/>
      <c r="H763" s="1104"/>
      <c r="I763" s="46" t="s">
        <v>51</v>
      </c>
      <c r="J763" s="18">
        <f>J761-J762</f>
        <v>4000</v>
      </c>
      <c r="K763" s="1001"/>
      <c r="L763" s="1047"/>
      <c r="M763" s="1104"/>
      <c r="N763" s="46" t="s">
        <v>51</v>
      </c>
      <c r="O763" s="18">
        <f>O761-O762</f>
        <v>4000</v>
      </c>
      <c r="P763" s="1001"/>
      <c r="Q763" s="1047"/>
      <c r="R763" s="972"/>
      <c r="S763" s="46" t="s">
        <v>51</v>
      </c>
      <c r="T763" s="18">
        <f>T761-T762</f>
        <v>4000</v>
      </c>
      <c r="U763" s="1001"/>
      <c r="V763" s="1047"/>
      <c r="W763" s="972"/>
      <c r="X763" s="46" t="s">
        <v>51</v>
      </c>
      <c r="Y763" s="18">
        <f>Y761-Y762</f>
        <v>4000</v>
      </c>
      <c r="Z763" s="1001"/>
      <c r="AA763" s="1047"/>
      <c r="AB763" s="972"/>
      <c r="AC763" s="46" t="s">
        <v>51</v>
      </c>
      <c r="AD763" s="18">
        <f>AD761-AD762</f>
        <v>0</v>
      </c>
      <c r="AE763" s="1001"/>
      <c r="AF763" s="1047"/>
      <c r="AG763" s="972"/>
      <c r="AH763" s="46" t="s">
        <v>51</v>
      </c>
      <c r="AI763" s="18">
        <f>AI761-AI762</f>
        <v>0</v>
      </c>
      <c r="AJ763" s="1001"/>
      <c r="AK763" s="1047"/>
      <c r="AL763" s="972"/>
      <c r="AM763" s="46" t="s">
        <v>51</v>
      </c>
      <c r="AN763" s="18">
        <f>AN761-AN762</f>
        <v>0</v>
      </c>
      <c r="AO763" s="1001"/>
      <c r="AP763" s="1047"/>
      <c r="AQ763" s="972"/>
      <c r="AR763" s="46" t="s">
        <v>51</v>
      </c>
      <c r="AS763" s="18">
        <f>AS761-AS762</f>
        <v>0</v>
      </c>
      <c r="AT763" s="1001"/>
      <c r="AU763" s="1047"/>
      <c r="AV763" s="972"/>
      <c r="AW763" s="46" t="s">
        <v>51</v>
      </c>
      <c r="AX763" s="18">
        <f>AX761-AX762</f>
        <v>0</v>
      </c>
      <c r="AY763" s="1001"/>
      <c r="AZ763" s="1047"/>
      <c r="BA763" s="972"/>
      <c r="BB763" s="46" t="s">
        <v>51</v>
      </c>
      <c r="BC763" s="18">
        <f>BC761-BC762</f>
        <v>0</v>
      </c>
      <c r="BD763" s="1001"/>
      <c r="BE763" s="1047"/>
      <c r="BF763" s="972"/>
      <c r="BG763" s="46" t="s">
        <v>51</v>
      </c>
      <c r="BH763" s="18">
        <f>BH761-BH762</f>
        <v>0</v>
      </c>
      <c r="BI763" s="1001"/>
      <c r="BJ763" s="1047"/>
      <c r="BK763" s="972"/>
      <c r="BL763" s="77"/>
      <c r="BM763" s="78"/>
      <c r="BN763" s="1001"/>
      <c r="BO763" s="985"/>
      <c r="BP763" s="955"/>
      <c r="BQ763" s="77"/>
      <c r="BR763" s="78"/>
      <c r="BS763" s="1001"/>
      <c r="BT763" s="985"/>
      <c r="BU763" s="955"/>
      <c r="BV763" s="77"/>
      <c r="BW763" s="78"/>
      <c r="BX763" s="1001"/>
      <c r="BY763" s="985"/>
      <c r="BZ763" s="955"/>
      <c r="CA763" s="1081"/>
      <c r="CB763" s="1023"/>
      <c r="CC763" s="1027"/>
    </row>
    <row r="764" spans="1:81" ht="18" customHeight="1">
      <c r="A764" s="1180"/>
      <c r="B764" s="1161"/>
      <c r="C764" s="1167" t="str">
        <f>職員設定!$F$7</f>
        <v>資格手当</v>
      </c>
      <c r="D764" s="44" t="s">
        <v>38</v>
      </c>
      <c r="E764" s="32">
        <v>30000</v>
      </c>
      <c r="F764" s="1001"/>
      <c r="G764" s="1045">
        <f>E766*F761-H764</f>
        <v>30000</v>
      </c>
      <c r="H764" s="1095"/>
      <c r="I764" s="44" t="s">
        <v>38</v>
      </c>
      <c r="J764" s="32">
        <v>30000</v>
      </c>
      <c r="K764" s="1001"/>
      <c r="L764" s="1045">
        <f>J766*K761-M764</f>
        <v>30000</v>
      </c>
      <c r="M764" s="1095"/>
      <c r="N764" s="44" t="s">
        <v>38</v>
      </c>
      <c r="O764" s="32">
        <v>30000</v>
      </c>
      <c r="P764" s="1001"/>
      <c r="Q764" s="1045">
        <f>O766*P761-R764</f>
        <v>30000</v>
      </c>
      <c r="R764" s="970">
        <f>IF(O761="",0,$M$764)</f>
        <v>0</v>
      </c>
      <c r="S764" s="44" t="s">
        <v>38</v>
      </c>
      <c r="T764" s="32">
        <v>30000</v>
      </c>
      <c r="U764" s="1001"/>
      <c r="V764" s="1045">
        <f>T766*U761-W764</f>
        <v>30000</v>
      </c>
      <c r="W764" s="970">
        <f>IF(T761="",0,$M$764)</f>
        <v>0</v>
      </c>
      <c r="X764" s="44" t="s">
        <v>38</v>
      </c>
      <c r="Y764" s="32">
        <v>30000</v>
      </c>
      <c r="Z764" s="1001"/>
      <c r="AA764" s="1045">
        <f>Y766*Z761-AB764</f>
        <v>30000</v>
      </c>
      <c r="AB764" s="970">
        <f>IF(Y761="",0,$M$764)</f>
        <v>0</v>
      </c>
      <c r="AC764" s="44" t="s">
        <v>38</v>
      </c>
      <c r="AD764" s="32"/>
      <c r="AE764" s="1001"/>
      <c r="AF764" s="1045">
        <f>AD766*AE761-AG764</f>
        <v>0</v>
      </c>
      <c r="AG764" s="970">
        <f>IF(AD761="",0,$M$764)</f>
        <v>0</v>
      </c>
      <c r="AH764" s="44" t="s">
        <v>38</v>
      </c>
      <c r="AI764" s="32"/>
      <c r="AJ764" s="1001"/>
      <c r="AK764" s="1045">
        <f>AI766*AJ761-AL764</f>
        <v>0</v>
      </c>
      <c r="AL764" s="970">
        <f>IF(AI761="",0,$M$764)</f>
        <v>0</v>
      </c>
      <c r="AM764" s="44" t="s">
        <v>38</v>
      </c>
      <c r="AN764" s="32"/>
      <c r="AO764" s="1001"/>
      <c r="AP764" s="1045">
        <f>AN766*AO761-AQ764</f>
        <v>0</v>
      </c>
      <c r="AQ764" s="970">
        <f>IF(AN761="",0,$M$764)</f>
        <v>0</v>
      </c>
      <c r="AR764" s="44" t="s">
        <v>38</v>
      </c>
      <c r="AS764" s="32"/>
      <c r="AT764" s="1001"/>
      <c r="AU764" s="1045">
        <f>AS766*AT761-AV764</f>
        <v>0</v>
      </c>
      <c r="AV764" s="970">
        <f>IF(AS761="",0,$M$764)</f>
        <v>0</v>
      </c>
      <c r="AW764" s="44" t="s">
        <v>38</v>
      </c>
      <c r="AX764" s="32"/>
      <c r="AY764" s="1001"/>
      <c r="AZ764" s="1045">
        <f>AX766*AY761-BA764</f>
        <v>0</v>
      </c>
      <c r="BA764" s="970">
        <f>IF(AX761="",0,$M$764)</f>
        <v>0</v>
      </c>
      <c r="BB764" s="44" t="s">
        <v>38</v>
      </c>
      <c r="BC764" s="32"/>
      <c r="BD764" s="1001"/>
      <c r="BE764" s="1045">
        <f>BC766*BD761-BF764</f>
        <v>0</v>
      </c>
      <c r="BF764" s="970">
        <f>IF(BC761="",0,$M$764)</f>
        <v>0</v>
      </c>
      <c r="BG764" s="44" t="s">
        <v>38</v>
      </c>
      <c r="BH764" s="32"/>
      <c r="BI764" s="1001"/>
      <c r="BJ764" s="1045">
        <f>BH766*BI761-BK764</f>
        <v>0</v>
      </c>
      <c r="BK764" s="970">
        <f>IF(BH761="",0,$M$764)</f>
        <v>0</v>
      </c>
      <c r="BL764" s="75"/>
      <c r="BM764" s="76"/>
      <c r="BN764" s="1001"/>
      <c r="BO764" s="983"/>
      <c r="BP764" s="960"/>
      <c r="BQ764" s="75"/>
      <c r="BR764" s="76"/>
      <c r="BS764" s="1001"/>
      <c r="BT764" s="983"/>
      <c r="BU764" s="960"/>
      <c r="BV764" s="75"/>
      <c r="BW764" s="76"/>
      <c r="BX764" s="1001"/>
      <c r="BY764" s="983"/>
      <c r="BZ764" s="960"/>
      <c r="CA764" s="1003">
        <f t="shared" ref="CA764" si="325">BJ764+BK764+BE764+BF764+AZ764+BA764+AU764+AV764+AP764+AQ764+AK764+AL764+AF764+AG764+AA764+AB764+V764+W764+Q764+R764+L764+M764+G764+H764</f>
        <v>150000</v>
      </c>
      <c r="CB764" s="1019">
        <f t="shared" ref="CB764" si="326">H764+M764</f>
        <v>0</v>
      </c>
      <c r="CC764" s="1012">
        <f t="shared" ref="CC764" si="327">BK764+BF764+BA764+AV764+AQ764+AL764+AG764+AB764+W764+R764</f>
        <v>0</v>
      </c>
    </row>
    <row r="765" spans="1:81" s="230" customFormat="1" ht="18" customHeight="1">
      <c r="A765" s="1180"/>
      <c r="B765" s="1161"/>
      <c r="C765" s="1168"/>
      <c r="D765" s="45" t="s">
        <v>1</v>
      </c>
      <c r="E765" s="149">
        <f>IF(E764&lt;&gt;"",職員設定!F22,"0")</f>
        <v>0</v>
      </c>
      <c r="F765" s="1001"/>
      <c r="G765" s="1046"/>
      <c r="H765" s="1103"/>
      <c r="I765" s="45" t="s">
        <v>1</v>
      </c>
      <c r="J765" s="149">
        <f>IF(J764&lt;&gt;"",職員設定!F22,"0")</f>
        <v>0</v>
      </c>
      <c r="K765" s="1001"/>
      <c r="L765" s="1046"/>
      <c r="M765" s="1103"/>
      <c r="N765" s="45" t="s">
        <v>71</v>
      </c>
      <c r="O765" s="149">
        <f>IF(O764&lt;&gt;"",職員設定!$F$22,"0")</f>
        <v>0</v>
      </c>
      <c r="P765" s="1001"/>
      <c r="Q765" s="1046"/>
      <c r="R765" s="971"/>
      <c r="S765" s="45" t="s">
        <v>71</v>
      </c>
      <c r="T765" s="149">
        <f>IF(T764&lt;&gt;"",職員設定!$F$22,"0")</f>
        <v>0</v>
      </c>
      <c r="U765" s="1001"/>
      <c r="V765" s="1046"/>
      <c r="W765" s="971"/>
      <c r="X765" s="45" t="s">
        <v>71</v>
      </c>
      <c r="Y765" s="149">
        <f>IF(Y764&lt;&gt;"",職員設定!$F$22,"0")</f>
        <v>0</v>
      </c>
      <c r="Z765" s="1001"/>
      <c r="AA765" s="1046"/>
      <c r="AB765" s="971"/>
      <c r="AC765" s="45" t="s">
        <v>71</v>
      </c>
      <c r="AD765" s="149" t="str">
        <f>IF(AD764&lt;&gt;"",職員設定!$F$22,"0")</f>
        <v>0</v>
      </c>
      <c r="AE765" s="1001"/>
      <c r="AF765" s="1046"/>
      <c r="AG765" s="971"/>
      <c r="AH765" s="45" t="s">
        <v>71</v>
      </c>
      <c r="AI765" s="149" t="str">
        <f>IF(AI764&lt;&gt;"",職員設定!$F$22,"0")</f>
        <v>0</v>
      </c>
      <c r="AJ765" s="1001"/>
      <c r="AK765" s="1046"/>
      <c r="AL765" s="971"/>
      <c r="AM765" s="45" t="s">
        <v>71</v>
      </c>
      <c r="AN765" s="149" t="str">
        <f>IF(AN764&lt;&gt;"",職員設定!$F$22,"0")</f>
        <v>0</v>
      </c>
      <c r="AO765" s="1001"/>
      <c r="AP765" s="1046"/>
      <c r="AQ765" s="971"/>
      <c r="AR765" s="45" t="s">
        <v>71</v>
      </c>
      <c r="AS765" s="149" t="str">
        <f>IF(AS764&lt;&gt;"",職員設定!$F$22,"0")</f>
        <v>0</v>
      </c>
      <c r="AT765" s="1001"/>
      <c r="AU765" s="1046"/>
      <c r="AV765" s="971"/>
      <c r="AW765" s="45" t="s">
        <v>71</v>
      </c>
      <c r="AX765" s="149" t="str">
        <f>IF(AX764&lt;&gt;"",職員設定!$F$22,"0")</f>
        <v>0</v>
      </c>
      <c r="AY765" s="1001"/>
      <c r="AZ765" s="1046"/>
      <c r="BA765" s="971"/>
      <c r="BB765" s="45" t="s">
        <v>71</v>
      </c>
      <c r="BC765" s="149" t="str">
        <f>IF(BC764&lt;&gt;"",職員設定!$F$22,"0")</f>
        <v>0</v>
      </c>
      <c r="BD765" s="1001"/>
      <c r="BE765" s="1046"/>
      <c r="BF765" s="971"/>
      <c r="BG765" s="45" t="s">
        <v>71</v>
      </c>
      <c r="BH765" s="149" t="str">
        <f>IF(BH764&lt;&gt;"",職員設定!$F$22,"0")</f>
        <v>0</v>
      </c>
      <c r="BI765" s="1001"/>
      <c r="BJ765" s="1046"/>
      <c r="BK765" s="971"/>
      <c r="BL765" s="45"/>
      <c r="BM765" s="149"/>
      <c r="BN765" s="1001"/>
      <c r="BO765" s="984"/>
      <c r="BP765" s="954"/>
      <c r="BQ765" s="45"/>
      <c r="BR765" s="149"/>
      <c r="BS765" s="1001"/>
      <c r="BT765" s="984"/>
      <c r="BU765" s="954"/>
      <c r="BV765" s="45"/>
      <c r="BW765" s="149"/>
      <c r="BX765" s="1001"/>
      <c r="BY765" s="984"/>
      <c r="BZ765" s="954"/>
      <c r="CA765" s="1004"/>
      <c r="CB765" s="1020"/>
      <c r="CC765" s="1013"/>
    </row>
    <row r="766" spans="1:81" ht="18" customHeight="1" thickBot="1">
      <c r="A766" s="1180"/>
      <c r="B766" s="1161"/>
      <c r="C766" s="1169"/>
      <c r="D766" s="46" t="s">
        <v>51</v>
      </c>
      <c r="E766" s="18">
        <f>E764-E765</f>
        <v>30000</v>
      </c>
      <c r="F766" s="1001"/>
      <c r="G766" s="1047"/>
      <c r="H766" s="1104"/>
      <c r="I766" s="46" t="s">
        <v>51</v>
      </c>
      <c r="J766" s="18">
        <f>J764-J765</f>
        <v>30000</v>
      </c>
      <c r="K766" s="1001"/>
      <c r="L766" s="1047"/>
      <c r="M766" s="1104"/>
      <c r="N766" s="46" t="s">
        <v>51</v>
      </c>
      <c r="O766" s="18">
        <f>O764-O765</f>
        <v>30000</v>
      </c>
      <c r="P766" s="1001"/>
      <c r="Q766" s="1047"/>
      <c r="R766" s="972"/>
      <c r="S766" s="46" t="s">
        <v>51</v>
      </c>
      <c r="T766" s="18">
        <f>T764-T765</f>
        <v>30000</v>
      </c>
      <c r="U766" s="1001"/>
      <c r="V766" s="1047"/>
      <c r="W766" s="972"/>
      <c r="X766" s="46" t="s">
        <v>51</v>
      </c>
      <c r="Y766" s="18">
        <f>Y764-Y765</f>
        <v>30000</v>
      </c>
      <c r="Z766" s="1001"/>
      <c r="AA766" s="1047"/>
      <c r="AB766" s="972"/>
      <c r="AC766" s="46" t="s">
        <v>51</v>
      </c>
      <c r="AD766" s="18">
        <f>AD764-AD765</f>
        <v>0</v>
      </c>
      <c r="AE766" s="1001"/>
      <c r="AF766" s="1047"/>
      <c r="AG766" s="972"/>
      <c r="AH766" s="46" t="s">
        <v>51</v>
      </c>
      <c r="AI766" s="18">
        <f>AI764-AI765</f>
        <v>0</v>
      </c>
      <c r="AJ766" s="1001"/>
      <c r="AK766" s="1047"/>
      <c r="AL766" s="972"/>
      <c r="AM766" s="46" t="s">
        <v>51</v>
      </c>
      <c r="AN766" s="18">
        <f>AN764-AN765</f>
        <v>0</v>
      </c>
      <c r="AO766" s="1001"/>
      <c r="AP766" s="1047"/>
      <c r="AQ766" s="972"/>
      <c r="AR766" s="46" t="s">
        <v>51</v>
      </c>
      <c r="AS766" s="18">
        <f>AS764-AS765</f>
        <v>0</v>
      </c>
      <c r="AT766" s="1001"/>
      <c r="AU766" s="1047"/>
      <c r="AV766" s="972"/>
      <c r="AW766" s="46" t="s">
        <v>51</v>
      </c>
      <c r="AX766" s="18">
        <f>AX764-AX765</f>
        <v>0</v>
      </c>
      <c r="AY766" s="1001"/>
      <c r="AZ766" s="1047"/>
      <c r="BA766" s="972"/>
      <c r="BB766" s="46" t="s">
        <v>51</v>
      </c>
      <c r="BC766" s="18">
        <f>BC764-BC765</f>
        <v>0</v>
      </c>
      <c r="BD766" s="1001"/>
      <c r="BE766" s="1047"/>
      <c r="BF766" s="972"/>
      <c r="BG766" s="46" t="s">
        <v>51</v>
      </c>
      <c r="BH766" s="18">
        <f>BH764-BH765</f>
        <v>0</v>
      </c>
      <c r="BI766" s="1001"/>
      <c r="BJ766" s="1047"/>
      <c r="BK766" s="972"/>
      <c r="BL766" s="77"/>
      <c r="BM766" s="78"/>
      <c r="BN766" s="1001"/>
      <c r="BO766" s="985"/>
      <c r="BP766" s="955"/>
      <c r="BQ766" s="77"/>
      <c r="BR766" s="78"/>
      <c r="BS766" s="1001"/>
      <c r="BT766" s="985"/>
      <c r="BU766" s="955"/>
      <c r="BV766" s="77"/>
      <c r="BW766" s="78"/>
      <c r="BX766" s="1001"/>
      <c r="BY766" s="985"/>
      <c r="BZ766" s="955"/>
      <c r="CA766" s="1005"/>
      <c r="CB766" s="1021"/>
      <c r="CC766" s="1014"/>
    </row>
    <row r="767" spans="1:81" ht="18" customHeight="1">
      <c r="A767" s="1180"/>
      <c r="B767" s="1161"/>
      <c r="C767" s="1170" t="str">
        <f>職員設定!$G$7</f>
        <v>役職手当</v>
      </c>
      <c r="D767" s="44" t="s">
        <v>38</v>
      </c>
      <c r="E767" s="32"/>
      <c r="F767" s="1001"/>
      <c r="G767" s="1045">
        <f>E769*F761-H767</f>
        <v>0</v>
      </c>
      <c r="H767" s="1095"/>
      <c r="I767" s="44" t="s">
        <v>38</v>
      </c>
      <c r="J767" s="32">
        <v>0</v>
      </c>
      <c r="K767" s="1001"/>
      <c r="L767" s="1045">
        <f>J769*K761-M767</f>
        <v>0</v>
      </c>
      <c r="M767" s="1095"/>
      <c r="N767" s="44" t="s">
        <v>38</v>
      </c>
      <c r="O767" s="32"/>
      <c r="P767" s="1001"/>
      <c r="Q767" s="1045">
        <f>O769*P761-R767</f>
        <v>0</v>
      </c>
      <c r="R767" s="970">
        <f>IF(O761="",0,$M$767)</f>
        <v>0</v>
      </c>
      <c r="S767" s="44" t="s">
        <v>38</v>
      </c>
      <c r="T767" s="32"/>
      <c r="U767" s="1001"/>
      <c r="V767" s="1045">
        <f>T769*U761-W767</f>
        <v>0</v>
      </c>
      <c r="W767" s="970">
        <f>IF(T761="",0,$M$767)</f>
        <v>0</v>
      </c>
      <c r="X767" s="44" t="s">
        <v>38</v>
      </c>
      <c r="Y767" s="32"/>
      <c r="Z767" s="1001"/>
      <c r="AA767" s="1045">
        <f>Y769*Z761-AB767</f>
        <v>0</v>
      </c>
      <c r="AB767" s="970">
        <f>IF(Y761="",0,$M$767)</f>
        <v>0</v>
      </c>
      <c r="AC767" s="44" t="s">
        <v>38</v>
      </c>
      <c r="AD767" s="32"/>
      <c r="AE767" s="1001"/>
      <c r="AF767" s="1045">
        <f>AD769*AE761-AG767</f>
        <v>0</v>
      </c>
      <c r="AG767" s="970">
        <f>IF(AD761="",0,$M$767)</f>
        <v>0</v>
      </c>
      <c r="AH767" s="44" t="s">
        <v>38</v>
      </c>
      <c r="AI767" s="32"/>
      <c r="AJ767" s="1001"/>
      <c r="AK767" s="1045">
        <f>AI769*AJ761-AL767</f>
        <v>0</v>
      </c>
      <c r="AL767" s="970">
        <f>IF(AI761="",0,$M$767)</f>
        <v>0</v>
      </c>
      <c r="AM767" s="44" t="s">
        <v>38</v>
      </c>
      <c r="AN767" s="32"/>
      <c r="AO767" s="1001"/>
      <c r="AP767" s="1045">
        <f>AN769*AO761-AQ767</f>
        <v>0</v>
      </c>
      <c r="AQ767" s="970">
        <f>IF(AN761="",0,$M$767)</f>
        <v>0</v>
      </c>
      <c r="AR767" s="44" t="s">
        <v>38</v>
      </c>
      <c r="AS767" s="32"/>
      <c r="AT767" s="1001"/>
      <c r="AU767" s="1045">
        <f>AS769*AT761-AV767</f>
        <v>0</v>
      </c>
      <c r="AV767" s="970">
        <f>IF(AS761="",0,$M$767)</f>
        <v>0</v>
      </c>
      <c r="AW767" s="44" t="s">
        <v>38</v>
      </c>
      <c r="AX767" s="32"/>
      <c r="AY767" s="1001"/>
      <c r="AZ767" s="1045">
        <f>AX769*AY761-BA767</f>
        <v>0</v>
      </c>
      <c r="BA767" s="970">
        <f>IF(AX761="",0,$M$767)</f>
        <v>0</v>
      </c>
      <c r="BB767" s="44" t="s">
        <v>38</v>
      </c>
      <c r="BC767" s="32"/>
      <c r="BD767" s="1001"/>
      <c r="BE767" s="1045">
        <f>BC769*BD761-BF767</f>
        <v>0</v>
      </c>
      <c r="BF767" s="970">
        <f>IF(BC761="",0,$M$767)</f>
        <v>0</v>
      </c>
      <c r="BG767" s="44" t="s">
        <v>38</v>
      </c>
      <c r="BH767" s="32"/>
      <c r="BI767" s="1001"/>
      <c r="BJ767" s="1045">
        <f>BH769*BI761-BK767</f>
        <v>0</v>
      </c>
      <c r="BK767" s="970">
        <f>IF(BH761="",0,$M$767)</f>
        <v>0</v>
      </c>
      <c r="BL767" s="75"/>
      <c r="BM767" s="76"/>
      <c r="BN767" s="1001"/>
      <c r="BO767" s="983"/>
      <c r="BP767" s="960"/>
      <c r="BQ767" s="75"/>
      <c r="BR767" s="76"/>
      <c r="BS767" s="1001"/>
      <c r="BT767" s="983"/>
      <c r="BU767" s="960"/>
      <c r="BV767" s="75"/>
      <c r="BW767" s="76"/>
      <c r="BX767" s="1001"/>
      <c r="BY767" s="983"/>
      <c r="BZ767" s="960"/>
      <c r="CA767" s="1003">
        <f t="shared" ref="CA767" si="328">BJ767+BK767+BE767+BF767+AZ767+BA767+AU767+AV767+AP767+AQ767+AK767+AL767+AF767+AG767+AA767+AB767+V767+W767+Q767+R767+L767+M767+G767+H767</f>
        <v>0</v>
      </c>
      <c r="CB767" s="1019">
        <f t="shared" ref="CB767" si="329">H767+M767</f>
        <v>0</v>
      </c>
      <c r="CC767" s="1018">
        <f t="shared" ref="CC767" si="330">BK767+BF767+BA767+AV767+AQ767+AL767+AG767+AB767+W767+R767</f>
        <v>0</v>
      </c>
    </row>
    <row r="768" spans="1:81" s="230" customFormat="1" ht="18" customHeight="1">
      <c r="A768" s="1180"/>
      <c r="B768" s="1161"/>
      <c r="C768" s="1140"/>
      <c r="D768" s="45" t="s">
        <v>1</v>
      </c>
      <c r="E768" s="149" t="str">
        <f>IF(E767&lt;&gt;"",職員設定!G22,"0")</f>
        <v>0</v>
      </c>
      <c r="F768" s="1001"/>
      <c r="G768" s="1046"/>
      <c r="H768" s="1103"/>
      <c r="I768" s="45" t="s">
        <v>1</v>
      </c>
      <c r="J768" s="149">
        <f>IF(J767&lt;&gt;"",職員設定!G22,"0")</f>
        <v>0</v>
      </c>
      <c r="K768" s="1001"/>
      <c r="L768" s="1046"/>
      <c r="M768" s="1103"/>
      <c r="N768" s="45" t="s">
        <v>71</v>
      </c>
      <c r="O768" s="149" t="str">
        <f>IF(O767&lt;&gt;"",職員設定!$G$22,"0")</f>
        <v>0</v>
      </c>
      <c r="P768" s="1001"/>
      <c r="Q768" s="1046"/>
      <c r="R768" s="971"/>
      <c r="S768" s="45" t="s">
        <v>71</v>
      </c>
      <c r="T768" s="149" t="str">
        <f>IF(T767&lt;&gt;"",職員設定!$G$22,"0")</f>
        <v>0</v>
      </c>
      <c r="U768" s="1001"/>
      <c r="V768" s="1046"/>
      <c r="W768" s="971"/>
      <c r="X768" s="45" t="s">
        <v>71</v>
      </c>
      <c r="Y768" s="149" t="str">
        <f>IF(Y767&lt;&gt;"",職員設定!$G$22,"0")</f>
        <v>0</v>
      </c>
      <c r="Z768" s="1001"/>
      <c r="AA768" s="1046"/>
      <c r="AB768" s="971"/>
      <c r="AC768" s="45" t="s">
        <v>71</v>
      </c>
      <c r="AD768" s="149" t="str">
        <f>IF(AD767&lt;&gt;"",職員設定!$G$22,"0")</f>
        <v>0</v>
      </c>
      <c r="AE768" s="1001"/>
      <c r="AF768" s="1046"/>
      <c r="AG768" s="971"/>
      <c r="AH768" s="45" t="s">
        <v>71</v>
      </c>
      <c r="AI768" s="149" t="str">
        <f>IF(AI767&lt;&gt;"",職員設定!$G$22,"0")</f>
        <v>0</v>
      </c>
      <c r="AJ768" s="1001"/>
      <c r="AK768" s="1046"/>
      <c r="AL768" s="971"/>
      <c r="AM768" s="45" t="s">
        <v>71</v>
      </c>
      <c r="AN768" s="149" t="str">
        <f>IF(AN767&lt;&gt;"",職員設定!$G$22,"0")</f>
        <v>0</v>
      </c>
      <c r="AO768" s="1001"/>
      <c r="AP768" s="1046"/>
      <c r="AQ768" s="971"/>
      <c r="AR768" s="45" t="s">
        <v>71</v>
      </c>
      <c r="AS768" s="149" t="str">
        <f>IF(AS767&lt;&gt;"",職員設定!$G$22,"0")</f>
        <v>0</v>
      </c>
      <c r="AT768" s="1001"/>
      <c r="AU768" s="1046"/>
      <c r="AV768" s="971"/>
      <c r="AW768" s="45" t="s">
        <v>71</v>
      </c>
      <c r="AX768" s="149" t="str">
        <f>IF(AX767&lt;&gt;"",職員設定!$G$22,"0")</f>
        <v>0</v>
      </c>
      <c r="AY768" s="1001"/>
      <c r="AZ768" s="1046"/>
      <c r="BA768" s="971"/>
      <c r="BB768" s="45" t="s">
        <v>71</v>
      </c>
      <c r="BC768" s="149" t="str">
        <f>IF(BC767&lt;&gt;"",職員設定!$G$22,"0")</f>
        <v>0</v>
      </c>
      <c r="BD768" s="1001"/>
      <c r="BE768" s="1046"/>
      <c r="BF768" s="971"/>
      <c r="BG768" s="45" t="s">
        <v>71</v>
      </c>
      <c r="BH768" s="149" t="str">
        <f>IF(BH767&lt;&gt;"",職員設定!$G$22,"0")</f>
        <v>0</v>
      </c>
      <c r="BI768" s="1001"/>
      <c r="BJ768" s="1046"/>
      <c r="BK768" s="971"/>
      <c r="BL768" s="45"/>
      <c r="BM768" s="149"/>
      <c r="BN768" s="1001"/>
      <c r="BO768" s="984"/>
      <c r="BP768" s="954"/>
      <c r="BQ768" s="45"/>
      <c r="BR768" s="149"/>
      <c r="BS768" s="1001"/>
      <c r="BT768" s="984"/>
      <c r="BU768" s="954"/>
      <c r="BV768" s="45"/>
      <c r="BW768" s="149"/>
      <c r="BX768" s="1001"/>
      <c r="BY768" s="984"/>
      <c r="BZ768" s="954"/>
      <c r="CA768" s="1004"/>
      <c r="CB768" s="1020"/>
      <c r="CC768" s="1013"/>
    </row>
    <row r="769" spans="1:81" ht="18" customHeight="1" thickBot="1">
      <c r="A769" s="1180"/>
      <c r="B769" s="1161"/>
      <c r="C769" s="1141"/>
      <c r="D769" s="46" t="s">
        <v>51</v>
      </c>
      <c r="E769" s="18">
        <f>E767-E768</f>
        <v>0</v>
      </c>
      <c r="F769" s="1001"/>
      <c r="G769" s="1047"/>
      <c r="H769" s="1104"/>
      <c r="I769" s="46" t="s">
        <v>51</v>
      </c>
      <c r="J769" s="18">
        <f>J767-J768</f>
        <v>0</v>
      </c>
      <c r="K769" s="1001"/>
      <c r="L769" s="1047"/>
      <c r="M769" s="1104"/>
      <c r="N769" s="46" t="s">
        <v>51</v>
      </c>
      <c r="O769" s="18">
        <f>O767-O768</f>
        <v>0</v>
      </c>
      <c r="P769" s="1001"/>
      <c r="Q769" s="1047"/>
      <c r="R769" s="972"/>
      <c r="S769" s="46" t="s">
        <v>51</v>
      </c>
      <c r="T769" s="18">
        <f>T767-T768</f>
        <v>0</v>
      </c>
      <c r="U769" s="1001"/>
      <c r="V769" s="1047"/>
      <c r="W769" s="972"/>
      <c r="X769" s="46" t="s">
        <v>51</v>
      </c>
      <c r="Y769" s="18">
        <f>Y767-Y768</f>
        <v>0</v>
      </c>
      <c r="Z769" s="1001"/>
      <c r="AA769" s="1047"/>
      <c r="AB769" s="972"/>
      <c r="AC769" s="46" t="s">
        <v>51</v>
      </c>
      <c r="AD769" s="18">
        <f>AD767-AD768</f>
        <v>0</v>
      </c>
      <c r="AE769" s="1001"/>
      <c r="AF769" s="1047"/>
      <c r="AG769" s="972"/>
      <c r="AH769" s="46" t="s">
        <v>51</v>
      </c>
      <c r="AI769" s="18">
        <f>AI767-AI768</f>
        <v>0</v>
      </c>
      <c r="AJ769" s="1001"/>
      <c r="AK769" s="1047"/>
      <c r="AL769" s="972"/>
      <c r="AM769" s="46" t="s">
        <v>51</v>
      </c>
      <c r="AN769" s="18">
        <f>AN767-AN768</f>
        <v>0</v>
      </c>
      <c r="AO769" s="1001"/>
      <c r="AP769" s="1047"/>
      <c r="AQ769" s="972"/>
      <c r="AR769" s="46" t="s">
        <v>51</v>
      </c>
      <c r="AS769" s="18">
        <f>AS767-AS768</f>
        <v>0</v>
      </c>
      <c r="AT769" s="1001"/>
      <c r="AU769" s="1047"/>
      <c r="AV769" s="972"/>
      <c r="AW769" s="46" t="s">
        <v>51</v>
      </c>
      <c r="AX769" s="18">
        <f>AX767-AX768</f>
        <v>0</v>
      </c>
      <c r="AY769" s="1001"/>
      <c r="AZ769" s="1047"/>
      <c r="BA769" s="972"/>
      <c r="BB769" s="46" t="s">
        <v>51</v>
      </c>
      <c r="BC769" s="18">
        <f>BC767-BC768</f>
        <v>0</v>
      </c>
      <c r="BD769" s="1001"/>
      <c r="BE769" s="1047"/>
      <c r="BF769" s="972"/>
      <c r="BG769" s="46" t="s">
        <v>51</v>
      </c>
      <c r="BH769" s="18">
        <f>BH767-BH768</f>
        <v>0</v>
      </c>
      <c r="BI769" s="1001"/>
      <c r="BJ769" s="1047"/>
      <c r="BK769" s="972"/>
      <c r="BL769" s="77"/>
      <c r="BM769" s="78"/>
      <c r="BN769" s="1001"/>
      <c r="BO769" s="985"/>
      <c r="BP769" s="955"/>
      <c r="BQ769" s="77"/>
      <c r="BR769" s="78"/>
      <c r="BS769" s="1001"/>
      <c r="BT769" s="985"/>
      <c r="BU769" s="955"/>
      <c r="BV769" s="77"/>
      <c r="BW769" s="78"/>
      <c r="BX769" s="1001"/>
      <c r="BY769" s="985"/>
      <c r="BZ769" s="955"/>
      <c r="CA769" s="1005"/>
      <c r="CB769" s="1021"/>
      <c r="CC769" s="1014"/>
    </row>
    <row r="770" spans="1:81" ht="18" customHeight="1">
      <c r="A770" s="1180"/>
      <c r="B770" s="1161"/>
      <c r="C770" s="1170" t="str">
        <f>職員設定!$H$7</f>
        <v>調整手当</v>
      </c>
      <c r="D770" s="44" t="s">
        <v>38</v>
      </c>
      <c r="E770" s="32"/>
      <c r="F770" s="1001"/>
      <c r="G770" s="1045">
        <f>E772*F761-H770</f>
        <v>0</v>
      </c>
      <c r="H770" s="1095"/>
      <c r="I770" s="44" t="s">
        <v>38</v>
      </c>
      <c r="J770" s="32"/>
      <c r="K770" s="1001"/>
      <c r="L770" s="1045">
        <f>J772*K761-M770</f>
        <v>0</v>
      </c>
      <c r="M770" s="1095"/>
      <c r="N770" s="44" t="s">
        <v>38</v>
      </c>
      <c r="O770" s="32"/>
      <c r="P770" s="1001"/>
      <c r="Q770" s="1045">
        <f>O772*P761-R770</f>
        <v>0</v>
      </c>
      <c r="R770" s="970">
        <f>IF(O761="",0,$M$770)</f>
        <v>0</v>
      </c>
      <c r="S770" s="44" t="s">
        <v>38</v>
      </c>
      <c r="T770" s="32"/>
      <c r="U770" s="1001"/>
      <c r="V770" s="1045">
        <f>T772*U761-W770</f>
        <v>0</v>
      </c>
      <c r="W770" s="970">
        <f>IF(T761="",0,$M$770)</f>
        <v>0</v>
      </c>
      <c r="X770" s="44" t="s">
        <v>38</v>
      </c>
      <c r="Y770" s="32"/>
      <c r="Z770" s="1001"/>
      <c r="AA770" s="1045">
        <f>Y772*Z761-AB770</f>
        <v>0</v>
      </c>
      <c r="AB770" s="970">
        <f>IF(Y761="",0,$M$770)</f>
        <v>0</v>
      </c>
      <c r="AC770" s="44" t="s">
        <v>38</v>
      </c>
      <c r="AD770" s="32"/>
      <c r="AE770" s="1001"/>
      <c r="AF770" s="1045">
        <f>AD772*AE761-AG770</f>
        <v>0</v>
      </c>
      <c r="AG770" s="970">
        <f>IF(AD761="",0,$M$770)</f>
        <v>0</v>
      </c>
      <c r="AH770" s="44" t="s">
        <v>38</v>
      </c>
      <c r="AI770" s="32"/>
      <c r="AJ770" s="1001"/>
      <c r="AK770" s="1045">
        <f>AI772*AJ761-AL770</f>
        <v>0</v>
      </c>
      <c r="AL770" s="970">
        <f>IF(AI761="",0,$M$770)</f>
        <v>0</v>
      </c>
      <c r="AM770" s="44" t="s">
        <v>38</v>
      </c>
      <c r="AN770" s="32"/>
      <c r="AO770" s="1001"/>
      <c r="AP770" s="1045">
        <f>AN772*AO761-AQ770</f>
        <v>0</v>
      </c>
      <c r="AQ770" s="970">
        <f>IF(AN761="",0,$M$770)</f>
        <v>0</v>
      </c>
      <c r="AR770" s="44" t="s">
        <v>38</v>
      </c>
      <c r="AS770" s="32"/>
      <c r="AT770" s="1001"/>
      <c r="AU770" s="1045">
        <f>AS772*AT761-AV770</f>
        <v>0</v>
      </c>
      <c r="AV770" s="970">
        <f>IF(AS761="",0,$M$770)</f>
        <v>0</v>
      </c>
      <c r="AW770" s="44" t="s">
        <v>38</v>
      </c>
      <c r="AX770" s="32"/>
      <c r="AY770" s="1001"/>
      <c r="AZ770" s="1045">
        <f>AX772*AY761-BA770</f>
        <v>0</v>
      </c>
      <c r="BA770" s="970">
        <f>IF(AX761="",0,$M$770)</f>
        <v>0</v>
      </c>
      <c r="BB770" s="44" t="s">
        <v>38</v>
      </c>
      <c r="BC770" s="32"/>
      <c r="BD770" s="1001"/>
      <c r="BE770" s="1045">
        <f>BC772*BD761-BF770</f>
        <v>0</v>
      </c>
      <c r="BF770" s="970">
        <f>IF(BC761="",0,$M$770)</f>
        <v>0</v>
      </c>
      <c r="BG770" s="44" t="s">
        <v>38</v>
      </c>
      <c r="BH770" s="32"/>
      <c r="BI770" s="1001"/>
      <c r="BJ770" s="1045">
        <f>BH772*BI761-BK770</f>
        <v>0</v>
      </c>
      <c r="BK770" s="970">
        <f>IF(BH761="",0,$M$770)</f>
        <v>0</v>
      </c>
      <c r="BL770" s="75"/>
      <c r="BM770" s="76"/>
      <c r="BN770" s="1001"/>
      <c r="BO770" s="983"/>
      <c r="BP770" s="960"/>
      <c r="BQ770" s="75"/>
      <c r="BR770" s="76"/>
      <c r="BS770" s="1001"/>
      <c r="BT770" s="983"/>
      <c r="BU770" s="960"/>
      <c r="BV770" s="75"/>
      <c r="BW770" s="76"/>
      <c r="BX770" s="1001"/>
      <c r="BY770" s="983"/>
      <c r="BZ770" s="960"/>
      <c r="CA770" s="1003">
        <f t="shared" ref="CA770" si="331">BJ770+BK770+BE770+BF770+AZ770+BA770+AU770+AV770+AP770+AQ770+AK770+AL770+AF770+AG770+AA770+AB770+V770+W770+Q770+R770+L770+M770+G770+H770</f>
        <v>0</v>
      </c>
      <c r="CB770" s="1019">
        <f t="shared" ref="CB770" si="332">H770+M770</f>
        <v>0</v>
      </c>
      <c r="CC770" s="1018">
        <f t="shared" ref="CC770" si="333">BK770+BF770+BA770+AV770+AQ770+AL770+AG770+AB770+W770+R770</f>
        <v>0</v>
      </c>
    </row>
    <row r="771" spans="1:81" s="230" customFormat="1" ht="18" customHeight="1">
      <c r="A771" s="1180"/>
      <c r="B771" s="1162"/>
      <c r="C771" s="1140"/>
      <c r="D771" s="45" t="s">
        <v>1</v>
      </c>
      <c r="E771" s="149" t="str">
        <f>IF(E770&lt;&gt;"",職員設定!H22,"0")</f>
        <v>0</v>
      </c>
      <c r="F771" s="1001"/>
      <c r="G771" s="1046"/>
      <c r="H771" s="1103"/>
      <c r="I771" s="45" t="s">
        <v>1</v>
      </c>
      <c r="J771" s="149" t="str">
        <f>IF(J770&lt;&gt;"",職員設定!H22,"0")</f>
        <v>0</v>
      </c>
      <c r="K771" s="1001"/>
      <c r="L771" s="1046"/>
      <c r="M771" s="1103"/>
      <c r="N771" s="45" t="s">
        <v>71</v>
      </c>
      <c r="O771" s="149" t="str">
        <f>IF(O770&lt;&gt;"",職員設定!$H$22,"0")</f>
        <v>0</v>
      </c>
      <c r="P771" s="1001"/>
      <c r="Q771" s="1046"/>
      <c r="R771" s="971"/>
      <c r="S771" s="45" t="s">
        <v>71</v>
      </c>
      <c r="T771" s="149" t="str">
        <f>IF(T770&lt;&gt;"",職員設定!$H$22,"0")</f>
        <v>0</v>
      </c>
      <c r="U771" s="1001"/>
      <c r="V771" s="1046"/>
      <c r="W771" s="971"/>
      <c r="X771" s="45" t="s">
        <v>71</v>
      </c>
      <c r="Y771" s="149" t="str">
        <f>IF(Y770&lt;&gt;"",職員設定!$H$22,"0")</f>
        <v>0</v>
      </c>
      <c r="Z771" s="1001"/>
      <c r="AA771" s="1046"/>
      <c r="AB771" s="971"/>
      <c r="AC771" s="45" t="s">
        <v>71</v>
      </c>
      <c r="AD771" s="149" t="str">
        <f>IF(AD770&lt;&gt;"",職員設定!$H$22,"0")</f>
        <v>0</v>
      </c>
      <c r="AE771" s="1001"/>
      <c r="AF771" s="1046"/>
      <c r="AG771" s="971"/>
      <c r="AH771" s="45" t="s">
        <v>71</v>
      </c>
      <c r="AI771" s="149" t="str">
        <f>IF(AI770&lt;&gt;"",職員設定!$H$22,"0")</f>
        <v>0</v>
      </c>
      <c r="AJ771" s="1001"/>
      <c r="AK771" s="1046"/>
      <c r="AL771" s="971"/>
      <c r="AM771" s="45" t="s">
        <v>71</v>
      </c>
      <c r="AN771" s="149" t="str">
        <f>IF(AN770&lt;&gt;"",職員設定!$H$22,"0")</f>
        <v>0</v>
      </c>
      <c r="AO771" s="1001"/>
      <c r="AP771" s="1046"/>
      <c r="AQ771" s="971"/>
      <c r="AR771" s="45" t="s">
        <v>71</v>
      </c>
      <c r="AS771" s="149" t="str">
        <f>IF(AS770&lt;&gt;"",職員設定!$H$22,"0")</f>
        <v>0</v>
      </c>
      <c r="AT771" s="1001"/>
      <c r="AU771" s="1046"/>
      <c r="AV771" s="971"/>
      <c r="AW771" s="45" t="s">
        <v>71</v>
      </c>
      <c r="AX771" s="149" t="str">
        <f>IF(AX770&lt;&gt;"",職員設定!$H$22,"0")</f>
        <v>0</v>
      </c>
      <c r="AY771" s="1001"/>
      <c r="AZ771" s="1046"/>
      <c r="BA771" s="971"/>
      <c r="BB771" s="45" t="s">
        <v>71</v>
      </c>
      <c r="BC771" s="149" t="str">
        <f>IF(BC770&lt;&gt;"",職員設定!$H$22,"0")</f>
        <v>0</v>
      </c>
      <c r="BD771" s="1001"/>
      <c r="BE771" s="1046"/>
      <c r="BF771" s="971"/>
      <c r="BG771" s="45" t="s">
        <v>71</v>
      </c>
      <c r="BH771" s="149" t="str">
        <f>IF(BH770&lt;&gt;"",職員設定!$H$22,"0")</f>
        <v>0</v>
      </c>
      <c r="BI771" s="1001"/>
      <c r="BJ771" s="1046"/>
      <c r="BK771" s="971"/>
      <c r="BL771" s="45"/>
      <c r="BM771" s="149"/>
      <c r="BN771" s="1001"/>
      <c r="BO771" s="984"/>
      <c r="BP771" s="954"/>
      <c r="BQ771" s="45"/>
      <c r="BR771" s="149"/>
      <c r="BS771" s="1001"/>
      <c r="BT771" s="984"/>
      <c r="BU771" s="954"/>
      <c r="BV771" s="45"/>
      <c r="BW771" s="149"/>
      <c r="BX771" s="1001"/>
      <c r="BY771" s="984"/>
      <c r="BZ771" s="954"/>
      <c r="CA771" s="1004"/>
      <c r="CB771" s="1020"/>
      <c r="CC771" s="1013"/>
    </row>
    <row r="772" spans="1:81" ht="18" customHeight="1" thickBot="1">
      <c r="A772" s="1180"/>
      <c r="B772" s="1162"/>
      <c r="C772" s="1141"/>
      <c r="D772" s="46" t="s">
        <v>51</v>
      </c>
      <c r="E772" s="18">
        <f>E770-E771</f>
        <v>0</v>
      </c>
      <c r="F772" s="1001"/>
      <c r="G772" s="1047"/>
      <c r="H772" s="1104"/>
      <c r="I772" s="46" t="s">
        <v>51</v>
      </c>
      <c r="J772" s="18">
        <f>J770-J771</f>
        <v>0</v>
      </c>
      <c r="K772" s="1001"/>
      <c r="L772" s="1047"/>
      <c r="M772" s="1104"/>
      <c r="N772" s="46" t="s">
        <v>51</v>
      </c>
      <c r="O772" s="18">
        <f>O770-O771</f>
        <v>0</v>
      </c>
      <c r="P772" s="1001"/>
      <c r="Q772" s="1047"/>
      <c r="R772" s="972"/>
      <c r="S772" s="46" t="s">
        <v>51</v>
      </c>
      <c r="T772" s="18">
        <f>T770-T771</f>
        <v>0</v>
      </c>
      <c r="U772" s="1001"/>
      <c r="V772" s="1047"/>
      <c r="W772" s="972"/>
      <c r="X772" s="46" t="s">
        <v>51</v>
      </c>
      <c r="Y772" s="18">
        <f>Y770-Y771</f>
        <v>0</v>
      </c>
      <c r="Z772" s="1001"/>
      <c r="AA772" s="1047"/>
      <c r="AB772" s="972"/>
      <c r="AC772" s="46" t="s">
        <v>51</v>
      </c>
      <c r="AD772" s="18">
        <f>AD770-AD771</f>
        <v>0</v>
      </c>
      <c r="AE772" s="1001"/>
      <c r="AF772" s="1047"/>
      <c r="AG772" s="972"/>
      <c r="AH772" s="46" t="s">
        <v>51</v>
      </c>
      <c r="AI772" s="18">
        <f>AI770-AI771</f>
        <v>0</v>
      </c>
      <c r="AJ772" s="1001"/>
      <c r="AK772" s="1047"/>
      <c r="AL772" s="972"/>
      <c r="AM772" s="46" t="s">
        <v>51</v>
      </c>
      <c r="AN772" s="18">
        <f>AN770-AN771</f>
        <v>0</v>
      </c>
      <c r="AO772" s="1001"/>
      <c r="AP772" s="1047"/>
      <c r="AQ772" s="972"/>
      <c r="AR772" s="46" t="s">
        <v>51</v>
      </c>
      <c r="AS772" s="18">
        <f>AS770-AS771</f>
        <v>0</v>
      </c>
      <c r="AT772" s="1001"/>
      <c r="AU772" s="1047"/>
      <c r="AV772" s="972"/>
      <c r="AW772" s="46" t="s">
        <v>51</v>
      </c>
      <c r="AX772" s="18">
        <f>AX770-AX771</f>
        <v>0</v>
      </c>
      <c r="AY772" s="1001"/>
      <c r="AZ772" s="1047"/>
      <c r="BA772" s="972"/>
      <c r="BB772" s="46" t="s">
        <v>51</v>
      </c>
      <c r="BC772" s="18">
        <f>BC770-BC771</f>
        <v>0</v>
      </c>
      <c r="BD772" s="1001"/>
      <c r="BE772" s="1047"/>
      <c r="BF772" s="972"/>
      <c r="BG772" s="46" t="s">
        <v>51</v>
      </c>
      <c r="BH772" s="18">
        <f>BH770-BH771</f>
        <v>0</v>
      </c>
      <c r="BI772" s="1001"/>
      <c r="BJ772" s="1047"/>
      <c r="BK772" s="972"/>
      <c r="BL772" s="77"/>
      <c r="BM772" s="78"/>
      <c r="BN772" s="1001"/>
      <c r="BO772" s="985"/>
      <c r="BP772" s="955"/>
      <c r="BQ772" s="77"/>
      <c r="BR772" s="78"/>
      <c r="BS772" s="1001"/>
      <c r="BT772" s="985"/>
      <c r="BU772" s="955"/>
      <c r="BV772" s="77"/>
      <c r="BW772" s="78"/>
      <c r="BX772" s="1001"/>
      <c r="BY772" s="985"/>
      <c r="BZ772" s="955"/>
      <c r="CA772" s="1005"/>
      <c r="CB772" s="1021"/>
      <c r="CC772" s="1014"/>
    </row>
    <row r="773" spans="1:81" ht="18" customHeight="1">
      <c r="A773" s="1180"/>
      <c r="B773" s="1162"/>
      <c r="C773" s="1140" t="str">
        <f>職員設定!$I$7</f>
        <v>名称</v>
      </c>
      <c r="D773" s="44" t="s">
        <v>38</v>
      </c>
      <c r="E773" s="32"/>
      <c r="F773" s="1001"/>
      <c r="G773" s="1046">
        <f>E775*F761-H773</f>
        <v>0</v>
      </c>
      <c r="H773" s="1095"/>
      <c r="I773" s="44" t="s">
        <v>38</v>
      </c>
      <c r="J773" s="32"/>
      <c r="K773" s="1001"/>
      <c r="L773" s="1046">
        <f>J775*K761-M773</f>
        <v>0</v>
      </c>
      <c r="M773" s="1095"/>
      <c r="N773" s="48" t="s">
        <v>38</v>
      </c>
      <c r="O773" s="33"/>
      <c r="P773" s="1001"/>
      <c r="Q773" s="1046">
        <f>O775*P761-R773</f>
        <v>0</v>
      </c>
      <c r="R773" s="970">
        <f>IF(O761="",0,$M$773)</f>
        <v>0</v>
      </c>
      <c r="S773" s="48" t="s">
        <v>38</v>
      </c>
      <c r="T773" s="33"/>
      <c r="U773" s="1001"/>
      <c r="V773" s="1046">
        <f>T775*U761-W773</f>
        <v>0</v>
      </c>
      <c r="W773" s="970">
        <f>IF(T761="",0,$M$773)</f>
        <v>0</v>
      </c>
      <c r="X773" s="48" t="s">
        <v>38</v>
      </c>
      <c r="Y773" s="33"/>
      <c r="Z773" s="1001"/>
      <c r="AA773" s="1046">
        <f>Y775*Z761-AB773</f>
        <v>0</v>
      </c>
      <c r="AB773" s="970">
        <f>IF(Y761="",0,$M$773)</f>
        <v>0</v>
      </c>
      <c r="AC773" s="48" t="s">
        <v>38</v>
      </c>
      <c r="AD773" s="33"/>
      <c r="AE773" s="1001"/>
      <c r="AF773" s="1046">
        <f>AD775*AE761-AG773</f>
        <v>0</v>
      </c>
      <c r="AG773" s="970">
        <f>IF(AD761="",0,$M$773)</f>
        <v>0</v>
      </c>
      <c r="AH773" s="48" t="s">
        <v>38</v>
      </c>
      <c r="AI773" s="33"/>
      <c r="AJ773" s="1001"/>
      <c r="AK773" s="1046">
        <f>AI775*AJ761-AL773</f>
        <v>0</v>
      </c>
      <c r="AL773" s="970">
        <f>IF(AI761="",0,$M$773)</f>
        <v>0</v>
      </c>
      <c r="AM773" s="48" t="s">
        <v>38</v>
      </c>
      <c r="AN773" s="33"/>
      <c r="AO773" s="1001"/>
      <c r="AP773" s="1046">
        <f>AN775*AO761-AQ773</f>
        <v>0</v>
      </c>
      <c r="AQ773" s="970">
        <f>IF(AN761="",0,$M$773)</f>
        <v>0</v>
      </c>
      <c r="AR773" s="48" t="s">
        <v>38</v>
      </c>
      <c r="AS773" s="33"/>
      <c r="AT773" s="1001"/>
      <c r="AU773" s="1046">
        <f>AS775*AT761-AV773</f>
        <v>0</v>
      </c>
      <c r="AV773" s="970">
        <f>IF(AS761="",0,$M$773)</f>
        <v>0</v>
      </c>
      <c r="AW773" s="48" t="s">
        <v>38</v>
      </c>
      <c r="AX773" s="33"/>
      <c r="AY773" s="1001"/>
      <c r="AZ773" s="1046">
        <f>AX775*AY761-BA773</f>
        <v>0</v>
      </c>
      <c r="BA773" s="970">
        <f>IF(AX761="",0,$M$773)</f>
        <v>0</v>
      </c>
      <c r="BB773" s="48" t="s">
        <v>38</v>
      </c>
      <c r="BC773" s="33"/>
      <c r="BD773" s="1001"/>
      <c r="BE773" s="1046">
        <f>BC775*BD761-BF773</f>
        <v>0</v>
      </c>
      <c r="BF773" s="970">
        <f>IF(BC761="",0,$M$773)</f>
        <v>0</v>
      </c>
      <c r="BG773" s="48" t="s">
        <v>38</v>
      </c>
      <c r="BH773" s="33"/>
      <c r="BI773" s="1001"/>
      <c r="BJ773" s="1046">
        <f>BH775*BI761-BK773</f>
        <v>0</v>
      </c>
      <c r="BK773" s="970">
        <f>IF(BH761="",0,$M$773)</f>
        <v>0</v>
      </c>
      <c r="BL773" s="75"/>
      <c r="BM773" s="76"/>
      <c r="BN773" s="1001"/>
      <c r="BO773" s="984"/>
      <c r="BP773" s="960"/>
      <c r="BQ773" s="75"/>
      <c r="BR773" s="76"/>
      <c r="BS773" s="1001"/>
      <c r="BT773" s="984"/>
      <c r="BU773" s="960"/>
      <c r="BV773" s="75"/>
      <c r="BW773" s="76"/>
      <c r="BX773" s="1001"/>
      <c r="BY773" s="984"/>
      <c r="BZ773" s="960"/>
      <c r="CA773" s="1003">
        <f t="shared" ref="CA773" si="334">BJ773+BK773+BE773+BF773+AZ773+BA773+AU773+AV773+AP773+AQ773+AK773+AL773+AF773+AG773+AA773+AB773+V773+W773+Q773+R773+L773+M773+G773+H773</f>
        <v>0</v>
      </c>
      <c r="CB773" s="1019">
        <f t="shared" ref="CB773" si="335">H773+M773</f>
        <v>0</v>
      </c>
      <c r="CC773" s="1018">
        <f>BK773+BF773+BA773+AV773+AQ773+AL773+AG773+AB773+W773+R773</f>
        <v>0</v>
      </c>
    </row>
    <row r="774" spans="1:81" s="230" customFormat="1" ht="18" customHeight="1">
      <c r="A774" s="1180"/>
      <c r="B774" s="1162"/>
      <c r="C774" s="1140"/>
      <c r="D774" s="45" t="s">
        <v>1</v>
      </c>
      <c r="E774" s="149" t="str">
        <f>IF(E773&lt;&gt;"",職員設定!I22,"0")</f>
        <v>0</v>
      </c>
      <c r="F774" s="1001"/>
      <c r="G774" s="1046"/>
      <c r="H774" s="1103"/>
      <c r="I774" s="45" t="s">
        <v>1</v>
      </c>
      <c r="J774" s="149" t="str">
        <f>IF(J773&lt;&gt;"",職員設定!I22,"0")</f>
        <v>0</v>
      </c>
      <c r="K774" s="1001"/>
      <c r="L774" s="1046"/>
      <c r="M774" s="1103"/>
      <c r="N774" s="45" t="s">
        <v>71</v>
      </c>
      <c r="O774" s="149" t="str">
        <f>IF(O773&lt;&gt;"",職員設定!$I$22,"0")</f>
        <v>0</v>
      </c>
      <c r="P774" s="1001"/>
      <c r="Q774" s="1046"/>
      <c r="R774" s="971"/>
      <c r="S774" s="45" t="s">
        <v>71</v>
      </c>
      <c r="T774" s="149" t="str">
        <f>IF(T773&lt;&gt;"",職員設定!$I$22,"0")</f>
        <v>0</v>
      </c>
      <c r="U774" s="1001"/>
      <c r="V774" s="1046"/>
      <c r="W774" s="971"/>
      <c r="X774" s="45" t="s">
        <v>71</v>
      </c>
      <c r="Y774" s="149" t="str">
        <f>IF(Y773&lt;&gt;"",職員設定!$I$22,"0")</f>
        <v>0</v>
      </c>
      <c r="Z774" s="1001"/>
      <c r="AA774" s="1046"/>
      <c r="AB774" s="971"/>
      <c r="AC774" s="45" t="s">
        <v>71</v>
      </c>
      <c r="AD774" s="149" t="str">
        <f>IF(AD773&lt;&gt;"",職員設定!$I$22,"0")</f>
        <v>0</v>
      </c>
      <c r="AE774" s="1001"/>
      <c r="AF774" s="1046"/>
      <c r="AG774" s="971"/>
      <c r="AH774" s="45" t="s">
        <v>71</v>
      </c>
      <c r="AI774" s="149" t="str">
        <f>IF(AI773&lt;&gt;"",職員設定!$I$22,"0")</f>
        <v>0</v>
      </c>
      <c r="AJ774" s="1001"/>
      <c r="AK774" s="1046"/>
      <c r="AL774" s="971"/>
      <c r="AM774" s="45" t="s">
        <v>71</v>
      </c>
      <c r="AN774" s="149" t="str">
        <f>IF(AN773&lt;&gt;"",職員設定!$I$22,"0")</f>
        <v>0</v>
      </c>
      <c r="AO774" s="1001"/>
      <c r="AP774" s="1046"/>
      <c r="AQ774" s="971"/>
      <c r="AR774" s="45" t="s">
        <v>71</v>
      </c>
      <c r="AS774" s="149" t="str">
        <f>IF(AS773&lt;&gt;"",職員設定!$I$22,"0")</f>
        <v>0</v>
      </c>
      <c r="AT774" s="1001"/>
      <c r="AU774" s="1046"/>
      <c r="AV774" s="971"/>
      <c r="AW774" s="45" t="s">
        <v>71</v>
      </c>
      <c r="AX774" s="149" t="str">
        <f>IF(AX773&lt;&gt;"",職員設定!$I$22,"0")</f>
        <v>0</v>
      </c>
      <c r="AY774" s="1001"/>
      <c r="AZ774" s="1046"/>
      <c r="BA774" s="971"/>
      <c r="BB774" s="45" t="s">
        <v>71</v>
      </c>
      <c r="BC774" s="149" t="str">
        <f>IF(BC773&lt;&gt;"",職員設定!$I$22,"0")</f>
        <v>0</v>
      </c>
      <c r="BD774" s="1001"/>
      <c r="BE774" s="1046"/>
      <c r="BF774" s="971"/>
      <c r="BG774" s="45" t="s">
        <v>71</v>
      </c>
      <c r="BH774" s="149" t="str">
        <f>IF(BH773&lt;&gt;"",職員設定!$I$22,"0")</f>
        <v>0</v>
      </c>
      <c r="BI774" s="1001"/>
      <c r="BJ774" s="1046"/>
      <c r="BK774" s="971"/>
      <c r="BL774" s="45"/>
      <c r="BM774" s="149"/>
      <c r="BN774" s="1001"/>
      <c r="BO774" s="984"/>
      <c r="BP774" s="954"/>
      <c r="BQ774" s="45"/>
      <c r="BR774" s="149"/>
      <c r="BS774" s="1001"/>
      <c r="BT774" s="984"/>
      <c r="BU774" s="954"/>
      <c r="BV774" s="45"/>
      <c r="BW774" s="149"/>
      <c r="BX774" s="1001"/>
      <c r="BY774" s="984"/>
      <c r="BZ774" s="954"/>
      <c r="CA774" s="1004"/>
      <c r="CB774" s="1020"/>
      <c r="CC774" s="1013"/>
    </row>
    <row r="775" spans="1:81" ht="18" customHeight="1" thickBot="1">
      <c r="A775" s="1180"/>
      <c r="B775" s="1163"/>
      <c r="C775" s="1141"/>
      <c r="D775" s="46" t="s">
        <v>51</v>
      </c>
      <c r="E775" s="18">
        <f>E773-E774</f>
        <v>0</v>
      </c>
      <c r="F775" s="1001"/>
      <c r="G775" s="1047"/>
      <c r="H775" s="1104"/>
      <c r="I775" s="46" t="s">
        <v>51</v>
      </c>
      <c r="J775" s="18">
        <f>J773-J774</f>
        <v>0</v>
      </c>
      <c r="K775" s="1001"/>
      <c r="L775" s="1047"/>
      <c r="M775" s="1104"/>
      <c r="N775" s="46" t="s">
        <v>51</v>
      </c>
      <c r="O775" s="18">
        <f>O773-O774</f>
        <v>0</v>
      </c>
      <c r="P775" s="1001"/>
      <c r="Q775" s="1047"/>
      <c r="R775" s="972"/>
      <c r="S775" s="46" t="s">
        <v>51</v>
      </c>
      <c r="T775" s="18">
        <f>T773-T774</f>
        <v>0</v>
      </c>
      <c r="U775" s="1001"/>
      <c r="V775" s="1047"/>
      <c r="W775" s="972"/>
      <c r="X775" s="46" t="s">
        <v>51</v>
      </c>
      <c r="Y775" s="18">
        <f>Y773-Y774</f>
        <v>0</v>
      </c>
      <c r="Z775" s="1001"/>
      <c r="AA775" s="1047"/>
      <c r="AB775" s="972"/>
      <c r="AC775" s="46" t="s">
        <v>51</v>
      </c>
      <c r="AD775" s="18">
        <f>AD773-AD774</f>
        <v>0</v>
      </c>
      <c r="AE775" s="1001"/>
      <c r="AF775" s="1047"/>
      <c r="AG775" s="972"/>
      <c r="AH775" s="46" t="s">
        <v>51</v>
      </c>
      <c r="AI775" s="18">
        <f>AI773-AI774</f>
        <v>0</v>
      </c>
      <c r="AJ775" s="1001"/>
      <c r="AK775" s="1047"/>
      <c r="AL775" s="972"/>
      <c r="AM775" s="46" t="s">
        <v>51</v>
      </c>
      <c r="AN775" s="18">
        <f>AN773-AN774</f>
        <v>0</v>
      </c>
      <c r="AO775" s="1001"/>
      <c r="AP775" s="1047"/>
      <c r="AQ775" s="972"/>
      <c r="AR775" s="46" t="s">
        <v>51</v>
      </c>
      <c r="AS775" s="18">
        <f>AS773-AS774</f>
        <v>0</v>
      </c>
      <c r="AT775" s="1001"/>
      <c r="AU775" s="1047"/>
      <c r="AV775" s="972"/>
      <c r="AW775" s="46" t="s">
        <v>51</v>
      </c>
      <c r="AX775" s="18">
        <f>AX773-AX774</f>
        <v>0</v>
      </c>
      <c r="AY775" s="1001"/>
      <c r="AZ775" s="1047"/>
      <c r="BA775" s="972"/>
      <c r="BB775" s="46" t="s">
        <v>51</v>
      </c>
      <c r="BC775" s="18">
        <f>BC773-BC774</f>
        <v>0</v>
      </c>
      <c r="BD775" s="1001"/>
      <c r="BE775" s="1047"/>
      <c r="BF775" s="972"/>
      <c r="BG775" s="46" t="s">
        <v>51</v>
      </c>
      <c r="BH775" s="18">
        <f>BH773-BH774</f>
        <v>0</v>
      </c>
      <c r="BI775" s="1001"/>
      <c r="BJ775" s="1047"/>
      <c r="BK775" s="972"/>
      <c r="BL775" s="77"/>
      <c r="BM775" s="78"/>
      <c r="BN775" s="1001"/>
      <c r="BO775" s="985"/>
      <c r="BP775" s="955"/>
      <c r="BQ775" s="77"/>
      <c r="BR775" s="78"/>
      <c r="BS775" s="1001"/>
      <c r="BT775" s="985"/>
      <c r="BU775" s="955"/>
      <c r="BV775" s="77"/>
      <c r="BW775" s="78"/>
      <c r="BX775" s="1001"/>
      <c r="BY775" s="985"/>
      <c r="BZ775" s="955"/>
      <c r="CA775" s="1005"/>
      <c r="CB775" s="1021"/>
      <c r="CC775" s="1014"/>
    </row>
    <row r="776" spans="1:81" ht="18" customHeight="1">
      <c r="A776" s="1180"/>
      <c r="B776" s="1142" t="s">
        <v>53</v>
      </c>
      <c r="C776" s="1177" t="str">
        <f>職員設定!$J$7</f>
        <v>名称</v>
      </c>
      <c r="D776" s="44" t="s">
        <v>48</v>
      </c>
      <c r="E776" s="32"/>
      <c r="F776" s="1001"/>
      <c r="G776" s="1045">
        <f>E779*F761-H776</f>
        <v>0</v>
      </c>
      <c r="H776" s="1095"/>
      <c r="I776" s="44" t="s">
        <v>48</v>
      </c>
      <c r="J776" s="32"/>
      <c r="K776" s="1001"/>
      <c r="L776" s="1045">
        <f>J779*K761-M776</f>
        <v>0</v>
      </c>
      <c r="M776" s="1095"/>
      <c r="N776" s="44" t="s">
        <v>48</v>
      </c>
      <c r="O776" s="32"/>
      <c r="P776" s="1001"/>
      <c r="Q776" s="1045">
        <f>O779*P761-R776</f>
        <v>0</v>
      </c>
      <c r="R776" s="986"/>
      <c r="S776" s="44" t="s">
        <v>48</v>
      </c>
      <c r="T776" s="32"/>
      <c r="U776" s="1001"/>
      <c r="V776" s="1045">
        <f>T779*U761-W776</f>
        <v>0</v>
      </c>
      <c r="W776" s="986"/>
      <c r="X776" s="44" t="s">
        <v>48</v>
      </c>
      <c r="Y776" s="32"/>
      <c r="Z776" s="1001"/>
      <c r="AA776" s="1045">
        <f>Y779*Z761-AB776</f>
        <v>0</v>
      </c>
      <c r="AB776" s="986"/>
      <c r="AC776" s="44" t="s">
        <v>48</v>
      </c>
      <c r="AD776" s="32"/>
      <c r="AE776" s="1001"/>
      <c r="AF776" s="1045">
        <f>AD779*AE761-AG776</f>
        <v>0</v>
      </c>
      <c r="AG776" s="986"/>
      <c r="AH776" s="44" t="s">
        <v>48</v>
      </c>
      <c r="AI776" s="32"/>
      <c r="AJ776" s="1001"/>
      <c r="AK776" s="1045">
        <f>AI779*AJ761-AL776</f>
        <v>0</v>
      </c>
      <c r="AL776" s="986"/>
      <c r="AM776" s="44" t="s">
        <v>48</v>
      </c>
      <c r="AN776" s="32"/>
      <c r="AO776" s="1001"/>
      <c r="AP776" s="1045">
        <f>AN779*AO761-AQ776</f>
        <v>0</v>
      </c>
      <c r="AQ776" s="986"/>
      <c r="AR776" s="44" t="s">
        <v>48</v>
      </c>
      <c r="AS776" s="32"/>
      <c r="AT776" s="1001"/>
      <c r="AU776" s="1045">
        <f>AS779*AT761-AV776</f>
        <v>0</v>
      </c>
      <c r="AV776" s="986"/>
      <c r="AW776" s="44" t="s">
        <v>48</v>
      </c>
      <c r="AX776" s="32"/>
      <c r="AY776" s="1001"/>
      <c r="AZ776" s="1045">
        <f>AX779*AY761-BA776</f>
        <v>0</v>
      </c>
      <c r="BA776" s="986"/>
      <c r="BB776" s="44" t="s">
        <v>48</v>
      </c>
      <c r="BC776" s="32"/>
      <c r="BD776" s="1001"/>
      <c r="BE776" s="1045">
        <f>BC779*BD761-BF776</f>
        <v>0</v>
      </c>
      <c r="BF776" s="986"/>
      <c r="BG776" s="44" t="s">
        <v>48</v>
      </c>
      <c r="BH776" s="32"/>
      <c r="BI776" s="1001"/>
      <c r="BJ776" s="1045">
        <f>BH779*BI761-BK776</f>
        <v>0</v>
      </c>
      <c r="BK776" s="986"/>
      <c r="BL776" s="409" t="s">
        <v>206</v>
      </c>
      <c r="BM776" s="32"/>
      <c r="BN776" s="1001"/>
      <c r="BO776" s="973">
        <f>BM779*BN761-BP776</f>
        <v>0</v>
      </c>
      <c r="BP776" s="961">
        <f>IF(BM777&gt;BM776,(BM777-BM776)*BN761,0)</f>
        <v>0</v>
      </c>
      <c r="BQ776" s="409" t="s">
        <v>206</v>
      </c>
      <c r="BR776" s="32"/>
      <c r="BS776" s="1001"/>
      <c r="BT776" s="973">
        <f>BR779*BS761-BU776</f>
        <v>0</v>
      </c>
      <c r="BU776" s="961">
        <f>IF(BR777&gt;BR776,(BR777-BR776)*BS761,0)</f>
        <v>0</v>
      </c>
      <c r="BV776" s="409" t="s">
        <v>206</v>
      </c>
      <c r="BW776" s="32"/>
      <c r="BX776" s="1001"/>
      <c r="BY776" s="973">
        <f>BW779*BX761-BZ776</f>
        <v>0</v>
      </c>
      <c r="BZ776" s="961">
        <f>IF(BW777&gt;BW776,(BW777-BW776)*BX761,0)</f>
        <v>0</v>
      </c>
      <c r="CA776" s="1003">
        <f>BJ776+BK776+BE776+BF776+AZ776+BA776+AU776+AV776+AP776+AQ776+AK776+AL776+AF776+AG776+AA776+AB776+V776+W776+Q776+R776+L776+M776+G776+H776+BO776+BP776+BT776+BU776+BY776+BZ776</f>
        <v>0</v>
      </c>
      <c r="CB776" s="1019">
        <f>H776+M776</f>
        <v>0</v>
      </c>
      <c r="CC776" s="944">
        <f>BK776+BF776+BA776+AV776+AQ776+AL776+AG776+AB776+W776+R776+BP776+BU776+BZ776</f>
        <v>0</v>
      </c>
    </row>
    <row r="777" spans="1:81" ht="18" customHeight="1">
      <c r="A777" s="1180"/>
      <c r="B777" s="1143"/>
      <c r="C777" s="1178"/>
      <c r="D777" s="48" t="s">
        <v>38</v>
      </c>
      <c r="E777" s="33"/>
      <c r="F777" s="1001"/>
      <c r="G777" s="1046"/>
      <c r="H777" s="1096"/>
      <c r="I777" s="48" t="s">
        <v>38</v>
      </c>
      <c r="J777" s="33"/>
      <c r="K777" s="1001"/>
      <c r="L777" s="1046"/>
      <c r="M777" s="1096"/>
      <c r="N777" s="48" t="s">
        <v>38</v>
      </c>
      <c r="O777" s="33"/>
      <c r="P777" s="1001"/>
      <c r="Q777" s="1046"/>
      <c r="R777" s="987"/>
      <c r="S777" s="48" t="s">
        <v>38</v>
      </c>
      <c r="T777" s="33"/>
      <c r="U777" s="1001"/>
      <c r="V777" s="1046"/>
      <c r="W777" s="987"/>
      <c r="X777" s="48" t="s">
        <v>38</v>
      </c>
      <c r="Y777" s="33"/>
      <c r="Z777" s="1001"/>
      <c r="AA777" s="1046"/>
      <c r="AB777" s="987"/>
      <c r="AC777" s="48" t="s">
        <v>38</v>
      </c>
      <c r="AD777" s="33"/>
      <c r="AE777" s="1001"/>
      <c r="AF777" s="1046"/>
      <c r="AG777" s="987"/>
      <c r="AH777" s="48" t="s">
        <v>38</v>
      </c>
      <c r="AI777" s="33"/>
      <c r="AJ777" s="1001"/>
      <c r="AK777" s="1046"/>
      <c r="AL777" s="987"/>
      <c r="AM777" s="48" t="s">
        <v>38</v>
      </c>
      <c r="AN777" s="33"/>
      <c r="AO777" s="1001"/>
      <c r="AP777" s="1046"/>
      <c r="AQ777" s="987"/>
      <c r="AR777" s="48" t="s">
        <v>38</v>
      </c>
      <c r="AS777" s="33"/>
      <c r="AT777" s="1001"/>
      <c r="AU777" s="1046"/>
      <c r="AV777" s="987"/>
      <c r="AW777" s="48" t="s">
        <v>38</v>
      </c>
      <c r="AX777" s="33"/>
      <c r="AY777" s="1001"/>
      <c r="AZ777" s="1046"/>
      <c r="BA777" s="987"/>
      <c r="BB777" s="48" t="s">
        <v>38</v>
      </c>
      <c r="BC777" s="33"/>
      <c r="BD777" s="1001"/>
      <c r="BE777" s="1046"/>
      <c r="BF777" s="987"/>
      <c r="BG777" s="48" t="s">
        <v>38</v>
      </c>
      <c r="BH777" s="33"/>
      <c r="BI777" s="1001"/>
      <c r="BJ777" s="1046"/>
      <c r="BK777" s="987"/>
      <c r="BL777" s="48" t="s">
        <v>205</v>
      </c>
      <c r="BM777" s="33"/>
      <c r="BN777" s="1001"/>
      <c r="BO777" s="974"/>
      <c r="BP777" s="958"/>
      <c r="BQ777" s="48" t="s">
        <v>205</v>
      </c>
      <c r="BR777" s="33"/>
      <c r="BS777" s="1001"/>
      <c r="BT777" s="974"/>
      <c r="BU777" s="958"/>
      <c r="BV777" s="48" t="s">
        <v>205</v>
      </c>
      <c r="BW777" s="33"/>
      <c r="BX777" s="1001"/>
      <c r="BY777" s="974"/>
      <c r="BZ777" s="958"/>
      <c r="CA777" s="1080"/>
      <c r="CB777" s="1022"/>
      <c r="CC777" s="1028"/>
    </row>
    <row r="778" spans="1:81" ht="18" customHeight="1">
      <c r="A778" s="1180"/>
      <c r="B778" s="1143"/>
      <c r="C778" s="1178"/>
      <c r="D778" s="49" t="s">
        <v>44</v>
      </c>
      <c r="E778" s="34"/>
      <c r="F778" s="1001"/>
      <c r="G778" s="1046"/>
      <c r="H778" s="1096"/>
      <c r="I778" s="49" t="s">
        <v>44</v>
      </c>
      <c r="J778" s="34"/>
      <c r="K778" s="1001"/>
      <c r="L778" s="1046"/>
      <c r="M778" s="1096"/>
      <c r="N778" s="49" t="s">
        <v>44</v>
      </c>
      <c r="O778" s="34"/>
      <c r="P778" s="1001"/>
      <c r="Q778" s="1046"/>
      <c r="R778" s="987"/>
      <c r="S778" s="49" t="s">
        <v>44</v>
      </c>
      <c r="T778" s="34"/>
      <c r="U778" s="1001"/>
      <c r="V778" s="1046"/>
      <c r="W778" s="987"/>
      <c r="X778" s="49" t="s">
        <v>44</v>
      </c>
      <c r="Y778" s="34"/>
      <c r="Z778" s="1001"/>
      <c r="AA778" s="1046"/>
      <c r="AB778" s="987"/>
      <c r="AC778" s="49" t="s">
        <v>44</v>
      </c>
      <c r="AD778" s="34"/>
      <c r="AE778" s="1001"/>
      <c r="AF778" s="1046"/>
      <c r="AG778" s="987"/>
      <c r="AH778" s="49" t="s">
        <v>44</v>
      </c>
      <c r="AI778" s="34"/>
      <c r="AJ778" s="1001"/>
      <c r="AK778" s="1046"/>
      <c r="AL778" s="987"/>
      <c r="AM778" s="49" t="s">
        <v>44</v>
      </c>
      <c r="AN778" s="34"/>
      <c r="AO778" s="1001"/>
      <c r="AP778" s="1046"/>
      <c r="AQ778" s="987"/>
      <c r="AR778" s="49" t="s">
        <v>44</v>
      </c>
      <c r="AS778" s="34"/>
      <c r="AT778" s="1001"/>
      <c r="AU778" s="1046"/>
      <c r="AV778" s="987"/>
      <c r="AW778" s="49" t="s">
        <v>44</v>
      </c>
      <c r="AX778" s="34"/>
      <c r="AY778" s="1001"/>
      <c r="AZ778" s="1046"/>
      <c r="BA778" s="987"/>
      <c r="BB778" s="49" t="s">
        <v>44</v>
      </c>
      <c r="BC778" s="34"/>
      <c r="BD778" s="1001"/>
      <c r="BE778" s="1046"/>
      <c r="BF778" s="987"/>
      <c r="BG778" s="49" t="s">
        <v>44</v>
      </c>
      <c r="BH778" s="34"/>
      <c r="BI778" s="1001"/>
      <c r="BJ778" s="1046"/>
      <c r="BK778" s="987"/>
      <c r="BL778" s="517" t="s">
        <v>52</v>
      </c>
      <c r="BM778" s="28">
        <f>IF(BM777="",0,職員設定!M22)</f>
        <v>0</v>
      </c>
      <c r="BN778" s="1001"/>
      <c r="BO778" s="974"/>
      <c r="BP778" s="958"/>
      <c r="BQ778" s="517" t="s">
        <v>52</v>
      </c>
      <c r="BR778" s="28">
        <f>IF(BR777="",0,職員設定!N22)</f>
        <v>0</v>
      </c>
      <c r="BS778" s="1001"/>
      <c r="BT778" s="974"/>
      <c r="BU778" s="958"/>
      <c r="BV778" s="250" t="s">
        <v>52</v>
      </c>
      <c r="BW778" s="34"/>
      <c r="BX778" s="1001"/>
      <c r="BY778" s="974"/>
      <c r="BZ778" s="958"/>
      <c r="CA778" s="1080"/>
      <c r="CB778" s="1022"/>
      <c r="CC778" s="1028"/>
    </row>
    <row r="779" spans="1:81" ht="18" customHeight="1" thickBot="1">
      <c r="A779" s="1180"/>
      <c r="B779" s="1143"/>
      <c r="C779" s="1179"/>
      <c r="D779" s="50" t="s">
        <v>88</v>
      </c>
      <c r="E779" s="18">
        <f>E777-E778</f>
        <v>0</v>
      </c>
      <c r="F779" s="1001"/>
      <c r="G779" s="1047"/>
      <c r="H779" s="1097"/>
      <c r="I779" s="50" t="s">
        <v>88</v>
      </c>
      <c r="J779" s="18">
        <f>J777-J778</f>
        <v>0</v>
      </c>
      <c r="K779" s="1001"/>
      <c r="L779" s="1047"/>
      <c r="M779" s="1097"/>
      <c r="N779" s="50" t="s">
        <v>88</v>
      </c>
      <c r="O779" s="18">
        <f>O777-O778</f>
        <v>0</v>
      </c>
      <c r="P779" s="1001"/>
      <c r="Q779" s="1047"/>
      <c r="R779" s="988"/>
      <c r="S779" s="50" t="s">
        <v>88</v>
      </c>
      <c r="T779" s="18">
        <f>T777-T778</f>
        <v>0</v>
      </c>
      <c r="U779" s="1001"/>
      <c r="V779" s="1047"/>
      <c r="W779" s="988"/>
      <c r="X779" s="50" t="s">
        <v>88</v>
      </c>
      <c r="Y779" s="18">
        <f>Y777-Y778</f>
        <v>0</v>
      </c>
      <c r="Z779" s="1001"/>
      <c r="AA779" s="1047"/>
      <c r="AB779" s="988"/>
      <c r="AC779" s="50" t="s">
        <v>88</v>
      </c>
      <c r="AD779" s="18">
        <f>AD777-AD778</f>
        <v>0</v>
      </c>
      <c r="AE779" s="1001"/>
      <c r="AF779" s="1047"/>
      <c r="AG779" s="988"/>
      <c r="AH779" s="50" t="s">
        <v>88</v>
      </c>
      <c r="AI779" s="18">
        <f>AI777-AI778</f>
        <v>0</v>
      </c>
      <c r="AJ779" s="1001"/>
      <c r="AK779" s="1047"/>
      <c r="AL779" s="988"/>
      <c r="AM779" s="50" t="s">
        <v>88</v>
      </c>
      <c r="AN779" s="18">
        <f>AN777-AN778</f>
        <v>0</v>
      </c>
      <c r="AO779" s="1001"/>
      <c r="AP779" s="1047"/>
      <c r="AQ779" s="988"/>
      <c r="AR779" s="50" t="s">
        <v>88</v>
      </c>
      <c r="AS779" s="18">
        <f>AS777-AS778</f>
        <v>0</v>
      </c>
      <c r="AT779" s="1001"/>
      <c r="AU779" s="1047"/>
      <c r="AV779" s="988"/>
      <c r="AW779" s="50" t="s">
        <v>88</v>
      </c>
      <c r="AX779" s="18">
        <f>AX777-AX778</f>
        <v>0</v>
      </c>
      <c r="AY779" s="1001"/>
      <c r="AZ779" s="1047"/>
      <c r="BA779" s="988"/>
      <c r="BB779" s="50" t="s">
        <v>88</v>
      </c>
      <c r="BC779" s="18">
        <f>BC777-BC778</f>
        <v>0</v>
      </c>
      <c r="BD779" s="1001"/>
      <c r="BE779" s="1047"/>
      <c r="BF779" s="988"/>
      <c r="BG779" s="50" t="s">
        <v>88</v>
      </c>
      <c r="BH779" s="18">
        <f>BH777-BH778</f>
        <v>0</v>
      </c>
      <c r="BI779" s="1001"/>
      <c r="BJ779" s="1047"/>
      <c r="BK779" s="988"/>
      <c r="BL779" s="50" t="s">
        <v>204</v>
      </c>
      <c r="BM779" s="18">
        <f>BM777-BM778</f>
        <v>0</v>
      </c>
      <c r="BN779" s="1001"/>
      <c r="BO779" s="975"/>
      <c r="BP779" s="959"/>
      <c r="BQ779" s="50" t="s">
        <v>204</v>
      </c>
      <c r="BR779" s="18">
        <f>BR777-BR778</f>
        <v>0</v>
      </c>
      <c r="BS779" s="1001"/>
      <c r="BT779" s="975"/>
      <c r="BU779" s="959"/>
      <c r="BV779" s="50" t="s">
        <v>204</v>
      </c>
      <c r="BW779" s="18">
        <f>BW777-BW778</f>
        <v>0</v>
      </c>
      <c r="BX779" s="1001"/>
      <c r="BY779" s="975"/>
      <c r="BZ779" s="959"/>
      <c r="CA779" s="1081"/>
      <c r="CB779" s="1023"/>
      <c r="CC779" s="1029">
        <f t="shared" ref="CC779" si="336">BK779+BF779+BA779+AV779+AQ779+AL779+AG779+AB779+W779+R779</f>
        <v>0</v>
      </c>
    </row>
    <row r="780" spans="1:81" ht="18" customHeight="1">
      <c r="A780" s="1180"/>
      <c r="B780" s="1143"/>
      <c r="C780" s="1177" t="str">
        <f>職員設定!$K$7</f>
        <v>名称</v>
      </c>
      <c r="D780" s="44" t="s">
        <v>48</v>
      </c>
      <c r="E780" s="32"/>
      <c r="F780" s="1001"/>
      <c r="G780" s="1045">
        <f>E783*F761-H780</f>
        <v>0</v>
      </c>
      <c r="H780" s="1095"/>
      <c r="I780" s="44" t="s">
        <v>48</v>
      </c>
      <c r="J780" s="32"/>
      <c r="K780" s="1001"/>
      <c r="L780" s="1045">
        <f>J783*K761-M780</f>
        <v>0</v>
      </c>
      <c r="M780" s="1095"/>
      <c r="N780" s="44" t="s">
        <v>48</v>
      </c>
      <c r="O780" s="32"/>
      <c r="P780" s="1001"/>
      <c r="Q780" s="1045">
        <f>O783*P761-R780</f>
        <v>0</v>
      </c>
      <c r="R780" s="986"/>
      <c r="S780" s="44" t="s">
        <v>48</v>
      </c>
      <c r="T780" s="32"/>
      <c r="U780" s="1001"/>
      <c r="V780" s="1045">
        <f>T783*U761-W780</f>
        <v>0</v>
      </c>
      <c r="W780" s="986"/>
      <c r="X780" s="44" t="s">
        <v>48</v>
      </c>
      <c r="Y780" s="32"/>
      <c r="Z780" s="1001"/>
      <c r="AA780" s="1045">
        <f>Y783*Z761-AB780</f>
        <v>0</v>
      </c>
      <c r="AB780" s="986"/>
      <c r="AC780" s="44" t="s">
        <v>48</v>
      </c>
      <c r="AD780" s="32"/>
      <c r="AE780" s="1001"/>
      <c r="AF780" s="1045">
        <f>AD783*AE761-AG780</f>
        <v>0</v>
      </c>
      <c r="AG780" s="986"/>
      <c r="AH780" s="44" t="s">
        <v>48</v>
      </c>
      <c r="AI780" s="32"/>
      <c r="AJ780" s="1001"/>
      <c r="AK780" s="1045">
        <f>AI783*AJ761-AL780</f>
        <v>0</v>
      </c>
      <c r="AL780" s="986"/>
      <c r="AM780" s="44" t="s">
        <v>48</v>
      </c>
      <c r="AN780" s="32"/>
      <c r="AO780" s="1001"/>
      <c r="AP780" s="1045">
        <f>AN783*AO761-AQ780</f>
        <v>0</v>
      </c>
      <c r="AQ780" s="986"/>
      <c r="AR780" s="44" t="s">
        <v>48</v>
      </c>
      <c r="AS780" s="32"/>
      <c r="AT780" s="1001"/>
      <c r="AU780" s="1045">
        <f>AS783*AT761-AV780</f>
        <v>0</v>
      </c>
      <c r="AV780" s="986"/>
      <c r="AW780" s="44" t="s">
        <v>48</v>
      </c>
      <c r="AX780" s="32"/>
      <c r="AY780" s="1001"/>
      <c r="AZ780" s="1045">
        <f>AX783*AY761-BA780</f>
        <v>0</v>
      </c>
      <c r="BA780" s="986"/>
      <c r="BB780" s="44" t="s">
        <v>48</v>
      </c>
      <c r="BC780" s="32"/>
      <c r="BD780" s="1001"/>
      <c r="BE780" s="1045">
        <f>BC783*BD761-BF780</f>
        <v>0</v>
      </c>
      <c r="BF780" s="986"/>
      <c r="BG780" s="44" t="s">
        <v>48</v>
      </c>
      <c r="BH780" s="32"/>
      <c r="BI780" s="1001"/>
      <c r="BJ780" s="1045">
        <f>BH783*BI761-BK780</f>
        <v>0</v>
      </c>
      <c r="BK780" s="986"/>
      <c r="BL780" s="75"/>
      <c r="BM780" s="76"/>
      <c r="BN780" s="1001"/>
      <c r="BO780" s="976"/>
      <c r="BP780" s="962"/>
      <c r="BQ780" s="75"/>
      <c r="BR780" s="76"/>
      <c r="BS780" s="1001"/>
      <c r="BT780" s="976"/>
      <c r="BU780" s="962"/>
      <c r="BV780" s="75"/>
      <c r="BW780" s="76"/>
      <c r="BX780" s="1001"/>
      <c r="BY780" s="976"/>
      <c r="BZ780" s="962"/>
      <c r="CA780" s="1082">
        <f>BJ780+BK780+BE780+BF780+AZ780+BA780+AU780+AV780+AP780+AQ780+AK780+AL780+AF780+AG780+AA780+AB780+V780+W780+Q780+R780+L780+M780+G780+H780</f>
        <v>0</v>
      </c>
      <c r="CB780" s="1024">
        <f t="shared" ref="CB780" si="337">H780+M780</f>
        <v>0</v>
      </c>
      <c r="CC780" s="944">
        <f>BK780+BF780+BA780+AV780+AQ780+AL780+AG780+AB780+W780+R780</f>
        <v>0</v>
      </c>
    </row>
    <row r="781" spans="1:81" ht="18" customHeight="1">
      <c r="A781" s="1180"/>
      <c r="B781" s="1143"/>
      <c r="C781" s="1178"/>
      <c r="D781" s="48" t="s">
        <v>38</v>
      </c>
      <c r="E781" s="33"/>
      <c r="F781" s="1001"/>
      <c r="G781" s="1048"/>
      <c r="H781" s="1096"/>
      <c r="I781" s="48" t="s">
        <v>38</v>
      </c>
      <c r="J781" s="33"/>
      <c r="K781" s="1001"/>
      <c r="L781" s="1048"/>
      <c r="M781" s="1096"/>
      <c r="N781" s="48" t="s">
        <v>38</v>
      </c>
      <c r="O781" s="33"/>
      <c r="P781" s="1001"/>
      <c r="Q781" s="1048"/>
      <c r="R781" s="987"/>
      <c r="S781" s="48" t="s">
        <v>38</v>
      </c>
      <c r="T781" s="33"/>
      <c r="U781" s="1001"/>
      <c r="V781" s="1048"/>
      <c r="W781" s="987"/>
      <c r="X781" s="48" t="s">
        <v>38</v>
      </c>
      <c r="Y781" s="33"/>
      <c r="Z781" s="1001"/>
      <c r="AA781" s="1048"/>
      <c r="AB781" s="987"/>
      <c r="AC781" s="48" t="s">
        <v>38</v>
      </c>
      <c r="AD781" s="33"/>
      <c r="AE781" s="1001"/>
      <c r="AF781" s="1048"/>
      <c r="AG781" s="987"/>
      <c r="AH781" s="48" t="s">
        <v>38</v>
      </c>
      <c r="AI781" s="33"/>
      <c r="AJ781" s="1001"/>
      <c r="AK781" s="1048"/>
      <c r="AL781" s="987"/>
      <c r="AM781" s="48" t="s">
        <v>38</v>
      </c>
      <c r="AN781" s="33"/>
      <c r="AO781" s="1001"/>
      <c r="AP781" s="1048"/>
      <c r="AQ781" s="987"/>
      <c r="AR781" s="48" t="s">
        <v>38</v>
      </c>
      <c r="AS781" s="33"/>
      <c r="AT781" s="1001"/>
      <c r="AU781" s="1048"/>
      <c r="AV781" s="987"/>
      <c r="AW781" s="48" t="s">
        <v>38</v>
      </c>
      <c r="AX781" s="33"/>
      <c r="AY781" s="1001"/>
      <c r="AZ781" s="1048"/>
      <c r="BA781" s="987"/>
      <c r="BB781" s="48" t="s">
        <v>38</v>
      </c>
      <c r="BC781" s="33"/>
      <c r="BD781" s="1001"/>
      <c r="BE781" s="1048"/>
      <c r="BF781" s="987"/>
      <c r="BG781" s="48" t="s">
        <v>38</v>
      </c>
      <c r="BH781" s="33"/>
      <c r="BI781" s="1001"/>
      <c r="BJ781" s="1048"/>
      <c r="BK781" s="987"/>
      <c r="BL781" s="79"/>
      <c r="BM781" s="80"/>
      <c r="BN781" s="1001"/>
      <c r="BO781" s="977"/>
      <c r="BP781" s="954"/>
      <c r="BQ781" s="79"/>
      <c r="BR781" s="80"/>
      <c r="BS781" s="1001"/>
      <c r="BT781" s="977"/>
      <c r="BU781" s="954"/>
      <c r="BV781" s="79"/>
      <c r="BW781" s="80"/>
      <c r="BX781" s="1001"/>
      <c r="BY781" s="977"/>
      <c r="BZ781" s="954"/>
      <c r="CA781" s="1080"/>
      <c r="CB781" s="1020"/>
      <c r="CC781" s="945"/>
    </row>
    <row r="782" spans="1:81" ht="18" customHeight="1">
      <c r="A782" s="1180"/>
      <c r="B782" s="1143"/>
      <c r="C782" s="1178"/>
      <c r="D782" s="49" t="s">
        <v>44</v>
      </c>
      <c r="E782" s="34"/>
      <c r="F782" s="1001"/>
      <c r="G782" s="1048"/>
      <c r="H782" s="1096"/>
      <c r="I782" s="49" t="s">
        <v>44</v>
      </c>
      <c r="J782" s="34"/>
      <c r="K782" s="1001"/>
      <c r="L782" s="1048"/>
      <c r="M782" s="1096"/>
      <c r="N782" s="49" t="s">
        <v>44</v>
      </c>
      <c r="O782" s="34"/>
      <c r="P782" s="1001"/>
      <c r="Q782" s="1048"/>
      <c r="R782" s="987"/>
      <c r="S782" s="49" t="s">
        <v>44</v>
      </c>
      <c r="T782" s="34"/>
      <c r="U782" s="1001"/>
      <c r="V782" s="1048"/>
      <c r="W782" s="987"/>
      <c r="X782" s="49" t="s">
        <v>44</v>
      </c>
      <c r="Y782" s="34"/>
      <c r="Z782" s="1001"/>
      <c r="AA782" s="1048"/>
      <c r="AB782" s="987"/>
      <c r="AC782" s="49" t="s">
        <v>44</v>
      </c>
      <c r="AD782" s="34"/>
      <c r="AE782" s="1001"/>
      <c r="AF782" s="1048"/>
      <c r="AG782" s="987"/>
      <c r="AH782" s="49" t="s">
        <v>44</v>
      </c>
      <c r="AI782" s="34"/>
      <c r="AJ782" s="1001"/>
      <c r="AK782" s="1048"/>
      <c r="AL782" s="987"/>
      <c r="AM782" s="49" t="s">
        <v>44</v>
      </c>
      <c r="AN782" s="34"/>
      <c r="AO782" s="1001"/>
      <c r="AP782" s="1048"/>
      <c r="AQ782" s="987"/>
      <c r="AR782" s="49" t="s">
        <v>44</v>
      </c>
      <c r="AS782" s="34"/>
      <c r="AT782" s="1001"/>
      <c r="AU782" s="1048"/>
      <c r="AV782" s="987"/>
      <c r="AW782" s="49" t="s">
        <v>44</v>
      </c>
      <c r="AX782" s="34"/>
      <c r="AY782" s="1001"/>
      <c r="AZ782" s="1048"/>
      <c r="BA782" s="987"/>
      <c r="BB782" s="49" t="s">
        <v>44</v>
      </c>
      <c r="BC782" s="34"/>
      <c r="BD782" s="1001"/>
      <c r="BE782" s="1048"/>
      <c r="BF782" s="987"/>
      <c r="BG782" s="49" t="s">
        <v>44</v>
      </c>
      <c r="BH782" s="34"/>
      <c r="BI782" s="1001"/>
      <c r="BJ782" s="1048"/>
      <c r="BK782" s="987"/>
      <c r="BL782" s="72"/>
      <c r="BM782" s="28"/>
      <c r="BN782" s="1001"/>
      <c r="BO782" s="977"/>
      <c r="BP782" s="954"/>
      <c r="BQ782" s="72"/>
      <c r="BR782" s="28"/>
      <c r="BS782" s="1001"/>
      <c r="BT782" s="977"/>
      <c r="BU782" s="954"/>
      <c r="BV782" s="72"/>
      <c r="BW782" s="28"/>
      <c r="BX782" s="1001"/>
      <c r="BY782" s="977"/>
      <c r="BZ782" s="954"/>
      <c r="CA782" s="1080"/>
      <c r="CB782" s="1020"/>
      <c r="CC782" s="945"/>
    </row>
    <row r="783" spans="1:81" ht="18" customHeight="1" thickBot="1">
      <c r="A783" s="1180"/>
      <c r="B783" s="1143"/>
      <c r="C783" s="1179"/>
      <c r="D783" s="50" t="s">
        <v>88</v>
      </c>
      <c r="E783" s="18">
        <f>E781-E782</f>
        <v>0</v>
      </c>
      <c r="F783" s="1001"/>
      <c r="G783" s="1049"/>
      <c r="H783" s="1097"/>
      <c r="I783" s="50" t="s">
        <v>88</v>
      </c>
      <c r="J783" s="18">
        <f>J781-J782</f>
        <v>0</v>
      </c>
      <c r="K783" s="1001"/>
      <c r="L783" s="1049"/>
      <c r="M783" s="1097"/>
      <c r="N783" s="50" t="s">
        <v>88</v>
      </c>
      <c r="O783" s="18">
        <f>O781-O782</f>
        <v>0</v>
      </c>
      <c r="P783" s="1001"/>
      <c r="Q783" s="1049"/>
      <c r="R783" s="988"/>
      <c r="S783" s="50" t="s">
        <v>88</v>
      </c>
      <c r="T783" s="18">
        <f>T781-T782</f>
        <v>0</v>
      </c>
      <c r="U783" s="1001"/>
      <c r="V783" s="1049"/>
      <c r="W783" s="988"/>
      <c r="X783" s="50" t="s">
        <v>88</v>
      </c>
      <c r="Y783" s="18">
        <f>Y781-Y782</f>
        <v>0</v>
      </c>
      <c r="Z783" s="1001"/>
      <c r="AA783" s="1049"/>
      <c r="AB783" s="988"/>
      <c r="AC783" s="50" t="s">
        <v>88</v>
      </c>
      <c r="AD783" s="18">
        <f>AD781-AD782</f>
        <v>0</v>
      </c>
      <c r="AE783" s="1001"/>
      <c r="AF783" s="1049"/>
      <c r="AG783" s="988"/>
      <c r="AH783" s="50" t="s">
        <v>88</v>
      </c>
      <c r="AI783" s="18">
        <f>AI781-AI782</f>
        <v>0</v>
      </c>
      <c r="AJ783" s="1001"/>
      <c r="AK783" s="1049"/>
      <c r="AL783" s="988"/>
      <c r="AM783" s="50" t="s">
        <v>88</v>
      </c>
      <c r="AN783" s="18">
        <f>AN781-AN782</f>
        <v>0</v>
      </c>
      <c r="AO783" s="1001"/>
      <c r="AP783" s="1049"/>
      <c r="AQ783" s="988"/>
      <c r="AR783" s="50" t="s">
        <v>88</v>
      </c>
      <c r="AS783" s="18">
        <f>AS781-AS782</f>
        <v>0</v>
      </c>
      <c r="AT783" s="1001"/>
      <c r="AU783" s="1049"/>
      <c r="AV783" s="988"/>
      <c r="AW783" s="50" t="s">
        <v>88</v>
      </c>
      <c r="AX783" s="18">
        <f>AX781-AX782</f>
        <v>0</v>
      </c>
      <c r="AY783" s="1001"/>
      <c r="AZ783" s="1049"/>
      <c r="BA783" s="988"/>
      <c r="BB783" s="50" t="s">
        <v>88</v>
      </c>
      <c r="BC783" s="18">
        <f>BC781-BC782</f>
        <v>0</v>
      </c>
      <c r="BD783" s="1001"/>
      <c r="BE783" s="1049"/>
      <c r="BF783" s="988"/>
      <c r="BG783" s="50" t="s">
        <v>88</v>
      </c>
      <c r="BH783" s="18">
        <f>BH781-BH782</f>
        <v>0</v>
      </c>
      <c r="BI783" s="1001"/>
      <c r="BJ783" s="1049"/>
      <c r="BK783" s="988"/>
      <c r="BL783" s="81"/>
      <c r="BM783" s="78"/>
      <c r="BN783" s="1001"/>
      <c r="BO783" s="978"/>
      <c r="BP783" s="955"/>
      <c r="BQ783" s="81"/>
      <c r="BR783" s="78"/>
      <c r="BS783" s="1001"/>
      <c r="BT783" s="978"/>
      <c r="BU783" s="955"/>
      <c r="BV783" s="81"/>
      <c r="BW783" s="78"/>
      <c r="BX783" s="1001"/>
      <c r="BY783" s="978"/>
      <c r="BZ783" s="955"/>
      <c r="CA783" s="1081"/>
      <c r="CB783" s="1021"/>
      <c r="CC783" s="945">
        <f t="shared" ref="CC783:CC803" si="338">BK783+BF783+BA783+AV783+AQ783+AL783+AG783+AB783+W783+R783</f>
        <v>0</v>
      </c>
    </row>
    <row r="784" spans="1:81" ht="18" customHeight="1" thickBot="1">
      <c r="A784" s="1180"/>
      <c r="B784" s="1143"/>
      <c r="C784" s="1145" t="s">
        <v>41</v>
      </c>
      <c r="D784" s="44" t="s">
        <v>118</v>
      </c>
      <c r="E784" s="35"/>
      <c r="F784" s="1001"/>
      <c r="G784" s="1045">
        <f>E787*F761-H784</f>
        <v>0</v>
      </c>
      <c r="H784" s="1095"/>
      <c r="I784" s="44" t="s">
        <v>118</v>
      </c>
      <c r="J784" s="35"/>
      <c r="K784" s="1001"/>
      <c r="L784" s="1045">
        <f>J787*K761-M784</f>
        <v>0</v>
      </c>
      <c r="M784" s="1095"/>
      <c r="N784" s="44" t="s">
        <v>119</v>
      </c>
      <c r="O784" s="35"/>
      <c r="P784" s="1001"/>
      <c r="Q784" s="1045">
        <f>O787*P761-R784</f>
        <v>0</v>
      </c>
      <c r="R784" s="961">
        <f>IF(O784="",0,ROUND(SUM(R761:R775)*O784*P761/職員設定!$C$7,0))</f>
        <v>0</v>
      </c>
      <c r="S784" s="44" t="s">
        <v>119</v>
      </c>
      <c r="T784" s="35"/>
      <c r="U784" s="1001"/>
      <c r="V784" s="1045">
        <f>T787*U761-W784</f>
        <v>0</v>
      </c>
      <c r="W784" s="961">
        <f>IF(T784="",0,ROUND(SUM(W761:W775)*T784*U761/職員設定!$C$7,0))</f>
        <v>0</v>
      </c>
      <c r="X784" s="44" t="s">
        <v>119</v>
      </c>
      <c r="Y784" s="35"/>
      <c r="Z784" s="1001"/>
      <c r="AA784" s="1045">
        <f>Y787*Z761-AB784</f>
        <v>0</v>
      </c>
      <c r="AB784" s="961">
        <f>IF(Y784="",0,ROUND(SUM(AB761:AB775)*Y784*Z761/職員設定!$C$7,0))</f>
        <v>0</v>
      </c>
      <c r="AC784" s="44" t="s">
        <v>119</v>
      </c>
      <c r="AD784" s="35"/>
      <c r="AE784" s="1001"/>
      <c r="AF784" s="1045">
        <f>AD787*AE761-AG784</f>
        <v>0</v>
      </c>
      <c r="AG784" s="961">
        <f>IF(AD784="",0,ROUND(SUM(AG761:AG775)*AD784*AE761/職員設定!$C$7,0))</f>
        <v>0</v>
      </c>
      <c r="AH784" s="44" t="s">
        <v>119</v>
      </c>
      <c r="AI784" s="35"/>
      <c r="AJ784" s="1001"/>
      <c r="AK784" s="1045">
        <f>AI787*AJ761-AL784</f>
        <v>0</v>
      </c>
      <c r="AL784" s="961">
        <f>IF(AI784="",0,ROUND(SUM(AL761:AL775)*AI784*AJ761/職員設定!$C$7,0))</f>
        <v>0</v>
      </c>
      <c r="AM784" s="44" t="s">
        <v>119</v>
      </c>
      <c r="AN784" s="35"/>
      <c r="AO784" s="1001"/>
      <c r="AP784" s="1045">
        <f>AN787*AO761-AQ784</f>
        <v>0</v>
      </c>
      <c r="AQ784" s="961">
        <f>IF(AN784="",0,ROUND(SUM(AQ761:AQ775)*AN784*AO761/職員設定!$C$7,0))</f>
        <v>0</v>
      </c>
      <c r="AR784" s="44" t="s">
        <v>119</v>
      </c>
      <c r="AS784" s="35"/>
      <c r="AT784" s="1001"/>
      <c r="AU784" s="1045">
        <f>AS787*AT761-AV784</f>
        <v>0</v>
      </c>
      <c r="AV784" s="961">
        <f>IF(AS784="",0,ROUND(SUM(AV761:AV775)*AS784*AT761/職員設定!$C$7,0))</f>
        <v>0</v>
      </c>
      <c r="AW784" s="44" t="s">
        <v>119</v>
      </c>
      <c r="AX784" s="35"/>
      <c r="AY784" s="1001"/>
      <c r="AZ784" s="1045">
        <f>AX787*AY761-BA784</f>
        <v>0</v>
      </c>
      <c r="BA784" s="961">
        <f>IF(AX784="",0,ROUND(SUM(BA761:BA775)*AX784*AY761/職員設定!$C$7,0))</f>
        <v>0</v>
      </c>
      <c r="BB784" s="44" t="s">
        <v>119</v>
      </c>
      <c r="BC784" s="35"/>
      <c r="BD784" s="1001"/>
      <c r="BE784" s="1045">
        <f>BC787*BD761-BF784</f>
        <v>0</v>
      </c>
      <c r="BF784" s="961">
        <f>IF(BC784="",0,ROUND(SUM(BF761:BF775)*BC784*BD761/職員設定!$C$7,0))</f>
        <v>0</v>
      </c>
      <c r="BG784" s="44" t="s">
        <v>119</v>
      </c>
      <c r="BH784" s="35"/>
      <c r="BI784" s="1001"/>
      <c r="BJ784" s="1045">
        <f>BH787*BI761-BK784</f>
        <v>0</v>
      </c>
      <c r="BK784" s="961">
        <f>IF(BH784="",0,ROUND(SUM(BK761:BK775)*BH784*BI761/職員設定!$C$7,0))</f>
        <v>0</v>
      </c>
      <c r="BL784" s="75"/>
      <c r="BM784" s="82"/>
      <c r="BN784" s="1001"/>
      <c r="BO784" s="966"/>
      <c r="BP784" s="953"/>
      <c r="BQ784" s="75"/>
      <c r="BR784" s="82"/>
      <c r="BS784" s="1001"/>
      <c r="BT784" s="966"/>
      <c r="BU784" s="953"/>
      <c r="BV784" s="75"/>
      <c r="BW784" s="82"/>
      <c r="BX784" s="1001"/>
      <c r="BY784" s="966"/>
      <c r="BZ784" s="953"/>
      <c r="CA784" s="1082">
        <f t="shared" ref="CA784" si="339">BJ784+BK784+BE784+BF784+AZ784+BA784+AU784+AV784+AP784+AQ784+AK784+AL784+AF784+AG784+AA784+AB784+V784+W784+Q784+R784+L784+M784+G784+H784</f>
        <v>0</v>
      </c>
      <c r="CB784" s="1024">
        <f t="shared" ref="CB784" si="340">H784+M784</f>
        <v>0</v>
      </c>
      <c r="CC784" s="946">
        <f>BK784+BF784+BA784+AV784+AQ784+AL784+AG784+AB784+W784+R784</f>
        <v>0</v>
      </c>
    </row>
    <row r="785" spans="1:81" ht="18" customHeight="1" thickBot="1">
      <c r="A785" s="1180"/>
      <c r="B785" s="1143"/>
      <c r="C785" s="1146"/>
      <c r="D785" s="48" t="s">
        <v>38</v>
      </c>
      <c r="E785" s="33"/>
      <c r="F785" s="1001"/>
      <c r="G785" s="1046"/>
      <c r="H785" s="1096"/>
      <c r="I785" s="48" t="s">
        <v>38</v>
      </c>
      <c r="J785" s="33"/>
      <c r="K785" s="1001"/>
      <c r="L785" s="1046"/>
      <c r="M785" s="1096"/>
      <c r="N785" s="48" t="s">
        <v>38</v>
      </c>
      <c r="O785" s="33"/>
      <c r="P785" s="1001"/>
      <c r="Q785" s="1046"/>
      <c r="R785" s="979"/>
      <c r="S785" s="48" t="s">
        <v>38</v>
      </c>
      <c r="T785" s="33"/>
      <c r="U785" s="1001"/>
      <c r="V785" s="1046"/>
      <c r="W785" s="979"/>
      <c r="X785" s="48" t="s">
        <v>38</v>
      </c>
      <c r="Y785" s="33"/>
      <c r="Z785" s="1001"/>
      <c r="AA785" s="1046"/>
      <c r="AB785" s="979"/>
      <c r="AC785" s="48" t="s">
        <v>38</v>
      </c>
      <c r="AD785" s="33"/>
      <c r="AE785" s="1001"/>
      <c r="AF785" s="1046"/>
      <c r="AG785" s="979"/>
      <c r="AH785" s="48" t="s">
        <v>38</v>
      </c>
      <c r="AI785" s="33"/>
      <c r="AJ785" s="1001"/>
      <c r="AK785" s="1046"/>
      <c r="AL785" s="979"/>
      <c r="AM785" s="48" t="s">
        <v>38</v>
      </c>
      <c r="AN785" s="33"/>
      <c r="AO785" s="1001"/>
      <c r="AP785" s="1046"/>
      <c r="AQ785" s="979"/>
      <c r="AR785" s="48" t="s">
        <v>38</v>
      </c>
      <c r="AS785" s="33"/>
      <c r="AT785" s="1001"/>
      <c r="AU785" s="1046"/>
      <c r="AV785" s="979"/>
      <c r="AW785" s="48" t="s">
        <v>38</v>
      </c>
      <c r="AX785" s="33"/>
      <c r="AY785" s="1001"/>
      <c r="AZ785" s="1046"/>
      <c r="BA785" s="979"/>
      <c r="BB785" s="48" t="s">
        <v>38</v>
      </c>
      <c r="BC785" s="33"/>
      <c r="BD785" s="1001"/>
      <c r="BE785" s="1046"/>
      <c r="BF785" s="979"/>
      <c r="BG785" s="48" t="s">
        <v>38</v>
      </c>
      <c r="BH785" s="33"/>
      <c r="BI785" s="1001"/>
      <c r="BJ785" s="1046"/>
      <c r="BK785" s="979"/>
      <c r="BL785" s="79"/>
      <c r="BM785" s="80"/>
      <c r="BN785" s="1001"/>
      <c r="BO785" s="967"/>
      <c r="BP785" s="954"/>
      <c r="BQ785" s="79"/>
      <c r="BR785" s="80"/>
      <c r="BS785" s="1001"/>
      <c r="BT785" s="967"/>
      <c r="BU785" s="954"/>
      <c r="BV785" s="79"/>
      <c r="BW785" s="80"/>
      <c r="BX785" s="1001"/>
      <c r="BY785" s="967"/>
      <c r="BZ785" s="954"/>
      <c r="CA785" s="1004"/>
      <c r="CB785" s="1020"/>
      <c r="CC785" s="946"/>
    </row>
    <row r="786" spans="1:81" s="230" customFormat="1" ht="18" customHeight="1" thickBot="1">
      <c r="A786" s="1180"/>
      <c r="B786" s="1143"/>
      <c r="C786" s="1146"/>
      <c r="D786" s="468" t="s">
        <v>46</v>
      </c>
      <c r="E786" s="6">
        <f>ROUND(E784*職員設定!O22,0)</f>
        <v>0</v>
      </c>
      <c r="F786" s="1001"/>
      <c r="G786" s="1046"/>
      <c r="H786" s="1096"/>
      <c r="I786" s="468" t="s">
        <v>46</v>
      </c>
      <c r="J786" s="6">
        <f>ROUND(J784*職員設定!O22,0)</f>
        <v>0</v>
      </c>
      <c r="K786" s="1001"/>
      <c r="L786" s="1046"/>
      <c r="M786" s="1096"/>
      <c r="N786" s="468" t="s">
        <v>46</v>
      </c>
      <c r="O786" s="6">
        <f>ROUND(O784*職員設定!$O$22,0)</f>
        <v>0</v>
      </c>
      <c r="P786" s="1001"/>
      <c r="Q786" s="1046"/>
      <c r="R786" s="979"/>
      <c r="S786" s="468" t="s">
        <v>46</v>
      </c>
      <c r="T786" s="6">
        <f>ROUND(T784*職員設定!$O$22,0)</f>
        <v>0</v>
      </c>
      <c r="U786" s="1001"/>
      <c r="V786" s="1046"/>
      <c r="W786" s="979"/>
      <c r="X786" s="468" t="s">
        <v>46</v>
      </c>
      <c r="Y786" s="6">
        <f>ROUND(Y784*職員設定!$O$22,0)</f>
        <v>0</v>
      </c>
      <c r="Z786" s="1001"/>
      <c r="AA786" s="1046"/>
      <c r="AB786" s="979"/>
      <c r="AC786" s="468" t="s">
        <v>46</v>
      </c>
      <c r="AD786" s="6">
        <f>ROUND(AD784*職員設定!$O$22,0)</f>
        <v>0</v>
      </c>
      <c r="AE786" s="1001"/>
      <c r="AF786" s="1046"/>
      <c r="AG786" s="979"/>
      <c r="AH786" s="468" t="s">
        <v>46</v>
      </c>
      <c r="AI786" s="6">
        <f>ROUND(AI784*職員設定!$O$22,0)</f>
        <v>0</v>
      </c>
      <c r="AJ786" s="1001"/>
      <c r="AK786" s="1046"/>
      <c r="AL786" s="979"/>
      <c r="AM786" s="468" t="s">
        <v>46</v>
      </c>
      <c r="AN786" s="6">
        <f>ROUND(AN784*職員設定!$O$22,0)</f>
        <v>0</v>
      </c>
      <c r="AO786" s="1001"/>
      <c r="AP786" s="1046"/>
      <c r="AQ786" s="979"/>
      <c r="AR786" s="468" t="s">
        <v>46</v>
      </c>
      <c r="AS786" s="6">
        <f>ROUND(AS784*職員設定!$O$22,0)</f>
        <v>0</v>
      </c>
      <c r="AT786" s="1001"/>
      <c r="AU786" s="1046"/>
      <c r="AV786" s="979"/>
      <c r="AW786" s="468" t="s">
        <v>46</v>
      </c>
      <c r="AX786" s="6">
        <f>ROUND(AX784*職員設定!$O$22,0)</f>
        <v>0</v>
      </c>
      <c r="AY786" s="1001"/>
      <c r="AZ786" s="1046"/>
      <c r="BA786" s="979"/>
      <c r="BB786" s="468" t="s">
        <v>46</v>
      </c>
      <c r="BC786" s="6">
        <f>ROUND(BC784*職員設定!$O$22,0)</f>
        <v>0</v>
      </c>
      <c r="BD786" s="1001"/>
      <c r="BE786" s="1046"/>
      <c r="BF786" s="979"/>
      <c r="BG786" s="468" t="s">
        <v>46</v>
      </c>
      <c r="BH786" s="6">
        <f>ROUND(BH784*職員設定!$O$22,0)</f>
        <v>0</v>
      </c>
      <c r="BI786" s="1001"/>
      <c r="BJ786" s="1046"/>
      <c r="BK786" s="979"/>
      <c r="BL786" s="434"/>
      <c r="BM786" s="28"/>
      <c r="BN786" s="1001"/>
      <c r="BO786" s="967"/>
      <c r="BP786" s="954"/>
      <c r="BQ786" s="434"/>
      <c r="BR786" s="28"/>
      <c r="BS786" s="1001"/>
      <c r="BT786" s="967"/>
      <c r="BU786" s="954"/>
      <c r="BV786" s="434"/>
      <c r="BW786" s="28"/>
      <c r="BX786" s="1001"/>
      <c r="BY786" s="967"/>
      <c r="BZ786" s="954"/>
      <c r="CA786" s="1004"/>
      <c r="CB786" s="1020"/>
      <c r="CC786" s="946"/>
    </row>
    <row r="787" spans="1:81" ht="18" customHeight="1" thickBot="1">
      <c r="A787" s="1180"/>
      <c r="B787" s="1143"/>
      <c r="C787" s="1147"/>
      <c r="D787" s="52" t="s">
        <v>89</v>
      </c>
      <c r="E787" s="19">
        <f>E785-E786</f>
        <v>0</v>
      </c>
      <c r="F787" s="1001"/>
      <c r="G787" s="1047"/>
      <c r="H787" s="1097"/>
      <c r="I787" s="52" t="s">
        <v>89</v>
      </c>
      <c r="J787" s="19">
        <f>J785-J786</f>
        <v>0</v>
      </c>
      <c r="K787" s="1001"/>
      <c r="L787" s="1047"/>
      <c r="M787" s="1097"/>
      <c r="N787" s="52" t="s">
        <v>89</v>
      </c>
      <c r="O787" s="19">
        <f>O785-O786</f>
        <v>0</v>
      </c>
      <c r="P787" s="1001"/>
      <c r="Q787" s="1047"/>
      <c r="R787" s="980"/>
      <c r="S787" s="52" t="s">
        <v>89</v>
      </c>
      <c r="T787" s="19">
        <f>T785-T786</f>
        <v>0</v>
      </c>
      <c r="U787" s="1001"/>
      <c r="V787" s="1047"/>
      <c r="W787" s="980"/>
      <c r="X787" s="52" t="s">
        <v>89</v>
      </c>
      <c r="Y787" s="19">
        <f>Y785-Y786</f>
        <v>0</v>
      </c>
      <c r="Z787" s="1001"/>
      <c r="AA787" s="1047"/>
      <c r="AB787" s="980"/>
      <c r="AC787" s="52" t="s">
        <v>89</v>
      </c>
      <c r="AD787" s="19">
        <f>AD785-AD786</f>
        <v>0</v>
      </c>
      <c r="AE787" s="1001"/>
      <c r="AF787" s="1047"/>
      <c r="AG787" s="980"/>
      <c r="AH787" s="52" t="s">
        <v>89</v>
      </c>
      <c r="AI787" s="19">
        <f>AI785-AI786</f>
        <v>0</v>
      </c>
      <c r="AJ787" s="1001"/>
      <c r="AK787" s="1047"/>
      <c r="AL787" s="980"/>
      <c r="AM787" s="52" t="s">
        <v>89</v>
      </c>
      <c r="AN787" s="19">
        <f>AN785-AN786</f>
        <v>0</v>
      </c>
      <c r="AO787" s="1001"/>
      <c r="AP787" s="1047"/>
      <c r="AQ787" s="980"/>
      <c r="AR787" s="52" t="s">
        <v>89</v>
      </c>
      <c r="AS787" s="19">
        <f>AS785-AS786</f>
        <v>0</v>
      </c>
      <c r="AT787" s="1001"/>
      <c r="AU787" s="1047"/>
      <c r="AV787" s="980"/>
      <c r="AW787" s="52" t="s">
        <v>89</v>
      </c>
      <c r="AX787" s="19">
        <f>AX785-AX786</f>
        <v>0</v>
      </c>
      <c r="AY787" s="1001"/>
      <c r="AZ787" s="1047"/>
      <c r="BA787" s="980"/>
      <c r="BB787" s="52" t="s">
        <v>89</v>
      </c>
      <c r="BC787" s="19">
        <f>BC785-BC786</f>
        <v>0</v>
      </c>
      <c r="BD787" s="1001"/>
      <c r="BE787" s="1047"/>
      <c r="BF787" s="980"/>
      <c r="BG787" s="52" t="s">
        <v>89</v>
      </c>
      <c r="BH787" s="19">
        <f>BH785-BH786</f>
        <v>0</v>
      </c>
      <c r="BI787" s="1001"/>
      <c r="BJ787" s="1047"/>
      <c r="BK787" s="980"/>
      <c r="BL787" s="83"/>
      <c r="BM787" s="84"/>
      <c r="BN787" s="1001"/>
      <c r="BO787" s="968"/>
      <c r="BP787" s="955"/>
      <c r="BQ787" s="83"/>
      <c r="BR787" s="84"/>
      <c r="BS787" s="1001"/>
      <c r="BT787" s="968"/>
      <c r="BU787" s="955"/>
      <c r="BV787" s="83"/>
      <c r="BW787" s="84"/>
      <c r="BX787" s="1001"/>
      <c r="BY787" s="968"/>
      <c r="BZ787" s="955"/>
      <c r="CA787" s="1005"/>
      <c r="CB787" s="1021"/>
      <c r="CC787" s="946">
        <f t="shared" si="338"/>
        <v>0</v>
      </c>
    </row>
    <row r="788" spans="1:81" ht="18" customHeight="1" thickBot="1">
      <c r="A788" s="1180"/>
      <c r="B788" s="1143"/>
      <c r="C788" s="1145" t="s">
        <v>42</v>
      </c>
      <c r="D788" s="44" t="s">
        <v>5</v>
      </c>
      <c r="E788" s="35"/>
      <c r="F788" s="1001"/>
      <c r="G788" s="1045">
        <f>E791*F761-H788</f>
        <v>0</v>
      </c>
      <c r="H788" s="1095"/>
      <c r="I788" s="44" t="s">
        <v>5</v>
      </c>
      <c r="J788" s="35"/>
      <c r="K788" s="1001"/>
      <c r="L788" s="1045">
        <f>J791*K761-M788</f>
        <v>0</v>
      </c>
      <c r="M788" s="1095"/>
      <c r="N788" s="44" t="s">
        <v>5</v>
      </c>
      <c r="O788" s="35">
        <v>1.083</v>
      </c>
      <c r="P788" s="1001"/>
      <c r="Q788" s="1045">
        <f>O791*P761-R788</f>
        <v>242</v>
      </c>
      <c r="R788" s="961">
        <f>IF(O788="",0,ROUND(SUM(R761:R775)*O788*P761*1.25/職員設定!$C$7,0))</f>
        <v>32</v>
      </c>
      <c r="S788" s="44" t="s">
        <v>5</v>
      </c>
      <c r="T788" s="35"/>
      <c r="U788" s="1001"/>
      <c r="V788" s="1045">
        <f>T791*U761-W788</f>
        <v>0</v>
      </c>
      <c r="W788" s="961">
        <f>IF(T788="",0,ROUND(SUM(W761:W775)*T788*U761*1.25/職員設定!$C$7,0))</f>
        <v>0</v>
      </c>
      <c r="X788" s="44" t="s">
        <v>5</v>
      </c>
      <c r="Y788" s="35">
        <v>1</v>
      </c>
      <c r="Z788" s="1001"/>
      <c r="AA788" s="1045">
        <f>Y791*Z761-AB788</f>
        <v>222</v>
      </c>
      <c r="AB788" s="961">
        <f>IF(Y788="",0,ROUND(SUM(AB761:AB775)*Y788*Z761*1.25/職員設定!$C$7,0))</f>
        <v>30</v>
      </c>
      <c r="AC788" s="44" t="s">
        <v>5</v>
      </c>
      <c r="AD788" s="35"/>
      <c r="AE788" s="1001"/>
      <c r="AF788" s="1045">
        <f>AD791*AE761-AG788</f>
        <v>0</v>
      </c>
      <c r="AG788" s="961">
        <f>IF(AD788="",0,ROUND(SUM(AG761:AG775)*AD788*AE761*1.25/職員設定!$C$7,0))</f>
        <v>0</v>
      </c>
      <c r="AH788" s="44" t="s">
        <v>5</v>
      </c>
      <c r="AI788" s="35"/>
      <c r="AJ788" s="1001"/>
      <c r="AK788" s="1045">
        <f>AI791*AJ761-AL788</f>
        <v>0</v>
      </c>
      <c r="AL788" s="961">
        <f>IF(AI788="",0,ROUND(SUM(AL761:AL775)*AI788*AJ761*1.25/職員設定!$C$7,0))</f>
        <v>0</v>
      </c>
      <c r="AM788" s="44" t="s">
        <v>5</v>
      </c>
      <c r="AN788" s="35"/>
      <c r="AO788" s="1001"/>
      <c r="AP788" s="1045">
        <f>AN791*AO761-AQ788</f>
        <v>0</v>
      </c>
      <c r="AQ788" s="961">
        <f>IF(AN788="",0,ROUND(SUM(AQ761:AQ775)*AN788*AO761*1.25/職員設定!$C$7,0))</f>
        <v>0</v>
      </c>
      <c r="AR788" s="44" t="s">
        <v>5</v>
      </c>
      <c r="AS788" s="35"/>
      <c r="AT788" s="1001"/>
      <c r="AU788" s="1045">
        <f>AS791*AT761-AV788</f>
        <v>0</v>
      </c>
      <c r="AV788" s="961">
        <f>IF(AS788="",0,ROUND(SUM(AV761:AV775)*AS788*AT761*1.25/職員設定!$C$7,0))</f>
        <v>0</v>
      </c>
      <c r="AW788" s="44" t="s">
        <v>5</v>
      </c>
      <c r="AX788" s="35"/>
      <c r="AY788" s="1001"/>
      <c r="AZ788" s="1045">
        <f>AX791*AY761-BA788</f>
        <v>0</v>
      </c>
      <c r="BA788" s="961">
        <f>IF(AX788="",0,ROUND(SUM(BA761:BA775)*AX788*AY761*1.25/職員設定!$C$7,0))</f>
        <v>0</v>
      </c>
      <c r="BB788" s="44" t="s">
        <v>5</v>
      </c>
      <c r="BC788" s="35"/>
      <c r="BD788" s="1001"/>
      <c r="BE788" s="1045">
        <f>BC791*BD761-BF788</f>
        <v>0</v>
      </c>
      <c r="BF788" s="961">
        <f>IF(BC788="",0,ROUND(SUM(BF761:BF775)*BC788*BD761*1.25/職員設定!$C$7,0))</f>
        <v>0</v>
      </c>
      <c r="BG788" s="44" t="s">
        <v>5</v>
      </c>
      <c r="BH788" s="35"/>
      <c r="BI788" s="1001"/>
      <c r="BJ788" s="1045">
        <f>BH791*BI761-BK788</f>
        <v>0</v>
      </c>
      <c r="BK788" s="961">
        <f>IF(BH788="",0,ROUND(SUM(BK761:BK775)*BH788*BI761*1.25/職員設定!$C$7,0))</f>
        <v>0</v>
      </c>
      <c r="BL788" s="75"/>
      <c r="BM788" s="82"/>
      <c r="BN788" s="1001"/>
      <c r="BO788" s="966"/>
      <c r="BP788" s="953"/>
      <c r="BQ788" s="75"/>
      <c r="BR788" s="82"/>
      <c r="BS788" s="1001"/>
      <c r="BT788" s="966"/>
      <c r="BU788" s="953"/>
      <c r="BV788" s="75"/>
      <c r="BW788" s="82"/>
      <c r="BX788" s="1001"/>
      <c r="BY788" s="966"/>
      <c r="BZ788" s="953"/>
      <c r="CA788" s="1082">
        <f t="shared" ref="CA788" si="341">BJ788+BK788+BE788+BF788+AZ788+BA788+AU788+AV788+AP788+AQ788+AK788+AL788+AF788+AG788+AA788+AB788+V788+W788+Q788+R788+L788+M788+G788+H788</f>
        <v>526</v>
      </c>
      <c r="CB788" s="1024">
        <f t="shared" ref="CB788" si="342">H788+M788</f>
        <v>0</v>
      </c>
      <c r="CC788" s="946">
        <f>BK788+BF788+BA788+AV788+AQ788+AL788+AG788+AB788+W788+R788</f>
        <v>62</v>
      </c>
    </row>
    <row r="789" spans="1:81" ht="18" customHeight="1" thickBot="1">
      <c r="A789" s="1180"/>
      <c r="B789" s="1143"/>
      <c r="C789" s="1146"/>
      <c r="D789" s="48" t="s">
        <v>38</v>
      </c>
      <c r="E789" s="33"/>
      <c r="F789" s="1001"/>
      <c r="G789" s="1046"/>
      <c r="H789" s="1096"/>
      <c r="I789" s="48" t="s">
        <v>38</v>
      </c>
      <c r="J789" s="33"/>
      <c r="K789" s="1001"/>
      <c r="L789" s="1046"/>
      <c r="M789" s="1096"/>
      <c r="N789" s="48" t="s">
        <v>38</v>
      </c>
      <c r="O789" s="33">
        <v>1558</v>
      </c>
      <c r="P789" s="1001"/>
      <c r="Q789" s="1046"/>
      <c r="R789" s="979"/>
      <c r="S789" s="48" t="s">
        <v>38</v>
      </c>
      <c r="T789" s="33"/>
      <c r="U789" s="1001"/>
      <c r="V789" s="1046"/>
      <c r="W789" s="979"/>
      <c r="X789" s="48" t="s">
        <v>38</v>
      </c>
      <c r="Y789" s="33">
        <v>1438</v>
      </c>
      <c r="Z789" s="1001"/>
      <c r="AA789" s="1046"/>
      <c r="AB789" s="979"/>
      <c r="AC789" s="48" t="s">
        <v>38</v>
      </c>
      <c r="AD789" s="33"/>
      <c r="AE789" s="1001"/>
      <c r="AF789" s="1046"/>
      <c r="AG789" s="979"/>
      <c r="AH789" s="48" t="s">
        <v>38</v>
      </c>
      <c r="AI789" s="33"/>
      <c r="AJ789" s="1001"/>
      <c r="AK789" s="1046"/>
      <c r="AL789" s="979"/>
      <c r="AM789" s="48" t="s">
        <v>38</v>
      </c>
      <c r="AN789" s="33"/>
      <c r="AO789" s="1001"/>
      <c r="AP789" s="1046"/>
      <c r="AQ789" s="979"/>
      <c r="AR789" s="48" t="s">
        <v>38</v>
      </c>
      <c r="AS789" s="33"/>
      <c r="AT789" s="1001"/>
      <c r="AU789" s="1046"/>
      <c r="AV789" s="979"/>
      <c r="AW789" s="48" t="s">
        <v>38</v>
      </c>
      <c r="AX789" s="33"/>
      <c r="AY789" s="1001"/>
      <c r="AZ789" s="1046"/>
      <c r="BA789" s="979"/>
      <c r="BB789" s="48" t="s">
        <v>38</v>
      </c>
      <c r="BC789" s="33"/>
      <c r="BD789" s="1001"/>
      <c r="BE789" s="1046"/>
      <c r="BF789" s="979"/>
      <c r="BG789" s="48" t="s">
        <v>38</v>
      </c>
      <c r="BH789" s="33"/>
      <c r="BI789" s="1001"/>
      <c r="BJ789" s="1046"/>
      <c r="BK789" s="979"/>
      <c r="BL789" s="79"/>
      <c r="BM789" s="80"/>
      <c r="BN789" s="1001"/>
      <c r="BO789" s="967"/>
      <c r="BP789" s="954"/>
      <c r="BQ789" s="79"/>
      <c r="BR789" s="80"/>
      <c r="BS789" s="1001"/>
      <c r="BT789" s="967"/>
      <c r="BU789" s="954"/>
      <c r="BV789" s="79"/>
      <c r="BW789" s="80"/>
      <c r="BX789" s="1001"/>
      <c r="BY789" s="967"/>
      <c r="BZ789" s="954"/>
      <c r="CA789" s="1004"/>
      <c r="CB789" s="1020"/>
      <c r="CC789" s="946"/>
    </row>
    <row r="790" spans="1:81" s="230" customFormat="1" ht="18" customHeight="1" thickBot="1">
      <c r="A790" s="1180"/>
      <c r="B790" s="1143"/>
      <c r="C790" s="1146"/>
      <c r="D790" s="468" t="s">
        <v>6</v>
      </c>
      <c r="E790" s="6">
        <f>ROUND(E788*職員設定!P22,0)</f>
        <v>0</v>
      </c>
      <c r="F790" s="1001"/>
      <c r="G790" s="1046"/>
      <c r="H790" s="1096"/>
      <c r="I790" s="468" t="s">
        <v>6</v>
      </c>
      <c r="J790" s="6">
        <f>ROUND(J788*職員設定!P22,0)</f>
        <v>0</v>
      </c>
      <c r="K790" s="1001"/>
      <c r="L790" s="1046"/>
      <c r="M790" s="1096"/>
      <c r="N790" s="468" t="s">
        <v>6</v>
      </c>
      <c r="O790" s="6">
        <f>ROUND(O788*職員設定!$P$22,0)</f>
        <v>1284</v>
      </c>
      <c r="P790" s="1001"/>
      <c r="Q790" s="1046"/>
      <c r="R790" s="979"/>
      <c r="S790" s="468" t="s">
        <v>6</v>
      </c>
      <c r="T790" s="6">
        <f>ROUND(T788*職員設定!$P$22,0)</f>
        <v>0</v>
      </c>
      <c r="U790" s="1001"/>
      <c r="V790" s="1046"/>
      <c r="W790" s="979"/>
      <c r="X790" s="468" t="s">
        <v>6</v>
      </c>
      <c r="Y790" s="6">
        <f>ROUND(Y788*職員設定!$P$22,0)</f>
        <v>1186</v>
      </c>
      <c r="Z790" s="1001"/>
      <c r="AA790" s="1046"/>
      <c r="AB790" s="979"/>
      <c r="AC790" s="468" t="s">
        <v>6</v>
      </c>
      <c r="AD790" s="6">
        <f>ROUND(AD788*職員設定!$P$22,0)</f>
        <v>0</v>
      </c>
      <c r="AE790" s="1001"/>
      <c r="AF790" s="1046"/>
      <c r="AG790" s="979"/>
      <c r="AH790" s="468" t="s">
        <v>6</v>
      </c>
      <c r="AI790" s="6">
        <f>ROUND(AI788*職員設定!$P$22,0)</f>
        <v>0</v>
      </c>
      <c r="AJ790" s="1001"/>
      <c r="AK790" s="1046"/>
      <c r="AL790" s="979"/>
      <c r="AM790" s="468" t="s">
        <v>6</v>
      </c>
      <c r="AN790" s="6">
        <f>ROUND(AN788*職員設定!$P$22,0)</f>
        <v>0</v>
      </c>
      <c r="AO790" s="1001"/>
      <c r="AP790" s="1046"/>
      <c r="AQ790" s="979"/>
      <c r="AR790" s="468" t="s">
        <v>6</v>
      </c>
      <c r="AS790" s="6">
        <f>ROUND(AS788*職員設定!$P$22,0)</f>
        <v>0</v>
      </c>
      <c r="AT790" s="1001"/>
      <c r="AU790" s="1046"/>
      <c r="AV790" s="979"/>
      <c r="AW790" s="468" t="s">
        <v>6</v>
      </c>
      <c r="AX790" s="6">
        <f>ROUND(AX788*職員設定!$P$22,0)</f>
        <v>0</v>
      </c>
      <c r="AY790" s="1001"/>
      <c r="AZ790" s="1046"/>
      <c r="BA790" s="979"/>
      <c r="BB790" s="468" t="s">
        <v>6</v>
      </c>
      <c r="BC790" s="6">
        <f>ROUND(BC788*職員設定!$P$22,0)</f>
        <v>0</v>
      </c>
      <c r="BD790" s="1001"/>
      <c r="BE790" s="1046"/>
      <c r="BF790" s="979"/>
      <c r="BG790" s="468" t="s">
        <v>6</v>
      </c>
      <c r="BH790" s="6">
        <f>ROUND(BH788*職員設定!$P$22,0)</f>
        <v>0</v>
      </c>
      <c r="BI790" s="1001"/>
      <c r="BJ790" s="1046"/>
      <c r="BK790" s="979"/>
      <c r="BL790" s="434"/>
      <c r="BM790" s="28"/>
      <c r="BN790" s="1001"/>
      <c r="BO790" s="967"/>
      <c r="BP790" s="954"/>
      <c r="BQ790" s="434"/>
      <c r="BR790" s="28"/>
      <c r="BS790" s="1001"/>
      <c r="BT790" s="967"/>
      <c r="BU790" s="954"/>
      <c r="BV790" s="434"/>
      <c r="BW790" s="28"/>
      <c r="BX790" s="1001"/>
      <c r="BY790" s="967"/>
      <c r="BZ790" s="954"/>
      <c r="CA790" s="1004"/>
      <c r="CB790" s="1020"/>
      <c r="CC790" s="946"/>
    </row>
    <row r="791" spans="1:81" ht="18" customHeight="1" thickBot="1">
      <c r="A791" s="1180"/>
      <c r="B791" s="1143"/>
      <c r="C791" s="1147"/>
      <c r="D791" s="53" t="s">
        <v>7</v>
      </c>
      <c r="E791" s="19">
        <f>E789-E790</f>
        <v>0</v>
      </c>
      <c r="F791" s="1001"/>
      <c r="G791" s="1047"/>
      <c r="H791" s="1097"/>
      <c r="I791" s="53" t="s">
        <v>7</v>
      </c>
      <c r="J791" s="19">
        <f>J789-J790</f>
        <v>0</v>
      </c>
      <c r="K791" s="1001"/>
      <c r="L791" s="1047"/>
      <c r="M791" s="1097"/>
      <c r="N791" s="53" t="s">
        <v>7</v>
      </c>
      <c r="O791" s="19">
        <f>O789-O790</f>
        <v>274</v>
      </c>
      <c r="P791" s="1001"/>
      <c r="Q791" s="1047"/>
      <c r="R791" s="980"/>
      <c r="S791" s="53" t="s">
        <v>7</v>
      </c>
      <c r="T791" s="19">
        <f>T789-T790</f>
        <v>0</v>
      </c>
      <c r="U791" s="1001"/>
      <c r="V791" s="1047"/>
      <c r="W791" s="980"/>
      <c r="X791" s="53" t="s">
        <v>7</v>
      </c>
      <c r="Y791" s="19">
        <f>Y789-Y790</f>
        <v>252</v>
      </c>
      <c r="Z791" s="1001"/>
      <c r="AA791" s="1047"/>
      <c r="AB791" s="980"/>
      <c r="AC791" s="53" t="s">
        <v>7</v>
      </c>
      <c r="AD791" s="19">
        <f>AD789-AD790</f>
        <v>0</v>
      </c>
      <c r="AE791" s="1001"/>
      <c r="AF791" s="1047"/>
      <c r="AG791" s="980"/>
      <c r="AH791" s="53" t="s">
        <v>7</v>
      </c>
      <c r="AI791" s="19">
        <f>AI789-AI790</f>
        <v>0</v>
      </c>
      <c r="AJ791" s="1001"/>
      <c r="AK791" s="1047"/>
      <c r="AL791" s="980"/>
      <c r="AM791" s="53" t="s">
        <v>7</v>
      </c>
      <c r="AN791" s="19">
        <f>AN789-AN790</f>
        <v>0</v>
      </c>
      <c r="AO791" s="1001"/>
      <c r="AP791" s="1047"/>
      <c r="AQ791" s="980"/>
      <c r="AR791" s="53" t="s">
        <v>7</v>
      </c>
      <c r="AS791" s="19">
        <f>AS789-AS790</f>
        <v>0</v>
      </c>
      <c r="AT791" s="1001"/>
      <c r="AU791" s="1047"/>
      <c r="AV791" s="980"/>
      <c r="AW791" s="53" t="s">
        <v>7</v>
      </c>
      <c r="AX791" s="19">
        <f>AX789-AX790</f>
        <v>0</v>
      </c>
      <c r="AY791" s="1001"/>
      <c r="AZ791" s="1047"/>
      <c r="BA791" s="980"/>
      <c r="BB791" s="53" t="s">
        <v>7</v>
      </c>
      <c r="BC791" s="19">
        <f>BC789-BC790</f>
        <v>0</v>
      </c>
      <c r="BD791" s="1001"/>
      <c r="BE791" s="1047"/>
      <c r="BF791" s="980"/>
      <c r="BG791" s="53" t="s">
        <v>7</v>
      </c>
      <c r="BH791" s="19">
        <f>BH789-BH790</f>
        <v>0</v>
      </c>
      <c r="BI791" s="1001"/>
      <c r="BJ791" s="1047"/>
      <c r="BK791" s="980"/>
      <c r="BL791" s="85"/>
      <c r="BM791" s="84"/>
      <c r="BN791" s="1001"/>
      <c r="BO791" s="968"/>
      <c r="BP791" s="955"/>
      <c r="BQ791" s="85"/>
      <c r="BR791" s="84"/>
      <c r="BS791" s="1001"/>
      <c r="BT791" s="968"/>
      <c r="BU791" s="955"/>
      <c r="BV791" s="85"/>
      <c r="BW791" s="84"/>
      <c r="BX791" s="1001"/>
      <c r="BY791" s="968"/>
      <c r="BZ791" s="955"/>
      <c r="CA791" s="1005"/>
      <c r="CB791" s="1021"/>
      <c r="CC791" s="946">
        <f t="shared" si="338"/>
        <v>0</v>
      </c>
    </row>
    <row r="792" spans="1:81" ht="18" customHeight="1" thickBot="1">
      <c r="A792" s="1180"/>
      <c r="B792" s="1143"/>
      <c r="C792" s="1145" t="s">
        <v>40</v>
      </c>
      <c r="D792" s="44" t="s">
        <v>8</v>
      </c>
      <c r="E792" s="35"/>
      <c r="F792" s="1001"/>
      <c r="G792" s="1045">
        <f>E795*F761-H792</f>
        <v>0</v>
      </c>
      <c r="H792" s="1095"/>
      <c r="I792" s="44" t="s">
        <v>8</v>
      </c>
      <c r="J792" s="35"/>
      <c r="K792" s="1001"/>
      <c r="L792" s="1045">
        <f>J795*K761-M792</f>
        <v>0</v>
      </c>
      <c r="M792" s="1095"/>
      <c r="N792" s="44" t="s">
        <v>8</v>
      </c>
      <c r="O792" s="35"/>
      <c r="P792" s="1001"/>
      <c r="Q792" s="1045">
        <f>O795*P761-R792</f>
        <v>0</v>
      </c>
      <c r="R792" s="961">
        <f>IF(O792="",0,ROUND(SUM(R761:R775)*O792*P761*1.35/職員設定!$C$7,0))</f>
        <v>0</v>
      </c>
      <c r="S792" s="44" t="s">
        <v>8</v>
      </c>
      <c r="T792" s="35"/>
      <c r="U792" s="1001"/>
      <c r="V792" s="1045">
        <f>T795*U761-W792</f>
        <v>0</v>
      </c>
      <c r="W792" s="961">
        <f>IF(T792="",0,ROUND(SUM(W761:W775)*T792*U761*1.35/職員設定!$C$7,0))</f>
        <v>0</v>
      </c>
      <c r="X792" s="44" t="s">
        <v>8</v>
      </c>
      <c r="Y792" s="35"/>
      <c r="Z792" s="1001"/>
      <c r="AA792" s="1045">
        <f>Y795*Z761-AB792</f>
        <v>0</v>
      </c>
      <c r="AB792" s="961">
        <f>IF(Y792="",0,ROUND(SUM(AB761:AB775)*Y792*Z761*1.35/職員設定!$C$7,0))</f>
        <v>0</v>
      </c>
      <c r="AC792" s="44" t="s">
        <v>8</v>
      </c>
      <c r="AD792" s="35"/>
      <c r="AE792" s="1001"/>
      <c r="AF792" s="1045">
        <f>AD795*AE761-AG792</f>
        <v>0</v>
      </c>
      <c r="AG792" s="961">
        <f>IF(AD792="",0,ROUND(SUM(AG761:AG775)*AD792*AE761*1.35/職員設定!$C$7,0))</f>
        <v>0</v>
      </c>
      <c r="AH792" s="44" t="s">
        <v>8</v>
      </c>
      <c r="AI792" s="35"/>
      <c r="AJ792" s="1001"/>
      <c r="AK792" s="1045">
        <f>AI795*AJ761-AL792</f>
        <v>0</v>
      </c>
      <c r="AL792" s="961">
        <f>IF(AI792="",0,ROUND(SUM(AL761:AL775)*AI792*AJ761*1.35/職員設定!$C$7,0))</f>
        <v>0</v>
      </c>
      <c r="AM792" s="44" t="s">
        <v>8</v>
      </c>
      <c r="AN792" s="35"/>
      <c r="AO792" s="1001"/>
      <c r="AP792" s="1045">
        <f>AN795*AO761-AQ792</f>
        <v>0</v>
      </c>
      <c r="AQ792" s="961">
        <f>IF(AN792="",0,ROUND(SUM(AQ761:AQ775)*AN792*AO761*1.35/職員設定!$C$7,0))</f>
        <v>0</v>
      </c>
      <c r="AR792" s="44" t="s">
        <v>8</v>
      </c>
      <c r="AS792" s="35"/>
      <c r="AT792" s="1001"/>
      <c r="AU792" s="1045">
        <f>AS795*AT761-AV792</f>
        <v>0</v>
      </c>
      <c r="AV792" s="961">
        <f>IF(AS792="",0,ROUND(SUM(AV761:AV775)*AS792*AT761*1.35/職員設定!$C$7,0))</f>
        <v>0</v>
      </c>
      <c r="AW792" s="44" t="s">
        <v>8</v>
      </c>
      <c r="AX792" s="35"/>
      <c r="AY792" s="1001"/>
      <c r="AZ792" s="1045">
        <f>AX795*AY761-BA792</f>
        <v>0</v>
      </c>
      <c r="BA792" s="961">
        <f>IF(AX792="",0,ROUND(SUM(BA761:BA775)*AX792*AY761*1.35/職員設定!$C$7,0))</f>
        <v>0</v>
      </c>
      <c r="BB792" s="44" t="s">
        <v>8</v>
      </c>
      <c r="BC792" s="35"/>
      <c r="BD792" s="1001"/>
      <c r="BE792" s="1045">
        <f>BC795*BD761-BF792</f>
        <v>0</v>
      </c>
      <c r="BF792" s="961">
        <f>IF(BC792="",0,ROUND(SUM(BF761:BF775)*BC792*BD761*1.35/職員設定!$C$7,0))</f>
        <v>0</v>
      </c>
      <c r="BG792" s="44" t="s">
        <v>8</v>
      </c>
      <c r="BH792" s="35"/>
      <c r="BI792" s="1001"/>
      <c r="BJ792" s="1045">
        <f>BH795*BI761-BK792</f>
        <v>0</v>
      </c>
      <c r="BK792" s="961">
        <f>IF(BH792="",0,ROUND(SUM(BK761:BK775)*BH792*BI761*1.35/職員設定!$C$7,0))</f>
        <v>0</v>
      </c>
      <c r="BL792" s="75"/>
      <c r="BM792" s="82"/>
      <c r="BN792" s="1001"/>
      <c r="BO792" s="966"/>
      <c r="BP792" s="953"/>
      <c r="BQ792" s="75"/>
      <c r="BR792" s="82"/>
      <c r="BS792" s="1001"/>
      <c r="BT792" s="966"/>
      <c r="BU792" s="953"/>
      <c r="BV792" s="75"/>
      <c r="BW792" s="82"/>
      <c r="BX792" s="1001"/>
      <c r="BY792" s="966"/>
      <c r="BZ792" s="953"/>
      <c r="CA792" s="1082">
        <f t="shared" ref="CA792" si="343">BJ792+BK792+BE792+BF792+AZ792+BA792+AU792+AV792+AP792+AQ792+AK792+AL792+AF792+AG792+AA792+AB792+V792+W792+Q792+R792+L792+M792+G792+H792</f>
        <v>0</v>
      </c>
      <c r="CB792" s="1024">
        <f t="shared" ref="CB792" si="344">H792+M792</f>
        <v>0</v>
      </c>
      <c r="CC792" s="946">
        <f t="shared" si="338"/>
        <v>0</v>
      </c>
    </row>
    <row r="793" spans="1:81" ht="18" customHeight="1" thickBot="1">
      <c r="A793" s="1180"/>
      <c r="B793" s="1143"/>
      <c r="C793" s="1146"/>
      <c r="D793" s="48" t="s">
        <v>38</v>
      </c>
      <c r="E793" s="33"/>
      <c r="F793" s="1001"/>
      <c r="G793" s="1046"/>
      <c r="H793" s="1096"/>
      <c r="I793" s="48" t="s">
        <v>38</v>
      </c>
      <c r="J793" s="33"/>
      <c r="K793" s="1001"/>
      <c r="L793" s="1046"/>
      <c r="M793" s="1096"/>
      <c r="N793" s="48" t="s">
        <v>38</v>
      </c>
      <c r="O793" s="33"/>
      <c r="P793" s="1001"/>
      <c r="Q793" s="1046"/>
      <c r="R793" s="979"/>
      <c r="S793" s="48" t="s">
        <v>38</v>
      </c>
      <c r="T793" s="33"/>
      <c r="U793" s="1001"/>
      <c r="V793" s="1046"/>
      <c r="W793" s="979"/>
      <c r="X793" s="48" t="s">
        <v>38</v>
      </c>
      <c r="Y793" s="33"/>
      <c r="Z793" s="1001"/>
      <c r="AA793" s="1046"/>
      <c r="AB793" s="979"/>
      <c r="AC793" s="48" t="s">
        <v>38</v>
      </c>
      <c r="AD793" s="33"/>
      <c r="AE793" s="1001"/>
      <c r="AF793" s="1046"/>
      <c r="AG793" s="979"/>
      <c r="AH793" s="48" t="s">
        <v>38</v>
      </c>
      <c r="AI793" s="33"/>
      <c r="AJ793" s="1001"/>
      <c r="AK793" s="1046"/>
      <c r="AL793" s="979"/>
      <c r="AM793" s="48" t="s">
        <v>38</v>
      </c>
      <c r="AN793" s="33"/>
      <c r="AO793" s="1001"/>
      <c r="AP793" s="1046"/>
      <c r="AQ793" s="979"/>
      <c r="AR793" s="48" t="s">
        <v>38</v>
      </c>
      <c r="AS793" s="33"/>
      <c r="AT793" s="1001"/>
      <c r="AU793" s="1046"/>
      <c r="AV793" s="979"/>
      <c r="AW793" s="48" t="s">
        <v>38</v>
      </c>
      <c r="AX793" s="33"/>
      <c r="AY793" s="1001"/>
      <c r="AZ793" s="1046"/>
      <c r="BA793" s="979"/>
      <c r="BB793" s="48" t="s">
        <v>38</v>
      </c>
      <c r="BC793" s="33"/>
      <c r="BD793" s="1001"/>
      <c r="BE793" s="1046"/>
      <c r="BF793" s="979"/>
      <c r="BG793" s="48" t="s">
        <v>38</v>
      </c>
      <c r="BH793" s="33"/>
      <c r="BI793" s="1001"/>
      <c r="BJ793" s="1046"/>
      <c r="BK793" s="979"/>
      <c r="BL793" s="79"/>
      <c r="BM793" s="80"/>
      <c r="BN793" s="1001"/>
      <c r="BO793" s="967"/>
      <c r="BP793" s="954"/>
      <c r="BQ793" s="79"/>
      <c r="BR793" s="80"/>
      <c r="BS793" s="1001"/>
      <c r="BT793" s="967"/>
      <c r="BU793" s="954"/>
      <c r="BV793" s="79"/>
      <c r="BW793" s="80"/>
      <c r="BX793" s="1001"/>
      <c r="BY793" s="967"/>
      <c r="BZ793" s="954"/>
      <c r="CA793" s="1004"/>
      <c r="CB793" s="1020"/>
      <c r="CC793" s="946"/>
    </row>
    <row r="794" spans="1:81" s="230" customFormat="1" ht="18" customHeight="1" thickBot="1">
      <c r="A794" s="1180"/>
      <c r="B794" s="1143"/>
      <c r="C794" s="1146"/>
      <c r="D794" s="468" t="s">
        <v>9</v>
      </c>
      <c r="E794" s="6">
        <f>ROUND(E792*職員設定!Q22,0)</f>
        <v>0</v>
      </c>
      <c r="F794" s="1001"/>
      <c r="G794" s="1046"/>
      <c r="H794" s="1096"/>
      <c r="I794" s="468" t="s">
        <v>9</v>
      </c>
      <c r="J794" s="6">
        <f>ROUND(J792*職員設定!Q22,0)</f>
        <v>0</v>
      </c>
      <c r="K794" s="1001"/>
      <c r="L794" s="1046"/>
      <c r="M794" s="1096"/>
      <c r="N794" s="468" t="s">
        <v>9</v>
      </c>
      <c r="O794" s="6">
        <f>ROUND(O792*職員設定!$Q$22,0)</f>
        <v>0</v>
      </c>
      <c r="P794" s="1001"/>
      <c r="Q794" s="1046"/>
      <c r="R794" s="979"/>
      <c r="S794" s="468" t="s">
        <v>9</v>
      </c>
      <c r="T794" s="6">
        <f>ROUND(T792*職員設定!$Q$22,0)</f>
        <v>0</v>
      </c>
      <c r="U794" s="1001"/>
      <c r="V794" s="1046"/>
      <c r="W794" s="979"/>
      <c r="X794" s="468" t="s">
        <v>9</v>
      </c>
      <c r="Y794" s="6">
        <f>ROUND(Y792*職員設定!$Q$22,0)</f>
        <v>0</v>
      </c>
      <c r="Z794" s="1001"/>
      <c r="AA794" s="1046"/>
      <c r="AB794" s="979"/>
      <c r="AC794" s="468" t="s">
        <v>9</v>
      </c>
      <c r="AD794" s="6">
        <f>ROUND(AD792*職員設定!$Q$22,0)</f>
        <v>0</v>
      </c>
      <c r="AE794" s="1001"/>
      <c r="AF794" s="1046"/>
      <c r="AG794" s="979"/>
      <c r="AH794" s="468" t="s">
        <v>9</v>
      </c>
      <c r="AI794" s="6">
        <f>ROUND(AI792*職員設定!$Q$22,0)</f>
        <v>0</v>
      </c>
      <c r="AJ794" s="1001"/>
      <c r="AK794" s="1046"/>
      <c r="AL794" s="979"/>
      <c r="AM794" s="468" t="s">
        <v>9</v>
      </c>
      <c r="AN794" s="6">
        <f>ROUND(AN792*職員設定!$Q$22,0)</f>
        <v>0</v>
      </c>
      <c r="AO794" s="1001"/>
      <c r="AP794" s="1046"/>
      <c r="AQ794" s="979"/>
      <c r="AR794" s="468" t="s">
        <v>9</v>
      </c>
      <c r="AS794" s="6">
        <f>ROUND(AS792*職員設定!$Q$22,0)</f>
        <v>0</v>
      </c>
      <c r="AT794" s="1001"/>
      <c r="AU794" s="1046"/>
      <c r="AV794" s="979"/>
      <c r="AW794" s="468" t="s">
        <v>9</v>
      </c>
      <c r="AX794" s="6">
        <f>ROUND(AX792*職員設定!$Q$22,0)</f>
        <v>0</v>
      </c>
      <c r="AY794" s="1001"/>
      <c r="AZ794" s="1046"/>
      <c r="BA794" s="979"/>
      <c r="BB794" s="468" t="s">
        <v>9</v>
      </c>
      <c r="BC794" s="6">
        <f>ROUND(BC792*職員設定!$Q$22,0)</f>
        <v>0</v>
      </c>
      <c r="BD794" s="1001"/>
      <c r="BE794" s="1046"/>
      <c r="BF794" s="979"/>
      <c r="BG794" s="468" t="s">
        <v>9</v>
      </c>
      <c r="BH794" s="6">
        <f>ROUND(BH792*職員設定!$Q$22,0)</f>
        <v>0</v>
      </c>
      <c r="BI794" s="1001"/>
      <c r="BJ794" s="1046"/>
      <c r="BK794" s="979"/>
      <c r="BL794" s="434"/>
      <c r="BM794" s="28"/>
      <c r="BN794" s="1001"/>
      <c r="BO794" s="967"/>
      <c r="BP794" s="954"/>
      <c r="BQ794" s="434"/>
      <c r="BR794" s="28"/>
      <c r="BS794" s="1001"/>
      <c r="BT794" s="967"/>
      <c r="BU794" s="954"/>
      <c r="BV794" s="434"/>
      <c r="BW794" s="28"/>
      <c r="BX794" s="1001"/>
      <c r="BY794" s="967"/>
      <c r="BZ794" s="954"/>
      <c r="CA794" s="1004"/>
      <c r="CB794" s="1020"/>
      <c r="CC794" s="946"/>
    </row>
    <row r="795" spans="1:81" ht="18" customHeight="1" thickBot="1">
      <c r="A795" s="1180"/>
      <c r="B795" s="1143"/>
      <c r="C795" s="1147"/>
      <c r="D795" s="53" t="s">
        <v>10</v>
      </c>
      <c r="E795" s="19">
        <f>E793-E794</f>
        <v>0</v>
      </c>
      <c r="F795" s="1001"/>
      <c r="G795" s="1047"/>
      <c r="H795" s="1097"/>
      <c r="I795" s="53" t="s">
        <v>10</v>
      </c>
      <c r="J795" s="19">
        <f>J793-J794</f>
        <v>0</v>
      </c>
      <c r="K795" s="1001"/>
      <c r="L795" s="1047"/>
      <c r="M795" s="1097"/>
      <c r="N795" s="53" t="s">
        <v>10</v>
      </c>
      <c r="O795" s="19">
        <f>O793-O794</f>
        <v>0</v>
      </c>
      <c r="P795" s="1001"/>
      <c r="Q795" s="1047"/>
      <c r="R795" s="980"/>
      <c r="S795" s="53" t="s">
        <v>10</v>
      </c>
      <c r="T795" s="19">
        <f>T793-T794</f>
        <v>0</v>
      </c>
      <c r="U795" s="1001"/>
      <c r="V795" s="1047"/>
      <c r="W795" s="980"/>
      <c r="X795" s="53" t="s">
        <v>10</v>
      </c>
      <c r="Y795" s="19">
        <f>Y793-Y794</f>
        <v>0</v>
      </c>
      <c r="Z795" s="1001"/>
      <c r="AA795" s="1047"/>
      <c r="AB795" s="980"/>
      <c r="AC795" s="53" t="s">
        <v>10</v>
      </c>
      <c r="AD795" s="19">
        <f>AD793-AD794</f>
        <v>0</v>
      </c>
      <c r="AE795" s="1001"/>
      <c r="AF795" s="1047"/>
      <c r="AG795" s="980"/>
      <c r="AH795" s="53" t="s">
        <v>10</v>
      </c>
      <c r="AI795" s="19">
        <f>AI793-AI794</f>
        <v>0</v>
      </c>
      <c r="AJ795" s="1001"/>
      <c r="AK795" s="1047"/>
      <c r="AL795" s="980"/>
      <c r="AM795" s="53" t="s">
        <v>10</v>
      </c>
      <c r="AN795" s="19">
        <f>AN793-AN794</f>
        <v>0</v>
      </c>
      <c r="AO795" s="1001"/>
      <c r="AP795" s="1047"/>
      <c r="AQ795" s="980"/>
      <c r="AR795" s="53" t="s">
        <v>10</v>
      </c>
      <c r="AS795" s="19">
        <f>AS793-AS794</f>
        <v>0</v>
      </c>
      <c r="AT795" s="1001"/>
      <c r="AU795" s="1047"/>
      <c r="AV795" s="980"/>
      <c r="AW795" s="53" t="s">
        <v>10</v>
      </c>
      <c r="AX795" s="19">
        <f>AX793-AX794</f>
        <v>0</v>
      </c>
      <c r="AY795" s="1001"/>
      <c r="AZ795" s="1047"/>
      <c r="BA795" s="980"/>
      <c r="BB795" s="53" t="s">
        <v>10</v>
      </c>
      <c r="BC795" s="19">
        <f>BC793-BC794</f>
        <v>0</v>
      </c>
      <c r="BD795" s="1001"/>
      <c r="BE795" s="1047"/>
      <c r="BF795" s="980"/>
      <c r="BG795" s="53" t="s">
        <v>10</v>
      </c>
      <c r="BH795" s="19">
        <f>BH793-BH794</f>
        <v>0</v>
      </c>
      <c r="BI795" s="1001"/>
      <c r="BJ795" s="1047"/>
      <c r="BK795" s="980"/>
      <c r="BL795" s="85"/>
      <c r="BM795" s="84"/>
      <c r="BN795" s="1001"/>
      <c r="BO795" s="968"/>
      <c r="BP795" s="955"/>
      <c r="BQ795" s="85"/>
      <c r="BR795" s="84"/>
      <c r="BS795" s="1001"/>
      <c r="BT795" s="968"/>
      <c r="BU795" s="955"/>
      <c r="BV795" s="85"/>
      <c r="BW795" s="84"/>
      <c r="BX795" s="1001"/>
      <c r="BY795" s="968"/>
      <c r="BZ795" s="955"/>
      <c r="CA795" s="1005"/>
      <c r="CB795" s="1021"/>
      <c r="CC795" s="946">
        <f t="shared" ref="CC795" si="345">BK795+BF795+BA795+AV795+AQ795+AL795+AG795+AB795+W795+R795</f>
        <v>0</v>
      </c>
    </row>
    <row r="796" spans="1:81" ht="18" customHeight="1" thickBot="1">
      <c r="A796" s="1180"/>
      <c r="B796" s="1143"/>
      <c r="C796" s="1146" t="s">
        <v>43</v>
      </c>
      <c r="D796" s="48" t="s">
        <v>11</v>
      </c>
      <c r="E796" s="36"/>
      <c r="F796" s="1001"/>
      <c r="G796" s="1046">
        <f>E799*F761-H796</f>
        <v>0</v>
      </c>
      <c r="H796" s="1095"/>
      <c r="I796" s="48" t="s">
        <v>11</v>
      </c>
      <c r="J796" s="36"/>
      <c r="K796" s="1001"/>
      <c r="L796" s="1046">
        <f>J799*K761-M796</f>
        <v>0</v>
      </c>
      <c r="M796" s="1095"/>
      <c r="N796" s="48" t="s">
        <v>11</v>
      </c>
      <c r="O796" s="36"/>
      <c r="P796" s="1001"/>
      <c r="Q796" s="1046">
        <f>O799*P761-R796</f>
        <v>0</v>
      </c>
      <c r="R796" s="961">
        <f>IF(O796="",0,ROUND(SUM(R761:R775)*O796*P761*0.25/職員設定!$C$7,0))</f>
        <v>0</v>
      </c>
      <c r="S796" s="48" t="s">
        <v>11</v>
      </c>
      <c r="T796" s="36"/>
      <c r="U796" s="1001"/>
      <c r="V796" s="1046">
        <f>T799*U761-W796</f>
        <v>0</v>
      </c>
      <c r="W796" s="961">
        <f>IF(T796="",0,ROUND(SUM(W761:W775)*T796*U761*0.25/職員設定!$C$7,0))</f>
        <v>0</v>
      </c>
      <c r="X796" s="48" t="s">
        <v>11</v>
      </c>
      <c r="Y796" s="36"/>
      <c r="Z796" s="1001"/>
      <c r="AA796" s="1046">
        <f>Y799*Z761-AB796</f>
        <v>0</v>
      </c>
      <c r="AB796" s="961">
        <f>IF(Y796="",0,ROUND(SUM(AB761:AB775)*Y796*Z761*0.25/職員設定!$C$7,0))</f>
        <v>0</v>
      </c>
      <c r="AC796" s="48" t="s">
        <v>11</v>
      </c>
      <c r="AD796" s="36"/>
      <c r="AE796" s="1001"/>
      <c r="AF796" s="1046">
        <f>AD799*AE761-AG796</f>
        <v>0</v>
      </c>
      <c r="AG796" s="961">
        <f>IF(AD796="",0,ROUND(SUM(AG761:AG775)*AD796*AE761*0.25/職員設定!$C$7,0))</f>
        <v>0</v>
      </c>
      <c r="AH796" s="48" t="s">
        <v>11</v>
      </c>
      <c r="AI796" s="36"/>
      <c r="AJ796" s="1001"/>
      <c r="AK796" s="1046">
        <f>AI799*AJ761-AL796</f>
        <v>0</v>
      </c>
      <c r="AL796" s="961">
        <f>IF(AI796="",0,ROUND(SUM(AL761:AL775)*AI796*AJ761*0.25/職員設定!$C$7,0))</f>
        <v>0</v>
      </c>
      <c r="AM796" s="48" t="s">
        <v>11</v>
      </c>
      <c r="AN796" s="36"/>
      <c r="AO796" s="1001"/>
      <c r="AP796" s="1046">
        <f>AN799*AO761-AQ796</f>
        <v>0</v>
      </c>
      <c r="AQ796" s="961">
        <f>IF(AN796="",0,ROUND(SUM(AQ761:AQ775)*AN796*AO761*0.25/職員設定!$C$7,0))</f>
        <v>0</v>
      </c>
      <c r="AR796" s="48" t="s">
        <v>11</v>
      </c>
      <c r="AS796" s="36"/>
      <c r="AT796" s="1001"/>
      <c r="AU796" s="1046">
        <f>AS799*AT761-AV796</f>
        <v>0</v>
      </c>
      <c r="AV796" s="961">
        <f>IF(AS796="",0,ROUND(SUM(AV761:AV775)*AS796*AT761*0.25/職員設定!$C$7,0))</f>
        <v>0</v>
      </c>
      <c r="AW796" s="48" t="s">
        <v>11</v>
      </c>
      <c r="AX796" s="36"/>
      <c r="AY796" s="1001"/>
      <c r="AZ796" s="1046">
        <f>AX799*AY761-BA796</f>
        <v>0</v>
      </c>
      <c r="BA796" s="961">
        <f>IF(AX796="",0,ROUND(SUM(BA761:BA775)*AX796*AY761*0.25/職員設定!$C$7,0))</f>
        <v>0</v>
      </c>
      <c r="BB796" s="48" t="s">
        <v>11</v>
      </c>
      <c r="BC796" s="36"/>
      <c r="BD796" s="1001"/>
      <c r="BE796" s="1046">
        <f>BC799*BD761-BF796</f>
        <v>0</v>
      </c>
      <c r="BF796" s="961">
        <f>IF(BC796="",0,ROUND(SUM(BF761:BF775)*BC796*BD761*0.25/職員設定!$C$7,0))</f>
        <v>0</v>
      </c>
      <c r="BG796" s="48" t="s">
        <v>11</v>
      </c>
      <c r="BH796" s="36"/>
      <c r="BI796" s="1001"/>
      <c r="BJ796" s="1046">
        <f>BH799*BI761-BK796</f>
        <v>0</v>
      </c>
      <c r="BK796" s="961">
        <f>IF(BH796="",0,ROUND(SUM(BK761:BK775)*BH796*BI761*0.25/職員設定!$C$7,0))</f>
        <v>0</v>
      </c>
      <c r="BL796" s="79"/>
      <c r="BM796" s="86"/>
      <c r="BN796" s="1001"/>
      <c r="BO796" s="969"/>
      <c r="BP796" s="953"/>
      <c r="BQ796" s="79"/>
      <c r="BR796" s="86"/>
      <c r="BS796" s="1001"/>
      <c r="BT796" s="969"/>
      <c r="BU796" s="953"/>
      <c r="BV796" s="79"/>
      <c r="BW796" s="86"/>
      <c r="BX796" s="1001"/>
      <c r="BY796" s="969"/>
      <c r="BZ796" s="953"/>
      <c r="CA796" s="1082">
        <f t="shared" ref="CA796" si="346">BJ796+BK796+BE796+BF796+AZ796+BA796+AU796+AV796+AP796+AQ796+AK796+AL796+AF796+AG796+AA796+AB796+V796+W796+Q796+R796+L796+M796+G796+H796</f>
        <v>0</v>
      </c>
      <c r="CB796" s="1024">
        <f t="shared" ref="CB796" si="347">H796+M796</f>
        <v>0</v>
      </c>
      <c r="CC796" s="946">
        <f>BK796+BF796+BA796+AV796+AQ796+AL796+AG796+AB796+W796+R796</f>
        <v>0</v>
      </c>
    </row>
    <row r="797" spans="1:81" ht="18" customHeight="1" thickBot="1">
      <c r="A797" s="1180"/>
      <c r="B797" s="1143"/>
      <c r="C797" s="1146"/>
      <c r="D797" s="48" t="s">
        <v>38</v>
      </c>
      <c r="E797" s="33"/>
      <c r="F797" s="1001"/>
      <c r="G797" s="1046"/>
      <c r="H797" s="1096"/>
      <c r="I797" s="48" t="s">
        <v>38</v>
      </c>
      <c r="J797" s="33"/>
      <c r="K797" s="1001"/>
      <c r="L797" s="1046"/>
      <c r="M797" s="1096"/>
      <c r="N797" s="48" t="s">
        <v>38</v>
      </c>
      <c r="O797" s="33">
        <v>0</v>
      </c>
      <c r="P797" s="1001"/>
      <c r="Q797" s="1046"/>
      <c r="R797" s="979"/>
      <c r="S797" s="48" t="s">
        <v>38</v>
      </c>
      <c r="T797" s="33">
        <v>0</v>
      </c>
      <c r="U797" s="1001"/>
      <c r="V797" s="1046"/>
      <c r="W797" s="979"/>
      <c r="X797" s="48" t="s">
        <v>38</v>
      </c>
      <c r="Y797" s="33">
        <v>0</v>
      </c>
      <c r="Z797" s="1001"/>
      <c r="AA797" s="1046"/>
      <c r="AB797" s="979"/>
      <c r="AC797" s="48" t="s">
        <v>38</v>
      </c>
      <c r="AD797" s="33">
        <v>0</v>
      </c>
      <c r="AE797" s="1001"/>
      <c r="AF797" s="1046"/>
      <c r="AG797" s="979"/>
      <c r="AH797" s="48" t="s">
        <v>38</v>
      </c>
      <c r="AI797" s="33">
        <v>0</v>
      </c>
      <c r="AJ797" s="1001"/>
      <c r="AK797" s="1046"/>
      <c r="AL797" s="979"/>
      <c r="AM797" s="48" t="s">
        <v>38</v>
      </c>
      <c r="AN797" s="33">
        <v>0</v>
      </c>
      <c r="AO797" s="1001"/>
      <c r="AP797" s="1046"/>
      <c r="AQ797" s="979"/>
      <c r="AR797" s="48" t="s">
        <v>38</v>
      </c>
      <c r="AS797" s="33">
        <v>0</v>
      </c>
      <c r="AT797" s="1001"/>
      <c r="AU797" s="1046"/>
      <c r="AV797" s="979"/>
      <c r="AW797" s="48" t="s">
        <v>38</v>
      </c>
      <c r="AX797" s="33">
        <v>0</v>
      </c>
      <c r="AY797" s="1001"/>
      <c r="AZ797" s="1046"/>
      <c r="BA797" s="979"/>
      <c r="BB797" s="48" t="s">
        <v>38</v>
      </c>
      <c r="BC797" s="33">
        <v>0</v>
      </c>
      <c r="BD797" s="1001"/>
      <c r="BE797" s="1046"/>
      <c r="BF797" s="979"/>
      <c r="BG797" s="48" t="s">
        <v>38</v>
      </c>
      <c r="BH797" s="33">
        <v>0</v>
      </c>
      <c r="BI797" s="1001"/>
      <c r="BJ797" s="1046"/>
      <c r="BK797" s="979"/>
      <c r="BL797" s="79"/>
      <c r="BM797" s="80"/>
      <c r="BN797" s="1001"/>
      <c r="BO797" s="967"/>
      <c r="BP797" s="954"/>
      <c r="BQ797" s="79"/>
      <c r="BR797" s="80"/>
      <c r="BS797" s="1001"/>
      <c r="BT797" s="967"/>
      <c r="BU797" s="954"/>
      <c r="BV797" s="79"/>
      <c r="BW797" s="80"/>
      <c r="BX797" s="1001"/>
      <c r="BY797" s="967"/>
      <c r="BZ797" s="954"/>
      <c r="CA797" s="1004"/>
      <c r="CB797" s="1020"/>
      <c r="CC797" s="946"/>
    </row>
    <row r="798" spans="1:81" s="230" customFormat="1" ht="18" customHeight="1" thickBot="1">
      <c r="A798" s="1180"/>
      <c r="B798" s="1143"/>
      <c r="C798" s="1146"/>
      <c r="D798" s="468" t="s">
        <v>12</v>
      </c>
      <c r="E798" s="6">
        <f>ROUND(E796*職員設定!R22,0)</f>
        <v>0</v>
      </c>
      <c r="F798" s="1001"/>
      <c r="G798" s="1046"/>
      <c r="H798" s="1096"/>
      <c r="I798" s="468" t="s">
        <v>12</v>
      </c>
      <c r="J798" s="6">
        <f>ROUND(J796*職員設定!R22,0)</f>
        <v>0</v>
      </c>
      <c r="K798" s="1001"/>
      <c r="L798" s="1046"/>
      <c r="M798" s="1096"/>
      <c r="N798" s="468" t="s">
        <v>12</v>
      </c>
      <c r="O798" s="6">
        <f>ROUND(O796*職員設定!$R$22,0)</f>
        <v>0</v>
      </c>
      <c r="P798" s="1001"/>
      <c r="Q798" s="1046"/>
      <c r="R798" s="979"/>
      <c r="S798" s="468" t="s">
        <v>12</v>
      </c>
      <c r="T798" s="6">
        <f>ROUND(T796*職員設定!$R$22,0)</f>
        <v>0</v>
      </c>
      <c r="U798" s="1001"/>
      <c r="V798" s="1046"/>
      <c r="W798" s="979"/>
      <c r="X798" s="468" t="s">
        <v>12</v>
      </c>
      <c r="Y798" s="6">
        <f>ROUND(Y796*職員設定!$R$22,0)</f>
        <v>0</v>
      </c>
      <c r="Z798" s="1001"/>
      <c r="AA798" s="1046"/>
      <c r="AB798" s="979"/>
      <c r="AC798" s="468" t="s">
        <v>12</v>
      </c>
      <c r="AD798" s="6">
        <f>ROUND(AD796*職員設定!$R$22,0)</f>
        <v>0</v>
      </c>
      <c r="AE798" s="1001"/>
      <c r="AF798" s="1046"/>
      <c r="AG798" s="979"/>
      <c r="AH798" s="468" t="s">
        <v>12</v>
      </c>
      <c r="AI798" s="6">
        <f>ROUND(AI796*職員設定!$R$22,0)</f>
        <v>0</v>
      </c>
      <c r="AJ798" s="1001"/>
      <c r="AK798" s="1046"/>
      <c r="AL798" s="979"/>
      <c r="AM798" s="468" t="s">
        <v>12</v>
      </c>
      <c r="AN798" s="6">
        <f>ROUND(AN796*職員設定!$R$22,0)</f>
        <v>0</v>
      </c>
      <c r="AO798" s="1001"/>
      <c r="AP798" s="1046"/>
      <c r="AQ798" s="979"/>
      <c r="AR798" s="468" t="s">
        <v>12</v>
      </c>
      <c r="AS798" s="6">
        <f>ROUND(AS796*職員設定!$R$22,0)</f>
        <v>0</v>
      </c>
      <c r="AT798" s="1001"/>
      <c r="AU798" s="1046"/>
      <c r="AV798" s="979"/>
      <c r="AW798" s="468" t="s">
        <v>12</v>
      </c>
      <c r="AX798" s="6">
        <f>ROUND(AX796*職員設定!$R$22,0)</f>
        <v>0</v>
      </c>
      <c r="AY798" s="1001"/>
      <c r="AZ798" s="1046"/>
      <c r="BA798" s="979"/>
      <c r="BB798" s="468" t="s">
        <v>12</v>
      </c>
      <c r="BC798" s="6">
        <f>ROUND(BC796*職員設定!$R$22,0)</f>
        <v>0</v>
      </c>
      <c r="BD798" s="1001"/>
      <c r="BE798" s="1046"/>
      <c r="BF798" s="979"/>
      <c r="BG798" s="468" t="s">
        <v>12</v>
      </c>
      <c r="BH798" s="6">
        <f>ROUND(BH796*職員設定!$R$22,0)</f>
        <v>0</v>
      </c>
      <c r="BI798" s="1001"/>
      <c r="BJ798" s="1046"/>
      <c r="BK798" s="979"/>
      <c r="BL798" s="434"/>
      <c r="BM798" s="28"/>
      <c r="BN798" s="1001"/>
      <c r="BO798" s="967"/>
      <c r="BP798" s="954"/>
      <c r="BQ798" s="434"/>
      <c r="BR798" s="28"/>
      <c r="BS798" s="1001"/>
      <c r="BT798" s="967"/>
      <c r="BU798" s="954"/>
      <c r="BV798" s="434"/>
      <c r="BW798" s="28"/>
      <c r="BX798" s="1001"/>
      <c r="BY798" s="967"/>
      <c r="BZ798" s="954"/>
      <c r="CA798" s="1004"/>
      <c r="CB798" s="1020"/>
      <c r="CC798" s="946"/>
    </row>
    <row r="799" spans="1:81" ht="18" customHeight="1" thickBot="1">
      <c r="A799" s="1180"/>
      <c r="B799" s="1144"/>
      <c r="C799" s="1147"/>
      <c r="D799" s="54" t="s">
        <v>13</v>
      </c>
      <c r="E799" s="20">
        <f>E797-E798</f>
        <v>0</v>
      </c>
      <c r="F799" s="1001"/>
      <c r="G799" s="1047"/>
      <c r="H799" s="1097"/>
      <c r="I799" s="54" t="s">
        <v>13</v>
      </c>
      <c r="J799" s="20">
        <f>J797-J798</f>
        <v>0</v>
      </c>
      <c r="K799" s="1001"/>
      <c r="L799" s="1047"/>
      <c r="M799" s="1097"/>
      <c r="N799" s="54" t="s">
        <v>13</v>
      </c>
      <c r="O799" s="20">
        <f>O797-O798</f>
        <v>0</v>
      </c>
      <c r="P799" s="1001"/>
      <c r="Q799" s="1047"/>
      <c r="R799" s="980"/>
      <c r="S799" s="54" t="s">
        <v>13</v>
      </c>
      <c r="T799" s="20">
        <f>T797-T798</f>
        <v>0</v>
      </c>
      <c r="U799" s="1001"/>
      <c r="V799" s="1047"/>
      <c r="W799" s="980"/>
      <c r="X799" s="54" t="s">
        <v>13</v>
      </c>
      <c r="Y799" s="20">
        <f>Y797-Y798</f>
        <v>0</v>
      </c>
      <c r="Z799" s="1001"/>
      <c r="AA799" s="1047"/>
      <c r="AB799" s="980"/>
      <c r="AC799" s="54" t="s">
        <v>13</v>
      </c>
      <c r="AD799" s="20">
        <f>AD797-AD798</f>
        <v>0</v>
      </c>
      <c r="AE799" s="1001"/>
      <c r="AF799" s="1047"/>
      <c r="AG799" s="980"/>
      <c r="AH799" s="54" t="s">
        <v>13</v>
      </c>
      <c r="AI799" s="20">
        <f>AI797-AI798</f>
        <v>0</v>
      </c>
      <c r="AJ799" s="1001"/>
      <c r="AK799" s="1047"/>
      <c r="AL799" s="980"/>
      <c r="AM799" s="54" t="s">
        <v>13</v>
      </c>
      <c r="AN799" s="20">
        <f>AN797-AN798</f>
        <v>0</v>
      </c>
      <c r="AO799" s="1001"/>
      <c r="AP799" s="1047"/>
      <c r="AQ799" s="980"/>
      <c r="AR799" s="54" t="s">
        <v>13</v>
      </c>
      <c r="AS799" s="20">
        <f>AS797-AS798</f>
        <v>0</v>
      </c>
      <c r="AT799" s="1001"/>
      <c r="AU799" s="1047"/>
      <c r="AV799" s="980"/>
      <c r="AW799" s="54" t="s">
        <v>13</v>
      </c>
      <c r="AX799" s="20">
        <f>AX797-AX798</f>
        <v>0</v>
      </c>
      <c r="AY799" s="1001"/>
      <c r="AZ799" s="1047"/>
      <c r="BA799" s="980"/>
      <c r="BB799" s="54" t="s">
        <v>13</v>
      </c>
      <c r="BC799" s="20">
        <f>BC797-BC798</f>
        <v>0</v>
      </c>
      <c r="BD799" s="1001"/>
      <c r="BE799" s="1047"/>
      <c r="BF799" s="980"/>
      <c r="BG799" s="54" t="s">
        <v>13</v>
      </c>
      <c r="BH799" s="20">
        <f>BH797-BH798</f>
        <v>0</v>
      </c>
      <c r="BI799" s="1001"/>
      <c r="BJ799" s="1047"/>
      <c r="BK799" s="980"/>
      <c r="BL799" s="87"/>
      <c r="BM799" s="88"/>
      <c r="BN799" s="1001"/>
      <c r="BO799" s="968"/>
      <c r="BP799" s="955"/>
      <c r="BQ799" s="87"/>
      <c r="BR799" s="88"/>
      <c r="BS799" s="1001"/>
      <c r="BT799" s="968"/>
      <c r="BU799" s="955"/>
      <c r="BV799" s="87"/>
      <c r="BW799" s="88"/>
      <c r="BX799" s="1001"/>
      <c r="BY799" s="968"/>
      <c r="BZ799" s="955"/>
      <c r="CA799" s="1005"/>
      <c r="CB799" s="1021"/>
      <c r="CC799" s="946">
        <f t="shared" si="338"/>
        <v>0</v>
      </c>
    </row>
    <row r="800" spans="1:81" ht="18" customHeight="1">
      <c r="A800" s="1180"/>
      <c r="B800" s="1171" t="s">
        <v>87</v>
      </c>
      <c r="C800" s="1172"/>
      <c r="D800" s="55" t="s">
        <v>84</v>
      </c>
      <c r="E800" s="189"/>
      <c r="F800" s="1001"/>
      <c r="G800" s="1090">
        <f>E803*F761-H800</f>
        <v>0</v>
      </c>
      <c r="H800" s="1099"/>
      <c r="I800" s="55" t="s">
        <v>84</v>
      </c>
      <c r="J800" s="189"/>
      <c r="K800" s="1001"/>
      <c r="L800" s="1090">
        <f>J803*K761-M800</f>
        <v>0</v>
      </c>
      <c r="M800" s="1099"/>
      <c r="N800" s="55" t="s">
        <v>84</v>
      </c>
      <c r="O800" s="189"/>
      <c r="P800" s="1001"/>
      <c r="Q800" s="1042">
        <f>O803*P761-R800</f>
        <v>0</v>
      </c>
      <c r="R800" s="989">
        <f>ROUND(IF(O800="",0,O803*P761*SUM(R761:R775)/SUM(Q761:Q775,R761:R775)),0)</f>
        <v>0</v>
      </c>
      <c r="S800" s="55" t="s">
        <v>84</v>
      </c>
      <c r="T800" s="189"/>
      <c r="U800" s="1001"/>
      <c r="V800" s="1042">
        <f>T803*U761-W800</f>
        <v>0</v>
      </c>
      <c r="W800" s="989">
        <f>ROUND(IF(T800="",0,T803*U761*SUM(W761:W775)/SUM(V761:V775,W761:W775)),0)</f>
        <v>0</v>
      </c>
      <c r="X800" s="55" t="s">
        <v>84</v>
      </c>
      <c r="Y800" s="189"/>
      <c r="Z800" s="1001"/>
      <c r="AA800" s="1042">
        <f>Y803*Z761-AB800</f>
        <v>0</v>
      </c>
      <c r="AB800" s="989">
        <f>ROUND(IF(Y800="",0,Y803*Z761*SUM(AB761:AB775)/SUM(AA761:AA775,AB761:AB775)),0)</f>
        <v>0</v>
      </c>
      <c r="AC800" s="55" t="s">
        <v>84</v>
      </c>
      <c r="AD800" s="189"/>
      <c r="AE800" s="1001"/>
      <c r="AF800" s="1042">
        <f>AD803*AE761-AG800</f>
        <v>0</v>
      </c>
      <c r="AG800" s="989">
        <f>ROUND(IF(AD800="",0,AD803*AE761*SUM(AG761:AG775)/SUM(AF761:AF775,AG761:AG775)),0)</f>
        <v>0</v>
      </c>
      <c r="AH800" s="55" t="s">
        <v>84</v>
      </c>
      <c r="AI800" s="189"/>
      <c r="AJ800" s="1001"/>
      <c r="AK800" s="1042">
        <f>AI803*AJ761-AL800</f>
        <v>0</v>
      </c>
      <c r="AL800" s="989">
        <f>ROUND(IF(AI800="",0,AI803*AJ761*SUM(AL761:AL775)/SUM(AK761:AK775,AL761:AL775)),0)</f>
        <v>0</v>
      </c>
      <c r="AM800" s="55" t="s">
        <v>84</v>
      </c>
      <c r="AN800" s="189"/>
      <c r="AO800" s="1001"/>
      <c r="AP800" s="1042">
        <f>AN803*AO761-AQ800</f>
        <v>0</v>
      </c>
      <c r="AQ800" s="989">
        <f>ROUND(IF(AN800="",0,AN803*AO761*SUM(AQ761:AQ775)/SUM(AP761:AP775,AQ761:AQ775)),0)</f>
        <v>0</v>
      </c>
      <c r="AR800" s="55" t="s">
        <v>84</v>
      </c>
      <c r="AS800" s="189"/>
      <c r="AT800" s="1001"/>
      <c r="AU800" s="1042">
        <f>AS803*AT761-AV800</f>
        <v>0</v>
      </c>
      <c r="AV800" s="989">
        <f>ROUND(IF(AS800="",0,AS803*AT761*SUM(AV761:AV775)/SUM(AU761:AU775,AV761:AV775)),0)</f>
        <v>0</v>
      </c>
      <c r="AW800" s="55" t="s">
        <v>84</v>
      </c>
      <c r="AX800" s="189"/>
      <c r="AY800" s="1001"/>
      <c r="AZ800" s="1042">
        <f>AX803*AY761-BA800</f>
        <v>0</v>
      </c>
      <c r="BA800" s="989">
        <f>ROUND(IF(AX800="",0,AX803*AY761*SUM(BA761:BA775)/SUM(AZ761:AZ775,BA761:BA775)),0)</f>
        <v>0</v>
      </c>
      <c r="BB800" s="55" t="s">
        <v>84</v>
      </c>
      <c r="BC800" s="189"/>
      <c r="BD800" s="1001"/>
      <c r="BE800" s="1042">
        <f>BC803*BD761-BF800</f>
        <v>0</v>
      </c>
      <c r="BF800" s="989">
        <f>ROUND(IF(BC800="",0,BC803*BD761*SUM(BF761:BF775)/SUM(BE761:BE775,BF761:BF775)),0)</f>
        <v>0</v>
      </c>
      <c r="BG800" s="55" t="s">
        <v>84</v>
      </c>
      <c r="BH800" s="189"/>
      <c r="BI800" s="1001"/>
      <c r="BJ800" s="1042">
        <f>BH803*BI761-BK800</f>
        <v>0</v>
      </c>
      <c r="BK800" s="989">
        <f>ROUND(IF(BH800="",0,BH803*BI761*SUM(BK761:BK775)/SUM(BJ761:BJ775,BK761:BK775)),0)</f>
        <v>0</v>
      </c>
      <c r="BL800" s="89"/>
      <c r="BM800" s="90"/>
      <c r="BN800" s="1001"/>
      <c r="BO800" s="995"/>
      <c r="BP800" s="956"/>
      <c r="BQ800" s="89"/>
      <c r="BR800" s="90"/>
      <c r="BS800" s="1001"/>
      <c r="BT800" s="995"/>
      <c r="BU800" s="956"/>
      <c r="BV800" s="89"/>
      <c r="BW800" s="90"/>
      <c r="BX800" s="1001"/>
      <c r="BY800" s="995"/>
      <c r="BZ800" s="956"/>
      <c r="CA800" s="1083">
        <f t="shared" ref="CA800" si="348">BJ800+BK800+BE800+BF800+AZ800+BA800+AU800+AV800+AP800+AQ800+AK800+AL800+AF800+AG800+AA800+AB800+V800+W800+Q800+R800+L800+M800+G800+H800</f>
        <v>0</v>
      </c>
      <c r="CB800" s="1077">
        <f t="shared" ref="CB800" si="349">H800+M800</f>
        <v>0</v>
      </c>
      <c r="CC800" s="947">
        <f>BK800+BF800+BA800+AV800+AQ800+AL800+AG800+AB800+W800+R800</f>
        <v>0</v>
      </c>
    </row>
    <row r="801" spans="1:81" ht="18" customHeight="1">
      <c r="A801" s="1180"/>
      <c r="B801" s="1173"/>
      <c r="C801" s="1174"/>
      <c r="D801" s="56" t="s">
        <v>49</v>
      </c>
      <c r="E801" s="37"/>
      <c r="F801" s="1001"/>
      <c r="G801" s="1091"/>
      <c r="H801" s="1100"/>
      <c r="I801" s="56" t="s">
        <v>49</v>
      </c>
      <c r="J801" s="37"/>
      <c r="K801" s="1001"/>
      <c r="L801" s="1091"/>
      <c r="M801" s="1100"/>
      <c r="N801" s="56" t="s">
        <v>49</v>
      </c>
      <c r="O801" s="37"/>
      <c r="P801" s="1001"/>
      <c r="Q801" s="1043"/>
      <c r="R801" s="990"/>
      <c r="S801" s="56" t="s">
        <v>49</v>
      </c>
      <c r="T801" s="37"/>
      <c r="U801" s="1001"/>
      <c r="V801" s="1043"/>
      <c r="W801" s="990"/>
      <c r="X801" s="56" t="s">
        <v>49</v>
      </c>
      <c r="Y801" s="37"/>
      <c r="Z801" s="1001"/>
      <c r="AA801" s="1043"/>
      <c r="AB801" s="990"/>
      <c r="AC801" s="56" t="s">
        <v>49</v>
      </c>
      <c r="AD801" s="37"/>
      <c r="AE801" s="1001"/>
      <c r="AF801" s="1043"/>
      <c r="AG801" s="990"/>
      <c r="AH801" s="56" t="s">
        <v>49</v>
      </c>
      <c r="AI801" s="37"/>
      <c r="AJ801" s="1001"/>
      <c r="AK801" s="1043"/>
      <c r="AL801" s="990"/>
      <c r="AM801" s="56" t="s">
        <v>49</v>
      </c>
      <c r="AN801" s="37"/>
      <c r="AO801" s="1001"/>
      <c r="AP801" s="1043"/>
      <c r="AQ801" s="990"/>
      <c r="AR801" s="56" t="s">
        <v>49</v>
      </c>
      <c r="AS801" s="37"/>
      <c r="AT801" s="1001"/>
      <c r="AU801" s="1043"/>
      <c r="AV801" s="990"/>
      <c r="AW801" s="56" t="s">
        <v>49</v>
      </c>
      <c r="AX801" s="37"/>
      <c r="AY801" s="1001"/>
      <c r="AZ801" s="1043"/>
      <c r="BA801" s="990"/>
      <c r="BB801" s="56" t="s">
        <v>49</v>
      </c>
      <c r="BC801" s="37"/>
      <c r="BD801" s="1001"/>
      <c r="BE801" s="1043"/>
      <c r="BF801" s="990"/>
      <c r="BG801" s="56" t="s">
        <v>49</v>
      </c>
      <c r="BH801" s="37"/>
      <c r="BI801" s="1001"/>
      <c r="BJ801" s="1043"/>
      <c r="BK801" s="990"/>
      <c r="BL801" s="91"/>
      <c r="BM801" s="92"/>
      <c r="BN801" s="1001"/>
      <c r="BO801" s="996"/>
      <c r="BP801" s="954"/>
      <c r="BQ801" s="91"/>
      <c r="BR801" s="92"/>
      <c r="BS801" s="1001"/>
      <c r="BT801" s="996"/>
      <c r="BU801" s="954"/>
      <c r="BV801" s="91"/>
      <c r="BW801" s="92"/>
      <c r="BX801" s="1001"/>
      <c r="BY801" s="996"/>
      <c r="BZ801" s="954"/>
      <c r="CA801" s="1084"/>
      <c r="CB801" s="1078"/>
      <c r="CC801" s="948"/>
    </row>
    <row r="802" spans="1:81" s="230" customFormat="1" ht="18" customHeight="1">
      <c r="A802" s="1180"/>
      <c r="B802" s="1173"/>
      <c r="C802" s="1174"/>
      <c r="D802" s="469" t="s">
        <v>85</v>
      </c>
      <c r="E802" s="26">
        <f>ROUND(E800*職員設定!$S$22,0)</f>
        <v>0</v>
      </c>
      <c r="F802" s="1001"/>
      <c r="G802" s="1091"/>
      <c r="H802" s="1100"/>
      <c r="I802" s="469" t="s">
        <v>85</v>
      </c>
      <c r="J802" s="26">
        <f>ROUND(J800*職員設定!$S$22,0)</f>
        <v>0</v>
      </c>
      <c r="K802" s="1001"/>
      <c r="L802" s="1091"/>
      <c r="M802" s="1100"/>
      <c r="N802" s="469" t="s">
        <v>85</v>
      </c>
      <c r="O802" s="26">
        <f>ROUND(O800*職員設定!$S$22,0)</f>
        <v>0</v>
      </c>
      <c r="P802" s="1001"/>
      <c r="Q802" s="1043"/>
      <c r="R802" s="990"/>
      <c r="S802" s="469" t="s">
        <v>85</v>
      </c>
      <c r="T802" s="26">
        <f>ROUND(T800*職員設定!$S$22,0)</f>
        <v>0</v>
      </c>
      <c r="U802" s="1001"/>
      <c r="V802" s="1043"/>
      <c r="W802" s="990"/>
      <c r="X802" s="469" t="s">
        <v>85</v>
      </c>
      <c r="Y802" s="26">
        <f>ROUND(Y800*職員設定!$S$22,0)</f>
        <v>0</v>
      </c>
      <c r="Z802" s="1001"/>
      <c r="AA802" s="1043"/>
      <c r="AB802" s="990"/>
      <c r="AC802" s="469" t="s">
        <v>85</v>
      </c>
      <c r="AD802" s="26">
        <f>ROUND(AD800*職員設定!$S$22,0)</f>
        <v>0</v>
      </c>
      <c r="AE802" s="1001"/>
      <c r="AF802" s="1043"/>
      <c r="AG802" s="990"/>
      <c r="AH802" s="469" t="s">
        <v>85</v>
      </c>
      <c r="AI802" s="26">
        <f>ROUND(AI800*職員設定!$S$22,0)</f>
        <v>0</v>
      </c>
      <c r="AJ802" s="1001"/>
      <c r="AK802" s="1043"/>
      <c r="AL802" s="990"/>
      <c r="AM802" s="469" t="s">
        <v>85</v>
      </c>
      <c r="AN802" s="26">
        <f>ROUND(AN800*職員設定!$S$22,0)</f>
        <v>0</v>
      </c>
      <c r="AO802" s="1001"/>
      <c r="AP802" s="1043"/>
      <c r="AQ802" s="990"/>
      <c r="AR802" s="469" t="s">
        <v>85</v>
      </c>
      <c r="AS802" s="26">
        <f>ROUND(AS800*職員設定!$S$22,0)</f>
        <v>0</v>
      </c>
      <c r="AT802" s="1001"/>
      <c r="AU802" s="1043"/>
      <c r="AV802" s="990"/>
      <c r="AW802" s="469" t="s">
        <v>85</v>
      </c>
      <c r="AX802" s="26">
        <f>ROUND(AX800*職員設定!$S$22,0)</f>
        <v>0</v>
      </c>
      <c r="AY802" s="1001"/>
      <c r="AZ802" s="1043"/>
      <c r="BA802" s="990"/>
      <c r="BB802" s="469" t="s">
        <v>85</v>
      </c>
      <c r="BC802" s="26">
        <f>ROUND(BC800*職員設定!$S$22,0)</f>
        <v>0</v>
      </c>
      <c r="BD802" s="1001"/>
      <c r="BE802" s="1043"/>
      <c r="BF802" s="990"/>
      <c r="BG802" s="469" t="s">
        <v>85</v>
      </c>
      <c r="BH802" s="26">
        <f>ROUND(BH800*職員設定!$S$22,0)</f>
        <v>0</v>
      </c>
      <c r="BI802" s="1001"/>
      <c r="BJ802" s="1043"/>
      <c r="BK802" s="990"/>
      <c r="BL802" s="470"/>
      <c r="BM802" s="26"/>
      <c r="BN802" s="1001"/>
      <c r="BO802" s="997"/>
      <c r="BP802" s="954"/>
      <c r="BQ802" s="470"/>
      <c r="BR802" s="26"/>
      <c r="BS802" s="1001"/>
      <c r="BT802" s="997"/>
      <c r="BU802" s="954"/>
      <c r="BV802" s="470"/>
      <c r="BW802" s="26"/>
      <c r="BX802" s="1001"/>
      <c r="BY802" s="997"/>
      <c r="BZ802" s="954"/>
      <c r="CA802" s="1084"/>
      <c r="CB802" s="1078"/>
      <c r="CC802" s="948"/>
    </row>
    <row r="803" spans="1:81" ht="18" customHeight="1" thickBot="1">
      <c r="A803" s="1180"/>
      <c r="B803" s="1175"/>
      <c r="C803" s="1176"/>
      <c r="D803" s="58" t="s">
        <v>86</v>
      </c>
      <c r="E803" s="19">
        <f>E801-E802</f>
        <v>0</v>
      </c>
      <c r="F803" s="1002"/>
      <c r="G803" s="1092"/>
      <c r="H803" s="1101"/>
      <c r="I803" s="58" t="s">
        <v>86</v>
      </c>
      <c r="J803" s="19">
        <f>J801-J802</f>
        <v>0</v>
      </c>
      <c r="K803" s="1002"/>
      <c r="L803" s="1092"/>
      <c r="M803" s="1101"/>
      <c r="N803" s="58" t="s">
        <v>86</v>
      </c>
      <c r="O803" s="19">
        <f>O801-O802</f>
        <v>0</v>
      </c>
      <c r="P803" s="1002"/>
      <c r="Q803" s="1044"/>
      <c r="R803" s="991"/>
      <c r="S803" s="58" t="s">
        <v>86</v>
      </c>
      <c r="T803" s="19">
        <f>T801-T802</f>
        <v>0</v>
      </c>
      <c r="U803" s="1002"/>
      <c r="V803" s="1044"/>
      <c r="W803" s="991"/>
      <c r="X803" s="58" t="s">
        <v>86</v>
      </c>
      <c r="Y803" s="19">
        <f>Y801-Y802</f>
        <v>0</v>
      </c>
      <c r="Z803" s="1002"/>
      <c r="AA803" s="1044"/>
      <c r="AB803" s="991"/>
      <c r="AC803" s="58" t="s">
        <v>86</v>
      </c>
      <c r="AD803" s="19">
        <f>AD801-AD802</f>
        <v>0</v>
      </c>
      <c r="AE803" s="1002"/>
      <c r="AF803" s="1044"/>
      <c r="AG803" s="991"/>
      <c r="AH803" s="58" t="s">
        <v>86</v>
      </c>
      <c r="AI803" s="19">
        <f>AI801-AI802</f>
        <v>0</v>
      </c>
      <c r="AJ803" s="1002"/>
      <c r="AK803" s="1044"/>
      <c r="AL803" s="991"/>
      <c r="AM803" s="58" t="s">
        <v>86</v>
      </c>
      <c r="AN803" s="19">
        <f>AN801-AN802</f>
        <v>0</v>
      </c>
      <c r="AO803" s="1002"/>
      <c r="AP803" s="1044"/>
      <c r="AQ803" s="991"/>
      <c r="AR803" s="58" t="s">
        <v>86</v>
      </c>
      <c r="AS803" s="19">
        <f>AS801-AS802</f>
        <v>0</v>
      </c>
      <c r="AT803" s="1002"/>
      <c r="AU803" s="1044"/>
      <c r="AV803" s="991"/>
      <c r="AW803" s="58" t="s">
        <v>86</v>
      </c>
      <c r="AX803" s="19">
        <f>AX801-AX802</f>
        <v>0</v>
      </c>
      <c r="AY803" s="1002"/>
      <c r="AZ803" s="1044"/>
      <c r="BA803" s="991"/>
      <c r="BB803" s="58" t="s">
        <v>86</v>
      </c>
      <c r="BC803" s="19">
        <f>BC801-BC802</f>
        <v>0</v>
      </c>
      <c r="BD803" s="1002"/>
      <c r="BE803" s="1044"/>
      <c r="BF803" s="991"/>
      <c r="BG803" s="58" t="s">
        <v>86</v>
      </c>
      <c r="BH803" s="19">
        <f>BH801-BH802</f>
        <v>0</v>
      </c>
      <c r="BI803" s="1002"/>
      <c r="BJ803" s="1044"/>
      <c r="BK803" s="991"/>
      <c r="BL803" s="94"/>
      <c r="BM803" s="84"/>
      <c r="BN803" s="1002"/>
      <c r="BO803" s="998"/>
      <c r="BP803" s="955"/>
      <c r="BQ803" s="94"/>
      <c r="BR803" s="84"/>
      <c r="BS803" s="1002"/>
      <c r="BT803" s="998"/>
      <c r="BU803" s="955"/>
      <c r="BV803" s="94"/>
      <c r="BW803" s="84"/>
      <c r="BX803" s="1002"/>
      <c r="BY803" s="998"/>
      <c r="BZ803" s="955"/>
      <c r="CA803" s="1085"/>
      <c r="CB803" s="1079"/>
      <c r="CC803" s="949">
        <f t="shared" si="338"/>
        <v>0</v>
      </c>
    </row>
    <row r="804" spans="1:81" ht="18" customHeight="1">
      <c r="A804" s="1180"/>
      <c r="B804" s="1134" t="s">
        <v>228</v>
      </c>
      <c r="C804" s="1135"/>
      <c r="D804" s="59" t="str">
        <f>IF(職員設定!$V$8="","",職員設定!$V$8)</f>
        <v>通勤手当</v>
      </c>
      <c r="E804" s="156">
        <v>2850</v>
      </c>
      <c r="F804" s="2"/>
      <c r="G804" s="29" t="s">
        <v>90</v>
      </c>
      <c r="H804" s="165" t="s">
        <v>79</v>
      </c>
      <c r="I804" s="59" t="str">
        <f>IF(職員設定!$V$8="","",職員設定!$V$8)</f>
        <v>通勤手当</v>
      </c>
      <c r="J804" s="156">
        <v>3300</v>
      </c>
      <c r="K804" s="2"/>
      <c r="L804" s="29" t="s">
        <v>90</v>
      </c>
      <c r="M804" s="165" t="s">
        <v>79</v>
      </c>
      <c r="N804" s="59" t="str">
        <f>IF(職員設定!$V$8="","",職員設定!$V$8)</f>
        <v>通勤手当</v>
      </c>
      <c r="O804" s="151">
        <v>3300</v>
      </c>
      <c r="P804" s="2"/>
      <c r="Q804" s="299" t="s">
        <v>79</v>
      </c>
      <c r="R804" s="165" t="s">
        <v>79</v>
      </c>
      <c r="S804" s="59" t="str">
        <f>IF(職員設定!$V$8="","",職員設定!$V$8)</f>
        <v>通勤手当</v>
      </c>
      <c r="T804" s="151">
        <v>3000</v>
      </c>
      <c r="U804" s="2"/>
      <c r="V804" s="299" t="s">
        <v>79</v>
      </c>
      <c r="W804" s="165" t="s">
        <v>79</v>
      </c>
      <c r="X804" s="59" t="str">
        <f>IF(職員設定!$V$8="","",職員設定!$V$8)</f>
        <v>通勤手当</v>
      </c>
      <c r="Y804" s="151">
        <v>3150</v>
      </c>
      <c r="Z804" s="2"/>
      <c r="AA804" s="299" t="s">
        <v>79</v>
      </c>
      <c r="AB804" s="165" t="s">
        <v>79</v>
      </c>
      <c r="AC804" s="59" t="str">
        <f>IF(職員設定!$V$8="","",職員設定!$V$8)</f>
        <v>通勤手当</v>
      </c>
      <c r="AD804" s="151" t="str">
        <f>IF(AD761&lt;&gt;"",職員設定!$V$22,"0")</f>
        <v>0</v>
      </c>
      <c r="AE804" s="2"/>
      <c r="AF804" s="299" t="s">
        <v>79</v>
      </c>
      <c r="AG804" s="165" t="s">
        <v>79</v>
      </c>
      <c r="AH804" s="59" t="str">
        <f>IF(職員設定!$V$8="","",職員設定!$V$8)</f>
        <v>通勤手当</v>
      </c>
      <c r="AI804" s="151" t="str">
        <f>IF(AI761&lt;&gt;"",職員設定!$V$22,"0")</f>
        <v>0</v>
      </c>
      <c r="AJ804" s="2"/>
      <c r="AK804" s="299" t="s">
        <v>79</v>
      </c>
      <c r="AL804" s="165" t="s">
        <v>79</v>
      </c>
      <c r="AM804" s="59" t="str">
        <f>IF(職員設定!$V$8="","",職員設定!$V$8)</f>
        <v>通勤手当</v>
      </c>
      <c r="AN804" s="151" t="str">
        <f>IF(AN761&lt;&gt;"",職員設定!$V$22,"0")</f>
        <v>0</v>
      </c>
      <c r="AO804" s="2"/>
      <c r="AP804" s="299" t="s">
        <v>79</v>
      </c>
      <c r="AQ804" s="165" t="s">
        <v>79</v>
      </c>
      <c r="AR804" s="59" t="str">
        <f>IF(職員設定!$V$8="","",職員設定!$V$8)</f>
        <v>通勤手当</v>
      </c>
      <c r="AS804" s="151" t="str">
        <f>IF(AS761&lt;&gt;"",職員設定!$V$22,"0")</f>
        <v>0</v>
      </c>
      <c r="AT804" s="2"/>
      <c r="AU804" s="299" t="s">
        <v>79</v>
      </c>
      <c r="AV804" s="165" t="s">
        <v>79</v>
      </c>
      <c r="AW804" s="59" t="str">
        <f>IF(職員設定!$V$8="","",職員設定!$V$8)</f>
        <v>通勤手当</v>
      </c>
      <c r="AX804" s="151" t="str">
        <f>IF(AX761&lt;&gt;"",職員設定!$V$22,"0")</f>
        <v>0</v>
      </c>
      <c r="AY804" s="2"/>
      <c r="AZ804" s="299" t="s">
        <v>79</v>
      </c>
      <c r="BA804" s="165" t="s">
        <v>79</v>
      </c>
      <c r="BB804" s="59" t="str">
        <f>IF(職員設定!$V$8="","",職員設定!$V$8)</f>
        <v>通勤手当</v>
      </c>
      <c r="BC804" s="151" t="str">
        <f>IF(BC761&lt;&gt;"",職員設定!$V$22,"0")</f>
        <v>0</v>
      </c>
      <c r="BD804" s="2"/>
      <c r="BE804" s="299" t="s">
        <v>79</v>
      </c>
      <c r="BF804" s="165" t="s">
        <v>79</v>
      </c>
      <c r="BG804" s="59" t="str">
        <f>IF(職員設定!$V$8="","",職員設定!$V$8)</f>
        <v>通勤手当</v>
      </c>
      <c r="BH804" s="151" t="str">
        <f>IF(BH761&lt;&gt;"",職員設定!$V$22,"0")</f>
        <v>0</v>
      </c>
      <c r="BI804" s="2"/>
      <c r="BJ804" s="299" t="s">
        <v>79</v>
      </c>
      <c r="BK804" s="165" t="s">
        <v>79</v>
      </c>
      <c r="BL804" s="95"/>
      <c r="BM804" s="159"/>
      <c r="BN804" s="2"/>
      <c r="BO804" s="29" t="s">
        <v>79</v>
      </c>
      <c r="BP804" s="165" t="s">
        <v>116</v>
      </c>
      <c r="BQ804" s="95"/>
      <c r="BR804" s="159"/>
      <c r="BS804" s="2"/>
      <c r="BT804" s="29" t="s">
        <v>79</v>
      </c>
      <c r="BU804" s="165" t="s">
        <v>116</v>
      </c>
      <c r="BV804" s="95"/>
      <c r="BW804" s="159"/>
      <c r="BX804" s="2"/>
      <c r="BY804" s="29" t="s">
        <v>79</v>
      </c>
      <c r="BZ804" s="165" t="s">
        <v>116</v>
      </c>
      <c r="CA804" s="290" t="s">
        <v>14</v>
      </c>
      <c r="CB804" s="290" t="s">
        <v>14</v>
      </c>
      <c r="CC804" s="603" t="s">
        <v>121</v>
      </c>
    </row>
    <row r="805" spans="1:81" ht="18" customHeight="1">
      <c r="A805" s="1180"/>
      <c r="B805" s="1134"/>
      <c r="C805" s="1135"/>
      <c r="D805" s="61" t="str">
        <f>IF(職員設定!$W$8="","",職員設定!$W$8)</f>
        <v>課税通勤手当</v>
      </c>
      <c r="E805" s="156">
        <f>IF(E761&lt;&gt;"",職員設定!$W$22,"0")</f>
        <v>0</v>
      </c>
      <c r="F805" s="2"/>
      <c r="G805" s="1093">
        <f>SUM(G761:G799)-G800</f>
        <v>30000</v>
      </c>
      <c r="H805" s="1102">
        <f>SUM(H761:H799)-H800</f>
        <v>4000</v>
      </c>
      <c r="I805" s="61" t="str">
        <f>IF(職員設定!$W$8="","",職員設定!$W$8)</f>
        <v>課税通勤手当</v>
      </c>
      <c r="J805" s="156">
        <f>IF(J761&lt;&gt;"",職員設定!$W$22,"0")</f>
        <v>0</v>
      </c>
      <c r="K805" s="2"/>
      <c r="L805" s="1093">
        <f>SUM(L761:L799)-L800</f>
        <v>30000</v>
      </c>
      <c r="M805" s="1102">
        <f>SUM(M761:M799)-M800</f>
        <v>4000</v>
      </c>
      <c r="N805" s="61" t="str">
        <f>IF(職員設定!$W$8="","",職員設定!$W$8)</f>
        <v>課税通勤手当</v>
      </c>
      <c r="O805" s="151">
        <f>IF(O761&lt;&gt;"",職員設定!$W$22,"0")</f>
        <v>0</v>
      </c>
      <c r="P805" s="2"/>
      <c r="Q805" s="999">
        <f>SUM(Q761:Q799)-Q800</f>
        <v>30242</v>
      </c>
      <c r="R805" s="992">
        <f>SUM(R761:R799)-R800</f>
        <v>4032</v>
      </c>
      <c r="S805" s="61" t="str">
        <f>IF(職員設定!$W$8="","",職員設定!$W$8)</f>
        <v>課税通勤手当</v>
      </c>
      <c r="T805" s="151">
        <f>IF(T761&lt;&gt;"",職員設定!$W$22,"0")</f>
        <v>0</v>
      </c>
      <c r="U805" s="2"/>
      <c r="V805" s="999">
        <f>SUM(V761:V799)-V800</f>
        <v>30000</v>
      </c>
      <c r="W805" s="992">
        <f>SUM(W761:W799)-W800</f>
        <v>4000</v>
      </c>
      <c r="X805" s="61" t="str">
        <f>IF(職員設定!$W$8="","",職員設定!$W$8)</f>
        <v>課税通勤手当</v>
      </c>
      <c r="Y805" s="151">
        <f>IF(Y761&lt;&gt;"",職員設定!$W$22,"0")</f>
        <v>0</v>
      </c>
      <c r="Z805" s="2"/>
      <c r="AA805" s="999">
        <f>SUM(AA761:AA799)-AA800</f>
        <v>30222</v>
      </c>
      <c r="AB805" s="992">
        <f>SUM(AB761:AB799)-AB800</f>
        <v>4030</v>
      </c>
      <c r="AC805" s="61" t="str">
        <f>IF(職員設定!$W$8="","",職員設定!$W$8)</f>
        <v>課税通勤手当</v>
      </c>
      <c r="AD805" s="151" t="str">
        <f>IF(AD761&lt;&gt;"",職員設定!$W$22,"0")</f>
        <v>0</v>
      </c>
      <c r="AE805" s="2"/>
      <c r="AF805" s="999">
        <f>SUM(AF761:AF799)-AF800</f>
        <v>0</v>
      </c>
      <c r="AG805" s="992">
        <f>SUM(AG761:AG799)-AG800</f>
        <v>0</v>
      </c>
      <c r="AH805" s="61" t="str">
        <f>IF(職員設定!$W$8="","",職員設定!$W$8)</f>
        <v>課税通勤手当</v>
      </c>
      <c r="AI805" s="151" t="str">
        <f>IF(AI761&lt;&gt;"",職員設定!$W$22,"0")</f>
        <v>0</v>
      </c>
      <c r="AJ805" s="2"/>
      <c r="AK805" s="999">
        <f>SUM(AK761:AK799)-AK800</f>
        <v>0</v>
      </c>
      <c r="AL805" s="992">
        <f>SUM(AL761:AL799)-AL800</f>
        <v>0</v>
      </c>
      <c r="AM805" s="61" t="str">
        <f>IF(職員設定!$W$8="","",職員設定!$W$8)</f>
        <v>課税通勤手当</v>
      </c>
      <c r="AN805" s="151" t="str">
        <f>IF(AN761&lt;&gt;"",職員設定!$W$22,"0")</f>
        <v>0</v>
      </c>
      <c r="AO805" s="2"/>
      <c r="AP805" s="999">
        <f>SUM(AP761:AP799)-AP800</f>
        <v>0</v>
      </c>
      <c r="AQ805" s="992">
        <f>SUM(AQ761:AQ799)-AQ800</f>
        <v>0</v>
      </c>
      <c r="AR805" s="61" t="str">
        <f>IF(職員設定!$W$8="","",職員設定!$W$8)</f>
        <v>課税通勤手当</v>
      </c>
      <c r="AS805" s="151" t="str">
        <f>IF(AS761&lt;&gt;"",職員設定!$W$22,"0")</f>
        <v>0</v>
      </c>
      <c r="AT805" s="2"/>
      <c r="AU805" s="999">
        <f>SUM(AU761:AU799)-AU800</f>
        <v>0</v>
      </c>
      <c r="AV805" s="992">
        <f>SUM(AV761:AV799)-AV800</f>
        <v>0</v>
      </c>
      <c r="AW805" s="61" t="str">
        <f>IF(職員設定!$W$8="","",職員設定!$W$8)</f>
        <v>課税通勤手当</v>
      </c>
      <c r="AX805" s="151" t="str">
        <f>IF(AX761&lt;&gt;"",職員設定!$W$22,"0")</f>
        <v>0</v>
      </c>
      <c r="AY805" s="2"/>
      <c r="AZ805" s="999">
        <f>SUM(AZ761:AZ799)-AZ800</f>
        <v>0</v>
      </c>
      <c r="BA805" s="992">
        <f>SUM(BA761:BA799)-BA800</f>
        <v>0</v>
      </c>
      <c r="BB805" s="61" t="str">
        <f>IF(職員設定!$W$8="","",職員設定!$W$8)</f>
        <v>課税通勤手当</v>
      </c>
      <c r="BC805" s="151" t="str">
        <f>IF(BC761&lt;&gt;"",職員設定!$W$22,"0")</f>
        <v>0</v>
      </c>
      <c r="BD805" s="2"/>
      <c r="BE805" s="999">
        <f>SUM(BE761:BE799)-BE800</f>
        <v>0</v>
      </c>
      <c r="BF805" s="992">
        <f>SUM(BF761:BF799)-BF800</f>
        <v>0</v>
      </c>
      <c r="BG805" s="61" t="str">
        <f>IF(職員設定!$W$8="","",職員設定!$W$8)</f>
        <v>課税通勤手当</v>
      </c>
      <c r="BH805" s="151" t="str">
        <f>IF(BH761&lt;&gt;"",職員設定!$W$22,"0")</f>
        <v>0</v>
      </c>
      <c r="BI805" s="2"/>
      <c r="BJ805" s="999">
        <f>SUM(BJ761:BJ799)-BJ800</f>
        <v>0</v>
      </c>
      <c r="BK805" s="992">
        <f>SUM(BK761:BK799)-BK800</f>
        <v>0</v>
      </c>
      <c r="BL805" s="97"/>
      <c r="BM805" s="159"/>
      <c r="BN805" s="2"/>
      <c r="BO805" s="999">
        <f>SUM(BO761:BO799)-BO800</f>
        <v>0</v>
      </c>
      <c r="BP805" s="957">
        <f>SUM(BP761:BP799)-BP800</f>
        <v>0</v>
      </c>
      <c r="BQ805" s="97"/>
      <c r="BR805" s="159"/>
      <c r="BS805" s="2"/>
      <c r="BT805" s="999">
        <f>SUM(BT761:BT799)-BT800</f>
        <v>0</v>
      </c>
      <c r="BU805" s="957">
        <f>SUM(BU761:BU799)-BU800</f>
        <v>0</v>
      </c>
      <c r="BV805" s="97"/>
      <c r="BW805" s="159"/>
      <c r="BX805" s="2"/>
      <c r="BY805" s="999">
        <f>SUM(BY761:BY799)-BY800</f>
        <v>0</v>
      </c>
      <c r="BZ805" s="957">
        <f>SUM(BZ761:BZ799)-BZ800</f>
        <v>0</v>
      </c>
      <c r="CA805" s="1089">
        <f>SUM(CA761:CA799)-CA800</f>
        <v>170526</v>
      </c>
      <c r="CB805" s="1088">
        <f>SUM(CB761:CB799)-CB800</f>
        <v>8000</v>
      </c>
      <c r="CC805" s="1015" t="str">
        <f>IF(BZ805+BU805+BP805+BK805+BF805+BA805+AV805+AQ805+AL805+AG805+AB805+W805+R805+CB816+CC816-CC817-CB817=0,"〇",BZ805+BU805+BP805+BK805+BF805+BA805+AV805+AQ805+AL805+AG805+AB805+W805+R805+CB816+CC816-CC817-CB817)</f>
        <v>〇</v>
      </c>
    </row>
    <row r="806" spans="1:81" ht="18" customHeight="1">
      <c r="A806" s="1180"/>
      <c r="B806" s="1134"/>
      <c r="C806" s="1135"/>
      <c r="D806" s="62" t="str">
        <f>IF(職員設定!$X$8="","",職員設定!$X$8)</f>
        <v>名称</v>
      </c>
      <c r="E806" s="157">
        <v>2301</v>
      </c>
      <c r="F806" s="2"/>
      <c r="G806" s="1046"/>
      <c r="H806" s="1096"/>
      <c r="I806" s="62" t="str">
        <f>IF(職員設定!$X$8="","",職員設定!$X$8)</f>
        <v>名称</v>
      </c>
      <c r="J806" s="157">
        <f>IF(J761&lt;&gt;"",職員設定!$X$22,"0")</f>
        <v>0</v>
      </c>
      <c r="K806" s="2"/>
      <c r="L806" s="1046"/>
      <c r="M806" s="1096"/>
      <c r="N806" s="62" t="str">
        <f>IF(職員設定!$X$8="","",職員設定!$X$8)</f>
        <v>名称</v>
      </c>
      <c r="O806" s="152">
        <f>IF(O761&lt;&gt;"",職員設定!$X$22,"0")</f>
        <v>0</v>
      </c>
      <c r="P806" s="2"/>
      <c r="Q806" s="974"/>
      <c r="R806" s="993"/>
      <c r="S806" s="62" t="str">
        <f>IF(職員設定!$X$8="","",職員設定!$X$8)</f>
        <v>名称</v>
      </c>
      <c r="T806" s="152">
        <f>IF(T761&lt;&gt;"",職員設定!$X$22,"0")</f>
        <v>0</v>
      </c>
      <c r="U806" s="2"/>
      <c r="V806" s="974"/>
      <c r="W806" s="993"/>
      <c r="X806" s="62" t="str">
        <f>IF(職員設定!$X$8="","",職員設定!$X$8)</f>
        <v>名称</v>
      </c>
      <c r="Y806" s="152">
        <f>IF(Y761&lt;&gt;"",職員設定!$X$22,"0")</f>
        <v>0</v>
      </c>
      <c r="Z806" s="2"/>
      <c r="AA806" s="974"/>
      <c r="AB806" s="993"/>
      <c r="AC806" s="62" t="str">
        <f>IF(職員設定!$X$8="","",職員設定!$X$8)</f>
        <v>名称</v>
      </c>
      <c r="AD806" s="152" t="str">
        <f>IF(AD761&lt;&gt;"",職員設定!$X$22,"0")</f>
        <v>0</v>
      </c>
      <c r="AE806" s="2"/>
      <c r="AF806" s="974"/>
      <c r="AG806" s="993"/>
      <c r="AH806" s="62" t="str">
        <f>IF(職員設定!$X$8="","",職員設定!$X$8)</f>
        <v>名称</v>
      </c>
      <c r="AI806" s="152" t="str">
        <f>IF(AI761&lt;&gt;"",職員設定!$X$22,"0")</f>
        <v>0</v>
      </c>
      <c r="AJ806" s="2"/>
      <c r="AK806" s="974"/>
      <c r="AL806" s="993"/>
      <c r="AM806" s="62" t="str">
        <f>IF(職員設定!$X$8="","",職員設定!$X$8)</f>
        <v>名称</v>
      </c>
      <c r="AN806" s="152" t="str">
        <f>IF(AN761&lt;&gt;"",職員設定!$X$22,"0")</f>
        <v>0</v>
      </c>
      <c r="AO806" s="2"/>
      <c r="AP806" s="974"/>
      <c r="AQ806" s="993"/>
      <c r="AR806" s="62" t="str">
        <f>IF(職員設定!$X$8="","",職員設定!$X$8)</f>
        <v>名称</v>
      </c>
      <c r="AS806" s="152" t="str">
        <f>IF(AS761&lt;&gt;"",職員設定!$X$22,"0")</f>
        <v>0</v>
      </c>
      <c r="AT806" s="2"/>
      <c r="AU806" s="974"/>
      <c r="AV806" s="993"/>
      <c r="AW806" s="62" t="str">
        <f>IF(職員設定!$X$8="","",職員設定!$X$8)</f>
        <v>名称</v>
      </c>
      <c r="AX806" s="152" t="str">
        <f>IF(AX761&lt;&gt;"",職員設定!$X$22,"0")</f>
        <v>0</v>
      </c>
      <c r="AY806" s="2"/>
      <c r="AZ806" s="974"/>
      <c r="BA806" s="993"/>
      <c r="BB806" s="62" t="str">
        <f>IF(職員設定!$X$8="","",職員設定!$X$8)</f>
        <v>名称</v>
      </c>
      <c r="BC806" s="152" t="str">
        <f>IF(BC761&lt;&gt;"",職員設定!$X$22,"0")</f>
        <v>0</v>
      </c>
      <c r="BD806" s="2"/>
      <c r="BE806" s="974"/>
      <c r="BF806" s="993"/>
      <c r="BG806" s="62" t="str">
        <f>IF(職員設定!$X$8="","",職員設定!$X$8)</f>
        <v>名称</v>
      </c>
      <c r="BH806" s="152" t="str">
        <f>IF(BH761&lt;&gt;"",職員設定!$X$22,"0")</f>
        <v>0</v>
      </c>
      <c r="BI806" s="2"/>
      <c r="BJ806" s="974"/>
      <c r="BK806" s="993"/>
      <c r="BL806" s="99"/>
      <c r="BM806" s="160"/>
      <c r="BN806" s="2"/>
      <c r="BO806" s="974"/>
      <c r="BP806" s="958"/>
      <c r="BQ806" s="99"/>
      <c r="BR806" s="160"/>
      <c r="BS806" s="2"/>
      <c r="BT806" s="974"/>
      <c r="BU806" s="958"/>
      <c r="BV806" s="99"/>
      <c r="BW806" s="160"/>
      <c r="BX806" s="2"/>
      <c r="BY806" s="974"/>
      <c r="BZ806" s="958"/>
      <c r="CA806" s="1004"/>
      <c r="CB806" s="1020"/>
      <c r="CC806" s="1016"/>
    </row>
    <row r="807" spans="1:81" ht="18" customHeight="1" thickBot="1">
      <c r="A807" s="1180"/>
      <c r="B807" s="1136"/>
      <c r="C807" s="1137"/>
      <c r="D807" s="63" t="str">
        <f>IF(職員設定!$Y$8="","",職員設定!$Y$8)</f>
        <v>名称</v>
      </c>
      <c r="E807" s="158">
        <f>IF(E761&lt;&gt;"",職員設定!$Y$22,"0")</f>
        <v>0</v>
      </c>
      <c r="F807" s="2"/>
      <c r="G807" s="1094"/>
      <c r="H807" s="1097"/>
      <c r="I807" s="63" t="str">
        <f>IF(職員設定!$Y$8="","",職員設定!$Y$8)</f>
        <v>名称</v>
      </c>
      <c r="J807" s="158">
        <f>IF(J761&lt;&gt;"",職員設定!$Y$22,"0")</f>
        <v>0</v>
      </c>
      <c r="K807" s="2"/>
      <c r="L807" s="1094"/>
      <c r="M807" s="1097"/>
      <c r="N807" s="63" t="str">
        <f>IF(職員設定!$Y$8="","",職員設定!$Y$8)</f>
        <v>名称</v>
      </c>
      <c r="O807" s="153">
        <f>IF(O761&lt;&gt;"",職員設定!$Y$22,"0")</f>
        <v>0</v>
      </c>
      <c r="P807" s="24"/>
      <c r="Q807" s="975"/>
      <c r="R807" s="994"/>
      <c r="S807" s="63" t="str">
        <f>IF(職員設定!$Y$8="","",職員設定!$Y$8)</f>
        <v>名称</v>
      </c>
      <c r="T807" s="153">
        <f>IF(T761&lt;&gt;"",職員設定!$Y$22,"0")</f>
        <v>0</v>
      </c>
      <c r="U807" s="24"/>
      <c r="V807" s="975"/>
      <c r="W807" s="994"/>
      <c r="X807" s="63" t="str">
        <f>IF(職員設定!$Y$8="","",職員設定!$Y$8)</f>
        <v>名称</v>
      </c>
      <c r="Y807" s="153">
        <f>IF(Y761&lt;&gt;"",職員設定!$Y$22,"0")</f>
        <v>0</v>
      </c>
      <c r="Z807" s="24"/>
      <c r="AA807" s="975"/>
      <c r="AB807" s="994"/>
      <c r="AC807" s="63" t="str">
        <f>IF(職員設定!$Y$8="","",職員設定!$Y$8)</f>
        <v>名称</v>
      </c>
      <c r="AD807" s="153" t="str">
        <f>IF(AD761&lt;&gt;"",職員設定!$Y$22,"0")</f>
        <v>0</v>
      </c>
      <c r="AE807" s="24"/>
      <c r="AF807" s="975"/>
      <c r="AG807" s="994"/>
      <c r="AH807" s="63" t="str">
        <f>IF(職員設定!$Y$8="","",職員設定!$Y$8)</f>
        <v>名称</v>
      </c>
      <c r="AI807" s="153" t="str">
        <f>IF(AI761&lt;&gt;"",職員設定!$Y$22,"0")</f>
        <v>0</v>
      </c>
      <c r="AJ807" s="24"/>
      <c r="AK807" s="975"/>
      <c r="AL807" s="994"/>
      <c r="AM807" s="63" t="str">
        <f>IF(職員設定!$Y$8="","",職員設定!$Y$8)</f>
        <v>名称</v>
      </c>
      <c r="AN807" s="153" t="str">
        <f>IF(AN761&lt;&gt;"",職員設定!$Y$22,"0")</f>
        <v>0</v>
      </c>
      <c r="AO807" s="24"/>
      <c r="AP807" s="975"/>
      <c r="AQ807" s="994"/>
      <c r="AR807" s="63" t="str">
        <f>IF(職員設定!$Y$8="","",職員設定!$Y$8)</f>
        <v>名称</v>
      </c>
      <c r="AS807" s="153" t="str">
        <f>IF(AS761&lt;&gt;"",職員設定!$Y$22,"0")</f>
        <v>0</v>
      </c>
      <c r="AT807" s="24"/>
      <c r="AU807" s="975"/>
      <c r="AV807" s="994"/>
      <c r="AW807" s="63" t="str">
        <f>IF(職員設定!$Y$8="","",職員設定!$Y$8)</f>
        <v>名称</v>
      </c>
      <c r="AX807" s="153" t="str">
        <f>IF(AX761&lt;&gt;"",職員設定!$Y$22,"0")</f>
        <v>0</v>
      </c>
      <c r="AY807" s="24"/>
      <c r="AZ807" s="975"/>
      <c r="BA807" s="994"/>
      <c r="BB807" s="63" t="str">
        <f>IF(職員設定!$Y$8="","",職員設定!$Y$8)</f>
        <v>名称</v>
      </c>
      <c r="BC807" s="153" t="str">
        <f>IF(BC761&lt;&gt;"",職員設定!$Y$22,"0")</f>
        <v>0</v>
      </c>
      <c r="BD807" s="24"/>
      <c r="BE807" s="975"/>
      <c r="BF807" s="994"/>
      <c r="BG807" s="63" t="str">
        <f>IF(職員設定!$Y$8="","",職員設定!$Y$8)</f>
        <v>名称</v>
      </c>
      <c r="BH807" s="153" t="str">
        <f>IF(BH761&lt;&gt;"",職員設定!$Y$22,"0")</f>
        <v>0</v>
      </c>
      <c r="BI807" s="24"/>
      <c r="BJ807" s="975"/>
      <c r="BK807" s="994"/>
      <c r="BL807" s="101"/>
      <c r="BM807" s="161"/>
      <c r="BN807" s="2"/>
      <c r="BO807" s="975"/>
      <c r="BP807" s="959"/>
      <c r="BQ807" s="101"/>
      <c r="BR807" s="161"/>
      <c r="BS807" s="2"/>
      <c r="BT807" s="975"/>
      <c r="BU807" s="959"/>
      <c r="BV807" s="101"/>
      <c r="BW807" s="161"/>
      <c r="BX807" s="2"/>
      <c r="BY807" s="975"/>
      <c r="BZ807" s="959"/>
      <c r="CA807" s="1005"/>
      <c r="CB807" s="1021"/>
      <c r="CC807" s="1017"/>
    </row>
    <row r="808" spans="1:81" ht="18" customHeight="1">
      <c r="A808" s="1180"/>
      <c r="B808" s="1138"/>
      <c r="C808" s="1139"/>
      <c r="D808" s="64" t="s">
        <v>15</v>
      </c>
      <c r="E808" s="8">
        <f>E807+E806+E805+E804+E798+E794+E790+E786+E782+E778+E774+E771+E768+E765+E762-E802</f>
        <v>165151</v>
      </c>
      <c r="F808" s="963" t="str">
        <f>IF(E809=F809,"〇","×")</f>
        <v>〇</v>
      </c>
      <c r="G808" s="964"/>
      <c r="H808" s="965"/>
      <c r="I808" s="64" t="s">
        <v>15</v>
      </c>
      <c r="J808" s="8">
        <f>J807+J806+J805+J804+J798+J794+J790+J786+J782+J778+J774+J771+J768+J765+J762-J802</f>
        <v>163300</v>
      </c>
      <c r="K808" s="963" t="str">
        <f>IF(J809=K809,"〇","×")</f>
        <v>〇</v>
      </c>
      <c r="L808" s="964"/>
      <c r="M808" s="1098"/>
      <c r="N808" s="64" t="s">
        <v>15</v>
      </c>
      <c r="O808" s="8">
        <f>O807+O806+O805+O804+O798+O794+O790+O786+O782+O778+O774+O771+O768+O765+O762-O802</f>
        <v>164584</v>
      </c>
      <c r="P808" s="963" t="str">
        <f>IF(O809=P809,"〇","×")</f>
        <v>〇</v>
      </c>
      <c r="Q808" s="964"/>
      <c r="R808" s="965"/>
      <c r="S808" s="64" t="s">
        <v>15</v>
      </c>
      <c r="T808" s="8">
        <f>T807+T806+T805+T804+T798+T794+T790+T786+T782+T778+T774+T771+T768+T765+T762-T802</f>
        <v>163000</v>
      </c>
      <c r="U808" s="963" t="str">
        <f>IF(T809=U809,"〇","×")</f>
        <v>〇</v>
      </c>
      <c r="V808" s="964"/>
      <c r="W808" s="965"/>
      <c r="X808" s="64" t="s">
        <v>15</v>
      </c>
      <c r="Y808" s="8">
        <f>Y807+Y806+Y805+Y804+Y798+Y794+Y790+Y786+Y782+Y778+Y774+Y771+Y768+Y765+Y762-Y802</f>
        <v>164336</v>
      </c>
      <c r="Z808" s="963" t="str">
        <f>IF(Y809=Z809,"〇","×")</f>
        <v>〇</v>
      </c>
      <c r="AA808" s="964"/>
      <c r="AB808" s="965"/>
      <c r="AC808" s="64" t="s">
        <v>15</v>
      </c>
      <c r="AD808" s="8">
        <f>AD807+AD806+AD805+AD804+AD798+AD794+AD790+AD786+AD782+AD778+AD774+AD771+AD768+AD765+AD762-AD802</f>
        <v>0</v>
      </c>
      <c r="AE808" s="963" t="str">
        <f>IF(AD809=AE809,"〇","×")</f>
        <v>〇</v>
      </c>
      <c r="AF808" s="964"/>
      <c r="AG808" s="965"/>
      <c r="AH808" s="64" t="s">
        <v>15</v>
      </c>
      <c r="AI808" s="8">
        <f>AI807+AI806+AI805+AI804+AI798+AI794+AI790+AI786+AI782+AI778+AI774+AI771+AI768+AI765+AI762-AI802</f>
        <v>0</v>
      </c>
      <c r="AJ808" s="963" t="str">
        <f>IF(AI809=AJ809,"〇","×")</f>
        <v>〇</v>
      </c>
      <c r="AK808" s="964"/>
      <c r="AL808" s="965"/>
      <c r="AM808" s="64" t="s">
        <v>15</v>
      </c>
      <c r="AN808" s="8">
        <f>AN807+AN806+AN805+AN804+AN798+AN794+AN790+AN786+AN782+AN778+AN774+AN771+AN768+AN765+AN762-AN802</f>
        <v>0</v>
      </c>
      <c r="AO808" s="963" t="str">
        <f>IF(AN809=AO809,"〇","×")</f>
        <v>〇</v>
      </c>
      <c r="AP808" s="964"/>
      <c r="AQ808" s="965"/>
      <c r="AR808" s="64" t="s">
        <v>15</v>
      </c>
      <c r="AS808" s="8">
        <f>AS807+AS806+AS805+AS804+AS798+AS794+AS790+AS786+AS782+AS778+AS774+AS771+AS768+AS765+AS762-AS802</f>
        <v>0</v>
      </c>
      <c r="AT808" s="963" t="str">
        <f>IF(AS809=AT809,"〇","×")</f>
        <v>〇</v>
      </c>
      <c r="AU808" s="964"/>
      <c r="AV808" s="965"/>
      <c r="AW808" s="64" t="s">
        <v>15</v>
      </c>
      <c r="AX808" s="8">
        <f>AX807+AX806+AX805+AX804+AX798+AX794+AX790+AX786+AX782+AX778+AX774+AX771+AX768+AX765+AX762-AX802</f>
        <v>0</v>
      </c>
      <c r="AY808" s="963" t="str">
        <f>IF(AX809=AY809,"〇","×")</f>
        <v>〇</v>
      </c>
      <c r="AZ808" s="964"/>
      <c r="BA808" s="965"/>
      <c r="BB808" s="64" t="s">
        <v>15</v>
      </c>
      <c r="BC808" s="8">
        <f>BC807+BC806+BC805+BC804+BC798+BC794+BC790+BC786+BC782+BC778+BC774+BC771+BC768+BC765+BC762-BC802</f>
        <v>0</v>
      </c>
      <c r="BD808" s="963" t="str">
        <f>IF(BC809=BD809,"〇","×")</f>
        <v>〇</v>
      </c>
      <c r="BE808" s="964"/>
      <c r="BF808" s="965"/>
      <c r="BG808" s="64" t="s">
        <v>15</v>
      </c>
      <c r="BH808" s="8">
        <f>BH807+BH806+BH805+BH804+BH798+BH794+BH790+BH786+BH782+BH778+BH774+BH771+BH768+BH765+BH762-BH802</f>
        <v>0</v>
      </c>
      <c r="BI808" s="963" t="str">
        <f>IF(BH809=BI809,"〇","×")</f>
        <v>〇</v>
      </c>
      <c r="BJ808" s="964"/>
      <c r="BK808" s="965"/>
      <c r="BL808" s="64" t="s">
        <v>15</v>
      </c>
      <c r="BM808" s="8">
        <f>BM778</f>
        <v>0</v>
      </c>
      <c r="BN808" s="963" t="str">
        <f>IF(BM809=BN809,"〇","×")</f>
        <v>〇</v>
      </c>
      <c r="BO808" s="964"/>
      <c r="BP808" s="965"/>
      <c r="BQ808" s="64" t="s">
        <v>15</v>
      </c>
      <c r="BR808" s="8">
        <f>BR778</f>
        <v>0</v>
      </c>
      <c r="BS808" s="963" t="str">
        <f>IF(BR809=BS809,"〇","×")</f>
        <v>〇</v>
      </c>
      <c r="BT808" s="964"/>
      <c r="BU808" s="965"/>
      <c r="BV808" s="64" t="s">
        <v>15</v>
      </c>
      <c r="BW808" s="8">
        <f>BW778</f>
        <v>0</v>
      </c>
      <c r="BX808" s="963" t="str">
        <f>IF(BW809=BX809,"〇","×")</f>
        <v>〇</v>
      </c>
      <c r="BY808" s="964"/>
      <c r="BZ808" s="965"/>
      <c r="CA808" s="292">
        <f>BW808+BR808+BM808+BH808+BC808+AX808+AS808+AN808+AI808+AD808+Y808+T808+O808+J808+E808</f>
        <v>820371</v>
      </c>
      <c r="CB808" s="292"/>
      <c r="CC808" s="697"/>
    </row>
    <row r="809" spans="1:81" ht="18" customHeight="1" thickBot="1">
      <c r="A809" s="1180"/>
      <c r="B809" s="1149"/>
      <c r="C809" s="1150"/>
      <c r="D809" s="65" t="s">
        <v>100</v>
      </c>
      <c r="E809" s="27">
        <f>E807+E806+E805+E804+E797+E793+E789+E785+E781+E777+E773+E770+E767+E764+E761-E801</f>
        <v>199151</v>
      </c>
      <c r="F809" s="981">
        <f>E808+G805/F761+H805/F761</f>
        <v>199151</v>
      </c>
      <c r="G809" s="982"/>
      <c r="H809" s="359"/>
      <c r="I809" s="65" t="s">
        <v>100</v>
      </c>
      <c r="J809" s="27">
        <f>J807+J806+J805+J804+J797+J793+J789+J785+J781+J777+J773+J770+J767+J764+J761-J801</f>
        <v>197300</v>
      </c>
      <c r="K809" s="981">
        <f>J808+L805/K761+M805/K761</f>
        <v>197300</v>
      </c>
      <c r="L809" s="982"/>
      <c r="M809" s="365"/>
      <c r="N809" s="65" t="s">
        <v>100</v>
      </c>
      <c r="O809" s="27">
        <f>O807+O806+O805+O804+O797+O793+O789+O785+O781+O777+O773+O770+O767+O764+O761-O801</f>
        <v>198858</v>
      </c>
      <c r="P809" s="981">
        <f>O808+Q805/P761+R805/P761</f>
        <v>198858</v>
      </c>
      <c r="Q809" s="982"/>
      <c r="R809" s="359"/>
      <c r="S809" s="65" t="s">
        <v>100</v>
      </c>
      <c r="T809" s="27">
        <f>T807+T806+T805+T804+T797+T793+T789+T785+T781+T777+T773+T770+T767+T764+T761-T801</f>
        <v>197000</v>
      </c>
      <c r="U809" s="981">
        <f>T808+V805/U761+W805/U761</f>
        <v>197000</v>
      </c>
      <c r="V809" s="982"/>
      <c r="W809" s="359"/>
      <c r="X809" s="65" t="s">
        <v>100</v>
      </c>
      <c r="Y809" s="27">
        <f>Y807+Y806+Y805+Y804+Y797+Y793+Y789+Y785+Y781+Y777+Y773+Y770+Y767+Y764+Y761-Y801</f>
        <v>198588</v>
      </c>
      <c r="Z809" s="981">
        <f>Y808+AA805/Z761+AB805/Z761</f>
        <v>198588</v>
      </c>
      <c r="AA809" s="982"/>
      <c r="AB809" s="359"/>
      <c r="AC809" s="65" t="s">
        <v>100</v>
      </c>
      <c r="AD809" s="27">
        <f>AD807+AD806+AD805+AD804+AD797+AD793+AD789+AD785+AD781+AD777+AD773+AD770+AD767+AD764+AD761-AD801</f>
        <v>0</v>
      </c>
      <c r="AE809" s="981">
        <f>AD808+AF805/AE761+AG805/AE761</f>
        <v>0</v>
      </c>
      <c r="AF809" s="982"/>
      <c r="AG809" s="359"/>
      <c r="AH809" s="65" t="s">
        <v>100</v>
      </c>
      <c r="AI809" s="27">
        <f>AI807+AI806+AI805+AI804+AI797+AI793+AI789+AI785+AI781+AI777+AI773+AI770+AI767+AI764+AI761-AI801</f>
        <v>0</v>
      </c>
      <c r="AJ809" s="981">
        <f>AI808+AK805/AJ761+AL805/AJ761</f>
        <v>0</v>
      </c>
      <c r="AK809" s="982"/>
      <c r="AL809" s="359"/>
      <c r="AM809" s="65" t="s">
        <v>100</v>
      </c>
      <c r="AN809" s="27">
        <f>AN807+AN806+AN805+AN804+AN797+AN793+AN789+AN785+AN781+AN777+AN773+AN770+AN767+AN764+AN761-AN801</f>
        <v>0</v>
      </c>
      <c r="AO809" s="981">
        <f>AN808+AP805/AO761+AQ805/AO761</f>
        <v>0</v>
      </c>
      <c r="AP809" s="982"/>
      <c r="AQ809" s="359"/>
      <c r="AR809" s="65" t="s">
        <v>100</v>
      </c>
      <c r="AS809" s="27">
        <f>AS807+AS806+AS805+AS804+AS797+AS793+AS789+AS785+AS781+AS777+AS773+AS770+AS767+AS764+AS761-AS801</f>
        <v>0</v>
      </c>
      <c r="AT809" s="981">
        <f>AS808+AU805/AT761+AV805/AT761</f>
        <v>0</v>
      </c>
      <c r="AU809" s="982"/>
      <c r="AV809" s="359"/>
      <c r="AW809" s="65" t="s">
        <v>100</v>
      </c>
      <c r="AX809" s="27">
        <f>AX807+AX806+AX805+AX804+AX797+AX793+AX789+AX785+AX781+AX777+AX773+AX770+AX767+AX764+AX761-AX801</f>
        <v>0</v>
      </c>
      <c r="AY809" s="981">
        <f>AX808+AZ805/AY761+BA805/AY761</f>
        <v>0</v>
      </c>
      <c r="AZ809" s="982"/>
      <c r="BA809" s="359"/>
      <c r="BB809" s="65" t="s">
        <v>100</v>
      </c>
      <c r="BC809" s="27">
        <f>BC807+BC806+BC805+BC804+BC797+BC793+BC789+BC785+BC781+BC777+BC773+BC770+BC767+BC764+BC761-BC801</f>
        <v>0</v>
      </c>
      <c r="BD809" s="981">
        <f>BC808+BE805/BD761+BF805/BD761</f>
        <v>0</v>
      </c>
      <c r="BE809" s="982"/>
      <c r="BF809" s="359"/>
      <c r="BG809" s="65" t="s">
        <v>100</v>
      </c>
      <c r="BH809" s="27">
        <f>BH807+BH806+BH805+BH804+BH797+BH793+BH789+BH785+BH781+BH777+BH773+BH770+BH767+BH764+BH761-BH801</f>
        <v>0</v>
      </c>
      <c r="BI809" s="981">
        <f>BH808+BJ805/BI761+BK805/BI761</f>
        <v>0</v>
      </c>
      <c r="BJ809" s="982"/>
      <c r="BK809" s="365"/>
      <c r="BL809" s="65" t="s">
        <v>100</v>
      </c>
      <c r="BM809" s="27">
        <f>BM777</f>
        <v>0</v>
      </c>
      <c r="BN809" s="981">
        <f>BM808+BO805/BN761+BP805/BN761</f>
        <v>0</v>
      </c>
      <c r="BO809" s="982"/>
      <c r="BP809" s="359"/>
      <c r="BQ809" s="65" t="s">
        <v>100</v>
      </c>
      <c r="BR809" s="27">
        <f>BR777</f>
        <v>0</v>
      </c>
      <c r="BS809" s="981">
        <f>BR808+BT805/BS761+BU805/BS761</f>
        <v>0</v>
      </c>
      <c r="BT809" s="982"/>
      <c r="BU809" s="359"/>
      <c r="BV809" s="65" t="s">
        <v>100</v>
      </c>
      <c r="BW809" s="27">
        <f>BW777</f>
        <v>0</v>
      </c>
      <c r="BX809" s="981">
        <f>BW808+BY805/BX761+BZ805/BX761</f>
        <v>0</v>
      </c>
      <c r="BY809" s="982"/>
      <c r="BZ809" s="359"/>
      <c r="CA809" s="293">
        <f>BW809+BR809+BM809+BH809+BC809+AX809+AS809+AN809+AI809+AD809+Y809+T809+O809+J809+E809</f>
        <v>990897</v>
      </c>
      <c r="CB809" s="293"/>
      <c r="CC809" s="698"/>
    </row>
    <row r="810" spans="1:81" ht="18" customHeight="1" thickTop="1">
      <c r="A810" s="1180"/>
      <c r="B810" s="1128" t="s">
        <v>227</v>
      </c>
      <c r="C810" s="1129"/>
      <c r="D810" s="66" t="s">
        <v>17</v>
      </c>
      <c r="E810" s="74">
        <f>IF(E761="","",職員設定!$L$22)</f>
        <v>160000</v>
      </c>
      <c r="F810" s="114"/>
      <c r="G810" s="291"/>
      <c r="H810" s="67"/>
      <c r="I810" s="66" t="s">
        <v>17</v>
      </c>
      <c r="J810" s="74">
        <f>IF(J761="","",職員設定!$L$22)</f>
        <v>160000</v>
      </c>
      <c r="K810" s="114"/>
      <c r="L810" s="291"/>
      <c r="M810" s="291"/>
      <c r="N810" s="66" t="s">
        <v>17</v>
      </c>
      <c r="O810" s="74">
        <f>IF(O761="","",職員設定!$L$22)</f>
        <v>160000</v>
      </c>
      <c r="P810" s="950" t="s">
        <v>222</v>
      </c>
      <c r="Q810" s="951"/>
      <c r="R810" s="952"/>
      <c r="S810" s="66" t="s">
        <v>17</v>
      </c>
      <c r="T810" s="74">
        <f>IF(T761="","",職員設定!$L$22)</f>
        <v>160000</v>
      </c>
      <c r="U810" s="950" t="s">
        <v>222</v>
      </c>
      <c r="V810" s="951"/>
      <c r="W810" s="952"/>
      <c r="X810" s="66" t="s">
        <v>17</v>
      </c>
      <c r="Y810" s="74">
        <f>IF(Y761="","",職員設定!$L$22)</f>
        <v>160000</v>
      </c>
      <c r="Z810" s="950" t="s">
        <v>222</v>
      </c>
      <c r="AA810" s="951"/>
      <c r="AB810" s="952"/>
      <c r="AC810" s="66" t="s">
        <v>17</v>
      </c>
      <c r="AD810" s="74" t="str">
        <f>IF(AD761="","",職員設定!$L$22)</f>
        <v/>
      </c>
      <c r="AE810" s="950" t="s">
        <v>222</v>
      </c>
      <c r="AF810" s="951"/>
      <c r="AG810" s="952"/>
      <c r="AH810" s="66" t="s">
        <v>17</v>
      </c>
      <c r="AI810" s="74" t="str">
        <f>IF(AI761="","",職員設定!$L$22)</f>
        <v/>
      </c>
      <c r="AJ810" s="950" t="s">
        <v>222</v>
      </c>
      <c r="AK810" s="951"/>
      <c r="AL810" s="952"/>
      <c r="AM810" s="66" t="s">
        <v>17</v>
      </c>
      <c r="AN810" s="74" t="str">
        <f>IF(AN761="","",職員設定!$L$22)</f>
        <v/>
      </c>
      <c r="AO810" s="950" t="s">
        <v>222</v>
      </c>
      <c r="AP810" s="951"/>
      <c r="AQ810" s="952"/>
      <c r="AR810" s="66" t="s">
        <v>17</v>
      </c>
      <c r="AS810" s="74" t="str">
        <f>IF(AS761="","",職員設定!$L$22)</f>
        <v/>
      </c>
      <c r="AT810" s="950" t="s">
        <v>222</v>
      </c>
      <c r="AU810" s="951"/>
      <c r="AV810" s="952"/>
      <c r="AW810" s="66" t="s">
        <v>17</v>
      </c>
      <c r="AX810" s="74" t="str">
        <f>IF(AX761="","",職員設定!$L$22)</f>
        <v/>
      </c>
      <c r="AY810" s="950" t="s">
        <v>222</v>
      </c>
      <c r="AZ810" s="951"/>
      <c r="BA810" s="952"/>
      <c r="BB810" s="66" t="s">
        <v>17</v>
      </c>
      <c r="BC810" s="74" t="str">
        <f>IF(BC761="","",職員設定!$L$22)</f>
        <v/>
      </c>
      <c r="BD810" s="950" t="s">
        <v>222</v>
      </c>
      <c r="BE810" s="951"/>
      <c r="BF810" s="952"/>
      <c r="BG810" s="66" t="s">
        <v>17</v>
      </c>
      <c r="BH810" s="74" t="str">
        <f>IF(BH761="","",職員設定!$L$22)</f>
        <v/>
      </c>
      <c r="BI810" s="114"/>
      <c r="BJ810" s="291"/>
      <c r="BK810" s="291"/>
      <c r="BL810" s="66"/>
      <c r="BM810" s="74"/>
      <c r="BN810" s="950" t="s">
        <v>222</v>
      </c>
      <c r="BO810" s="951"/>
      <c r="BP810" s="952"/>
      <c r="BQ810" s="66"/>
      <c r="BR810" s="74"/>
      <c r="BS810" s="950" t="s">
        <v>222</v>
      </c>
      <c r="BT810" s="951"/>
      <c r="BU810" s="952"/>
      <c r="BV810" s="66"/>
      <c r="BW810" s="74"/>
      <c r="BX810" s="950" t="s">
        <v>222</v>
      </c>
      <c r="BY810" s="951"/>
      <c r="BZ810" s="952"/>
      <c r="CA810" s="294"/>
      <c r="CB810" s="1008" t="s">
        <v>223</v>
      </c>
      <c r="CC810" s="1010" t="s">
        <v>224</v>
      </c>
    </row>
    <row r="811" spans="1:81" ht="18" customHeight="1">
      <c r="A811" s="1180"/>
      <c r="B811" s="1130"/>
      <c r="C811" s="1131"/>
      <c r="D811" s="68" t="s">
        <v>63</v>
      </c>
      <c r="E811" s="34">
        <v>180000</v>
      </c>
      <c r="F811" s="1120" t="s">
        <v>104</v>
      </c>
      <c r="G811" s="1121"/>
      <c r="H811" s="1148"/>
      <c r="I811" s="68" t="s">
        <v>63</v>
      </c>
      <c r="J811" s="34">
        <f>IF(J761="","",E811)</f>
        <v>180000</v>
      </c>
      <c r="K811" s="1120" t="s">
        <v>104</v>
      </c>
      <c r="L811" s="1121"/>
      <c r="M811" s="759"/>
      <c r="N811" s="68" t="s">
        <v>63</v>
      </c>
      <c r="O811" s="34">
        <f>IF(O761="","",J811)</f>
        <v>180000</v>
      </c>
      <c r="P811" s="1006" t="s">
        <v>221</v>
      </c>
      <c r="Q811" s="1007"/>
      <c r="R811" s="537"/>
      <c r="S811" s="68" t="s">
        <v>63</v>
      </c>
      <c r="T811" s="34">
        <f>IF(T761="","",O811)</f>
        <v>180000</v>
      </c>
      <c r="U811" s="1006" t="s">
        <v>221</v>
      </c>
      <c r="V811" s="1007"/>
      <c r="W811" s="537">
        <v>10000</v>
      </c>
      <c r="X811" s="68" t="s">
        <v>63</v>
      </c>
      <c r="Y811" s="34">
        <f>IF(Y761="","",T811)</f>
        <v>180000</v>
      </c>
      <c r="Z811" s="1006" t="s">
        <v>221</v>
      </c>
      <c r="AA811" s="1007"/>
      <c r="AB811" s="537">
        <v>10000</v>
      </c>
      <c r="AC811" s="68" t="s">
        <v>63</v>
      </c>
      <c r="AD811" s="34" t="str">
        <f>IF(AD761="","",Y811)</f>
        <v/>
      </c>
      <c r="AE811" s="1006" t="s">
        <v>221</v>
      </c>
      <c r="AF811" s="1007"/>
      <c r="AG811" s="537"/>
      <c r="AH811" s="68" t="s">
        <v>63</v>
      </c>
      <c r="AI811" s="34" t="str">
        <f>IF(AI761="","",AD811)</f>
        <v/>
      </c>
      <c r="AJ811" s="1006" t="s">
        <v>221</v>
      </c>
      <c r="AK811" s="1007"/>
      <c r="AL811" s="537"/>
      <c r="AM811" s="68" t="s">
        <v>63</v>
      </c>
      <c r="AN811" s="34" t="str">
        <f>IF(AN761="","",AI811)</f>
        <v/>
      </c>
      <c r="AO811" s="1006" t="s">
        <v>221</v>
      </c>
      <c r="AP811" s="1007"/>
      <c r="AQ811" s="537"/>
      <c r="AR811" s="68" t="s">
        <v>63</v>
      </c>
      <c r="AS811" s="34" t="str">
        <f>IF(AS761="","",AN811)</f>
        <v/>
      </c>
      <c r="AT811" s="1006" t="s">
        <v>221</v>
      </c>
      <c r="AU811" s="1007"/>
      <c r="AV811" s="537"/>
      <c r="AW811" s="68" t="s">
        <v>63</v>
      </c>
      <c r="AX811" s="34" t="str">
        <f>IF(AX761="","",AS811)</f>
        <v/>
      </c>
      <c r="AY811" s="1006" t="s">
        <v>221</v>
      </c>
      <c r="AZ811" s="1007"/>
      <c r="BA811" s="537"/>
      <c r="BB811" s="68" t="s">
        <v>63</v>
      </c>
      <c r="BC811" s="34" t="str">
        <f>IF(BC761="","",AX811)</f>
        <v/>
      </c>
      <c r="BD811" s="1006" t="s">
        <v>221</v>
      </c>
      <c r="BE811" s="1007"/>
      <c r="BF811" s="537"/>
      <c r="BG811" s="68" t="s">
        <v>63</v>
      </c>
      <c r="BH811" s="34" t="str">
        <f>IF(BH761="","",BC811)</f>
        <v/>
      </c>
      <c r="BI811" s="1062" t="s">
        <v>104</v>
      </c>
      <c r="BJ811" s="1198"/>
      <c r="BK811" s="407"/>
      <c r="BL811" s="68"/>
      <c r="BM811" s="28"/>
      <c r="BN811" s="529"/>
      <c r="BO811" s="527"/>
      <c r="BP811" s="408"/>
      <c r="BQ811" s="68"/>
      <c r="BR811" s="28"/>
      <c r="BS811" s="529"/>
      <c r="BT811" s="527"/>
      <c r="BU811" s="408"/>
      <c r="BV811" s="68"/>
      <c r="BW811" s="28"/>
      <c r="BX811" s="529"/>
      <c r="BY811" s="527"/>
      <c r="BZ811" s="408"/>
      <c r="CA811" s="295"/>
      <c r="CB811" s="1009"/>
      <c r="CC811" s="1011"/>
    </row>
    <row r="812" spans="1:81" ht="18" customHeight="1">
      <c r="A812" s="1180"/>
      <c r="B812" s="1130"/>
      <c r="C812" s="1131"/>
      <c r="D812" s="68" t="s">
        <v>18</v>
      </c>
      <c r="E812" s="10">
        <f>IF(E810="","",(E811-E810)*F761)</f>
        <v>20000</v>
      </c>
      <c r="F812" s="360"/>
      <c r="G812" s="547">
        <f>ROUND(IF(E812="",0,E812*E4*F761+E812*G4*F761),0)</f>
        <v>2857</v>
      </c>
      <c r="H812" s="450"/>
      <c r="I812" s="68" t="s">
        <v>18</v>
      </c>
      <c r="J812" s="10">
        <f>IF(J810="","",(J811-J810)*K761)</f>
        <v>20000</v>
      </c>
      <c r="K812" s="360"/>
      <c r="L812" s="547">
        <f>ROUND(IF(J812="",0,J812*J4*K761+J812*L4*K761),0)</f>
        <v>2857</v>
      </c>
      <c r="M812" s="450"/>
      <c r="N812" s="68" t="s">
        <v>18</v>
      </c>
      <c r="O812" s="10">
        <f>IF(O810="","",(O811-O810)*P761)</f>
        <v>20000</v>
      </c>
      <c r="P812" s="107"/>
      <c r="Q812" s="522">
        <f>ROUND(IF(O812="",0,O812*O4*P761+O812*Q4*P761),0)</f>
        <v>2857</v>
      </c>
      <c r="R812" s="520">
        <f>ROUND(IF(R811="",0,R811*O4*P761+R811*Q4*P761),0)</f>
        <v>0</v>
      </c>
      <c r="S812" s="68" t="s">
        <v>18</v>
      </c>
      <c r="T812" s="10">
        <f>IF(T810="","",(T811-T810)*U761)</f>
        <v>20000</v>
      </c>
      <c r="U812" s="107"/>
      <c r="V812" s="522">
        <f>ROUND(IF(T812="",0,T812*T4*U761+T812*V4*U761),0)</f>
        <v>2857</v>
      </c>
      <c r="W812" s="520">
        <f>ROUND(IF(W811="",0,W811*T4*U761+W811*V4*U761),0)</f>
        <v>1429</v>
      </c>
      <c r="X812" s="68" t="s">
        <v>18</v>
      </c>
      <c r="Y812" s="10">
        <f>IF(Y810="","",(Y811-Y810)*Z761)</f>
        <v>20000</v>
      </c>
      <c r="Z812" s="107"/>
      <c r="AA812" s="522">
        <f>ROUND(IF(Y812="",0,Y812*Y4*Z761+Y812*AA4*Z761),0)</f>
        <v>2857</v>
      </c>
      <c r="AB812" s="520">
        <f>ROUND(IF(AB811="",0,AB811*Y4*Z761+AB811*AA4*Z761),0)</f>
        <v>1429</v>
      </c>
      <c r="AC812" s="68" t="s">
        <v>18</v>
      </c>
      <c r="AD812" s="10" t="str">
        <f>IF(AD810="","",(AD811-AD810)*AE761)</f>
        <v/>
      </c>
      <c r="AE812" s="107"/>
      <c r="AF812" s="522">
        <f>ROUND(IF(AD812="",0,AD812*AD4*AE761+AD812*AF4*AE761),0)</f>
        <v>0</v>
      </c>
      <c r="AG812" s="520">
        <f>ROUND(IF(AG811="",0,AG811*AD4*AE761+AG811*AF4*AE761),0)</f>
        <v>0</v>
      </c>
      <c r="AH812" s="68" t="s">
        <v>18</v>
      </c>
      <c r="AI812" s="10" t="str">
        <f>IF(AI810="","",(AI811-AI810)*AJ761)</f>
        <v/>
      </c>
      <c r="AJ812" s="107"/>
      <c r="AK812" s="522">
        <f>ROUND(IF(AI812="",0,AI812*AI4*AJ761+AI812*AK4*AJ761),0)</f>
        <v>0</v>
      </c>
      <c r="AL812" s="520">
        <f>ROUND(IF(AL811="",0,AL811*AI4*AJ761+AL811*AK4*AJ761),0)</f>
        <v>0</v>
      </c>
      <c r="AM812" s="68" t="s">
        <v>18</v>
      </c>
      <c r="AN812" s="10" t="str">
        <f>IF(AN810="","",(AN811-AN810)*AO761)</f>
        <v/>
      </c>
      <c r="AO812" s="107"/>
      <c r="AP812" s="522">
        <f>ROUND(IF(AN812="",0,AN812*AN4*AO761+AN812*AP4*AO761),0)</f>
        <v>0</v>
      </c>
      <c r="AQ812" s="520">
        <f>ROUND(IF(AQ811="",0,AQ811*AN4*AO761+AQ811*AP4*AO761),0)</f>
        <v>0</v>
      </c>
      <c r="AR812" s="68" t="s">
        <v>18</v>
      </c>
      <c r="AS812" s="10" t="str">
        <f>IF(AS810="","",(AS811-AS810)*AT761)</f>
        <v/>
      </c>
      <c r="AT812" s="107"/>
      <c r="AU812" s="522">
        <f>ROUND(IF(AS812="",0,AS812*AS4*AT761+AS812*AU4*AT761),0)</f>
        <v>0</v>
      </c>
      <c r="AV812" s="520">
        <f>ROUND(IF(AV811="",0,AV811*AS4*AT761+AV811*AU4*AT761),0)</f>
        <v>0</v>
      </c>
      <c r="AW812" s="68" t="s">
        <v>18</v>
      </c>
      <c r="AX812" s="10" t="str">
        <f>IF(AX810="","",(AX811-AX810)*AY761)</f>
        <v/>
      </c>
      <c r="AY812" s="107"/>
      <c r="AZ812" s="522">
        <f>ROUND(IF(AX812="",0,AX812*AX4*AY761+AX812*AZ4*AY761),0)</f>
        <v>0</v>
      </c>
      <c r="BA812" s="520">
        <f>ROUND(IF(BA811="",0,BA811*AX4*AY761+BA811*AZ4*AY761),0)</f>
        <v>0</v>
      </c>
      <c r="BB812" s="68" t="s">
        <v>18</v>
      </c>
      <c r="BC812" s="10" t="str">
        <f>IF(BC810="","",(BC811-BC810)*BD761)</f>
        <v/>
      </c>
      <c r="BD812" s="107"/>
      <c r="BE812" s="522">
        <f>ROUND(IF(BC812="",0,BC812*BC4*BD761+BC812*BE4*BD761),0)</f>
        <v>0</v>
      </c>
      <c r="BF812" s="520">
        <f>ROUND(IF(BF811="",0,BF811*BC4*BD761+BF811*BE4*BD761),0)</f>
        <v>0</v>
      </c>
      <c r="BG812" s="68" t="s">
        <v>18</v>
      </c>
      <c r="BH812" s="10" t="str">
        <f>IF(BH810="","",(BH811-BH810)*BI761)</f>
        <v/>
      </c>
      <c r="BI812" s="107"/>
      <c r="BJ812" s="522">
        <f>ROUND(IF(BH812="",0,BH812*BH4*BI761+BH812*BJ4*BI761),0)</f>
        <v>0</v>
      </c>
      <c r="BK812" s="520">
        <f>ROUND(IF(BK811="",0,BK811*BH4*BI761+BK811*BJ4*BI761),0)</f>
        <v>0</v>
      </c>
      <c r="BL812" s="1200" t="s">
        <v>18</v>
      </c>
      <c r="BM812" s="760"/>
      <c r="BN812" s="144"/>
      <c r="BO812" s="522">
        <f>ROUND((BO805*$BM$4+BO805*$BO$4),0)</f>
        <v>0</v>
      </c>
      <c r="BP812" s="530">
        <f>ROUND((BP805*BM4+BP805*BO4),0)</f>
        <v>0</v>
      </c>
      <c r="BQ812" s="1200" t="s">
        <v>18</v>
      </c>
      <c r="BR812" s="760"/>
      <c r="BS812" s="144"/>
      <c r="BT812" s="522">
        <f>ROUND((BT805*$BR$4+BT805*$BT$4),0)</f>
        <v>0</v>
      </c>
      <c r="BU812" s="530">
        <f>ROUND((BU805*BR4+BU805*BT4),0)</f>
        <v>0</v>
      </c>
      <c r="BV812" s="1200" t="s">
        <v>18</v>
      </c>
      <c r="BW812" s="760"/>
      <c r="BX812" s="144"/>
      <c r="BY812" s="522">
        <f>ROUND((BY805*$BW$4+BY805*$BY$4),0)</f>
        <v>0</v>
      </c>
      <c r="BZ812" s="530">
        <f>ROUND((BZ805*BW4+BZ805*BY4),0)</f>
        <v>0</v>
      </c>
      <c r="CA812" s="296"/>
      <c r="CB812" s="414">
        <f>BZ812+BU812+BP812</f>
        <v>0</v>
      </c>
      <c r="CC812" s="699">
        <f>BK812+BF812+BA812+AV812+AQ812+AL812+AG812+AB812+W812+R812</f>
        <v>2858</v>
      </c>
    </row>
    <row r="813" spans="1:81" ht="18" customHeight="1">
      <c r="A813" s="1180"/>
      <c r="B813" s="1130"/>
      <c r="C813" s="1131"/>
      <c r="D813" s="68" t="s">
        <v>103</v>
      </c>
      <c r="E813" s="510" t="s">
        <v>23</v>
      </c>
      <c r="F813" s="21"/>
      <c r="G813" s="547">
        <f>ROUND(IF(E813="対象外",0,E812*E5*F761),0)</f>
        <v>160</v>
      </c>
      <c r="H813" s="450"/>
      <c r="I813" s="68" t="s">
        <v>103</v>
      </c>
      <c r="J813" s="510" t="s">
        <v>23</v>
      </c>
      <c r="K813" s="21"/>
      <c r="L813" s="547">
        <f>ROUND(IF(J813="対象外",0,J812*J5*K761),0)</f>
        <v>160</v>
      </c>
      <c r="M813" s="450"/>
      <c r="N813" s="68" t="s">
        <v>103</v>
      </c>
      <c r="O813" s="510" t="s">
        <v>23</v>
      </c>
      <c r="P813" s="21"/>
      <c r="Q813" s="522">
        <f>ROUND(IF(O813="対象外",0,O812*O5*P761),0)</f>
        <v>160</v>
      </c>
      <c r="R813" s="520">
        <f>ROUND(IF(OR(O813="対象外",R811=""),0,R811*P761*O5),0)</f>
        <v>0</v>
      </c>
      <c r="S813" s="68" t="s">
        <v>103</v>
      </c>
      <c r="T813" s="510" t="s">
        <v>23</v>
      </c>
      <c r="U813" s="21"/>
      <c r="V813" s="522">
        <f>ROUND(IF(T813="対象外",0,T812*T5*U761),0)</f>
        <v>160</v>
      </c>
      <c r="W813" s="520">
        <f>ROUND(IF(OR(T813="対象外",W811=""),0,W811*U761*T5),0)</f>
        <v>80</v>
      </c>
      <c r="X813" s="68" t="s">
        <v>103</v>
      </c>
      <c r="Y813" s="510" t="s">
        <v>23</v>
      </c>
      <c r="Z813" s="21"/>
      <c r="AA813" s="522">
        <f>ROUND(IF(Y813="対象外",0,Y812*Y5*Z761),0)</f>
        <v>160</v>
      </c>
      <c r="AB813" s="520">
        <f>ROUND(IF(OR(Y813="対象外",AB811=""),0,AB811*Z761*Y5),0)</f>
        <v>80</v>
      </c>
      <c r="AC813" s="68" t="s">
        <v>103</v>
      </c>
      <c r="AD813" s="510" t="s">
        <v>115</v>
      </c>
      <c r="AE813" s="21"/>
      <c r="AF813" s="522">
        <f>ROUND(IF(AD813="対象外",0,AD812*AD5*AE761),0)</f>
        <v>0</v>
      </c>
      <c r="AG813" s="520">
        <f>ROUND(IF(OR(AD813="対象外",AG811=""),0,AG811*AE761*AD5),0)</f>
        <v>0</v>
      </c>
      <c r="AH813" s="68" t="s">
        <v>103</v>
      </c>
      <c r="AI813" s="510" t="s">
        <v>115</v>
      </c>
      <c r="AJ813" s="21"/>
      <c r="AK813" s="522">
        <f>ROUND(IF(AI813="対象外",0,AI812*AI5*AJ761),0)</f>
        <v>0</v>
      </c>
      <c r="AL813" s="520">
        <f>ROUND(IF(OR(AI813="対象外",AL811=""),0,AL811*AJ761*AI5),0)</f>
        <v>0</v>
      </c>
      <c r="AM813" s="68" t="s">
        <v>103</v>
      </c>
      <c r="AN813" s="510" t="s">
        <v>115</v>
      </c>
      <c r="AO813" s="21"/>
      <c r="AP813" s="522">
        <f>ROUND(IF(AN813="対象外",0,AN812*AN5*AO761),0)</f>
        <v>0</v>
      </c>
      <c r="AQ813" s="520">
        <f>ROUND(IF(OR(AN813="対象外",AQ811=""),0,AQ811*AO761*AN5),0)</f>
        <v>0</v>
      </c>
      <c r="AR813" s="68" t="s">
        <v>103</v>
      </c>
      <c r="AS813" s="510" t="s">
        <v>115</v>
      </c>
      <c r="AT813" s="21"/>
      <c r="AU813" s="522">
        <f>ROUND(IF(AS813="対象外",0,AS812*AS5*AT761),0)</f>
        <v>0</v>
      </c>
      <c r="AV813" s="520">
        <f>ROUND(IF(OR(AS813="対象外",AV811=""),0,AV811*AT761*AS5),0)</f>
        <v>0</v>
      </c>
      <c r="AW813" s="68" t="s">
        <v>103</v>
      </c>
      <c r="AX813" s="510" t="s">
        <v>115</v>
      </c>
      <c r="AY813" s="21"/>
      <c r="AZ813" s="522">
        <f>ROUND(IF(AX813="対象外",0,AX812*AX5*AY761),0)</f>
        <v>0</v>
      </c>
      <c r="BA813" s="520">
        <f>ROUND(IF(OR(AX813="対象外",BA811=""),0,BA811*AY761*AX5),0)</f>
        <v>0</v>
      </c>
      <c r="BB813" s="68" t="s">
        <v>103</v>
      </c>
      <c r="BC813" s="510" t="s">
        <v>115</v>
      </c>
      <c r="BD813" s="21"/>
      <c r="BE813" s="522">
        <f>ROUND(IF(BC813="対象外",0,BC812*BC5*BD761),0)</f>
        <v>0</v>
      </c>
      <c r="BF813" s="520">
        <f>ROUND(IF(OR(BC813="対象外",BF811=""),0,BF811*BD761*BC5),0)</f>
        <v>0</v>
      </c>
      <c r="BG813" s="68" t="s">
        <v>103</v>
      </c>
      <c r="BH813" s="510" t="s">
        <v>115</v>
      </c>
      <c r="BI813" s="21"/>
      <c r="BJ813" s="522">
        <f>ROUND(IF(BH813="対象外",0,BH812*BH5*BI761),0)</f>
        <v>0</v>
      </c>
      <c r="BK813" s="520">
        <f>ROUND(IF(OR(BH813="対象外",BK811=""),0,BK811*BI761*BH5),0)</f>
        <v>0</v>
      </c>
      <c r="BL813" s="68" t="s">
        <v>103</v>
      </c>
      <c r="BM813" s="510" t="s">
        <v>115</v>
      </c>
      <c r="BN813" s="21"/>
      <c r="BO813" s="522">
        <f>ROUND(IF(BM813="対象",BO805*$BM$5,0),0)</f>
        <v>0</v>
      </c>
      <c r="BP813" s="530">
        <f>ROUND(IF(BM813="対象外",0,BP805*BM5),0)</f>
        <v>0</v>
      </c>
      <c r="BQ813" s="68" t="s">
        <v>103</v>
      </c>
      <c r="BR813" s="510" t="s">
        <v>115</v>
      </c>
      <c r="BS813" s="21"/>
      <c r="BT813" s="522">
        <f>ROUND(IF(BR813="対象",BT805*$BR$5,0),0)</f>
        <v>0</v>
      </c>
      <c r="BU813" s="530">
        <f>ROUND(IF(BR813="対象外",0,BU805*BR5),0)</f>
        <v>0</v>
      </c>
      <c r="BV813" s="68" t="s">
        <v>103</v>
      </c>
      <c r="BW813" s="510" t="s">
        <v>115</v>
      </c>
      <c r="BX813" s="21"/>
      <c r="BY813" s="522">
        <f>ROUND(IF(BW813="対象",BY805*$BW$5,0),0)</f>
        <v>0</v>
      </c>
      <c r="BZ813" s="530">
        <f>ROUND(IF(BW813="対象外",0,BZ805*BW5),0)</f>
        <v>0</v>
      </c>
      <c r="CA813" s="296"/>
      <c r="CB813" s="414">
        <f>BZ813+BU813+BP813</f>
        <v>0</v>
      </c>
      <c r="CC813" s="700">
        <f>BK813+BF813+BA813+AV813+AQ813+AL813+AG813+AB813+W813+R813</f>
        <v>160</v>
      </c>
    </row>
    <row r="814" spans="1:81" ht="18" customHeight="1">
      <c r="A814" s="1180"/>
      <c r="B814" s="1130"/>
      <c r="C814" s="1131"/>
      <c r="D814" s="69" t="s">
        <v>102</v>
      </c>
      <c r="E814" s="30"/>
      <c r="F814" s="21"/>
      <c r="G814" s="547">
        <f>ROUND(G805*E3,0)</f>
        <v>91</v>
      </c>
      <c r="H814" s="450"/>
      <c r="I814" s="69" t="s">
        <v>102</v>
      </c>
      <c r="J814" s="30"/>
      <c r="K814" s="21"/>
      <c r="L814" s="547">
        <f>ROUND(L805*J3,0)</f>
        <v>91</v>
      </c>
      <c r="M814" s="450"/>
      <c r="N814" s="69" t="s">
        <v>102</v>
      </c>
      <c r="O814" s="30"/>
      <c r="P814" s="21"/>
      <c r="Q814" s="522">
        <f>ROUND(Q805*O3,0)</f>
        <v>91</v>
      </c>
      <c r="R814" s="520">
        <f>ROUND(R805*O3,0)</f>
        <v>12</v>
      </c>
      <c r="S814" s="69" t="s">
        <v>102</v>
      </c>
      <c r="T814" s="30"/>
      <c r="U814" s="21"/>
      <c r="V814" s="522">
        <f>ROUND(V805*T3,0)</f>
        <v>91</v>
      </c>
      <c r="W814" s="520">
        <f>ROUND(W805*T3,0)</f>
        <v>12</v>
      </c>
      <c r="X814" s="69" t="s">
        <v>102</v>
      </c>
      <c r="Y814" s="30"/>
      <c r="Z814" s="21"/>
      <c r="AA814" s="522">
        <f>ROUND(AA805*Y3,0)</f>
        <v>91</v>
      </c>
      <c r="AB814" s="520">
        <f>ROUND(AB805*Y3,0)</f>
        <v>12</v>
      </c>
      <c r="AC814" s="69" t="s">
        <v>102</v>
      </c>
      <c r="AD814" s="30"/>
      <c r="AE814" s="21"/>
      <c r="AF814" s="522">
        <f>ROUND(AF805*AD3,0)</f>
        <v>0</v>
      </c>
      <c r="AG814" s="520">
        <f>ROUND(AG805*AD3,0)</f>
        <v>0</v>
      </c>
      <c r="AH814" s="69" t="s">
        <v>102</v>
      </c>
      <c r="AI814" s="30"/>
      <c r="AJ814" s="21"/>
      <c r="AK814" s="522">
        <f>ROUND(AK805*AI3,0)</f>
        <v>0</v>
      </c>
      <c r="AL814" s="520">
        <f>ROUND(AL805*AI3,0)</f>
        <v>0</v>
      </c>
      <c r="AM814" s="69" t="s">
        <v>102</v>
      </c>
      <c r="AN814" s="30"/>
      <c r="AO814" s="21"/>
      <c r="AP814" s="522">
        <f>ROUND(AP805*AN3,0)</f>
        <v>0</v>
      </c>
      <c r="AQ814" s="520">
        <f>ROUND(AQ805*AN3,0)</f>
        <v>0</v>
      </c>
      <c r="AR814" s="69" t="s">
        <v>102</v>
      </c>
      <c r="AS814" s="30"/>
      <c r="AT814" s="21"/>
      <c r="AU814" s="522">
        <f>ROUND(AU805*AS3,0)</f>
        <v>0</v>
      </c>
      <c r="AV814" s="520">
        <f>ROUND(AV805*AS3,0)</f>
        <v>0</v>
      </c>
      <c r="AW814" s="69" t="s">
        <v>102</v>
      </c>
      <c r="AX814" s="30"/>
      <c r="AY814" s="21"/>
      <c r="AZ814" s="522">
        <f>ROUND(AZ805*AX3,0)</f>
        <v>0</v>
      </c>
      <c r="BA814" s="520">
        <f>ROUND(BA805*AX3,0)</f>
        <v>0</v>
      </c>
      <c r="BB814" s="69" t="s">
        <v>102</v>
      </c>
      <c r="BC814" s="30"/>
      <c r="BD814" s="21"/>
      <c r="BE814" s="522">
        <f>ROUNDDOWN(BE805*BC3,0)</f>
        <v>0</v>
      </c>
      <c r="BF814" s="520">
        <f>ROUND(BF805*BC3,0)</f>
        <v>0</v>
      </c>
      <c r="BG814" s="69" t="s">
        <v>102</v>
      </c>
      <c r="BH814" s="30"/>
      <c r="BI814" s="21"/>
      <c r="BJ814" s="522">
        <f>ROUNDDOWN(BJ805*BH3,0)</f>
        <v>0</v>
      </c>
      <c r="BK814" s="520">
        <f>ROUND(BK805*BH3,0)</f>
        <v>0</v>
      </c>
      <c r="BL814" s="69" t="s">
        <v>102</v>
      </c>
      <c r="BM814" s="30"/>
      <c r="BN814" s="21"/>
      <c r="BO814" s="522">
        <f>ROUND(BO805*$BM$3,0)</f>
        <v>0</v>
      </c>
      <c r="BP814" s="530">
        <f>ROUND(BP805*BM3,0)</f>
        <v>0</v>
      </c>
      <c r="BQ814" s="69" t="s">
        <v>102</v>
      </c>
      <c r="BR814" s="30"/>
      <c r="BS814" s="21"/>
      <c r="BT814" s="522">
        <f>ROUND(BT805*$BR$3,0)</f>
        <v>0</v>
      </c>
      <c r="BU814" s="530">
        <f>ROUND(BU805*BR3,0)</f>
        <v>0</v>
      </c>
      <c r="BV814" s="69" t="s">
        <v>102</v>
      </c>
      <c r="BW814" s="30"/>
      <c r="BX814" s="21"/>
      <c r="BY814" s="522">
        <f>ROUND(BY805*$BW$3,0)</f>
        <v>0</v>
      </c>
      <c r="BZ814" s="530">
        <f>ROUND(BZ805*BW3,0)</f>
        <v>0</v>
      </c>
      <c r="CA814" s="297"/>
      <c r="CB814" s="414">
        <f>BZ814+BU814+BP814</f>
        <v>0</v>
      </c>
      <c r="CC814" s="699">
        <f>BK814+BF814+BA814+AV814+AQ814+AL814+AG814+AB814+W814+R814</f>
        <v>36</v>
      </c>
    </row>
    <row r="815" spans="1:81" ht="18" customHeight="1" thickBot="1">
      <c r="A815" s="1180"/>
      <c r="B815" s="1132"/>
      <c r="C815" s="1133"/>
      <c r="D815" s="70" t="s">
        <v>101</v>
      </c>
      <c r="E815" s="511" t="s">
        <v>23</v>
      </c>
      <c r="F815" s="22"/>
      <c r="G815" s="553">
        <f>ROUND(IF(E815="対象外",0,G805*G3),0)</f>
        <v>285</v>
      </c>
      <c r="H815" s="451"/>
      <c r="I815" s="70" t="s">
        <v>101</v>
      </c>
      <c r="J815" s="511" t="s">
        <v>23</v>
      </c>
      <c r="K815" s="22"/>
      <c r="L815" s="553">
        <f>ROUND(IF(J815="対象外",0,L805*L3),0)</f>
        <v>285</v>
      </c>
      <c r="M815" s="451"/>
      <c r="N815" s="70" t="s">
        <v>101</v>
      </c>
      <c r="O815" s="511" t="s">
        <v>23</v>
      </c>
      <c r="P815" s="22"/>
      <c r="Q815" s="523">
        <f>ROUND(IF(O815="対象外",0,Q805*Q3),0)</f>
        <v>287</v>
      </c>
      <c r="R815" s="521">
        <f>ROUND(IF(O815="対象外",0,R805*Q3),0)</f>
        <v>38</v>
      </c>
      <c r="S815" s="70" t="s">
        <v>101</v>
      </c>
      <c r="T815" s="511" t="s">
        <v>23</v>
      </c>
      <c r="U815" s="22"/>
      <c r="V815" s="523">
        <f>ROUND(IF(T815="対象外",0,V805*V3),0)</f>
        <v>285</v>
      </c>
      <c r="W815" s="521">
        <f>ROUND(IF(T815="対象外",0,W805*V3),0)</f>
        <v>38</v>
      </c>
      <c r="X815" s="70" t="s">
        <v>101</v>
      </c>
      <c r="Y815" s="511" t="s">
        <v>23</v>
      </c>
      <c r="Z815" s="22"/>
      <c r="AA815" s="523">
        <f>ROUND(IF(Y815="対象外",0,AA805*AA3),0)</f>
        <v>287</v>
      </c>
      <c r="AB815" s="521">
        <f>ROUND(IF(Y815="対象外",0,AB805*AA3),0)</f>
        <v>38</v>
      </c>
      <c r="AC815" s="70" t="s">
        <v>101</v>
      </c>
      <c r="AD815" s="511" t="s">
        <v>115</v>
      </c>
      <c r="AE815" s="22"/>
      <c r="AF815" s="523">
        <f>ROUND(IF(AD815="対象外",0,AF805*AF3),0)</f>
        <v>0</v>
      </c>
      <c r="AG815" s="521">
        <f>ROUND(IF(AD815="対象外",0,AG805*AF3),0)</f>
        <v>0</v>
      </c>
      <c r="AH815" s="70" t="s">
        <v>101</v>
      </c>
      <c r="AI815" s="511" t="s">
        <v>115</v>
      </c>
      <c r="AJ815" s="22"/>
      <c r="AK815" s="523">
        <f>ROUND(IF(AI815="対象外",0,AK805*AK3),0)</f>
        <v>0</v>
      </c>
      <c r="AL815" s="521">
        <f>ROUND(IF(AI815="対象外",0,AL805*AK3),0)</f>
        <v>0</v>
      </c>
      <c r="AM815" s="70" t="s">
        <v>101</v>
      </c>
      <c r="AN815" s="511" t="s">
        <v>115</v>
      </c>
      <c r="AO815" s="22"/>
      <c r="AP815" s="523">
        <f>ROUND(IF(AN815="対象外",0,AP805*AP3),0)</f>
        <v>0</v>
      </c>
      <c r="AQ815" s="521">
        <f>ROUND(IF(AN815="対象外",0,AQ805*AP3),0)</f>
        <v>0</v>
      </c>
      <c r="AR815" s="70" t="s">
        <v>101</v>
      </c>
      <c r="AS815" s="511" t="s">
        <v>115</v>
      </c>
      <c r="AT815" s="22"/>
      <c r="AU815" s="523">
        <f>ROUND(IF(AS815="対象外",0,AU805*AU3),0)</f>
        <v>0</v>
      </c>
      <c r="AV815" s="521">
        <f>ROUND(IF(AS815="対象外",0,AV805*AU3),0)</f>
        <v>0</v>
      </c>
      <c r="AW815" s="70" t="s">
        <v>101</v>
      </c>
      <c r="AX815" s="511" t="s">
        <v>115</v>
      </c>
      <c r="AY815" s="22"/>
      <c r="AZ815" s="523">
        <f>ROUND(IF(AX815="対象外",0,AZ805*AZ3),0)</f>
        <v>0</v>
      </c>
      <c r="BA815" s="521">
        <f>ROUND(IF(AX815="対象外",0,BA805*AZ3),0)</f>
        <v>0</v>
      </c>
      <c r="BB815" s="70" t="s">
        <v>101</v>
      </c>
      <c r="BC815" s="511" t="s">
        <v>115</v>
      </c>
      <c r="BD815" s="22"/>
      <c r="BE815" s="523">
        <f>ROUNDDOWN(IF(BC815="対象外",0,BE805*BE3),0)</f>
        <v>0</v>
      </c>
      <c r="BF815" s="521">
        <f>ROUND(IF(BC815="対象外",0,BF805*BE3),0)</f>
        <v>0</v>
      </c>
      <c r="BG815" s="70" t="s">
        <v>101</v>
      </c>
      <c r="BH815" s="511" t="s">
        <v>115</v>
      </c>
      <c r="BI815" s="22"/>
      <c r="BJ815" s="523">
        <f>ROUNDDOWN(IF(BH815="対象外",0,BJ805*BJ3),0)</f>
        <v>0</v>
      </c>
      <c r="BK815" s="521">
        <f>ROUND(IF(BH815="対象外",0,BK805*BJ3),0)</f>
        <v>0</v>
      </c>
      <c r="BL815" s="70" t="s">
        <v>101</v>
      </c>
      <c r="BM815" s="511" t="s">
        <v>115</v>
      </c>
      <c r="BN815" s="22"/>
      <c r="BO815" s="523">
        <f>ROUND(IF(BM815="対象",BO805*$BO$3,0),0)</f>
        <v>0</v>
      </c>
      <c r="BP815" s="531">
        <f>ROUND(IF(BM815="対象外",0,BP805*BO3),0)</f>
        <v>0</v>
      </c>
      <c r="BQ815" s="70" t="s">
        <v>101</v>
      </c>
      <c r="BR815" s="511" t="s">
        <v>115</v>
      </c>
      <c r="BS815" s="22"/>
      <c r="BT815" s="523">
        <f>ROUND(IF(BR815="対象",BT805*$BT$3,0),0)</f>
        <v>0</v>
      </c>
      <c r="BU815" s="531">
        <f>ROUND(IF(BR815="対象外",0,BU805*BT3),0)</f>
        <v>0</v>
      </c>
      <c r="BV815" s="70" t="s">
        <v>101</v>
      </c>
      <c r="BW815" s="511" t="s">
        <v>115</v>
      </c>
      <c r="BX815" s="22"/>
      <c r="BY815" s="523">
        <f>ROUND(IF(BW815="対象",BY805*$BY$3,0),0)</f>
        <v>0</v>
      </c>
      <c r="BZ815" s="531">
        <f>ROUND(IF(BW815="対象外",0,BZ805*BY3),0)</f>
        <v>0</v>
      </c>
      <c r="CA815" s="298"/>
      <c r="CB815" s="414">
        <f>BZ815+BU815+BP815</f>
        <v>0</v>
      </c>
      <c r="CC815" s="701">
        <f>BK815+BF815+BA815+AV815+AQ815+AL815+AG815+AB815+W815+R815</f>
        <v>114</v>
      </c>
    </row>
    <row r="816" spans="1:81" ht="18" customHeight="1" thickBot="1">
      <c r="A816" s="1180"/>
      <c r="B816" s="1151" t="s">
        <v>65</v>
      </c>
      <c r="C816" s="1152"/>
      <c r="D816" s="71" t="s">
        <v>229</v>
      </c>
      <c r="E816" s="11"/>
      <c r="F816" s="599">
        <f>G816</f>
        <v>3393</v>
      </c>
      <c r="G816" s="554">
        <f>SUM(G812:G815)</f>
        <v>3393</v>
      </c>
      <c r="H816" s="452"/>
      <c r="I816" s="71" t="s">
        <v>229</v>
      </c>
      <c r="J816" s="11"/>
      <c r="K816" s="599">
        <f>L816</f>
        <v>3393</v>
      </c>
      <c r="L816" s="554">
        <f>SUM(L812:L815)</f>
        <v>3393</v>
      </c>
      <c r="M816" s="452"/>
      <c r="N816" s="71" t="s">
        <v>229</v>
      </c>
      <c r="O816" s="462"/>
      <c r="P816" s="599">
        <f>R816+Q816</f>
        <v>3445</v>
      </c>
      <c r="Q816" s="524">
        <f>SUM(Q812:Q815)</f>
        <v>3395</v>
      </c>
      <c r="R816" s="525">
        <f>SUM(R812:R815)</f>
        <v>50</v>
      </c>
      <c r="S816" s="71" t="s">
        <v>229</v>
      </c>
      <c r="T816" s="462"/>
      <c r="U816" s="599">
        <f>W816+V816</f>
        <v>4952</v>
      </c>
      <c r="V816" s="524">
        <f>SUM(V812:V815)</f>
        <v>3393</v>
      </c>
      <c r="W816" s="525">
        <f>SUM(W812:W815)</f>
        <v>1559</v>
      </c>
      <c r="X816" s="71" t="s">
        <v>229</v>
      </c>
      <c r="Y816" s="462"/>
      <c r="Z816" s="599">
        <f>AB816+AA816</f>
        <v>4954</v>
      </c>
      <c r="AA816" s="524">
        <f>SUM(AA812:AA815)</f>
        <v>3395</v>
      </c>
      <c r="AB816" s="525">
        <f>SUM(AB812:AB815)</f>
        <v>1559</v>
      </c>
      <c r="AC816" s="71" t="s">
        <v>229</v>
      </c>
      <c r="AD816" s="462"/>
      <c r="AE816" s="599">
        <f>AG816+AF816</f>
        <v>0</v>
      </c>
      <c r="AF816" s="524">
        <f>SUM(AF812:AF815)</f>
        <v>0</v>
      </c>
      <c r="AG816" s="525">
        <f>SUM(AG812:AG815)</f>
        <v>0</v>
      </c>
      <c r="AH816" s="71" t="s">
        <v>229</v>
      </c>
      <c r="AI816" s="462"/>
      <c r="AJ816" s="599">
        <f>AL816+AK816</f>
        <v>0</v>
      </c>
      <c r="AK816" s="524">
        <f>SUM(AK812:AK815)</f>
        <v>0</v>
      </c>
      <c r="AL816" s="525">
        <f>SUM(AL812:AL815)</f>
        <v>0</v>
      </c>
      <c r="AM816" s="71" t="s">
        <v>229</v>
      </c>
      <c r="AN816" s="462"/>
      <c r="AO816" s="599">
        <f>AQ816+AP816</f>
        <v>0</v>
      </c>
      <c r="AP816" s="524">
        <f>SUM(AP812:AP815)</f>
        <v>0</v>
      </c>
      <c r="AQ816" s="525">
        <f>SUM(AQ812:AQ815)</f>
        <v>0</v>
      </c>
      <c r="AR816" s="71" t="s">
        <v>229</v>
      </c>
      <c r="AS816" s="462"/>
      <c r="AT816" s="599">
        <f>AV816+AU816</f>
        <v>0</v>
      </c>
      <c r="AU816" s="524">
        <f>SUM(AU812:AU815)</f>
        <v>0</v>
      </c>
      <c r="AV816" s="525">
        <f>SUM(AV812:AV815)</f>
        <v>0</v>
      </c>
      <c r="AW816" s="71" t="s">
        <v>229</v>
      </c>
      <c r="AX816" s="462"/>
      <c r="AY816" s="599">
        <f>BA816+AZ816</f>
        <v>0</v>
      </c>
      <c r="AZ816" s="524">
        <f>SUM(AZ812:AZ815)</f>
        <v>0</v>
      </c>
      <c r="BA816" s="525">
        <f>SUM(BA812:BA815)</f>
        <v>0</v>
      </c>
      <c r="BB816" s="71" t="s">
        <v>229</v>
      </c>
      <c r="BC816" s="462"/>
      <c r="BD816" s="599">
        <f>BF816+BE816</f>
        <v>0</v>
      </c>
      <c r="BE816" s="524">
        <f>SUM(BE812:BE815)</f>
        <v>0</v>
      </c>
      <c r="BF816" s="525">
        <f>SUM(BF812:BF815)</f>
        <v>0</v>
      </c>
      <c r="BG816" s="71" t="s">
        <v>229</v>
      </c>
      <c r="BH816" s="462"/>
      <c r="BI816" s="599">
        <f>BK816+BJ816</f>
        <v>0</v>
      </c>
      <c r="BJ816" s="524">
        <f>SUM(BJ812:BJ815)</f>
        <v>0</v>
      </c>
      <c r="BK816" s="525">
        <f>SUM(BK812:BK815)</f>
        <v>0</v>
      </c>
      <c r="BL816" s="71" t="s">
        <v>229</v>
      </c>
      <c r="BM816" s="462"/>
      <c r="BN816" s="601">
        <f>BP816+BO816</f>
        <v>0</v>
      </c>
      <c r="BO816" s="524">
        <f>SUM(BO812:BO815)</f>
        <v>0</v>
      </c>
      <c r="BP816" s="532">
        <f>SUM(BP812:BP815)</f>
        <v>0</v>
      </c>
      <c r="BQ816" s="71" t="s">
        <v>229</v>
      </c>
      <c r="BR816" s="462"/>
      <c r="BS816" s="601">
        <f>BU816+BT816</f>
        <v>0</v>
      </c>
      <c r="BT816" s="524">
        <f>SUM(BT812:BT815)</f>
        <v>0</v>
      </c>
      <c r="BU816" s="532">
        <f>SUM(BU812:BU815)</f>
        <v>0</v>
      </c>
      <c r="BV816" s="71" t="s">
        <v>229</v>
      </c>
      <c r="BW816" s="462"/>
      <c r="BX816" s="601">
        <f>BZ816+BY816</f>
        <v>0</v>
      </c>
      <c r="BY816" s="524">
        <f>SUM(BY812:BY815)</f>
        <v>0</v>
      </c>
      <c r="BZ816" s="532">
        <f>SUM(BZ812:BZ815)</f>
        <v>0</v>
      </c>
      <c r="CA816" s="467">
        <f>BX816+BS816+BN816+BI816+BD816+AY816+AT816+AO816+AJ816+AE816+Z816+U816+P816+K816+F816</f>
        <v>20137</v>
      </c>
      <c r="CB816" s="415">
        <f>SUM(CB812:CB815)</f>
        <v>0</v>
      </c>
      <c r="CC816" s="702">
        <f>SUM(CC812:CC815)</f>
        <v>3168</v>
      </c>
    </row>
    <row r="817" spans="1:81" ht="18" customHeight="1" thickBot="1">
      <c r="A817" s="1184"/>
      <c r="B817" s="1153" t="s">
        <v>66</v>
      </c>
      <c r="C817" s="1154"/>
      <c r="D817" s="474" t="s">
        <v>230</v>
      </c>
      <c r="E817" s="475"/>
      <c r="F817" s="599">
        <f>G817</f>
        <v>33393</v>
      </c>
      <c r="G817" s="558">
        <f>G816+G805</f>
        <v>33393</v>
      </c>
      <c r="H817" s="690"/>
      <c r="I817" s="474" t="s">
        <v>230</v>
      </c>
      <c r="J817" s="475"/>
      <c r="K817" s="599">
        <f>L817</f>
        <v>33393</v>
      </c>
      <c r="L817" s="558">
        <f>L816+L805</f>
        <v>33393</v>
      </c>
      <c r="M817" s="690"/>
      <c r="N817" s="474" t="s">
        <v>230</v>
      </c>
      <c r="O817" s="462"/>
      <c r="P817" s="599">
        <f>R817+Q817</f>
        <v>37719</v>
      </c>
      <c r="Q817" s="534">
        <f>Q816+Q805</f>
        <v>33637</v>
      </c>
      <c r="R817" s="526">
        <f>R816+R805</f>
        <v>4082</v>
      </c>
      <c r="S817" s="474" t="s">
        <v>230</v>
      </c>
      <c r="T817" s="462"/>
      <c r="U817" s="599">
        <f>W817+V817</f>
        <v>38952</v>
      </c>
      <c r="V817" s="534">
        <f>V816+V805</f>
        <v>33393</v>
      </c>
      <c r="W817" s="526">
        <f>W816+W805</f>
        <v>5559</v>
      </c>
      <c r="X817" s="474" t="s">
        <v>230</v>
      </c>
      <c r="Y817" s="462"/>
      <c r="Z817" s="599">
        <f>AB817+AA817</f>
        <v>39206</v>
      </c>
      <c r="AA817" s="534">
        <f>AA816+AA805</f>
        <v>33617</v>
      </c>
      <c r="AB817" s="526">
        <f>AB816+AB805</f>
        <v>5589</v>
      </c>
      <c r="AC817" s="474" t="s">
        <v>230</v>
      </c>
      <c r="AD817" s="462"/>
      <c r="AE817" s="599">
        <f>AG817+AF817</f>
        <v>0</v>
      </c>
      <c r="AF817" s="534">
        <f>AF816+AF805</f>
        <v>0</v>
      </c>
      <c r="AG817" s="526">
        <f>AG816+AG805</f>
        <v>0</v>
      </c>
      <c r="AH817" s="474" t="s">
        <v>230</v>
      </c>
      <c r="AI817" s="462"/>
      <c r="AJ817" s="599">
        <f>AL817+AK817</f>
        <v>0</v>
      </c>
      <c r="AK817" s="534">
        <f>AK816+AK805</f>
        <v>0</v>
      </c>
      <c r="AL817" s="526">
        <f>AL816+AL805</f>
        <v>0</v>
      </c>
      <c r="AM817" s="474" t="s">
        <v>230</v>
      </c>
      <c r="AN817" s="462"/>
      <c r="AO817" s="599">
        <f>AQ817+AP817</f>
        <v>0</v>
      </c>
      <c r="AP817" s="534">
        <f>AP816+AP805</f>
        <v>0</v>
      </c>
      <c r="AQ817" s="526">
        <f>AQ816+AQ805</f>
        <v>0</v>
      </c>
      <c r="AR817" s="474" t="s">
        <v>230</v>
      </c>
      <c r="AS817" s="462"/>
      <c r="AT817" s="599">
        <f>AV817+AU817</f>
        <v>0</v>
      </c>
      <c r="AU817" s="534">
        <f>AU816+AU805</f>
        <v>0</v>
      </c>
      <c r="AV817" s="526">
        <f>AV816+AV805</f>
        <v>0</v>
      </c>
      <c r="AW817" s="474" t="s">
        <v>230</v>
      </c>
      <c r="AX817" s="462"/>
      <c r="AY817" s="599">
        <f>BA817+AZ817</f>
        <v>0</v>
      </c>
      <c r="AZ817" s="534">
        <f>AZ816+AZ805</f>
        <v>0</v>
      </c>
      <c r="BA817" s="526">
        <f>BA816+BA805</f>
        <v>0</v>
      </c>
      <c r="BB817" s="474" t="s">
        <v>230</v>
      </c>
      <c r="BC817" s="462"/>
      <c r="BD817" s="599">
        <f>BF817+BE817</f>
        <v>0</v>
      </c>
      <c r="BE817" s="534">
        <f>BE816+BE805</f>
        <v>0</v>
      </c>
      <c r="BF817" s="526">
        <f>BF816+BF805</f>
        <v>0</v>
      </c>
      <c r="BG817" s="474" t="s">
        <v>230</v>
      </c>
      <c r="BH817" s="462"/>
      <c r="BI817" s="599">
        <f>BK817+BJ817</f>
        <v>0</v>
      </c>
      <c r="BJ817" s="534">
        <f>BJ816+BJ805</f>
        <v>0</v>
      </c>
      <c r="BK817" s="526">
        <f>BK816+BK805</f>
        <v>0</v>
      </c>
      <c r="BL817" s="474" t="s">
        <v>230</v>
      </c>
      <c r="BM817" s="462"/>
      <c r="BN817" s="601">
        <f>BP817+BO817</f>
        <v>0</v>
      </c>
      <c r="BO817" s="524">
        <f>BO816+BO805</f>
        <v>0</v>
      </c>
      <c r="BP817" s="532">
        <f>BP816+BP805</f>
        <v>0</v>
      </c>
      <c r="BQ817" s="474" t="s">
        <v>230</v>
      </c>
      <c r="BR817" s="462"/>
      <c r="BS817" s="601">
        <f>BU817+BT817</f>
        <v>0</v>
      </c>
      <c r="BT817" s="524">
        <f>BT816+BT805</f>
        <v>0</v>
      </c>
      <c r="BU817" s="532">
        <f>BU816+BU805</f>
        <v>0</v>
      </c>
      <c r="BV817" s="474" t="s">
        <v>230</v>
      </c>
      <c r="BW817" s="462"/>
      <c r="BX817" s="601">
        <f>BZ817+BY817</f>
        <v>0</v>
      </c>
      <c r="BY817" s="524">
        <f>BY816+BY805</f>
        <v>0</v>
      </c>
      <c r="BZ817" s="532">
        <f>BZ816+BZ805</f>
        <v>0</v>
      </c>
      <c r="CA817" s="467">
        <f>BX817+BS817+BN817+BI817+BD817+AY817+AT817+AO817+AJ817+AE817+Z817+U817+P817+K817+F817</f>
        <v>182663</v>
      </c>
      <c r="CB817" s="416">
        <f>CB816+SUM(CC776:CC799)</f>
        <v>62</v>
      </c>
      <c r="CC817" s="703">
        <f>CC816+SUM(CC761:CC775)-CC800</f>
        <v>15168</v>
      </c>
    </row>
    <row r="818" spans="1:81" ht="35.4" customHeight="1" thickBot="1">
      <c r="A818" s="493" t="s">
        <v>80</v>
      </c>
      <c r="B818" s="1155">
        <f>職員設定!B23</f>
        <v>15</v>
      </c>
      <c r="C818" s="1156"/>
      <c r="D818" s="43"/>
      <c r="E818" s="24" t="s">
        <v>4</v>
      </c>
      <c r="F818" s="24" t="s">
        <v>33</v>
      </c>
      <c r="G818" s="364" t="s">
        <v>51</v>
      </c>
      <c r="H818" s="375" t="s">
        <v>165</v>
      </c>
      <c r="I818" s="43"/>
      <c r="J818" s="24" t="s">
        <v>4</v>
      </c>
      <c r="K818" s="24" t="s">
        <v>33</v>
      </c>
      <c r="L818" s="143" t="s">
        <v>51</v>
      </c>
      <c r="M818" s="375" t="s">
        <v>165</v>
      </c>
      <c r="N818" s="43"/>
      <c r="O818" s="24" t="s">
        <v>4</v>
      </c>
      <c r="P818" s="24" t="s">
        <v>78</v>
      </c>
      <c r="Q818" s="364" t="s">
        <v>51</v>
      </c>
      <c r="R818" s="410" t="s">
        <v>225</v>
      </c>
      <c r="S818" s="43"/>
      <c r="T818" s="24" t="s">
        <v>4</v>
      </c>
      <c r="U818" s="24" t="s">
        <v>78</v>
      </c>
      <c r="V818" s="364" t="s">
        <v>51</v>
      </c>
      <c r="W818" s="410" t="s">
        <v>225</v>
      </c>
      <c r="X818" s="43"/>
      <c r="Y818" s="24" t="s">
        <v>4</v>
      </c>
      <c r="Z818" s="24" t="s">
        <v>78</v>
      </c>
      <c r="AA818" s="364" t="s">
        <v>51</v>
      </c>
      <c r="AB818" s="410" t="s">
        <v>225</v>
      </c>
      <c r="AC818" s="43"/>
      <c r="AD818" s="24" t="s">
        <v>4</v>
      </c>
      <c r="AE818" s="24" t="s">
        <v>78</v>
      </c>
      <c r="AF818" s="364" t="s">
        <v>51</v>
      </c>
      <c r="AG818" s="410" t="s">
        <v>225</v>
      </c>
      <c r="AH818" s="43"/>
      <c r="AI818" s="24" t="s">
        <v>4</v>
      </c>
      <c r="AJ818" s="24" t="s">
        <v>78</v>
      </c>
      <c r="AK818" s="364" t="s">
        <v>51</v>
      </c>
      <c r="AL818" s="410" t="s">
        <v>225</v>
      </c>
      <c r="AM818" s="43"/>
      <c r="AN818" s="24" t="s">
        <v>4</v>
      </c>
      <c r="AO818" s="24" t="s">
        <v>78</v>
      </c>
      <c r="AP818" s="364" t="s">
        <v>51</v>
      </c>
      <c r="AQ818" s="410" t="s">
        <v>225</v>
      </c>
      <c r="AR818" s="43"/>
      <c r="AS818" s="24" t="s">
        <v>4</v>
      </c>
      <c r="AT818" s="24" t="s">
        <v>78</v>
      </c>
      <c r="AU818" s="364" t="s">
        <v>51</v>
      </c>
      <c r="AV818" s="410" t="s">
        <v>225</v>
      </c>
      <c r="AW818" s="43"/>
      <c r="AX818" s="24" t="s">
        <v>4</v>
      </c>
      <c r="AY818" s="24" t="s">
        <v>78</v>
      </c>
      <c r="AZ818" s="364" t="s">
        <v>51</v>
      </c>
      <c r="BA818" s="410" t="s">
        <v>225</v>
      </c>
      <c r="BB818" s="43"/>
      <c r="BC818" s="24" t="s">
        <v>4</v>
      </c>
      <c r="BD818" s="24" t="s">
        <v>78</v>
      </c>
      <c r="BE818" s="364" t="s">
        <v>51</v>
      </c>
      <c r="BF818" s="410" t="s">
        <v>225</v>
      </c>
      <c r="BG818" s="43"/>
      <c r="BH818" s="24" t="s">
        <v>4</v>
      </c>
      <c r="BI818" s="24" t="s">
        <v>78</v>
      </c>
      <c r="BJ818" s="364" t="s">
        <v>51</v>
      </c>
      <c r="BK818" s="410" t="s">
        <v>225</v>
      </c>
      <c r="BL818" s="43"/>
      <c r="BM818" s="24" t="s">
        <v>4</v>
      </c>
      <c r="BN818" s="24" t="s">
        <v>33</v>
      </c>
      <c r="BO818" s="364" t="s">
        <v>51</v>
      </c>
      <c r="BP818" s="410" t="s">
        <v>225</v>
      </c>
      <c r="BQ818" s="43"/>
      <c r="BR818" s="24" t="s">
        <v>4</v>
      </c>
      <c r="BS818" s="24" t="s">
        <v>33</v>
      </c>
      <c r="BT818" s="364" t="s">
        <v>51</v>
      </c>
      <c r="BU818" s="410" t="s">
        <v>225</v>
      </c>
      <c r="BV818" s="43"/>
      <c r="BW818" s="24" t="s">
        <v>4</v>
      </c>
      <c r="BX818" s="24" t="s">
        <v>33</v>
      </c>
      <c r="BY818" s="364" t="s">
        <v>51</v>
      </c>
      <c r="BZ818" s="410" t="s">
        <v>225</v>
      </c>
      <c r="CA818" s="411" t="s">
        <v>0</v>
      </c>
      <c r="CB818" s="412" t="s">
        <v>157</v>
      </c>
      <c r="CC818" s="696" t="s">
        <v>225</v>
      </c>
    </row>
    <row r="819" spans="1:81" ht="18" customHeight="1">
      <c r="A819" s="1180" t="str">
        <f>職員設定!C23</f>
        <v>O</v>
      </c>
      <c r="B819" s="1159" t="s">
        <v>39</v>
      </c>
      <c r="C819" s="1164" t="s">
        <v>2</v>
      </c>
      <c r="D819" s="109" t="s">
        <v>37</v>
      </c>
      <c r="E819" s="32">
        <v>164000</v>
      </c>
      <c r="F819" s="1000">
        <f>職員設定!$D$23</f>
        <v>1</v>
      </c>
      <c r="G819" s="1045">
        <f>E821*F819-H819</f>
        <v>0</v>
      </c>
      <c r="H819" s="1095">
        <v>4000</v>
      </c>
      <c r="I819" s="109" t="s">
        <v>37</v>
      </c>
      <c r="J819" s="32">
        <v>164000</v>
      </c>
      <c r="K819" s="1000">
        <f>職員設定!$D$23</f>
        <v>1</v>
      </c>
      <c r="L819" s="1045">
        <f>J821*K819-M819</f>
        <v>0</v>
      </c>
      <c r="M819" s="1095">
        <v>4000</v>
      </c>
      <c r="N819" s="109" t="s">
        <v>37</v>
      </c>
      <c r="O819" s="32">
        <v>164000</v>
      </c>
      <c r="P819" s="1000">
        <f>職員設定!$D$23</f>
        <v>1</v>
      </c>
      <c r="Q819" s="1045">
        <f>O821*P819-R819</f>
        <v>0</v>
      </c>
      <c r="R819" s="970">
        <f>IF(O819="",0,$M$819)</f>
        <v>4000</v>
      </c>
      <c r="S819" s="109" t="s">
        <v>37</v>
      </c>
      <c r="T819" s="32">
        <v>164000</v>
      </c>
      <c r="U819" s="1000">
        <f>職員設定!$D$23</f>
        <v>1</v>
      </c>
      <c r="V819" s="1045">
        <f>T821*U819-W819</f>
        <v>0</v>
      </c>
      <c r="W819" s="970">
        <f>IF(T819="",0,$M$819)</f>
        <v>4000</v>
      </c>
      <c r="X819" s="109" t="s">
        <v>37</v>
      </c>
      <c r="Y819" s="32">
        <v>164000</v>
      </c>
      <c r="Z819" s="1000">
        <f>職員設定!$D$23</f>
        <v>1</v>
      </c>
      <c r="AA819" s="1045">
        <f>Y821*Z819-AB819</f>
        <v>0</v>
      </c>
      <c r="AB819" s="970">
        <f>IF(Y819="",0,$M$819)</f>
        <v>4000</v>
      </c>
      <c r="AC819" s="109" t="s">
        <v>37</v>
      </c>
      <c r="AD819" s="32"/>
      <c r="AE819" s="1000">
        <f>職員設定!$D$23</f>
        <v>1</v>
      </c>
      <c r="AF819" s="1045">
        <f>AD821*AE819-AG819</f>
        <v>0</v>
      </c>
      <c r="AG819" s="970">
        <f>IF(AD819="",0,$M$819)</f>
        <v>0</v>
      </c>
      <c r="AH819" s="109" t="s">
        <v>37</v>
      </c>
      <c r="AI819" s="32"/>
      <c r="AJ819" s="1000">
        <f>職員設定!$D$23</f>
        <v>1</v>
      </c>
      <c r="AK819" s="1045">
        <f>AI821*AJ819-AL819</f>
        <v>0</v>
      </c>
      <c r="AL819" s="970">
        <f>IF(AI819="",0,$M$819)</f>
        <v>0</v>
      </c>
      <c r="AM819" s="109" t="s">
        <v>37</v>
      </c>
      <c r="AN819" s="32"/>
      <c r="AO819" s="1000">
        <f>職員設定!$D$23</f>
        <v>1</v>
      </c>
      <c r="AP819" s="1045">
        <f>AN821*AO819-AQ819</f>
        <v>0</v>
      </c>
      <c r="AQ819" s="970">
        <f>IF(AN819="",0,$M$819)</f>
        <v>0</v>
      </c>
      <c r="AR819" s="109" t="s">
        <v>37</v>
      </c>
      <c r="AS819" s="32"/>
      <c r="AT819" s="1000">
        <f>職員設定!$D$23</f>
        <v>1</v>
      </c>
      <c r="AU819" s="1045">
        <f>AS821*AT819-AV819</f>
        <v>0</v>
      </c>
      <c r="AV819" s="970">
        <f>IF(AS819="",0,$M$819)</f>
        <v>0</v>
      </c>
      <c r="AW819" s="109" t="s">
        <v>37</v>
      </c>
      <c r="AX819" s="32"/>
      <c r="AY819" s="1000">
        <f>職員設定!$D$23</f>
        <v>1</v>
      </c>
      <c r="AZ819" s="1045">
        <f>AX821*AY819-BA819</f>
        <v>0</v>
      </c>
      <c r="BA819" s="970">
        <f>IF(AX819="",0,$M$819)</f>
        <v>0</v>
      </c>
      <c r="BB819" s="109" t="s">
        <v>37</v>
      </c>
      <c r="BC819" s="32"/>
      <c r="BD819" s="1000">
        <f>職員設定!$D$23</f>
        <v>1</v>
      </c>
      <c r="BE819" s="1045">
        <f>BC821*BD819-BF819</f>
        <v>0</v>
      </c>
      <c r="BF819" s="970">
        <f>IF(BC819="",0,$M$819)</f>
        <v>0</v>
      </c>
      <c r="BG819" s="109" t="s">
        <v>37</v>
      </c>
      <c r="BH819" s="32"/>
      <c r="BI819" s="1000">
        <f>職員設定!$D$23</f>
        <v>1</v>
      </c>
      <c r="BJ819" s="1045">
        <f>BH821*BI819-BK819</f>
        <v>0</v>
      </c>
      <c r="BK819" s="970">
        <f>IF(BH819="",0,$M$819)</f>
        <v>0</v>
      </c>
      <c r="BL819" s="256"/>
      <c r="BM819" s="76"/>
      <c r="BN819" s="1000">
        <f>職員設定!$D$23</f>
        <v>1</v>
      </c>
      <c r="BO819" s="983"/>
      <c r="BP819" s="960"/>
      <c r="BQ819" s="256"/>
      <c r="BR819" s="76"/>
      <c r="BS819" s="1000">
        <f>職員設定!$D$23</f>
        <v>1</v>
      </c>
      <c r="BT819" s="983"/>
      <c r="BU819" s="960"/>
      <c r="BV819" s="256"/>
      <c r="BW819" s="76"/>
      <c r="BX819" s="1000">
        <f>職員設定!$D$23</f>
        <v>1</v>
      </c>
      <c r="BY819" s="983"/>
      <c r="BZ819" s="960"/>
      <c r="CA819" s="1086">
        <f>BJ819+BK819+BE819+BF819+AZ819+BA819+AU819+AV819+AP819+AQ819+AK819+AL819+AF819+AG819+AA819+AB819+V819+W819+Q819+R819+L819+M819+G819+H819</f>
        <v>20000</v>
      </c>
      <c r="CB819" s="1087">
        <f>H819+M819</f>
        <v>8000</v>
      </c>
      <c r="CC819" s="1025">
        <f>BK819+BF819+BA819+AV819+AQ819+AL819+AG819+AB819+W819+R819</f>
        <v>12000</v>
      </c>
    </row>
    <row r="820" spans="1:81" s="230" customFormat="1" ht="18" customHeight="1">
      <c r="A820" s="1180"/>
      <c r="B820" s="1160"/>
      <c r="C820" s="1165"/>
      <c r="D820" s="45" t="s">
        <v>1</v>
      </c>
      <c r="E820" s="149">
        <f>IF(E819&lt;&gt;"",職員設定!E23,"0")</f>
        <v>160000</v>
      </c>
      <c r="F820" s="1001"/>
      <c r="G820" s="1046"/>
      <c r="H820" s="1103"/>
      <c r="I820" s="45" t="s">
        <v>1</v>
      </c>
      <c r="J820" s="149">
        <f>IF(J819&lt;&gt;"",職員設定!E23,"0")</f>
        <v>160000</v>
      </c>
      <c r="K820" s="1001"/>
      <c r="L820" s="1046"/>
      <c r="M820" s="1103"/>
      <c r="N820" s="45" t="s">
        <v>1</v>
      </c>
      <c r="O820" s="149">
        <f>IF(O819&lt;&gt;"",職員設定!$E$23,"0")</f>
        <v>160000</v>
      </c>
      <c r="P820" s="1001"/>
      <c r="Q820" s="1046"/>
      <c r="R820" s="971"/>
      <c r="S820" s="45" t="s">
        <v>1</v>
      </c>
      <c r="T820" s="149">
        <f>IF(T819&lt;&gt;"",職員設定!$E$23,"0")</f>
        <v>160000</v>
      </c>
      <c r="U820" s="1001"/>
      <c r="V820" s="1046"/>
      <c r="W820" s="971"/>
      <c r="X820" s="45" t="s">
        <v>1</v>
      </c>
      <c r="Y820" s="149">
        <f>IF(Y819&lt;&gt;"",職員設定!$E$23,"0")</f>
        <v>160000</v>
      </c>
      <c r="Z820" s="1001"/>
      <c r="AA820" s="1046"/>
      <c r="AB820" s="971"/>
      <c r="AC820" s="45" t="s">
        <v>1</v>
      </c>
      <c r="AD820" s="149" t="str">
        <f>IF(AD819&lt;&gt;"",職員設定!$E$23,"0")</f>
        <v>0</v>
      </c>
      <c r="AE820" s="1001"/>
      <c r="AF820" s="1046"/>
      <c r="AG820" s="971"/>
      <c r="AH820" s="45" t="s">
        <v>1</v>
      </c>
      <c r="AI820" s="149" t="str">
        <f>IF(AI819&lt;&gt;"",職員設定!$E$23,"0")</f>
        <v>0</v>
      </c>
      <c r="AJ820" s="1001"/>
      <c r="AK820" s="1046"/>
      <c r="AL820" s="971"/>
      <c r="AM820" s="45" t="s">
        <v>1</v>
      </c>
      <c r="AN820" s="149" t="str">
        <f>IF(AN819&lt;&gt;"",職員設定!$E$23,"0")</f>
        <v>0</v>
      </c>
      <c r="AO820" s="1001"/>
      <c r="AP820" s="1046"/>
      <c r="AQ820" s="971"/>
      <c r="AR820" s="45" t="s">
        <v>1</v>
      </c>
      <c r="AS820" s="149" t="str">
        <f>IF(AS819&lt;&gt;"",職員設定!$E$23,"0")</f>
        <v>0</v>
      </c>
      <c r="AT820" s="1001"/>
      <c r="AU820" s="1046"/>
      <c r="AV820" s="971"/>
      <c r="AW820" s="45" t="s">
        <v>1</v>
      </c>
      <c r="AX820" s="149" t="str">
        <f>IF(AX819&lt;&gt;"",職員設定!$E$23,"0")</f>
        <v>0</v>
      </c>
      <c r="AY820" s="1001"/>
      <c r="AZ820" s="1046"/>
      <c r="BA820" s="971"/>
      <c r="BB820" s="45" t="s">
        <v>1</v>
      </c>
      <c r="BC820" s="149" t="str">
        <f>IF(BC819&lt;&gt;"",職員設定!$E$23,"0")</f>
        <v>0</v>
      </c>
      <c r="BD820" s="1001"/>
      <c r="BE820" s="1046"/>
      <c r="BF820" s="971"/>
      <c r="BG820" s="45" t="s">
        <v>1</v>
      </c>
      <c r="BH820" s="149" t="str">
        <f>IF(BH819&lt;&gt;"",職員設定!$E$23,"0")</f>
        <v>0</v>
      </c>
      <c r="BI820" s="1001"/>
      <c r="BJ820" s="1046"/>
      <c r="BK820" s="971"/>
      <c r="BL820" s="45"/>
      <c r="BM820" s="149"/>
      <c r="BN820" s="1001"/>
      <c r="BO820" s="984"/>
      <c r="BP820" s="954"/>
      <c r="BQ820" s="45"/>
      <c r="BR820" s="149"/>
      <c r="BS820" s="1001"/>
      <c r="BT820" s="984"/>
      <c r="BU820" s="954"/>
      <c r="BV820" s="45"/>
      <c r="BW820" s="149"/>
      <c r="BX820" s="1001"/>
      <c r="BY820" s="984"/>
      <c r="BZ820" s="954"/>
      <c r="CA820" s="1080"/>
      <c r="CB820" s="1022"/>
      <c r="CC820" s="1026"/>
    </row>
    <row r="821" spans="1:81" ht="18.600000000000001" customHeight="1" thickBot="1">
      <c r="A821" s="1180"/>
      <c r="B821" s="1160"/>
      <c r="C821" s="1166"/>
      <c r="D821" s="46" t="s">
        <v>51</v>
      </c>
      <c r="E821" s="18">
        <f>E819-E820</f>
        <v>4000</v>
      </c>
      <c r="F821" s="1001"/>
      <c r="G821" s="1047"/>
      <c r="H821" s="1104"/>
      <c r="I821" s="46" t="s">
        <v>51</v>
      </c>
      <c r="J821" s="18">
        <f>J819-J820</f>
        <v>4000</v>
      </c>
      <c r="K821" s="1001"/>
      <c r="L821" s="1047"/>
      <c r="M821" s="1104"/>
      <c r="N821" s="46" t="s">
        <v>51</v>
      </c>
      <c r="O821" s="18">
        <f>O819-O820</f>
        <v>4000</v>
      </c>
      <c r="P821" s="1001"/>
      <c r="Q821" s="1047"/>
      <c r="R821" s="972"/>
      <c r="S821" s="46" t="s">
        <v>51</v>
      </c>
      <c r="T821" s="18">
        <f>T819-T820</f>
        <v>4000</v>
      </c>
      <c r="U821" s="1001"/>
      <c r="V821" s="1047"/>
      <c r="W821" s="972"/>
      <c r="X821" s="46" t="s">
        <v>51</v>
      </c>
      <c r="Y821" s="18">
        <f>Y819-Y820</f>
        <v>4000</v>
      </c>
      <c r="Z821" s="1001"/>
      <c r="AA821" s="1047"/>
      <c r="AB821" s="972"/>
      <c r="AC821" s="46" t="s">
        <v>51</v>
      </c>
      <c r="AD821" s="18">
        <f>AD819-AD820</f>
        <v>0</v>
      </c>
      <c r="AE821" s="1001"/>
      <c r="AF821" s="1047"/>
      <c r="AG821" s="972"/>
      <c r="AH821" s="46" t="s">
        <v>51</v>
      </c>
      <c r="AI821" s="18">
        <f>AI819-AI820</f>
        <v>0</v>
      </c>
      <c r="AJ821" s="1001"/>
      <c r="AK821" s="1047"/>
      <c r="AL821" s="972"/>
      <c r="AM821" s="46" t="s">
        <v>51</v>
      </c>
      <c r="AN821" s="18">
        <f>AN819-AN820</f>
        <v>0</v>
      </c>
      <c r="AO821" s="1001"/>
      <c r="AP821" s="1047"/>
      <c r="AQ821" s="972"/>
      <c r="AR821" s="46" t="s">
        <v>51</v>
      </c>
      <c r="AS821" s="18">
        <f>AS819-AS820</f>
        <v>0</v>
      </c>
      <c r="AT821" s="1001"/>
      <c r="AU821" s="1047"/>
      <c r="AV821" s="972"/>
      <c r="AW821" s="46" t="s">
        <v>51</v>
      </c>
      <c r="AX821" s="18">
        <f>AX819-AX820</f>
        <v>0</v>
      </c>
      <c r="AY821" s="1001"/>
      <c r="AZ821" s="1047"/>
      <c r="BA821" s="972"/>
      <c r="BB821" s="46" t="s">
        <v>51</v>
      </c>
      <c r="BC821" s="18">
        <f>BC819-BC820</f>
        <v>0</v>
      </c>
      <c r="BD821" s="1001"/>
      <c r="BE821" s="1047"/>
      <c r="BF821" s="972"/>
      <c r="BG821" s="46" t="s">
        <v>51</v>
      </c>
      <c r="BH821" s="18">
        <f>BH819-BH820</f>
        <v>0</v>
      </c>
      <c r="BI821" s="1001"/>
      <c r="BJ821" s="1047"/>
      <c r="BK821" s="972"/>
      <c r="BL821" s="77"/>
      <c r="BM821" s="78"/>
      <c r="BN821" s="1001"/>
      <c r="BO821" s="985"/>
      <c r="BP821" s="955"/>
      <c r="BQ821" s="77"/>
      <c r="BR821" s="78"/>
      <c r="BS821" s="1001"/>
      <c r="BT821" s="985"/>
      <c r="BU821" s="955"/>
      <c r="BV821" s="77"/>
      <c r="BW821" s="78"/>
      <c r="BX821" s="1001"/>
      <c r="BY821" s="985"/>
      <c r="BZ821" s="955"/>
      <c r="CA821" s="1081"/>
      <c r="CB821" s="1023"/>
      <c r="CC821" s="1027"/>
    </row>
    <row r="822" spans="1:81" ht="18" customHeight="1">
      <c r="A822" s="1180"/>
      <c r="B822" s="1161"/>
      <c r="C822" s="1167" t="str">
        <f>職員設定!$F$7</f>
        <v>資格手当</v>
      </c>
      <c r="D822" s="44" t="s">
        <v>38</v>
      </c>
      <c r="E822" s="32">
        <v>30000</v>
      </c>
      <c r="F822" s="1001"/>
      <c r="G822" s="1045">
        <f>E824*F819-H822</f>
        <v>30000</v>
      </c>
      <c r="H822" s="1095"/>
      <c r="I822" s="44" t="s">
        <v>38</v>
      </c>
      <c r="J822" s="32">
        <v>30000</v>
      </c>
      <c r="K822" s="1001"/>
      <c r="L822" s="1045">
        <f>J824*K819-M822</f>
        <v>30000</v>
      </c>
      <c r="M822" s="1095"/>
      <c r="N822" s="44" t="s">
        <v>38</v>
      </c>
      <c r="O822" s="32">
        <v>30000</v>
      </c>
      <c r="P822" s="1001"/>
      <c r="Q822" s="1045">
        <f>O824*P819-R822</f>
        <v>30000</v>
      </c>
      <c r="R822" s="970">
        <f>IF(O819="",0,$M$822)</f>
        <v>0</v>
      </c>
      <c r="S822" s="44" t="s">
        <v>38</v>
      </c>
      <c r="T822" s="32">
        <v>30000</v>
      </c>
      <c r="U822" s="1001"/>
      <c r="V822" s="1045">
        <f>T824*U819-W822</f>
        <v>30000</v>
      </c>
      <c r="W822" s="970">
        <f>IF(T819="",0,$M$822)</f>
        <v>0</v>
      </c>
      <c r="X822" s="44" t="s">
        <v>38</v>
      </c>
      <c r="Y822" s="32">
        <v>30000</v>
      </c>
      <c r="Z822" s="1001"/>
      <c r="AA822" s="1045">
        <f>Y824*Z819-AB822</f>
        <v>30000</v>
      </c>
      <c r="AB822" s="970">
        <f>IF(Y819="",0,$M$822)</f>
        <v>0</v>
      </c>
      <c r="AC822" s="44" t="s">
        <v>38</v>
      </c>
      <c r="AD822" s="32"/>
      <c r="AE822" s="1001"/>
      <c r="AF822" s="1045">
        <f>AD824*AE819-AG822</f>
        <v>0</v>
      </c>
      <c r="AG822" s="970">
        <f>IF(AD819="",0,$M$822)</f>
        <v>0</v>
      </c>
      <c r="AH822" s="44" t="s">
        <v>38</v>
      </c>
      <c r="AI822" s="32"/>
      <c r="AJ822" s="1001"/>
      <c r="AK822" s="1045">
        <f>AI824*AJ819-AL822</f>
        <v>0</v>
      </c>
      <c r="AL822" s="970">
        <f>IF(AI819="",0,$M$822)</f>
        <v>0</v>
      </c>
      <c r="AM822" s="44" t="s">
        <v>38</v>
      </c>
      <c r="AN822" s="32"/>
      <c r="AO822" s="1001"/>
      <c r="AP822" s="1045">
        <f>AN824*AO819-AQ822</f>
        <v>0</v>
      </c>
      <c r="AQ822" s="970">
        <f>IF(AN819="",0,$M$822)</f>
        <v>0</v>
      </c>
      <c r="AR822" s="44" t="s">
        <v>38</v>
      </c>
      <c r="AS822" s="32"/>
      <c r="AT822" s="1001"/>
      <c r="AU822" s="1045">
        <f>AS824*AT819-AV822</f>
        <v>0</v>
      </c>
      <c r="AV822" s="970">
        <f>IF(AS819="",0,$M$822)</f>
        <v>0</v>
      </c>
      <c r="AW822" s="44" t="s">
        <v>38</v>
      </c>
      <c r="AX822" s="32"/>
      <c r="AY822" s="1001"/>
      <c r="AZ822" s="1045">
        <f>AX824*AY819-BA822</f>
        <v>0</v>
      </c>
      <c r="BA822" s="970">
        <f>IF(AX819="",0,$M$822)</f>
        <v>0</v>
      </c>
      <c r="BB822" s="44" t="s">
        <v>38</v>
      </c>
      <c r="BC822" s="32"/>
      <c r="BD822" s="1001"/>
      <c r="BE822" s="1045">
        <f>BC824*BD819-BF822</f>
        <v>0</v>
      </c>
      <c r="BF822" s="970">
        <f>IF(BC819="",0,$M$822)</f>
        <v>0</v>
      </c>
      <c r="BG822" s="44" t="s">
        <v>38</v>
      </c>
      <c r="BH822" s="32"/>
      <c r="BI822" s="1001"/>
      <c r="BJ822" s="1045">
        <f>BH824*BI819-BK822</f>
        <v>0</v>
      </c>
      <c r="BK822" s="970">
        <f>IF(BH819="",0,$M$822)</f>
        <v>0</v>
      </c>
      <c r="BL822" s="75"/>
      <c r="BM822" s="76"/>
      <c r="BN822" s="1001"/>
      <c r="BO822" s="983"/>
      <c r="BP822" s="960"/>
      <c r="BQ822" s="75"/>
      <c r="BR822" s="76"/>
      <c r="BS822" s="1001"/>
      <c r="BT822" s="983"/>
      <c r="BU822" s="960"/>
      <c r="BV822" s="75"/>
      <c r="BW822" s="76"/>
      <c r="BX822" s="1001"/>
      <c r="BY822" s="983"/>
      <c r="BZ822" s="960"/>
      <c r="CA822" s="1003">
        <f t="shared" ref="CA822" si="350">BJ822+BK822+BE822+BF822+AZ822+BA822+AU822+AV822+AP822+AQ822+AK822+AL822+AF822+AG822+AA822+AB822+V822+W822+Q822+R822+L822+M822+G822+H822</f>
        <v>150000</v>
      </c>
      <c r="CB822" s="1019">
        <f t="shared" ref="CB822" si="351">H822+M822</f>
        <v>0</v>
      </c>
      <c r="CC822" s="1012">
        <f t="shared" ref="CC822" si="352">BK822+BF822+BA822+AV822+AQ822+AL822+AG822+AB822+W822+R822</f>
        <v>0</v>
      </c>
    </row>
    <row r="823" spans="1:81" s="230" customFormat="1" ht="18" customHeight="1">
      <c r="A823" s="1180"/>
      <c r="B823" s="1161"/>
      <c r="C823" s="1168"/>
      <c r="D823" s="45" t="s">
        <v>1</v>
      </c>
      <c r="E823" s="149">
        <f>IF(E822&lt;&gt;"",職員設定!F23,"0")</f>
        <v>0</v>
      </c>
      <c r="F823" s="1001"/>
      <c r="G823" s="1046"/>
      <c r="H823" s="1103"/>
      <c r="I823" s="45" t="s">
        <v>1</v>
      </c>
      <c r="J823" s="149">
        <f>IF(J822&lt;&gt;"",職員設定!F23,"0")</f>
        <v>0</v>
      </c>
      <c r="K823" s="1001"/>
      <c r="L823" s="1046"/>
      <c r="M823" s="1103"/>
      <c r="N823" s="45" t="s">
        <v>71</v>
      </c>
      <c r="O823" s="149">
        <f>IF(O822&lt;&gt;"",職員設定!$F$23,"0")</f>
        <v>0</v>
      </c>
      <c r="P823" s="1001"/>
      <c r="Q823" s="1046"/>
      <c r="R823" s="971"/>
      <c r="S823" s="45" t="s">
        <v>71</v>
      </c>
      <c r="T823" s="149">
        <f>IF(T822&lt;&gt;"",職員設定!$F$23,"0")</f>
        <v>0</v>
      </c>
      <c r="U823" s="1001"/>
      <c r="V823" s="1046"/>
      <c r="W823" s="971"/>
      <c r="X823" s="45" t="s">
        <v>71</v>
      </c>
      <c r="Y823" s="149">
        <f>IF(Y822&lt;&gt;"",職員設定!$F$23,"0")</f>
        <v>0</v>
      </c>
      <c r="Z823" s="1001"/>
      <c r="AA823" s="1046"/>
      <c r="AB823" s="971"/>
      <c r="AC823" s="45" t="s">
        <v>71</v>
      </c>
      <c r="AD823" s="149" t="str">
        <f>IF(AD822&lt;&gt;"",職員設定!$F$23,"0")</f>
        <v>0</v>
      </c>
      <c r="AE823" s="1001"/>
      <c r="AF823" s="1046"/>
      <c r="AG823" s="971"/>
      <c r="AH823" s="45" t="s">
        <v>71</v>
      </c>
      <c r="AI823" s="149" t="str">
        <f>IF(AI822&lt;&gt;"",職員設定!$F$23,"0")</f>
        <v>0</v>
      </c>
      <c r="AJ823" s="1001"/>
      <c r="AK823" s="1046"/>
      <c r="AL823" s="971"/>
      <c r="AM823" s="45" t="s">
        <v>71</v>
      </c>
      <c r="AN823" s="149" t="str">
        <f>IF(AN822&lt;&gt;"",職員設定!$F$23,"0")</f>
        <v>0</v>
      </c>
      <c r="AO823" s="1001"/>
      <c r="AP823" s="1046"/>
      <c r="AQ823" s="971"/>
      <c r="AR823" s="45" t="s">
        <v>71</v>
      </c>
      <c r="AS823" s="149" t="str">
        <f>IF(AS822&lt;&gt;"",職員設定!$F$23,"0")</f>
        <v>0</v>
      </c>
      <c r="AT823" s="1001"/>
      <c r="AU823" s="1046"/>
      <c r="AV823" s="971"/>
      <c r="AW823" s="45" t="s">
        <v>71</v>
      </c>
      <c r="AX823" s="149" t="str">
        <f>IF(AX822&lt;&gt;"",職員設定!$F$23,"0")</f>
        <v>0</v>
      </c>
      <c r="AY823" s="1001"/>
      <c r="AZ823" s="1046"/>
      <c r="BA823" s="971"/>
      <c r="BB823" s="45" t="s">
        <v>71</v>
      </c>
      <c r="BC823" s="149" t="str">
        <f>IF(BC822&lt;&gt;"",職員設定!$F$23,"0")</f>
        <v>0</v>
      </c>
      <c r="BD823" s="1001"/>
      <c r="BE823" s="1046"/>
      <c r="BF823" s="971"/>
      <c r="BG823" s="45" t="s">
        <v>71</v>
      </c>
      <c r="BH823" s="149" t="str">
        <f>IF(BH822&lt;&gt;"",職員設定!$F$23,"0")</f>
        <v>0</v>
      </c>
      <c r="BI823" s="1001"/>
      <c r="BJ823" s="1046"/>
      <c r="BK823" s="971"/>
      <c r="BL823" s="45"/>
      <c r="BM823" s="149"/>
      <c r="BN823" s="1001"/>
      <c r="BO823" s="984"/>
      <c r="BP823" s="954"/>
      <c r="BQ823" s="45"/>
      <c r="BR823" s="149"/>
      <c r="BS823" s="1001"/>
      <c r="BT823" s="984"/>
      <c r="BU823" s="954"/>
      <c r="BV823" s="45"/>
      <c r="BW823" s="149"/>
      <c r="BX823" s="1001"/>
      <c r="BY823" s="984"/>
      <c r="BZ823" s="954"/>
      <c r="CA823" s="1004"/>
      <c r="CB823" s="1020"/>
      <c r="CC823" s="1013"/>
    </row>
    <row r="824" spans="1:81" ht="18.600000000000001" customHeight="1" thickBot="1">
      <c r="A824" s="1180"/>
      <c r="B824" s="1161"/>
      <c r="C824" s="1169"/>
      <c r="D824" s="46" t="s">
        <v>51</v>
      </c>
      <c r="E824" s="18">
        <f>E822-E823</f>
        <v>30000</v>
      </c>
      <c r="F824" s="1001"/>
      <c r="G824" s="1047"/>
      <c r="H824" s="1104"/>
      <c r="I824" s="46" t="s">
        <v>51</v>
      </c>
      <c r="J824" s="18">
        <f>J822-J823</f>
        <v>30000</v>
      </c>
      <c r="K824" s="1001"/>
      <c r="L824" s="1047"/>
      <c r="M824" s="1104"/>
      <c r="N824" s="46" t="s">
        <v>51</v>
      </c>
      <c r="O824" s="18">
        <f>O822-O823</f>
        <v>30000</v>
      </c>
      <c r="P824" s="1001"/>
      <c r="Q824" s="1047"/>
      <c r="R824" s="972"/>
      <c r="S824" s="46" t="s">
        <v>51</v>
      </c>
      <c r="T824" s="18">
        <f>T822-T823</f>
        <v>30000</v>
      </c>
      <c r="U824" s="1001"/>
      <c r="V824" s="1047"/>
      <c r="W824" s="972"/>
      <c r="X824" s="46" t="s">
        <v>51</v>
      </c>
      <c r="Y824" s="18">
        <f>Y822-Y823</f>
        <v>30000</v>
      </c>
      <c r="Z824" s="1001"/>
      <c r="AA824" s="1047"/>
      <c r="AB824" s="972"/>
      <c r="AC824" s="46" t="s">
        <v>51</v>
      </c>
      <c r="AD824" s="18">
        <f>AD822-AD823</f>
        <v>0</v>
      </c>
      <c r="AE824" s="1001"/>
      <c r="AF824" s="1047"/>
      <c r="AG824" s="972"/>
      <c r="AH824" s="46" t="s">
        <v>51</v>
      </c>
      <c r="AI824" s="18">
        <f>AI822-AI823</f>
        <v>0</v>
      </c>
      <c r="AJ824" s="1001"/>
      <c r="AK824" s="1047"/>
      <c r="AL824" s="972"/>
      <c r="AM824" s="46" t="s">
        <v>51</v>
      </c>
      <c r="AN824" s="18">
        <f>AN822-AN823</f>
        <v>0</v>
      </c>
      <c r="AO824" s="1001"/>
      <c r="AP824" s="1047"/>
      <c r="AQ824" s="972"/>
      <c r="AR824" s="46" t="s">
        <v>51</v>
      </c>
      <c r="AS824" s="18">
        <f>AS822-AS823</f>
        <v>0</v>
      </c>
      <c r="AT824" s="1001"/>
      <c r="AU824" s="1047"/>
      <c r="AV824" s="972"/>
      <c r="AW824" s="46" t="s">
        <v>51</v>
      </c>
      <c r="AX824" s="18">
        <f>AX822-AX823</f>
        <v>0</v>
      </c>
      <c r="AY824" s="1001"/>
      <c r="AZ824" s="1047"/>
      <c r="BA824" s="972"/>
      <c r="BB824" s="46" t="s">
        <v>51</v>
      </c>
      <c r="BC824" s="18">
        <f>BC822-BC823</f>
        <v>0</v>
      </c>
      <c r="BD824" s="1001"/>
      <c r="BE824" s="1047"/>
      <c r="BF824" s="972"/>
      <c r="BG824" s="46" t="s">
        <v>51</v>
      </c>
      <c r="BH824" s="18">
        <f>BH822-BH823</f>
        <v>0</v>
      </c>
      <c r="BI824" s="1001"/>
      <c r="BJ824" s="1047"/>
      <c r="BK824" s="972"/>
      <c r="BL824" s="77"/>
      <c r="BM824" s="78"/>
      <c r="BN824" s="1001"/>
      <c r="BO824" s="985"/>
      <c r="BP824" s="955"/>
      <c r="BQ824" s="77"/>
      <c r="BR824" s="78"/>
      <c r="BS824" s="1001"/>
      <c r="BT824" s="985"/>
      <c r="BU824" s="955"/>
      <c r="BV824" s="77"/>
      <c r="BW824" s="78"/>
      <c r="BX824" s="1001"/>
      <c r="BY824" s="985"/>
      <c r="BZ824" s="955"/>
      <c r="CA824" s="1005"/>
      <c r="CB824" s="1021"/>
      <c r="CC824" s="1014"/>
    </row>
    <row r="825" spans="1:81" ht="18" customHeight="1">
      <c r="A825" s="1180"/>
      <c r="B825" s="1161"/>
      <c r="C825" s="1170" t="str">
        <f>職員設定!$G$7</f>
        <v>役職手当</v>
      </c>
      <c r="D825" s="44" t="s">
        <v>38</v>
      </c>
      <c r="E825" s="32"/>
      <c r="F825" s="1001"/>
      <c r="G825" s="1045">
        <f>E827*F819-H825</f>
        <v>0</v>
      </c>
      <c r="H825" s="1095"/>
      <c r="I825" s="44" t="s">
        <v>38</v>
      </c>
      <c r="J825" s="32"/>
      <c r="K825" s="1001"/>
      <c r="L825" s="1045">
        <f>J827*K819-M825</f>
        <v>0</v>
      </c>
      <c r="M825" s="1095"/>
      <c r="N825" s="44" t="s">
        <v>38</v>
      </c>
      <c r="O825" s="32"/>
      <c r="P825" s="1001"/>
      <c r="Q825" s="1045">
        <f>O827*P819-R825</f>
        <v>0</v>
      </c>
      <c r="R825" s="970">
        <f>IF(O819="",0,$M$825)</f>
        <v>0</v>
      </c>
      <c r="S825" s="44" t="s">
        <v>38</v>
      </c>
      <c r="T825" s="32"/>
      <c r="U825" s="1001"/>
      <c r="V825" s="1045">
        <f>T827*U819-W825</f>
        <v>0</v>
      </c>
      <c r="W825" s="970">
        <f>IF(T819="",0,$M$825)</f>
        <v>0</v>
      </c>
      <c r="X825" s="44" t="s">
        <v>38</v>
      </c>
      <c r="Y825" s="32"/>
      <c r="Z825" s="1001"/>
      <c r="AA825" s="1045">
        <f>Y827*Z819-AB825</f>
        <v>0</v>
      </c>
      <c r="AB825" s="970">
        <f>IF(Y819="",0,$M$825)</f>
        <v>0</v>
      </c>
      <c r="AC825" s="44" t="s">
        <v>38</v>
      </c>
      <c r="AD825" s="32"/>
      <c r="AE825" s="1001"/>
      <c r="AF825" s="1045">
        <f>AD827*AE819-AG825</f>
        <v>0</v>
      </c>
      <c r="AG825" s="970">
        <f>IF(AD819="",0,$M$825)</f>
        <v>0</v>
      </c>
      <c r="AH825" s="44" t="s">
        <v>38</v>
      </c>
      <c r="AI825" s="32"/>
      <c r="AJ825" s="1001"/>
      <c r="AK825" s="1045">
        <f>AI827*AJ819-AL825</f>
        <v>0</v>
      </c>
      <c r="AL825" s="970">
        <f>IF(AI819="",0,$M$825)</f>
        <v>0</v>
      </c>
      <c r="AM825" s="44" t="s">
        <v>38</v>
      </c>
      <c r="AN825" s="32"/>
      <c r="AO825" s="1001"/>
      <c r="AP825" s="1045">
        <f>AN827*AO819-AQ825</f>
        <v>0</v>
      </c>
      <c r="AQ825" s="970">
        <f>IF(AN819="",0,$M$825)</f>
        <v>0</v>
      </c>
      <c r="AR825" s="44" t="s">
        <v>38</v>
      </c>
      <c r="AS825" s="32"/>
      <c r="AT825" s="1001"/>
      <c r="AU825" s="1045">
        <f>AS827*AT819-AV825</f>
        <v>0</v>
      </c>
      <c r="AV825" s="970">
        <f>IF(AS819="",0,$M$825)</f>
        <v>0</v>
      </c>
      <c r="AW825" s="44" t="s">
        <v>38</v>
      </c>
      <c r="AX825" s="32"/>
      <c r="AY825" s="1001"/>
      <c r="AZ825" s="1045">
        <f>AX827*AY819-BA825</f>
        <v>0</v>
      </c>
      <c r="BA825" s="970">
        <f>IF(AX819="",0,$M$825)</f>
        <v>0</v>
      </c>
      <c r="BB825" s="44" t="s">
        <v>38</v>
      </c>
      <c r="BC825" s="32"/>
      <c r="BD825" s="1001"/>
      <c r="BE825" s="1045">
        <f>BC827*BD819-BF825</f>
        <v>0</v>
      </c>
      <c r="BF825" s="970">
        <f>IF(BC819="",0,$M$825)</f>
        <v>0</v>
      </c>
      <c r="BG825" s="44" t="s">
        <v>38</v>
      </c>
      <c r="BH825" s="32"/>
      <c r="BI825" s="1001"/>
      <c r="BJ825" s="1045">
        <f>BH827*BI819-BK825</f>
        <v>0</v>
      </c>
      <c r="BK825" s="970">
        <f>IF(BH819="",0,$M$825)</f>
        <v>0</v>
      </c>
      <c r="BL825" s="75"/>
      <c r="BM825" s="76"/>
      <c r="BN825" s="1001"/>
      <c r="BO825" s="983"/>
      <c r="BP825" s="960"/>
      <c r="BQ825" s="75"/>
      <c r="BR825" s="76"/>
      <c r="BS825" s="1001"/>
      <c r="BT825" s="983"/>
      <c r="BU825" s="960"/>
      <c r="BV825" s="75"/>
      <c r="BW825" s="76"/>
      <c r="BX825" s="1001"/>
      <c r="BY825" s="983"/>
      <c r="BZ825" s="960"/>
      <c r="CA825" s="1003">
        <f t="shared" ref="CA825" si="353">BJ825+BK825+BE825+BF825+AZ825+BA825+AU825+AV825+AP825+AQ825+AK825+AL825+AF825+AG825+AA825+AB825+V825+W825+Q825+R825+L825+M825+G825+H825</f>
        <v>0</v>
      </c>
      <c r="CB825" s="1019">
        <f t="shared" ref="CB825" si="354">H825+M825</f>
        <v>0</v>
      </c>
      <c r="CC825" s="1018">
        <f t="shared" ref="CC825" si="355">BK825+BF825+BA825+AV825+AQ825+AL825+AG825+AB825+W825+R825</f>
        <v>0</v>
      </c>
    </row>
    <row r="826" spans="1:81" s="230" customFormat="1" ht="18" customHeight="1">
      <c r="A826" s="1180"/>
      <c r="B826" s="1161"/>
      <c r="C826" s="1140"/>
      <c r="D826" s="45" t="s">
        <v>1</v>
      </c>
      <c r="E826" s="149" t="str">
        <f>IF(E825&lt;&gt;"",職員設定!G23,"0")</f>
        <v>0</v>
      </c>
      <c r="F826" s="1001"/>
      <c r="G826" s="1046"/>
      <c r="H826" s="1103"/>
      <c r="I826" s="45" t="s">
        <v>1</v>
      </c>
      <c r="J826" s="149" t="str">
        <f>IF(J825&lt;&gt;"",職員設定!G23,"0")</f>
        <v>0</v>
      </c>
      <c r="K826" s="1001"/>
      <c r="L826" s="1046"/>
      <c r="M826" s="1103"/>
      <c r="N826" s="45" t="s">
        <v>71</v>
      </c>
      <c r="O826" s="149" t="str">
        <f>IF(O825&lt;&gt;"",職員設定!$G$23,"0")</f>
        <v>0</v>
      </c>
      <c r="P826" s="1001"/>
      <c r="Q826" s="1046"/>
      <c r="R826" s="971"/>
      <c r="S826" s="45" t="s">
        <v>71</v>
      </c>
      <c r="T826" s="149" t="str">
        <f>IF(T825&lt;&gt;"",職員設定!$G$23,"0")</f>
        <v>0</v>
      </c>
      <c r="U826" s="1001"/>
      <c r="V826" s="1046"/>
      <c r="W826" s="971"/>
      <c r="X826" s="45" t="s">
        <v>71</v>
      </c>
      <c r="Y826" s="149" t="str">
        <f>IF(Y825&lt;&gt;"",職員設定!$G$23,"0")</f>
        <v>0</v>
      </c>
      <c r="Z826" s="1001"/>
      <c r="AA826" s="1046"/>
      <c r="AB826" s="971"/>
      <c r="AC826" s="45" t="s">
        <v>71</v>
      </c>
      <c r="AD826" s="149" t="str">
        <f>IF(AD825&lt;&gt;"",職員設定!$G$23,"0")</f>
        <v>0</v>
      </c>
      <c r="AE826" s="1001"/>
      <c r="AF826" s="1046"/>
      <c r="AG826" s="971"/>
      <c r="AH826" s="45" t="s">
        <v>71</v>
      </c>
      <c r="AI826" s="149" t="str">
        <f>IF(AI825&lt;&gt;"",職員設定!$G$23,"0")</f>
        <v>0</v>
      </c>
      <c r="AJ826" s="1001"/>
      <c r="AK826" s="1046"/>
      <c r="AL826" s="971"/>
      <c r="AM826" s="45" t="s">
        <v>71</v>
      </c>
      <c r="AN826" s="149" t="str">
        <f>IF(AN825&lt;&gt;"",職員設定!$G$23,"0")</f>
        <v>0</v>
      </c>
      <c r="AO826" s="1001"/>
      <c r="AP826" s="1046"/>
      <c r="AQ826" s="971"/>
      <c r="AR826" s="45" t="s">
        <v>71</v>
      </c>
      <c r="AS826" s="149" t="str">
        <f>IF(AS825&lt;&gt;"",職員設定!$G$23,"0")</f>
        <v>0</v>
      </c>
      <c r="AT826" s="1001"/>
      <c r="AU826" s="1046"/>
      <c r="AV826" s="971"/>
      <c r="AW826" s="45" t="s">
        <v>71</v>
      </c>
      <c r="AX826" s="149" t="str">
        <f>IF(AX825&lt;&gt;"",職員設定!$G$23,"0")</f>
        <v>0</v>
      </c>
      <c r="AY826" s="1001"/>
      <c r="AZ826" s="1046"/>
      <c r="BA826" s="971"/>
      <c r="BB826" s="45" t="s">
        <v>71</v>
      </c>
      <c r="BC826" s="149" t="str">
        <f>IF(BC825&lt;&gt;"",職員設定!$G$23,"0")</f>
        <v>0</v>
      </c>
      <c r="BD826" s="1001"/>
      <c r="BE826" s="1046"/>
      <c r="BF826" s="971"/>
      <c r="BG826" s="45" t="s">
        <v>71</v>
      </c>
      <c r="BH826" s="149" t="str">
        <f>IF(BH825&lt;&gt;"",職員設定!$G$23,"0")</f>
        <v>0</v>
      </c>
      <c r="BI826" s="1001"/>
      <c r="BJ826" s="1046"/>
      <c r="BK826" s="971"/>
      <c r="BL826" s="45"/>
      <c r="BM826" s="149"/>
      <c r="BN826" s="1001"/>
      <c r="BO826" s="984"/>
      <c r="BP826" s="954"/>
      <c r="BQ826" s="45"/>
      <c r="BR826" s="149"/>
      <c r="BS826" s="1001"/>
      <c r="BT826" s="984"/>
      <c r="BU826" s="954"/>
      <c r="BV826" s="45"/>
      <c r="BW826" s="149"/>
      <c r="BX826" s="1001"/>
      <c r="BY826" s="984"/>
      <c r="BZ826" s="954"/>
      <c r="CA826" s="1004"/>
      <c r="CB826" s="1020"/>
      <c r="CC826" s="1013"/>
    </row>
    <row r="827" spans="1:81" ht="18.600000000000001" customHeight="1" thickBot="1">
      <c r="A827" s="1180"/>
      <c r="B827" s="1161"/>
      <c r="C827" s="1141"/>
      <c r="D827" s="46" t="s">
        <v>51</v>
      </c>
      <c r="E827" s="18">
        <f>E825-E826</f>
        <v>0</v>
      </c>
      <c r="F827" s="1001"/>
      <c r="G827" s="1047"/>
      <c r="H827" s="1104"/>
      <c r="I827" s="46" t="s">
        <v>51</v>
      </c>
      <c r="J827" s="18">
        <f>J825-J826</f>
        <v>0</v>
      </c>
      <c r="K827" s="1001"/>
      <c r="L827" s="1047"/>
      <c r="M827" s="1104"/>
      <c r="N827" s="46" t="s">
        <v>51</v>
      </c>
      <c r="O827" s="18">
        <f>O825-O826</f>
        <v>0</v>
      </c>
      <c r="P827" s="1001"/>
      <c r="Q827" s="1047"/>
      <c r="R827" s="972"/>
      <c r="S827" s="46" t="s">
        <v>51</v>
      </c>
      <c r="T827" s="18">
        <f>T825-T826</f>
        <v>0</v>
      </c>
      <c r="U827" s="1001"/>
      <c r="V827" s="1047"/>
      <c r="W827" s="972"/>
      <c r="X827" s="46" t="s">
        <v>51</v>
      </c>
      <c r="Y827" s="18">
        <f>Y825-Y826</f>
        <v>0</v>
      </c>
      <c r="Z827" s="1001"/>
      <c r="AA827" s="1047"/>
      <c r="AB827" s="972"/>
      <c r="AC827" s="46" t="s">
        <v>51</v>
      </c>
      <c r="AD827" s="18">
        <f>AD825-AD826</f>
        <v>0</v>
      </c>
      <c r="AE827" s="1001"/>
      <c r="AF827" s="1047"/>
      <c r="AG827" s="972"/>
      <c r="AH827" s="46" t="s">
        <v>51</v>
      </c>
      <c r="AI827" s="18">
        <f>AI825-AI826</f>
        <v>0</v>
      </c>
      <c r="AJ827" s="1001"/>
      <c r="AK827" s="1047"/>
      <c r="AL827" s="972"/>
      <c r="AM827" s="46" t="s">
        <v>51</v>
      </c>
      <c r="AN827" s="18">
        <f>AN825-AN826</f>
        <v>0</v>
      </c>
      <c r="AO827" s="1001"/>
      <c r="AP827" s="1047"/>
      <c r="AQ827" s="972"/>
      <c r="AR827" s="46" t="s">
        <v>51</v>
      </c>
      <c r="AS827" s="18">
        <f>AS825-AS826</f>
        <v>0</v>
      </c>
      <c r="AT827" s="1001"/>
      <c r="AU827" s="1047"/>
      <c r="AV827" s="972"/>
      <c r="AW827" s="46" t="s">
        <v>51</v>
      </c>
      <c r="AX827" s="18">
        <f>AX825-AX826</f>
        <v>0</v>
      </c>
      <c r="AY827" s="1001"/>
      <c r="AZ827" s="1047"/>
      <c r="BA827" s="972"/>
      <c r="BB827" s="46" t="s">
        <v>51</v>
      </c>
      <c r="BC827" s="18">
        <f>BC825-BC826</f>
        <v>0</v>
      </c>
      <c r="BD827" s="1001"/>
      <c r="BE827" s="1047"/>
      <c r="BF827" s="972"/>
      <c r="BG827" s="46" t="s">
        <v>51</v>
      </c>
      <c r="BH827" s="18">
        <f>BH825-BH826</f>
        <v>0</v>
      </c>
      <c r="BI827" s="1001"/>
      <c r="BJ827" s="1047"/>
      <c r="BK827" s="972"/>
      <c r="BL827" s="77"/>
      <c r="BM827" s="78"/>
      <c r="BN827" s="1001"/>
      <c r="BO827" s="985"/>
      <c r="BP827" s="955"/>
      <c r="BQ827" s="77"/>
      <c r="BR827" s="78"/>
      <c r="BS827" s="1001"/>
      <c r="BT827" s="985"/>
      <c r="BU827" s="955"/>
      <c r="BV827" s="77"/>
      <c r="BW827" s="78"/>
      <c r="BX827" s="1001"/>
      <c r="BY827" s="985"/>
      <c r="BZ827" s="955"/>
      <c r="CA827" s="1005"/>
      <c r="CB827" s="1021"/>
      <c r="CC827" s="1014"/>
    </row>
    <row r="828" spans="1:81" ht="18" customHeight="1">
      <c r="A828" s="1180"/>
      <c r="B828" s="1161"/>
      <c r="C828" s="1170" t="str">
        <f>職員設定!$H$7</f>
        <v>調整手当</v>
      </c>
      <c r="D828" s="44" t="s">
        <v>38</v>
      </c>
      <c r="E828" s="32"/>
      <c r="F828" s="1001"/>
      <c r="G828" s="1045">
        <f>E830*F819-H828</f>
        <v>0</v>
      </c>
      <c r="H828" s="1095"/>
      <c r="I828" s="44" t="s">
        <v>38</v>
      </c>
      <c r="J828" s="32"/>
      <c r="K828" s="1001"/>
      <c r="L828" s="1045">
        <f>J830*K819-M828</f>
        <v>0</v>
      </c>
      <c r="M828" s="1095"/>
      <c r="N828" s="44" t="s">
        <v>38</v>
      </c>
      <c r="O828" s="32"/>
      <c r="P828" s="1001"/>
      <c r="Q828" s="1045">
        <f>O830*P819-R828</f>
        <v>0</v>
      </c>
      <c r="R828" s="970">
        <f>IF(O819="",0,$M$828)</f>
        <v>0</v>
      </c>
      <c r="S828" s="44" t="s">
        <v>38</v>
      </c>
      <c r="T828" s="32"/>
      <c r="U828" s="1001"/>
      <c r="V828" s="1045">
        <f>T830*U819-W828</f>
        <v>0</v>
      </c>
      <c r="W828" s="970">
        <f>IF(T819="",0,$M$828)</f>
        <v>0</v>
      </c>
      <c r="X828" s="44" t="s">
        <v>38</v>
      </c>
      <c r="Y828" s="32"/>
      <c r="Z828" s="1001"/>
      <c r="AA828" s="1045">
        <f>Y830*Z819-AB828</f>
        <v>0</v>
      </c>
      <c r="AB828" s="970">
        <f>IF(Y819="",0,$M$828)</f>
        <v>0</v>
      </c>
      <c r="AC828" s="44" t="s">
        <v>38</v>
      </c>
      <c r="AD828" s="32"/>
      <c r="AE828" s="1001"/>
      <c r="AF828" s="1045">
        <f>AD830*AE819-AG828</f>
        <v>0</v>
      </c>
      <c r="AG828" s="970">
        <f>IF(AD819="",0,$M$828)</f>
        <v>0</v>
      </c>
      <c r="AH828" s="44" t="s">
        <v>38</v>
      </c>
      <c r="AI828" s="32"/>
      <c r="AJ828" s="1001"/>
      <c r="AK828" s="1045">
        <f>AI830*AJ819-AL828</f>
        <v>0</v>
      </c>
      <c r="AL828" s="970">
        <f>IF(AI819="",0,$M$828)</f>
        <v>0</v>
      </c>
      <c r="AM828" s="44" t="s">
        <v>38</v>
      </c>
      <c r="AN828" s="32"/>
      <c r="AO828" s="1001"/>
      <c r="AP828" s="1045">
        <f>AN830*AO819-AQ828</f>
        <v>0</v>
      </c>
      <c r="AQ828" s="970">
        <f>IF(AN819="",0,$M$828)</f>
        <v>0</v>
      </c>
      <c r="AR828" s="44" t="s">
        <v>38</v>
      </c>
      <c r="AS828" s="32"/>
      <c r="AT828" s="1001"/>
      <c r="AU828" s="1045">
        <f>AS830*AT819-AV828</f>
        <v>0</v>
      </c>
      <c r="AV828" s="970">
        <f>IF(AS819="",0,$M$828)</f>
        <v>0</v>
      </c>
      <c r="AW828" s="44" t="s">
        <v>38</v>
      </c>
      <c r="AX828" s="32"/>
      <c r="AY828" s="1001"/>
      <c r="AZ828" s="1045">
        <f>AX830*AY819-BA828</f>
        <v>0</v>
      </c>
      <c r="BA828" s="970">
        <f>IF(AX819="",0,$M$828)</f>
        <v>0</v>
      </c>
      <c r="BB828" s="44" t="s">
        <v>38</v>
      </c>
      <c r="BC828" s="32"/>
      <c r="BD828" s="1001"/>
      <c r="BE828" s="1045">
        <f>BC830*BD819-BF828</f>
        <v>0</v>
      </c>
      <c r="BF828" s="970">
        <f>IF(BC819="",0,$M$828)</f>
        <v>0</v>
      </c>
      <c r="BG828" s="44" t="s">
        <v>38</v>
      </c>
      <c r="BH828" s="32"/>
      <c r="BI828" s="1001"/>
      <c r="BJ828" s="1045">
        <f>BH830*BI819-BK828</f>
        <v>0</v>
      </c>
      <c r="BK828" s="970">
        <f>IF(BH819="",0,$M$828)</f>
        <v>0</v>
      </c>
      <c r="BL828" s="75"/>
      <c r="BM828" s="76"/>
      <c r="BN828" s="1001"/>
      <c r="BO828" s="983"/>
      <c r="BP828" s="960"/>
      <c r="BQ828" s="75"/>
      <c r="BR828" s="76"/>
      <c r="BS828" s="1001"/>
      <c r="BT828" s="983"/>
      <c r="BU828" s="960"/>
      <c r="BV828" s="75"/>
      <c r="BW828" s="76"/>
      <c r="BX828" s="1001"/>
      <c r="BY828" s="983"/>
      <c r="BZ828" s="960"/>
      <c r="CA828" s="1003">
        <f t="shared" ref="CA828" si="356">BJ828+BK828+BE828+BF828+AZ828+BA828+AU828+AV828+AP828+AQ828+AK828+AL828+AF828+AG828+AA828+AB828+V828+W828+Q828+R828+L828+M828+G828+H828</f>
        <v>0</v>
      </c>
      <c r="CB828" s="1019">
        <f t="shared" ref="CB828" si="357">H828+M828</f>
        <v>0</v>
      </c>
      <c r="CC828" s="1018">
        <f t="shared" ref="CC828" si="358">BK828+BF828+BA828+AV828+AQ828+AL828+AG828+AB828+W828+R828</f>
        <v>0</v>
      </c>
    </row>
    <row r="829" spans="1:81" s="230" customFormat="1" ht="18" customHeight="1">
      <c r="A829" s="1180"/>
      <c r="B829" s="1162"/>
      <c r="C829" s="1140"/>
      <c r="D829" s="45" t="s">
        <v>1</v>
      </c>
      <c r="E829" s="149" t="str">
        <f>IF(E828&lt;&gt;"",職員設定!H23,"0")</f>
        <v>0</v>
      </c>
      <c r="F829" s="1001"/>
      <c r="G829" s="1046"/>
      <c r="H829" s="1103"/>
      <c r="I829" s="45" t="s">
        <v>1</v>
      </c>
      <c r="J829" s="149" t="str">
        <f>IF(J828&lt;&gt;"",職員設定!H23,"0")</f>
        <v>0</v>
      </c>
      <c r="K829" s="1001"/>
      <c r="L829" s="1046"/>
      <c r="M829" s="1103"/>
      <c r="N829" s="45" t="s">
        <v>71</v>
      </c>
      <c r="O829" s="149" t="str">
        <f>IF(O828&lt;&gt;"",職員設定!$H$23,"0")</f>
        <v>0</v>
      </c>
      <c r="P829" s="1001"/>
      <c r="Q829" s="1046"/>
      <c r="R829" s="971"/>
      <c r="S829" s="45" t="s">
        <v>71</v>
      </c>
      <c r="T829" s="149" t="str">
        <f>IF(T828&lt;&gt;"",職員設定!$H$23,"0")</f>
        <v>0</v>
      </c>
      <c r="U829" s="1001"/>
      <c r="V829" s="1046"/>
      <c r="W829" s="971"/>
      <c r="X829" s="45" t="s">
        <v>71</v>
      </c>
      <c r="Y829" s="149" t="str">
        <f>IF(Y828&lt;&gt;"",職員設定!$H$23,"0")</f>
        <v>0</v>
      </c>
      <c r="Z829" s="1001"/>
      <c r="AA829" s="1046"/>
      <c r="AB829" s="971"/>
      <c r="AC829" s="45" t="s">
        <v>71</v>
      </c>
      <c r="AD829" s="149" t="str">
        <f>IF(AD828&lt;&gt;"",職員設定!$H$23,"0")</f>
        <v>0</v>
      </c>
      <c r="AE829" s="1001"/>
      <c r="AF829" s="1046"/>
      <c r="AG829" s="971"/>
      <c r="AH829" s="45" t="s">
        <v>71</v>
      </c>
      <c r="AI829" s="149" t="str">
        <f>IF(AI828&lt;&gt;"",職員設定!$H$23,"0")</f>
        <v>0</v>
      </c>
      <c r="AJ829" s="1001"/>
      <c r="AK829" s="1046"/>
      <c r="AL829" s="971"/>
      <c r="AM829" s="45" t="s">
        <v>71</v>
      </c>
      <c r="AN829" s="149" t="str">
        <f>IF(AN828&lt;&gt;"",職員設定!$H$23,"0")</f>
        <v>0</v>
      </c>
      <c r="AO829" s="1001"/>
      <c r="AP829" s="1046"/>
      <c r="AQ829" s="971"/>
      <c r="AR829" s="45" t="s">
        <v>71</v>
      </c>
      <c r="AS829" s="149" t="str">
        <f>IF(AS828&lt;&gt;"",職員設定!$H$23,"0")</f>
        <v>0</v>
      </c>
      <c r="AT829" s="1001"/>
      <c r="AU829" s="1046"/>
      <c r="AV829" s="971"/>
      <c r="AW829" s="45" t="s">
        <v>71</v>
      </c>
      <c r="AX829" s="149" t="str">
        <f>IF(AX828&lt;&gt;"",職員設定!$H$23,"0")</f>
        <v>0</v>
      </c>
      <c r="AY829" s="1001"/>
      <c r="AZ829" s="1046"/>
      <c r="BA829" s="971"/>
      <c r="BB829" s="45" t="s">
        <v>71</v>
      </c>
      <c r="BC829" s="149" t="str">
        <f>IF(BC828&lt;&gt;"",職員設定!$H$23,"0")</f>
        <v>0</v>
      </c>
      <c r="BD829" s="1001"/>
      <c r="BE829" s="1046"/>
      <c r="BF829" s="971"/>
      <c r="BG829" s="45" t="s">
        <v>71</v>
      </c>
      <c r="BH829" s="149" t="str">
        <f>IF(BH828&lt;&gt;"",職員設定!$H$23,"0")</f>
        <v>0</v>
      </c>
      <c r="BI829" s="1001"/>
      <c r="BJ829" s="1046"/>
      <c r="BK829" s="971"/>
      <c r="BL829" s="45"/>
      <c r="BM829" s="149"/>
      <c r="BN829" s="1001"/>
      <c r="BO829" s="984"/>
      <c r="BP829" s="954"/>
      <c r="BQ829" s="45"/>
      <c r="BR829" s="149"/>
      <c r="BS829" s="1001"/>
      <c r="BT829" s="984"/>
      <c r="BU829" s="954"/>
      <c r="BV829" s="45"/>
      <c r="BW829" s="149"/>
      <c r="BX829" s="1001"/>
      <c r="BY829" s="984"/>
      <c r="BZ829" s="954"/>
      <c r="CA829" s="1004"/>
      <c r="CB829" s="1020"/>
      <c r="CC829" s="1013"/>
    </row>
    <row r="830" spans="1:81" ht="18.600000000000001" customHeight="1" thickBot="1">
      <c r="A830" s="1180"/>
      <c r="B830" s="1162"/>
      <c r="C830" s="1141"/>
      <c r="D830" s="46" t="s">
        <v>51</v>
      </c>
      <c r="E830" s="18">
        <f>E828-E829</f>
        <v>0</v>
      </c>
      <c r="F830" s="1001"/>
      <c r="G830" s="1047"/>
      <c r="H830" s="1104"/>
      <c r="I830" s="46" t="s">
        <v>51</v>
      </c>
      <c r="J830" s="18">
        <f>J828-J829</f>
        <v>0</v>
      </c>
      <c r="K830" s="1001"/>
      <c r="L830" s="1047"/>
      <c r="M830" s="1104"/>
      <c r="N830" s="46" t="s">
        <v>51</v>
      </c>
      <c r="O830" s="18">
        <f>O828-O829</f>
        <v>0</v>
      </c>
      <c r="P830" s="1001"/>
      <c r="Q830" s="1047"/>
      <c r="R830" s="972"/>
      <c r="S830" s="46" t="s">
        <v>51</v>
      </c>
      <c r="T830" s="18">
        <f>T828-T829</f>
        <v>0</v>
      </c>
      <c r="U830" s="1001"/>
      <c r="V830" s="1047"/>
      <c r="W830" s="972"/>
      <c r="X830" s="46" t="s">
        <v>51</v>
      </c>
      <c r="Y830" s="18">
        <f>Y828-Y829</f>
        <v>0</v>
      </c>
      <c r="Z830" s="1001"/>
      <c r="AA830" s="1047"/>
      <c r="AB830" s="972"/>
      <c r="AC830" s="46" t="s">
        <v>51</v>
      </c>
      <c r="AD830" s="18">
        <f>AD828-AD829</f>
        <v>0</v>
      </c>
      <c r="AE830" s="1001"/>
      <c r="AF830" s="1047"/>
      <c r="AG830" s="972"/>
      <c r="AH830" s="46" t="s">
        <v>51</v>
      </c>
      <c r="AI830" s="18">
        <f>AI828-AI829</f>
        <v>0</v>
      </c>
      <c r="AJ830" s="1001"/>
      <c r="AK830" s="1047"/>
      <c r="AL830" s="972"/>
      <c r="AM830" s="46" t="s">
        <v>51</v>
      </c>
      <c r="AN830" s="18">
        <f>AN828-AN829</f>
        <v>0</v>
      </c>
      <c r="AO830" s="1001"/>
      <c r="AP830" s="1047"/>
      <c r="AQ830" s="972"/>
      <c r="AR830" s="46" t="s">
        <v>51</v>
      </c>
      <c r="AS830" s="18">
        <f>AS828-AS829</f>
        <v>0</v>
      </c>
      <c r="AT830" s="1001"/>
      <c r="AU830" s="1047"/>
      <c r="AV830" s="972"/>
      <c r="AW830" s="46" t="s">
        <v>51</v>
      </c>
      <c r="AX830" s="18">
        <f>AX828-AX829</f>
        <v>0</v>
      </c>
      <c r="AY830" s="1001"/>
      <c r="AZ830" s="1047"/>
      <c r="BA830" s="972"/>
      <c r="BB830" s="46" t="s">
        <v>51</v>
      </c>
      <c r="BC830" s="18">
        <f>BC828-BC829</f>
        <v>0</v>
      </c>
      <c r="BD830" s="1001"/>
      <c r="BE830" s="1047"/>
      <c r="BF830" s="972"/>
      <c r="BG830" s="46" t="s">
        <v>51</v>
      </c>
      <c r="BH830" s="18">
        <f>BH828-BH829</f>
        <v>0</v>
      </c>
      <c r="BI830" s="1001"/>
      <c r="BJ830" s="1047"/>
      <c r="BK830" s="972"/>
      <c r="BL830" s="77"/>
      <c r="BM830" s="78"/>
      <c r="BN830" s="1001"/>
      <c r="BO830" s="985"/>
      <c r="BP830" s="955"/>
      <c r="BQ830" s="77"/>
      <c r="BR830" s="78"/>
      <c r="BS830" s="1001"/>
      <c r="BT830" s="985"/>
      <c r="BU830" s="955"/>
      <c r="BV830" s="77"/>
      <c r="BW830" s="78"/>
      <c r="BX830" s="1001"/>
      <c r="BY830" s="985"/>
      <c r="BZ830" s="955"/>
      <c r="CA830" s="1005"/>
      <c r="CB830" s="1021"/>
      <c r="CC830" s="1014"/>
    </row>
    <row r="831" spans="1:81" ht="18" customHeight="1">
      <c r="A831" s="1180"/>
      <c r="B831" s="1162"/>
      <c r="C831" s="1140" t="str">
        <f>職員設定!$I$7</f>
        <v>名称</v>
      </c>
      <c r="D831" s="44" t="s">
        <v>38</v>
      </c>
      <c r="E831" s="32"/>
      <c r="F831" s="1001"/>
      <c r="G831" s="1046">
        <f>E833*F819-H831</f>
        <v>0</v>
      </c>
      <c r="H831" s="1095"/>
      <c r="I831" s="44" t="s">
        <v>38</v>
      </c>
      <c r="J831" s="32"/>
      <c r="K831" s="1001"/>
      <c r="L831" s="1046">
        <f>J833*K819-M831</f>
        <v>0</v>
      </c>
      <c r="M831" s="1095"/>
      <c r="N831" s="48" t="s">
        <v>38</v>
      </c>
      <c r="O831" s="33"/>
      <c r="P831" s="1001"/>
      <c r="Q831" s="1046">
        <f>O833*P819-R831</f>
        <v>0</v>
      </c>
      <c r="R831" s="970">
        <f>IF(O819="",0,$M$831)</f>
        <v>0</v>
      </c>
      <c r="S831" s="48" t="s">
        <v>38</v>
      </c>
      <c r="T831" s="33"/>
      <c r="U831" s="1001"/>
      <c r="V831" s="1046">
        <f>T833*U819-W831</f>
        <v>0</v>
      </c>
      <c r="W831" s="970">
        <f>IF(T819="",0,$M$831)</f>
        <v>0</v>
      </c>
      <c r="X831" s="48" t="s">
        <v>38</v>
      </c>
      <c r="Y831" s="33"/>
      <c r="Z831" s="1001"/>
      <c r="AA831" s="1046">
        <f>Y833*Z819-AB831</f>
        <v>0</v>
      </c>
      <c r="AB831" s="970">
        <f>IF(Y819="",0,$M$831)</f>
        <v>0</v>
      </c>
      <c r="AC831" s="48" t="s">
        <v>38</v>
      </c>
      <c r="AD831" s="33"/>
      <c r="AE831" s="1001"/>
      <c r="AF831" s="1046">
        <f>AD833*AE819-AG831</f>
        <v>0</v>
      </c>
      <c r="AG831" s="970">
        <f>IF(AD819="",0,$M$831)</f>
        <v>0</v>
      </c>
      <c r="AH831" s="48" t="s">
        <v>38</v>
      </c>
      <c r="AI831" s="33"/>
      <c r="AJ831" s="1001"/>
      <c r="AK831" s="1046">
        <f>AI833*AJ819-AL831</f>
        <v>0</v>
      </c>
      <c r="AL831" s="970">
        <f>IF(AI819="",0,$M$831)</f>
        <v>0</v>
      </c>
      <c r="AM831" s="48" t="s">
        <v>38</v>
      </c>
      <c r="AN831" s="33"/>
      <c r="AO831" s="1001"/>
      <c r="AP831" s="1046">
        <f>AN833*AO819-AQ831</f>
        <v>0</v>
      </c>
      <c r="AQ831" s="970">
        <f>IF(AN819="",0,$M$831)</f>
        <v>0</v>
      </c>
      <c r="AR831" s="48" t="s">
        <v>38</v>
      </c>
      <c r="AS831" s="33"/>
      <c r="AT831" s="1001"/>
      <c r="AU831" s="1046">
        <f>AS833*AT819-AV831</f>
        <v>0</v>
      </c>
      <c r="AV831" s="970">
        <f>IF(AS819="",0,$M$831)</f>
        <v>0</v>
      </c>
      <c r="AW831" s="48" t="s">
        <v>38</v>
      </c>
      <c r="AX831" s="33"/>
      <c r="AY831" s="1001"/>
      <c r="AZ831" s="1046">
        <f>AX833*AY819-BA831</f>
        <v>0</v>
      </c>
      <c r="BA831" s="970">
        <f>IF(AX819="",0,$M$831)</f>
        <v>0</v>
      </c>
      <c r="BB831" s="48" t="s">
        <v>38</v>
      </c>
      <c r="BC831" s="33"/>
      <c r="BD831" s="1001"/>
      <c r="BE831" s="1046">
        <f>BC833*BD819-BF831</f>
        <v>0</v>
      </c>
      <c r="BF831" s="970">
        <f>IF(BC819="",0,$M$831)</f>
        <v>0</v>
      </c>
      <c r="BG831" s="48" t="s">
        <v>38</v>
      </c>
      <c r="BH831" s="33"/>
      <c r="BI831" s="1001"/>
      <c r="BJ831" s="1046">
        <f>BH833*BI819-BK831</f>
        <v>0</v>
      </c>
      <c r="BK831" s="970">
        <f>IF(BH819="",0,$M$831)</f>
        <v>0</v>
      </c>
      <c r="BL831" s="75"/>
      <c r="BM831" s="76"/>
      <c r="BN831" s="1001"/>
      <c r="BO831" s="984"/>
      <c r="BP831" s="960"/>
      <c r="BQ831" s="75"/>
      <c r="BR831" s="76"/>
      <c r="BS831" s="1001"/>
      <c r="BT831" s="984"/>
      <c r="BU831" s="960"/>
      <c r="BV831" s="75"/>
      <c r="BW831" s="76"/>
      <c r="BX831" s="1001"/>
      <c r="BY831" s="984"/>
      <c r="BZ831" s="960"/>
      <c r="CA831" s="1003">
        <f t="shared" ref="CA831" si="359">BJ831+BK831+BE831+BF831+AZ831+BA831+AU831+AV831+AP831+AQ831+AK831+AL831+AF831+AG831+AA831+AB831+V831+W831+Q831+R831+L831+M831+G831+H831</f>
        <v>0</v>
      </c>
      <c r="CB831" s="1019">
        <f t="shared" ref="CB831" si="360">H831+M831</f>
        <v>0</v>
      </c>
      <c r="CC831" s="1018">
        <f>BK831+BF831+BA831+AV831+AQ831+AL831+AG831+AB831+W831+R831</f>
        <v>0</v>
      </c>
    </row>
    <row r="832" spans="1:81" s="230" customFormat="1" ht="18" customHeight="1">
      <c r="A832" s="1180"/>
      <c r="B832" s="1162"/>
      <c r="C832" s="1140"/>
      <c r="D832" s="45" t="s">
        <v>1</v>
      </c>
      <c r="E832" s="149" t="str">
        <f>IF(E831&lt;&gt;"",職員設定!I23,"0")</f>
        <v>0</v>
      </c>
      <c r="F832" s="1001"/>
      <c r="G832" s="1046"/>
      <c r="H832" s="1103"/>
      <c r="I832" s="45" t="s">
        <v>1</v>
      </c>
      <c r="J832" s="149" t="str">
        <f>IF(J831&lt;&gt;"",職員設定!I23,"0")</f>
        <v>0</v>
      </c>
      <c r="K832" s="1001"/>
      <c r="L832" s="1046"/>
      <c r="M832" s="1103"/>
      <c r="N832" s="45" t="s">
        <v>71</v>
      </c>
      <c r="O832" s="149" t="str">
        <f>IF(O831&lt;&gt;"",職員設定!$I$23,"0")</f>
        <v>0</v>
      </c>
      <c r="P832" s="1001"/>
      <c r="Q832" s="1046"/>
      <c r="R832" s="971"/>
      <c r="S832" s="45" t="s">
        <v>71</v>
      </c>
      <c r="T832" s="149" t="str">
        <f>IF(T831&lt;&gt;"",職員設定!$I$23,"0")</f>
        <v>0</v>
      </c>
      <c r="U832" s="1001"/>
      <c r="V832" s="1046"/>
      <c r="W832" s="971"/>
      <c r="X832" s="45" t="s">
        <v>71</v>
      </c>
      <c r="Y832" s="149" t="str">
        <f>IF(Y831&lt;&gt;"",職員設定!$I$23,"0")</f>
        <v>0</v>
      </c>
      <c r="Z832" s="1001"/>
      <c r="AA832" s="1046"/>
      <c r="AB832" s="971"/>
      <c r="AC832" s="45" t="s">
        <v>71</v>
      </c>
      <c r="AD832" s="149" t="str">
        <f>IF(AD831&lt;&gt;"",職員設定!$I$23,"0")</f>
        <v>0</v>
      </c>
      <c r="AE832" s="1001"/>
      <c r="AF832" s="1046"/>
      <c r="AG832" s="971"/>
      <c r="AH832" s="45" t="s">
        <v>71</v>
      </c>
      <c r="AI832" s="149" t="str">
        <f>IF(AI831&lt;&gt;"",職員設定!$I$23,"0")</f>
        <v>0</v>
      </c>
      <c r="AJ832" s="1001"/>
      <c r="AK832" s="1046"/>
      <c r="AL832" s="971"/>
      <c r="AM832" s="45" t="s">
        <v>71</v>
      </c>
      <c r="AN832" s="149" t="str">
        <f>IF(AN831&lt;&gt;"",職員設定!$I$23,"0")</f>
        <v>0</v>
      </c>
      <c r="AO832" s="1001"/>
      <c r="AP832" s="1046"/>
      <c r="AQ832" s="971"/>
      <c r="AR832" s="45" t="s">
        <v>71</v>
      </c>
      <c r="AS832" s="149" t="str">
        <f>IF(AS831&lt;&gt;"",職員設定!$I$23,"0")</f>
        <v>0</v>
      </c>
      <c r="AT832" s="1001"/>
      <c r="AU832" s="1046"/>
      <c r="AV832" s="971"/>
      <c r="AW832" s="45" t="s">
        <v>71</v>
      </c>
      <c r="AX832" s="149" t="str">
        <f>IF(AX831&lt;&gt;"",職員設定!$I$23,"0")</f>
        <v>0</v>
      </c>
      <c r="AY832" s="1001"/>
      <c r="AZ832" s="1046"/>
      <c r="BA832" s="971"/>
      <c r="BB832" s="45" t="s">
        <v>71</v>
      </c>
      <c r="BC832" s="149" t="str">
        <f>IF(BC831&lt;&gt;"",職員設定!$I$23,"0")</f>
        <v>0</v>
      </c>
      <c r="BD832" s="1001"/>
      <c r="BE832" s="1046"/>
      <c r="BF832" s="971"/>
      <c r="BG832" s="45" t="s">
        <v>71</v>
      </c>
      <c r="BH832" s="149" t="str">
        <f>IF(BH831&lt;&gt;"",職員設定!$I$23,"0")</f>
        <v>0</v>
      </c>
      <c r="BI832" s="1001"/>
      <c r="BJ832" s="1046"/>
      <c r="BK832" s="971"/>
      <c r="BL832" s="45"/>
      <c r="BM832" s="149"/>
      <c r="BN832" s="1001"/>
      <c r="BO832" s="984"/>
      <c r="BP832" s="954"/>
      <c r="BQ832" s="45"/>
      <c r="BR832" s="149"/>
      <c r="BS832" s="1001"/>
      <c r="BT832" s="984"/>
      <c r="BU832" s="954"/>
      <c r="BV832" s="45"/>
      <c r="BW832" s="149"/>
      <c r="BX832" s="1001"/>
      <c r="BY832" s="984"/>
      <c r="BZ832" s="954"/>
      <c r="CA832" s="1004"/>
      <c r="CB832" s="1020"/>
      <c r="CC832" s="1013"/>
    </row>
    <row r="833" spans="1:81" ht="18.600000000000001" customHeight="1" thickBot="1">
      <c r="A833" s="1180"/>
      <c r="B833" s="1163"/>
      <c r="C833" s="1141"/>
      <c r="D833" s="46" t="s">
        <v>51</v>
      </c>
      <c r="E833" s="18">
        <f>E831-E832</f>
        <v>0</v>
      </c>
      <c r="F833" s="1001"/>
      <c r="G833" s="1047"/>
      <c r="H833" s="1104"/>
      <c r="I833" s="46" t="s">
        <v>51</v>
      </c>
      <c r="J833" s="18">
        <f>J831-J832</f>
        <v>0</v>
      </c>
      <c r="K833" s="1001"/>
      <c r="L833" s="1047"/>
      <c r="M833" s="1104"/>
      <c r="N833" s="46" t="s">
        <v>51</v>
      </c>
      <c r="O833" s="18">
        <f>O831-O832</f>
        <v>0</v>
      </c>
      <c r="P833" s="1001"/>
      <c r="Q833" s="1047"/>
      <c r="R833" s="972"/>
      <c r="S833" s="46" t="s">
        <v>51</v>
      </c>
      <c r="T833" s="18">
        <f>T831-T832</f>
        <v>0</v>
      </c>
      <c r="U833" s="1001"/>
      <c r="V833" s="1047"/>
      <c r="W833" s="972"/>
      <c r="X833" s="46" t="s">
        <v>51</v>
      </c>
      <c r="Y833" s="18">
        <f>Y831-Y832</f>
        <v>0</v>
      </c>
      <c r="Z833" s="1001"/>
      <c r="AA833" s="1047"/>
      <c r="AB833" s="972"/>
      <c r="AC833" s="46" t="s">
        <v>51</v>
      </c>
      <c r="AD833" s="18">
        <f>AD831-AD832</f>
        <v>0</v>
      </c>
      <c r="AE833" s="1001"/>
      <c r="AF833" s="1047"/>
      <c r="AG833" s="972"/>
      <c r="AH833" s="46" t="s">
        <v>51</v>
      </c>
      <c r="AI833" s="18">
        <f>AI831-AI832</f>
        <v>0</v>
      </c>
      <c r="AJ833" s="1001"/>
      <c r="AK833" s="1047"/>
      <c r="AL833" s="972"/>
      <c r="AM833" s="46" t="s">
        <v>51</v>
      </c>
      <c r="AN833" s="18">
        <f>AN831-AN832</f>
        <v>0</v>
      </c>
      <c r="AO833" s="1001"/>
      <c r="AP833" s="1047"/>
      <c r="AQ833" s="972"/>
      <c r="AR833" s="46" t="s">
        <v>51</v>
      </c>
      <c r="AS833" s="18">
        <f>AS831-AS832</f>
        <v>0</v>
      </c>
      <c r="AT833" s="1001"/>
      <c r="AU833" s="1047"/>
      <c r="AV833" s="972"/>
      <c r="AW833" s="46" t="s">
        <v>51</v>
      </c>
      <c r="AX833" s="18">
        <f>AX831-AX832</f>
        <v>0</v>
      </c>
      <c r="AY833" s="1001"/>
      <c r="AZ833" s="1047"/>
      <c r="BA833" s="972"/>
      <c r="BB833" s="46" t="s">
        <v>51</v>
      </c>
      <c r="BC833" s="18">
        <f>BC831-BC832</f>
        <v>0</v>
      </c>
      <c r="BD833" s="1001"/>
      <c r="BE833" s="1047"/>
      <c r="BF833" s="972"/>
      <c r="BG833" s="46" t="s">
        <v>51</v>
      </c>
      <c r="BH833" s="18">
        <f>BH831-BH832</f>
        <v>0</v>
      </c>
      <c r="BI833" s="1001"/>
      <c r="BJ833" s="1047"/>
      <c r="BK833" s="972"/>
      <c r="BL833" s="77"/>
      <c r="BM833" s="78"/>
      <c r="BN833" s="1001"/>
      <c r="BO833" s="985"/>
      <c r="BP833" s="955"/>
      <c r="BQ833" s="77"/>
      <c r="BR833" s="78"/>
      <c r="BS833" s="1001"/>
      <c r="BT833" s="985"/>
      <c r="BU833" s="955"/>
      <c r="BV833" s="77"/>
      <c r="BW833" s="78"/>
      <c r="BX833" s="1001"/>
      <c r="BY833" s="985"/>
      <c r="BZ833" s="955"/>
      <c r="CA833" s="1005"/>
      <c r="CB833" s="1021"/>
      <c r="CC833" s="1014"/>
    </row>
    <row r="834" spans="1:81" ht="18" customHeight="1">
      <c r="A834" s="1180"/>
      <c r="B834" s="1142" t="s">
        <v>53</v>
      </c>
      <c r="C834" s="1177" t="str">
        <f>職員設定!$J$7</f>
        <v>名称</v>
      </c>
      <c r="D834" s="44" t="s">
        <v>48</v>
      </c>
      <c r="E834" s="32"/>
      <c r="F834" s="1001"/>
      <c r="G834" s="1045">
        <f>E837*F819-H834</f>
        <v>0</v>
      </c>
      <c r="H834" s="1095"/>
      <c r="I834" s="44" t="s">
        <v>48</v>
      </c>
      <c r="J834" s="32"/>
      <c r="K834" s="1001"/>
      <c r="L834" s="1045">
        <f>J837*K819-M834</f>
        <v>0</v>
      </c>
      <c r="M834" s="1095"/>
      <c r="N834" s="44" t="s">
        <v>48</v>
      </c>
      <c r="O834" s="32"/>
      <c r="P834" s="1001"/>
      <c r="Q834" s="1045">
        <f>O837*P819-R834</f>
        <v>0</v>
      </c>
      <c r="R834" s="986"/>
      <c r="S834" s="44" t="s">
        <v>48</v>
      </c>
      <c r="T834" s="32"/>
      <c r="U834" s="1001"/>
      <c r="V834" s="1045">
        <f>T837*U819-W834</f>
        <v>0</v>
      </c>
      <c r="W834" s="986"/>
      <c r="X834" s="44" t="s">
        <v>48</v>
      </c>
      <c r="Y834" s="32"/>
      <c r="Z834" s="1001"/>
      <c r="AA834" s="1045">
        <f>Y837*Z819-AB834</f>
        <v>0</v>
      </c>
      <c r="AB834" s="986"/>
      <c r="AC834" s="44" t="s">
        <v>48</v>
      </c>
      <c r="AD834" s="32"/>
      <c r="AE834" s="1001"/>
      <c r="AF834" s="1045">
        <f>AD837*AE819-AG834</f>
        <v>0</v>
      </c>
      <c r="AG834" s="986"/>
      <c r="AH834" s="44" t="s">
        <v>48</v>
      </c>
      <c r="AI834" s="32"/>
      <c r="AJ834" s="1001"/>
      <c r="AK834" s="1045">
        <f>AI837*AJ819-AL834</f>
        <v>0</v>
      </c>
      <c r="AL834" s="986"/>
      <c r="AM834" s="44" t="s">
        <v>48</v>
      </c>
      <c r="AN834" s="32"/>
      <c r="AO834" s="1001"/>
      <c r="AP834" s="1045">
        <f>AN837*AO819-AQ834</f>
        <v>0</v>
      </c>
      <c r="AQ834" s="986"/>
      <c r="AR834" s="44" t="s">
        <v>48</v>
      </c>
      <c r="AS834" s="32"/>
      <c r="AT834" s="1001"/>
      <c r="AU834" s="1045">
        <f>AS837*AT819-AV834</f>
        <v>0</v>
      </c>
      <c r="AV834" s="986"/>
      <c r="AW834" s="44" t="s">
        <v>48</v>
      </c>
      <c r="AX834" s="32"/>
      <c r="AY834" s="1001"/>
      <c r="AZ834" s="1045">
        <f>AX837*AY819-BA834</f>
        <v>0</v>
      </c>
      <c r="BA834" s="986"/>
      <c r="BB834" s="44" t="s">
        <v>48</v>
      </c>
      <c r="BC834" s="32"/>
      <c r="BD834" s="1001"/>
      <c r="BE834" s="1045">
        <f>BC837*BD819-BF834</f>
        <v>0</v>
      </c>
      <c r="BF834" s="986"/>
      <c r="BG834" s="44" t="s">
        <v>48</v>
      </c>
      <c r="BH834" s="32"/>
      <c r="BI834" s="1001"/>
      <c r="BJ834" s="1045">
        <f>BH837*BI819-BK834</f>
        <v>0</v>
      </c>
      <c r="BK834" s="986"/>
      <c r="BL834" s="409" t="s">
        <v>206</v>
      </c>
      <c r="BM834" s="32"/>
      <c r="BN834" s="1001"/>
      <c r="BO834" s="973">
        <f>BM837*BN819-BP834</f>
        <v>0</v>
      </c>
      <c r="BP834" s="961">
        <f>IF(BM835&gt;BM834,(BM835-BM834)*BN819,0)</f>
        <v>0</v>
      </c>
      <c r="BQ834" s="409" t="s">
        <v>206</v>
      </c>
      <c r="BR834" s="32"/>
      <c r="BS834" s="1001"/>
      <c r="BT834" s="973">
        <f>BR837*BS819-BU834</f>
        <v>0</v>
      </c>
      <c r="BU834" s="961">
        <f>IF(BR835&gt;BR834,(BR835-BR834)*BS819,0)</f>
        <v>0</v>
      </c>
      <c r="BV834" s="409" t="s">
        <v>206</v>
      </c>
      <c r="BW834" s="32"/>
      <c r="BX834" s="1001"/>
      <c r="BY834" s="973">
        <f>BW837*BX819-BZ834</f>
        <v>0</v>
      </c>
      <c r="BZ834" s="961">
        <f>IF(BW835&gt;BW834,(BW835-BW834)*BX819,0)</f>
        <v>0</v>
      </c>
      <c r="CA834" s="1003">
        <f>BJ834+BK834+BE834+BF834+AZ834+BA834+AU834+AV834+AP834+AQ834+AK834+AL834+AF834+AG834+AA834+AB834+V834+W834+Q834+R834+L834+M834+G834+H834+BO834+BP834+BT834+BU834+BY834+BZ834</f>
        <v>0</v>
      </c>
      <c r="CB834" s="1019">
        <f>H834+M834</f>
        <v>0</v>
      </c>
      <c r="CC834" s="944">
        <f>BK834+BF834+BA834+AV834+AQ834+AL834+AG834+AB834+W834+R834+BP834+BU834+BZ834</f>
        <v>0</v>
      </c>
    </row>
    <row r="835" spans="1:81" ht="18" customHeight="1">
      <c r="A835" s="1180"/>
      <c r="B835" s="1143"/>
      <c r="C835" s="1178"/>
      <c r="D835" s="48" t="s">
        <v>38</v>
      </c>
      <c r="E835" s="33"/>
      <c r="F835" s="1001"/>
      <c r="G835" s="1046"/>
      <c r="H835" s="1096"/>
      <c r="I835" s="48" t="s">
        <v>38</v>
      </c>
      <c r="J835" s="33"/>
      <c r="K835" s="1001"/>
      <c r="L835" s="1046"/>
      <c r="M835" s="1096"/>
      <c r="N835" s="48" t="s">
        <v>38</v>
      </c>
      <c r="O835" s="33"/>
      <c r="P835" s="1001"/>
      <c r="Q835" s="1046"/>
      <c r="R835" s="987"/>
      <c r="S835" s="48" t="s">
        <v>38</v>
      </c>
      <c r="T835" s="33"/>
      <c r="U835" s="1001"/>
      <c r="V835" s="1046"/>
      <c r="W835" s="987"/>
      <c r="X835" s="48" t="s">
        <v>38</v>
      </c>
      <c r="Y835" s="33"/>
      <c r="Z835" s="1001"/>
      <c r="AA835" s="1046"/>
      <c r="AB835" s="987"/>
      <c r="AC835" s="48" t="s">
        <v>38</v>
      </c>
      <c r="AD835" s="33"/>
      <c r="AE835" s="1001"/>
      <c r="AF835" s="1046"/>
      <c r="AG835" s="987"/>
      <c r="AH835" s="48" t="s">
        <v>38</v>
      </c>
      <c r="AI835" s="33"/>
      <c r="AJ835" s="1001"/>
      <c r="AK835" s="1046"/>
      <c r="AL835" s="987"/>
      <c r="AM835" s="48" t="s">
        <v>38</v>
      </c>
      <c r="AN835" s="33"/>
      <c r="AO835" s="1001"/>
      <c r="AP835" s="1046"/>
      <c r="AQ835" s="987"/>
      <c r="AR835" s="48" t="s">
        <v>38</v>
      </c>
      <c r="AS835" s="33"/>
      <c r="AT835" s="1001"/>
      <c r="AU835" s="1046"/>
      <c r="AV835" s="987"/>
      <c r="AW835" s="48" t="s">
        <v>38</v>
      </c>
      <c r="AX835" s="33"/>
      <c r="AY835" s="1001"/>
      <c r="AZ835" s="1046"/>
      <c r="BA835" s="987"/>
      <c r="BB835" s="48" t="s">
        <v>38</v>
      </c>
      <c r="BC835" s="33"/>
      <c r="BD835" s="1001"/>
      <c r="BE835" s="1046"/>
      <c r="BF835" s="987"/>
      <c r="BG835" s="48" t="s">
        <v>38</v>
      </c>
      <c r="BH835" s="33"/>
      <c r="BI835" s="1001"/>
      <c r="BJ835" s="1046"/>
      <c r="BK835" s="987"/>
      <c r="BL835" s="48" t="s">
        <v>205</v>
      </c>
      <c r="BM835" s="33"/>
      <c r="BN835" s="1001"/>
      <c r="BO835" s="974"/>
      <c r="BP835" s="958"/>
      <c r="BQ835" s="48" t="s">
        <v>205</v>
      </c>
      <c r="BR835" s="33"/>
      <c r="BS835" s="1001"/>
      <c r="BT835" s="974"/>
      <c r="BU835" s="958"/>
      <c r="BV835" s="48" t="s">
        <v>205</v>
      </c>
      <c r="BW835" s="33"/>
      <c r="BX835" s="1001"/>
      <c r="BY835" s="974"/>
      <c r="BZ835" s="958"/>
      <c r="CA835" s="1080"/>
      <c r="CB835" s="1022"/>
      <c r="CC835" s="1028"/>
    </row>
    <row r="836" spans="1:81" ht="18" customHeight="1">
      <c r="A836" s="1180"/>
      <c r="B836" s="1143"/>
      <c r="C836" s="1178"/>
      <c r="D836" s="49" t="s">
        <v>44</v>
      </c>
      <c r="E836" s="34"/>
      <c r="F836" s="1001"/>
      <c r="G836" s="1046"/>
      <c r="H836" s="1096"/>
      <c r="I836" s="49" t="s">
        <v>44</v>
      </c>
      <c r="J836" s="34"/>
      <c r="K836" s="1001"/>
      <c r="L836" s="1046"/>
      <c r="M836" s="1096"/>
      <c r="N836" s="49" t="s">
        <v>44</v>
      </c>
      <c r="O836" s="34"/>
      <c r="P836" s="1001"/>
      <c r="Q836" s="1046"/>
      <c r="R836" s="987"/>
      <c r="S836" s="49" t="s">
        <v>44</v>
      </c>
      <c r="T836" s="34"/>
      <c r="U836" s="1001"/>
      <c r="V836" s="1046"/>
      <c r="W836" s="987"/>
      <c r="X836" s="49" t="s">
        <v>44</v>
      </c>
      <c r="Y836" s="34"/>
      <c r="Z836" s="1001"/>
      <c r="AA836" s="1046"/>
      <c r="AB836" s="987"/>
      <c r="AC836" s="49" t="s">
        <v>44</v>
      </c>
      <c r="AD836" s="34"/>
      <c r="AE836" s="1001"/>
      <c r="AF836" s="1046"/>
      <c r="AG836" s="987"/>
      <c r="AH836" s="49" t="s">
        <v>44</v>
      </c>
      <c r="AI836" s="34"/>
      <c r="AJ836" s="1001"/>
      <c r="AK836" s="1046"/>
      <c r="AL836" s="987"/>
      <c r="AM836" s="49" t="s">
        <v>44</v>
      </c>
      <c r="AN836" s="34"/>
      <c r="AO836" s="1001"/>
      <c r="AP836" s="1046"/>
      <c r="AQ836" s="987"/>
      <c r="AR836" s="49" t="s">
        <v>44</v>
      </c>
      <c r="AS836" s="34"/>
      <c r="AT836" s="1001"/>
      <c r="AU836" s="1046"/>
      <c r="AV836" s="987"/>
      <c r="AW836" s="49" t="s">
        <v>44</v>
      </c>
      <c r="AX836" s="34"/>
      <c r="AY836" s="1001"/>
      <c r="AZ836" s="1046"/>
      <c r="BA836" s="987"/>
      <c r="BB836" s="49" t="s">
        <v>44</v>
      </c>
      <c r="BC836" s="34"/>
      <c r="BD836" s="1001"/>
      <c r="BE836" s="1046"/>
      <c r="BF836" s="987"/>
      <c r="BG836" s="49" t="s">
        <v>44</v>
      </c>
      <c r="BH836" s="34"/>
      <c r="BI836" s="1001"/>
      <c r="BJ836" s="1046"/>
      <c r="BK836" s="987"/>
      <c r="BL836" s="517" t="s">
        <v>52</v>
      </c>
      <c r="BM836" s="28">
        <f>IF(BM835="",0,職員設定!M23)</f>
        <v>0</v>
      </c>
      <c r="BN836" s="1001"/>
      <c r="BO836" s="974"/>
      <c r="BP836" s="958"/>
      <c r="BQ836" s="517" t="s">
        <v>52</v>
      </c>
      <c r="BR836" s="28">
        <f>IF(BR835="",0,職員設定!N23)</f>
        <v>0</v>
      </c>
      <c r="BS836" s="1001"/>
      <c r="BT836" s="974"/>
      <c r="BU836" s="958"/>
      <c r="BV836" s="250" t="s">
        <v>52</v>
      </c>
      <c r="BW836" s="34"/>
      <c r="BX836" s="1001"/>
      <c r="BY836" s="974"/>
      <c r="BZ836" s="958"/>
      <c r="CA836" s="1080"/>
      <c r="CB836" s="1022"/>
      <c r="CC836" s="1028"/>
    </row>
    <row r="837" spans="1:81" ht="18.600000000000001" customHeight="1" thickBot="1">
      <c r="A837" s="1180"/>
      <c r="B837" s="1143"/>
      <c r="C837" s="1179"/>
      <c r="D837" s="50" t="s">
        <v>88</v>
      </c>
      <c r="E837" s="18">
        <f>E835-E836</f>
        <v>0</v>
      </c>
      <c r="F837" s="1001"/>
      <c r="G837" s="1047"/>
      <c r="H837" s="1097"/>
      <c r="I837" s="50" t="s">
        <v>88</v>
      </c>
      <c r="J837" s="18">
        <f>J835-J836</f>
        <v>0</v>
      </c>
      <c r="K837" s="1001"/>
      <c r="L837" s="1047"/>
      <c r="M837" s="1097"/>
      <c r="N837" s="50" t="s">
        <v>88</v>
      </c>
      <c r="O837" s="18">
        <f>O835-O836</f>
        <v>0</v>
      </c>
      <c r="P837" s="1001"/>
      <c r="Q837" s="1047"/>
      <c r="R837" s="988"/>
      <c r="S837" s="50" t="s">
        <v>88</v>
      </c>
      <c r="T837" s="18">
        <f>T835-T836</f>
        <v>0</v>
      </c>
      <c r="U837" s="1001"/>
      <c r="V837" s="1047"/>
      <c r="W837" s="988"/>
      <c r="X837" s="50" t="s">
        <v>88</v>
      </c>
      <c r="Y837" s="18">
        <f>Y835-Y836</f>
        <v>0</v>
      </c>
      <c r="Z837" s="1001"/>
      <c r="AA837" s="1047"/>
      <c r="AB837" s="988"/>
      <c r="AC837" s="50" t="s">
        <v>88</v>
      </c>
      <c r="AD837" s="18">
        <f>AD835-AD836</f>
        <v>0</v>
      </c>
      <c r="AE837" s="1001"/>
      <c r="AF837" s="1047"/>
      <c r="AG837" s="988"/>
      <c r="AH837" s="50" t="s">
        <v>88</v>
      </c>
      <c r="AI837" s="18">
        <f>AI835-AI836</f>
        <v>0</v>
      </c>
      <c r="AJ837" s="1001"/>
      <c r="AK837" s="1047"/>
      <c r="AL837" s="988"/>
      <c r="AM837" s="50" t="s">
        <v>88</v>
      </c>
      <c r="AN837" s="18">
        <f>AN835-AN836</f>
        <v>0</v>
      </c>
      <c r="AO837" s="1001"/>
      <c r="AP837" s="1047"/>
      <c r="AQ837" s="988"/>
      <c r="AR837" s="50" t="s">
        <v>88</v>
      </c>
      <c r="AS837" s="18">
        <f>AS835-AS836</f>
        <v>0</v>
      </c>
      <c r="AT837" s="1001"/>
      <c r="AU837" s="1047"/>
      <c r="AV837" s="988"/>
      <c r="AW837" s="50" t="s">
        <v>88</v>
      </c>
      <c r="AX837" s="18">
        <f>AX835-AX836</f>
        <v>0</v>
      </c>
      <c r="AY837" s="1001"/>
      <c r="AZ837" s="1047"/>
      <c r="BA837" s="988"/>
      <c r="BB837" s="50" t="s">
        <v>88</v>
      </c>
      <c r="BC837" s="18">
        <f>BC835-BC836</f>
        <v>0</v>
      </c>
      <c r="BD837" s="1001"/>
      <c r="BE837" s="1047"/>
      <c r="BF837" s="988"/>
      <c r="BG837" s="50" t="s">
        <v>88</v>
      </c>
      <c r="BH837" s="18">
        <f>BH835-BH836</f>
        <v>0</v>
      </c>
      <c r="BI837" s="1001"/>
      <c r="BJ837" s="1047"/>
      <c r="BK837" s="988"/>
      <c r="BL837" s="50" t="s">
        <v>204</v>
      </c>
      <c r="BM837" s="18">
        <f>BM835-BM836</f>
        <v>0</v>
      </c>
      <c r="BN837" s="1001"/>
      <c r="BO837" s="975"/>
      <c r="BP837" s="959"/>
      <c r="BQ837" s="50" t="s">
        <v>204</v>
      </c>
      <c r="BR837" s="18">
        <f>BR835-BR836</f>
        <v>0</v>
      </c>
      <c r="BS837" s="1001"/>
      <c r="BT837" s="975"/>
      <c r="BU837" s="959"/>
      <c r="BV837" s="50" t="s">
        <v>204</v>
      </c>
      <c r="BW837" s="18">
        <f>BW835-BW836</f>
        <v>0</v>
      </c>
      <c r="BX837" s="1001"/>
      <c r="BY837" s="975"/>
      <c r="BZ837" s="959"/>
      <c r="CA837" s="1081"/>
      <c r="CB837" s="1023"/>
      <c r="CC837" s="1029">
        <f t="shared" ref="CC837" si="361">BK837+BF837+BA837+AV837+AQ837+AL837+AG837+AB837+W837+R837</f>
        <v>0</v>
      </c>
    </row>
    <row r="838" spans="1:81" ht="18" customHeight="1">
      <c r="A838" s="1180"/>
      <c r="B838" s="1143"/>
      <c r="C838" s="1177" t="str">
        <f>職員設定!$K$7</f>
        <v>名称</v>
      </c>
      <c r="D838" s="44" t="s">
        <v>48</v>
      </c>
      <c r="E838" s="32"/>
      <c r="F838" s="1001"/>
      <c r="G838" s="1045">
        <f>E841*F819-H838</f>
        <v>0</v>
      </c>
      <c r="H838" s="1095"/>
      <c r="I838" s="44" t="s">
        <v>48</v>
      </c>
      <c r="J838" s="32"/>
      <c r="K838" s="1001"/>
      <c r="L838" s="1045">
        <f>J841*K819-M838</f>
        <v>0</v>
      </c>
      <c r="M838" s="1095"/>
      <c r="N838" s="44" t="s">
        <v>48</v>
      </c>
      <c r="O838" s="32"/>
      <c r="P838" s="1001"/>
      <c r="Q838" s="1045">
        <f>O841*P819-R838</f>
        <v>0</v>
      </c>
      <c r="R838" s="986"/>
      <c r="S838" s="44" t="s">
        <v>48</v>
      </c>
      <c r="T838" s="32"/>
      <c r="U838" s="1001"/>
      <c r="V838" s="1045">
        <f>T841*U819-W838</f>
        <v>0</v>
      </c>
      <c r="W838" s="986"/>
      <c r="X838" s="44" t="s">
        <v>48</v>
      </c>
      <c r="Y838" s="32"/>
      <c r="Z838" s="1001"/>
      <c r="AA838" s="1045">
        <f>Y841*Z819-AB838</f>
        <v>0</v>
      </c>
      <c r="AB838" s="986"/>
      <c r="AC838" s="44" t="s">
        <v>48</v>
      </c>
      <c r="AD838" s="32"/>
      <c r="AE838" s="1001"/>
      <c r="AF838" s="1045">
        <f>AD841*AE819-AG838</f>
        <v>0</v>
      </c>
      <c r="AG838" s="986"/>
      <c r="AH838" s="44" t="s">
        <v>48</v>
      </c>
      <c r="AI838" s="32"/>
      <c r="AJ838" s="1001"/>
      <c r="AK838" s="1045">
        <f>AI841*AJ819-AL838</f>
        <v>0</v>
      </c>
      <c r="AL838" s="986"/>
      <c r="AM838" s="44" t="s">
        <v>48</v>
      </c>
      <c r="AN838" s="32"/>
      <c r="AO838" s="1001"/>
      <c r="AP838" s="1045">
        <f>AN841*AO819-AQ838</f>
        <v>0</v>
      </c>
      <c r="AQ838" s="986"/>
      <c r="AR838" s="44" t="s">
        <v>48</v>
      </c>
      <c r="AS838" s="32"/>
      <c r="AT838" s="1001"/>
      <c r="AU838" s="1045">
        <f>AS841*AT819-AV838</f>
        <v>0</v>
      </c>
      <c r="AV838" s="986"/>
      <c r="AW838" s="44" t="s">
        <v>48</v>
      </c>
      <c r="AX838" s="32"/>
      <c r="AY838" s="1001"/>
      <c r="AZ838" s="1045">
        <f>AX841*AY819-BA838</f>
        <v>0</v>
      </c>
      <c r="BA838" s="986"/>
      <c r="BB838" s="44" t="s">
        <v>48</v>
      </c>
      <c r="BC838" s="32"/>
      <c r="BD838" s="1001"/>
      <c r="BE838" s="1045">
        <f>BC841*BD819-BF838</f>
        <v>0</v>
      </c>
      <c r="BF838" s="986"/>
      <c r="BG838" s="44" t="s">
        <v>48</v>
      </c>
      <c r="BH838" s="32"/>
      <c r="BI838" s="1001"/>
      <c r="BJ838" s="1045">
        <f>BH841*BI819-BK838</f>
        <v>0</v>
      </c>
      <c r="BK838" s="986"/>
      <c r="BL838" s="75"/>
      <c r="BM838" s="76"/>
      <c r="BN838" s="1001"/>
      <c r="BO838" s="976"/>
      <c r="BP838" s="962"/>
      <c r="BQ838" s="75"/>
      <c r="BR838" s="76"/>
      <c r="BS838" s="1001"/>
      <c r="BT838" s="976"/>
      <c r="BU838" s="962"/>
      <c r="BV838" s="75"/>
      <c r="BW838" s="76"/>
      <c r="BX838" s="1001"/>
      <c r="BY838" s="976"/>
      <c r="BZ838" s="962"/>
      <c r="CA838" s="1082">
        <f>BJ838+BK838+BE838+BF838+AZ838+BA838+AU838+AV838+AP838+AQ838+AK838+AL838+AF838+AG838+AA838+AB838+V838+W838+Q838+R838+L838+M838+G838+H838</f>
        <v>0</v>
      </c>
      <c r="CB838" s="1024">
        <f t="shared" ref="CB838" si="362">H838+M838</f>
        <v>0</v>
      </c>
      <c r="CC838" s="944">
        <f>BK838+BF838+BA838+AV838+AQ838+AL838+AG838+AB838+W838+R838</f>
        <v>0</v>
      </c>
    </row>
    <row r="839" spans="1:81" ht="18" customHeight="1">
      <c r="A839" s="1180"/>
      <c r="B839" s="1143"/>
      <c r="C839" s="1178"/>
      <c r="D839" s="48" t="s">
        <v>38</v>
      </c>
      <c r="E839" s="33"/>
      <c r="F839" s="1001"/>
      <c r="G839" s="1048"/>
      <c r="H839" s="1096"/>
      <c r="I839" s="48" t="s">
        <v>38</v>
      </c>
      <c r="J839" s="33"/>
      <c r="K839" s="1001"/>
      <c r="L839" s="1048"/>
      <c r="M839" s="1096"/>
      <c r="N839" s="48" t="s">
        <v>38</v>
      </c>
      <c r="O839" s="33"/>
      <c r="P839" s="1001"/>
      <c r="Q839" s="1048"/>
      <c r="R839" s="987"/>
      <c r="S839" s="48" t="s">
        <v>38</v>
      </c>
      <c r="T839" s="33"/>
      <c r="U839" s="1001"/>
      <c r="V839" s="1048"/>
      <c r="W839" s="987"/>
      <c r="X839" s="48" t="s">
        <v>38</v>
      </c>
      <c r="Y839" s="33"/>
      <c r="Z839" s="1001"/>
      <c r="AA839" s="1048"/>
      <c r="AB839" s="987"/>
      <c r="AC839" s="48" t="s">
        <v>38</v>
      </c>
      <c r="AD839" s="33"/>
      <c r="AE839" s="1001"/>
      <c r="AF839" s="1048"/>
      <c r="AG839" s="987"/>
      <c r="AH839" s="48" t="s">
        <v>38</v>
      </c>
      <c r="AI839" s="33"/>
      <c r="AJ839" s="1001"/>
      <c r="AK839" s="1048"/>
      <c r="AL839" s="987"/>
      <c r="AM839" s="48" t="s">
        <v>38</v>
      </c>
      <c r="AN839" s="33"/>
      <c r="AO839" s="1001"/>
      <c r="AP839" s="1048"/>
      <c r="AQ839" s="987"/>
      <c r="AR839" s="48" t="s">
        <v>38</v>
      </c>
      <c r="AS839" s="33"/>
      <c r="AT839" s="1001"/>
      <c r="AU839" s="1048"/>
      <c r="AV839" s="987"/>
      <c r="AW839" s="48" t="s">
        <v>38</v>
      </c>
      <c r="AX839" s="33"/>
      <c r="AY839" s="1001"/>
      <c r="AZ839" s="1048"/>
      <c r="BA839" s="987"/>
      <c r="BB839" s="48" t="s">
        <v>38</v>
      </c>
      <c r="BC839" s="33"/>
      <c r="BD839" s="1001"/>
      <c r="BE839" s="1048"/>
      <c r="BF839" s="987"/>
      <c r="BG839" s="48" t="s">
        <v>38</v>
      </c>
      <c r="BH839" s="33"/>
      <c r="BI839" s="1001"/>
      <c r="BJ839" s="1048"/>
      <c r="BK839" s="987"/>
      <c r="BL839" s="79"/>
      <c r="BM839" s="80"/>
      <c r="BN839" s="1001"/>
      <c r="BO839" s="977"/>
      <c r="BP839" s="954"/>
      <c r="BQ839" s="79"/>
      <c r="BR839" s="80"/>
      <c r="BS839" s="1001"/>
      <c r="BT839" s="977"/>
      <c r="BU839" s="954"/>
      <c r="BV839" s="79"/>
      <c r="BW839" s="80"/>
      <c r="BX839" s="1001"/>
      <c r="BY839" s="977"/>
      <c r="BZ839" s="954"/>
      <c r="CA839" s="1080"/>
      <c r="CB839" s="1020"/>
      <c r="CC839" s="945"/>
    </row>
    <row r="840" spans="1:81" ht="18" customHeight="1">
      <c r="A840" s="1180"/>
      <c r="B840" s="1143"/>
      <c r="C840" s="1178"/>
      <c r="D840" s="49" t="s">
        <v>44</v>
      </c>
      <c r="E840" s="34"/>
      <c r="F840" s="1001"/>
      <c r="G840" s="1048"/>
      <c r="H840" s="1096"/>
      <c r="I840" s="49" t="s">
        <v>44</v>
      </c>
      <c r="J840" s="34"/>
      <c r="K840" s="1001"/>
      <c r="L840" s="1048"/>
      <c r="M840" s="1096"/>
      <c r="N840" s="49" t="s">
        <v>44</v>
      </c>
      <c r="O840" s="34"/>
      <c r="P840" s="1001"/>
      <c r="Q840" s="1048"/>
      <c r="R840" s="987"/>
      <c r="S840" s="49" t="s">
        <v>44</v>
      </c>
      <c r="T840" s="34"/>
      <c r="U840" s="1001"/>
      <c r="V840" s="1048"/>
      <c r="W840" s="987"/>
      <c r="X840" s="49" t="s">
        <v>44</v>
      </c>
      <c r="Y840" s="34"/>
      <c r="Z840" s="1001"/>
      <c r="AA840" s="1048"/>
      <c r="AB840" s="987"/>
      <c r="AC840" s="49" t="s">
        <v>44</v>
      </c>
      <c r="AD840" s="34"/>
      <c r="AE840" s="1001"/>
      <c r="AF840" s="1048"/>
      <c r="AG840" s="987"/>
      <c r="AH840" s="49" t="s">
        <v>44</v>
      </c>
      <c r="AI840" s="34"/>
      <c r="AJ840" s="1001"/>
      <c r="AK840" s="1048"/>
      <c r="AL840" s="987"/>
      <c r="AM840" s="49" t="s">
        <v>44</v>
      </c>
      <c r="AN840" s="34"/>
      <c r="AO840" s="1001"/>
      <c r="AP840" s="1048"/>
      <c r="AQ840" s="987"/>
      <c r="AR840" s="49" t="s">
        <v>44</v>
      </c>
      <c r="AS840" s="34"/>
      <c r="AT840" s="1001"/>
      <c r="AU840" s="1048"/>
      <c r="AV840" s="987"/>
      <c r="AW840" s="49" t="s">
        <v>44</v>
      </c>
      <c r="AX840" s="34"/>
      <c r="AY840" s="1001"/>
      <c r="AZ840" s="1048"/>
      <c r="BA840" s="987"/>
      <c r="BB840" s="49" t="s">
        <v>44</v>
      </c>
      <c r="BC840" s="34"/>
      <c r="BD840" s="1001"/>
      <c r="BE840" s="1048"/>
      <c r="BF840" s="987"/>
      <c r="BG840" s="49" t="s">
        <v>44</v>
      </c>
      <c r="BH840" s="34"/>
      <c r="BI840" s="1001"/>
      <c r="BJ840" s="1048"/>
      <c r="BK840" s="987"/>
      <c r="BL840" s="72"/>
      <c r="BM840" s="28"/>
      <c r="BN840" s="1001"/>
      <c r="BO840" s="977"/>
      <c r="BP840" s="954"/>
      <c r="BQ840" s="72"/>
      <c r="BR840" s="28"/>
      <c r="BS840" s="1001"/>
      <c r="BT840" s="977"/>
      <c r="BU840" s="954"/>
      <c r="BV840" s="72"/>
      <c r="BW840" s="28"/>
      <c r="BX840" s="1001"/>
      <c r="BY840" s="977"/>
      <c r="BZ840" s="954"/>
      <c r="CA840" s="1080"/>
      <c r="CB840" s="1020"/>
      <c r="CC840" s="945"/>
    </row>
    <row r="841" spans="1:81" ht="18.600000000000001" customHeight="1" thickBot="1">
      <c r="A841" s="1180"/>
      <c r="B841" s="1143"/>
      <c r="C841" s="1179"/>
      <c r="D841" s="50" t="s">
        <v>88</v>
      </c>
      <c r="E841" s="18">
        <f>E839-E840</f>
        <v>0</v>
      </c>
      <c r="F841" s="1001"/>
      <c r="G841" s="1049"/>
      <c r="H841" s="1097"/>
      <c r="I841" s="50" t="s">
        <v>88</v>
      </c>
      <c r="J841" s="18">
        <f>J839-J840</f>
        <v>0</v>
      </c>
      <c r="K841" s="1001"/>
      <c r="L841" s="1049"/>
      <c r="M841" s="1097"/>
      <c r="N841" s="50" t="s">
        <v>88</v>
      </c>
      <c r="O841" s="18">
        <f>O839-O840</f>
        <v>0</v>
      </c>
      <c r="P841" s="1001"/>
      <c r="Q841" s="1049"/>
      <c r="R841" s="988"/>
      <c r="S841" s="50" t="s">
        <v>88</v>
      </c>
      <c r="T841" s="18">
        <f>T839-T840</f>
        <v>0</v>
      </c>
      <c r="U841" s="1001"/>
      <c r="V841" s="1049"/>
      <c r="W841" s="988"/>
      <c r="X841" s="50" t="s">
        <v>88</v>
      </c>
      <c r="Y841" s="18">
        <f>Y839-Y840</f>
        <v>0</v>
      </c>
      <c r="Z841" s="1001"/>
      <c r="AA841" s="1049"/>
      <c r="AB841" s="988"/>
      <c r="AC841" s="50" t="s">
        <v>88</v>
      </c>
      <c r="AD841" s="18">
        <f>AD839-AD840</f>
        <v>0</v>
      </c>
      <c r="AE841" s="1001"/>
      <c r="AF841" s="1049"/>
      <c r="AG841" s="988"/>
      <c r="AH841" s="50" t="s">
        <v>88</v>
      </c>
      <c r="AI841" s="18">
        <f>AI839-AI840</f>
        <v>0</v>
      </c>
      <c r="AJ841" s="1001"/>
      <c r="AK841" s="1049"/>
      <c r="AL841" s="988"/>
      <c r="AM841" s="50" t="s">
        <v>88</v>
      </c>
      <c r="AN841" s="18">
        <f>AN839-AN840</f>
        <v>0</v>
      </c>
      <c r="AO841" s="1001"/>
      <c r="AP841" s="1049"/>
      <c r="AQ841" s="988"/>
      <c r="AR841" s="50" t="s">
        <v>88</v>
      </c>
      <c r="AS841" s="18">
        <f>AS839-AS840</f>
        <v>0</v>
      </c>
      <c r="AT841" s="1001"/>
      <c r="AU841" s="1049"/>
      <c r="AV841" s="988"/>
      <c r="AW841" s="50" t="s">
        <v>88</v>
      </c>
      <c r="AX841" s="18">
        <f>AX839-AX840</f>
        <v>0</v>
      </c>
      <c r="AY841" s="1001"/>
      <c r="AZ841" s="1049"/>
      <c r="BA841" s="988"/>
      <c r="BB841" s="50" t="s">
        <v>88</v>
      </c>
      <c r="BC841" s="18">
        <f>BC839-BC840</f>
        <v>0</v>
      </c>
      <c r="BD841" s="1001"/>
      <c r="BE841" s="1049"/>
      <c r="BF841" s="988"/>
      <c r="BG841" s="50" t="s">
        <v>88</v>
      </c>
      <c r="BH841" s="18">
        <f>BH839-BH840</f>
        <v>0</v>
      </c>
      <c r="BI841" s="1001"/>
      <c r="BJ841" s="1049"/>
      <c r="BK841" s="988"/>
      <c r="BL841" s="81"/>
      <c r="BM841" s="78"/>
      <c r="BN841" s="1001"/>
      <c r="BO841" s="978"/>
      <c r="BP841" s="955"/>
      <c r="BQ841" s="81"/>
      <c r="BR841" s="78"/>
      <c r="BS841" s="1001"/>
      <c r="BT841" s="978"/>
      <c r="BU841" s="955"/>
      <c r="BV841" s="81"/>
      <c r="BW841" s="78"/>
      <c r="BX841" s="1001"/>
      <c r="BY841" s="978"/>
      <c r="BZ841" s="955"/>
      <c r="CA841" s="1081"/>
      <c r="CB841" s="1021"/>
      <c r="CC841" s="945">
        <f t="shared" ref="CC841:CC861" si="363">BK841+BF841+BA841+AV841+AQ841+AL841+AG841+AB841+W841+R841</f>
        <v>0</v>
      </c>
    </row>
    <row r="842" spans="1:81" ht="18" customHeight="1" thickBot="1">
      <c r="A842" s="1180"/>
      <c r="B842" s="1143"/>
      <c r="C842" s="1145" t="s">
        <v>41</v>
      </c>
      <c r="D842" s="44" t="s">
        <v>118</v>
      </c>
      <c r="E842" s="35"/>
      <c r="F842" s="1001"/>
      <c r="G842" s="1045">
        <f>E845*F819-H842</f>
        <v>0</v>
      </c>
      <c r="H842" s="1095"/>
      <c r="I842" s="44" t="s">
        <v>118</v>
      </c>
      <c r="J842" s="35"/>
      <c r="K842" s="1001"/>
      <c r="L842" s="1045">
        <f>J845*K819-M842</f>
        <v>0</v>
      </c>
      <c r="M842" s="1095"/>
      <c r="N842" s="44" t="s">
        <v>119</v>
      </c>
      <c r="O842" s="35"/>
      <c r="P842" s="1001"/>
      <c r="Q842" s="1045">
        <f>O845*P819-R842</f>
        <v>0</v>
      </c>
      <c r="R842" s="961">
        <f>IF(O842="",0,ROUND(SUM(R819:R833)*O842*P819/職員設定!$C$7,0))</f>
        <v>0</v>
      </c>
      <c r="S842" s="44" t="s">
        <v>119</v>
      </c>
      <c r="T842" s="35"/>
      <c r="U842" s="1001"/>
      <c r="V842" s="1045">
        <f>T845*U819-W842</f>
        <v>0</v>
      </c>
      <c r="W842" s="961">
        <f>IF(T842="",0,ROUND(SUM(W819:W833)*T842*U819/職員設定!$C$7,0))</f>
        <v>0</v>
      </c>
      <c r="X842" s="44" t="s">
        <v>119</v>
      </c>
      <c r="Y842" s="35"/>
      <c r="Z842" s="1001"/>
      <c r="AA842" s="1045">
        <f>Y845*Z819-AB842</f>
        <v>0</v>
      </c>
      <c r="AB842" s="961">
        <f>IF(Y842="",0,ROUND(SUM(AB819:AB833)*Y842*Z819/職員設定!$C$7,0))</f>
        <v>0</v>
      </c>
      <c r="AC842" s="44" t="s">
        <v>119</v>
      </c>
      <c r="AD842" s="35"/>
      <c r="AE842" s="1001"/>
      <c r="AF842" s="1045">
        <f>AD845*AE819-AG842</f>
        <v>0</v>
      </c>
      <c r="AG842" s="961">
        <f>IF(AD842="",0,ROUND(SUM(AG819:AG833)*AD842*AE819/職員設定!$C$7,0))</f>
        <v>0</v>
      </c>
      <c r="AH842" s="44" t="s">
        <v>119</v>
      </c>
      <c r="AI842" s="35"/>
      <c r="AJ842" s="1001"/>
      <c r="AK842" s="1045">
        <f>AI845*AJ819-AL842</f>
        <v>0</v>
      </c>
      <c r="AL842" s="961">
        <f>IF(AI842="",0,ROUND(SUM(AL819:AL833)*AI842*AJ819/職員設定!$C$7,0))</f>
        <v>0</v>
      </c>
      <c r="AM842" s="44" t="s">
        <v>119</v>
      </c>
      <c r="AN842" s="35"/>
      <c r="AO842" s="1001"/>
      <c r="AP842" s="1045">
        <f>AN845*AO819-AQ842</f>
        <v>0</v>
      </c>
      <c r="AQ842" s="961">
        <f>IF(AN842="",0,ROUND(SUM(AQ819:AQ833)*AN842*AO819/職員設定!$C$7,0))</f>
        <v>0</v>
      </c>
      <c r="AR842" s="44" t="s">
        <v>119</v>
      </c>
      <c r="AS842" s="35"/>
      <c r="AT842" s="1001"/>
      <c r="AU842" s="1045">
        <f>AS845*AT819-AV842</f>
        <v>0</v>
      </c>
      <c r="AV842" s="961">
        <f>IF(AS842="",0,ROUND(SUM(AV819:AV833)*AS842*AT819/職員設定!$C$7,0))</f>
        <v>0</v>
      </c>
      <c r="AW842" s="44" t="s">
        <v>119</v>
      </c>
      <c r="AX842" s="35"/>
      <c r="AY842" s="1001"/>
      <c r="AZ842" s="1045">
        <f>AX845*AY819-BA842</f>
        <v>0</v>
      </c>
      <c r="BA842" s="961">
        <f>IF(AX842="",0,ROUND(SUM(BA819:BA833)*AX842*AY819/職員設定!$C$7,0))</f>
        <v>0</v>
      </c>
      <c r="BB842" s="44" t="s">
        <v>119</v>
      </c>
      <c r="BC842" s="35"/>
      <c r="BD842" s="1001"/>
      <c r="BE842" s="1045">
        <f>BC845*BD819-BF842</f>
        <v>0</v>
      </c>
      <c r="BF842" s="961">
        <f>IF(BC842="",0,ROUND(SUM(BF819:BF833)*BC842*BD819/職員設定!$C$7,0))</f>
        <v>0</v>
      </c>
      <c r="BG842" s="44" t="s">
        <v>119</v>
      </c>
      <c r="BH842" s="35"/>
      <c r="BI842" s="1001"/>
      <c r="BJ842" s="1045">
        <f>BH845*BI819-BK842</f>
        <v>0</v>
      </c>
      <c r="BK842" s="961">
        <f>IF(BH842="",0,ROUND(SUM(BK819:BK833)*BH842*BI819/職員設定!$C$7,0))</f>
        <v>0</v>
      </c>
      <c r="BL842" s="75"/>
      <c r="BM842" s="82"/>
      <c r="BN842" s="1001"/>
      <c r="BO842" s="966"/>
      <c r="BP842" s="953"/>
      <c r="BQ842" s="75"/>
      <c r="BR842" s="82"/>
      <c r="BS842" s="1001"/>
      <c r="BT842" s="966"/>
      <c r="BU842" s="953"/>
      <c r="BV842" s="75"/>
      <c r="BW842" s="82"/>
      <c r="BX842" s="1001"/>
      <c r="BY842" s="966"/>
      <c r="BZ842" s="953"/>
      <c r="CA842" s="1082">
        <f t="shared" ref="CA842" si="364">BJ842+BK842+BE842+BF842+AZ842+BA842+AU842+AV842+AP842+AQ842+AK842+AL842+AF842+AG842+AA842+AB842+V842+W842+Q842+R842+L842+M842+G842+H842</f>
        <v>0</v>
      </c>
      <c r="CB842" s="1024">
        <f t="shared" ref="CB842" si="365">H842+M842</f>
        <v>0</v>
      </c>
      <c r="CC842" s="946">
        <f>BK842+BF842+BA842+AV842+AQ842+AL842+AG842+AB842+W842+R842</f>
        <v>0</v>
      </c>
    </row>
    <row r="843" spans="1:81" ht="18" customHeight="1" thickBot="1">
      <c r="A843" s="1180"/>
      <c r="B843" s="1143"/>
      <c r="C843" s="1146"/>
      <c r="D843" s="48" t="s">
        <v>38</v>
      </c>
      <c r="E843" s="33"/>
      <c r="F843" s="1001"/>
      <c r="G843" s="1046"/>
      <c r="H843" s="1096"/>
      <c r="I843" s="48" t="s">
        <v>38</v>
      </c>
      <c r="J843" s="33"/>
      <c r="K843" s="1001"/>
      <c r="L843" s="1046"/>
      <c r="M843" s="1096"/>
      <c r="N843" s="48" t="s">
        <v>38</v>
      </c>
      <c r="O843" s="33"/>
      <c r="P843" s="1001"/>
      <c r="Q843" s="1046"/>
      <c r="R843" s="979"/>
      <c r="S843" s="48" t="s">
        <v>38</v>
      </c>
      <c r="T843" s="33"/>
      <c r="U843" s="1001"/>
      <c r="V843" s="1046"/>
      <c r="W843" s="979"/>
      <c r="X843" s="48" t="s">
        <v>38</v>
      </c>
      <c r="Y843" s="33"/>
      <c r="Z843" s="1001"/>
      <c r="AA843" s="1046"/>
      <c r="AB843" s="979"/>
      <c r="AC843" s="48" t="s">
        <v>38</v>
      </c>
      <c r="AD843" s="33"/>
      <c r="AE843" s="1001"/>
      <c r="AF843" s="1046"/>
      <c r="AG843" s="979"/>
      <c r="AH843" s="48" t="s">
        <v>38</v>
      </c>
      <c r="AI843" s="33"/>
      <c r="AJ843" s="1001"/>
      <c r="AK843" s="1046"/>
      <c r="AL843" s="979"/>
      <c r="AM843" s="48" t="s">
        <v>38</v>
      </c>
      <c r="AN843" s="33"/>
      <c r="AO843" s="1001"/>
      <c r="AP843" s="1046"/>
      <c r="AQ843" s="979"/>
      <c r="AR843" s="48" t="s">
        <v>38</v>
      </c>
      <c r="AS843" s="33"/>
      <c r="AT843" s="1001"/>
      <c r="AU843" s="1046"/>
      <c r="AV843" s="979"/>
      <c r="AW843" s="48" t="s">
        <v>38</v>
      </c>
      <c r="AX843" s="33"/>
      <c r="AY843" s="1001"/>
      <c r="AZ843" s="1046"/>
      <c r="BA843" s="979"/>
      <c r="BB843" s="48" t="s">
        <v>38</v>
      </c>
      <c r="BC843" s="33"/>
      <c r="BD843" s="1001"/>
      <c r="BE843" s="1046"/>
      <c r="BF843" s="979"/>
      <c r="BG843" s="48" t="s">
        <v>38</v>
      </c>
      <c r="BH843" s="33"/>
      <c r="BI843" s="1001"/>
      <c r="BJ843" s="1046"/>
      <c r="BK843" s="979"/>
      <c r="BL843" s="79"/>
      <c r="BM843" s="80"/>
      <c r="BN843" s="1001"/>
      <c r="BO843" s="967"/>
      <c r="BP843" s="954"/>
      <c r="BQ843" s="79"/>
      <c r="BR843" s="80"/>
      <c r="BS843" s="1001"/>
      <c r="BT843" s="967"/>
      <c r="BU843" s="954"/>
      <c r="BV843" s="79"/>
      <c r="BW843" s="80"/>
      <c r="BX843" s="1001"/>
      <c r="BY843" s="967"/>
      <c r="BZ843" s="954"/>
      <c r="CA843" s="1004"/>
      <c r="CB843" s="1020"/>
      <c r="CC843" s="946"/>
    </row>
    <row r="844" spans="1:81" s="230" customFormat="1" ht="18" customHeight="1" thickBot="1">
      <c r="A844" s="1180"/>
      <c r="B844" s="1143"/>
      <c r="C844" s="1146"/>
      <c r="D844" s="468" t="s">
        <v>46</v>
      </c>
      <c r="E844" s="6">
        <f>ROUND(E842*職員設定!O23,0)</f>
        <v>0</v>
      </c>
      <c r="F844" s="1001"/>
      <c r="G844" s="1046"/>
      <c r="H844" s="1096"/>
      <c r="I844" s="468" t="s">
        <v>46</v>
      </c>
      <c r="J844" s="6">
        <f>ROUND(J842*職員設定!O23,0)</f>
        <v>0</v>
      </c>
      <c r="K844" s="1001"/>
      <c r="L844" s="1046"/>
      <c r="M844" s="1096"/>
      <c r="N844" s="468" t="s">
        <v>46</v>
      </c>
      <c r="O844" s="6">
        <f>ROUND(O842*職員設定!$O$23,0)</f>
        <v>0</v>
      </c>
      <c r="P844" s="1001"/>
      <c r="Q844" s="1046"/>
      <c r="R844" s="979"/>
      <c r="S844" s="468" t="s">
        <v>46</v>
      </c>
      <c r="T844" s="6">
        <f>ROUND(T842*職員設定!$O$23,0)</f>
        <v>0</v>
      </c>
      <c r="U844" s="1001"/>
      <c r="V844" s="1046"/>
      <c r="W844" s="979"/>
      <c r="X844" s="468" t="s">
        <v>46</v>
      </c>
      <c r="Y844" s="6">
        <f>ROUND(Y842*職員設定!$O$23,0)</f>
        <v>0</v>
      </c>
      <c r="Z844" s="1001"/>
      <c r="AA844" s="1046"/>
      <c r="AB844" s="979"/>
      <c r="AC844" s="468" t="s">
        <v>46</v>
      </c>
      <c r="AD844" s="6">
        <f>ROUND(AD842*職員設定!$O$23,0)</f>
        <v>0</v>
      </c>
      <c r="AE844" s="1001"/>
      <c r="AF844" s="1046"/>
      <c r="AG844" s="979"/>
      <c r="AH844" s="468" t="s">
        <v>46</v>
      </c>
      <c r="AI844" s="6">
        <f>ROUND(AI842*職員設定!$O$23,0)</f>
        <v>0</v>
      </c>
      <c r="AJ844" s="1001"/>
      <c r="AK844" s="1046"/>
      <c r="AL844" s="979"/>
      <c r="AM844" s="468" t="s">
        <v>46</v>
      </c>
      <c r="AN844" s="6">
        <f>ROUND(AN842*職員設定!$O$23,0)</f>
        <v>0</v>
      </c>
      <c r="AO844" s="1001"/>
      <c r="AP844" s="1046"/>
      <c r="AQ844" s="979"/>
      <c r="AR844" s="468" t="s">
        <v>46</v>
      </c>
      <c r="AS844" s="6">
        <f>ROUND(AS842*職員設定!$O$23,0)</f>
        <v>0</v>
      </c>
      <c r="AT844" s="1001"/>
      <c r="AU844" s="1046"/>
      <c r="AV844" s="979"/>
      <c r="AW844" s="468" t="s">
        <v>46</v>
      </c>
      <c r="AX844" s="6">
        <f>ROUND(AX842*職員設定!$O$23,0)</f>
        <v>0</v>
      </c>
      <c r="AY844" s="1001"/>
      <c r="AZ844" s="1046"/>
      <c r="BA844" s="979"/>
      <c r="BB844" s="468" t="s">
        <v>46</v>
      </c>
      <c r="BC844" s="6">
        <f>ROUND(BC842*職員設定!$O$23,0)</f>
        <v>0</v>
      </c>
      <c r="BD844" s="1001"/>
      <c r="BE844" s="1046"/>
      <c r="BF844" s="979"/>
      <c r="BG844" s="468" t="s">
        <v>46</v>
      </c>
      <c r="BH844" s="6">
        <f>ROUND(BH842*職員設定!$O$23,0)</f>
        <v>0</v>
      </c>
      <c r="BI844" s="1001"/>
      <c r="BJ844" s="1046"/>
      <c r="BK844" s="979"/>
      <c r="BL844" s="434"/>
      <c r="BM844" s="28"/>
      <c r="BN844" s="1001"/>
      <c r="BO844" s="967"/>
      <c r="BP844" s="954"/>
      <c r="BQ844" s="434"/>
      <c r="BR844" s="28"/>
      <c r="BS844" s="1001"/>
      <c r="BT844" s="967"/>
      <c r="BU844" s="954"/>
      <c r="BV844" s="434"/>
      <c r="BW844" s="28"/>
      <c r="BX844" s="1001"/>
      <c r="BY844" s="967"/>
      <c r="BZ844" s="954"/>
      <c r="CA844" s="1004"/>
      <c r="CB844" s="1020"/>
      <c r="CC844" s="946"/>
    </row>
    <row r="845" spans="1:81" ht="18.600000000000001" customHeight="1" thickBot="1">
      <c r="A845" s="1180"/>
      <c r="B845" s="1143"/>
      <c r="C845" s="1147"/>
      <c r="D845" s="52" t="s">
        <v>89</v>
      </c>
      <c r="E845" s="19">
        <f>E843-E844</f>
        <v>0</v>
      </c>
      <c r="F845" s="1001"/>
      <c r="G845" s="1047"/>
      <c r="H845" s="1097"/>
      <c r="I845" s="52" t="s">
        <v>89</v>
      </c>
      <c r="J845" s="19">
        <f>J843-J844</f>
        <v>0</v>
      </c>
      <c r="K845" s="1001"/>
      <c r="L845" s="1047"/>
      <c r="M845" s="1097"/>
      <c r="N845" s="52" t="s">
        <v>89</v>
      </c>
      <c r="O845" s="19">
        <f>O843-O844</f>
        <v>0</v>
      </c>
      <c r="P845" s="1001"/>
      <c r="Q845" s="1047"/>
      <c r="R845" s="980"/>
      <c r="S845" s="52" t="s">
        <v>89</v>
      </c>
      <c r="T845" s="19">
        <f>T843-T844</f>
        <v>0</v>
      </c>
      <c r="U845" s="1001"/>
      <c r="V845" s="1047"/>
      <c r="W845" s="980"/>
      <c r="X845" s="52" t="s">
        <v>89</v>
      </c>
      <c r="Y845" s="19">
        <f>Y843-Y844</f>
        <v>0</v>
      </c>
      <c r="Z845" s="1001"/>
      <c r="AA845" s="1047"/>
      <c r="AB845" s="980"/>
      <c r="AC845" s="52" t="s">
        <v>89</v>
      </c>
      <c r="AD845" s="19">
        <f>AD843-AD844</f>
        <v>0</v>
      </c>
      <c r="AE845" s="1001"/>
      <c r="AF845" s="1047"/>
      <c r="AG845" s="980"/>
      <c r="AH845" s="52" t="s">
        <v>89</v>
      </c>
      <c r="AI845" s="19">
        <f>AI843-AI844</f>
        <v>0</v>
      </c>
      <c r="AJ845" s="1001"/>
      <c r="AK845" s="1047"/>
      <c r="AL845" s="980"/>
      <c r="AM845" s="52" t="s">
        <v>89</v>
      </c>
      <c r="AN845" s="19">
        <f>AN843-AN844</f>
        <v>0</v>
      </c>
      <c r="AO845" s="1001"/>
      <c r="AP845" s="1047"/>
      <c r="AQ845" s="980"/>
      <c r="AR845" s="52" t="s">
        <v>89</v>
      </c>
      <c r="AS845" s="19">
        <f>AS843-AS844</f>
        <v>0</v>
      </c>
      <c r="AT845" s="1001"/>
      <c r="AU845" s="1047"/>
      <c r="AV845" s="980"/>
      <c r="AW845" s="52" t="s">
        <v>89</v>
      </c>
      <c r="AX845" s="19">
        <f>AX843-AX844</f>
        <v>0</v>
      </c>
      <c r="AY845" s="1001"/>
      <c r="AZ845" s="1047"/>
      <c r="BA845" s="980"/>
      <c r="BB845" s="52" t="s">
        <v>89</v>
      </c>
      <c r="BC845" s="19">
        <f>BC843-BC844</f>
        <v>0</v>
      </c>
      <c r="BD845" s="1001"/>
      <c r="BE845" s="1047"/>
      <c r="BF845" s="980"/>
      <c r="BG845" s="52" t="s">
        <v>89</v>
      </c>
      <c r="BH845" s="19">
        <f>BH843-BH844</f>
        <v>0</v>
      </c>
      <c r="BI845" s="1001"/>
      <c r="BJ845" s="1047"/>
      <c r="BK845" s="980"/>
      <c r="BL845" s="83"/>
      <c r="BM845" s="84"/>
      <c r="BN845" s="1001"/>
      <c r="BO845" s="968"/>
      <c r="BP845" s="955"/>
      <c r="BQ845" s="83"/>
      <c r="BR845" s="84"/>
      <c r="BS845" s="1001"/>
      <c r="BT845" s="968"/>
      <c r="BU845" s="955"/>
      <c r="BV845" s="83"/>
      <c r="BW845" s="84"/>
      <c r="BX845" s="1001"/>
      <c r="BY845" s="968"/>
      <c r="BZ845" s="955"/>
      <c r="CA845" s="1005"/>
      <c r="CB845" s="1021"/>
      <c r="CC845" s="946">
        <f t="shared" si="363"/>
        <v>0</v>
      </c>
    </row>
    <row r="846" spans="1:81" ht="18" customHeight="1" thickBot="1">
      <c r="A846" s="1180"/>
      <c r="B846" s="1143"/>
      <c r="C846" s="1145" t="s">
        <v>42</v>
      </c>
      <c r="D846" s="44" t="s">
        <v>5</v>
      </c>
      <c r="E846" s="35">
        <v>1.83</v>
      </c>
      <c r="F846" s="1001"/>
      <c r="G846" s="1045">
        <f>E849*F819-H846</f>
        <v>407</v>
      </c>
      <c r="H846" s="1095">
        <v>60</v>
      </c>
      <c r="I846" s="44" t="s">
        <v>5</v>
      </c>
      <c r="J846" s="35"/>
      <c r="K846" s="1001"/>
      <c r="L846" s="1045">
        <f>J849*K819-M846</f>
        <v>0</v>
      </c>
      <c r="M846" s="1095"/>
      <c r="N846" s="44" t="s">
        <v>5</v>
      </c>
      <c r="O846" s="35">
        <v>2.5830000000000002</v>
      </c>
      <c r="P846" s="1001"/>
      <c r="Q846" s="1045">
        <f>O849*P819-R846</f>
        <v>575</v>
      </c>
      <c r="R846" s="961">
        <f>IF(O846="",0,ROUND(SUM(R819:R833)*O846*P819*1.25/職員設定!$C$7,0))</f>
        <v>77</v>
      </c>
      <c r="S846" s="44" t="s">
        <v>5</v>
      </c>
      <c r="T846" s="35"/>
      <c r="U846" s="1001"/>
      <c r="V846" s="1045">
        <f>T849*U819-W846</f>
        <v>0</v>
      </c>
      <c r="W846" s="961">
        <f>IF(T846="",0,ROUND(SUM(W819:W833)*T846*U819*1.25/職員設定!$C$7,0))</f>
        <v>0</v>
      </c>
      <c r="X846" s="44" t="s">
        <v>5</v>
      </c>
      <c r="Y846" s="35">
        <v>0.75</v>
      </c>
      <c r="Z846" s="1001"/>
      <c r="AA846" s="1045">
        <f>Y849*Z819-AB846</f>
        <v>167</v>
      </c>
      <c r="AB846" s="961">
        <f>IF(Y846="",0,ROUND(SUM(AB819:AB833)*Y846*Z819*1.25/職員設定!$C$7,0))</f>
        <v>22</v>
      </c>
      <c r="AC846" s="44" t="s">
        <v>5</v>
      </c>
      <c r="AD846" s="35"/>
      <c r="AE846" s="1001"/>
      <c r="AF846" s="1045">
        <f>AD849*AE819-AG846</f>
        <v>0</v>
      </c>
      <c r="AG846" s="961">
        <f>IF(AD846="",0,ROUND(SUM(AG819:AG833)*AD846*AE819*1.25/職員設定!$C$7,0))</f>
        <v>0</v>
      </c>
      <c r="AH846" s="44" t="s">
        <v>5</v>
      </c>
      <c r="AI846" s="35"/>
      <c r="AJ846" s="1001"/>
      <c r="AK846" s="1045">
        <f>AI849*AJ819-AL846</f>
        <v>0</v>
      </c>
      <c r="AL846" s="961">
        <f>IF(AI846="",0,ROUND(SUM(AL819:AL833)*AI846*AJ819*1.25/職員設定!$C$7,0))</f>
        <v>0</v>
      </c>
      <c r="AM846" s="44" t="s">
        <v>5</v>
      </c>
      <c r="AN846" s="35"/>
      <c r="AO846" s="1001"/>
      <c r="AP846" s="1045">
        <f>AN849*AO819-AQ846</f>
        <v>0</v>
      </c>
      <c r="AQ846" s="961">
        <f>IF(AN846="",0,ROUND(SUM(AQ819:AQ833)*AN846*AO819*1.25/職員設定!$C$7,0))</f>
        <v>0</v>
      </c>
      <c r="AR846" s="44" t="s">
        <v>5</v>
      </c>
      <c r="AS846" s="35"/>
      <c r="AT846" s="1001"/>
      <c r="AU846" s="1045">
        <f>AS849*AT819-AV846</f>
        <v>0</v>
      </c>
      <c r="AV846" s="961">
        <f>IF(AS846="",0,ROUND(SUM(AV819:AV833)*AS846*AT819*1.25/職員設定!$C$7,0))</f>
        <v>0</v>
      </c>
      <c r="AW846" s="44" t="s">
        <v>5</v>
      </c>
      <c r="AX846" s="35"/>
      <c r="AY846" s="1001"/>
      <c r="AZ846" s="1045">
        <f>AX849*AY819-BA846</f>
        <v>0</v>
      </c>
      <c r="BA846" s="961">
        <f>IF(AX846="",0,ROUND(SUM(BA819:BA833)*AX846*AY819*1.25/職員設定!$C$7,0))</f>
        <v>0</v>
      </c>
      <c r="BB846" s="44" t="s">
        <v>5</v>
      </c>
      <c r="BC846" s="35"/>
      <c r="BD846" s="1001"/>
      <c r="BE846" s="1045">
        <f>BC849*BD819-BF846</f>
        <v>0</v>
      </c>
      <c r="BF846" s="961">
        <f>IF(BC846="",0,ROUND(SUM(BF819:BF833)*BC846*BD819*1.25/職員設定!$C$7,0))</f>
        <v>0</v>
      </c>
      <c r="BG846" s="44" t="s">
        <v>5</v>
      </c>
      <c r="BH846" s="35"/>
      <c r="BI846" s="1001"/>
      <c r="BJ846" s="1045">
        <f>BH849*BI819-BK846</f>
        <v>0</v>
      </c>
      <c r="BK846" s="961">
        <f>IF(BH846="",0,ROUND(SUM(BK819:BK833)*BH846*BI819*1.25/職員設定!$C$7,0))</f>
        <v>0</v>
      </c>
      <c r="BL846" s="75"/>
      <c r="BM846" s="82"/>
      <c r="BN846" s="1001"/>
      <c r="BO846" s="966"/>
      <c r="BP846" s="953"/>
      <c r="BQ846" s="75"/>
      <c r="BR846" s="82"/>
      <c r="BS846" s="1001"/>
      <c r="BT846" s="966"/>
      <c r="BU846" s="953"/>
      <c r="BV846" s="75"/>
      <c r="BW846" s="82"/>
      <c r="BX846" s="1001"/>
      <c r="BY846" s="966"/>
      <c r="BZ846" s="953"/>
      <c r="CA846" s="1082">
        <f t="shared" ref="CA846" si="366">BJ846+BK846+BE846+BF846+AZ846+BA846+AU846+AV846+AP846+AQ846+AK846+AL846+AF846+AG846+AA846+AB846+V846+W846+Q846+R846+L846+M846+G846+H846</f>
        <v>1308</v>
      </c>
      <c r="CB846" s="1024">
        <f t="shared" ref="CB846" si="367">H846+M846</f>
        <v>60</v>
      </c>
      <c r="CC846" s="946">
        <f>BK846+BF846+BA846+AV846+AQ846+AL846+AG846+AB846+W846+R846</f>
        <v>99</v>
      </c>
    </row>
    <row r="847" spans="1:81" ht="18" customHeight="1" thickBot="1">
      <c r="A847" s="1180"/>
      <c r="B847" s="1143"/>
      <c r="C847" s="1146"/>
      <c r="D847" s="48" t="s">
        <v>38</v>
      </c>
      <c r="E847" s="33">
        <v>2637</v>
      </c>
      <c r="F847" s="1001"/>
      <c r="G847" s="1046"/>
      <c r="H847" s="1096"/>
      <c r="I847" s="48" t="s">
        <v>38</v>
      </c>
      <c r="J847" s="33"/>
      <c r="K847" s="1001"/>
      <c r="L847" s="1046"/>
      <c r="M847" s="1096"/>
      <c r="N847" s="48" t="s">
        <v>38</v>
      </c>
      <c r="O847" s="33">
        <v>3715</v>
      </c>
      <c r="P847" s="1001"/>
      <c r="Q847" s="1046"/>
      <c r="R847" s="979"/>
      <c r="S847" s="48" t="s">
        <v>38</v>
      </c>
      <c r="T847" s="33"/>
      <c r="U847" s="1001"/>
      <c r="V847" s="1046"/>
      <c r="W847" s="979"/>
      <c r="X847" s="48" t="s">
        <v>38</v>
      </c>
      <c r="Y847" s="33">
        <v>1079</v>
      </c>
      <c r="Z847" s="1001"/>
      <c r="AA847" s="1046"/>
      <c r="AB847" s="979"/>
      <c r="AC847" s="48" t="s">
        <v>38</v>
      </c>
      <c r="AD847" s="33"/>
      <c r="AE847" s="1001"/>
      <c r="AF847" s="1046"/>
      <c r="AG847" s="979"/>
      <c r="AH847" s="48" t="s">
        <v>38</v>
      </c>
      <c r="AI847" s="33"/>
      <c r="AJ847" s="1001"/>
      <c r="AK847" s="1046"/>
      <c r="AL847" s="979"/>
      <c r="AM847" s="48" t="s">
        <v>38</v>
      </c>
      <c r="AN847" s="33"/>
      <c r="AO847" s="1001"/>
      <c r="AP847" s="1046"/>
      <c r="AQ847" s="979"/>
      <c r="AR847" s="48" t="s">
        <v>38</v>
      </c>
      <c r="AS847" s="33"/>
      <c r="AT847" s="1001"/>
      <c r="AU847" s="1046"/>
      <c r="AV847" s="979"/>
      <c r="AW847" s="48" t="s">
        <v>38</v>
      </c>
      <c r="AX847" s="33"/>
      <c r="AY847" s="1001"/>
      <c r="AZ847" s="1046"/>
      <c r="BA847" s="979"/>
      <c r="BB847" s="48" t="s">
        <v>38</v>
      </c>
      <c r="BC847" s="33"/>
      <c r="BD847" s="1001"/>
      <c r="BE847" s="1046"/>
      <c r="BF847" s="979"/>
      <c r="BG847" s="48" t="s">
        <v>38</v>
      </c>
      <c r="BH847" s="33"/>
      <c r="BI847" s="1001"/>
      <c r="BJ847" s="1046"/>
      <c r="BK847" s="979"/>
      <c r="BL847" s="79"/>
      <c r="BM847" s="80"/>
      <c r="BN847" s="1001"/>
      <c r="BO847" s="967"/>
      <c r="BP847" s="954"/>
      <c r="BQ847" s="79"/>
      <c r="BR847" s="80"/>
      <c r="BS847" s="1001"/>
      <c r="BT847" s="967"/>
      <c r="BU847" s="954"/>
      <c r="BV847" s="79"/>
      <c r="BW847" s="80"/>
      <c r="BX847" s="1001"/>
      <c r="BY847" s="967"/>
      <c r="BZ847" s="954"/>
      <c r="CA847" s="1004"/>
      <c r="CB847" s="1020"/>
      <c r="CC847" s="946"/>
    </row>
    <row r="848" spans="1:81" s="230" customFormat="1" ht="18" customHeight="1" thickBot="1">
      <c r="A848" s="1180"/>
      <c r="B848" s="1143"/>
      <c r="C848" s="1146"/>
      <c r="D848" s="468" t="s">
        <v>6</v>
      </c>
      <c r="E848" s="6">
        <f>ROUND(E846*職員設定!P23,0)</f>
        <v>2170</v>
      </c>
      <c r="F848" s="1001"/>
      <c r="G848" s="1046"/>
      <c r="H848" s="1096"/>
      <c r="I848" s="468" t="s">
        <v>6</v>
      </c>
      <c r="J848" s="6">
        <f>ROUND(J846*職員設定!P23,0)</f>
        <v>0</v>
      </c>
      <c r="K848" s="1001"/>
      <c r="L848" s="1046"/>
      <c r="M848" s="1096"/>
      <c r="N848" s="468" t="s">
        <v>6</v>
      </c>
      <c r="O848" s="6">
        <f>ROUND(O846*職員設定!$P$23,0)</f>
        <v>3063</v>
      </c>
      <c r="P848" s="1001"/>
      <c r="Q848" s="1046"/>
      <c r="R848" s="979"/>
      <c r="S848" s="468" t="s">
        <v>6</v>
      </c>
      <c r="T848" s="6">
        <f>ROUND(T846*職員設定!$P$23,0)</f>
        <v>0</v>
      </c>
      <c r="U848" s="1001"/>
      <c r="V848" s="1046"/>
      <c r="W848" s="979"/>
      <c r="X848" s="468" t="s">
        <v>6</v>
      </c>
      <c r="Y848" s="6">
        <f>ROUND(Y846*職員設定!$P$23,0)</f>
        <v>890</v>
      </c>
      <c r="Z848" s="1001"/>
      <c r="AA848" s="1046"/>
      <c r="AB848" s="979"/>
      <c r="AC848" s="468" t="s">
        <v>6</v>
      </c>
      <c r="AD848" s="6">
        <f>ROUND(AD846*職員設定!$P$23,0)</f>
        <v>0</v>
      </c>
      <c r="AE848" s="1001"/>
      <c r="AF848" s="1046"/>
      <c r="AG848" s="979"/>
      <c r="AH848" s="468" t="s">
        <v>6</v>
      </c>
      <c r="AI848" s="6">
        <f>ROUND(AI846*職員設定!$P$23,0)</f>
        <v>0</v>
      </c>
      <c r="AJ848" s="1001"/>
      <c r="AK848" s="1046"/>
      <c r="AL848" s="979"/>
      <c r="AM848" s="468" t="s">
        <v>6</v>
      </c>
      <c r="AN848" s="6">
        <f>ROUND(AN846*職員設定!$P$23,0)</f>
        <v>0</v>
      </c>
      <c r="AO848" s="1001"/>
      <c r="AP848" s="1046"/>
      <c r="AQ848" s="979"/>
      <c r="AR848" s="468" t="s">
        <v>6</v>
      </c>
      <c r="AS848" s="6">
        <f>ROUND(AS846*職員設定!$P$23,0)</f>
        <v>0</v>
      </c>
      <c r="AT848" s="1001"/>
      <c r="AU848" s="1046"/>
      <c r="AV848" s="979"/>
      <c r="AW848" s="468" t="s">
        <v>6</v>
      </c>
      <c r="AX848" s="6">
        <f>ROUND(AX846*職員設定!$P$23,0)</f>
        <v>0</v>
      </c>
      <c r="AY848" s="1001"/>
      <c r="AZ848" s="1046"/>
      <c r="BA848" s="979"/>
      <c r="BB848" s="468" t="s">
        <v>6</v>
      </c>
      <c r="BC848" s="6">
        <f>ROUND(BC846*職員設定!$P$23,0)</f>
        <v>0</v>
      </c>
      <c r="BD848" s="1001"/>
      <c r="BE848" s="1046"/>
      <c r="BF848" s="979"/>
      <c r="BG848" s="468" t="s">
        <v>6</v>
      </c>
      <c r="BH848" s="6">
        <f>ROUND(BH846*職員設定!$P$23,0)</f>
        <v>0</v>
      </c>
      <c r="BI848" s="1001"/>
      <c r="BJ848" s="1046"/>
      <c r="BK848" s="979"/>
      <c r="BL848" s="434"/>
      <c r="BM848" s="28"/>
      <c r="BN848" s="1001"/>
      <c r="BO848" s="967"/>
      <c r="BP848" s="954"/>
      <c r="BQ848" s="434"/>
      <c r="BR848" s="28"/>
      <c r="BS848" s="1001"/>
      <c r="BT848" s="967"/>
      <c r="BU848" s="954"/>
      <c r="BV848" s="434"/>
      <c r="BW848" s="28"/>
      <c r="BX848" s="1001"/>
      <c r="BY848" s="967"/>
      <c r="BZ848" s="954"/>
      <c r="CA848" s="1004"/>
      <c r="CB848" s="1020"/>
      <c r="CC848" s="946"/>
    </row>
    <row r="849" spans="1:81" ht="18.600000000000001" customHeight="1" thickBot="1">
      <c r="A849" s="1180"/>
      <c r="B849" s="1143"/>
      <c r="C849" s="1147"/>
      <c r="D849" s="53" t="s">
        <v>7</v>
      </c>
      <c r="E849" s="19">
        <f>E847-E848</f>
        <v>467</v>
      </c>
      <c r="F849" s="1001"/>
      <c r="G849" s="1047"/>
      <c r="H849" s="1097"/>
      <c r="I849" s="53" t="s">
        <v>7</v>
      </c>
      <c r="J849" s="19">
        <f>J847-J848</f>
        <v>0</v>
      </c>
      <c r="K849" s="1001"/>
      <c r="L849" s="1047"/>
      <c r="M849" s="1097"/>
      <c r="N849" s="53" t="s">
        <v>7</v>
      </c>
      <c r="O849" s="19">
        <f>O847-O848</f>
        <v>652</v>
      </c>
      <c r="P849" s="1001"/>
      <c r="Q849" s="1047"/>
      <c r="R849" s="980"/>
      <c r="S849" s="53" t="s">
        <v>7</v>
      </c>
      <c r="T849" s="19">
        <f>T847-T848</f>
        <v>0</v>
      </c>
      <c r="U849" s="1001"/>
      <c r="V849" s="1047"/>
      <c r="W849" s="980"/>
      <c r="X849" s="53" t="s">
        <v>7</v>
      </c>
      <c r="Y849" s="19">
        <f>Y847-Y848</f>
        <v>189</v>
      </c>
      <c r="Z849" s="1001"/>
      <c r="AA849" s="1047"/>
      <c r="AB849" s="980"/>
      <c r="AC849" s="53" t="s">
        <v>7</v>
      </c>
      <c r="AD849" s="19">
        <f>AD847-AD848</f>
        <v>0</v>
      </c>
      <c r="AE849" s="1001"/>
      <c r="AF849" s="1047"/>
      <c r="AG849" s="980"/>
      <c r="AH849" s="53" t="s">
        <v>7</v>
      </c>
      <c r="AI849" s="19">
        <f>AI847-AI848</f>
        <v>0</v>
      </c>
      <c r="AJ849" s="1001"/>
      <c r="AK849" s="1047"/>
      <c r="AL849" s="980"/>
      <c r="AM849" s="53" t="s">
        <v>7</v>
      </c>
      <c r="AN849" s="19">
        <f>AN847-AN848</f>
        <v>0</v>
      </c>
      <c r="AO849" s="1001"/>
      <c r="AP849" s="1047"/>
      <c r="AQ849" s="980"/>
      <c r="AR849" s="53" t="s">
        <v>7</v>
      </c>
      <c r="AS849" s="19">
        <f>AS847-AS848</f>
        <v>0</v>
      </c>
      <c r="AT849" s="1001"/>
      <c r="AU849" s="1047"/>
      <c r="AV849" s="980"/>
      <c r="AW849" s="53" t="s">
        <v>7</v>
      </c>
      <c r="AX849" s="19">
        <f>AX847-AX848</f>
        <v>0</v>
      </c>
      <c r="AY849" s="1001"/>
      <c r="AZ849" s="1047"/>
      <c r="BA849" s="980"/>
      <c r="BB849" s="53" t="s">
        <v>7</v>
      </c>
      <c r="BC849" s="19">
        <f>BC847-BC848</f>
        <v>0</v>
      </c>
      <c r="BD849" s="1001"/>
      <c r="BE849" s="1047"/>
      <c r="BF849" s="980"/>
      <c r="BG849" s="53" t="s">
        <v>7</v>
      </c>
      <c r="BH849" s="19">
        <f>BH847-BH848</f>
        <v>0</v>
      </c>
      <c r="BI849" s="1001"/>
      <c r="BJ849" s="1047"/>
      <c r="BK849" s="980"/>
      <c r="BL849" s="85"/>
      <c r="BM849" s="84"/>
      <c r="BN849" s="1001"/>
      <c r="BO849" s="968"/>
      <c r="BP849" s="955"/>
      <c r="BQ849" s="85"/>
      <c r="BR849" s="84"/>
      <c r="BS849" s="1001"/>
      <c r="BT849" s="968"/>
      <c r="BU849" s="955"/>
      <c r="BV849" s="85"/>
      <c r="BW849" s="84"/>
      <c r="BX849" s="1001"/>
      <c r="BY849" s="968"/>
      <c r="BZ849" s="955"/>
      <c r="CA849" s="1005"/>
      <c r="CB849" s="1021"/>
      <c r="CC849" s="946">
        <f t="shared" si="363"/>
        <v>0</v>
      </c>
    </row>
    <row r="850" spans="1:81" ht="18" customHeight="1" thickBot="1">
      <c r="A850" s="1180"/>
      <c r="B850" s="1143"/>
      <c r="C850" s="1145" t="s">
        <v>40</v>
      </c>
      <c r="D850" s="44" t="s">
        <v>8</v>
      </c>
      <c r="E850" s="35"/>
      <c r="F850" s="1001"/>
      <c r="G850" s="1045">
        <f>E853*F819-H850</f>
        <v>0</v>
      </c>
      <c r="H850" s="1095"/>
      <c r="I850" s="44" t="s">
        <v>8</v>
      </c>
      <c r="J850" s="35"/>
      <c r="K850" s="1001"/>
      <c r="L850" s="1045">
        <f>J853*K819-M850</f>
        <v>0</v>
      </c>
      <c r="M850" s="1095"/>
      <c r="N850" s="44" t="s">
        <v>8</v>
      </c>
      <c r="O850" s="35"/>
      <c r="P850" s="1001"/>
      <c r="Q850" s="1045">
        <f>O853*P819-R850</f>
        <v>0</v>
      </c>
      <c r="R850" s="961">
        <f>IF(O850="",0,ROUND(SUM(R819:R833)*O850*P819*1.35/職員設定!$C$7,0))</f>
        <v>0</v>
      </c>
      <c r="S850" s="44" t="s">
        <v>8</v>
      </c>
      <c r="T850" s="35"/>
      <c r="U850" s="1001"/>
      <c r="V850" s="1045">
        <f>T853*U819-W850</f>
        <v>0</v>
      </c>
      <c r="W850" s="961">
        <f>IF(T850="",0,ROUND(SUM(W819:W833)*T850*U819*1.35/職員設定!$C$7,0))</f>
        <v>0</v>
      </c>
      <c r="X850" s="44" t="s">
        <v>8</v>
      </c>
      <c r="Y850" s="35"/>
      <c r="Z850" s="1001"/>
      <c r="AA850" s="1045">
        <f>Y853*Z819-AB850</f>
        <v>0</v>
      </c>
      <c r="AB850" s="961">
        <f>IF(Y850="",0,ROUND(SUM(AB819:AB833)*Y850*Z819*1.35/職員設定!$C$7,0))</f>
        <v>0</v>
      </c>
      <c r="AC850" s="44" t="s">
        <v>8</v>
      </c>
      <c r="AD850" s="35"/>
      <c r="AE850" s="1001"/>
      <c r="AF850" s="1045">
        <f>AD853*AE819-AG850</f>
        <v>0</v>
      </c>
      <c r="AG850" s="961">
        <f>IF(AD850="",0,ROUND(SUM(AG819:AG833)*AD850*AE819*1.35/職員設定!$C$7,0))</f>
        <v>0</v>
      </c>
      <c r="AH850" s="44" t="s">
        <v>8</v>
      </c>
      <c r="AI850" s="35"/>
      <c r="AJ850" s="1001"/>
      <c r="AK850" s="1045">
        <f>AI853*AJ819-AL850</f>
        <v>0</v>
      </c>
      <c r="AL850" s="961">
        <f>IF(AI850="",0,ROUND(SUM(AL819:AL833)*AI850*AJ819*1.35/職員設定!$C$7,0))</f>
        <v>0</v>
      </c>
      <c r="AM850" s="44" t="s">
        <v>8</v>
      </c>
      <c r="AN850" s="35"/>
      <c r="AO850" s="1001"/>
      <c r="AP850" s="1045">
        <f>AN853*AO819-AQ850</f>
        <v>0</v>
      </c>
      <c r="AQ850" s="961">
        <f>IF(AN850="",0,ROUND(SUM(AQ819:AQ833)*AN850*AO819*1.35/職員設定!$C$7,0))</f>
        <v>0</v>
      </c>
      <c r="AR850" s="44" t="s">
        <v>8</v>
      </c>
      <c r="AS850" s="35"/>
      <c r="AT850" s="1001"/>
      <c r="AU850" s="1045">
        <f>AS853*AT819-AV850</f>
        <v>0</v>
      </c>
      <c r="AV850" s="961">
        <f>IF(AS850="",0,ROUND(SUM(AV819:AV833)*AS850*AT819*1.35/職員設定!$C$7,0))</f>
        <v>0</v>
      </c>
      <c r="AW850" s="44" t="s">
        <v>8</v>
      </c>
      <c r="AX850" s="35"/>
      <c r="AY850" s="1001"/>
      <c r="AZ850" s="1045">
        <f>AX853*AY819-BA850</f>
        <v>0</v>
      </c>
      <c r="BA850" s="961">
        <f>IF(AX850="",0,ROUND(SUM(BA819:BA833)*AX850*AY819*1.35/職員設定!$C$7,0))</f>
        <v>0</v>
      </c>
      <c r="BB850" s="44" t="s">
        <v>8</v>
      </c>
      <c r="BC850" s="35"/>
      <c r="BD850" s="1001"/>
      <c r="BE850" s="1045">
        <f>BC853*BD819-BF850</f>
        <v>0</v>
      </c>
      <c r="BF850" s="961">
        <f>IF(BC850="",0,ROUND(SUM(BF819:BF833)*BC850*BD819*1.35/職員設定!$C$7,0))</f>
        <v>0</v>
      </c>
      <c r="BG850" s="44" t="s">
        <v>8</v>
      </c>
      <c r="BH850" s="35"/>
      <c r="BI850" s="1001"/>
      <c r="BJ850" s="1045">
        <f>BH853*BI819-BK850</f>
        <v>0</v>
      </c>
      <c r="BK850" s="961">
        <f>IF(BH850="",0,ROUND(SUM(BK819:BK833)*BH850*BI819*1.35/職員設定!$C$7,0))</f>
        <v>0</v>
      </c>
      <c r="BL850" s="75"/>
      <c r="BM850" s="82"/>
      <c r="BN850" s="1001"/>
      <c r="BO850" s="966"/>
      <c r="BP850" s="953"/>
      <c r="BQ850" s="75"/>
      <c r="BR850" s="82"/>
      <c r="BS850" s="1001"/>
      <c r="BT850" s="966"/>
      <c r="BU850" s="953"/>
      <c r="BV850" s="75"/>
      <c r="BW850" s="82"/>
      <c r="BX850" s="1001"/>
      <c r="BY850" s="966"/>
      <c r="BZ850" s="953"/>
      <c r="CA850" s="1082">
        <f t="shared" ref="CA850" si="368">BJ850+BK850+BE850+BF850+AZ850+BA850+AU850+AV850+AP850+AQ850+AK850+AL850+AF850+AG850+AA850+AB850+V850+W850+Q850+R850+L850+M850+G850+H850</f>
        <v>0</v>
      </c>
      <c r="CB850" s="1024">
        <f t="shared" ref="CB850" si="369">H850+M850</f>
        <v>0</v>
      </c>
      <c r="CC850" s="946">
        <f t="shared" si="363"/>
        <v>0</v>
      </c>
    </row>
    <row r="851" spans="1:81" ht="18" customHeight="1" thickBot="1">
      <c r="A851" s="1180"/>
      <c r="B851" s="1143"/>
      <c r="C851" s="1146"/>
      <c r="D851" s="48" t="s">
        <v>38</v>
      </c>
      <c r="E851" s="33"/>
      <c r="F851" s="1001"/>
      <c r="G851" s="1046"/>
      <c r="H851" s="1096"/>
      <c r="I851" s="48" t="s">
        <v>38</v>
      </c>
      <c r="J851" s="33"/>
      <c r="K851" s="1001"/>
      <c r="L851" s="1046"/>
      <c r="M851" s="1096"/>
      <c r="N851" s="48" t="s">
        <v>38</v>
      </c>
      <c r="O851" s="33"/>
      <c r="P851" s="1001"/>
      <c r="Q851" s="1046"/>
      <c r="R851" s="979"/>
      <c r="S851" s="48" t="s">
        <v>38</v>
      </c>
      <c r="T851" s="33"/>
      <c r="U851" s="1001"/>
      <c r="V851" s="1046"/>
      <c r="W851" s="979"/>
      <c r="X851" s="48" t="s">
        <v>38</v>
      </c>
      <c r="Y851" s="33"/>
      <c r="Z851" s="1001"/>
      <c r="AA851" s="1046"/>
      <c r="AB851" s="979"/>
      <c r="AC851" s="48" t="s">
        <v>38</v>
      </c>
      <c r="AD851" s="33"/>
      <c r="AE851" s="1001"/>
      <c r="AF851" s="1046"/>
      <c r="AG851" s="979"/>
      <c r="AH851" s="48" t="s">
        <v>38</v>
      </c>
      <c r="AI851" s="33"/>
      <c r="AJ851" s="1001"/>
      <c r="AK851" s="1046"/>
      <c r="AL851" s="979"/>
      <c r="AM851" s="48" t="s">
        <v>38</v>
      </c>
      <c r="AN851" s="33"/>
      <c r="AO851" s="1001"/>
      <c r="AP851" s="1046"/>
      <c r="AQ851" s="979"/>
      <c r="AR851" s="48" t="s">
        <v>38</v>
      </c>
      <c r="AS851" s="33"/>
      <c r="AT851" s="1001"/>
      <c r="AU851" s="1046"/>
      <c r="AV851" s="979"/>
      <c r="AW851" s="48" t="s">
        <v>38</v>
      </c>
      <c r="AX851" s="33"/>
      <c r="AY851" s="1001"/>
      <c r="AZ851" s="1046"/>
      <c r="BA851" s="979"/>
      <c r="BB851" s="48" t="s">
        <v>38</v>
      </c>
      <c r="BC851" s="33"/>
      <c r="BD851" s="1001"/>
      <c r="BE851" s="1046"/>
      <c r="BF851" s="979"/>
      <c r="BG851" s="48" t="s">
        <v>38</v>
      </c>
      <c r="BH851" s="33"/>
      <c r="BI851" s="1001"/>
      <c r="BJ851" s="1046"/>
      <c r="BK851" s="979"/>
      <c r="BL851" s="79"/>
      <c r="BM851" s="80"/>
      <c r="BN851" s="1001"/>
      <c r="BO851" s="967"/>
      <c r="BP851" s="954"/>
      <c r="BQ851" s="79"/>
      <c r="BR851" s="80"/>
      <c r="BS851" s="1001"/>
      <c r="BT851" s="967"/>
      <c r="BU851" s="954"/>
      <c r="BV851" s="79"/>
      <c r="BW851" s="80"/>
      <c r="BX851" s="1001"/>
      <c r="BY851" s="967"/>
      <c r="BZ851" s="954"/>
      <c r="CA851" s="1004"/>
      <c r="CB851" s="1020"/>
      <c r="CC851" s="946"/>
    </row>
    <row r="852" spans="1:81" s="230" customFormat="1" ht="18" customHeight="1" thickBot="1">
      <c r="A852" s="1180"/>
      <c r="B852" s="1143"/>
      <c r="C852" s="1146"/>
      <c r="D852" s="468" t="s">
        <v>9</v>
      </c>
      <c r="E852" s="6">
        <f>ROUND(E850*職員設定!Q23,0)</f>
        <v>0</v>
      </c>
      <c r="F852" s="1001"/>
      <c r="G852" s="1046"/>
      <c r="H852" s="1096"/>
      <c r="I852" s="468" t="s">
        <v>9</v>
      </c>
      <c r="J852" s="6">
        <f>ROUND(J850*職員設定!Q23,0)</f>
        <v>0</v>
      </c>
      <c r="K852" s="1001"/>
      <c r="L852" s="1046"/>
      <c r="M852" s="1096"/>
      <c r="N852" s="468" t="s">
        <v>9</v>
      </c>
      <c r="O852" s="6">
        <f>ROUND(O850*職員設定!$Q$23,0)</f>
        <v>0</v>
      </c>
      <c r="P852" s="1001"/>
      <c r="Q852" s="1046"/>
      <c r="R852" s="979"/>
      <c r="S852" s="468" t="s">
        <v>9</v>
      </c>
      <c r="T852" s="6">
        <f>ROUND(T850*職員設定!$Q$23,0)</f>
        <v>0</v>
      </c>
      <c r="U852" s="1001"/>
      <c r="V852" s="1046"/>
      <c r="W852" s="979"/>
      <c r="X852" s="468" t="s">
        <v>9</v>
      </c>
      <c r="Y852" s="6">
        <f>ROUND(Y850*職員設定!$Q$23,0)</f>
        <v>0</v>
      </c>
      <c r="Z852" s="1001"/>
      <c r="AA852" s="1046"/>
      <c r="AB852" s="979"/>
      <c r="AC852" s="468" t="s">
        <v>9</v>
      </c>
      <c r="AD852" s="6">
        <f>ROUND(AD850*職員設定!$Q$23,0)</f>
        <v>0</v>
      </c>
      <c r="AE852" s="1001"/>
      <c r="AF852" s="1046"/>
      <c r="AG852" s="979"/>
      <c r="AH852" s="468" t="s">
        <v>9</v>
      </c>
      <c r="AI852" s="6">
        <f>ROUND(AI850*職員設定!$Q$23,0)</f>
        <v>0</v>
      </c>
      <c r="AJ852" s="1001"/>
      <c r="AK852" s="1046"/>
      <c r="AL852" s="979"/>
      <c r="AM852" s="468" t="s">
        <v>9</v>
      </c>
      <c r="AN852" s="6">
        <f>ROUND(AN850*職員設定!$Q$23,0)</f>
        <v>0</v>
      </c>
      <c r="AO852" s="1001"/>
      <c r="AP852" s="1046"/>
      <c r="AQ852" s="979"/>
      <c r="AR852" s="468" t="s">
        <v>9</v>
      </c>
      <c r="AS852" s="6">
        <f>ROUND(AS850*職員設定!$Q$23,0)</f>
        <v>0</v>
      </c>
      <c r="AT852" s="1001"/>
      <c r="AU852" s="1046"/>
      <c r="AV852" s="979"/>
      <c r="AW852" s="468" t="s">
        <v>9</v>
      </c>
      <c r="AX852" s="6">
        <f>ROUND(AX850*職員設定!$Q$23,0)</f>
        <v>0</v>
      </c>
      <c r="AY852" s="1001"/>
      <c r="AZ852" s="1046"/>
      <c r="BA852" s="979"/>
      <c r="BB852" s="468" t="s">
        <v>9</v>
      </c>
      <c r="BC852" s="6">
        <f>ROUND(BC850*職員設定!$Q$23,0)</f>
        <v>0</v>
      </c>
      <c r="BD852" s="1001"/>
      <c r="BE852" s="1046"/>
      <c r="BF852" s="979"/>
      <c r="BG852" s="468" t="s">
        <v>9</v>
      </c>
      <c r="BH852" s="6">
        <f>ROUND(BH850*職員設定!$Q$23,0)</f>
        <v>0</v>
      </c>
      <c r="BI852" s="1001"/>
      <c r="BJ852" s="1046"/>
      <c r="BK852" s="979"/>
      <c r="BL852" s="434"/>
      <c r="BM852" s="28"/>
      <c r="BN852" s="1001"/>
      <c r="BO852" s="967"/>
      <c r="BP852" s="954"/>
      <c r="BQ852" s="434"/>
      <c r="BR852" s="28"/>
      <c r="BS852" s="1001"/>
      <c r="BT852" s="967"/>
      <c r="BU852" s="954"/>
      <c r="BV852" s="434"/>
      <c r="BW852" s="28"/>
      <c r="BX852" s="1001"/>
      <c r="BY852" s="967"/>
      <c r="BZ852" s="954"/>
      <c r="CA852" s="1004"/>
      <c r="CB852" s="1020"/>
      <c r="CC852" s="946"/>
    </row>
    <row r="853" spans="1:81" ht="18.600000000000001" customHeight="1" thickBot="1">
      <c r="A853" s="1180"/>
      <c r="B853" s="1143"/>
      <c r="C853" s="1147"/>
      <c r="D853" s="53" t="s">
        <v>10</v>
      </c>
      <c r="E853" s="19">
        <f>E851-E852</f>
        <v>0</v>
      </c>
      <c r="F853" s="1001"/>
      <c r="G853" s="1047"/>
      <c r="H853" s="1097"/>
      <c r="I853" s="53" t="s">
        <v>10</v>
      </c>
      <c r="J853" s="19">
        <f>J851-J852</f>
        <v>0</v>
      </c>
      <c r="K853" s="1001"/>
      <c r="L853" s="1047"/>
      <c r="M853" s="1097"/>
      <c r="N853" s="53" t="s">
        <v>10</v>
      </c>
      <c r="O853" s="19">
        <f>O851-O852</f>
        <v>0</v>
      </c>
      <c r="P853" s="1001"/>
      <c r="Q853" s="1047"/>
      <c r="R853" s="980"/>
      <c r="S853" s="53" t="s">
        <v>10</v>
      </c>
      <c r="T853" s="19">
        <f>T851-T852</f>
        <v>0</v>
      </c>
      <c r="U853" s="1001"/>
      <c r="V853" s="1047"/>
      <c r="W853" s="980"/>
      <c r="X853" s="53" t="s">
        <v>10</v>
      </c>
      <c r="Y853" s="19">
        <f>Y851-Y852</f>
        <v>0</v>
      </c>
      <c r="Z853" s="1001"/>
      <c r="AA853" s="1047"/>
      <c r="AB853" s="980"/>
      <c r="AC853" s="53" t="s">
        <v>10</v>
      </c>
      <c r="AD853" s="19">
        <f>AD851-AD852</f>
        <v>0</v>
      </c>
      <c r="AE853" s="1001"/>
      <c r="AF853" s="1047"/>
      <c r="AG853" s="980"/>
      <c r="AH853" s="53" t="s">
        <v>10</v>
      </c>
      <c r="AI853" s="19">
        <f>AI851-AI852</f>
        <v>0</v>
      </c>
      <c r="AJ853" s="1001"/>
      <c r="AK853" s="1047"/>
      <c r="AL853" s="980"/>
      <c r="AM853" s="53" t="s">
        <v>10</v>
      </c>
      <c r="AN853" s="19">
        <f>AN851-AN852</f>
        <v>0</v>
      </c>
      <c r="AO853" s="1001"/>
      <c r="AP853" s="1047"/>
      <c r="AQ853" s="980"/>
      <c r="AR853" s="53" t="s">
        <v>10</v>
      </c>
      <c r="AS853" s="19">
        <f>AS851-AS852</f>
        <v>0</v>
      </c>
      <c r="AT853" s="1001"/>
      <c r="AU853" s="1047"/>
      <c r="AV853" s="980"/>
      <c r="AW853" s="53" t="s">
        <v>10</v>
      </c>
      <c r="AX853" s="19">
        <f>AX851-AX852</f>
        <v>0</v>
      </c>
      <c r="AY853" s="1001"/>
      <c r="AZ853" s="1047"/>
      <c r="BA853" s="980"/>
      <c r="BB853" s="53" t="s">
        <v>10</v>
      </c>
      <c r="BC853" s="19">
        <f>BC851-BC852</f>
        <v>0</v>
      </c>
      <c r="BD853" s="1001"/>
      <c r="BE853" s="1047"/>
      <c r="BF853" s="980"/>
      <c r="BG853" s="53" t="s">
        <v>10</v>
      </c>
      <c r="BH853" s="19">
        <f>BH851-BH852</f>
        <v>0</v>
      </c>
      <c r="BI853" s="1001"/>
      <c r="BJ853" s="1047"/>
      <c r="BK853" s="980"/>
      <c r="BL853" s="85"/>
      <c r="BM853" s="84"/>
      <c r="BN853" s="1001"/>
      <c r="BO853" s="968"/>
      <c r="BP853" s="955"/>
      <c r="BQ853" s="85"/>
      <c r="BR853" s="84"/>
      <c r="BS853" s="1001"/>
      <c r="BT853" s="968"/>
      <c r="BU853" s="955"/>
      <c r="BV853" s="85"/>
      <c r="BW853" s="84"/>
      <c r="BX853" s="1001"/>
      <c r="BY853" s="968"/>
      <c r="BZ853" s="955"/>
      <c r="CA853" s="1005"/>
      <c r="CB853" s="1021"/>
      <c r="CC853" s="946">
        <f t="shared" ref="CC853" si="370">BK853+BF853+BA853+AV853+AQ853+AL853+AG853+AB853+W853+R853</f>
        <v>0</v>
      </c>
    </row>
    <row r="854" spans="1:81" ht="18" customHeight="1" thickBot="1">
      <c r="A854" s="1180"/>
      <c r="B854" s="1143"/>
      <c r="C854" s="1146" t="s">
        <v>43</v>
      </c>
      <c r="D854" s="48" t="s">
        <v>11</v>
      </c>
      <c r="E854" s="36"/>
      <c r="F854" s="1001"/>
      <c r="G854" s="1046">
        <f>E857*F819-H854</f>
        <v>0</v>
      </c>
      <c r="H854" s="1095"/>
      <c r="I854" s="48" t="s">
        <v>11</v>
      </c>
      <c r="J854" s="36"/>
      <c r="K854" s="1001"/>
      <c r="L854" s="1046">
        <f>J857*K819-M854</f>
        <v>0</v>
      </c>
      <c r="M854" s="1095"/>
      <c r="N854" s="48" t="s">
        <v>11</v>
      </c>
      <c r="O854" s="36"/>
      <c r="P854" s="1001"/>
      <c r="Q854" s="1046">
        <f>O857*P819-R854</f>
        <v>0</v>
      </c>
      <c r="R854" s="961">
        <f>IF(O854="",0,ROUND(SUM(R819:R833)*O854*P819*0.25/職員設定!$C$7,0))</f>
        <v>0</v>
      </c>
      <c r="S854" s="48" t="s">
        <v>11</v>
      </c>
      <c r="T854" s="36"/>
      <c r="U854" s="1001"/>
      <c r="V854" s="1046">
        <f>T857*U819-W854</f>
        <v>0</v>
      </c>
      <c r="W854" s="961">
        <f>IF(T854="",0,ROUND(SUM(W819:W833)*T854*U819*0.25/職員設定!$C$7,0))</f>
        <v>0</v>
      </c>
      <c r="X854" s="48" t="s">
        <v>11</v>
      </c>
      <c r="Y854" s="36"/>
      <c r="Z854" s="1001"/>
      <c r="AA854" s="1046">
        <f>Y857*Z819-AB854</f>
        <v>0</v>
      </c>
      <c r="AB854" s="961">
        <f>IF(Y854="",0,ROUND(SUM(AB819:AB833)*Y854*Z819*0.25/職員設定!$C$7,0))</f>
        <v>0</v>
      </c>
      <c r="AC854" s="48" t="s">
        <v>11</v>
      </c>
      <c r="AD854" s="36"/>
      <c r="AE854" s="1001"/>
      <c r="AF854" s="1046">
        <f>AD857*AE819-AG854</f>
        <v>0</v>
      </c>
      <c r="AG854" s="961">
        <f>IF(AD854="",0,ROUND(SUM(AG819:AG833)*AD854*AE819*0.25/職員設定!$C$7,0))</f>
        <v>0</v>
      </c>
      <c r="AH854" s="48" t="s">
        <v>11</v>
      </c>
      <c r="AI854" s="36"/>
      <c r="AJ854" s="1001"/>
      <c r="AK854" s="1046">
        <f>AI857*AJ819-AL854</f>
        <v>0</v>
      </c>
      <c r="AL854" s="961">
        <f>IF(AI854="",0,ROUND(SUM(AL819:AL833)*AI854*AJ819*0.25/職員設定!$C$7,0))</f>
        <v>0</v>
      </c>
      <c r="AM854" s="48" t="s">
        <v>11</v>
      </c>
      <c r="AN854" s="36"/>
      <c r="AO854" s="1001"/>
      <c r="AP854" s="1046">
        <f>AN857*AO819-AQ854</f>
        <v>0</v>
      </c>
      <c r="AQ854" s="961">
        <f>IF(AN854="",0,ROUND(SUM(AQ819:AQ833)*AN854*AO819*0.25/職員設定!$C$7,0))</f>
        <v>0</v>
      </c>
      <c r="AR854" s="48" t="s">
        <v>11</v>
      </c>
      <c r="AS854" s="36"/>
      <c r="AT854" s="1001"/>
      <c r="AU854" s="1046">
        <f>AS857*AT819-AV854</f>
        <v>0</v>
      </c>
      <c r="AV854" s="961">
        <f>IF(AS854="",0,ROUND(SUM(AV819:AV833)*AS854*AT819*0.25/職員設定!$C$7,0))</f>
        <v>0</v>
      </c>
      <c r="AW854" s="48" t="s">
        <v>11</v>
      </c>
      <c r="AX854" s="36"/>
      <c r="AY854" s="1001"/>
      <c r="AZ854" s="1046">
        <f>AX857*AY819-BA854</f>
        <v>0</v>
      </c>
      <c r="BA854" s="961">
        <f>IF(AX854="",0,ROUND(SUM(BA819:BA833)*AX854*AY819*0.25/職員設定!$C$7,0))</f>
        <v>0</v>
      </c>
      <c r="BB854" s="48" t="s">
        <v>11</v>
      </c>
      <c r="BC854" s="36"/>
      <c r="BD854" s="1001"/>
      <c r="BE854" s="1046">
        <f>BC857*BD819-BF854</f>
        <v>0</v>
      </c>
      <c r="BF854" s="961">
        <f>IF(BC854="",0,ROUND(SUM(BF819:BF833)*BC854*BD819*0.25/職員設定!$C$7,0))</f>
        <v>0</v>
      </c>
      <c r="BG854" s="48" t="s">
        <v>11</v>
      </c>
      <c r="BH854" s="36"/>
      <c r="BI854" s="1001"/>
      <c r="BJ854" s="1046">
        <f>BH857*BI819-BK854</f>
        <v>0</v>
      </c>
      <c r="BK854" s="961">
        <f>IF(BH854="",0,ROUND(SUM(BK819:BK833)*BH854*BI819*0.25/職員設定!$C$7,0))</f>
        <v>0</v>
      </c>
      <c r="BL854" s="79"/>
      <c r="BM854" s="86"/>
      <c r="BN854" s="1001"/>
      <c r="BO854" s="969"/>
      <c r="BP854" s="953"/>
      <c r="BQ854" s="79"/>
      <c r="BR854" s="86"/>
      <c r="BS854" s="1001"/>
      <c r="BT854" s="969"/>
      <c r="BU854" s="953"/>
      <c r="BV854" s="79"/>
      <c r="BW854" s="86"/>
      <c r="BX854" s="1001"/>
      <c r="BY854" s="969"/>
      <c r="BZ854" s="953"/>
      <c r="CA854" s="1082">
        <f t="shared" ref="CA854" si="371">BJ854+BK854+BE854+BF854+AZ854+BA854+AU854+AV854+AP854+AQ854+AK854+AL854+AF854+AG854+AA854+AB854+V854+W854+Q854+R854+L854+M854+G854+H854</f>
        <v>0</v>
      </c>
      <c r="CB854" s="1024">
        <f t="shared" ref="CB854" si="372">H854+M854</f>
        <v>0</v>
      </c>
      <c r="CC854" s="946">
        <f>BK854+BF854+BA854+AV854+AQ854+AL854+AG854+AB854+W854+R854</f>
        <v>0</v>
      </c>
    </row>
    <row r="855" spans="1:81" ht="18" customHeight="1" thickBot="1">
      <c r="A855" s="1180"/>
      <c r="B855" s="1143"/>
      <c r="C855" s="1146"/>
      <c r="D855" s="48" t="s">
        <v>38</v>
      </c>
      <c r="E855" s="33"/>
      <c r="F855" s="1001"/>
      <c r="G855" s="1046"/>
      <c r="H855" s="1096"/>
      <c r="I855" s="48" t="s">
        <v>38</v>
      </c>
      <c r="J855" s="33"/>
      <c r="K855" s="1001"/>
      <c r="L855" s="1046"/>
      <c r="M855" s="1096"/>
      <c r="N855" s="48" t="s">
        <v>38</v>
      </c>
      <c r="O855" s="33">
        <v>0</v>
      </c>
      <c r="P855" s="1001"/>
      <c r="Q855" s="1046"/>
      <c r="R855" s="979"/>
      <c r="S855" s="48" t="s">
        <v>38</v>
      </c>
      <c r="T855" s="33">
        <v>0</v>
      </c>
      <c r="U855" s="1001"/>
      <c r="V855" s="1046"/>
      <c r="W855" s="979"/>
      <c r="X855" s="48" t="s">
        <v>38</v>
      </c>
      <c r="Y855" s="33">
        <v>0</v>
      </c>
      <c r="Z855" s="1001"/>
      <c r="AA855" s="1046"/>
      <c r="AB855" s="979"/>
      <c r="AC855" s="48" t="s">
        <v>38</v>
      </c>
      <c r="AD855" s="33">
        <v>0</v>
      </c>
      <c r="AE855" s="1001"/>
      <c r="AF855" s="1046"/>
      <c r="AG855" s="979"/>
      <c r="AH855" s="48" t="s">
        <v>38</v>
      </c>
      <c r="AI855" s="33">
        <v>0</v>
      </c>
      <c r="AJ855" s="1001"/>
      <c r="AK855" s="1046"/>
      <c r="AL855" s="979"/>
      <c r="AM855" s="48" t="s">
        <v>38</v>
      </c>
      <c r="AN855" s="33">
        <v>0</v>
      </c>
      <c r="AO855" s="1001"/>
      <c r="AP855" s="1046"/>
      <c r="AQ855" s="979"/>
      <c r="AR855" s="48" t="s">
        <v>38</v>
      </c>
      <c r="AS855" s="33">
        <v>0</v>
      </c>
      <c r="AT855" s="1001"/>
      <c r="AU855" s="1046"/>
      <c r="AV855" s="979"/>
      <c r="AW855" s="48" t="s">
        <v>38</v>
      </c>
      <c r="AX855" s="33">
        <v>0</v>
      </c>
      <c r="AY855" s="1001"/>
      <c r="AZ855" s="1046"/>
      <c r="BA855" s="979"/>
      <c r="BB855" s="48" t="s">
        <v>38</v>
      </c>
      <c r="BC855" s="33">
        <v>0</v>
      </c>
      <c r="BD855" s="1001"/>
      <c r="BE855" s="1046"/>
      <c r="BF855" s="979"/>
      <c r="BG855" s="48" t="s">
        <v>38</v>
      </c>
      <c r="BH855" s="33">
        <v>0</v>
      </c>
      <c r="BI855" s="1001"/>
      <c r="BJ855" s="1046"/>
      <c r="BK855" s="979"/>
      <c r="BL855" s="79"/>
      <c r="BM855" s="80"/>
      <c r="BN855" s="1001"/>
      <c r="BO855" s="967"/>
      <c r="BP855" s="954"/>
      <c r="BQ855" s="79"/>
      <c r="BR855" s="80"/>
      <c r="BS855" s="1001"/>
      <c r="BT855" s="967"/>
      <c r="BU855" s="954"/>
      <c r="BV855" s="79"/>
      <c r="BW855" s="80"/>
      <c r="BX855" s="1001"/>
      <c r="BY855" s="967"/>
      <c r="BZ855" s="954"/>
      <c r="CA855" s="1004"/>
      <c r="CB855" s="1020"/>
      <c r="CC855" s="946"/>
    </row>
    <row r="856" spans="1:81" s="230" customFormat="1" ht="18" customHeight="1" thickBot="1">
      <c r="A856" s="1180"/>
      <c r="B856" s="1143"/>
      <c r="C856" s="1146"/>
      <c r="D856" s="468" t="s">
        <v>12</v>
      </c>
      <c r="E856" s="6">
        <f>ROUND(E854*職員設定!R23,0)</f>
        <v>0</v>
      </c>
      <c r="F856" s="1001"/>
      <c r="G856" s="1046"/>
      <c r="H856" s="1096"/>
      <c r="I856" s="468" t="s">
        <v>12</v>
      </c>
      <c r="J856" s="6">
        <f>ROUND(J854*職員設定!R23,0)</f>
        <v>0</v>
      </c>
      <c r="K856" s="1001"/>
      <c r="L856" s="1046"/>
      <c r="M856" s="1096"/>
      <c r="N856" s="468" t="s">
        <v>12</v>
      </c>
      <c r="O856" s="6">
        <f>ROUND(O854*職員設定!$R$23,0)</f>
        <v>0</v>
      </c>
      <c r="P856" s="1001"/>
      <c r="Q856" s="1046"/>
      <c r="R856" s="979"/>
      <c r="S856" s="468" t="s">
        <v>12</v>
      </c>
      <c r="T856" s="6">
        <f>ROUND(T854*職員設定!$R$23,0)</f>
        <v>0</v>
      </c>
      <c r="U856" s="1001"/>
      <c r="V856" s="1046"/>
      <c r="W856" s="979"/>
      <c r="X856" s="468" t="s">
        <v>12</v>
      </c>
      <c r="Y856" s="6">
        <f>ROUND(Y854*職員設定!$R$23,0)</f>
        <v>0</v>
      </c>
      <c r="Z856" s="1001"/>
      <c r="AA856" s="1046"/>
      <c r="AB856" s="979"/>
      <c r="AC856" s="468" t="s">
        <v>12</v>
      </c>
      <c r="AD856" s="6">
        <f>ROUND(AD854*職員設定!$R$23,0)</f>
        <v>0</v>
      </c>
      <c r="AE856" s="1001"/>
      <c r="AF856" s="1046"/>
      <c r="AG856" s="979"/>
      <c r="AH856" s="468" t="s">
        <v>12</v>
      </c>
      <c r="AI856" s="6">
        <f>ROUND(AI854*職員設定!$R$23,0)</f>
        <v>0</v>
      </c>
      <c r="AJ856" s="1001"/>
      <c r="AK856" s="1046"/>
      <c r="AL856" s="979"/>
      <c r="AM856" s="468" t="s">
        <v>12</v>
      </c>
      <c r="AN856" s="6">
        <f>ROUND(AN854*職員設定!$R$23,0)</f>
        <v>0</v>
      </c>
      <c r="AO856" s="1001"/>
      <c r="AP856" s="1046"/>
      <c r="AQ856" s="979"/>
      <c r="AR856" s="468" t="s">
        <v>12</v>
      </c>
      <c r="AS856" s="6">
        <f>ROUND(AS854*職員設定!$R$23,0)</f>
        <v>0</v>
      </c>
      <c r="AT856" s="1001"/>
      <c r="AU856" s="1046"/>
      <c r="AV856" s="979"/>
      <c r="AW856" s="468" t="s">
        <v>12</v>
      </c>
      <c r="AX856" s="6">
        <f>ROUND(AX854*職員設定!$R$23,0)</f>
        <v>0</v>
      </c>
      <c r="AY856" s="1001"/>
      <c r="AZ856" s="1046"/>
      <c r="BA856" s="979"/>
      <c r="BB856" s="468" t="s">
        <v>12</v>
      </c>
      <c r="BC856" s="6">
        <f>ROUND(BC854*職員設定!$R$23,0)</f>
        <v>0</v>
      </c>
      <c r="BD856" s="1001"/>
      <c r="BE856" s="1046"/>
      <c r="BF856" s="979"/>
      <c r="BG856" s="468" t="s">
        <v>12</v>
      </c>
      <c r="BH856" s="6">
        <f>ROUND(BH854*職員設定!$R$23,0)</f>
        <v>0</v>
      </c>
      <c r="BI856" s="1001"/>
      <c r="BJ856" s="1046"/>
      <c r="BK856" s="979"/>
      <c r="BL856" s="434"/>
      <c r="BM856" s="28"/>
      <c r="BN856" s="1001"/>
      <c r="BO856" s="967"/>
      <c r="BP856" s="954"/>
      <c r="BQ856" s="434"/>
      <c r="BR856" s="28"/>
      <c r="BS856" s="1001"/>
      <c r="BT856" s="967"/>
      <c r="BU856" s="954"/>
      <c r="BV856" s="434"/>
      <c r="BW856" s="28"/>
      <c r="BX856" s="1001"/>
      <c r="BY856" s="967"/>
      <c r="BZ856" s="954"/>
      <c r="CA856" s="1004"/>
      <c r="CB856" s="1020"/>
      <c r="CC856" s="946"/>
    </row>
    <row r="857" spans="1:81" ht="18.600000000000001" customHeight="1" thickBot="1">
      <c r="A857" s="1180"/>
      <c r="B857" s="1144"/>
      <c r="C857" s="1147"/>
      <c r="D857" s="54" t="s">
        <v>13</v>
      </c>
      <c r="E857" s="20">
        <f>E855-E856</f>
        <v>0</v>
      </c>
      <c r="F857" s="1001"/>
      <c r="G857" s="1047"/>
      <c r="H857" s="1097"/>
      <c r="I857" s="54" t="s">
        <v>13</v>
      </c>
      <c r="J857" s="20">
        <f>J855-J856</f>
        <v>0</v>
      </c>
      <c r="K857" s="1001"/>
      <c r="L857" s="1047"/>
      <c r="M857" s="1097"/>
      <c r="N857" s="54" t="s">
        <v>13</v>
      </c>
      <c r="O857" s="20">
        <f>O855-O856</f>
        <v>0</v>
      </c>
      <c r="P857" s="1001"/>
      <c r="Q857" s="1047"/>
      <c r="R857" s="980"/>
      <c r="S857" s="54" t="s">
        <v>13</v>
      </c>
      <c r="T857" s="20">
        <f>T855-T856</f>
        <v>0</v>
      </c>
      <c r="U857" s="1001"/>
      <c r="V857" s="1047"/>
      <c r="W857" s="980"/>
      <c r="X857" s="54" t="s">
        <v>13</v>
      </c>
      <c r="Y857" s="20">
        <f>Y855-Y856</f>
        <v>0</v>
      </c>
      <c r="Z857" s="1001"/>
      <c r="AA857" s="1047"/>
      <c r="AB857" s="980"/>
      <c r="AC857" s="54" t="s">
        <v>13</v>
      </c>
      <c r="AD857" s="20">
        <f>AD855-AD856</f>
        <v>0</v>
      </c>
      <c r="AE857" s="1001"/>
      <c r="AF857" s="1047"/>
      <c r="AG857" s="980"/>
      <c r="AH857" s="54" t="s">
        <v>13</v>
      </c>
      <c r="AI857" s="20">
        <f>AI855-AI856</f>
        <v>0</v>
      </c>
      <c r="AJ857" s="1001"/>
      <c r="AK857" s="1047"/>
      <c r="AL857" s="980"/>
      <c r="AM857" s="54" t="s">
        <v>13</v>
      </c>
      <c r="AN857" s="20">
        <f>AN855-AN856</f>
        <v>0</v>
      </c>
      <c r="AO857" s="1001"/>
      <c r="AP857" s="1047"/>
      <c r="AQ857" s="980"/>
      <c r="AR857" s="54" t="s">
        <v>13</v>
      </c>
      <c r="AS857" s="20">
        <f>AS855-AS856</f>
        <v>0</v>
      </c>
      <c r="AT857" s="1001"/>
      <c r="AU857" s="1047"/>
      <c r="AV857" s="980"/>
      <c r="AW857" s="54" t="s">
        <v>13</v>
      </c>
      <c r="AX857" s="20">
        <f>AX855-AX856</f>
        <v>0</v>
      </c>
      <c r="AY857" s="1001"/>
      <c r="AZ857" s="1047"/>
      <c r="BA857" s="980"/>
      <c r="BB857" s="54" t="s">
        <v>13</v>
      </c>
      <c r="BC857" s="20">
        <f>BC855-BC856</f>
        <v>0</v>
      </c>
      <c r="BD857" s="1001"/>
      <c r="BE857" s="1047"/>
      <c r="BF857" s="980"/>
      <c r="BG857" s="54" t="s">
        <v>13</v>
      </c>
      <c r="BH857" s="20">
        <f>BH855-BH856</f>
        <v>0</v>
      </c>
      <c r="BI857" s="1001"/>
      <c r="BJ857" s="1047"/>
      <c r="BK857" s="980"/>
      <c r="BL857" s="87"/>
      <c r="BM857" s="88"/>
      <c r="BN857" s="1001"/>
      <c r="BO857" s="968"/>
      <c r="BP857" s="955"/>
      <c r="BQ857" s="87"/>
      <c r="BR857" s="88"/>
      <c r="BS857" s="1001"/>
      <c r="BT857" s="968"/>
      <c r="BU857" s="955"/>
      <c r="BV857" s="87"/>
      <c r="BW857" s="88"/>
      <c r="BX857" s="1001"/>
      <c r="BY857" s="968"/>
      <c r="BZ857" s="955"/>
      <c r="CA857" s="1005"/>
      <c r="CB857" s="1021"/>
      <c r="CC857" s="946">
        <f t="shared" si="363"/>
        <v>0</v>
      </c>
    </row>
    <row r="858" spans="1:81" ht="18" customHeight="1">
      <c r="A858" s="1180"/>
      <c r="B858" s="1171" t="s">
        <v>87</v>
      </c>
      <c r="C858" s="1172"/>
      <c r="D858" s="55" t="s">
        <v>84</v>
      </c>
      <c r="E858" s="189"/>
      <c r="F858" s="1001"/>
      <c r="G858" s="1090">
        <f>E861*F819-H858</f>
        <v>0</v>
      </c>
      <c r="H858" s="1099"/>
      <c r="I858" s="55" t="s">
        <v>84</v>
      </c>
      <c r="J858" s="189"/>
      <c r="K858" s="1001"/>
      <c r="L858" s="1090">
        <f>J861*K819-M858</f>
        <v>0</v>
      </c>
      <c r="M858" s="1099"/>
      <c r="N858" s="55" t="s">
        <v>84</v>
      </c>
      <c r="O858" s="189"/>
      <c r="P858" s="1001"/>
      <c r="Q858" s="1042">
        <f>O861*P819-R858</f>
        <v>0</v>
      </c>
      <c r="R858" s="989">
        <f>ROUND(IF(O858="",0,O861*P819*SUM(R819:R833)/SUM(Q819:Q833,R819:R833)),0)</f>
        <v>0</v>
      </c>
      <c r="S858" s="55" t="s">
        <v>84</v>
      </c>
      <c r="T858" s="189"/>
      <c r="U858" s="1001"/>
      <c r="V858" s="1042">
        <f>T861*U819-W858</f>
        <v>0</v>
      </c>
      <c r="W858" s="989">
        <f>ROUND(IF(T858="",0,T861*U819*SUM(W819:W833)/SUM(V819:V833,W819:W833)),0)</f>
        <v>0</v>
      </c>
      <c r="X858" s="55" t="s">
        <v>84</v>
      </c>
      <c r="Y858" s="189"/>
      <c r="Z858" s="1001"/>
      <c r="AA858" s="1042">
        <f>Y861*Z819-AB858</f>
        <v>0</v>
      </c>
      <c r="AB858" s="989">
        <f>ROUND(IF(Y858="",0,Y861*Z819*SUM(AB819:AB833)/SUM(AA819:AA833,AB819:AB833)),0)</f>
        <v>0</v>
      </c>
      <c r="AC858" s="55" t="s">
        <v>84</v>
      </c>
      <c r="AD858" s="189"/>
      <c r="AE858" s="1001"/>
      <c r="AF858" s="1042">
        <f>AD861*AE819-AG858</f>
        <v>0</v>
      </c>
      <c r="AG858" s="989">
        <f>ROUND(IF(AD858="",0,AD861*AE819*SUM(AG819:AG833)/SUM(AF819:AF833,AG819:AG833)),0)</f>
        <v>0</v>
      </c>
      <c r="AH858" s="55" t="s">
        <v>84</v>
      </c>
      <c r="AI858" s="189"/>
      <c r="AJ858" s="1001"/>
      <c r="AK858" s="1042">
        <f>AI861*AJ819-AL858</f>
        <v>0</v>
      </c>
      <c r="AL858" s="989">
        <f>ROUND(IF(AI858="",0,AI861*AJ819*SUM(AL819:AL833)/SUM(AK819:AK833,AL819:AL833)),0)</f>
        <v>0</v>
      </c>
      <c r="AM858" s="55" t="s">
        <v>84</v>
      </c>
      <c r="AN858" s="189"/>
      <c r="AO858" s="1001"/>
      <c r="AP858" s="1042">
        <f>AN861*AO819-AQ858</f>
        <v>0</v>
      </c>
      <c r="AQ858" s="989">
        <f>ROUND(IF(AN858="",0,AN861*AO819*SUM(AQ819:AQ833)/SUM(AP819:AP833,AQ819:AQ833)),0)</f>
        <v>0</v>
      </c>
      <c r="AR858" s="55" t="s">
        <v>84</v>
      </c>
      <c r="AS858" s="189"/>
      <c r="AT858" s="1001"/>
      <c r="AU858" s="1042">
        <f>AS861*AT819-AV858</f>
        <v>0</v>
      </c>
      <c r="AV858" s="989">
        <f>ROUND(IF(AS858="",0,AS861*AT819*SUM(AV819:AV833)/SUM(AU819:AU833,AV819:AV833)),0)</f>
        <v>0</v>
      </c>
      <c r="AW858" s="55" t="s">
        <v>84</v>
      </c>
      <c r="AX858" s="189"/>
      <c r="AY858" s="1001"/>
      <c r="AZ858" s="1042">
        <f>AX861*AY819-BA858</f>
        <v>0</v>
      </c>
      <c r="BA858" s="989">
        <f>ROUND(IF(AX858="",0,AX861*AY819*SUM(BA819:BA833)/SUM(AZ819:AZ833,BA819:BA833)),0)</f>
        <v>0</v>
      </c>
      <c r="BB858" s="55" t="s">
        <v>84</v>
      </c>
      <c r="BC858" s="189"/>
      <c r="BD858" s="1001"/>
      <c r="BE858" s="1042">
        <f>BC861*BD819-BF858</f>
        <v>0</v>
      </c>
      <c r="BF858" s="989">
        <f>ROUND(IF(BC858="",0,BC861*BD819*SUM(BF819:BF833)/SUM(BE819:BE833,BF819:BF833)),0)</f>
        <v>0</v>
      </c>
      <c r="BG858" s="55" t="s">
        <v>84</v>
      </c>
      <c r="BH858" s="189"/>
      <c r="BI858" s="1001"/>
      <c r="BJ858" s="1042">
        <f>BH861*BI819-BK858</f>
        <v>0</v>
      </c>
      <c r="BK858" s="989">
        <f>ROUND(IF(BH858="",0,BH861*BI819*SUM(BK819:BK833)/SUM(BJ819:BJ833,BK819:BK833)),0)</f>
        <v>0</v>
      </c>
      <c r="BL858" s="89"/>
      <c r="BM858" s="90"/>
      <c r="BN858" s="1001"/>
      <c r="BO858" s="995"/>
      <c r="BP858" s="956"/>
      <c r="BQ858" s="89"/>
      <c r="BR858" s="90"/>
      <c r="BS858" s="1001"/>
      <c r="BT858" s="995"/>
      <c r="BU858" s="956"/>
      <c r="BV858" s="89"/>
      <c r="BW858" s="90"/>
      <c r="BX858" s="1001"/>
      <c r="BY858" s="995"/>
      <c r="BZ858" s="956"/>
      <c r="CA858" s="1083">
        <f t="shared" ref="CA858" si="373">BJ858+BK858+BE858+BF858+AZ858+BA858+AU858+AV858+AP858+AQ858+AK858+AL858+AF858+AG858+AA858+AB858+V858+W858+Q858+R858+L858+M858+G858+H858</f>
        <v>0</v>
      </c>
      <c r="CB858" s="1077">
        <f t="shared" ref="CB858" si="374">H858+M858</f>
        <v>0</v>
      </c>
      <c r="CC858" s="947">
        <f>BK858+BF858+BA858+AV858+AQ858+AL858+AG858+AB858+W858+R858</f>
        <v>0</v>
      </c>
    </row>
    <row r="859" spans="1:81" ht="18" customHeight="1">
      <c r="A859" s="1180"/>
      <c r="B859" s="1173"/>
      <c r="C859" s="1174"/>
      <c r="D859" s="56" t="s">
        <v>49</v>
      </c>
      <c r="E859" s="37"/>
      <c r="F859" s="1001"/>
      <c r="G859" s="1091"/>
      <c r="H859" s="1100"/>
      <c r="I859" s="56" t="s">
        <v>49</v>
      </c>
      <c r="J859" s="37"/>
      <c r="K859" s="1001"/>
      <c r="L859" s="1091"/>
      <c r="M859" s="1100"/>
      <c r="N859" s="56" t="s">
        <v>49</v>
      </c>
      <c r="O859" s="37"/>
      <c r="P859" s="1001"/>
      <c r="Q859" s="1043"/>
      <c r="R859" s="990"/>
      <c r="S859" s="56" t="s">
        <v>49</v>
      </c>
      <c r="T859" s="37"/>
      <c r="U859" s="1001"/>
      <c r="V859" s="1043"/>
      <c r="W859" s="990"/>
      <c r="X859" s="56" t="s">
        <v>49</v>
      </c>
      <c r="Y859" s="37"/>
      <c r="Z859" s="1001"/>
      <c r="AA859" s="1043"/>
      <c r="AB859" s="990"/>
      <c r="AC859" s="56" t="s">
        <v>49</v>
      </c>
      <c r="AD859" s="37"/>
      <c r="AE859" s="1001"/>
      <c r="AF859" s="1043"/>
      <c r="AG859" s="990"/>
      <c r="AH859" s="56" t="s">
        <v>49</v>
      </c>
      <c r="AI859" s="37"/>
      <c r="AJ859" s="1001"/>
      <c r="AK859" s="1043"/>
      <c r="AL859" s="990"/>
      <c r="AM859" s="56" t="s">
        <v>49</v>
      </c>
      <c r="AN859" s="37"/>
      <c r="AO859" s="1001"/>
      <c r="AP859" s="1043"/>
      <c r="AQ859" s="990"/>
      <c r="AR859" s="56" t="s">
        <v>49</v>
      </c>
      <c r="AS859" s="37"/>
      <c r="AT859" s="1001"/>
      <c r="AU859" s="1043"/>
      <c r="AV859" s="990"/>
      <c r="AW859" s="56" t="s">
        <v>49</v>
      </c>
      <c r="AX859" s="37"/>
      <c r="AY859" s="1001"/>
      <c r="AZ859" s="1043"/>
      <c r="BA859" s="990"/>
      <c r="BB859" s="56" t="s">
        <v>49</v>
      </c>
      <c r="BC859" s="37"/>
      <c r="BD859" s="1001"/>
      <c r="BE859" s="1043"/>
      <c r="BF859" s="990"/>
      <c r="BG859" s="56" t="s">
        <v>49</v>
      </c>
      <c r="BH859" s="37"/>
      <c r="BI859" s="1001"/>
      <c r="BJ859" s="1043"/>
      <c r="BK859" s="990"/>
      <c r="BL859" s="91"/>
      <c r="BM859" s="92"/>
      <c r="BN859" s="1001"/>
      <c r="BO859" s="996"/>
      <c r="BP859" s="954"/>
      <c r="BQ859" s="91"/>
      <c r="BR859" s="92"/>
      <c r="BS859" s="1001"/>
      <c r="BT859" s="996"/>
      <c r="BU859" s="954"/>
      <c r="BV859" s="91"/>
      <c r="BW859" s="92"/>
      <c r="BX859" s="1001"/>
      <c r="BY859" s="996"/>
      <c r="BZ859" s="954"/>
      <c r="CA859" s="1084"/>
      <c r="CB859" s="1078"/>
      <c r="CC859" s="948"/>
    </row>
    <row r="860" spans="1:81" s="230" customFormat="1" ht="18" customHeight="1">
      <c r="A860" s="1180"/>
      <c r="B860" s="1173"/>
      <c r="C860" s="1174"/>
      <c r="D860" s="469" t="s">
        <v>85</v>
      </c>
      <c r="E860" s="26">
        <f>ROUND(E858*職員設定!$S$23,0)</f>
        <v>0</v>
      </c>
      <c r="F860" s="1001"/>
      <c r="G860" s="1091"/>
      <c r="H860" s="1100"/>
      <c r="I860" s="469" t="s">
        <v>85</v>
      </c>
      <c r="J860" s="26">
        <f>ROUND(J858*職員設定!$S$23,0)</f>
        <v>0</v>
      </c>
      <c r="K860" s="1001"/>
      <c r="L860" s="1091"/>
      <c r="M860" s="1100"/>
      <c r="N860" s="469" t="s">
        <v>85</v>
      </c>
      <c r="O860" s="26">
        <f>ROUND(O858*職員設定!$S$23,0)</f>
        <v>0</v>
      </c>
      <c r="P860" s="1001"/>
      <c r="Q860" s="1043"/>
      <c r="R860" s="990"/>
      <c r="S860" s="469" t="s">
        <v>85</v>
      </c>
      <c r="T860" s="26">
        <f>ROUND(T858*職員設定!$S$23,0)</f>
        <v>0</v>
      </c>
      <c r="U860" s="1001"/>
      <c r="V860" s="1043"/>
      <c r="W860" s="990"/>
      <c r="X860" s="469" t="s">
        <v>85</v>
      </c>
      <c r="Y860" s="26">
        <f>ROUND(Y858*職員設定!$S$23,0)</f>
        <v>0</v>
      </c>
      <c r="Z860" s="1001"/>
      <c r="AA860" s="1043"/>
      <c r="AB860" s="990"/>
      <c r="AC860" s="469" t="s">
        <v>85</v>
      </c>
      <c r="AD860" s="26">
        <f>ROUND(AD858*職員設定!$S$23,0)</f>
        <v>0</v>
      </c>
      <c r="AE860" s="1001"/>
      <c r="AF860" s="1043"/>
      <c r="AG860" s="990"/>
      <c r="AH860" s="469" t="s">
        <v>85</v>
      </c>
      <c r="AI860" s="26">
        <f>ROUND(AI858*職員設定!$S$23,0)</f>
        <v>0</v>
      </c>
      <c r="AJ860" s="1001"/>
      <c r="AK860" s="1043"/>
      <c r="AL860" s="990"/>
      <c r="AM860" s="469" t="s">
        <v>85</v>
      </c>
      <c r="AN860" s="26">
        <f>ROUND(AN858*職員設定!$S$23,0)</f>
        <v>0</v>
      </c>
      <c r="AO860" s="1001"/>
      <c r="AP860" s="1043"/>
      <c r="AQ860" s="990"/>
      <c r="AR860" s="469" t="s">
        <v>85</v>
      </c>
      <c r="AS860" s="26">
        <f>ROUND(AS858*職員設定!$S$23,0)</f>
        <v>0</v>
      </c>
      <c r="AT860" s="1001"/>
      <c r="AU860" s="1043"/>
      <c r="AV860" s="990"/>
      <c r="AW860" s="469" t="s">
        <v>85</v>
      </c>
      <c r="AX860" s="26">
        <f>ROUND(AX858*職員設定!$S$23,0)</f>
        <v>0</v>
      </c>
      <c r="AY860" s="1001"/>
      <c r="AZ860" s="1043"/>
      <c r="BA860" s="990"/>
      <c r="BB860" s="469" t="s">
        <v>85</v>
      </c>
      <c r="BC860" s="26">
        <f>ROUND(BC858*職員設定!$S$23,0)</f>
        <v>0</v>
      </c>
      <c r="BD860" s="1001"/>
      <c r="BE860" s="1043"/>
      <c r="BF860" s="990"/>
      <c r="BG860" s="469" t="s">
        <v>85</v>
      </c>
      <c r="BH860" s="26">
        <f>ROUND(BH858*職員設定!$S$23,0)</f>
        <v>0</v>
      </c>
      <c r="BI860" s="1001"/>
      <c r="BJ860" s="1043"/>
      <c r="BK860" s="990"/>
      <c r="BL860" s="470"/>
      <c r="BM860" s="26"/>
      <c r="BN860" s="1001"/>
      <c r="BO860" s="997"/>
      <c r="BP860" s="954"/>
      <c r="BQ860" s="470"/>
      <c r="BR860" s="26"/>
      <c r="BS860" s="1001"/>
      <c r="BT860" s="997"/>
      <c r="BU860" s="954"/>
      <c r="BV860" s="470"/>
      <c r="BW860" s="26"/>
      <c r="BX860" s="1001"/>
      <c r="BY860" s="997"/>
      <c r="BZ860" s="954"/>
      <c r="CA860" s="1084"/>
      <c r="CB860" s="1078"/>
      <c r="CC860" s="948"/>
    </row>
    <row r="861" spans="1:81" ht="18.600000000000001" customHeight="1" thickBot="1">
      <c r="A861" s="1180"/>
      <c r="B861" s="1175"/>
      <c r="C861" s="1176"/>
      <c r="D861" s="58" t="s">
        <v>86</v>
      </c>
      <c r="E861" s="19">
        <f>E859-E860</f>
        <v>0</v>
      </c>
      <c r="F861" s="1002"/>
      <c r="G861" s="1092"/>
      <c r="H861" s="1101"/>
      <c r="I861" s="58" t="s">
        <v>86</v>
      </c>
      <c r="J861" s="19">
        <f>J859-J860</f>
        <v>0</v>
      </c>
      <c r="K861" s="1002"/>
      <c r="L861" s="1092"/>
      <c r="M861" s="1101"/>
      <c r="N861" s="58" t="s">
        <v>86</v>
      </c>
      <c r="O861" s="19">
        <f>O859-O860</f>
        <v>0</v>
      </c>
      <c r="P861" s="1002"/>
      <c r="Q861" s="1044"/>
      <c r="R861" s="991"/>
      <c r="S861" s="58" t="s">
        <v>86</v>
      </c>
      <c r="T861" s="19">
        <f>T859-T860</f>
        <v>0</v>
      </c>
      <c r="U861" s="1002"/>
      <c r="V861" s="1044"/>
      <c r="W861" s="991"/>
      <c r="X861" s="58" t="s">
        <v>86</v>
      </c>
      <c r="Y861" s="19">
        <f>Y859-Y860</f>
        <v>0</v>
      </c>
      <c r="Z861" s="1002"/>
      <c r="AA861" s="1044"/>
      <c r="AB861" s="991"/>
      <c r="AC861" s="58" t="s">
        <v>86</v>
      </c>
      <c r="AD861" s="19">
        <f>AD859-AD860</f>
        <v>0</v>
      </c>
      <c r="AE861" s="1002"/>
      <c r="AF861" s="1044"/>
      <c r="AG861" s="991"/>
      <c r="AH861" s="58" t="s">
        <v>86</v>
      </c>
      <c r="AI861" s="19">
        <f>AI859-AI860</f>
        <v>0</v>
      </c>
      <c r="AJ861" s="1002"/>
      <c r="AK861" s="1044"/>
      <c r="AL861" s="991"/>
      <c r="AM861" s="58" t="s">
        <v>86</v>
      </c>
      <c r="AN861" s="19">
        <f>AN859-AN860</f>
        <v>0</v>
      </c>
      <c r="AO861" s="1002"/>
      <c r="AP861" s="1044"/>
      <c r="AQ861" s="991"/>
      <c r="AR861" s="58" t="s">
        <v>86</v>
      </c>
      <c r="AS861" s="19">
        <f>AS859-AS860</f>
        <v>0</v>
      </c>
      <c r="AT861" s="1002"/>
      <c r="AU861" s="1044"/>
      <c r="AV861" s="991"/>
      <c r="AW861" s="58" t="s">
        <v>86</v>
      </c>
      <c r="AX861" s="19">
        <f>AX859-AX860</f>
        <v>0</v>
      </c>
      <c r="AY861" s="1002"/>
      <c r="AZ861" s="1044"/>
      <c r="BA861" s="991"/>
      <c r="BB861" s="58" t="s">
        <v>86</v>
      </c>
      <c r="BC861" s="19">
        <f>BC859-BC860</f>
        <v>0</v>
      </c>
      <c r="BD861" s="1002"/>
      <c r="BE861" s="1044"/>
      <c r="BF861" s="991"/>
      <c r="BG861" s="58" t="s">
        <v>86</v>
      </c>
      <c r="BH861" s="19">
        <f>BH859-BH860</f>
        <v>0</v>
      </c>
      <c r="BI861" s="1002"/>
      <c r="BJ861" s="1044"/>
      <c r="BK861" s="991"/>
      <c r="BL861" s="94"/>
      <c r="BM861" s="84"/>
      <c r="BN861" s="1002"/>
      <c r="BO861" s="998"/>
      <c r="BP861" s="955"/>
      <c r="BQ861" s="94"/>
      <c r="BR861" s="84"/>
      <c r="BS861" s="1002"/>
      <c r="BT861" s="998"/>
      <c r="BU861" s="955"/>
      <c r="BV861" s="94"/>
      <c r="BW861" s="84"/>
      <c r="BX861" s="1002"/>
      <c r="BY861" s="998"/>
      <c r="BZ861" s="955"/>
      <c r="CA861" s="1085"/>
      <c r="CB861" s="1079"/>
      <c r="CC861" s="949">
        <f t="shared" si="363"/>
        <v>0</v>
      </c>
    </row>
    <row r="862" spans="1:81" ht="18" customHeight="1">
      <c r="A862" s="1180"/>
      <c r="B862" s="1134" t="s">
        <v>228</v>
      </c>
      <c r="C862" s="1135"/>
      <c r="D862" s="59" t="str">
        <f>IF(職員設定!$V$8="","",職員設定!$V$8)</f>
        <v>通勤手当</v>
      </c>
      <c r="E862" s="156">
        <f>IF(E819&lt;&gt;"",職員設定!$V$23,"0")</f>
        <v>7100</v>
      </c>
      <c r="F862" s="2"/>
      <c r="G862" s="29" t="s">
        <v>90</v>
      </c>
      <c r="H862" s="165" t="s">
        <v>79</v>
      </c>
      <c r="I862" s="59" t="str">
        <f>IF(職員設定!$V$8="","",職員設定!$V$8)</f>
        <v>通勤手当</v>
      </c>
      <c r="J862" s="156">
        <f>IF(J819&lt;&gt;"",職員設定!$V$23,"0")</f>
        <v>7100</v>
      </c>
      <c r="K862" s="2"/>
      <c r="L862" s="29" t="s">
        <v>90</v>
      </c>
      <c r="M862" s="165" t="s">
        <v>79</v>
      </c>
      <c r="N862" s="59" t="str">
        <f>IF(職員設定!$V$8="","",職員設定!$V$8)</f>
        <v>通勤手当</v>
      </c>
      <c r="O862" s="151">
        <f>IF(O819&lt;&gt;"",職員設定!$V$23,"0")</f>
        <v>7100</v>
      </c>
      <c r="P862" s="2"/>
      <c r="Q862" s="299" t="s">
        <v>79</v>
      </c>
      <c r="R862" s="165" t="s">
        <v>79</v>
      </c>
      <c r="S862" s="59" t="str">
        <f>IF(職員設定!$V$8="","",職員設定!$V$8)</f>
        <v>通勤手当</v>
      </c>
      <c r="T862" s="151">
        <f>IF(T819&lt;&gt;"",職員設定!$V$23,"0")</f>
        <v>7100</v>
      </c>
      <c r="U862" s="2"/>
      <c r="V862" s="299" t="s">
        <v>79</v>
      </c>
      <c r="W862" s="165" t="s">
        <v>79</v>
      </c>
      <c r="X862" s="59" t="str">
        <f>IF(職員設定!$V$8="","",職員設定!$V$8)</f>
        <v>通勤手当</v>
      </c>
      <c r="Y862" s="151">
        <f>IF(Y819&lt;&gt;"",職員設定!$V$23,"0")</f>
        <v>7100</v>
      </c>
      <c r="Z862" s="2"/>
      <c r="AA862" s="299" t="s">
        <v>79</v>
      </c>
      <c r="AB862" s="165" t="s">
        <v>79</v>
      </c>
      <c r="AC862" s="59" t="str">
        <f>IF(職員設定!$V$8="","",職員設定!$V$8)</f>
        <v>通勤手当</v>
      </c>
      <c r="AD862" s="151" t="str">
        <f>IF(AD819&lt;&gt;"",職員設定!$V$23,"0")</f>
        <v>0</v>
      </c>
      <c r="AE862" s="2"/>
      <c r="AF862" s="299" t="s">
        <v>79</v>
      </c>
      <c r="AG862" s="165" t="s">
        <v>79</v>
      </c>
      <c r="AH862" s="59" t="str">
        <f>IF(職員設定!$V$8="","",職員設定!$V$8)</f>
        <v>通勤手当</v>
      </c>
      <c r="AI862" s="151" t="str">
        <f>IF(AI819&lt;&gt;"",職員設定!$V$23,"0")</f>
        <v>0</v>
      </c>
      <c r="AJ862" s="2"/>
      <c r="AK862" s="299" t="s">
        <v>79</v>
      </c>
      <c r="AL862" s="165" t="s">
        <v>79</v>
      </c>
      <c r="AM862" s="59" t="str">
        <f>IF(職員設定!$V$8="","",職員設定!$V$8)</f>
        <v>通勤手当</v>
      </c>
      <c r="AN862" s="151" t="str">
        <f>IF(AN819&lt;&gt;"",職員設定!$V$23,"0")</f>
        <v>0</v>
      </c>
      <c r="AO862" s="2"/>
      <c r="AP862" s="299" t="s">
        <v>79</v>
      </c>
      <c r="AQ862" s="165" t="s">
        <v>79</v>
      </c>
      <c r="AR862" s="59" t="str">
        <f>IF(職員設定!$V$8="","",職員設定!$V$8)</f>
        <v>通勤手当</v>
      </c>
      <c r="AS862" s="151" t="str">
        <f>IF(AS819&lt;&gt;"",職員設定!$V$23,"0")</f>
        <v>0</v>
      </c>
      <c r="AT862" s="2"/>
      <c r="AU862" s="299" t="s">
        <v>79</v>
      </c>
      <c r="AV862" s="165" t="s">
        <v>79</v>
      </c>
      <c r="AW862" s="59" t="str">
        <f>IF(職員設定!$V$8="","",職員設定!$V$8)</f>
        <v>通勤手当</v>
      </c>
      <c r="AX862" s="151" t="str">
        <f>IF(AX819&lt;&gt;"",職員設定!$V$23,"0")</f>
        <v>0</v>
      </c>
      <c r="AY862" s="2"/>
      <c r="AZ862" s="299" t="s">
        <v>79</v>
      </c>
      <c r="BA862" s="165" t="s">
        <v>79</v>
      </c>
      <c r="BB862" s="59" t="str">
        <f>IF(職員設定!$V$8="","",職員設定!$V$8)</f>
        <v>通勤手当</v>
      </c>
      <c r="BC862" s="151" t="str">
        <f>IF(BC819&lt;&gt;"",職員設定!$V$23,"0")</f>
        <v>0</v>
      </c>
      <c r="BD862" s="2"/>
      <c r="BE862" s="299" t="s">
        <v>79</v>
      </c>
      <c r="BF862" s="165" t="s">
        <v>79</v>
      </c>
      <c r="BG862" s="59" t="str">
        <f>IF(職員設定!$V$8="","",職員設定!$V$8)</f>
        <v>通勤手当</v>
      </c>
      <c r="BH862" s="151" t="str">
        <f>IF(BH819&lt;&gt;"",職員設定!$V$23,"0")</f>
        <v>0</v>
      </c>
      <c r="BI862" s="2"/>
      <c r="BJ862" s="299" t="s">
        <v>79</v>
      </c>
      <c r="BK862" s="165" t="s">
        <v>79</v>
      </c>
      <c r="BL862" s="95"/>
      <c r="BM862" s="159"/>
      <c r="BN862" s="2"/>
      <c r="BO862" s="29" t="s">
        <v>79</v>
      </c>
      <c r="BP862" s="165" t="s">
        <v>116</v>
      </c>
      <c r="BQ862" s="95"/>
      <c r="BR862" s="159"/>
      <c r="BS862" s="2"/>
      <c r="BT862" s="29" t="s">
        <v>79</v>
      </c>
      <c r="BU862" s="165" t="s">
        <v>116</v>
      </c>
      <c r="BV862" s="95"/>
      <c r="BW862" s="159"/>
      <c r="BX862" s="2"/>
      <c r="BY862" s="29" t="s">
        <v>79</v>
      </c>
      <c r="BZ862" s="165" t="s">
        <v>116</v>
      </c>
      <c r="CA862" s="290" t="s">
        <v>14</v>
      </c>
      <c r="CB862" s="290" t="s">
        <v>14</v>
      </c>
      <c r="CC862" s="603" t="s">
        <v>121</v>
      </c>
    </row>
    <row r="863" spans="1:81" ht="18" customHeight="1">
      <c r="A863" s="1180"/>
      <c r="B863" s="1134"/>
      <c r="C863" s="1135"/>
      <c r="D863" s="61" t="str">
        <f>IF(職員設定!$W$8="","",職員設定!$W$8)</f>
        <v>課税通勤手当</v>
      </c>
      <c r="E863" s="156">
        <v>1090</v>
      </c>
      <c r="F863" s="2"/>
      <c r="G863" s="1093">
        <f>SUM(G819:G857)-G858</f>
        <v>30407</v>
      </c>
      <c r="H863" s="1102">
        <f>SUM(H819:H857)-H858</f>
        <v>4060</v>
      </c>
      <c r="I863" s="61" t="str">
        <f>IF(職員設定!$W$8="","",職員設定!$W$8)</f>
        <v>課税通勤手当</v>
      </c>
      <c r="J863" s="156">
        <v>1090</v>
      </c>
      <c r="K863" s="2"/>
      <c r="L863" s="1093">
        <f>SUM(L819:L857)-L858</f>
        <v>30000</v>
      </c>
      <c r="M863" s="1102">
        <f>SUM(M819:M857)-M858</f>
        <v>4000</v>
      </c>
      <c r="N863" s="61" t="str">
        <f>IF(職員設定!$W$8="","",職員設定!$W$8)</f>
        <v>課税通勤手当</v>
      </c>
      <c r="O863" s="151">
        <v>700</v>
      </c>
      <c r="P863" s="2"/>
      <c r="Q863" s="999">
        <f>SUM(Q819:Q857)-Q858</f>
        <v>30575</v>
      </c>
      <c r="R863" s="992">
        <f>SUM(R819:R857)-R858</f>
        <v>4077</v>
      </c>
      <c r="S863" s="61" t="str">
        <f>IF(職員設定!$W$8="","",職員設定!$W$8)</f>
        <v>課税通勤手当</v>
      </c>
      <c r="T863" s="151">
        <v>310</v>
      </c>
      <c r="U863" s="2"/>
      <c r="V863" s="999">
        <f>SUM(V819:V857)-V858</f>
        <v>30000</v>
      </c>
      <c r="W863" s="992">
        <f>SUM(W819:W857)-W858</f>
        <v>4000</v>
      </c>
      <c r="X863" s="61" t="str">
        <f>IF(職員設定!$W$8="","",職員設定!$W$8)</f>
        <v>課税通勤手当</v>
      </c>
      <c r="Y863" s="151">
        <v>310</v>
      </c>
      <c r="Z863" s="2"/>
      <c r="AA863" s="999">
        <f>SUM(AA819:AA857)-AA858</f>
        <v>30167</v>
      </c>
      <c r="AB863" s="992">
        <f>SUM(AB819:AB857)-AB858</f>
        <v>4022</v>
      </c>
      <c r="AC863" s="61" t="str">
        <f>IF(職員設定!$W$8="","",職員設定!$W$8)</f>
        <v>課税通勤手当</v>
      </c>
      <c r="AD863" s="151" t="str">
        <f>IF(AD819&lt;&gt;"",職員設定!$W$23,"0")</f>
        <v>0</v>
      </c>
      <c r="AE863" s="2"/>
      <c r="AF863" s="999">
        <f>SUM(AF819:AF857)-AF858</f>
        <v>0</v>
      </c>
      <c r="AG863" s="992">
        <f>SUM(AG819:AG857)-AG858</f>
        <v>0</v>
      </c>
      <c r="AH863" s="61" t="str">
        <f>IF(職員設定!$W$8="","",職員設定!$W$8)</f>
        <v>課税通勤手当</v>
      </c>
      <c r="AI863" s="151" t="str">
        <f>IF(AI819&lt;&gt;"",職員設定!$W$23,"0")</f>
        <v>0</v>
      </c>
      <c r="AJ863" s="2"/>
      <c r="AK863" s="999">
        <f>SUM(AK819:AK857)-AK858</f>
        <v>0</v>
      </c>
      <c r="AL863" s="992">
        <f>SUM(AL819:AL857)-AL858</f>
        <v>0</v>
      </c>
      <c r="AM863" s="61" t="str">
        <f>IF(職員設定!$W$8="","",職員設定!$W$8)</f>
        <v>課税通勤手当</v>
      </c>
      <c r="AN863" s="151" t="str">
        <f>IF(AN819&lt;&gt;"",職員設定!$W$23,"0")</f>
        <v>0</v>
      </c>
      <c r="AO863" s="2"/>
      <c r="AP863" s="999">
        <f>SUM(AP819:AP857)-AP858</f>
        <v>0</v>
      </c>
      <c r="AQ863" s="992">
        <f>SUM(AQ819:AQ857)-AQ858</f>
        <v>0</v>
      </c>
      <c r="AR863" s="61" t="str">
        <f>IF(職員設定!$W$8="","",職員設定!$W$8)</f>
        <v>課税通勤手当</v>
      </c>
      <c r="AS863" s="151" t="str">
        <f>IF(AS819&lt;&gt;"",職員設定!$W$23,"0")</f>
        <v>0</v>
      </c>
      <c r="AT863" s="2"/>
      <c r="AU863" s="999">
        <f>SUM(AU819:AU857)-AU858</f>
        <v>0</v>
      </c>
      <c r="AV863" s="992">
        <f>SUM(AV819:AV857)-AV858</f>
        <v>0</v>
      </c>
      <c r="AW863" s="61" t="str">
        <f>IF(職員設定!$W$8="","",職員設定!$W$8)</f>
        <v>課税通勤手当</v>
      </c>
      <c r="AX863" s="151" t="str">
        <f>IF(AX819&lt;&gt;"",職員設定!$W$23,"0")</f>
        <v>0</v>
      </c>
      <c r="AY863" s="2"/>
      <c r="AZ863" s="999">
        <f>SUM(AZ819:AZ857)-AZ858</f>
        <v>0</v>
      </c>
      <c r="BA863" s="992">
        <f>SUM(BA819:BA857)-BA858</f>
        <v>0</v>
      </c>
      <c r="BB863" s="61" t="str">
        <f>IF(職員設定!$W$8="","",職員設定!$W$8)</f>
        <v>課税通勤手当</v>
      </c>
      <c r="BC863" s="151" t="str">
        <f>IF(BC819&lt;&gt;"",職員設定!$W$23,"0")</f>
        <v>0</v>
      </c>
      <c r="BD863" s="2"/>
      <c r="BE863" s="999">
        <f>SUM(BE819:BE857)-BE858</f>
        <v>0</v>
      </c>
      <c r="BF863" s="992">
        <f>SUM(BF819:BF857)-BF858</f>
        <v>0</v>
      </c>
      <c r="BG863" s="61" t="str">
        <f>IF(職員設定!$W$8="","",職員設定!$W$8)</f>
        <v>課税通勤手当</v>
      </c>
      <c r="BH863" s="151" t="str">
        <f>IF(BH819&lt;&gt;"",職員設定!$W$23,"0")</f>
        <v>0</v>
      </c>
      <c r="BI863" s="2"/>
      <c r="BJ863" s="999">
        <f>SUM(BJ819:BJ857)-BJ858</f>
        <v>0</v>
      </c>
      <c r="BK863" s="992">
        <f>SUM(BK819:BK857)-BK858</f>
        <v>0</v>
      </c>
      <c r="BL863" s="97"/>
      <c r="BM863" s="159"/>
      <c r="BN863" s="2"/>
      <c r="BO863" s="999">
        <f>SUM(BO819:BO857)-BO858</f>
        <v>0</v>
      </c>
      <c r="BP863" s="957">
        <f>SUM(BP819:BP857)-BP858</f>
        <v>0</v>
      </c>
      <c r="BQ863" s="97"/>
      <c r="BR863" s="159"/>
      <c r="BS863" s="2"/>
      <c r="BT863" s="999">
        <f>SUM(BT819:BT857)-BT858</f>
        <v>0</v>
      </c>
      <c r="BU863" s="957">
        <f>SUM(BU819:BU857)-BU858</f>
        <v>0</v>
      </c>
      <c r="BV863" s="97"/>
      <c r="BW863" s="159"/>
      <c r="BX863" s="2"/>
      <c r="BY863" s="999">
        <f>SUM(BY819:BY857)-BY858</f>
        <v>0</v>
      </c>
      <c r="BZ863" s="957">
        <f>SUM(BZ819:BZ857)-BZ858</f>
        <v>0</v>
      </c>
      <c r="CA863" s="1089">
        <f>SUM(CA819:CA857)-CA858</f>
        <v>171308</v>
      </c>
      <c r="CB863" s="1088">
        <f>SUM(CB819:CB857)-CB858</f>
        <v>8060</v>
      </c>
      <c r="CC863" s="1015" t="str">
        <f>IF(BZ863+BU863+BP863+BK863+BF863+BA863+AV863+AQ863+AL863+AG863+AB863+W863+R863+CB874+CC874-CC875-CB875=0,"〇",BZ863+BU863+BP863+BK863+BF863+BA863+AV863+AQ863+AL863+AG863+AB863+W863+R863+CB874+CC874-CC875-CB875)</f>
        <v>〇</v>
      </c>
    </row>
    <row r="864" spans="1:81" ht="18" customHeight="1">
      <c r="A864" s="1180"/>
      <c r="B864" s="1134"/>
      <c r="C864" s="1135"/>
      <c r="D864" s="62" t="str">
        <f>IF(職員設定!$X$8="","",職員設定!$X$8)</f>
        <v>名称</v>
      </c>
      <c r="E864" s="157">
        <f>IF(E819&lt;&gt;"",職員設定!$X$23,"0")</f>
        <v>0</v>
      </c>
      <c r="F864" s="2"/>
      <c r="G864" s="1046"/>
      <c r="H864" s="1096"/>
      <c r="I864" s="62" t="str">
        <f>IF(職員設定!$X$8="","",職員設定!$X$8)</f>
        <v>名称</v>
      </c>
      <c r="J864" s="157">
        <f>IF(J819&lt;&gt;"",職員設定!$X$23,"0")</f>
        <v>0</v>
      </c>
      <c r="K864" s="2"/>
      <c r="L864" s="1046"/>
      <c r="M864" s="1096"/>
      <c r="N864" s="62" t="str">
        <f>IF(職員設定!$X$8="","",職員設定!$X$8)</f>
        <v>名称</v>
      </c>
      <c r="O864" s="152">
        <f>IF(O819&lt;&gt;"",職員設定!$X$23,"0")</f>
        <v>0</v>
      </c>
      <c r="P864" s="2"/>
      <c r="Q864" s="974"/>
      <c r="R864" s="993"/>
      <c r="S864" s="62" t="str">
        <f>IF(職員設定!$X$8="","",職員設定!$X$8)</f>
        <v>名称</v>
      </c>
      <c r="T864" s="152">
        <f>IF(T819&lt;&gt;"",職員設定!$X$23,"0")</f>
        <v>0</v>
      </c>
      <c r="U864" s="2"/>
      <c r="V864" s="974"/>
      <c r="W864" s="993"/>
      <c r="X864" s="62" t="str">
        <f>IF(職員設定!$X$8="","",職員設定!$X$8)</f>
        <v>名称</v>
      </c>
      <c r="Y864" s="152">
        <f>IF(Y819&lt;&gt;"",職員設定!$X$23,"0")</f>
        <v>0</v>
      </c>
      <c r="Z864" s="2"/>
      <c r="AA864" s="974"/>
      <c r="AB864" s="993"/>
      <c r="AC864" s="62" t="str">
        <f>IF(職員設定!$X$8="","",職員設定!$X$8)</f>
        <v>名称</v>
      </c>
      <c r="AD864" s="152" t="str">
        <f>IF(AD819&lt;&gt;"",職員設定!$X$23,"0")</f>
        <v>0</v>
      </c>
      <c r="AE864" s="2"/>
      <c r="AF864" s="974"/>
      <c r="AG864" s="993"/>
      <c r="AH864" s="62" t="str">
        <f>IF(職員設定!$X$8="","",職員設定!$X$8)</f>
        <v>名称</v>
      </c>
      <c r="AI864" s="152" t="str">
        <f>IF(AI819&lt;&gt;"",職員設定!$X$23,"0")</f>
        <v>0</v>
      </c>
      <c r="AJ864" s="2"/>
      <c r="AK864" s="974"/>
      <c r="AL864" s="993"/>
      <c r="AM864" s="62" t="str">
        <f>IF(職員設定!$X$8="","",職員設定!$X$8)</f>
        <v>名称</v>
      </c>
      <c r="AN864" s="152" t="str">
        <f>IF(AN819&lt;&gt;"",職員設定!$X$23,"0")</f>
        <v>0</v>
      </c>
      <c r="AO864" s="2"/>
      <c r="AP864" s="974"/>
      <c r="AQ864" s="993"/>
      <c r="AR864" s="62" t="str">
        <f>IF(職員設定!$X$8="","",職員設定!$X$8)</f>
        <v>名称</v>
      </c>
      <c r="AS864" s="152" t="str">
        <f>IF(AS819&lt;&gt;"",職員設定!$X$23,"0")</f>
        <v>0</v>
      </c>
      <c r="AT864" s="2"/>
      <c r="AU864" s="974"/>
      <c r="AV864" s="993"/>
      <c r="AW864" s="62" t="str">
        <f>IF(職員設定!$X$8="","",職員設定!$X$8)</f>
        <v>名称</v>
      </c>
      <c r="AX864" s="152" t="str">
        <f>IF(AX819&lt;&gt;"",職員設定!$X$23,"0")</f>
        <v>0</v>
      </c>
      <c r="AY864" s="2"/>
      <c r="AZ864" s="974"/>
      <c r="BA864" s="993"/>
      <c r="BB864" s="62" t="str">
        <f>IF(職員設定!$X$8="","",職員設定!$X$8)</f>
        <v>名称</v>
      </c>
      <c r="BC864" s="152" t="str">
        <f>IF(BC819&lt;&gt;"",職員設定!$X$23,"0")</f>
        <v>0</v>
      </c>
      <c r="BD864" s="2"/>
      <c r="BE864" s="974"/>
      <c r="BF864" s="993"/>
      <c r="BG864" s="62" t="str">
        <f>IF(職員設定!$X$8="","",職員設定!$X$8)</f>
        <v>名称</v>
      </c>
      <c r="BH864" s="152" t="str">
        <f>IF(BH819&lt;&gt;"",職員設定!$X$23,"0")</f>
        <v>0</v>
      </c>
      <c r="BI864" s="2"/>
      <c r="BJ864" s="974"/>
      <c r="BK864" s="993"/>
      <c r="BL864" s="99"/>
      <c r="BM864" s="160"/>
      <c r="BN864" s="2"/>
      <c r="BO864" s="974"/>
      <c r="BP864" s="958"/>
      <c r="BQ864" s="99"/>
      <c r="BR864" s="160"/>
      <c r="BS864" s="2"/>
      <c r="BT864" s="974"/>
      <c r="BU864" s="958"/>
      <c r="BV864" s="99"/>
      <c r="BW864" s="160"/>
      <c r="BX864" s="2"/>
      <c r="BY864" s="974"/>
      <c r="BZ864" s="958"/>
      <c r="CA864" s="1004"/>
      <c r="CB864" s="1020"/>
      <c r="CC864" s="1016"/>
    </row>
    <row r="865" spans="1:81" ht="18.600000000000001" customHeight="1" thickBot="1">
      <c r="A865" s="1180"/>
      <c r="B865" s="1136"/>
      <c r="C865" s="1137"/>
      <c r="D865" s="63" t="str">
        <f>IF(職員設定!$Y$8="","",職員設定!$Y$8)</f>
        <v>名称</v>
      </c>
      <c r="E865" s="158">
        <f>IF(E819&lt;&gt;"",職員設定!$Y$23,"0")</f>
        <v>0</v>
      </c>
      <c r="F865" s="2"/>
      <c r="G865" s="1094"/>
      <c r="H865" s="1097"/>
      <c r="I865" s="63" t="str">
        <f>IF(職員設定!$Y$8="","",職員設定!$Y$8)</f>
        <v>名称</v>
      </c>
      <c r="J865" s="158">
        <f>IF(J819&lt;&gt;"",職員設定!$Y$23,"0")</f>
        <v>0</v>
      </c>
      <c r="K865" s="2"/>
      <c r="L865" s="1094"/>
      <c r="M865" s="1097"/>
      <c r="N865" s="63" t="str">
        <f>IF(職員設定!$Y$8="","",職員設定!$Y$8)</f>
        <v>名称</v>
      </c>
      <c r="O865" s="153">
        <f>IF(O819&lt;&gt;"",職員設定!$Y$23,"0")</f>
        <v>0</v>
      </c>
      <c r="P865" s="24"/>
      <c r="Q865" s="975"/>
      <c r="R865" s="994"/>
      <c r="S865" s="63" t="str">
        <f>IF(職員設定!$Y$8="","",職員設定!$Y$8)</f>
        <v>名称</v>
      </c>
      <c r="T865" s="153">
        <f>IF(T819&lt;&gt;"",職員設定!$Y$23,"0")</f>
        <v>0</v>
      </c>
      <c r="U865" s="24"/>
      <c r="V865" s="975"/>
      <c r="W865" s="994"/>
      <c r="X865" s="63" t="str">
        <f>IF(職員設定!$Y$8="","",職員設定!$Y$8)</f>
        <v>名称</v>
      </c>
      <c r="Y865" s="153">
        <f>IF(Y819&lt;&gt;"",職員設定!$Y$23,"0")</f>
        <v>0</v>
      </c>
      <c r="Z865" s="24"/>
      <c r="AA865" s="975"/>
      <c r="AB865" s="994"/>
      <c r="AC865" s="63" t="str">
        <f>IF(職員設定!$Y$8="","",職員設定!$Y$8)</f>
        <v>名称</v>
      </c>
      <c r="AD865" s="153" t="str">
        <f>IF(AD819&lt;&gt;"",職員設定!$Y$23,"0")</f>
        <v>0</v>
      </c>
      <c r="AE865" s="24"/>
      <c r="AF865" s="975"/>
      <c r="AG865" s="994"/>
      <c r="AH865" s="63" t="str">
        <f>IF(職員設定!$Y$8="","",職員設定!$Y$8)</f>
        <v>名称</v>
      </c>
      <c r="AI865" s="153" t="str">
        <f>IF(AI819&lt;&gt;"",職員設定!$Y$23,"0")</f>
        <v>0</v>
      </c>
      <c r="AJ865" s="24"/>
      <c r="AK865" s="975"/>
      <c r="AL865" s="994"/>
      <c r="AM865" s="63" t="str">
        <f>IF(職員設定!$Y$8="","",職員設定!$Y$8)</f>
        <v>名称</v>
      </c>
      <c r="AN865" s="153" t="str">
        <f>IF(AN819&lt;&gt;"",職員設定!$Y$23,"0")</f>
        <v>0</v>
      </c>
      <c r="AO865" s="24"/>
      <c r="AP865" s="975"/>
      <c r="AQ865" s="994"/>
      <c r="AR865" s="63" t="str">
        <f>IF(職員設定!$Y$8="","",職員設定!$Y$8)</f>
        <v>名称</v>
      </c>
      <c r="AS865" s="153" t="str">
        <f>IF(AS819&lt;&gt;"",職員設定!$Y$23,"0")</f>
        <v>0</v>
      </c>
      <c r="AT865" s="24"/>
      <c r="AU865" s="975"/>
      <c r="AV865" s="994"/>
      <c r="AW865" s="63" t="str">
        <f>IF(職員設定!$Y$8="","",職員設定!$Y$8)</f>
        <v>名称</v>
      </c>
      <c r="AX865" s="153" t="str">
        <f>IF(AX819&lt;&gt;"",職員設定!$Y$23,"0")</f>
        <v>0</v>
      </c>
      <c r="AY865" s="24"/>
      <c r="AZ865" s="975"/>
      <c r="BA865" s="994"/>
      <c r="BB865" s="63" t="str">
        <f>IF(職員設定!$Y$8="","",職員設定!$Y$8)</f>
        <v>名称</v>
      </c>
      <c r="BC865" s="153" t="str">
        <f>IF(BC819&lt;&gt;"",職員設定!$Y$23,"0")</f>
        <v>0</v>
      </c>
      <c r="BD865" s="24"/>
      <c r="BE865" s="975"/>
      <c r="BF865" s="994"/>
      <c r="BG865" s="63" t="str">
        <f>IF(職員設定!$Y$8="","",職員設定!$Y$8)</f>
        <v>名称</v>
      </c>
      <c r="BH865" s="153" t="str">
        <f>IF(BH819&lt;&gt;"",職員設定!$Y$23,"0")</f>
        <v>0</v>
      </c>
      <c r="BI865" s="24"/>
      <c r="BJ865" s="975"/>
      <c r="BK865" s="994"/>
      <c r="BL865" s="101"/>
      <c r="BM865" s="161"/>
      <c r="BN865" s="2"/>
      <c r="BO865" s="975"/>
      <c r="BP865" s="959"/>
      <c r="BQ865" s="101"/>
      <c r="BR865" s="161"/>
      <c r="BS865" s="2"/>
      <c r="BT865" s="975"/>
      <c r="BU865" s="959"/>
      <c r="BV865" s="101"/>
      <c r="BW865" s="161"/>
      <c r="BX865" s="2"/>
      <c r="BY865" s="975"/>
      <c r="BZ865" s="959"/>
      <c r="CA865" s="1005"/>
      <c r="CB865" s="1021"/>
      <c r="CC865" s="1017"/>
    </row>
    <row r="866" spans="1:81" ht="22.2">
      <c r="A866" s="1180"/>
      <c r="B866" s="1138"/>
      <c r="C866" s="1139"/>
      <c r="D866" s="64" t="s">
        <v>15</v>
      </c>
      <c r="E866" s="8">
        <f>E865+E864+E863+E862+E856+E852+E848+E844+E840+E836+E832+E829+E826+E823+E820-E860</f>
        <v>170360</v>
      </c>
      <c r="F866" s="963" t="str">
        <f>IF(E867=F867,"〇","×")</f>
        <v>〇</v>
      </c>
      <c r="G866" s="964"/>
      <c r="H866" s="965"/>
      <c r="I866" s="64" t="s">
        <v>15</v>
      </c>
      <c r="J866" s="8">
        <f>J865+J864+J863+J862+J856+J852+J848+J844+J840+J836+J832+J829+J826+J823+J820-J860</f>
        <v>168190</v>
      </c>
      <c r="K866" s="963" t="str">
        <f>IF(J867=K867,"〇","×")</f>
        <v>〇</v>
      </c>
      <c r="L866" s="964"/>
      <c r="M866" s="1098"/>
      <c r="N866" s="64" t="s">
        <v>15</v>
      </c>
      <c r="O866" s="8">
        <f>O865+O864+O863+O862+O856+O852+O848+O844+O840+O836+O832+O829+O826+O823+O820-O860</f>
        <v>170863</v>
      </c>
      <c r="P866" s="963" t="str">
        <f>IF(O867=P867,"〇","×")</f>
        <v>〇</v>
      </c>
      <c r="Q866" s="964"/>
      <c r="R866" s="965"/>
      <c r="S866" s="64" t="s">
        <v>15</v>
      </c>
      <c r="T866" s="8">
        <f>T865+T864+T863+T862+T856+T852+T848+T844+T840+T836+T832+T829+T826+T823+T820-T860</f>
        <v>167410</v>
      </c>
      <c r="U866" s="963" t="str">
        <f>IF(T867=U867,"〇","×")</f>
        <v>〇</v>
      </c>
      <c r="V866" s="964"/>
      <c r="W866" s="965"/>
      <c r="X866" s="64" t="s">
        <v>15</v>
      </c>
      <c r="Y866" s="8">
        <f>Y865+Y864+Y863+Y862+Y856+Y852+Y848+Y844+Y840+Y836+Y832+Y829+Y826+Y823+Y820-Y860</f>
        <v>168300</v>
      </c>
      <c r="Z866" s="963" t="str">
        <f>IF(Y867=Z867,"〇","×")</f>
        <v>〇</v>
      </c>
      <c r="AA866" s="964"/>
      <c r="AB866" s="965"/>
      <c r="AC866" s="64" t="s">
        <v>15</v>
      </c>
      <c r="AD866" s="8">
        <f>AD865+AD864+AD863+AD862+AD856+AD852+AD848+AD844+AD840+AD836+AD832+AD829+AD826+AD823+AD820-AD860</f>
        <v>0</v>
      </c>
      <c r="AE866" s="963" t="str">
        <f>IF(AD867=AE867,"〇","×")</f>
        <v>〇</v>
      </c>
      <c r="AF866" s="964"/>
      <c r="AG866" s="965"/>
      <c r="AH866" s="64" t="s">
        <v>15</v>
      </c>
      <c r="AI866" s="8">
        <f>AI865+AI864+AI863+AI862+AI856+AI852+AI848+AI844+AI840+AI836+AI832+AI829+AI826+AI823+AI820-AI860</f>
        <v>0</v>
      </c>
      <c r="AJ866" s="963" t="str">
        <f>IF(AI867=AJ867,"〇","×")</f>
        <v>〇</v>
      </c>
      <c r="AK866" s="964"/>
      <c r="AL866" s="965"/>
      <c r="AM866" s="64" t="s">
        <v>15</v>
      </c>
      <c r="AN866" s="8">
        <f>AN865+AN864+AN863+AN862+AN856+AN852+AN848+AN844+AN840+AN836+AN832+AN829+AN826+AN823+AN820-AN860</f>
        <v>0</v>
      </c>
      <c r="AO866" s="963" t="str">
        <f>IF(AN867=AO867,"〇","×")</f>
        <v>〇</v>
      </c>
      <c r="AP866" s="964"/>
      <c r="AQ866" s="965"/>
      <c r="AR866" s="64" t="s">
        <v>15</v>
      </c>
      <c r="AS866" s="8">
        <f>AS865+AS864+AS863+AS862+AS856+AS852+AS848+AS844+AS840+AS836+AS832+AS829+AS826+AS823+AS820-AS860</f>
        <v>0</v>
      </c>
      <c r="AT866" s="963" t="str">
        <f>IF(AS867=AT867,"〇","×")</f>
        <v>〇</v>
      </c>
      <c r="AU866" s="964"/>
      <c r="AV866" s="965"/>
      <c r="AW866" s="64" t="s">
        <v>15</v>
      </c>
      <c r="AX866" s="8">
        <f>AX865+AX864+AX863+AX862+AX856+AX852+AX848+AX844+AX840+AX836+AX832+AX829+AX826+AX823+AX820-AX860</f>
        <v>0</v>
      </c>
      <c r="AY866" s="963" t="str">
        <f>IF(AX867=AY867,"〇","×")</f>
        <v>〇</v>
      </c>
      <c r="AZ866" s="964"/>
      <c r="BA866" s="965"/>
      <c r="BB866" s="64" t="s">
        <v>15</v>
      </c>
      <c r="BC866" s="8">
        <f>BC865+BC864+BC863+BC862+BC856+BC852+BC848+BC844+BC840+BC836+BC832+BC829+BC826+BC823+BC820-BC860</f>
        <v>0</v>
      </c>
      <c r="BD866" s="963" t="str">
        <f>IF(BC867=BD867,"〇","×")</f>
        <v>〇</v>
      </c>
      <c r="BE866" s="964"/>
      <c r="BF866" s="965"/>
      <c r="BG866" s="64" t="s">
        <v>15</v>
      </c>
      <c r="BH866" s="8">
        <f>BH865+BH864+BH863+BH862+BH856+BH852+BH848+BH844+BH840+BH836+BH832+BH829+BH826+BH823+BH820-BH860</f>
        <v>0</v>
      </c>
      <c r="BI866" s="963" t="str">
        <f>IF(BH867=BI867,"〇","×")</f>
        <v>〇</v>
      </c>
      <c r="BJ866" s="964"/>
      <c r="BK866" s="965"/>
      <c r="BL866" s="64" t="s">
        <v>15</v>
      </c>
      <c r="BM866" s="8">
        <f>BM836</f>
        <v>0</v>
      </c>
      <c r="BN866" s="963" t="str">
        <f>IF(BM867=BN867,"〇","×")</f>
        <v>〇</v>
      </c>
      <c r="BO866" s="964"/>
      <c r="BP866" s="965"/>
      <c r="BQ866" s="64" t="s">
        <v>15</v>
      </c>
      <c r="BR866" s="8">
        <f>BR836</f>
        <v>0</v>
      </c>
      <c r="BS866" s="963" t="str">
        <f>IF(BR867=BS867,"〇","×")</f>
        <v>〇</v>
      </c>
      <c r="BT866" s="964"/>
      <c r="BU866" s="965"/>
      <c r="BV866" s="64" t="s">
        <v>15</v>
      </c>
      <c r="BW866" s="8">
        <f>BW836</f>
        <v>0</v>
      </c>
      <c r="BX866" s="963" t="str">
        <f>IF(BW867=BX867,"〇","×")</f>
        <v>〇</v>
      </c>
      <c r="BY866" s="964"/>
      <c r="BZ866" s="965"/>
      <c r="CA866" s="292">
        <f>BW866+BR866+BM866+BH866+BC866+AX866+AS866+AN866+AI866+AD866+Y866+T866+O866+J866+E866</f>
        <v>845123</v>
      </c>
      <c r="CB866" s="292"/>
      <c r="CC866" s="697"/>
    </row>
    <row r="867" spans="1:81" ht="22.8" thickBot="1">
      <c r="A867" s="1180"/>
      <c r="B867" s="1149"/>
      <c r="C867" s="1150"/>
      <c r="D867" s="65" t="s">
        <v>100</v>
      </c>
      <c r="E867" s="27">
        <f>E865+E864+E863+E862+E855+E851+E847+E843+E839+E835+E831+E828+E825+E822+E819-E859</f>
        <v>204827</v>
      </c>
      <c r="F867" s="981">
        <f>E866+G863/F819+H863/F819</f>
        <v>204827</v>
      </c>
      <c r="G867" s="982"/>
      <c r="H867" s="359"/>
      <c r="I867" s="65" t="s">
        <v>100</v>
      </c>
      <c r="J867" s="27">
        <f>J865+J864+J863+J862+J855+J851+J847+J843+J839+J835+J831+J828+J825+J822+J819-J859</f>
        <v>202190</v>
      </c>
      <c r="K867" s="981">
        <f>J866+L863/K819+M863/K819</f>
        <v>202190</v>
      </c>
      <c r="L867" s="982"/>
      <c r="M867" s="365"/>
      <c r="N867" s="65" t="s">
        <v>100</v>
      </c>
      <c r="O867" s="27">
        <f>O865+O864+O863+O862+O855+O851+O847+O843+O839+O835+O831+O828+O825+O822+O819-O859</f>
        <v>205515</v>
      </c>
      <c r="P867" s="981">
        <f>O866+Q863/P819+R863/P819</f>
        <v>205515</v>
      </c>
      <c r="Q867" s="982"/>
      <c r="R867" s="359"/>
      <c r="S867" s="65" t="s">
        <v>100</v>
      </c>
      <c r="T867" s="27">
        <f>T865+T864+T863+T862+T855+T851+T847+T843+T839+T835+T831+T828+T825+T822+T819-T859</f>
        <v>201410</v>
      </c>
      <c r="U867" s="981">
        <f>T866+V863/U819+W863/U819</f>
        <v>201410</v>
      </c>
      <c r="V867" s="982"/>
      <c r="W867" s="359"/>
      <c r="X867" s="65" t="s">
        <v>100</v>
      </c>
      <c r="Y867" s="27">
        <f>Y865+Y864+Y863+Y862+Y855+Y851+Y847+Y843+Y839+Y835+Y831+Y828+Y825+Y822+Y819-Y859</f>
        <v>202489</v>
      </c>
      <c r="Z867" s="981">
        <f>Y866+AA863/Z819+AB863/Z819</f>
        <v>202489</v>
      </c>
      <c r="AA867" s="982"/>
      <c r="AB867" s="359"/>
      <c r="AC867" s="65" t="s">
        <v>100</v>
      </c>
      <c r="AD867" s="27">
        <f>AD865+AD864+AD863+AD862+AD855+AD851+AD847+AD843+AD839+AD835+AD831+AD828+AD825+AD822+AD819-AD859</f>
        <v>0</v>
      </c>
      <c r="AE867" s="981">
        <f>AD866+AF863/AE819+AG863/AE819</f>
        <v>0</v>
      </c>
      <c r="AF867" s="982"/>
      <c r="AG867" s="359"/>
      <c r="AH867" s="65" t="s">
        <v>100</v>
      </c>
      <c r="AI867" s="27">
        <f>AI865+AI864+AI863+AI862+AI855+AI851+AI847+AI843+AI839+AI835+AI831+AI828+AI825+AI822+AI819-AI859</f>
        <v>0</v>
      </c>
      <c r="AJ867" s="981">
        <f>AI866+AK863/AJ819+AL863/AJ819</f>
        <v>0</v>
      </c>
      <c r="AK867" s="982"/>
      <c r="AL867" s="359"/>
      <c r="AM867" s="65" t="s">
        <v>100</v>
      </c>
      <c r="AN867" s="27">
        <f>AN865+AN864+AN863+AN862+AN855+AN851+AN847+AN843+AN839+AN835+AN831+AN828+AN825+AN822+AN819-AN859</f>
        <v>0</v>
      </c>
      <c r="AO867" s="981">
        <f>AN866+AP863/AO819+AQ863/AO819</f>
        <v>0</v>
      </c>
      <c r="AP867" s="982"/>
      <c r="AQ867" s="359"/>
      <c r="AR867" s="65" t="s">
        <v>100</v>
      </c>
      <c r="AS867" s="27">
        <f>AS865+AS864+AS863+AS862+AS855+AS851+AS847+AS843+AS839+AS835+AS831+AS828+AS825+AS822+AS819-AS859</f>
        <v>0</v>
      </c>
      <c r="AT867" s="981">
        <f>AS866+AU863/AT819+AV863/AT819</f>
        <v>0</v>
      </c>
      <c r="AU867" s="982"/>
      <c r="AV867" s="359"/>
      <c r="AW867" s="65" t="s">
        <v>100</v>
      </c>
      <c r="AX867" s="27">
        <f>AX865+AX864+AX863+AX862+AX855+AX851+AX847+AX843+AX839+AX835+AX831+AX828+AX825+AX822+AX819-AX859</f>
        <v>0</v>
      </c>
      <c r="AY867" s="981">
        <f>AX866+AZ863/AY819+BA863/AY819</f>
        <v>0</v>
      </c>
      <c r="AZ867" s="982"/>
      <c r="BA867" s="359"/>
      <c r="BB867" s="65" t="s">
        <v>100</v>
      </c>
      <c r="BC867" s="27">
        <f>BC865+BC864+BC863+BC862+BC855+BC851+BC847+BC843+BC839+BC835+BC831+BC828+BC825+BC822+BC819-BC859</f>
        <v>0</v>
      </c>
      <c r="BD867" s="981">
        <f>BC866+BE863/BD819+BF863/BD819</f>
        <v>0</v>
      </c>
      <c r="BE867" s="982"/>
      <c r="BF867" s="359"/>
      <c r="BG867" s="65" t="s">
        <v>100</v>
      </c>
      <c r="BH867" s="27">
        <f>BH865+BH864+BH863+BH862+BH855+BH851+BH847+BH843+BH839+BH835+BH831+BH828+BH825+BH822+BH819-BH859</f>
        <v>0</v>
      </c>
      <c r="BI867" s="981">
        <f>BH866+BJ863/BI819+BK863/BI819</f>
        <v>0</v>
      </c>
      <c r="BJ867" s="982"/>
      <c r="BK867" s="365"/>
      <c r="BL867" s="65" t="s">
        <v>100</v>
      </c>
      <c r="BM867" s="27">
        <f>BM835</f>
        <v>0</v>
      </c>
      <c r="BN867" s="981">
        <f>BM866+BO863/BN819+BP863/BN819</f>
        <v>0</v>
      </c>
      <c r="BO867" s="982"/>
      <c r="BP867" s="359"/>
      <c r="BQ867" s="65" t="s">
        <v>100</v>
      </c>
      <c r="BR867" s="27">
        <f>BR835</f>
        <v>0</v>
      </c>
      <c r="BS867" s="981">
        <f>BR866+BT863/BS819+BU863/BS819</f>
        <v>0</v>
      </c>
      <c r="BT867" s="982"/>
      <c r="BU867" s="359"/>
      <c r="BV867" s="65" t="s">
        <v>100</v>
      </c>
      <c r="BW867" s="27">
        <f>BW835</f>
        <v>0</v>
      </c>
      <c r="BX867" s="981">
        <f>BW866+BY863/BX819+BZ863/BX819</f>
        <v>0</v>
      </c>
      <c r="BY867" s="982"/>
      <c r="BZ867" s="359"/>
      <c r="CA867" s="293">
        <f>BW867+BR867+BM867+BH867+BC867+AX867+AS867+AN867+AI867+AD867+Y867+T867+O867+J867+E867</f>
        <v>1016431</v>
      </c>
      <c r="CB867" s="293"/>
      <c r="CC867" s="698"/>
    </row>
    <row r="868" spans="1:81" ht="18" customHeight="1" thickTop="1">
      <c r="A868" s="1180"/>
      <c r="B868" s="1128" t="s">
        <v>227</v>
      </c>
      <c r="C868" s="1129"/>
      <c r="D868" s="66" t="s">
        <v>17</v>
      </c>
      <c r="E868" s="74">
        <f>IF(E819="","",職員設定!$L$23)</f>
        <v>170000</v>
      </c>
      <c r="F868" s="114"/>
      <c r="G868" s="291"/>
      <c r="H868" s="67"/>
      <c r="I868" s="66" t="s">
        <v>17</v>
      </c>
      <c r="J868" s="74">
        <f>IF(J819="","",職員設定!$L$23)</f>
        <v>170000</v>
      </c>
      <c r="K868" s="114"/>
      <c r="L868" s="291"/>
      <c r="M868" s="291"/>
      <c r="N868" s="66" t="s">
        <v>17</v>
      </c>
      <c r="O868" s="74">
        <f>IF(O819="","",職員設定!$L$23)</f>
        <v>170000</v>
      </c>
      <c r="P868" s="950" t="s">
        <v>222</v>
      </c>
      <c r="Q868" s="951"/>
      <c r="R868" s="952"/>
      <c r="S868" s="66" t="s">
        <v>17</v>
      </c>
      <c r="T868" s="74">
        <f>IF(T819="","",職員設定!$L$23)</f>
        <v>170000</v>
      </c>
      <c r="U868" s="950" t="s">
        <v>222</v>
      </c>
      <c r="V868" s="951"/>
      <c r="W868" s="952"/>
      <c r="X868" s="66" t="s">
        <v>17</v>
      </c>
      <c r="Y868" s="74">
        <f>IF(Y819="","",職員設定!$L$23)</f>
        <v>170000</v>
      </c>
      <c r="Z868" s="950" t="s">
        <v>222</v>
      </c>
      <c r="AA868" s="951"/>
      <c r="AB868" s="952"/>
      <c r="AC868" s="66" t="s">
        <v>17</v>
      </c>
      <c r="AD868" s="74" t="str">
        <f>IF(AD819="","",職員設定!$L$23)</f>
        <v/>
      </c>
      <c r="AE868" s="950" t="s">
        <v>222</v>
      </c>
      <c r="AF868" s="951"/>
      <c r="AG868" s="952"/>
      <c r="AH868" s="66" t="s">
        <v>17</v>
      </c>
      <c r="AI868" s="74" t="str">
        <f>IF(AI819="","",職員設定!$L$23)</f>
        <v/>
      </c>
      <c r="AJ868" s="950" t="s">
        <v>222</v>
      </c>
      <c r="AK868" s="951"/>
      <c r="AL868" s="952"/>
      <c r="AM868" s="66" t="s">
        <v>17</v>
      </c>
      <c r="AN868" s="74" t="str">
        <f>IF(AN819="","",職員設定!$L$23)</f>
        <v/>
      </c>
      <c r="AO868" s="950" t="s">
        <v>222</v>
      </c>
      <c r="AP868" s="951"/>
      <c r="AQ868" s="952"/>
      <c r="AR868" s="66" t="s">
        <v>17</v>
      </c>
      <c r="AS868" s="74" t="str">
        <f>IF(AS819="","",職員設定!$L$23)</f>
        <v/>
      </c>
      <c r="AT868" s="950" t="s">
        <v>222</v>
      </c>
      <c r="AU868" s="951"/>
      <c r="AV868" s="952"/>
      <c r="AW868" s="66" t="s">
        <v>17</v>
      </c>
      <c r="AX868" s="74" t="str">
        <f>IF(AX819="","",職員設定!$L$23)</f>
        <v/>
      </c>
      <c r="AY868" s="950" t="s">
        <v>222</v>
      </c>
      <c r="AZ868" s="951"/>
      <c r="BA868" s="952"/>
      <c r="BB868" s="66" t="s">
        <v>17</v>
      </c>
      <c r="BC868" s="74" t="str">
        <f>IF(BC819="","",職員設定!$L$23)</f>
        <v/>
      </c>
      <c r="BD868" s="950" t="s">
        <v>222</v>
      </c>
      <c r="BE868" s="951"/>
      <c r="BF868" s="952"/>
      <c r="BG868" s="66" t="s">
        <v>17</v>
      </c>
      <c r="BH868" s="74" t="str">
        <f>IF(BH819="","",職員設定!$L$23)</f>
        <v/>
      </c>
      <c r="BI868" s="950" t="s">
        <v>222</v>
      </c>
      <c r="BJ868" s="951"/>
      <c r="BK868" s="952"/>
      <c r="BL868" s="66"/>
      <c r="BM868" s="74"/>
      <c r="BN868" s="950" t="s">
        <v>222</v>
      </c>
      <c r="BO868" s="951"/>
      <c r="BP868" s="952"/>
      <c r="BQ868" s="66"/>
      <c r="BR868" s="74"/>
      <c r="BS868" s="950" t="s">
        <v>222</v>
      </c>
      <c r="BT868" s="951"/>
      <c r="BU868" s="952"/>
      <c r="BV868" s="66"/>
      <c r="BW868" s="74"/>
      <c r="BX868" s="950" t="s">
        <v>222</v>
      </c>
      <c r="BY868" s="951"/>
      <c r="BZ868" s="952"/>
      <c r="CA868" s="294"/>
      <c r="CB868" s="1008" t="s">
        <v>223</v>
      </c>
      <c r="CC868" s="1010" t="s">
        <v>224</v>
      </c>
    </row>
    <row r="869" spans="1:81" ht="18" customHeight="1">
      <c r="A869" s="1180"/>
      <c r="B869" s="1130"/>
      <c r="C869" s="1131"/>
      <c r="D869" s="68" t="s">
        <v>63</v>
      </c>
      <c r="E869" s="34">
        <v>200000</v>
      </c>
      <c r="F869" s="1120" t="s">
        <v>104</v>
      </c>
      <c r="G869" s="1121"/>
      <c r="H869" s="1148"/>
      <c r="I869" s="68" t="s">
        <v>63</v>
      </c>
      <c r="J869" s="34">
        <f>IF(J819="","",E869)</f>
        <v>200000</v>
      </c>
      <c r="K869" s="1120" t="s">
        <v>104</v>
      </c>
      <c r="L869" s="1121"/>
      <c r="M869" s="759"/>
      <c r="N869" s="68" t="s">
        <v>63</v>
      </c>
      <c r="O869" s="34">
        <f>IF(O819="","",J869)</f>
        <v>200000</v>
      </c>
      <c r="P869" s="1006" t="s">
        <v>221</v>
      </c>
      <c r="Q869" s="1007"/>
      <c r="R869" s="537"/>
      <c r="S869" s="68" t="s">
        <v>63</v>
      </c>
      <c r="T869" s="34">
        <f>IF(T819="","",O869)</f>
        <v>200000</v>
      </c>
      <c r="U869" s="1006" t="s">
        <v>221</v>
      </c>
      <c r="V869" s="1007"/>
      <c r="W869" s="537"/>
      <c r="X869" s="68" t="s">
        <v>63</v>
      </c>
      <c r="Y869" s="34">
        <f>IF(Y819="","",T869)</f>
        <v>200000</v>
      </c>
      <c r="Z869" s="1006" t="s">
        <v>221</v>
      </c>
      <c r="AA869" s="1007"/>
      <c r="AB869" s="537"/>
      <c r="AC869" s="68" t="s">
        <v>63</v>
      </c>
      <c r="AD869" s="34" t="str">
        <f>IF(AD819="","",Y869)</f>
        <v/>
      </c>
      <c r="AE869" s="1006" t="s">
        <v>221</v>
      </c>
      <c r="AF869" s="1007"/>
      <c r="AG869" s="537"/>
      <c r="AH869" s="68" t="s">
        <v>63</v>
      </c>
      <c r="AI869" s="34" t="str">
        <f>IF(AI819="","",AD869)</f>
        <v/>
      </c>
      <c r="AJ869" s="1006" t="s">
        <v>221</v>
      </c>
      <c r="AK869" s="1007"/>
      <c r="AL869" s="537"/>
      <c r="AM869" s="68" t="s">
        <v>63</v>
      </c>
      <c r="AN869" s="34" t="str">
        <f>IF(AN819="","",AI869)</f>
        <v/>
      </c>
      <c r="AO869" s="1006" t="s">
        <v>221</v>
      </c>
      <c r="AP869" s="1007"/>
      <c r="AQ869" s="537"/>
      <c r="AR869" s="68" t="s">
        <v>63</v>
      </c>
      <c r="AS869" s="34" t="str">
        <f>IF(AS819="","",AN869)</f>
        <v/>
      </c>
      <c r="AT869" s="1006" t="s">
        <v>221</v>
      </c>
      <c r="AU869" s="1007"/>
      <c r="AV869" s="537"/>
      <c r="AW869" s="68" t="s">
        <v>63</v>
      </c>
      <c r="AX869" s="34" t="str">
        <f>IF(AX819="","",AS869)</f>
        <v/>
      </c>
      <c r="AY869" s="1006" t="s">
        <v>221</v>
      </c>
      <c r="AZ869" s="1007"/>
      <c r="BA869" s="537"/>
      <c r="BB869" s="68" t="s">
        <v>63</v>
      </c>
      <c r="BC869" s="34" t="str">
        <f>IF(BC819="","",AX869)</f>
        <v/>
      </c>
      <c r="BD869" s="1006" t="s">
        <v>221</v>
      </c>
      <c r="BE869" s="1007"/>
      <c r="BF869" s="537"/>
      <c r="BG869" s="68" t="s">
        <v>63</v>
      </c>
      <c r="BH869" s="34" t="str">
        <f>IF(BH819="","",BC869)</f>
        <v/>
      </c>
      <c r="BI869" s="1006" t="s">
        <v>221</v>
      </c>
      <c r="BJ869" s="1007"/>
      <c r="BK869" s="537"/>
      <c r="BL869" s="68"/>
      <c r="BM869" s="28"/>
      <c r="BN869" s="529"/>
      <c r="BO869" s="527"/>
      <c r="BP869" s="408"/>
      <c r="BQ869" s="68"/>
      <c r="BR869" s="28"/>
      <c r="BS869" s="529"/>
      <c r="BT869" s="527"/>
      <c r="BU869" s="408"/>
      <c r="BV869" s="68"/>
      <c r="BW869" s="28"/>
      <c r="BX869" s="529"/>
      <c r="BY869" s="527"/>
      <c r="BZ869" s="408"/>
      <c r="CA869" s="295"/>
      <c r="CB869" s="1009"/>
      <c r="CC869" s="1011"/>
    </row>
    <row r="870" spans="1:81" ht="18" customHeight="1">
      <c r="A870" s="1180"/>
      <c r="B870" s="1130"/>
      <c r="C870" s="1131"/>
      <c r="D870" s="68" t="s">
        <v>18</v>
      </c>
      <c r="E870" s="10">
        <f>IF(E868="","",(E869-E868)*F819)</f>
        <v>30000</v>
      </c>
      <c r="F870" s="360"/>
      <c r="G870" s="547">
        <f>ROUND(IF(E870="",0,E870*E4*F819+E870*G4*F819),0)</f>
        <v>4286</v>
      </c>
      <c r="H870" s="450"/>
      <c r="I870" s="68" t="s">
        <v>18</v>
      </c>
      <c r="J870" s="10">
        <f>IF(J868="","",(J869-J868)*K819)</f>
        <v>30000</v>
      </c>
      <c r="K870" s="360"/>
      <c r="L870" s="547">
        <f>ROUND(IF(J870="",0,J870*J4*K819+J870*L4*K819),0)</f>
        <v>4286</v>
      </c>
      <c r="M870" s="450"/>
      <c r="N870" s="68" t="s">
        <v>18</v>
      </c>
      <c r="O870" s="10">
        <f>IF(O868="","",(O869-O868)*P819)</f>
        <v>30000</v>
      </c>
      <c r="P870" s="360"/>
      <c r="Q870" s="547">
        <f>ROUND(IF(O870="",0,O870*O4*P819+O870*Q4*P819),0)</f>
        <v>4286</v>
      </c>
      <c r="R870" s="520">
        <f>ROUND(IF(R869="",0,R869*O4*P819+R869*Q4*P819),0)</f>
        <v>0</v>
      </c>
      <c r="S870" s="68" t="s">
        <v>18</v>
      </c>
      <c r="T870" s="10">
        <f>IF(T868="","",(T869-T868)*U819)</f>
        <v>30000</v>
      </c>
      <c r="U870" s="360"/>
      <c r="V870" s="547">
        <f>ROUND(IF(T870="",0,T870*T4*U819+T870*V4*U819),0)</f>
        <v>4286</v>
      </c>
      <c r="W870" s="520">
        <f>ROUND(IF(W869="",0,W869*T4*U819+W869*V4*U819),0)</f>
        <v>0</v>
      </c>
      <c r="X870" s="68" t="s">
        <v>18</v>
      </c>
      <c r="Y870" s="10">
        <f>IF(Y868="","",(Y869-Y868)*Z819)</f>
        <v>30000</v>
      </c>
      <c r="Z870" s="360"/>
      <c r="AA870" s="547">
        <f>ROUND(IF(Y870="",0,Y870*Y4*Z819+Y870*AA4*Z819),0)</f>
        <v>4286</v>
      </c>
      <c r="AB870" s="520">
        <f>ROUND(IF(AB869="",0,AB869*Y4*Z819+AB869*AA4*Z819),0)</f>
        <v>0</v>
      </c>
      <c r="AC870" s="68" t="s">
        <v>18</v>
      </c>
      <c r="AD870" s="10" t="str">
        <f>IF(AD868="","",(AD869-AD868)*AE819)</f>
        <v/>
      </c>
      <c r="AE870" s="360"/>
      <c r="AF870" s="547">
        <f>ROUND(IF(AD870="",0,AD870*AD4*AE819+AD870*AF4*AE819),0)</f>
        <v>0</v>
      </c>
      <c r="AG870" s="520">
        <f>ROUND(IF(AG869="",0,AG869*AD4*AE819+AG869*AF4*AE819),0)</f>
        <v>0</v>
      </c>
      <c r="AH870" s="68" t="s">
        <v>18</v>
      </c>
      <c r="AI870" s="10" t="str">
        <f>IF(AI868="","",(AI869-AI868)*AJ819)</f>
        <v/>
      </c>
      <c r="AJ870" s="360"/>
      <c r="AK870" s="547">
        <f>ROUND(IF(AI870="",0,AI870*AI4*AJ819+AI870*AK4*AJ819),0)</f>
        <v>0</v>
      </c>
      <c r="AL870" s="520">
        <f>ROUND(IF(AL869="",0,AL869*AI4*AJ819+AL869*AK4*AJ819),0)</f>
        <v>0</v>
      </c>
      <c r="AM870" s="68" t="s">
        <v>18</v>
      </c>
      <c r="AN870" s="10" t="str">
        <f>IF(AN868="","",(AN869-AN868)*AO819)</f>
        <v/>
      </c>
      <c r="AO870" s="360"/>
      <c r="AP870" s="547">
        <f>ROUND(IF(AN870="",0,AN870*AN4*AO819+AN870*AP4*AO819),0)</f>
        <v>0</v>
      </c>
      <c r="AQ870" s="520">
        <f>ROUND(IF(AQ869="",0,AQ869*AN4*AO819+AQ869*AP4*AO819),0)</f>
        <v>0</v>
      </c>
      <c r="AR870" s="68" t="s">
        <v>18</v>
      </c>
      <c r="AS870" s="10" t="str">
        <f>IF(AS868="","",(AS869-AS868)*AT819)</f>
        <v/>
      </c>
      <c r="AT870" s="360"/>
      <c r="AU870" s="547">
        <f>ROUND(IF(AS870="",0,AS870*AS4*AT819+AS870*AU4*AT819),0)</f>
        <v>0</v>
      </c>
      <c r="AV870" s="520">
        <f>ROUND(IF(AV869="",0,AV869*AS4*AT819+AV869*AU4*AT819),0)</f>
        <v>0</v>
      </c>
      <c r="AW870" s="68" t="s">
        <v>18</v>
      </c>
      <c r="AX870" s="10" t="str">
        <f>IF(AX868="","",(AX869-AX868)*AY819)</f>
        <v/>
      </c>
      <c r="AY870" s="360"/>
      <c r="AZ870" s="547">
        <f>ROUND(IF(AX870="",0,AX870*AX4*AY819+AX870*AZ4*AY819),0)</f>
        <v>0</v>
      </c>
      <c r="BA870" s="520">
        <f>ROUND(IF(BA869="",0,BA869*AX4*AY819+BA869*AZ4*AY819),0)</f>
        <v>0</v>
      </c>
      <c r="BB870" s="68" t="s">
        <v>18</v>
      </c>
      <c r="BC870" s="10" t="str">
        <f>IF(BC868="","",(BC869-BC868)*BD819)</f>
        <v/>
      </c>
      <c r="BD870" s="360"/>
      <c r="BE870" s="547">
        <f>ROUND(IF(BC870="",0,BC870*BC4*BD819+BC870*BE4*BD819),0)</f>
        <v>0</v>
      </c>
      <c r="BF870" s="520">
        <f>ROUND(IF(BF869="",0,BF869*BC4*BD819+BF869*BE4*BD819),0)</f>
        <v>0</v>
      </c>
      <c r="BG870" s="68" t="s">
        <v>18</v>
      </c>
      <c r="BH870" s="10" t="str">
        <f>IF(BH868="","",(BH869-BH868)*BI819)</f>
        <v/>
      </c>
      <c r="BI870" s="360"/>
      <c r="BJ870" s="547">
        <f>ROUND(IF(BH870="",0,BH870*BH4*BI819+BH870*BJ4*BI819),0)</f>
        <v>0</v>
      </c>
      <c r="BK870" s="520">
        <f>ROUND(IF(BK869="",0,BK869*BH4*BI819+BK869*BJ4*BI819),0)</f>
        <v>0</v>
      </c>
      <c r="BL870" s="1200" t="s">
        <v>18</v>
      </c>
      <c r="BM870" s="760"/>
      <c r="BN870" s="144"/>
      <c r="BO870" s="565">
        <f>ROUND((BO863*$BM$4+BO863*$BO$4),0)</f>
        <v>0</v>
      </c>
      <c r="BP870" s="567">
        <f>ROUND((BP863*BM4+BP863*BO4),0)</f>
        <v>0</v>
      </c>
      <c r="BQ870" s="1200" t="s">
        <v>18</v>
      </c>
      <c r="BR870" s="760"/>
      <c r="BS870" s="144"/>
      <c r="BT870" s="565">
        <f>ROUND((BT863*$BR$4+BT863*$BT$4),0)</f>
        <v>0</v>
      </c>
      <c r="BU870" s="567">
        <f>ROUND((BU863*BR4+BU863*BT4),0)</f>
        <v>0</v>
      </c>
      <c r="BV870" s="1200" t="s">
        <v>18</v>
      </c>
      <c r="BW870" s="760"/>
      <c r="BX870" s="144"/>
      <c r="BY870" s="565">
        <f>ROUND((BY863*$BW$4+BY863*$BY$4),0)</f>
        <v>0</v>
      </c>
      <c r="BZ870" s="567">
        <f>ROUND((BZ863*BW4+BZ863*BY4),0)</f>
        <v>0</v>
      </c>
      <c r="CA870" s="296"/>
      <c r="CB870" s="414">
        <f>BZ870+BU870+BP870</f>
        <v>0</v>
      </c>
      <c r="CC870" s="699">
        <f>BK870+BF870+BA870+AV870+AQ870+AL870+AG870+AB870+W870+R870</f>
        <v>0</v>
      </c>
    </row>
    <row r="871" spans="1:81" ht="18" customHeight="1">
      <c r="A871" s="1180"/>
      <c r="B871" s="1130"/>
      <c r="C871" s="1131"/>
      <c r="D871" s="68" t="s">
        <v>103</v>
      </c>
      <c r="E871" s="510" t="s">
        <v>115</v>
      </c>
      <c r="F871" s="21"/>
      <c r="G871" s="547">
        <f>ROUND(IF(E871="対象外",0,E870*E5*F819),0)</f>
        <v>0</v>
      </c>
      <c r="H871" s="450"/>
      <c r="I871" s="68" t="s">
        <v>103</v>
      </c>
      <c r="J871" s="510" t="s">
        <v>115</v>
      </c>
      <c r="K871" s="21"/>
      <c r="L871" s="547">
        <f>ROUND(IF(J871="対象外",0,J870*J5*K819),0)</f>
        <v>0</v>
      </c>
      <c r="M871" s="450"/>
      <c r="N871" s="68" t="s">
        <v>103</v>
      </c>
      <c r="O871" s="510" t="s">
        <v>115</v>
      </c>
      <c r="P871" s="21"/>
      <c r="Q871" s="547">
        <f>ROUND(IF(O871="対象外",0,O870*O5*P819),0)</f>
        <v>0</v>
      </c>
      <c r="R871" s="520">
        <f>ROUND(IF(OR(O871="対象外",R869=""),0,R869*P819*O5),0)</f>
        <v>0</v>
      </c>
      <c r="S871" s="68" t="s">
        <v>103</v>
      </c>
      <c r="T871" s="510" t="s">
        <v>115</v>
      </c>
      <c r="U871" s="21"/>
      <c r="V871" s="547">
        <f>ROUND(IF(T871="対象外",0,T870*T5*U819),0)</f>
        <v>0</v>
      </c>
      <c r="W871" s="520">
        <f>ROUND(IF(OR(T871="対象外",W869=""),0,W869*U819*T5),0)</f>
        <v>0</v>
      </c>
      <c r="X871" s="68" t="s">
        <v>103</v>
      </c>
      <c r="Y871" s="510" t="s">
        <v>115</v>
      </c>
      <c r="Z871" s="21"/>
      <c r="AA871" s="547">
        <f>ROUND(IF(Y871="対象外",0,Y870*Y5*Z819),0)</f>
        <v>0</v>
      </c>
      <c r="AB871" s="520">
        <f>ROUND(IF(OR(Y871="対象外",AB869=""),0,AB869*Z819*Y5),0)</f>
        <v>0</v>
      </c>
      <c r="AC871" s="68" t="s">
        <v>103</v>
      </c>
      <c r="AD871" s="510" t="s">
        <v>115</v>
      </c>
      <c r="AE871" s="21"/>
      <c r="AF871" s="547">
        <f>ROUND(IF(AD871="対象外",0,AD870*AD5*AE819),0)</f>
        <v>0</v>
      </c>
      <c r="AG871" s="520">
        <f>ROUND(IF(OR(AD871="対象外",AG869=""),0,AG869*AE819*AD5),0)</f>
        <v>0</v>
      </c>
      <c r="AH871" s="68" t="s">
        <v>103</v>
      </c>
      <c r="AI871" s="510" t="s">
        <v>115</v>
      </c>
      <c r="AJ871" s="21"/>
      <c r="AK871" s="547">
        <f>ROUND(IF(AI871="対象外",0,AI870*AI5*AJ819),0)</f>
        <v>0</v>
      </c>
      <c r="AL871" s="520">
        <f>ROUND(IF(OR(AI871="対象外",AL869=""),0,AL869*AJ819*AI5),0)</f>
        <v>0</v>
      </c>
      <c r="AM871" s="68" t="s">
        <v>103</v>
      </c>
      <c r="AN871" s="510" t="s">
        <v>115</v>
      </c>
      <c r="AO871" s="21"/>
      <c r="AP871" s="547">
        <f>ROUND(IF(AN871="対象外",0,AN870*AN5*AO819),0)</f>
        <v>0</v>
      </c>
      <c r="AQ871" s="520">
        <f>ROUND(IF(OR(AN871="対象外",AQ869=""),0,AQ869*AO819*AN5),0)</f>
        <v>0</v>
      </c>
      <c r="AR871" s="68" t="s">
        <v>103</v>
      </c>
      <c r="AS871" s="510" t="s">
        <v>115</v>
      </c>
      <c r="AT871" s="21"/>
      <c r="AU871" s="547">
        <f>ROUND(IF(AS871="対象外",0,AS870*AS5*AT819),0)</f>
        <v>0</v>
      </c>
      <c r="AV871" s="520">
        <f>ROUND(IF(OR(AS871="対象外",AV869=""),0,AV869*AT819*AS5),0)</f>
        <v>0</v>
      </c>
      <c r="AW871" s="68" t="s">
        <v>103</v>
      </c>
      <c r="AX871" s="510" t="s">
        <v>115</v>
      </c>
      <c r="AY871" s="21"/>
      <c r="AZ871" s="547">
        <f>ROUND(IF(AX871="対象外",0,AX870*AX5*AY819),0)</f>
        <v>0</v>
      </c>
      <c r="BA871" s="520">
        <f>ROUND(IF(OR(AX871="対象外",BA869=""),0,BA869*AY819*AX5),0)</f>
        <v>0</v>
      </c>
      <c r="BB871" s="68" t="s">
        <v>103</v>
      </c>
      <c r="BC871" s="510" t="s">
        <v>115</v>
      </c>
      <c r="BD871" s="21"/>
      <c r="BE871" s="547">
        <f>ROUND(IF(BC871="対象外",0,BC870*BC5*BD819),0)</f>
        <v>0</v>
      </c>
      <c r="BF871" s="520">
        <f>ROUND(IF(OR(BC871="対象外",BF869=""),0,BF869*BD819*BC5),0)</f>
        <v>0</v>
      </c>
      <c r="BG871" s="68" t="s">
        <v>103</v>
      </c>
      <c r="BH871" s="510" t="s">
        <v>115</v>
      </c>
      <c r="BI871" s="21"/>
      <c r="BJ871" s="547">
        <f>ROUND(IF(BH871="対象外",0,BH870*BH5*BI819),0)</f>
        <v>0</v>
      </c>
      <c r="BK871" s="520">
        <f>ROUND(IF(OR(BH871="対象外",BK869=""),0,BK869*BI819*BH5),0)</f>
        <v>0</v>
      </c>
      <c r="BL871" s="68" t="s">
        <v>103</v>
      </c>
      <c r="BM871" s="510" t="s">
        <v>115</v>
      </c>
      <c r="BN871" s="496"/>
      <c r="BO871" s="565">
        <f>ROUND(IF(BM871="対象",BO863*$BM$5,0),0)</f>
        <v>0</v>
      </c>
      <c r="BP871" s="567">
        <f>ROUND(IF(BM871="対象外",0,BP863*BM5),0)</f>
        <v>0</v>
      </c>
      <c r="BQ871" s="68" t="s">
        <v>103</v>
      </c>
      <c r="BR871" s="510" t="s">
        <v>115</v>
      </c>
      <c r="BS871" s="496"/>
      <c r="BT871" s="565">
        <f>ROUND(IF(BR871="対象",BT863*$BR$5,0),0)</f>
        <v>0</v>
      </c>
      <c r="BU871" s="567">
        <f>ROUND(IF(BR871="対象外",0,BU863*BR5),0)</f>
        <v>0</v>
      </c>
      <c r="BV871" s="68" t="s">
        <v>103</v>
      </c>
      <c r="BW871" s="510" t="s">
        <v>115</v>
      </c>
      <c r="BX871" s="496"/>
      <c r="BY871" s="565">
        <f>ROUND(IF(BW871="対象",BY863*$BW$5,0),0)</f>
        <v>0</v>
      </c>
      <c r="BZ871" s="567">
        <f>ROUND(IF(BW871="対象外",0,BZ863*BW5),0)</f>
        <v>0</v>
      </c>
      <c r="CA871" s="296"/>
      <c r="CB871" s="414">
        <f>BZ871+BU871+BP871</f>
        <v>0</v>
      </c>
      <c r="CC871" s="700">
        <f>BK871+BF871+BA871+AV871+AQ871+AL871+AG871+AB871+W871+R871</f>
        <v>0</v>
      </c>
    </row>
    <row r="872" spans="1:81" ht="18" customHeight="1">
      <c r="A872" s="1180"/>
      <c r="B872" s="1130"/>
      <c r="C872" s="1131"/>
      <c r="D872" s="69" t="s">
        <v>102</v>
      </c>
      <c r="E872" s="30"/>
      <c r="F872" s="21"/>
      <c r="G872" s="547">
        <f>ROUND(G863*E3,0)</f>
        <v>92</v>
      </c>
      <c r="H872" s="450"/>
      <c r="I872" s="69" t="s">
        <v>102</v>
      </c>
      <c r="J872" s="30"/>
      <c r="K872" s="21"/>
      <c r="L872" s="547">
        <f>ROUND(L863*J3,0)</f>
        <v>91</v>
      </c>
      <c r="M872" s="450"/>
      <c r="N872" s="69" t="s">
        <v>102</v>
      </c>
      <c r="O872" s="30"/>
      <c r="P872" s="21"/>
      <c r="Q872" s="547">
        <f>ROUND(Q863*O3,0)</f>
        <v>92</v>
      </c>
      <c r="R872" s="520">
        <f>ROUND(R863*O3,0)</f>
        <v>12</v>
      </c>
      <c r="S872" s="69" t="s">
        <v>102</v>
      </c>
      <c r="T872" s="30"/>
      <c r="U872" s="21"/>
      <c r="V872" s="547">
        <f>ROUND(V863*T3,0)</f>
        <v>91</v>
      </c>
      <c r="W872" s="520">
        <f>ROUND(W863*T3,0)</f>
        <v>12</v>
      </c>
      <c r="X872" s="69" t="s">
        <v>102</v>
      </c>
      <c r="Y872" s="30"/>
      <c r="Z872" s="21"/>
      <c r="AA872" s="547">
        <f>ROUND(AA863*Y3,0)</f>
        <v>91</v>
      </c>
      <c r="AB872" s="520">
        <f>ROUND(AB863*Y3,0)</f>
        <v>12</v>
      </c>
      <c r="AC872" s="69" t="s">
        <v>102</v>
      </c>
      <c r="AD872" s="30"/>
      <c r="AE872" s="21"/>
      <c r="AF872" s="547">
        <f>ROUND(AF863*AD3,0)</f>
        <v>0</v>
      </c>
      <c r="AG872" s="520">
        <f>ROUND(AG863*AD3,0)</f>
        <v>0</v>
      </c>
      <c r="AH872" s="69" t="s">
        <v>102</v>
      </c>
      <c r="AI872" s="30"/>
      <c r="AJ872" s="21"/>
      <c r="AK872" s="547">
        <f>ROUND(AK863*AI3,0)</f>
        <v>0</v>
      </c>
      <c r="AL872" s="520">
        <f>ROUND(AL863*AI3,0)</f>
        <v>0</v>
      </c>
      <c r="AM872" s="69" t="s">
        <v>102</v>
      </c>
      <c r="AN872" s="30"/>
      <c r="AO872" s="21"/>
      <c r="AP872" s="547">
        <f>ROUND(AP863*AN3,0)</f>
        <v>0</v>
      </c>
      <c r="AQ872" s="520">
        <f>ROUND(AQ863*AN3,0)</f>
        <v>0</v>
      </c>
      <c r="AR872" s="69" t="s">
        <v>102</v>
      </c>
      <c r="AS872" s="30"/>
      <c r="AT872" s="21"/>
      <c r="AU872" s="547">
        <f>ROUND(AU863*AS3,0)</f>
        <v>0</v>
      </c>
      <c r="AV872" s="520">
        <f>ROUND(AV863*AS3,0)</f>
        <v>0</v>
      </c>
      <c r="AW872" s="69" t="s">
        <v>102</v>
      </c>
      <c r="AX872" s="30"/>
      <c r="AY872" s="21"/>
      <c r="AZ872" s="547">
        <f>ROUND(AZ863*AX3,0)</f>
        <v>0</v>
      </c>
      <c r="BA872" s="520">
        <f>ROUND(BA863*AX3,0)</f>
        <v>0</v>
      </c>
      <c r="BB872" s="69" t="s">
        <v>102</v>
      </c>
      <c r="BC872" s="30"/>
      <c r="BD872" s="21"/>
      <c r="BE872" s="547">
        <f>ROUNDDOWN(BE863*BC3,0)</f>
        <v>0</v>
      </c>
      <c r="BF872" s="520">
        <f>ROUND(BF863*BC3,0)</f>
        <v>0</v>
      </c>
      <c r="BG872" s="69" t="s">
        <v>102</v>
      </c>
      <c r="BH872" s="30"/>
      <c r="BI872" s="21"/>
      <c r="BJ872" s="547">
        <f>ROUNDDOWN(BJ863*BH3,0)</f>
        <v>0</v>
      </c>
      <c r="BK872" s="520">
        <f>ROUND(BK863*BH3,0)</f>
        <v>0</v>
      </c>
      <c r="BL872" s="69" t="s">
        <v>102</v>
      </c>
      <c r="BM872" s="30"/>
      <c r="BN872" s="496"/>
      <c r="BO872" s="565">
        <f>ROUND(BO863*$BM$3,0)</f>
        <v>0</v>
      </c>
      <c r="BP872" s="567">
        <f>ROUND(BP863*BM3,0)</f>
        <v>0</v>
      </c>
      <c r="BQ872" s="69" t="s">
        <v>102</v>
      </c>
      <c r="BR872" s="30"/>
      <c r="BS872" s="496"/>
      <c r="BT872" s="565">
        <f>ROUND(BT863*$BR$3,0)</f>
        <v>0</v>
      </c>
      <c r="BU872" s="567">
        <f>ROUND(BU863*BR3,0)</f>
        <v>0</v>
      </c>
      <c r="BV872" s="69" t="s">
        <v>102</v>
      </c>
      <c r="BW872" s="30"/>
      <c r="BX872" s="496"/>
      <c r="BY872" s="565">
        <f>ROUND(BY863*$BW$3,0)</f>
        <v>0</v>
      </c>
      <c r="BZ872" s="567">
        <f>ROUND(BZ863*BW3,0)</f>
        <v>0</v>
      </c>
      <c r="CA872" s="297"/>
      <c r="CB872" s="414">
        <f>BZ872+BU872+BP872</f>
        <v>0</v>
      </c>
      <c r="CC872" s="699">
        <f>BK872+BF872+BA872+AV872+AQ872+AL872+AG872+AB872+W872+R872</f>
        <v>36</v>
      </c>
    </row>
    <row r="873" spans="1:81" ht="18" customHeight="1" thickBot="1">
      <c r="A873" s="1180"/>
      <c r="B873" s="1132"/>
      <c r="C873" s="1133"/>
      <c r="D873" s="70" t="s">
        <v>101</v>
      </c>
      <c r="E873" s="511" t="s">
        <v>23</v>
      </c>
      <c r="F873" s="22"/>
      <c r="G873" s="553">
        <f>ROUND(IF(E873="対象外",0,G863*G3),0)</f>
        <v>289</v>
      </c>
      <c r="H873" s="451"/>
      <c r="I873" s="70" t="s">
        <v>101</v>
      </c>
      <c r="J873" s="511" t="s">
        <v>23</v>
      </c>
      <c r="K873" s="22"/>
      <c r="L873" s="553">
        <f>ROUND(IF(J873="対象外",0,L863*L3),0)</f>
        <v>285</v>
      </c>
      <c r="M873" s="451"/>
      <c r="N873" s="70" t="s">
        <v>101</v>
      </c>
      <c r="O873" s="511" t="s">
        <v>23</v>
      </c>
      <c r="P873" s="22"/>
      <c r="Q873" s="553">
        <f>ROUND(IF(O873="対象外",0,Q863*Q3),0)</f>
        <v>290</v>
      </c>
      <c r="R873" s="521">
        <f>ROUND(IF(O873="対象外",0,R863*Q3),0)</f>
        <v>39</v>
      </c>
      <c r="S873" s="70" t="s">
        <v>101</v>
      </c>
      <c r="T873" s="511" t="s">
        <v>23</v>
      </c>
      <c r="U873" s="22"/>
      <c r="V873" s="553">
        <f>ROUND(IF(T873="対象外",0,V863*V3),0)</f>
        <v>285</v>
      </c>
      <c r="W873" s="521">
        <f>ROUND(IF(T873="対象外",0,W863*V3),0)</f>
        <v>38</v>
      </c>
      <c r="X873" s="70" t="s">
        <v>101</v>
      </c>
      <c r="Y873" s="511" t="s">
        <v>23</v>
      </c>
      <c r="Z873" s="22"/>
      <c r="AA873" s="553">
        <f>ROUND(IF(Y873="対象外",0,AA863*AA3),0)</f>
        <v>287</v>
      </c>
      <c r="AB873" s="521">
        <f>ROUND(IF(Y873="対象外",0,AB863*AA3),0)</f>
        <v>38</v>
      </c>
      <c r="AC873" s="70" t="s">
        <v>101</v>
      </c>
      <c r="AD873" s="511" t="s">
        <v>115</v>
      </c>
      <c r="AE873" s="22"/>
      <c r="AF873" s="553">
        <f>ROUND(IF(AD873="対象外",0,AF863*AF3),0)</f>
        <v>0</v>
      </c>
      <c r="AG873" s="521">
        <f>ROUND(IF(AD873="対象外",0,AG863*AF3),0)</f>
        <v>0</v>
      </c>
      <c r="AH873" s="70" t="s">
        <v>101</v>
      </c>
      <c r="AI873" s="511" t="s">
        <v>115</v>
      </c>
      <c r="AJ873" s="22"/>
      <c r="AK873" s="553">
        <f>ROUND(IF(AI873="対象外",0,AK863*AK3),0)</f>
        <v>0</v>
      </c>
      <c r="AL873" s="521">
        <f>ROUND(IF(AI873="対象外",0,AL863*AK3),0)</f>
        <v>0</v>
      </c>
      <c r="AM873" s="70" t="s">
        <v>101</v>
      </c>
      <c r="AN873" s="511" t="s">
        <v>115</v>
      </c>
      <c r="AO873" s="22"/>
      <c r="AP873" s="553">
        <f>ROUND(IF(AN873="対象外",0,AP863*AP3),0)</f>
        <v>0</v>
      </c>
      <c r="AQ873" s="521">
        <f>ROUND(IF(AN873="対象外",0,AQ863*AP3),0)</f>
        <v>0</v>
      </c>
      <c r="AR873" s="70" t="s">
        <v>101</v>
      </c>
      <c r="AS873" s="511" t="s">
        <v>115</v>
      </c>
      <c r="AT873" s="22"/>
      <c r="AU873" s="553">
        <f>ROUND(IF(AS873="対象外",0,AU863*AU3),0)</f>
        <v>0</v>
      </c>
      <c r="AV873" s="521">
        <f>ROUND(IF(AS873="対象外",0,AV863*AU3),0)</f>
        <v>0</v>
      </c>
      <c r="AW873" s="70" t="s">
        <v>101</v>
      </c>
      <c r="AX873" s="511" t="s">
        <v>115</v>
      </c>
      <c r="AY873" s="22"/>
      <c r="AZ873" s="553">
        <f>ROUND(IF(AX873="対象外",0,AZ863*AZ3),0)</f>
        <v>0</v>
      </c>
      <c r="BA873" s="521">
        <f>ROUND(IF(AX873="対象外",0,BA863*AZ3),0)</f>
        <v>0</v>
      </c>
      <c r="BB873" s="70" t="s">
        <v>101</v>
      </c>
      <c r="BC873" s="511" t="s">
        <v>115</v>
      </c>
      <c r="BD873" s="22"/>
      <c r="BE873" s="553">
        <f>ROUNDDOWN(IF(BC873="対象外",0,BE863*BE3),0)</f>
        <v>0</v>
      </c>
      <c r="BF873" s="521">
        <f>ROUND(IF(BC873="対象外",0,BF863*BE3),0)</f>
        <v>0</v>
      </c>
      <c r="BG873" s="70" t="s">
        <v>101</v>
      </c>
      <c r="BH873" s="511" t="s">
        <v>115</v>
      </c>
      <c r="BI873" s="22"/>
      <c r="BJ873" s="553">
        <f>ROUNDDOWN(IF(BH873="対象外",0,BJ863*BJ3),0)</f>
        <v>0</v>
      </c>
      <c r="BK873" s="521">
        <f>ROUND(IF(BH873="対象外",0,BK863*BJ3),0)</f>
        <v>0</v>
      </c>
      <c r="BL873" s="70" t="s">
        <v>101</v>
      </c>
      <c r="BM873" s="511" t="s">
        <v>115</v>
      </c>
      <c r="BN873" s="497"/>
      <c r="BO873" s="566">
        <f>ROUND(IF(BM873="対象",BO863*$BO$3,0),0)</f>
        <v>0</v>
      </c>
      <c r="BP873" s="568">
        <f>ROUND(IF(BM873="対象外",0,BP863*BO3),0)</f>
        <v>0</v>
      </c>
      <c r="BQ873" s="70" t="s">
        <v>101</v>
      </c>
      <c r="BR873" s="511" t="s">
        <v>115</v>
      </c>
      <c r="BS873" s="497"/>
      <c r="BT873" s="566">
        <f>ROUND(IF(BR873="対象",BT863*$BT$3,0),0)</f>
        <v>0</v>
      </c>
      <c r="BU873" s="568">
        <f>ROUND(IF(BR873="対象外",0,BU863*BT3),0)</f>
        <v>0</v>
      </c>
      <c r="BV873" s="70" t="s">
        <v>101</v>
      </c>
      <c r="BW873" s="511" t="s">
        <v>115</v>
      </c>
      <c r="BX873" s="497"/>
      <c r="BY873" s="566">
        <f>ROUND(IF(BW873="対象",BY863*$BY$3,0),0)</f>
        <v>0</v>
      </c>
      <c r="BZ873" s="568">
        <f>ROUND(IF(BW873="対象外",0,BZ863*BY3),0)</f>
        <v>0</v>
      </c>
      <c r="CA873" s="298"/>
      <c r="CB873" s="414">
        <f>BZ873+BU873+BP873</f>
        <v>0</v>
      </c>
      <c r="CC873" s="701">
        <f>BK873+BF873+BA873+AV873+AQ873+AL873+AG873+AB873+W873+R873</f>
        <v>115</v>
      </c>
    </row>
    <row r="874" spans="1:81" ht="18" customHeight="1" thickBot="1">
      <c r="A874" s="1180"/>
      <c r="B874" s="1151" t="s">
        <v>65</v>
      </c>
      <c r="C874" s="1152"/>
      <c r="D874" s="71" t="s">
        <v>229</v>
      </c>
      <c r="E874" s="11"/>
      <c r="F874" s="599">
        <f>G874</f>
        <v>4667</v>
      </c>
      <c r="G874" s="554">
        <f>SUM(G870:G873)</f>
        <v>4667</v>
      </c>
      <c r="H874" s="452"/>
      <c r="I874" s="71" t="s">
        <v>229</v>
      </c>
      <c r="J874" s="11"/>
      <c r="K874" s="599">
        <f>L874</f>
        <v>4662</v>
      </c>
      <c r="L874" s="554">
        <f>SUM(L870:L873)</f>
        <v>4662</v>
      </c>
      <c r="M874" s="452"/>
      <c r="N874" s="71" t="s">
        <v>229</v>
      </c>
      <c r="O874" s="462"/>
      <c r="P874" s="599">
        <f>R874+Q874</f>
        <v>4719</v>
      </c>
      <c r="Q874" s="554">
        <f>SUM(Q870:Q873)</f>
        <v>4668</v>
      </c>
      <c r="R874" s="525">
        <f>SUM(R870:R873)</f>
        <v>51</v>
      </c>
      <c r="S874" s="71" t="s">
        <v>229</v>
      </c>
      <c r="T874" s="462"/>
      <c r="U874" s="599">
        <f>W874+V874</f>
        <v>4712</v>
      </c>
      <c r="V874" s="554">
        <f>SUM(V870:V873)</f>
        <v>4662</v>
      </c>
      <c r="W874" s="525">
        <f>SUM(W870:W873)</f>
        <v>50</v>
      </c>
      <c r="X874" s="71" t="s">
        <v>229</v>
      </c>
      <c r="Y874" s="462"/>
      <c r="Z874" s="599">
        <f>AB874+AA874</f>
        <v>4714</v>
      </c>
      <c r="AA874" s="554">
        <f>SUM(AA870:AA873)</f>
        <v>4664</v>
      </c>
      <c r="AB874" s="525">
        <f>SUM(AB870:AB873)</f>
        <v>50</v>
      </c>
      <c r="AC874" s="71" t="s">
        <v>229</v>
      </c>
      <c r="AD874" s="462"/>
      <c r="AE874" s="599">
        <f>AG874+AF874</f>
        <v>0</v>
      </c>
      <c r="AF874" s="554">
        <f>SUM(AF870:AF873)</f>
        <v>0</v>
      </c>
      <c r="AG874" s="525">
        <f>SUM(AG870:AG873)</f>
        <v>0</v>
      </c>
      <c r="AH874" s="71" t="s">
        <v>229</v>
      </c>
      <c r="AI874" s="462"/>
      <c r="AJ874" s="599">
        <f>AL874+AK874</f>
        <v>0</v>
      </c>
      <c r="AK874" s="554">
        <f>SUM(AK870:AK873)</f>
        <v>0</v>
      </c>
      <c r="AL874" s="525">
        <f>SUM(AL870:AL873)</f>
        <v>0</v>
      </c>
      <c r="AM874" s="71" t="s">
        <v>229</v>
      </c>
      <c r="AN874" s="462"/>
      <c r="AO874" s="599">
        <f>AQ874+AP874</f>
        <v>0</v>
      </c>
      <c r="AP874" s="554">
        <f>SUM(AP870:AP873)</f>
        <v>0</v>
      </c>
      <c r="AQ874" s="525">
        <f>SUM(AQ870:AQ873)</f>
        <v>0</v>
      </c>
      <c r="AR874" s="71" t="s">
        <v>229</v>
      </c>
      <c r="AS874" s="462"/>
      <c r="AT874" s="599">
        <f>AV874+AU874</f>
        <v>0</v>
      </c>
      <c r="AU874" s="554">
        <f>SUM(AU870:AU873)</f>
        <v>0</v>
      </c>
      <c r="AV874" s="525">
        <f>SUM(AV870:AV873)</f>
        <v>0</v>
      </c>
      <c r="AW874" s="71" t="s">
        <v>229</v>
      </c>
      <c r="AX874" s="462"/>
      <c r="AY874" s="599">
        <f>BA874+AZ874</f>
        <v>0</v>
      </c>
      <c r="AZ874" s="554">
        <f>SUM(AZ870:AZ873)</f>
        <v>0</v>
      </c>
      <c r="BA874" s="525">
        <f>SUM(BA870:BA873)</f>
        <v>0</v>
      </c>
      <c r="BB874" s="71" t="s">
        <v>229</v>
      </c>
      <c r="BC874" s="462"/>
      <c r="BD874" s="599">
        <f>BF874+BE874</f>
        <v>0</v>
      </c>
      <c r="BE874" s="554">
        <f>SUM(BE870:BE873)</f>
        <v>0</v>
      </c>
      <c r="BF874" s="525">
        <f>SUM(BF870:BF873)</f>
        <v>0</v>
      </c>
      <c r="BG874" s="71" t="s">
        <v>229</v>
      </c>
      <c r="BH874" s="462"/>
      <c r="BI874" s="599">
        <f>BK874+BJ874</f>
        <v>0</v>
      </c>
      <c r="BJ874" s="554">
        <f>SUM(BJ870:BJ873)</f>
        <v>0</v>
      </c>
      <c r="BK874" s="525">
        <f>SUM(BK870:BK873)</f>
        <v>0</v>
      </c>
      <c r="BL874" s="71" t="s">
        <v>229</v>
      </c>
      <c r="BM874" s="462"/>
      <c r="BN874" s="601">
        <f>BP874+BO874</f>
        <v>0</v>
      </c>
      <c r="BO874" s="524">
        <f>SUM(BO870:BO873)</f>
        <v>0</v>
      </c>
      <c r="BP874" s="532">
        <f>SUM(BP870:BP873)</f>
        <v>0</v>
      </c>
      <c r="BQ874" s="71" t="s">
        <v>229</v>
      </c>
      <c r="BR874" s="462"/>
      <c r="BS874" s="601">
        <f>BU874+BT874</f>
        <v>0</v>
      </c>
      <c r="BT874" s="524">
        <f>SUM(BT870:BT873)</f>
        <v>0</v>
      </c>
      <c r="BU874" s="532">
        <f>SUM(BU870:BU873)</f>
        <v>0</v>
      </c>
      <c r="BV874" s="71" t="s">
        <v>229</v>
      </c>
      <c r="BW874" s="462"/>
      <c r="BX874" s="601">
        <f>BZ874+BY874</f>
        <v>0</v>
      </c>
      <c r="BY874" s="524">
        <f>SUM(BY870:BY873)</f>
        <v>0</v>
      </c>
      <c r="BZ874" s="532">
        <f>SUM(BZ870:BZ873)</f>
        <v>0</v>
      </c>
      <c r="CA874" s="467">
        <f>BX874+BS874+BN874+BI874+BD874+AY874+AT874+AO874+AJ874+AE874+Z874+U874+P874+K874+F874</f>
        <v>23474</v>
      </c>
      <c r="CB874" s="415">
        <f>SUM(CB870:CB873)</f>
        <v>0</v>
      </c>
      <c r="CC874" s="702">
        <f>SUM(CC870:CC873)</f>
        <v>151</v>
      </c>
    </row>
    <row r="875" spans="1:81" ht="18" customHeight="1" thickBot="1">
      <c r="A875" s="1184"/>
      <c r="B875" s="1153" t="s">
        <v>66</v>
      </c>
      <c r="C875" s="1154"/>
      <c r="D875" s="474" t="s">
        <v>230</v>
      </c>
      <c r="E875" s="475"/>
      <c r="F875" s="599">
        <f>G875</f>
        <v>35074</v>
      </c>
      <c r="G875" s="554">
        <f>G874+G863</f>
        <v>35074</v>
      </c>
      <c r="H875" s="690"/>
      <c r="I875" s="474" t="s">
        <v>230</v>
      </c>
      <c r="J875" s="475"/>
      <c r="K875" s="599">
        <f>L875</f>
        <v>34662</v>
      </c>
      <c r="L875" s="554">
        <f>L874+L863</f>
        <v>34662</v>
      </c>
      <c r="M875" s="690"/>
      <c r="N875" s="474" t="s">
        <v>230</v>
      </c>
      <c r="O875" s="462"/>
      <c r="P875" s="599">
        <f>R875+Q875</f>
        <v>39371</v>
      </c>
      <c r="Q875" s="554">
        <f>Q874+Q863</f>
        <v>35243</v>
      </c>
      <c r="R875" s="526">
        <f>R874+R863</f>
        <v>4128</v>
      </c>
      <c r="S875" s="474" t="s">
        <v>230</v>
      </c>
      <c r="T875" s="462"/>
      <c r="U875" s="599">
        <f>W875+V875</f>
        <v>38712</v>
      </c>
      <c r="V875" s="554">
        <f>V874+V863</f>
        <v>34662</v>
      </c>
      <c r="W875" s="526">
        <f>W874+W863</f>
        <v>4050</v>
      </c>
      <c r="X875" s="474" t="s">
        <v>230</v>
      </c>
      <c r="Y875" s="462"/>
      <c r="Z875" s="599">
        <f>AB875+AA875</f>
        <v>38903</v>
      </c>
      <c r="AA875" s="554">
        <f>AA874+AA863</f>
        <v>34831</v>
      </c>
      <c r="AB875" s="526">
        <f>AB874+AB863</f>
        <v>4072</v>
      </c>
      <c r="AC875" s="474" t="s">
        <v>230</v>
      </c>
      <c r="AD875" s="462"/>
      <c r="AE875" s="599">
        <f>AG875+AF875</f>
        <v>0</v>
      </c>
      <c r="AF875" s="554">
        <f>AF874+AF863</f>
        <v>0</v>
      </c>
      <c r="AG875" s="526">
        <f>AG874+AG863</f>
        <v>0</v>
      </c>
      <c r="AH875" s="474" t="s">
        <v>230</v>
      </c>
      <c r="AI875" s="462"/>
      <c r="AJ875" s="599">
        <f>AL875+AK875</f>
        <v>0</v>
      </c>
      <c r="AK875" s="554">
        <f>AK874+AK863</f>
        <v>0</v>
      </c>
      <c r="AL875" s="526">
        <f>AL874+AL863</f>
        <v>0</v>
      </c>
      <c r="AM875" s="474" t="s">
        <v>230</v>
      </c>
      <c r="AN875" s="462"/>
      <c r="AO875" s="599">
        <f>AQ875+AP875</f>
        <v>0</v>
      </c>
      <c r="AP875" s="554">
        <f>AP874+AP863</f>
        <v>0</v>
      </c>
      <c r="AQ875" s="526">
        <f>AQ874+AQ863</f>
        <v>0</v>
      </c>
      <c r="AR875" s="474" t="s">
        <v>230</v>
      </c>
      <c r="AS875" s="462"/>
      <c r="AT875" s="599">
        <f>AV875+AU875</f>
        <v>0</v>
      </c>
      <c r="AU875" s="554">
        <f>AU874+AU863</f>
        <v>0</v>
      </c>
      <c r="AV875" s="526">
        <f>AV874+AV863</f>
        <v>0</v>
      </c>
      <c r="AW875" s="474" t="s">
        <v>230</v>
      </c>
      <c r="AX875" s="462"/>
      <c r="AY875" s="599">
        <f>BA875+AZ875</f>
        <v>0</v>
      </c>
      <c r="AZ875" s="554">
        <f>AZ874+AZ863</f>
        <v>0</v>
      </c>
      <c r="BA875" s="526">
        <f>BA874+BA863</f>
        <v>0</v>
      </c>
      <c r="BB875" s="474" t="s">
        <v>230</v>
      </c>
      <c r="BC875" s="462"/>
      <c r="BD875" s="599">
        <f>BF875+BE875</f>
        <v>0</v>
      </c>
      <c r="BE875" s="554">
        <f>BE874+BE863</f>
        <v>0</v>
      </c>
      <c r="BF875" s="526">
        <f>BF874+BF863</f>
        <v>0</v>
      </c>
      <c r="BG875" s="474" t="s">
        <v>230</v>
      </c>
      <c r="BH875" s="462"/>
      <c r="BI875" s="599">
        <f>BK875+BJ875</f>
        <v>0</v>
      </c>
      <c r="BJ875" s="554">
        <f>BJ874+BJ863</f>
        <v>0</v>
      </c>
      <c r="BK875" s="526">
        <f>BK874+BK863</f>
        <v>0</v>
      </c>
      <c r="BL875" s="474" t="s">
        <v>230</v>
      </c>
      <c r="BM875" s="462"/>
      <c r="BN875" s="601">
        <f>BP875+BO875</f>
        <v>0</v>
      </c>
      <c r="BO875" s="524">
        <f>BO874+BO863</f>
        <v>0</v>
      </c>
      <c r="BP875" s="532">
        <f>BP874+BP863</f>
        <v>0</v>
      </c>
      <c r="BQ875" s="474" t="s">
        <v>230</v>
      </c>
      <c r="BR875" s="462"/>
      <c r="BS875" s="601">
        <f>BU875+BT875</f>
        <v>0</v>
      </c>
      <c r="BT875" s="524">
        <f>BT874+BT863</f>
        <v>0</v>
      </c>
      <c r="BU875" s="532">
        <f>BU874+BU863</f>
        <v>0</v>
      </c>
      <c r="BV875" s="474" t="s">
        <v>230</v>
      </c>
      <c r="BW875" s="462"/>
      <c r="BX875" s="601">
        <f>BZ875+BY875</f>
        <v>0</v>
      </c>
      <c r="BY875" s="524">
        <f>BY874+BY863</f>
        <v>0</v>
      </c>
      <c r="BZ875" s="532">
        <f>BZ874+BZ863</f>
        <v>0</v>
      </c>
      <c r="CA875" s="467">
        <f>BX875+BS875+BN875+BI875+BD875+AY875+AT875+AO875+AJ875+AE875+Z875+U875+P875+K875+F875</f>
        <v>186722</v>
      </c>
      <c r="CB875" s="416">
        <f>CB874+SUM(CC834:CC857)</f>
        <v>99</v>
      </c>
      <c r="CC875" s="703">
        <f>CC874+SUM(CC819:CC833)-CC858</f>
        <v>12151</v>
      </c>
    </row>
    <row r="876" spans="1:81" ht="35.4" customHeight="1" thickBot="1">
      <c r="A876" s="493" t="s">
        <v>80</v>
      </c>
      <c r="B876" s="1155">
        <f>職員設定!B24</f>
        <v>16</v>
      </c>
      <c r="C876" s="1156"/>
      <c r="D876" s="43"/>
      <c r="E876" s="24" t="s">
        <v>4</v>
      </c>
      <c r="F876" s="24" t="s">
        <v>33</v>
      </c>
      <c r="G876" s="364" t="s">
        <v>51</v>
      </c>
      <c r="H876" s="375" t="s">
        <v>165</v>
      </c>
      <c r="I876" s="43"/>
      <c r="J876" s="24" t="s">
        <v>4</v>
      </c>
      <c r="K876" s="24" t="s">
        <v>33</v>
      </c>
      <c r="L876" s="143" t="s">
        <v>51</v>
      </c>
      <c r="M876" s="375" t="s">
        <v>165</v>
      </c>
      <c r="N876" s="43"/>
      <c r="O876" s="24" t="s">
        <v>4</v>
      </c>
      <c r="P876" s="24" t="s">
        <v>78</v>
      </c>
      <c r="Q876" s="364" t="s">
        <v>51</v>
      </c>
      <c r="R876" s="410" t="s">
        <v>225</v>
      </c>
      <c r="S876" s="43"/>
      <c r="T876" s="24" t="s">
        <v>4</v>
      </c>
      <c r="U876" s="24" t="s">
        <v>78</v>
      </c>
      <c r="V876" s="364" t="s">
        <v>51</v>
      </c>
      <c r="W876" s="410" t="s">
        <v>225</v>
      </c>
      <c r="X876" s="43"/>
      <c r="Y876" s="24" t="s">
        <v>4</v>
      </c>
      <c r="Z876" s="24" t="s">
        <v>78</v>
      </c>
      <c r="AA876" s="364" t="s">
        <v>51</v>
      </c>
      <c r="AB876" s="410" t="s">
        <v>225</v>
      </c>
      <c r="AC876" s="43"/>
      <c r="AD876" s="24" t="s">
        <v>4</v>
      </c>
      <c r="AE876" s="24" t="s">
        <v>78</v>
      </c>
      <c r="AF876" s="364" t="s">
        <v>51</v>
      </c>
      <c r="AG876" s="410" t="s">
        <v>225</v>
      </c>
      <c r="AH876" s="43"/>
      <c r="AI876" s="24" t="s">
        <v>4</v>
      </c>
      <c r="AJ876" s="24" t="s">
        <v>78</v>
      </c>
      <c r="AK876" s="364" t="s">
        <v>51</v>
      </c>
      <c r="AL876" s="410" t="s">
        <v>225</v>
      </c>
      <c r="AM876" s="43"/>
      <c r="AN876" s="24" t="s">
        <v>4</v>
      </c>
      <c r="AO876" s="24" t="s">
        <v>78</v>
      </c>
      <c r="AP876" s="364" t="s">
        <v>51</v>
      </c>
      <c r="AQ876" s="410" t="s">
        <v>225</v>
      </c>
      <c r="AR876" s="43"/>
      <c r="AS876" s="24" t="s">
        <v>4</v>
      </c>
      <c r="AT876" s="24" t="s">
        <v>78</v>
      </c>
      <c r="AU876" s="364" t="s">
        <v>51</v>
      </c>
      <c r="AV876" s="410" t="s">
        <v>225</v>
      </c>
      <c r="AW876" s="43"/>
      <c r="AX876" s="24" t="s">
        <v>4</v>
      </c>
      <c r="AY876" s="24" t="s">
        <v>78</v>
      </c>
      <c r="AZ876" s="364" t="s">
        <v>51</v>
      </c>
      <c r="BA876" s="410" t="s">
        <v>225</v>
      </c>
      <c r="BB876" s="43"/>
      <c r="BC876" s="24" t="s">
        <v>4</v>
      </c>
      <c r="BD876" s="24" t="s">
        <v>78</v>
      </c>
      <c r="BE876" s="364" t="s">
        <v>51</v>
      </c>
      <c r="BF876" s="410" t="s">
        <v>225</v>
      </c>
      <c r="BG876" s="43"/>
      <c r="BH876" s="24" t="s">
        <v>4</v>
      </c>
      <c r="BI876" s="24" t="s">
        <v>78</v>
      </c>
      <c r="BJ876" s="364" t="s">
        <v>51</v>
      </c>
      <c r="BK876" s="410" t="s">
        <v>225</v>
      </c>
      <c r="BL876" s="43"/>
      <c r="BM876" s="24" t="s">
        <v>4</v>
      </c>
      <c r="BN876" s="24" t="s">
        <v>33</v>
      </c>
      <c r="BO876" s="364" t="s">
        <v>51</v>
      </c>
      <c r="BP876" s="410" t="s">
        <v>225</v>
      </c>
      <c r="BQ876" s="43"/>
      <c r="BR876" s="24" t="s">
        <v>4</v>
      </c>
      <c r="BS876" s="24" t="s">
        <v>33</v>
      </c>
      <c r="BT876" s="364" t="s">
        <v>51</v>
      </c>
      <c r="BU876" s="410" t="s">
        <v>225</v>
      </c>
      <c r="BV876" s="43"/>
      <c r="BW876" s="24" t="s">
        <v>4</v>
      </c>
      <c r="BX876" s="24" t="s">
        <v>33</v>
      </c>
      <c r="BY876" s="364" t="s">
        <v>51</v>
      </c>
      <c r="BZ876" s="410" t="s">
        <v>225</v>
      </c>
      <c r="CA876" s="411" t="s">
        <v>0</v>
      </c>
      <c r="CB876" s="412" t="s">
        <v>157</v>
      </c>
      <c r="CC876" s="696" t="s">
        <v>225</v>
      </c>
    </row>
    <row r="877" spans="1:81" ht="18" customHeight="1">
      <c r="A877" s="1180" t="str">
        <f>職員設定!C24</f>
        <v>P</v>
      </c>
      <c r="B877" s="1159" t="s">
        <v>39</v>
      </c>
      <c r="C877" s="1164" t="s">
        <v>2</v>
      </c>
      <c r="D877" s="109" t="s">
        <v>37</v>
      </c>
      <c r="E877" s="32">
        <v>164000</v>
      </c>
      <c r="F877" s="1000">
        <f>職員設定!$D$24</f>
        <v>1</v>
      </c>
      <c r="G877" s="1045">
        <f>E879*F877-H877</f>
        <v>0</v>
      </c>
      <c r="H877" s="1095">
        <v>4000</v>
      </c>
      <c r="I877" s="109" t="s">
        <v>37</v>
      </c>
      <c r="J877" s="32">
        <v>164000</v>
      </c>
      <c r="K877" s="1000">
        <f>職員設定!$D$24</f>
        <v>1</v>
      </c>
      <c r="L877" s="1045">
        <f>J879*K877-M877</f>
        <v>0</v>
      </c>
      <c r="M877" s="1095">
        <v>4000</v>
      </c>
      <c r="N877" s="109" t="s">
        <v>37</v>
      </c>
      <c r="O877" s="32">
        <v>164000</v>
      </c>
      <c r="P877" s="1000">
        <f>職員設定!$D$24</f>
        <v>1</v>
      </c>
      <c r="Q877" s="1045">
        <f>O879*P877-R877</f>
        <v>0</v>
      </c>
      <c r="R877" s="970">
        <f>IF(O877="",0,$M$877)</f>
        <v>4000</v>
      </c>
      <c r="S877" s="109" t="s">
        <v>37</v>
      </c>
      <c r="T877" s="32">
        <v>164000</v>
      </c>
      <c r="U877" s="1000">
        <f>職員設定!$D$24</f>
        <v>1</v>
      </c>
      <c r="V877" s="1045">
        <f>T879*U877-W877</f>
        <v>0</v>
      </c>
      <c r="W877" s="970">
        <f>IF(T877="",0,$M$877)</f>
        <v>4000</v>
      </c>
      <c r="X877" s="109" t="s">
        <v>37</v>
      </c>
      <c r="Y877" s="32">
        <v>164000</v>
      </c>
      <c r="Z877" s="1000">
        <f>職員設定!$D$24</f>
        <v>1</v>
      </c>
      <c r="AA877" s="1045">
        <f>Y879*Z877-AB877</f>
        <v>0</v>
      </c>
      <c r="AB877" s="970">
        <f>IF(Y877="",0,$M$877)</f>
        <v>4000</v>
      </c>
      <c r="AC877" s="109" t="s">
        <v>37</v>
      </c>
      <c r="AD877" s="32"/>
      <c r="AE877" s="1000">
        <f>職員設定!$D$24</f>
        <v>1</v>
      </c>
      <c r="AF877" s="1045">
        <f>AD879*AE877-AG877</f>
        <v>0</v>
      </c>
      <c r="AG877" s="970">
        <f>IF(AD877="",0,$M$877)</f>
        <v>0</v>
      </c>
      <c r="AH877" s="109" t="s">
        <v>37</v>
      </c>
      <c r="AI877" s="32"/>
      <c r="AJ877" s="1000">
        <f>職員設定!$D$24</f>
        <v>1</v>
      </c>
      <c r="AK877" s="1045">
        <f>AI879*AJ877-AL877</f>
        <v>0</v>
      </c>
      <c r="AL877" s="970">
        <f>IF(AI877="",0,$M$877)</f>
        <v>0</v>
      </c>
      <c r="AM877" s="109" t="s">
        <v>37</v>
      </c>
      <c r="AN877" s="32"/>
      <c r="AO877" s="1000">
        <f>職員設定!$D$24</f>
        <v>1</v>
      </c>
      <c r="AP877" s="1045">
        <f>AN879*AO877-AQ877</f>
        <v>0</v>
      </c>
      <c r="AQ877" s="970">
        <f>IF(AN877="",0,$M$877)</f>
        <v>0</v>
      </c>
      <c r="AR877" s="109" t="s">
        <v>37</v>
      </c>
      <c r="AS877" s="32"/>
      <c r="AT877" s="1000">
        <f>職員設定!$D$24</f>
        <v>1</v>
      </c>
      <c r="AU877" s="1045">
        <f>AS879*AT877-AV877</f>
        <v>0</v>
      </c>
      <c r="AV877" s="970">
        <f>IF(AS877="",0,$M$877)</f>
        <v>0</v>
      </c>
      <c r="AW877" s="109" t="s">
        <v>37</v>
      </c>
      <c r="AX877" s="32"/>
      <c r="AY877" s="1000">
        <f>職員設定!$D$24</f>
        <v>1</v>
      </c>
      <c r="AZ877" s="1045">
        <f>AX879*AY877-BA877</f>
        <v>0</v>
      </c>
      <c r="BA877" s="970">
        <f>IF(AX877="",0,$M$877)</f>
        <v>0</v>
      </c>
      <c r="BB877" s="109" t="s">
        <v>37</v>
      </c>
      <c r="BC877" s="32"/>
      <c r="BD877" s="1000">
        <f>職員設定!$D$24</f>
        <v>1</v>
      </c>
      <c r="BE877" s="1045">
        <f>BC879*BD877-BF877</f>
        <v>0</v>
      </c>
      <c r="BF877" s="970">
        <f>IF(BC877="",0,$M$877)</f>
        <v>0</v>
      </c>
      <c r="BG877" s="109" t="s">
        <v>37</v>
      </c>
      <c r="BH877" s="32"/>
      <c r="BI877" s="1000">
        <f>職員設定!$D$24</f>
        <v>1</v>
      </c>
      <c r="BJ877" s="1045">
        <f>BH879*BI877-BK877</f>
        <v>0</v>
      </c>
      <c r="BK877" s="970">
        <f>IF(BH877="",0,$M$877)</f>
        <v>0</v>
      </c>
      <c r="BL877" s="256"/>
      <c r="BM877" s="76"/>
      <c r="BN877" s="1000">
        <f>職員設定!$D$24</f>
        <v>1</v>
      </c>
      <c r="BO877" s="983"/>
      <c r="BP877" s="960"/>
      <c r="BQ877" s="256"/>
      <c r="BR877" s="76"/>
      <c r="BS877" s="1000">
        <f>職員設定!$D$24</f>
        <v>1</v>
      </c>
      <c r="BT877" s="983"/>
      <c r="BU877" s="960"/>
      <c r="BV877" s="256"/>
      <c r="BW877" s="76"/>
      <c r="BX877" s="1000">
        <f>職員設定!$D$24</f>
        <v>1</v>
      </c>
      <c r="BY877" s="983"/>
      <c r="BZ877" s="960"/>
      <c r="CA877" s="1086">
        <f>BJ877+BK877+BE877+BF877+AZ877+BA877+AU877+AV877+AP877+AQ877+AK877+AL877+AF877+AG877+AA877+AB877+V877+W877+Q877+R877+L877+M877+G877+H877</f>
        <v>20000</v>
      </c>
      <c r="CB877" s="1087">
        <f>H877+M877</f>
        <v>8000</v>
      </c>
      <c r="CC877" s="1025">
        <f>BK877+BF877+BA877+AV877+AQ877+AL877+AG877+AB877+W877+R877</f>
        <v>12000</v>
      </c>
    </row>
    <row r="878" spans="1:81" s="230" customFormat="1" ht="18" customHeight="1">
      <c r="A878" s="1180"/>
      <c r="B878" s="1160"/>
      <c r="C878" s="1165"/>
      <c r="D878" s="45" t="s">
        <v>1</v>
      </c>
      <c r="E878" s="149">
        <f>IF(E877&lt;&gt;"",職員設定!E24,"0")</f>
        <v>160000</v>
      </c>
      <c r="F878" s="1001"/>
      <c r="G878" s="1046"/>
      <c r="H878" s="1103"/>
      <c r="I878" s="45" t="s">
        <v>1</v>
      </c>
      <c r="J878" s="149">
        <f>IF(J877&lt;&gt;"",職員設定!E24,"0")</f>
        <v>160000</v>
      </c>
      <c r="K878" s="1001"/>
      <c r="L878" s="1046"/>
      <c r="M878" s="1103"/>
      <c r="N878" s="45" t="s">
        <v>1</v>
      </c>
      <c r="O878" s="149">
        <f>IF(O877&lt;&gt;"",職員設定!$E$24,"0")</f>
        <v>160000</v>
      </c>
      <c r="P878" s="1001"/>
      <c r="Q878" s="1046"/>
      <c r="R878" s="971"/>
      <c r="S878" s="45" t="s">
        <v>1</v>
      </c>
      <c r="T878" s="149">
        <f>IF(T877&lt;&gt;"",職員設定!$E$24,"0")</f>
        <v>160000</v>
      </c>
      <c r="U878" s="1001"/>
      <c r="V878" s="1046"/>
      <c r="W878" s="971"/>
      <c r="X878" s="45" t="s">
        <v>1</v>
      </c>
      <c r="Y878" s="149">
        <f>IF(Y877&lt;&gt;"",職員設定!$E$24,"0")</f>
        <v>160000</v>
      </c>
      <c r="Z878" s="1001"/>
      <c r="AA878" s="1046"/>
      <c r="AB878" s="971"/>
      <c r="AC878" s="45" t="s">
        <v>1</v>
      </c>
      <c r="AD878" s="149" t="str">
        <f>IF(AD877&lt;&gt;"",職員設定!$E$24,"0")</f>
        <v>0</v>
      </c>
      <c r="AE878" s="1001"/>
      <c r="AF878" s="1046"/>
      <c r="AG878" s="971"/>
      <c r="AH878" s="45" t="s">
        <v>1</v>
      </c>
      <c r="AI878" s="149" t="str">
        <f>IF(AI877&lt;&gt;"",職員設定!$E$24,"0")</f>
        <v>0</v>
      </c>
      <c r="AJ878" s="1001"/>
      <c r="AK878" s="1046"/>
      <c r="AL878" s="971"/>
      <c r="AM878" s="45" t="s">
        <v>1</v>
      </c>
      <c r="AN878" s="149" t="str">
        <f>IF(AN877&lt;&gt;"",職員設定!$E$24,"0")</f>
        <v>0</v>
      </c>
      <c r="AO878" s="1001"/>
      <c r="AP878" s="1046"/>
      <c r="AQ878" s="971"/>
      <c r="AR878" s="45" t="s">
        <v>1</v>
      </c>
      <c r="AS878" s="149" t="str">
        <f>IF(AS877&lt;&gt;"",職員設定!$E$24,"0")</f>
        <v>0</v>
      </c>
      <c r="AT878" s="1001"/>
      <c r="AU878" s="1046"/>
      <c r="AV878" s="971"/>
      <c r="AW878" s="45" t="s">
        <v>1</v>
      </c>
      <c r="AX878" s="149" t="str">
        <f>IF(AX877&lt;&gt;"",職員設定!$E$24,"0")</f>
        <v>0</v>
      </c>
      <c r="AY878" s="1001"/>
      <c r="AZ878" s="1046"/>
      <c r="BA878" s="971"/>
      <c r="BB878" s="45" t="s">
        <v>1</v>
      </c>
      <c r="BC878" s="149" t="str">
        <f>IF(BC877&lt;&gt;"",職員設定!$E$24,"0")</f>
        <v>0</v>
      </c>
      <c r="BD878" s="1001"/>
      <c r="BE878" s="1046"/>
      <c r="BF878" s="971"/>
      <c r="BG878" s="45" t="s">
        <v>1</v>
      </c>
      <c r="BH878" s="149" t="str">
        <f>IF(BH877&lt;&gt;"",職員設定!$E$24,"0")</f>
        <v>0</v>
      </c>
      <c r="BI878" s="1001"/>
      <c r="BJ878" s="1046"/>
      <c r="BK878" s="971"/>
      <c r="BL878" s="45"/>
      <c r="BM878" s="149"/>
      <c r="BN878" s="1001"/>
      <c r="BO878" s="984"/>
      <c r="BP878" s="954"/>
      <c r="BQ878" s="45"/>
      <c r="BR878" s="149"/>
      <c r="BS878" s="1001"/>
      <c r="BT878" s="984"/>
      <c r="BU878" s="954"/>
      <c r="BV878" s="45"/>
      <c r="BW878" s="149"/>
      <c r="BX878" s="1001"/>
      <c r="BY878" s="984"/>
      <c r="BZ878" s="954"/>
      <c r="CA878" s="1080"/>
      <c r="CB878" s="1022"/>
      <c r="CC878" s="1026"/>
    </row>
    <row r="879" spans="1:81" ht="18" customHeight="1" thickBot="1">
      <c r="A879" s="1180"/>
      <c r="B879" s="1160"/>
      <c r="C879" s="1166"/>
      <c r="D879" s="46" t="s">
        <v>51</v>
      </c>
      <c r="E879" s="18">
        <f>E877-E878</f>
        <v>4000</v>
      </c>
      <c r="F879" s="1001"/>
      <c r="G879" s="1047"/>
      <c r="H879" s="1104"/>
      <c r="I879" s="46" t="s">
        <v>51</v>
      </c>
      <c r="J879" s="18">
        <f>J877-J878</f>
        <v>4000</v>
      </c>
      <c r="K879" s="1001"/>
      <c r="L879" s="1047"/>
      <c r="M879" s="1104"/>
      <c r="N879" s="46" t="s">
        <v>51</v>
      </c>
      <c r="O879" s="18">
        <f>O877-O878</f>
        <v>4000</v>
      </c>
      <c r="P879" s="1001"/>
      <c r="Q879" s="1047"/>
      <c r="R879" s="972"/>
      <c r="S879" s="46" t="s">
        <v>51</v>
      </c>
      <c r="T879" s="18">
        <f>T877-T878</f>
        <v>4000</v>
      </c>
      <c r="U879" s="1001"/>
      <c r="V879" s="1047"/>
      <c r="W879" s="972"/>
      <c r="X879" s="46" t="s">
        <v>51</v>
      </c>
      <c r="Y879" s="18">
        <f>Y877-Y878</f>
        <v>4000</v>
      </c>
      <c r="Z879" s="1001"/>
      <c r="AA879" s="1047"/>
      <c r="AB879" s="972"/>
      <c r="AC879" s="46" t="s">
        <v>51</v>
      </c>
      <c r="AD879" s="18">
        <f>AD877-AD878</f>
        <v>0</v>
      </c>
      <c r="AE879" s="1001"/>
      <c r="AF879" s="1047"/>
      <c r="AG879" s="972"/>
      <c r="AH879" s="46" t="s">
        <v>51</v>
      </c>
      <c r="AI879" s="18">
        <f>AI877-AI878</f>
        <v>0</v>
      </c>
      <c r="AJ879" s="1001"/>
      <c r="AK879" s="1047"/>
      <c r="AL879" s="972"/>
      <c r="AM879" s="46" t="s">
        <v>51</v>
      </c>
      <c r="AN879" s="18">
        <f>AN877-AN878</f>
        <v>0</v>
      </c>
      <c r="AO879" s="1001"/>
      <c r="AP879" s="1047"/>
      <c r="AQ879" s="972"/>
      <c r="AR879" s="46" t="s">
        <v>51</v>
      </c>
      <c r="AS879" s="18">
        <f>AS877-AS878</f>
        <v>0</v>
      </c>
      <c r="AT879" s="1001"/>
      <c r="AU879" s="1047"/>
      <c r="AV879" s="972"/>
      <c r="AW879" s="46" t="s">
        <v>51</v>
      </c>
      <c r="AX879" s="18">
        <f>AX877-AX878</f>
        <v>0</v>
      </c>
      <c r="AY879" s="1001"/>
      <c r="AZ879" s="1047"/>
      <c r="BA879" s="972"/>
      <c r="BB879" s="46" t="s">
        <v>51</v>
      </c>
      <c r="BC879" s="18">
        <f>BC877-BC878</f>
        <v>0</v>
      </c>
      <c r="BD879" s="1001"/>
      <c r="BE879" s="1047"/>
      <c r="BF879" s="972"/>
      <c r="BG879" s="46" t="s">
        <v>51</v>
      </c>
      <c r="BH879" s="18">
        <f>BH877-BH878</f>
        <v>0</v>
      </c>
      <c r="BI879" s="1001"/>
      <c r="BJ879" s="1047"/>
      <c r="BK879" s="972"/>
      <c r="BL879" s="77"/>
      <c r="BM879" s="78"/>
      <c r="BN879" s="1001"/>
      <c r="BO879" s="985"/>
      <c r="BP879" s="955"/>
      <c r="BQ879" s="77"/>
      <c r="BR879" s="78"/>
      <c r="BS879" s="1001"/>
      <c r="BT879" s="985"/>
      <c r="BU879" s="955"/>
      <c r="BV879" s="77"/>
      <c r="BW879" s="78"/>
      <c r="BX879" s="1001"/>
      <c r="BY879" s="985"/>
      <c r="BZ879" s="955"/>
      <c r="CA879" s="1081"/>
      <c r="CB879" s="1023"/>
      <c r="CC879" s="1027"/>
    </row>
    <row r="880" spans="1:81" ht="18" customHeight="1">
      <c r="A880" s="1180"/>
      <c r="B880" s="1161"/>
      <c r="C880" s="1167" t="str">
        <f>職員設定!$F$7</f>
        <v>資格手当</v>
      </c>
      <c r="D880" s="44" t="s">
        <v>38</v>
      </c>
      <c r="E880" s="32">
        <v>10000</v>
      </c>
      <c r="F880" s="1001"/>
      <c r="G880" s="1045">
        <f>E882*F877-H880</f>
        <v>10000</v>
      </c>
      <c r="H880" s="1095"/>
      <c r="I880" s="44" t="s">
        <v>38</v>
      </c>
      <c r="J880" s="32">
        <v>10000</v>
      </c>
      <c r="K880" s="1001"/>
      <c r="L880" s="1045">
        <f>J882*K877-M880</f>
        <v>10000</v>
      </c>
      <c r="M880" s="1095"/>
      <c r="N880" s="44" t="s">
        <v>38</v>
      </c>
      <c r="O880" s="32">
        <v>10000</v>
      </c>
      <c r="P880" s="1001"/>
      <c r="Q880" s="1045">
        <f>O882*P877-R880</f>
        <v>10000</v>
      </c>
      <c r="R880" s="970">
        <f>IF(O877="",0,$M$880)</f>
        <v>0</v>
      </c>
      <c r="S880" s="44" t="s">
        <v>38</v>
      </c>
      <c r="T880" s="32">
        <v>10000</v>
      </c>
      <c r="U880" s="1001"/>
      <c r="V880" s="1045">
        <f>T882*U877-W880</f>
        <v>10000</v>
      </c>
      <c r="W880" s="970">
        <f>IF(T877="",0,$M$880)</f>
        <v>0</v>
      </c>
      <c r="X880" s="44" t="s">
        <v>38</v>
      </c>
      <c r="Y880" s="32">
        <v>10000</v>
      </c>
      <c r="Z880" s="1001"/>
      <c r="AA880" s="1045">
        <f>Y882*Z877-AB880</f>
        <v>10000</v>
      </c>
      <c r="AB880" s="970">
        <f>IF(Y877="",0,$M$880)</f>
        <v>0</v>
      </c>
      <c r="AC880" s="44" t="s">
        <v>38</v>
      </c>
      <c r="AD880" s="32"/>
      <c r="AE880" s="1001"/>
      <c r="AF880" s="1045">
        <f>AD882*AE877-AG880</f>
        <v>0</v>
      </c>
      <c r="AG880" s="970">
        <f>IF(AD877="",0,$M$880)</f>
        <v>0</v>
      </c>
      <c r="AH880" s="44" t="s">
        <v>38</v>
      </c>
      <c r="AI880" s="32"/>
      <c r="AJ880" s="1001"/>
      <c r="AK880" s="1045">
        <f>AI882*AJ877-AL880</f>
        <v>0</v>
      </c>
      <c r="AL880" s="970">
        <f>IF(AI877="",0,$M$880)</f>
        <v>0</v>
      </c>
      <c r="AM880" s="44" t="s">
        <v>38</v>
      </c>
      <c r="AN880" s="32"/>
      <c r="AO880" s="1001"/>
      <c r="AP880" s="1045">
        <f>AN882*AO877-AQ880</f>
        <v>0</v>
      </c>
      <c r="AQ880" s="970">
        <f>IF(AN877="",0,$M$880)</f>
        <v>0</v>
      </c>
      <c r="AR880" s="44" t="s">
        <v>38</v>
      </c>
      <c r="AS880" s="32"/>
      <c r="AT880" s="1001"/>
      <c r="AU880" s="1045">
        <f>AS882*AT877-AV880</f>
        <v>0</v>
      </c>
      <c r="AV880" s="970">
        <f>IF(AS877="",0,$M$880)</f>
        <v>0</v>
      </c>
      <c r="AW880" s="44" t="s">
        <v>38</v>
      </c>
      <c r="AX880" s="32"/>
      <c r="AY880" s="1001"/>
      <c r="AZ880" s="1045">
        <f>AX882*AY877-BA880</f>
        <v>0</v>
      </c>
      <c r="BA880" s="970">
        <f>IF(AX877="",0,$M$880)</f>
        <v>0</v>
      </c>
      <c r="BB880" s="44" t="s">
        <v>38</v>
      </c>
      <c r="BC880" s="32"/>
      <c r="BD880" s="1001"/>
      <c r="BE880" s="1045">
        <f>BC882*BD877-BF880</f>
        <v>0</v>
      </c>
      <c r="BF880" s="970">
        <f>IF(BC877="",0,$M$880)</f>
        <v>0</v>
      </c>
      <c r="BG880" s="44" t="s">
        <v>38</v>
      </c>
      <c r="BH880" s="32"/>
      <c r="BI880" s="1001"/>
      <c r="BJ880" s="1045">
        <f>BH882*BI877-BK880</f>
        <v>0</v>
      </c>
      <c r="BK880" s="970">
        <f>IF(BH877="",0,$M$880)</f>
        <v>0</v>
      </c>
      <c r="BL880" s="75"/>
      <c r="BM880" s="76"/>
      <c r="BN880" s="1001"/>
      <c r="BO880" s="983"/>
      <c r="BP880" s="960"/>
      <c r="BQ880" s="75"/>
      <c r="BR880" s="76"/>
      <c r="BS880" s="1001"/>
      <c r="BT880" s="983"/>
      <c r="BU880" s="960"/>
      <c r="BV880" s="75"/>
      <c r="BW880" s="76"/>
      <c r="BX880" s="1001"/>
      <c r="BY880" s="983"/>
      <c r="BZ880" s="960"/>
      <c r="CA880" s="1003">
        <f t="shared" ref="CA880" si="375">BJ880+BK880+BE880+BF880+AZ880+BA880+AU880+AV880+AP880+AQ880+AK880+AL880+AF880+AG880+AA880+AB880+V880+W880+Q880+R880+L880+M880+G880+H880</f>
        <v>50000</v>
      </c>
      <c r="CB880" s="1019">
        <f t="shared" ref="CB880" si="376">H880+M880</f>
        <v>0</v>
      </c>
      <c r="CC880" s="1012">
        <f t="shared" ref="CC880" si="377">BK880+BF880+BA880+AV880+AQ880+AL880+AG880+AB880+W880+R880</f>
        <v>0</v>
      </c>
    </row>
    <row r="881" spans="1:81" s="230" customFormat="1" ht="18" customHeight="1">
      <c r="A881" s="1180"/>
      <c r="B881" s="1161"/>
      <c r="C881" s="1168"/>
      <c r="D881" s="45" t="s">
        <v>1</v>
      </c>
      <c r="E881" s="149">
        <f>IF(E880&lt;&gt;"",職員設定!F24,"0")</f>
        <v>0</v>
      </c>
      <c r="F881" s="1001"/>
      <c r="G881" s="1046"/>
      <c r="H881" s="1103"/>
      <c r="I881" s="45" t="s">
        <v>1</v>
      </c>
      <c r="J881" s="149">
        <f>IF(J880&lt;&gt;"",職員設定!F24,"0")</f>
        <v>0</v>
      </c>
      <c r="K881" s="1001"/>
      <c r="L881" s="1046"/>
      <c r="M881" s="1103"/>
      <c r="N881" s="45" t="s">
        <v>71</v>
      </c>
      <c r="O881" s="149">
        <f>IF(O880&lt;&gt;"",職員設定!$F$24,"0")</f>
        <v>0</v>
      </c>
      <c r="P881" s="1001"/>
      <c r="Q881" s="1046"/>
      <c r="R881" s="971"/>
      <c r="S881" s="45" t="s">
        <v>71</v>
      </c>
      <c r="T881" s="149">
        <f>IF(T880&lt;&gt;"",職員設定!$F$24,"0")</f>
        <v>0</v>
      </c>
      <c r="U881" s="1001"/>
      <c r="V881" s="1046"/>
      <c r="W881" s="971"/>
      <c r="X881" s="45" t="s">
        <v>71</v>
      </c>
      <c r="Y881" s="149">
        <f>IF(Y880&lt;&gt;"",職員設定!$F$24,"0")</f>
        <v>0</v>
      </c>
      <c r="Z881" s="1001"/>
      <c r="AA881" s="1046"/>
      <c r="AB881" s="971"/>
      <c r="AC881" s="45" t="s">
        <v>71</v>
      </c>
      <c r="AD881" s="149" t="str">
        <f>IF(AD880&lt;&gt;"",職員設定!$F$24,"0")</f>
        <v>0</v>
      </c>
      <c r="AE881" s="1001"/>
      <c r="AF881" s="1046"/>
      <c r="AG881" s="971"/>
      <c r="AH881" s="45" t="s">
        <v>71</v>
      </c>
      <c r="AI881" s="149" t="str">
        <f>IF(AI880&lt;&gt;"",職員設定!$F$24,"0")</f>
        <v>0</v>
      </c>
      <c r="AJ881" s="1001"/>
      <c r="AK881" s="1046"/>
      <c r="AL881" s="971"/>
      <c r="AM881" s="45" t="s">
        <v>71</v>
      </c>
      <c r="AN881" s="149" t="str">
        <f>IF(AN880&lt;&gt;"",職員設定!$F$24,"0")</f>
        <v>0</v>
      </c>
      <c r="AO881" s="1001"/>
      <c r="AP881" s="1046"/>
      <c r="AQ881" s="971"/>
      <c r="AR881" s="45" t="s">
        <v>71</v>
      </c>
      <c r="AS881" s="149" t="str">
        <f>IF(AS880&lt;&gt;"",職員設定!$F$24,"0")</f>
        <v>0</v>
      </c>
      <c r="AT881" s="1001"/>
      <c r="AU881" s="1046"/>
      <c r="AV881" s="971"/>
      <c r="AW881" s="45" t="s">
        <v>71</v>
      </c>
      <c r="AX881" s="149" t="str">
        <f>IF(AX880&lt;&gt;"",職員設定!$F$24,"0")</f>
        <v>0</v>
      </c>
      <c r="AY881" s="1001"/>
      <c r="AZ881" s="1046"/>
      <c r="BA881" s="971"/>
      <c r="BB881" s="45" t="s">
        <v>71</v>
      </c>
      <c r="BC881" s="149" t="str">
        <f>IF(BC880&lt;&gt;"",職員設定!$F$24,"0")</f>
        <v>0</v>
      </c>
      <c r="BD881" s="1001"/>
      <c r="BE881" s="1046"/>
      <c r="BF881" s="971"/>
      <c r="BG881" s="45" t="s">
        <v>71</v>
      </c>
      <c r="BH881" s="149" t="str">
        <f>IF(BH880&lt;&gt;"",職員設定!$F$24,"0")</f>
        <v>0</v>
      </c>
      <c r="BI881" s="1001"/>
      <c r="BJ881" s="1046"/>
      <c r="BK881" s="971"/>
      <c r="BL881" s="45"/>
      <c r="BM881" s="149"/>
      <c r="BN881" s="1001"/>
      <c r="BO881" s="984"/>
      <c r="BP881" s="954"/>
      <c r="BQ881" s="45"/>
      <c r="BR881" s="149"/>
      <c r="BS881" s="1001"/>
      <c r="BT881" s="984"/>
      <c r="BU881" s="954"/>
      <c r="BV881" s="45"/>
      <c r="BW881" s="149"/>
      <c r="BX881" s="1001"/>
      <c r="BY881" s="984"/>
      <c r="BZ881" s="954"/>
      <c r="CA881" s="1004"/>
      <c r="CB881" s="1020"/>
      <c r="CC881" s="1013"/>
    </row>
    <row r="882" spans="1:81" ht="18" customHeight="1" thickBot="1">
      <c r="A882" s="1180"/>
      <c r="B882" s="1161"/>
      <c r="C882" s="1169"/>
      <c r="D882" s="46" t="s">
        <v>51</v>
      </c>
      <c r="E882" s="18">
        <f>E880-E881</f>
        <v>10000</v>
      </c>
      <c r="F882" s="1001"/>
      <c r="G882" s="1047"/>
      <c r="H882" s="1104"/>
      <c r="I882" s="46" t="s">
        <v>51</v>
      </c>
      <c r="J882" s="18">
        <f>J880-J881</f>
        <v>10000</v>
      </c>
      <c r="K882" s="1001"/>
      <c r="L882" s="1047"/>
      <c r="M882" s="1104"/>
      <c r="N882" s="46" t="s">
        <v>51</v>
      </c>
      <c r="O882" s="18">
        <f>O880-O881</f>
        <v>10000</v>
      </c>
      <c r="P882" s="1001"/>
      <c r="Q882" s="1047"/>
      <c r="R882" s="972"/>
      <c r="S882" s="46" t="s">
        <v>51</v>
      </c>
      <c r="T882" s="18">
        <f>T880-T881</f>
        <v>10000</v>
      </c>
      <c r="U882" s="1001"/>
      <c r="V882" s="1047"/>
      <c r="W882" s="972"/>
      <c r="X882" s="46" t="s">
        <v>51</v>
      </c>
      <c r="Y882" s="18">
        <f>Y880-Y881</f>
        <v>10000</v>
      </c>
      <c r="Z882" s="1001"/>
      <c r="AA882" s="1047"/>
      <c r="AB882" s="972"/>
      <c r="AC882" s="46" t="s">
        <v>51</v>
      </c>
      <c r="AD882" s="18">
        <f>AD880-AD881</f>
        <v>0</v>
      </c>
      <c r="AE882" s="1001"/>
      <c r="AF882" s="1047"/>
      <c r="AG882" s="972"/>
      <c r="AH882" s="46" t="s">
        <v>51</v>
      </c>
      <c r="AI882" s="18">
        <f>AI880-AI881</f>
        <v>0</v>
      </c>
      <c r="AJ882" s="1001"/>
      <c r="AK882" s="1047"/>
      <c r="AL882" s="972"/>
      <c r="AM882" s="46" t="s">
        <v>51</v>
      </c>
      <c r="AN882" s="18">
        <f>AN880-AN881</f>
        <v>0</v>
      </c>
      <c r="AO882" s="1001"/>
      <c r="AP882" s="1047"/>
      <c r="AQ882" s="972"/>
      <c r="AR882" s="46" t="s">
        <v>51</v>
      </c>
      <c r="AS882" s="18">
        <f>AS880-AS881</f>
        <v>0</v>
      </c>
      <c r="AT882" s="1001"/>
      <c r="AU882" s="1047"/>
      <c r="AV882" s="972"/>
      <c r="AW882" s="46" t="s">
        <v>51</v>
      </c>
      <c r="AX882" s="18">
        <f>AX880-AX881</f>
        <v>0</v>
      </c>
      <c r="AY882" s="1001"/>
      <c r="AZ882" s="1047"/>
      <c r="BA882" s="972"/>
      <c r="BB882" s="46" t="s">
        <v>51</v>
      </c>
      <c r="BC882" s="18">
        <f>BC880-BC881</f>
        <v>0</v>
      </c>
      <c r="BD882" s="1001"/>
      <c r="BE882" s="1047"/>
      <c r="BF882" s="972"/>
      <c r="BG882" s="46" t="s">
        <v>51</v>
      </c>
      <c r="BH882" s="18">
        <f>BH880-BH881</f>
        <v>0</v>
      </c>
      <c r="BI882" s="1001"/>
      <c r="BJ882" s="1047"/>
      <c r="BK882" s="972"/>
      <c r="BL882" s="77"/>
      <c r="BM882" s="78"/>
      <c r="BN882" s="1001"/>
      <c r="BO882" s="985"/>
      <c r="BP882" s="955"/>
      <c r="BQ882" s="77"/>
      <c r="BR882" s="78"/>
      <c r="BS882" s="1001"/>
      <c r="BT882" s="985"/>
      <c r="BU882" s="955"/>
      <c r="BV882" s="77"/>
      <c r="BW882" s="78"/>
      <c r="BX882" s="1001"/>
      <c r="BY882" s="985"/>
      <c r="BZ882" s="955"/>
      <c r="CA882" s="1005"/>
      <c r="CB882" s="1021"/>
      <c r="CC882" s="1014"/>
    </row>
    <row r="883" spans="1:81" ht="18" customHeight="1">
      <c r="A883" s="1180"/>
      <c r="B883" s="1161"/>
      <c r="C883" s="1170" t="str">
        <f>職員設定!$G$7</f>
        <v>役職手当</v>
      </c>
      <c r="D883" s="44" t="s">
        <v>38</v>
      </c>
      <c r="E883" s="32"/>
      <c r="F883" s="1001"/>
      <c r="G883" s="1045">
        <f>E885*F877-H883</f>
        <v>0</v>
      </c>
      <c r="H883" s="1095"/>
      <c r="I883" s="44" t="s">
        <v>38</v>
      </c>
      <c r="J883" s="32">
        <v>0</v>
      </c>
      <c r="K883" s="1001"/>
      <c r="L883" s="1045">
        <f>J885*K877-M883</f>
        <v>0</v>
      </c>
      <c r="M883" s="1095"/>
      <c r="N883" s="44" t="s">
        <v>38</v>
      </c>
      <c r="O883" s="32"/>
      <c r="P883" s="1001"/>
      <c r="Q883" s="1045">
        <f>O885*P877-R883</f>
        <v>0</v>
      </c>
      <c r="R883" s="970">
        <f>IF(O877="",0,$M$883)</f>
        <v>0</v>
      </c>
      <c r="S883" s="44" t="s">
        <v>38</v>
      </c>
      <c r="T883" s="32"/>
      <c r="U883" s="1001"/>
      <c r="V883" s="1045">
        <f>T885*U877-W883</f>
        <v>0</v>
      </c>
      <c r="W883" s="970">
        <f>IF(T877="",0,$M$883)</f>
        <v>0</v>
      </c>
      <c r="X883" s="44" t="s">
        <v>38</v>
      </c>
      <c r="Y883" s="32"/>
      <c r="Z883" s="1001"/>
      <c r="AA883" s="1045">
        <f>Y885*Z877-AB883</f>
        <v>0</v>
      </c>
      <c r="AB883" s="970">
        <f>IF(Y877="",0,$M$883)</f>
        <v>0</v>
      </c>
      <c r="AC883" s="44" t="s">
        <v>38</v>
      </c>
      <c r="AD883" s="32"/>
      <c r="AE883" s="1001"/>
      <c r="AF883" s="1045">
        <f>AD885*AE877-AG883</f>
        <v>0</v>
      </c>
      <c r="AG883" s="970">
        <f>IF(AD877="",0,$M$883)</f>
        <v>0</v>
      </c>
      <c r="AH883" s="44" t="s">
        <v>38</v>
      </c>
      <c r="AI883" s="32"/>
      <c r="AJ883" s="1001"/>
      <c r="AK883" s="1045">
        <f>AI885*AJ877-AL883</f>
        <v>0</v>
      </c>
      <c r="AL883" s="970">
        <f>IF(AI877="",0,$M$883)</f>
        <v>0</v>
      </c>
      <c r="AM883" s="44" t="s">
        <v>38</v>
      </c>
      <c r="AN883" s="32"/>
      <c r="AO883" s="1001"/>
      <c r="AP883" s="1045">
        <f>AN885*AO877-AQ883</f>
        <v>0</v>
      </c>
      <c r="AQ883" s="970">
        <f>IF(AN877="",0,$M$883)</f>
        <v>0</v>
      </c>
      <c r="AR883" s="44" t="s">
        <v>38</v>
      </c>
      <c r="AS883" s="32"/>
      <c r="AT883" s="1001"/>
      <c r="AU883" s="1045">
        <f>AS885*AT877-AV883</f>
        <v>0</v>
      </c>
      <c r="AV883" s="970">
        <f>IF(AS877="",0,$M$883)</f>
        <v>0</v>
      </c>
      <c r="AW883" s="44" t="s">
        <v>38</v>
      </c>
      <c r="AX883" s="32"/>
      <c r="AY883" s="1001"/>
      <c r="AZ883" s="1045">
        <f>AX885*AY877-BA883</f>
        <v>0</v>
      </c>
      <c r="BA883" s="970">
        <f>IF(AX877="",0,$M$883)</f>
        <v>0</v>
      </c>
      <c r="BB883" s="44" t="s">
        <v>38</v>
      </c>
      <c r="BC883" s="32"/>
      <c r="BD883" s="1001"/>
      <c r="BE883" s="1045">
        <f>BC885*BD877-BF883</f>
        <v>0</v>
      </c>
      <c r="BF883" s="970">
        <f>IF(BC877="",0,$M$883)</f>
        <v>0</v>
      </c>
      <c r="BG883" s="44" t="s">
        <v>38</v>
      </c>
      <c r="BH883" s="32"/>
      <c r="BI883" s="1001"/>
      <c r="BJ883" s="1045">
        <f>BH885*BI877-BK883</f>
        <v>0</v>
      </c>
      <c r="BK883" s="970">
        <f>IF(BH877="",0,$M$883)</f>
        <v>0</v>
      </c>
      <c r="BL883" s="75"/>
      <c r="BM883" s="76"/>
      <c r="BN883" s="1001"/>
      <c r="BO883" s="983"/>
      <c r="BP883" s="960"/>
      <c r="BQ883" s="75"/>
      <c r="BR883" s="76"/>
      <c r="BS883" s="1001"/>
      <c r="BT883" s="983"/>
      <c r="BU883" s="960"/>
      <c r="BV883" s="75"/>
      <c r="BW883" s="76"/>
      <c r="BX883" s="1001"/>
      <c r="BY883" s="983"/>
      <c r="BZ883" s="960"/>
      <c r="CA883" s="1003">
        <f t="shared" ref="CA883" si="378">BJ883+BK883+BE883+BF883+AZ883+BA883+AU883+AV883+AP883+AQ883+AK883+AL883+AF883+AG883+AA883+AB883+V883+W883+Q883+R883+L883+M883+G883+H883</f>
        <v>0</v>
      </c>
      <c r="CB883" s="1019">
        <f t="shared" ref="CB883" si="379">H883+M883</f>
        <v>0</v>
      </c>
      <c r="CC883" s="1018">
        <f t="shared" ref="CC883" si="380">BK883+BF883+BA883+AV883+AQ883+AL883+AG883+AB883+W883+R883</f>
        <v>0</v>
      </c>
    </row>
    <row r="884" spans="1:81" s="230" customFormat="1" ht="18" customHeight="1">
      <c r="A884" s="1180"/>
      <c r="B884" s="1161"/>
      <c r="C884" s="1140"/>
      <c r="D884" s="45" t="s">
        <v>1</v>
      </c>
      <c r="E884" s="149" t="str">
        <f>IF(E883&lt;&gt;"",職員設定!G24,"0")</f>
        <v>0</v>
      </c>
      <c r="F884" s="1001"/>
      <c r="G884" s="1046"/>
      <c r="H884" s="1103"/>
      <c r="I884" s="45" t="s">
        <v>1</v>
      </c>
      <c r="J884" s="149">
        <f>IF(J883&lt;&gt;"",職員設定!G24,"0")</f>
        <v>0</v>
      </c>
      <c r="K884" s="1001"/>
      <c r="L884" s="1046"/>
      <c r="M884" s="1103"/>
      <c r="N884" s="45" t="s">
        <v>71</v>
      </c>
      <c r="O884" s="149" t="str">
        <f>IF(O883&lt;&gt;"",職員設定!$G$24,"0")</f>
        <v>0</v>
      </c>
      <c r="P884" s="1001"/>
      <c r="Q884" s="1046"/>
      <c r="R884" s="971"/>
      <c r="S884" s="45" t="s">
        <v>71</v>
      </c>
      <c r="T884" s="149" t="str">
        <f>IF(T883&lt;&gt;"",職員設定!$G$24,"0")</f>
        <v>0</v>
      </c>
      <c r="U884" s="1001"/>
      <c r="V884" s="1046"/>
      <c r="W884" s="971"/>
      <c r="X884" s="45" t="s">
        <v>71</v>
      </c>
      <c r="Y884" s="149" t="str">
        <f>IF(Y883&lt;&gt;"",職員設定!$G$24,"0")</f>
        <v>0</v>
      </c>
      <c r="Z884" s="1001"/>
      <c r="AA884" s="1046"/>
      <c r="AB884" s="971"/>
      <c r="AC884" s="45" t="s">
        <v>71</v>
      </c>
      <c r="AD884" s="149" t="str">
        <f>IF(AD883&lt;&gt;"",職員設定!$G$24,"0")</f>
        <v>0</v>
      </c>
      <c r="AE884" s="1001"/>
      <c r="AF884" s="1046"/>
      <c r="AG884" s="971"/>
      <c r="AH884" s="45" t="s">
        <v>71</v>
      </c>
      <c r="AI884" s="149" t="str">
        <f>IF(AI883&lt;&gt;"",職員設定!$G$24,"0")</f>
        <v>0</v>
      </c>
      <c r="AJ884" s="1001"/>
      <c r="AK884" s="1046"/>
      <c r="AL884" s="971"/>
      <c r="AM884" s="45" t="s">
        <v>71</v>
      </c>
      <c r="AN884" s="149" t="str">
        <f>IF(AN883&lt;&gt;"",職員設定!$G$24,"0")</f>
        <v>0</v>
      </c>
      <c r="AO884" s="1001"/>
      <c r="AP884" s="1046"/>
      <c r="AQ884" s="971"/>
      <c r="AR884" s="45" t="s">
        <v>71</v>
      </c>
      <c r="AS884" s="149" t="str">
        <f>IF(AS883&lt;&gt;"",職員設定!$G$24,"0")</f>
        <v>0</v>
      </c>
      <c r="AT884" s="1001"/>
      <c r="AU884" s="1046"/>
      <c r="AV884" s="971"/>
      <c r="AW884" s="45" t="s">
        <v>71</v>
      </c>
      <c r="AX884" s="149" t="str">
        <f>IF(AX883&lt;&gt;"",職員設定!$G$24,"0")</f>
        <v>0</v>
      </c>
      <c r="AY884" s="1001"/>
      <c r="AZ884" s="1046"/>
      <c r="BA884" s="971"/>
      <c r="BB884" s="45" t="s">
        <v>71</v>
      </c>
      <c r="BC884" s="149" t="str">
        <f>IF(BC883&lt;&gt;"",職員設定!$G$24,"0")</f>
        <v>0</v>
      </c>
      <c r="BD884" s="1001"/>
      <c r="BE884" s="1046"/>
      <c r="BF884" s="971"/>
      <c r="BG884" s="45" t="s">
        <v>71</v>
      </c>
      <c r="BH884" s="149" t="str">
        <f>IF(BH883&lt;&gt;"",職員設定!$G$24,"0")</f>
        <v>0</v>
      </c>
      <c r="BI884" s="1001"/>
      <c r="BJ884" s="1046"/>
      <c r="BK884" s="971"/>
      <c r="BL884" s="45"/>
      <c r="BM884" s="149"/>
      <c r="BN884" s="1001"/>
      <c r="BO884" s="984"/>
      <c r="BP884" s="954"/>
      <c r="BQ884" s="45"/>
      <c r="BR884" s="149"/>
      <c r="BS884" s="1001"/>
      <c r="BT884" s="984"/>
      <c r="BU884" s="954"/>
      <c r="BV884" s="45"/>
      <c r="BW884" s="149"/>
      <c r="BX884" s="1001"/>
      <c r="BY884" s="984"/>
      <c r="BZ884" s="954"/>
      <c r="CA884" s="1004"/>
      <c r="CB884" s="1020"/>
      <c r="CC884" s="1013"/>
    </row>
    <row r="885" spans="1:81" ht="18" customHeight="1" thickBot="1">
      <c r="A885" s="1180"/>
      <c r="B885" s="1161"/>
      <c r="C885" s="1141"/>
      <c r="D885" s="46" t="s">
        <v>51</v>
      </c>
      <c r="E885" s="18">
        <f>E883-E884</f>
        <v>0</v>
      </c>
      <c r="F885" s="1001"/>
      <c r="G885" s="1047"/>
      <c r="H885" s="1104"/>
      <c r="I885" s="46" t="s">
        <v>51</v>
      </c>
      <c r="J885" s="18">
        <f>J883-J884</f>
        <v>0</v>
      </c>
      <c r="K885" s="1001"/>
      <c r="L885" s="1047"/>
      <c r="M885" s="1104"/>
      <c r="N885" s="46" t="s">
        <v>51</v>
      </c>
      <c r="O885" s="18">
        <f>O883-O884</f>
        <v>0</v>
      </c>
      <c r="P885" s="1001"/>
      <c r="Q885" s="1047"/>
      <c r="R885" s="972"/>
      <c r="S885" s="46" t="s">
        <v>51</v>
      </c>
      <c r="T885" s="18">
        <f>T883-T884</f>
        <v>0</v>
      </c>
      <c r="U885" s="1001"/>
      <c r="V885" s="1047"/>
      <c r="W885" s="972"/>
      <c r="X885" s="46" t="s">
        <v>51</v>
      </c>
      <c r="Y885" s="18">
        <f>Y883-Y884</f>
        <v>0</v>
      </c>
      <c r="Z885" s="1001"/>
      <c r="AA885" s="1047"/>
      <c r="AB885" s="972"/>
      <c r="AC885" s="46" t="s">
        <v>51</v>
      </c>
      <c r="AD885" s="18">
        <f>AD883-AD884</f>
        <v>0</v>
      </c>
      <c r="AE885" s="1001"/>
      <c r="AF885" s="1047"/>
      <c r="AG885" s="972"/>
      <c r="AH885" s="46" t="s">
        <v>51</v>
      </c>
      <c r="AI885" s="18">
        <f>AI883-AI884</f>
        <v>0</v>
      </c>
      <c r="AJ885" s="1001"/>
      <c r="AK885" s="1047"/>
      <c r="AL885" s="972"/>
      <c r="AM885" s="46" t="s">
        <v>51</v>
      </c>
      <c r="AN885" s="18">
        <f>AN883-AN884</f>
        <v>0</v>
      </c>
      <c r="AO885" s="1001"/>
      <c r="AP885" s="1047"/>
      <c r="AQ885" s="972"/>
      <c r="AR885" s="46" t="s">
        <v>51</v>
      </c>
      <c r="AS885" s="18">
        <f>AS883-AS884</f>
        <v>0</v>
      </c>
      <c r="AT885" s="1001"/>
      <c r="AU885" s="1047"/>
      <c r="AV885" s="972"/>
      <c r="AW885" s="46" t="s">
        <v>51</v>
      </c>
      <c r="AX885" s="18">
        <f>AX883-AX884</f>
        <v>0</v>
      </c>
      <c r="AY885" s="1001"/>
      <c r="AZ885" s="1047"/>
      <c r="BA885" s="972"/>
      <c r="BB885" s="46" t="s">
        <v>51</v>
      </c>
      <c r="BC885" s="18">
        <f>BC883-BC884</f>
        <v>0</v>
      </c>
      <c r="BD885" s="1001"/>
      <c r="BE885" s="1047"/>
      <c r="BF885" s="972"/>
      <c r="BG885" s="46" t="s">
        <v>51</v>
      </c>
      <c r="BH885" s="18">
        <f>BH883-BH884</f>
        <v>0</v>
      </c>
      <c r="BI885" s="1001"/>
      <c r="BJ885" s="1047"/>
      <c r="BK885" s="972"/>
      <c r="BL885" s="77"/>
      <c r="BM885" s="78"/>
      <c r="BN885" s="1001"/>
      <c r="BO885" s="985"/>
      <c r="BP885" s="955"/>
      <c r="BQ885" s="77"/>
      <c r="BR885" s="78"/>
      <c r="BS885" s="1001"/>
      <c r="BT885" s="985"/>
      <c r="BU885" s="955"/>
      <c r="BV885" s="77"/>
      <c r="BW885" s="78"/>
      <c r="BX885" s="1001"/>
      <c r="BY885" s="985"/>
      <c r="BZ885" s="955"/>
      <c r="CA885" s="1005"/>
      <c r="CB885" s="1021"/>
      <c r="CC885" s="1014"/>
    </row>
    <row r="886" spans="1:81" ht="18" customHeight="1">
      <c r="A886" s="1180"/>
      <c r="B886" s="1161"/>
      <c r="C886" s="1170" t="str">
        <f>職員設定!$H$7</f>
        <v>調整手当</v>
      </c>
      <c r="D886" s="44" t="s">
        <v>38</v>
      </c>
      <c r="E886" s="32"/>
      <c r="F886" s="1001"/>
      <c r="G886" s="1045">
        <f>E888*F877-H886</f>
        <v>0</v>
      </c>
      <c r="H886" s="1095"/>
      <c r="I886" s="44" t="s">
        <v>38</v>
      </c>
      <c r="J886" s="32"/>
      <c r="K886" s="1001"/>
      <c r="L886" s="1045">
        <f>J888*K877-M886</f>
        <v>0</v>
      </c>
      <c r="M886" s="1095"/>
      <c r="N886" s="44" t="s">
        <v>38</v>
      </c>
      <c r="O886" s="32"/>
      <c r="P886" s="1001"/>
      <c r="Q886" s="1045">
        <f>O888*P877-R886</f>
        <v>0</v>
      </c>
      <c r="R886" s="970">
        <f>IF(O877="",0,$M$886)</f>
        <v>0</v>
      </c>
      <c r="S886" s="44" t="s">
        <v>38</v>
      </c>
      <c r="T886" s="32"/>
      <c r="U886" s="1001"/>
      <c r="V886" s="1045">
        <f>T888*U877-W886</f>
        <v>0</v>
      </c>
      <c r="W886" s="970">
        <f>IF(T877="",0,$M$886)</f>
        <v>0</v>
      </c>
      <c r="X886" s="44" t="s">
        <v>38</v>
      </c>
      <c r="Y886" s="32"/>
      <c r="Z886" s="1001"/>
      <c r="AA886" s="1045">
        <f>Y888*Z877-AB886</f>
        <v>0</v>
      </c>
      <c r="AB886" s="970">
        <f>IF(Y877="",0,$M$886)</f>
        <v>0</v>
      </c>
      <c r="AC886" s="44" t="s">
        <v>38</v>
      </c>
      <c r="AD886" s="32"/>
      <c r="AE886" s="1001"/>
      <c r="AF886" s="1045">
        <f>AD888*AE877-AG886</f>
        <v>0</v>
      </c>
      <c r="AG886" s="970">
        <f>IF(AD877="",0,$M$886)</f>
        <v>0</v>
      </c>
      <c r="AH886" s="44" t="s">
        <v>38</v>
      </c>
      <c r="AI886" s="32"/>
      <c r="AJ886" s="1001"/>
      <c r="AK886" s="1045">
        <f>AI888*AJ877-AL886</f>
        <v>0</v>
      </c>
      <c r="AL886" s="970">
        <f>IF(AI877="",0,$M$886)</f>
        <v>0</v>
      </c>
      <c r="AM886" s="44" t="s">
        <v>38</v>
      </c>
      <c r="AN886" s="32"/>
      <c r="AO886" s="1001"/>
      <c r="AP886" s="1045">
        <f>AN888*AO877-AQ886</f>
        <v>0</v>
      </c>
      <c r="AQ886" s="970">
        <f>IF(AN877="",0,$M$886)</f>
        <v>0</v>
      </c>
      <c r="AR886" s="44" t="s">
        <v>38</v>
      </c>
      <c r="AS886" s="32"/>
      <c r="AT886" s="1001"/>
      <c r="AU886" s="1045">
        <f>AS888*AT877-AV886</f>
        <v>0</v>
      </c>
      <c r="AV886" s="970">
        <f>IF(AS877="",0,$M$886)</f>
        <v>0</v>
      </c>
      <c r="AW886" s="44" t="s">
        <v>38</v>
      </c>
      <c r="AX886" s="32"/>
      <c r="AY886" s="1001"/>
      <c r="AZ886" s="1045">
        <f>AX888*AY877-BA886</f>
        <v>0</v>
      </c>
      <c r="BA886" s="970">
        <f>IF(AX877="",0,$M$886)</f>
        <v>0</v>
      </c>
      <c r="BB886" s="44" t="s">
        <v>38</v>
      </c>
      <c r="BC886" s="32"/>
      <c r="BD886" s="1001"/>
      <c r="BE886" s="1045">
        <f>BC888*BD877-BF886</f>
        <v>0</v>
      </c>
      <c r="BF886" s="970">
        <f>IF(BC877="",0,$M$886)</f>
        <v>0</v>
      </c>
      <c r="BG886" s="44" t="s">
        <v>38</v>
      </c>
      <c r="BH886" s="32"/>
      <c r="BI886" s="1001"/>
      <c r="BJ886" s="1045">
        <f>BH888*BI877-BK886</f>
        <v>0</v>
      </c>
      <c r="BK886" s="970">
        <f>IF(BH877="",0,$M$886)</f>
        <v>0</v>
      </c>
      <c r="BL886" s="75"/>
      <c r="BM886" s="76"/>
      <c r="BN886" s="1001"/>
      <c r="BO886" s="983"/>
      <c r="BP886" s="960"/>
      <c r="BQ886" s="75"/>
      <c r="BR886" s="76"/>
      <c r="BS886" s="1001"/>
      <c r="BT886" s="983"/>
      <c r="BU886" s="960"/>
      <c r="BV886" s="75"/>
      <c r="BW886" s="76"/>
      <c r="BX886" s="1001"/>
      <c r="BY886" s="983"/>
      <c r="BZ886" s="960"/>
      <c r="CA886" s="1003">
        <f t="shared" ref="CA886" si="381">BJ886+BK886+BE886+BF886+AZ886+BA886+AU886+AV886+AP886+AQ886+AK886+AL886+AF886+AG886+AA886+AB886+V886+W886+Q886+R886+L886+M886+G886+H886</f>
        <v>0</v>
      </c>
      <c r="CB886" s="1019">
        <f t="shared" ref="CB886" si="382">H886+M886</f>
        <v>0</v>
      </c>
      <c r="CC886" s="1018">
        <f t="shared" ref="CC886" si="383">BK886+BF886+BA886+AV886+AQ886+AL886+AG886+AB886+W886+R886</f>
        <v>0</v>
      </c>
    </row>
    <row r="887" spans="1:81" s="230" customFormat="1" ht="18" customHeight="1">
      <c r="A887" s="1180"/>
      <c r="B887" s="1162"/>
      <c r="C887" s="1140"/>
      <c r="D887" s="45" t="s">
        <v>1</v>
      </c>
      <c r="E887" s="149" t="str">
        <f>IF(E886&lt;&gt;"",職員設定!H24,"0")</f>
        <v>0</v>
      </c>
      <c r="F887" s="1001"/>
      <c r="G887" s="1046"/>
      <c r="H887" s="1103"/>
      <c r="I887" s="45" t="s">
        <v>1</v>
      </c>
      <c r="J887" s="149" t="str">
        <f>IF(J886&lt;&gt;"",職員設定!H24,"0")</f>
        <v>0</v>
      </c>
      <c r="K887" s="1001"/>
      <c r="L887" s="1046"/>
      <c r="M887" s="1103"/>
      <c r="N887" s="45" t="s">
        <v>71</v>
      </c>
      <c r="O887" s="149" t="str">
        <f>IF(O886&lt;&gt;"",職員設定!$H$24,"0")</f>
        <v>0</v>
      </c>
      <c r="P887" s="1001"/>
      <c r="Q887" s="1046"/>
      <c r="R887" s="971"/>
      <c r="S887" s="45" t="s">
        <v>71</v>
      </c>
      <c r="T887" s="149" t="str">
        <f>IF(T886&lt;&gt;"",職員設定!$H$24,"0")</f>
        <v>0</v>
      </c>
      <c r="U887" s="1001"/>
      <c r="V887" s="1046"/>
      <c r="W887" s="971"/>
      <c r="X887" s="45" t="s">
        <v>71</v>
      </c>
      <c r="Y887" s="149" t="str">
        <f>IF(Y886&lt;&gt;"",職員設定!$H$24,"0")</f>
        <v>0</v>
      </c>
      <c r="Z887" s="1001"/>
      <c r="AA887" s="1046"/>
      <c r="AB887" s="971"/>
      <c r="AC887" s="45" t="s">
        <v>71</v>
      </c>
      <c r="AD887" s="149" t="str">
        <f>IF(AD886&lt;&gt;"",職員設定!$H$24,"0")</f>
        <v>0</v>
      </c>
      <c r="AE887" s="1001"/>
      <c r="AF887" s="1046"/>
      <c r="AG887" s="971"/>
      <c r="AH887" s="45" t="s">
        <v>71</v>
      </c>
      <c r="AI887" s="149" t="str">
        <f>IF(AI886&lt;&gt;"",職員設定!$H$24,"0")</f>
        <v>0</v>
      </c>
      <c r="AJ887" s="1001"/>
      <c r="AK887" s="1046"/>
      <c r="AL887" s="971"/>
      <c r="AM887" s="45" t="s">
        <v>71</v>
      </c>
      <c r="AN887" s="149" t="str">
        <f>IF(AN886&lt;&gt;"",職員設定!$H$24,"0")</f>
        <v>0</v>
      </c>
      <c r="AO887" s="1001"/>
      <c r="AP887" s="1046"/>
      <c r="AQ887" s="971"/>
      <c r="AR887" s="45" t="s">
        <v>71</v>
      </c>
      <c r="AS887" s="149" t="str">
        <f>IF(AS886&lt;&gt;"",職員設定!$H$24,"0")</f>
        <v>0</v>
      </c>
      <c r="AT887" s="1001"/>
      <c r="AU887" s="1046"/>
      <c r="AV887" s="971"/>
      <c r="AW887" s="45" t="s">
        <v>71</v>
      </c>
      <c r="AX887" s="149" t="str">
        <f>IF(AX886&lt;&gt;"",職員設定!$H$24,"0")</f>
        <v>0</v>
      </c>
      <c r="AY887" s="1001"/>
      <c r="AZ887" s="1046"/>
      <c r="BA887" s="971"/>
      <c r="BB887" s="45" t="s">
        <v>71</v>
      </c>
      <c r="BC887" s="149" t="str">
        <f>IF(BC886&lt;&gt;"",職員設定!$H$24,"0")</f>
        <v>0</v>
      </c>
      <c r="BD887" s="1001"/>
      <c r="BE887" s="1046"/>
      <c r="BF887" s="971"/>
      <c r="BG887" s="45" t="s">
        <v>71</v>
      </c>
      <c r="BH887" s="149" t="str">
        <f>IF(BH886&lt;&gt;"",職員設定!$H$24,"0")</f>
        <v>0</v>
      </c>
      <c r="BI887" s="1001"/>
      <c r="BJ887" s="1046"/>
      <c r="BK887" s="971"/>
      <c r="BL887" s="45"/>
      <c r="BM887" s="149"/>
      <c r="BN887" s="1001"/>
      <c r="BO887" s="984"/>
      <c r="BP887" s="954"/>
      <c r="BQ887" s="45"/>
      <c r="BR887" s="149"/>
      <c r="BS887" s="1001"/>
      <c r="BT887" s="984"/>
      <c r="BU887" s="954"/>
      <c r="BV887" s="45"/>
      <c r="BW887" s="149"/>
      <c r="BX887" s="1001"/>
      <c r="BY887" s="984"/>
      <c r="BZ887" s="954"/>
      <c r="CA887" s="1004"/>
      <c r="CB887" s="1020"/>
      <c r="CC887" s="1013"/>
    </row>
    <row r="888" spans="1:81" ht="18" customHeight="1" thickBot="1">
      <c r="A888" s="1180"/>
      <c r="B888" s="1162"/>
      <c r="C888" s="1141"/>
      <c r="D888" s="46" t="s">
        <v>51</v>
      </c>
      <c r="E888" s="18">
        <f>E886-E887</f>
        <v>0</v>
      </c>
      <c r="F888" s="1001"/>
      <c r="G888" s="1047"/>
      <c r="H888" s="1104"/>
      <c r="I888" s="46" t="s">
        <v>51</v>
      </c>
      <c r="J888" s="18">
        <f>J886-J887</f>
        <v>0</v>
      </c>
      <c r="K888" s="1001"/>
      <c r="L888" s="1047"/>
      <c r="M888" s="1104"/>
      <c r="N888" s="46" t="s">
        <v>51</v>
      </c>
      <c r="O888" s="18">
        <f>O886-O887</f>
        <v>0</v>
      </c>
      <c r="P888" s="1001"/>
      <c r="Q888" s="1047"/>
      <c r="R888" s="972"/>
      <c r="S888" s="46" t="s">
        <v>51</v>
      </c>
      <c r="T888" s="18">
        <f>T886-T887</f>
        <v>0</v>
      </c>
      <c r="U888" s="1001"/>
      <c r="V888" s="1047"/>
      <c r="W888" s="972"/>
      <c r="X888" s="46" t="s">
        <v>51</v>
      </c>
      <c r="Y888" s="18">
        <f>Y886-Y887</f>
        <v>0</v>
      </c>
      <c r="Z888" s="1001"/>
      <c r="AA888" s="1047"/>
      <c r="AB888" s="972"/>
      <c r="AC888" s="46" t="s">
        <v>51</v>
      </c>
      <c r="AD888" s="18">
        <f>AD886-AD887</f>
        <v>0</v>
      </c>
      <c r="AE888" s="1001"/>
      <c r="AF888" s="1047"/>
      <c r="AG888" s="972"/>
      <c r="AH888" s="46" t="s">
        <v>51</v>
      </c>
      <c r="AI888" s="18">
        <f>AI886-AI887</f>
        <v>0</v>
      </c>
      <c r="AJ888" s="1001"/>
      <c r="AK888" s="1047"/>
      <c r="AL888" s="972"/>
      <c r="AM888" s="46" t="s">
        <v>51</v>
      </c>
      <c r="AN888" s="18">
        <f>AN886-AN887</f>
        <v>0</v>
      </c>
      <c r="AO888" s="1001"/>
      <c r="AP888" s="1047"/>
      <c r="AQ888" s="972"/>
      <c r="AR888" s="46" t="s">
        <v>51</v>
      </c>
      <c r="AS888" s="18">
        <f>AS886-AS887</f>
        <v>0</v>
      </c>
      <c r="AT888" s="1001"/>
      <c r="AU888" s="1047"/>
      <c r="AV888" s="972"/>
      <c r="AW888" s="46" t="s">
        <v>51</v>
      </c>
      <c r="AX888" s="18">
        <f>AX886-AX887</f>
        <v>0</v>
      </c>
      <c r="AY888" s="1001"/>
      <c r="AZ888" s="1047"/>
      <c r="BA888" s="972"/>
      <c r="BB888" s="46" t="s">
        <v>51</v>
      </c>
      <c r="BC888" s="18">
        <f>BC886-BC887</f>
        <v>0</v>
      </c>
      <c r="BD888" s="1001"/>
      <c r="BE888" s="1047"/>
      <c r="BF888" s="972"/>
      <c r="BG888" s="46" t="s">
        <v>51</v>
      </c>
      <c r="BH888" s="18">
        <f>BH886-BH887</f>
        <v>0</v>
      </c>
      <c r="BI888" s="1001"/>
      <c r="BJ888" s="1047"/>
      <c r="BK888" s="972"/>
      <c r="BL888" s="77"/>
      <c r="BM888" s="78"/>
      <c r="BN888" s="1001"/>
      <c r="BO888" s="985"/>
      <c r="BP888" s="955"/>
      <c r="BQ888" s="77"/>
      <c r="BR888" s="78"/>
      <c r="BS888" s="1001"/>
      <c r="BT888" s="985"/>
      <c r="BU888" s="955"/>
      <c r="BV888" s="77"/>
      <c r="BW888" s="78"/>
      <c r="BX888" s="1001"/>
      <c r="BY888" s="985"/>
      <c r="BZ888" s="955"/>
      <c r="CA888" s="1005"/>
      <c r="CB888" s="1021"/>
      <c r="CC888" s="1014"/>
    </row>
    <row r="889" spans="1:81" ht="18" customHeight="1">
      <c r="A889" s="1180"/>
      <c r="B889" s="1162"/>
      <c r="C889" s="1140" t="str">
        <f>職員設定!$I$7</f>
        <v>名称</v>
      </c>
      <c r="D889" s="44" t="s">
        <v>38</v>
      </c>
      <c r="E889" s="32"/>
      <c r="F889" s="1001"/>
      <c r="G889" s="1046">
        <f>E891*F877-H889</f>
        <v>0</v>
      </c>
      <c r="H889" s="1095"/>
      <c r="I889" s="44" t="s">
        <v>38</v>
      </c>
      <c r="J889" s="32"/>
      <c r="K889" s="1001"/>
      <c r="L889" s="1046">
        <f>J891*K877-M889</f>
        <v>0</v>
      </c>
      <c r="M889" s="1095"/>
      <c r="N889" s="48" t="s">
        <v>38</v>
      </c>
      <c r="O889" s="33"/>
      <c r="P889" s="1001"/>
      <c r="Q889" s="1046">
        <f>O891*P877-R889</f>
        <v>0</v>
      </c>
      <c r="R889" s="970">
        <f>IF(O877="",0,$M$889)</f>
        <v>0</v>
      </c>
      <c r="S889" s="48" t="s">
        <v>38</v>
      </c>
      <c r="T889" s="33"/>
      <c r="U889" s="1001"/>
      <c r="V889" s="1046">
        <f>T891*U877-W889</f>
        <v>0</v>
      </c>
      <c r="W889" s="970">
        <f>IF(T877="",0,$M$889)</f>
        <v>0</v>
      </c>
      <c r="X889" s="48" t="s">
        <v>38</v>
      </c>
      <c r="Y889" s="33"/>
      <c r="Z889" s="1001"/>
      <c r="AA889" s="1046">
        <f>Y891*Z877-AB889</f>
        <v>0</v>
      </c>
      <c r="AB889" s="970">
        <f>IF(Y877="",0,$M$889)</f>
        <v>0</v>
      </c>
      <c r="AC889" s="48" t="s">
        <v>38</v>
      </c>
      <c r="AD889" s="33"/>
      <c r="AE889" s="1001"/>
      <c r="AF889" s="1046">
        <f>AD891*AE877-AG889</f>
        <v>0</v>
      </c>
      <c r="AG889" s="970">
        <f>IF(AD877="",0,$M$889)</f>
        <v>0</v>
      </c>
      <c r="AH889" s="48" t="s">
        <v>38</v>
      </c>
      <c r="AI889" s="33"/>
      <c r="AJ889" s="1001"/>
      <c r="AK889" s="1046">
        <f>AI891*AJ877-AL889</f>
        <v>0</v>
      </c>
      <c r="AL889" s="970">
        <f>IF(AI877="",0,$M$889)</f>
        <v>0</v>
      </c>
      <c r="AM889" s="48" t="s">
        <v>38</v>
      </c>
      <c r="AN889" s="33"/>
      <c r="AO889" s="1001"/>
      <c r="AP889" s="1046">
        <f>AN891*AO877-AQ889</f>
        <v>0</v>
      </c>
      <c r="AQ889" s="970">
        <f>IF(AN877="",0,$M$889)</f>
        <v>0</v>
      </c>
      <c r="AR889" s="48" t="s">
        <v>38</v>
      </c>
      <c r="AS889" s="33"/>
      <c r="AT889" s="1001"/>
      <c r="AU889" s="1046">
        <f>AS891*AT877-AV889</f>
        <v>0</v>
      </c>
      <c r="AV889" s="970">
        <f>IF(AS877="",0,$M$889)</f>
        <v>0</v>
      </c>
      <c r="AW889" s="48" t="s">
        <v>38</v>
      </c>
      <c r="AX889" s="33"/>
      <c r="AY889" s="1001"/>
      <c r="AZ889" s="1046">
        <f>AX891*AY877-BA889</f>
        <v>0</v>
      </c>
      <c r="BA889" s="970">
        <f>IF(AX877="",0,$M$889)</f>
        <v>0</v>
      </c>
      <c r="BB889" s="48" t="s">
        <v>38</v>
      </c>
      <c r="BC889" s="33"/>
      <c r="BD889" s="1001"/>
      <c r="BE889" s="1046">
        <f>BC891*BD877-BF889</f>
        <v>0</v>
      </c>
      <c r="BF889" s="970">
        <f>IF(BC877="",0,$M$889)</f>
        <v>0</v>
      </c>
      <c r="BG889" s="48" t="s">
        <v>38</v>
      </c>
      <c r="BH889" s="33"/>
      <c r="BI889" s="1001"/>
      <c r="BJ889" s="1046">
        <f>BH891*BI877-BK889</f>
        <v>0</v>
      </c>
      <c r="BK889" s="970">
        <f>IF(BH877="",0,$M$889)</f>
        <v>0</v>
      </c>
      <c r="BL889" s="75"/>
      <c r="BM889" s="76"/>
      <c r="BN889" s="1001"/>
      <c r="BO889" s="984"/>
      <c r="BP889" s="960"/>
      <c r="BQ889" s="75"/>
      <c r="BR889" s="76"/>
      <c r="BS889" s="1001"/>
      <c r="BT889" s="984"/>
      <c r="BU889" s="960"/>
      <c r="BV889" s="75"/>
      <c r="BW889" s="76"/>
      <c r="BX889" s="1001"/>
      <c r="BY889" s="984"/>
      <c r="BZ889" s="960"/>
      <c r="CA889" s="1003">
        <f t="shared" ref="CA889" si="384">BJ889+BK889+BE889+BF889+AZ889+BA889+AU889+AV889+AP889+AQ889+AK889+AL889+AF889+AG889+AA889+AB889+V889+W889+Q889+R889+L889+M889+G889+H889</f>
        <v>0</v>
      </c>
      <c r="CB889" s="1019">
        <f t="shared" ref="CB889" si="385">H889+M889</f>
        <v>0</v>
      </c>
      <c r="CC889" s="1018">
        <f>BK889+BF889+BA889+AV889+AQ889+AL889+AG889+AB889+W889+R889</f>
        <v>0</v>
      </c>
    </row>
    <row r="890" spans="1:81" s="230" customFormat="1" ht="18" customHeight="1">
      <c r="A890" s="1180"/>
      <c r="B890" s="1162"/>
      <c r="C890" s="1140"/>
      <c r="D890" s="45" t="s">
        <v>1</v>
      </c>
      <c r="E890" s="149" t="str">
        <f>IF(E889&lt;&gt;"",職員設定!I24,"0")</f>
        <v>0</v>
      </c>
      <c r="F890" s="1001"/>
      <c r="G890" s="1046"/>
      <c r="H890" s="1103"/>
      <c r="I890" s="45" t="s">
        <v>1</v>
      </c>
      <c r="J890" s="149" t="str">
        <f>IF(J889&lt;&gt;"",職員設定!I24,"0")</f>
        <v>0</v>
      </c>
      <c r="K890" s="1001"/>
      <c r="L890" s="1046"/>
      <c r="M890" s="1103"/>
      <c r="N890" s="45" t="s">
        <v>71</v>
      </c>
      <c r="O890" s="149" t="str">
        <f>IF(O889&lt;&gt;"",職員設定!$I$24,"0")</f>
        <v>0</v>
      </c>
      <c r="P890" s="1001"/>
      <c r="Q890" s="1046"/>
      <c r="R890" s="971"/>
      <c r="S890" s="45" t="s">
        <v>71</v>
      </c>
      <c r="T890" s="149" t="str">
        <f>IF(T889&lt;&gt;"",職員設定!$I$24,"0")</f>
        <v>0</v>
      </c>
      <c r="U890" s="1001"/>
      <c r="V890" s="1046"/>
      <c r="W890" s="971"/>
      <c r="X890" s="45" t="s">
        <v>71</v>
      </c>
      <c r="Y890" s="149" t="str">
        <f>IF(Y889&lt;&gt;"",職員設定!$I$24,"0")</f>
        <v>0</v>
      </c>
      <c r="Z890" s="1001"/>
      <c r="AA890" s="1046"/>
      <c r="AB890" s="971"/>
      <c r="AC890" s="45" t="s">
        <v>71</v>
      </c>
      <c r="AD890" s="149" t="str">
        <f>IF(AD889&lt;&gt;"",職員設定!$I$24,"0")</f>
        <v>0</v>
      </c>
      <c r="AE890" s="1001"/>
      <c r="AF890" s="1046"/>
      <c r="AG890" s="971"/>
      <c r="AH890" s="45" t="s">
        <v>71</v>
      </c>
      <c r="AI890" s="149" t="str">
        <f>IF(AI889&lt;&gt;"",職員設定!$I$24,"0")</f>
        <v>0</v>
      </c>
      <c r="AJ890" s="1001"/>
      <c r="AK890" s="1046"/>
      <c r="AL890" s="971"/>
      <c r="AM890" s="45" t="s">
        <v>71</v>
      </c>
      <c r="AN890" s="149" t="str">
        <f>IF(AN889&lt;&gt;"",職員設定!$I$24,"0")</f>
        <v>0</v>
      </c>
      <c r="AO890" s="1001"/>
      <c r="AP890" s="1046"/>
      <c r="AQ890" s="971"/>
      <c r="AR890" s="45" t="s">
        <v>71</v>
      </c>
      <c r="AS890" s="149" t="str">
        <f>IF(AS889&lt;&gt;"",職員設定!$I$24,"0")</f>
        <v>0</v>
      </c>
      <c r="AT890" s="1001"/>
      <c r="AU890" s="1046"/>
      <c r="AV890" s="971"/>
      <c r="AW890" s="45" t="s">
        <v>71</v>
      </c>
      <c r="AX890" s="149" t="str">
        <f>IF(AX889&lt;&gt;"",職員設定!$I$24,"0")</f>
        <v>0</v>
      </c>
      <c r="AY890" s="1001"/>
      <c r="AZ890" s="1046"/>
      <c r="BA890" s="971"/>
      <c r="BB890" s="45" t="s">
        <v>71</v>
      </c>
      <c r="BC890" s="149" t="str">
        <f>IF(BC889&lt;&gt;"",職員設定!$I$24,"0")</f>
        <v>0</v>
      </c>
      <c r="BD890" s="1001"/>
      <c r="BE890" s="1046"/>
      <c r="BF890" s="971"/>
      <c r="BG890" s="45" t="s">
        <v>71</v>
      </c>
      <c r="BH890" s="149" t="str">
        <f>IF(BH889&lt;&gt;"",職員設定!$I$24,"0")</f>
        <v>0</v>
      </c>
      <c r="BI890" s="1001"/>
      <c r="BJ890" s="1046"/>
      <c r="BK890" s="971"/>
      <c r="BL890" s="45"/>
      <c r="BM890" s="149"/>
      <c r="BN890" s="1001"/>
      <c r="BO890" s="984"/>
      <c r="BP890" s="954"/>
      <c r="BQ890" s="45"/>
      <c r="BR890" s="149"/>
      <c r="BS890" s="1001"/>
      <c r="BT890" s="984"/>
      <c r="BU890" s="954"/>
      <c r="BV890" s="45"/>
      <c r="BW890" s="149"/>
      <c r="BX890" s="1001"/>
      <c r="BY890" s="984"/>
      <c r="BZ890" s="954"/>
      <c r="CA890" s="1004"/>
      <c r="CB890" s="1020"/>
      <c r="CC890" s="1013"/>
    </row>
    <row r="891" spans="1:81" ht="18" customHeight="1" thickBot="1">
      <c r="A891" s="1180"/>
      <c r="B891" s="1163"/>
      <c r="C891" s="1141"/>
      <c r="D891" s="46" t="s">
        <v>51</v>
      </c>
      <c r="E891" s="18">
        <f>E889-E890</f>
        <v>0</v>
      </c>
      <c r="F891" s="1001"/>
      <c r="G891" s="1047"/>
      <c r="H891" s="1104"/>
      <c r="I891" s="46" t="s">
        <v>51</v>
      </c>
      <c r="J891" s="18">
        <f>J889-J890</f>
        <v>0</v>
      </c>
      <c r="K891" s="1001"/>
      <c r="L891" s="1047"/>
      <c r="M891" s="1104"/>
      <c r="N891" s="46" t="s">
        <v>51</v>
      </c>
      <c r="O891" s="18">
        <f>O889-O890</f>
        <v>0</v>
      </c>
      <c r="P891" s="1001"/>
      <c r="Q891" s="1047"/>
      <c r="R891" s="972"/>
      <c r="S891" s="46" t="s">
        <v>51</v>
      </c>
      <c r="T891" s="18">
        <f>T889-T890</f>
        <v>0</v>
      </c>
      <c r="U891" s="1001"/>
      <c r="V891" s="1047"/>
      <c r="W891" s="972"/>
      <c r="X891" s="46" t="s">
        <v>51</v>
      </c>
      <c r="Y891" s="18">
        <f>Y889-Y890</f>
        <v>0</v>
      </c>
      <c r="Z891" s="1001"/>
      <c r="AA891" s="1047"/>
      <c r="AB891" s="972"/>
      <c r="AC891" s="46" t="s">
        <v>51</v>
      </c>
      <c r="AD891" s="18">
        <f>AD889-AD890</f>
        <v>0</v>
      </c>
      <c r="AE891" s="1001"/>
      <c r="AF891" s="1047"/>
      <c r="AG891" s="972"/>
      <c r="AH891" s="46" t="s">
        <v>51</v>
      </c>
      <c r="AI891" s="18">
        <f>AI889-AI890</f>
        <v>0</v>
      </c>
      <c r="AJ891" s="1001"/>
      <c r="AK891" s="1047"/>
      <c r="AL891" s="972"/>
      <c r="AM891" s="46" t="s">
        <v>51</v>
      </c>
      <c r="AN891" s="18">
        <f>AN889-AN890</f>
        <v>0</v>
      </c>
      <c r="AO891" s="1001"/>
      <c r="AP891" s="1047"/>
      <c r="AQ891" s="972"/>
      <c r="AR891" s="46" t="s">
        <v>51</v>
      </c>
      <c r="AS891" s="18">
        <f>AS889-AS890</f>
        <v>0</v>
      </c>
      <c r="AT891" s="1001"/>
      <c r="AU891" s="1047"/>
      <c r="AV891" s="972"/>
      <c r="AW891" s="46" t="s">
        <v>51</v>
      </c>
      <c r="AX891" s="18">
        <f>AX889-AX890</f>
        <v>0</v>
      </c>
      <c r="AY891" s="1001"/>
      <c r="AZ891" s="1047"/>
      <c r="BA891" s="972"/>
      <c r="BB891" s="46" t="s">
        <v>51</v>
      </c>
      <c r="BC891" s="18">
        <f>BC889-BC890</f>
        <v>0</v>
      </c>
      <c r="BD891" s="1001"/>
      <c r="BE891" s="1047"/>
      <c r="BF891" s="972"/>
      <c r="BG891" s="46" t="s">
        <v>51</v>
      </c>
      <c r="BH891" s="18">
        <f>BH889-BH890</f>
        <v>0</v>
      </c>
      <c r="BI891" s="1001"/>
      <c r="BJ891" s="1047"/>
      <c r="BK891" s="972"/>
      <c r="BL891" s="77"/>
      <c r="BM891" s="78"/>
      <c r="BN891" s="1001"/>
      <c r="BO891" s="985"/>
      <c r="BP891" s="955"/>
      <c r="BQ891" s="77"/>
      <c r="BR891" s="78"/>
      <c r="BS891" s="1001"/>
      <c r="BT891" s="985"/>
      <c r="BU891" s="955"/>
      <c r="BV891" s="77"/>
      <c r="BW891" s="78"/>
      <c r="BX891" s="1001"/>
      <c r="BY891" s="985"/>
      <c r="BZ891" s="955"/>
      <c r="CA891" s="1005"/>
      <c r="CB891" s="1021"/>
      <c r="CC891" s="1014"/>
    </row>
    <row r="892" spans="1:81" ht="18" customHeight="1">
      <c r="A892" s="1180"/>
      <c r="B892" s="1142" t="s">
        <v>53</v>
      </c>
      <c r="C892" s="1177" t="str">
        <f>職員設定!$J$7</f>
        <v>名称</v>
      </c>
      <c r="D892" s="44" t="s">
        <v>48</v>
      </c>
      <c r="E892" s="32"/>
      <c r="F892" s="1001"/>
      <c r="G892" s="1045">
        <f>E895*F877-H892</f>
        <v>0</v>
      </c>
      <c r="H892" s="1095"/>
      <c r="I892" s="44" t="s">
        <v>48</v>
      </c>
      <c r="J892" s="32"/>
      <c r="K892" s="1001"/>
      <c r="L892" s="1045">
        <f>J895*K877-M892</f>
        <v>0</v>
      </c>
      <c r="M892" s="1095"/>
      <c r="N892" s="44" t="s">
        <v>48</v>
      </c>
      <c r="O892" s="32"/>
      <c r="P892" s="1001"/>
      <c r="Q892" s="1045">
        <f>O895*P877-R892</f>
        <v>0</v>
      </c>
      <c r="R892" s="986"/>
      <c r="S892" s="44" t="s">
        <v>48</v>
      </c>
      <c r="T892" s="32"/>
      <c r="U892" s="1001"/>
      <c r="V892" s="1045">
        <f>T895*U877-W892</f>
        <v>0</v>
      </c>
      <c r="W892" s="986"/>
      <c r="X892" s="44" t="s">
        <v>48</v>
      </c>
      <c r="Y892" s="32"/>
      <c r="Z892" s="1001"/>
      <c r="AA892" s="1045">
        <f>Y895*Z877-AB892</f>
        <v>0</v>
      </c>
      <c r="AB892" s="986"/>
      <c r="AC892" s="44" t="s">
        <v>48</v>
      </c>
      <c r="AD892" s="32"/>
      <c r="AE892" s="1001"/>
      <c r="AF892" s="1045">
        <f>AD895*AE877-AG892</f>
        <v>0</v>
      </c>
      <c r="AG892" s="986"/>
      <c r="AH892" s="44" t="s">
        <v>48</v>
      </c>
      <c r="AI892" s="32"/>
      <c r="AJ892" s="1001"/>
      <c r="AK892" s="1045">
        <f>AI895*AJ877-AL892</f>
        <v>0</v>
      </c>
      <c r="AL892" s="986"/>
      <c r="AM892" s="44" t="s">
        <v>48</v>
      </c>
      <c r="AN892" s="32"/>
      <c r="AO892" s="1001"/>
      <c r="AP892" s="1045">
        <f>AN895*AO877-AQ892</f>
        <v>0</v>
      </c>
      <c r="AQ892" s="986"/>
      <c r="AR892" s="44" t="s">
        <v>48</v>
      </c>
      <c r="AS892" s="32"/>
      <c r="AT892" s="1001"/>
      <c r="AU892" s="1045">
        <f>AS895*AT877-AV892</f>
        <v>0</v>
      </c>
      <c r="AV892" s="986"/>
      <c r="AW892" s="44" t="s">
        <v>48</v>
      </c>
      <c r="AX892" s="32"/>
      <c r="AY892" s="1001"/>
      <c r="AZ892" s="1045">
        <f>AX895*AY877-BA892</f>
        <v>0</v>
      </c>
      <c r="BA892" s="986"/>
      <c r="BB892" s="44" t="s">
        <v>48</v>
      </c>
      <c r="BC892" s="32"/>
      <c r="BD892" s="1001"/>
      <c r="BE892" s="1045">
        <f>BC895*BD877-BF892</f>
        <v>0</v>
      </c>
      <c r="BF892" s="986"/>
      <c r="BG892" s="44" t="s">
        <v>48</v>
      </c>
      <c r="BH892" s="32"/>
      <c r="BI892" s="1001"/>
      <c r="BJ892" s="1045">
        <f>BH895*BI877-BK892</f>
        <v>0</v>
      </c>
      <c r="BK892" s="986"/>
      <c r="BL892" s="409" t="s">
        <v>206</v>
      </c>
      <c r="BM892" s="32"/>
      <c r="BN892" s="1001"/>
      <c r="BO892" s="973">
        <f>BM895*BN877-BP892</f>
        <v>0</v>
      </c>
      <c r="BP892" s="961">
        <f>IF(BM893&gt;BM892,(BM893-BM892)*BN877,0)</f>
        <v>0</v>
      </c>
      <c r="BQ892" s="409" t="s">
        <v>206</v>
      </c>
      <c r="BR892" s="32"/>
      <c r="BS892" s="1001"/>
      <c r="BT892" s="973">
        <f>BR895*BS877-BU892</f>
        <v>0</v>
      </c>
      <c r="BU892" s="961">
        <f>IF(BR893&gt;BR892,(BR893-BR892)*BS877,0)</f>
        <v>0</v>
      </c>
      <c r="BV892" s="409" t="s">
        <v>206</v>
      </c>
      <c r="BW892" s="32"/>
      <c r="BX892" s="1001"/>
      <c r="BY892" s="973">
        <f>BW895*BX877-BZ892</f>
        <v>0</v>
      </c>
      <c r="BZ892" s="961">
        <f>IF(BW893&gt;BW892,(BW893-BW892)*BX877,0)</f>
        <v>0</v>
      </c>
      <c r="CA892" s="1003">
        <f>BJ892+BK892+BE892+BF892+AZ892+BA892+AU892+AV892+AP892+AQ892+AK892+AL892+AF892+AG892+AA892+AB892+V892+W892+Q892+R892+L892+M892+G892+H892+BO892+BP892+BT892+BU892+BY892+BZ892</f>
        <v>0</v>
      </c>
      <c r="CB892" s="1019">
        <f>H892+M892</f>
        <v>0</v>
      </c>
      <c r="CC892" s="944">
        <f>BK892+BF892+BA892+AV892+AQ892+AL892+AG892+AB892+W892+R892+BP892+BU892+BZ892</f>
        <v>0</v>
      </c>
    </row>
    <row r="893" spans="1:81" ht="18" customHeight="1">
      <c r="A893" s="1180"/>
      <c r="B893" s="1143"/>
      <c r="C893" s="1178"/>
      <c r="D893" s="48" t="s">
        <v>38</v>
      </c>
      <c r="E893" s="33"/>
      <c r="F893" s="1001"/>
      <c r="G893" s="1046"/>
      <c r="H893" s="1096"/>
      <c r="I893" s="48" t="s">
        <v>38</v>
      </c>
      <c r="J893" s="33"/>
      <c r="K893" s="1001"/>
      <c r="L893" s="1046"/>
      <c r="M893" s="1096"/>
      <c r="N893" s="48" t="s">
        <v>38</v>
      </c>
      <c r="O893" s="33"/>
      <c r="P893" s="1001"/>
      <c r="Q893" s="1046"/>
      <c r="R893" s="987"/>
      <c r="S893" s="48" t="s">
        <v>38</v>
      </c>
      <c r="T893" s="33"/>
      <c r="U893" s="1001"/>
      <c r="V893" s="1046"/>
      <c r="W893" s="987"/>
      <c r="X893" s="48" t="s">
        <v>38</v>
      </c>
      <c r="Y893" s="33"/>
      <c r="Z893" s="1001"/>
      <c r="AA893" s="1046"/>
      <c r="AB893" s="987"/>
      <c r="AC893" s="48" t="s">
        <v>38</v>
      </c>
      <c r="AD893" s="33"/>
      <c r="AE893" s="1001"/>
      <c r="AF893" s="1046"/>
      <c r="AG893" s="987"/>
      <c r="AH893" s="48" t="s">
        <v>38</v>
      </c>
      <c r="AI893" s="33"/>
      <c r="AJ893" s="1001"/>
      <c r="AK893" s="1046"/>
      <c r="AL893" s="987"/>
      <c r="AM893" s="48" t="s">
        <v>38</v>
      </c>
      <c r="AN893" s="33"/>
      <c r="AO893" s="1001"/>
      <c r="AP893" s="1046"/>
      <c r="AQ893" s="987"/>
      <c r="AR893" s="48" t="s">
        <v>38</v>
      </c>
      <c r="AS893" s="33"/>
      <c r="AT893" s="1001"/>
      <c r="AU893" s="1046"/>
      <c r="AV893" s="987"/>
      <c r="AW893" s="48" t="s">
        <v>38</v>
      </c>
      <c r="AX893" s="33"/>
      <c r="AY893" s="1001"/>
      <c r="AZ893" s="1046"/>
      <c r="BA893" s="987"/>
      <c r="BB893" s="48" t="s">
        <v>38</v>
      </c>
      <c r="BC893" s="33"/>
      <c r="BD893" s="1001"/>
      <c r="BE893" s="1046"/>
      <c r="BF893" s="987"/>
      <c r="BG893" s="48" t="s">
        <v>38</v>
      </c>
      <c r="BH893" s="33"/>
      <c r="BI893" s="1001"/>
      <c r="BJ893" s="1046"/>
      <c r="BK893" s="987"/>
      <c r="BL893" s="48" t="s">
        <v>205</v>
      </c>
      <c r="BM893" s="33"/>
      <c r="BN893" s="1001"/>
      <c r="BO893" s="974"/>
      <c r="BP893" s="958"/>
      <c r="BQ893" s="48" t="s">
        <v>205</v>
      </c>
      <c r="BR893" s="33"/>
      <c r="BS893" s="1001"/>
      <c r="BT893" s="974"/>
      <c r="BU893" s="958"/>
      <c r="BV893" s="48" t="s">
        <v>205</v>
      </c>
      <c r="BW893" s="33"/>
      <c r="BX893" s="1001"/>
      <c r="BY893" s="974"/>
      <c r="BZ893" s="958"/>
      <c r="CA893" s="1080"/>
      <c r="CB893" s="1022"/>
      <c r="CC893" s="1028"/>
    </row>
    <row r="894" spans="1:81" ht="18" customHeight="1">
      <c r="A894" s="1180"/>
      <c r="B894" s="1143"/>
      <c r="C894" s="1178"/>
      <c r="D894" s="49" t="s">
        <v>44</v>
      </c>
      <c r="E894" s="34"/>
      <c r="F894" s="1001"/>
      <c r="G894" s="1046"/>
      <c r="H894" s="1096"/>
      <c r="I894" s="49" t="s">
        <v>44</v>
      </c>
      <c r="J894" s="34"/>
      <c r="K894" s="1001"/>
      <c r="L894" s="1046"/>
      <c r="M894" s="1096"/>
      <c r="N894" s="49" t="s">
        <v>44</v>
      </c>
      <c r="O894" s="34"/>
      <c r="P894" s="1001"/>
      <c r="Q894" s="1046"/>
      <c r="R894" s="987"/>
      <c r="S894" s="49" t="s">
        <v>44</v>
      </c>
      <c r="T894" s="34"/>
      <c r="U894" s="1001"/>
      <c r="V894" s="1046"/>
      <c r="W894" s="987"/>
      <c r="X894" s="49" t="s">
        <v>44</v>
      </c>
      <c r="Y894" s="34"/>
      <c r="Z894" s="1001"/>
      <c r="AA894" s="1046"/>
      <c r="AB894" s="987"/>
      <c r="AC894" s="49" t="s">
        <v>44</v>
      </c>
      <c r="AD894" s="34"/>
      <c r="AE894" s="1001"/>
      <c r="AF894" s="1046"/>
      <c r="AG894" s="987"/>
      <c r="AH894" s="49" t="s">
        <v>44</v>
      </c>
      <c r="AI894" s="34"/>
      <c r="AJ894" s="1001"/>
      <c r="AK894" s="1046"/>
      <c r="AL894" s="987"/>
      <c r="AM894" s="49" t="s">
        <v>44</v>
      </c>
      <c r="AN894" s="34"/>
      <c r="AO894" s="1001"/>
      <c r="AP894" s="1046"/>
      <c r="AQ894" s="987"/>
      <c r="AR894" s="49" t="s">
        <v>44</v>
      </c>
      <c r="AS894" s="34"/>
      <c r="AT894" s="1001"/>
      <c r="AU894" s="1046"/>
      <c r="AV894" s="987"/>
      <c r="AW894" s="49" t="s">
        <v>44</v>
      </c>
      <c r="AX894" s="34"/>
      <c r="AY894" s="1001"/>
      <c r="AZ894" s="1046"/>
      <c r="BA894" s="987"/>
      <c r="BB894" s="49" t="s">
        <v>44</v>
      </c>
      <c r="BC894" s="34"/>
      <c r="BD894" s="1001"/>
      <c r="BE894" s="1046"/>
      <c r="BF894" s="987"/>
      <c r="BG894" s="49" t="s">
        <v>44</v>
      </c>
      <c r="BH894" s="34"/>
      <c r="BI894" s="1001"/>
      <c r="BJ894" s="1046"/>
      <c r="BK894" s="987"/>
      <c r="BL894" s="517" t="s">
        <v>52</v>
      </c>
      <c r="BM894" s="28">
        <f>IF(BM893="",0,職員設定!M24)</f>
        <v>0</v>
      </c>
      <c r="BN894" s="1001"/>
      <c r="BO894" s="974"/>
      <c r="BP894" s="958"/>
      <c r="BQ894" s="517" t="s">
        <v>52</v>
      </c>
      <c r="BR894" s="28">
        <f>IF(BR893="",0,職員設定!N24)</f>
        <v>0</v>
      </c>
      <c r="BS894" s="1001"/>
      <c r="BT894" s="974"/>
      <c r="BU894" s="958"/>
      <c r="BV894" s="250" t="s">
        <v>52</v>
      </c>
      <c r="BW894" s="34"/>
      <c r="BX894" s="1001"/>
      <c r="BY894" s="974"/>
      <c r="BZ894" s="958"/>
      <c r="CA894" s="1080"/>
      <c r="CB894" s="1022"/>
      <c r="CC894" s="1028"/>
    </row>
    <row r="895" spans="1:81" ht="18" customHeight="1" thickBot="1">
      <c r="A895" s="1180"/>
      <c r="B895" s="1143"/>
      <c r="C895" s="1179"/>
      <c r="D895" s="50" t="s">
        <v>88</v>
      </c>
      <c r="E895" s="18">
        <f>E893-E894</f>
        <v>0</v>
      </c>
      <c r="F895" s="1001"/>
      <c r="G895" s="1047"/>
      <c r="H895" s="1097"/>
      <c r="I895" s="50" t="s">
        <v>88</v>
      </c>
      <c r="J895" s="18">
        <f>J893-J894</f>
        <v>0</v>
      </c>
      <c r="K895" s="1001"/>
      <c r="L895" s="1047"/>
      <c r="M895" s="1097"/>
      <c r="N895" s="50" t="s">
        <v>88</v>
      </c>
      <c r="O895" s="18">
        <f>O893-O894</f>
        <v>0</v>
      </c>
      <c r="P895" s="1001"/>
      <c r="Q895" s="1047"/>
      <c r="R895" s="988"/>
      <c r="S895" s="50" t="s">
        <v>88</v>
      </c>
      <c r="T895" s="18">
        <f>T893-T894</f>
        <v>0</v>
      </c>
      <c r="U895" s="1001"/>
      <c r="V895" s="1047"/>
      <c r="W895" s="988"/>
      <c r="X895" s="50" t="s">
        <v>88</v>
      </c>
      <c r="Y895" s="18">
        <f>Y893-Y894</f>
        <v>0</v>
      </c>
      <c r="Z895" s="1001"/>
      <c r="AA895" s="1047"/>
      <c r="AB895" s="988"/>
      <c r="AC895" s="50" t="s">
        <v>88</v>
      </c>
      <c r="AD895" s="18">
        <f>AD893-AD894</f>
        <v>0</v>
      </c>
      <c r="AE895" s="1001"/>
      <c r="AF895" s="1047"/>
      <c r="AG895" s="988"/>
      <c r="AH895" s="50" t="s">
        <v>88</v>
      </c>
      <c r="AI895" s="18">
        <f>AI893-AI894</f>
        <v>0</v>
      </c>
      <c r="AJ895" s="1001"/>
      <c r="AK895" s="1047"/>
      <c r="AL895" s="988"/>
      <c r="AM895" s="50" t="s">
        <v>88</v>
      </c>
      <c r="AN895" s="18">
        <f>AN893-AN894</f>
        <v>0</v>
      </c>
      <c r="AO895" s="1001"/>
      <c r="AP895" s="1047"/>
      <c r="AQ895" s="988"/>
      <c r="AR895" s="50" t="s">
        <v>88</v>
      </c>
      <c r="AS895" s="18">
        <f>AS893-AS894</f>
        <v>0</v>
      </c>
      <c r="AT895" s="1001"/>
      <c r="AU895" s="1047"/>
      <c r="AV895" s="988"/>
      <c r="AW895" s="50" t="s">
        <v>88</v>
      </c>
      <c r="AX895" s="18">
        <f>AX893-AX894</f>
        <v>0</v>
      </c>
      <c r="AY895" s="1001"/>
      <c r="AZ895" s="1047"/>
      <c r="BA895" s="988"/>
      <c r="BB895" s="50" t="s">
        <v>88</v>
      </c>
      <c r="BC895" s="18">
        <f>BC893-BC894</f>
        <v>0</v>
      </c>
      <c r="BD895" s="1001"/>
      <c r="BE895" s="1047"/>
      <c r="BF895" s="988"/>
      <c r="BG895" s="50" t="s">
        <v>88</v>
      </c>
      <c r="BH895" s="18">
        <f>BH893-BH894</f>
        <v>0</v>
      </c>
      <c r="BI895" s="1001"/>
      <c r="BJ895" s="1047"/>
      <c r="BK895" s="988"/>
      <c r="BL895" s="50" t="s">
        <v>204</v>
      </c>
      <c r="BM895" s="18">
        <f>BM893-BM894</f>
        <v>0</v>
      </c>
      <c r="BN895" s="1001"/>
      <c r="BO895" s="975"/>
      <c r="BP895" s="959"/>
      <c r="BQ895" s="50" t="s">
        <v>204</v>
      </c>
      <c r="BR895" s="18">
        <f>BR893-BR894</f>
        <v>0</v>
      </c>
      <c r="BS895" s="1001"/>
      <c r="BT895" s="975"/>
      <c r="BU895" s="959"/>
      <c r="BV895" s="50" t="s">
        <v>204</v>
      </c>
      <c r="BW895" s="18">
        <f>BW893-BW894</f>
        <v>0</v>
      </c>
      <c r="BX895" s="1001"/>
      <c r="BY895" s="975"/>
      <c r="BZ895" s="959"/>
      <c r="CA895" s="1081"/>
      <c r="CB895" s="1023"/>
      <c r="CC895" s="1029">
        <f t="shared" ref="CC895" si="386">BK895+BF895+BA895+AV895+AQ895+AL895+AG895+AB895+W895+R895</f>
        <v>0</v>
      </c>
    </row>
    <row r="896" spans="1:81" ht="18" customHeight="1">
      <c r="A896" s="1180"/>
      <c r="B896" s="1143"/>
      <c r="C896" s="1177" t="str">
        <f>職員設定!$K$7</f>
        <v>名称</v>
      </c>
      <c r="D896" s="44" t="s">
        <v>48</v>
      </c>
      <c r="E896" s="32"/>
      <c r="F896" s="1001"/>
      <c r="G896" s="1045">
        <f>E899*F877-H896</f>
        <v>0</v>
      </c>
      <c r="H896" s="1095"/>
      <c r="I896" s="44" t="s">
        <v>48</v>
      </c>
      <c r="J896" s="32"/>
      <c r="K896" s="1001"/>
      <c r="L896" s="1045">
        <f>J899*K877-M896</f>
        <v>0</v>
      </c>
      <c r="M896" s="1095"/>
      <c r="N896" s="44" t="s">
        <v>48</v>
      </c>
      <c r="O896" s="32"/>
      <c r="P896" s="1001"/>
      <c r="Q896" s="1045">
        <f>O899*P877-R896</f>
        <v>0</v>
      </c>
      <c r="R896" s="986"/>
      <c r="S896" s="44" t="s">
        <v>48</v>
      </c>
      <c r="T896" s="32"/>
      <c r="U896" s="1001"/>
      <c r="V896" s="1045">
        <f>T899*U877-W896</f>
        <v>0</v>
      </c>
      <c r="W896" s="986"/>
      <c r="X896" s="44" t="s">
        <v>48</v>
      </c>
      <c r="Y896" s="32"/>
      <c r="Z896" s="1001"/>
      <c r="AA896" s="1045">
        <f>Y899*Z877-AB896</f>
        <v>0</v>
      </c>
      <c r="AB896" s="986"/>
      <c r="AC896" s="44" t="s">
        <v>48</v>
      </c>
      <c r="AD896" s="32"/>
      <c r="AE896" s="1001"/>
      <c r="AF896" s="1045">
        <f>AD899*AE877-AG896</f>
        <v>0</v>
      </c>
      <c r="AG896" s="986"/>
      <c r="AH896" s="44" t="s">
        <v>48</v>
      </c>
      <c r="AI896" s="32"/>
      <c r="AJ896" s="1001"/>
      <c r="AK896" s="1045">
        <f>AI899*AJ877-AL896</f>
        <v>0</v>
      </c>
      <c r="AL896" s="986"/>
      <c r="AM896" s="44" t="s">
        <v>48</v>
      </c>
      <c r="AN896" s="32"/>
      <c r="AO896" s="1001"/>
      <c r="AP896" s="1045">
        <f>AN899*AO877-AQ896</f>
        <v>0</v>
      </c>
      <c r="AQ896" s="986"/>
      <c r="AR896" s="44" t="s">
        <v>48</v>
      </c>
      <c r="AS896" s="32"/>
      <c r="AT896" s="1001"/>
      <c r="AU896" s="1045">
        <f>AS899*AT877-AV896</f>
        <v>0</v>
      </c>
      <c r="AV896" s="986"/>
      <c r="AW896" s="44" t="s">
        <v>48</v>
      </c>
      <c r="AX896" s="32"/>
      <c r="AY896" s="1001"/>
      <c r="AZ896" s="1045">
        <f>AX899*AY877-BA896</f>
        <v>0</v>
      </c>
      <c r="BA896" s="986"/>
      <c r="BB896" s="44" t="s">
        <v>48</v>
      </c>
      <c r="BC896" s="32"/>
      <c r="BD896" s="1001"/>
      <c r="BE896" s="1045">
        <f>BC899*BD877-BF896</f>
        <v>0</v>
      </c>
      <c r="BF896" s="986"/>
      <c r="BG896" s="44" t="s">
        <v>48</v>
      </c>
      <c r="BH896" s="32"/>
      <c r="BI896" s="1001"/>
      <c r="BJ896" s="1045">
        <f>BH899*BI877-BK896</f>
        <v>0</v>
      </c>
      <c r="BK896" s="986"/>
      <c r="BL896" s="75"/>
      <c r="BM896" s="76"/>
      <c r="BN896" s="1001"/>
      <c r="BO896" s="976"/>
      <c r="BP896" s="962"/>
      <c r="BQ896" s="75"/>
      <c r="BR896" s="76"/>
      <c r="BS896" s="1001"/>
      <c r="BT896" s="976"/>
      <c r="BU896" s="962"/>
      <c r="BV896" s="75"/>
      <c r="BW896" s="76"/>
      <c r="BX896" s="1001"/>
      <c r="BY896" s="976"/>
      <c r="BZ896" s="962"/>
      <c r="CA896" s="1082">
        <f>BJ896+BK896+BE896+BF896+AZ896+BA896+AU896+AV896+AP896+AQ896+AK896+AL896+AF896+AG896+AA896+AB896+V896+W896+Q896+R896+L896+M896+G896+H896</f>
        <v>0</v>
      </c>
      <c r="CB896" s="1024">
        <f t="shared" ref="CB896" si="387">H896+M896</f>
        <v>0</v>
      </c>
      <c r="CC896" s="944">
        <f>BK896+BF896+BA896+AV896+AQ896+AL896+AG896+AB896+W896+R896</f>
        <v>0</v>
      </c>
    </row>
    <row r="897" spans="1:81" ht="18" customHeight="1">
      <c r="A897" s="1180"/>
      <c r="B897" s="1143"/>
      <c r="C897" s="1178"/>
      <c r="D897" s="48" t="s">
        <v>38</v>
      </c>
      <c r="E897" s="33"/>
      <c r="F897" s="1001"/>
      <c r="G897" s="1048"/>
      <c r="H897" s="1096"/>
      <c r="I897" s="48" t="s">
        <v>38</v>
      </c>
      <c r="J897" s="33"/>
      <c r="K897" s="1001"/>
      <c r="L897" s="1048"/>
      <c r="M897" s="1096"/>
      <c r="N897" s="48" t="s">
        <v>38</v>
      </c>
      <c r="O897" s="33"/>
      <c r="P897" s="1001"/>
      <c r="Q897" s="1048"/>
      <c r="R897" s="987"/>
      <c r="S897" s="48" t="s">
        <v>38</v>
      </c>
      <c r="T897" s="33"/>
      <c r="U897" s="1001"/>
      <c r="V897" s="1048"/>
      <c r="W897" s="987"/>
      <c r="X897" s="48" t="s">
        <v>38</v>
      </c>
      <c r="Y897" s="33"/>
      <c r="Z897" s="1001"/>
      <c r="AA897" s="1048"/>
      <c r="AB897" s="987"/>
      <c r="AC897" s="48" t="s">
        <v>38</v>
      </c>
      <c r="AD897" s="33"/>
      <c r="AE897" s="1001"/>
      <c r="AF897" s="1048"/>
      <c r="AG897" s="987"/>
      <c r="AH897" s="48" t="s">
        <v>38</v>
      </c>
      <c r="AI897" s="33"/>
      <c r="AJ897" s="1001"/>
      <c r="AK897" s="1048"/>
      <c r="AL897" s="987"/>
      <c r="AM897" s="48" t="s">
        <v>38</v>
      </c>
      <c r="AN897" s="33"/>
      <c r="AO897" s="1001"/>
      <c r="AP897" s="1048"/>
      <c r="AQ897" s="987"/>
      <c r="AR897" s="48" t="s">
        <v>38</v>
      </c>
      <c r="AS897" s="33"/>
      <c r="AT897" s="1001"/>
      <c r="AU897" s="1048"/>
      <c r="AV897" s="987"/>
      <c r="AW897" s="48" t="s">
        <v>38</v>
      </c>
      <c r="AX897" s="33"/>
      <c r="AY897" s="1001"/>
      <c r="AZ897" s="1048"/>
      <c r="BA897" s="987"/>
      <c r="BB897" s="48" t="s">
        <v>38</v>
      </c>
      <c r="BC897" s="33"/>
      <c r="BD897" s="1001"/>
      <c r="BE897" s="1048"/>
      <c r="BF897" s="987"/>
      <c r="BG897" s="48" t="s">
        <v>38</v>
      </c>
      <c r="BH897" s="33"/>
      <c r="BI897" s="1001"/>
      <c r="BJ897" s="1048"/>
      <c r="BK897" s="987"/>
      <c r="BL897" s="79"/>
      <c r="BM897" s="80"/>
      <c r="BN897" s="1001"/>
      <c r="BO897" s="977"/>
      <c r="BP897" s="954"/>
      <c r="BQ897" s="79"/>
      <c r="BR897" s="80"/>
      <c r="BS897" s="1001"/>
      <c r="BT897" s="977"/>
      <c r="BU897" s="954"/>
      <c r="BV897" s="79"/>
      <c r="BW897" s="80"/>
      <c r="BX897" s="1001"/>
      <c r="BY897" s="977"/>
      <c r="BZ897" s="954"/>
      <c r="CA897" s="1080"/>
      <c r="CB897" s="1020"/>
      <c r="CC897" s="945"/>
    </row>
    <row r="898" spans="1:81" ht="18" customHeight="1">
      <c r="A898" s="1180"/>
      <c r="B898" s="1143"/>
      <c r="C898" s="1178"/>
      <c r="D898" s="49" t="s">
        <v>44</v>
      </c>
      <c r="E898" s="34"/>
      <c r="F898" s="1001"/>
      <c r="G898" s="1048"/>
      <c r="H898" s="1096"/>
      <c r="I898" s="49" t="s">
        <v>44</v>
      </c>
      <c r="J898" s="34"/>
      <c r="K898" s="1001"/>
      <c r="L898" s="1048"/>
      <c r="M898" s="1096"/>
      <c r="N898" s="49" t="s">
        <v>44</v>
      </c>
      <c r="O898" s="34"/>
      <c r="P898" s="1001"/>
      <c r="Q898" s="1048"/>
      <c r="R898" s="987"/>
      <c r="S898" s="49" t="s">
        <v>44</v>
      </c>
      <c r="T898" s="34"/>
      <c r="U898" s="1001"/>
      <c r="V898" s="1048"/>
      <c r="W898" s="987"/>
      <c r="X898" s="49" t="s">
        <v>44</v>
      </c>
      <c r="Y898" s="34"/>
      <c r="Z898" s="1001"/>
      <c r="AA898" s="1048"/>
      <c r="AB898" s="987"/>
      <c r="AC898" s="49" t="s">
        <v>44</v>
      </c>
      <c r="AD898" s="34"/>
      <c r="AE898" s="1001"/>
      <c r="AF898" s="1048"/>
      <c r="AG898" s="987"/>
      <c r="AH898" s="49" t="s">
        <v>44</v>
      </c>
      <c r="AI898" s="34"/>
      <c r="AJ898" s="1001"/>
      <c r="AK898" s="1048"/>
      <c r="AL898" s="987"/>
      <c r="AM898" s="49" t="s">
        <v>44</v>
      </c>
      <c r="AN898" s="34"/>
      <c r="AO898" s="1001"/>
      <c r="AP898" s="1048"/>
      <c r="AQ898" s="987"/>
      <c r="AR898" s="49" t="s">
        <v>44</v>
      </c>
      <c r="AS898" s="34"/>
      <c r="AT898" s="1001"/>
      <c r="AU898" s="1048"/>
      <c r="AV898" s="987"/>
      <c r="AW898" s="49" t="s">
        <v>44</v>
      </c>
      <c r="AX898" s="34"/>
      <c r="AY898" s="1001"/>
      <c r="AZ898" s="1048"/>
      <c r="BA898" s="987"/>
      <c r="BB898" s="49" t="s">
        <v>44</v>
      </c>
      <c r="BC898" s="34"/>
      <c r="BD898" s="1001"/>
      <c r="BE898" s="1048"/>
      <c r="BF898" s="987"/>
      <c r="BG898" s="49" t="s">
        <v>44</v>
      </c>
      <c r="BH898" s="34"/>
      <c r="BI898" s="1001"/>
      <c r="BJ898" s="1048"/>
      <c r="BK898" s="987"/>
      <c r="BL898" s="72"/>
      <c r="BM898" s="28"/>
      <c r="BN898" s="1001"/>
      <c r="BO898" s="977"/>
      <c r="BP898" s="954"/>
      <c r="BQ898" s="72"/>
      <c r="BR898" s="28"/>
      <c r="BS898" s="1001"/>
      <c r="BT898" s="977"/>
      <c r="BU898" s="954"/>
      <c r="BV898" s="72"/>
      <c r="BW898" s="28"/>
      <c r="BX898" s="1001"/>
      <c r="BY898" s="977"/>
      <c r="BZ898" s="954"/>
      <c r="CA898" s="1080"/>
      <c r="CB898" s="1020"/>
      <c r="CC898" s="945"/>
    </row>
    <row r="899" spans="1:81" ht="18" customHeight="1" thickBot="1">
      <c r="A899" s="1180"/>
      <c r="B899" s="1143"/>
      <c r="C899" s="1179"/>
      <c r="D899" s="50" t="s">
        <v>88</v>
      </c>
      <c r="E899" s="18">
        <f>E897-E898</f>
        <v>0</v>
      </c>
      <c r="F899" s="1001"/>
      <c r="G899" s="1049"/>
      <c r="H899" s="1097"/>
      <c r="I899" s="50" t="s">
        <v>88</v>
      </c>
      <c r="J899" s="18">
        <f>J897-J898</f>
        <v>0</v>
      </c>
      <c r="K899" s="1001"/>
      <c r="L899" s="1049"/>
      <c r="M899" s="1097"/>
      <c r="N899" s="50" t="s">
        <v>88</v>
      </c>
      <c r="O899" s="18">
        <f>O897-O898</f>
        <v>0</v>
      </c>
      <c r="P899" s="1001"/>
      <c r="Q899" s="1049"/>
      <c r="R899" s="988"/>
      <c r="S899" s="50" t="s">
        <v>88</v>
      </c>
      <c r="T899" s="18">
        <f>T897-T898</f>
        <v>0</v>
      </c>
      <c r="U899" s="1001"/>
      <c r="V899" s="1049"/>
      <c r="W899" s="988"/>
      <c r="X899" s="50" t="s">
        <v>88</v>
      </c>
      <c r="Y899" s="18">
        <f>Y897-Y898</f>
        <v>0</v>
      </c>
      <c r="Z899" s="1001"/>
      <c r="AA899" s="1049"/>
      <c r="AB899" s="988"/>
      <c r="AC899" s="50" t="s">
        <v>88</v>
      </c>
      <c r="AD899" s="18">
        <f>AD897-AD898</f>
        <v>0</v>
      </c>
      <c r="AE899" s="1001"/>
      <c r="AF899" s="1049"/>
      <c r="AG899" s="988"/>
      <c r="AH899" s="50" t="s">
        <v>88</v>
      </c>
      <c r="AI899" s="18">
        <f>AI897-AI898</f>
        <v>0</v>
      </c>
      <c r="AJ899" s="1001"/>
      <c r="AK899" s="1049"/>
      <c r="AL899" s="988"/>
      <c r="AM899" s="50" t="s">
        <v>88</v>
      </c>
      <c r="AN899" s="18">
        <f>AN897-AN898</f>
        <v>0</v>
      </c>
      <c r="AO899" s="1001"/>
      <c r="AP899" s="1049"/>
      <c r="AQ899" s="988"/>
      <c r="AR899" s="50" t="s">
        <v>88</v>
      </c>
      <c r="AS899" s="18">
        <f>AS897-AS898</f>
        <v>0</v>
      </c>
      <c r="AT899" s="1001"/>
      <c r="AU899" s="1049"/>
      <c r="AV899" s="988"/>
      <c r="AW899" s="50" t="s">
        <v>88</v>
      </c>
      <c r="AX899" s="18">
        <f>AX897-AX898</f>
        <v>0</v>
      </c>
      <c r="AY899" s="1001"/>
      <c r="AZ899" s="1049"/>
      <c r="BA899" s="988"/>
      <c r="BB899" s="50" t="s">
        <v>88</v>
      </c>
      <c r="BC899" s="18">
        <f>BC897-BC898</f>
        <v>0</v>
      </c>
      <c r="BD899" s="1001"/>
      <c r="BE899" s="1049"/>
      <c r="BF899" s="988"/>
      <c r="BG899" s="50" t="s">
        <v>88</v>
      </c>
      <c r="BH899" s="18">
        <f>BH897-BH898</f>
        <v>0</v>
      </c>
      <c r="BI899" s="1001"/>
      <c r="BJ899" s="1049"/>
      <c r="BK899" s="988"/>
      <c r="BL899" s="81"/>
      <c r="BM899" s="78"/>
      <c r="BN899" s="1001"/>
      <c r="BO899" s="978"/>
      <c r="BP899" s="955"/>
      <c r="BQ899" s="81"/>
      <c r="BR899" s="78"/>
      <c r="BS899" s="1001"/>
      <c r="BT899" s="978"/>
      <c r="BU899" s="955"/>
      <c r="BV899" s="81"/>
      <c r="BW899" s="78"/>
      <c r="BX899" s="1001"/>
      <c r="BY899" s="978"/>
      <c r="BZ899" s="955"/>
      <c r="CA899" s="1081"/>
      <c r="CB899" s="1021"/>
      <c r="CC899" s="945">
        <f t="shared" ref="CC899:CC919" si="388">BK899+BF899+BA899+AV899+AQ899+AL899+AG899+AB899+W899+R899</f>
        <v>0</v>
      </c>
    </row>
    <row r="900" spans="1:81" ht="18" customHeight="1" thickBot="1">
      <c r="A900" s="1180"/>
      <c r="B900" s="1143"/>
      <c r="C900" s="1145" t="s">
        <v>41</v>
      </c>
      <c r="D900" s="44" t="s">
        <v>118</v>
      </c>
      <c r="E900" s="35"/>
      <c r="F900" s="1001"/>
      <c r="G900" s="1045">
        <f>E903*F877-H900</f>
        <v>0</v>
      </c>
      <c r="H900" s="1095"/>
      <c r="I900" s="44" t="s">
        <v>118</v>
      </c>
      <c r="J900" s="35"/>
      <c r="K900" s="1001"/>
      <c r="L900" s="1045">
        <f>J903*K877-M900</f>
        <v>0</v>
      </c>
      <c r="M900" s="1095"/>
      <c r="N900" s="44" t="s">
        <v>119</v>
      </c>
      <c r="O900" s="35"/>
      <c r="P900" s="1001"/>
      <c r="Q900" s="1045">
        <f>O903*P877-R900</f>
        <v>0</v>
      </c>
      <c r="R900" s="961">
        <f>IF(O900="",0,ROUND(SUM(R877:R891)*O900*P877/職員設定!$C$7,0))</f>
        <v>0</v>
      </c>
      <c r="S900" s="44" t="s">
        <v>119</v>
      </c>
      <c r="T900" s="35"/>
      <c r="U900" s="1001"/>
      <c r="V900" s="1045">
        <f>T903*U877-W900</f>
        <v>0</v>
      </c>
      <c r="W900" s="961">
        <f>IF(T900="",0,ROUND(SUM(W877:W891)*T900*U877/職員設定!$C$7,0))</f>
        <v>0</v>
      </c>
      <c r="X900" s="44" t="s">
        <v>119</v>
      </c>
      <c r="Y900" s="35"/>
      <c r="Z900" s="1001"/>
      <c r="AA900" s="1045">
        <f>Y903*Z877-AB900</f>
        <v>0</v>
      </c>
      <c r="AB900" s="961">
        <f>IF(Y900="",0,ROUND(SUM(AB877:AB891)*Y900*Z877/職員設定!$C$7,0))</f>
        <v>0</v>
      </c>
      <c r="AC900" s="44" t="s">
        <v>119</v>
      </c>
      <c r="AD900" s="35"/>
      <c r="AE900" s="1001"/>
      <c r="AF900" s="1045">
        <f>AD903*AE877-AG900</f>
        <v>0</v>
      </c>
      <c r="AG900" s="961">
        <f>IF(AD900="",0,ROUND(SUM(AG877:AG891)*AD900*AE877/職員設定!$C$7,0))</f>
        <v>0</v>
      </c>
      <c r="AH900" s="44" t="s">
        <v>119</v>
      </c>
      <c r="AI900" s="35"/>
      <c r="AJ900" s="1001"/>
      <c r="AK900" s="1045">
        <f>AI903*AJ877-AL900</f>
        <v>0</v>
      </c>
      <c r="AL900" s="961">
        <f>IF(AI900="",0,ROUND(SUM(AL877:AL891)*AI900*AJ877/職員設定!$C$7,0))</f>
        <v>0</v>
      </c>
      <c r="AM900" s="44" t="s">
        <v>119</v>
      </c>
      <c r="AN900" s="35"/>
      <c r="AO900" s="1001"/>
      <c r="AP900" s="1045">
        <f>AN903*AO877-AQ900</f>
        <v>0</v>
      </c>
      <c r="AQ900" s="961">
        <f>IF(AN900="",0,ROUND(SUM(AQ877:AQ891)*AN900*AO877/職員設定!$C$7,0))</f>
        <v>0</v>
      </c>
      <c r="AR900" s="44" t="s">
        <v>119</v>
      </c>
      <c r="AS900" s="35"/>
      <c r="AT900" s="1001"/>
      <c r="AU900" s="1045">
        <f>AS903*AT877-AV900</f>
        <v>0</v>
      </c>
      <c r="AV900" s="961">
        <f>IF(AS900="",0,ROUND(SUM(AV877:AV891)*AS900*AT877/職員設定!$C$7,0))</f>
        <v>0</v>
      </c>
      <c r="AW900" s="44" t="s">
        <v>119</v>
      </c>
      <c r="AX900" s="35"/>
      <c r="AY900" s="1001"/>
      <c r="AZ900" s="1045">
        <f>AX903*AY877-BA900</f>
        <v>0</v>
      </c>
      <c r="BA900" s="961">
        <f>IF(AX900="",0,ROUND(SUM(BA877:BA891)*AX900*AY877/職員設定!$C$7,0))</f>
        <v>0</v>
      </c>
      <c r="BB900" s="44" t="s">
        <v>119</v>
      </c>
      <c r="BC900" s="35"/>
      <c r="BD900" s="1001"/>
      <c r="BE900" s="1045">
        <f>BC903*BD877-BF900</f>
        <v>0</v>
      </c>
      <c r="BF900" s="961">
        <f>IF(BC900="",0,ROUND(SUM(BF877:BF891)*BC900*BD877/職員設定!$C$7,0))</f>
        <v>0</v>
      </c>
      <c r="BG900" s="44" t="s">
        <v>119</v>
      </c>
      <c r="BH900" s="35"/>
      <c r="BI900" s="1001"/>
      <c r="BJ900" s="1045">
        <f>BH903*BI877-BK900</f>
        <v>0</v>
      </c>
      <c r="BK900" s="961">
        <f>IF(BH900="",0,ROUND(SUM(BK877:BK891)*BH900*BI877/職員設定!$C$7,0))</f>
        <v>0</v>
      </c>
      <c r="BL900" s="75"/>
      <c r="BM900" s="82"/>
      <c r="BN900" s="1001"/>
      <c r="BO900" s="966"/>
      <c r="BP900" s="953"/>
      <c r="BQ900" s="75"/>
      <c r="BR900" s="82"/>
      <c r="BS900" s="1001"/>
      <c r="BT900" s="966"/>
      <c r="BU900" s="953"/>
      <c r="BV900" s="75"/>
      <c r="BW900" s="82"/>
      <c r="BX900" s="1001"/>
      <c r="BY900" s="966"/>
      <c r="BZ900" s="953"/>
      <c r="CA900" s="1082">
        <f t="shared" ref="CA900" si="389">BJ900+BK900+BE900+BF900+AZ900+BA900+AU900+AV900+AP900+AQ900+AK900+AL900+AF900+AG900+AA900+AB900+V900+W900+Q900+R900+L900+M900+G900+H900</f>
        <v>0</v>
      </c>
      <c r="CB900" s="1024">
        <f t="shared" ref="CB900" si="390">H900+M900</f>
        <v>0</v>
      </c>
      <c r="CC900" s="946">
        <f>BK900+BF900+BA900+AV900+AQ900+AL900+AG900+AB900+W900+R900</f>
        <v>0</v>
      </c>
    </row>
    <row r="901" spans="1:81" ht="18" customHeight="1" thickBot="1">
      <c r="A901" s="1180"/>
      <c r="B901" s="1143"/>
      <c r="C901" s="1146"/>
      <c r="D901" s="48" t="s">
        <v>38</v>
      </c>
      <c r="E901" s="33"/>
      <c r="F901" s="1001"/>
      <c r="G901" s="1046"/>
      <c r="H901" s="1096"/>
      <c r="I901" s="48" t="s">
        <v>38</v>
      </c>
      <c r="J901" s="33"/>
      <c r="K901" s="1001"/>
      <c r="L901" s="1046"/>
      <c r="M901" s="1096"/>
      <c r="N901" s="48" t="s">
        <v>38</v>
      </c>
      <c r="O901" s="33"/>
      <c r="P901" s="1001"/>
      <c r="Q901" s="1046"/>
      <c r="R901" s="979"/>
      <c r="S901" s="48" t="s">
        <v>38</v>
      </c>
      <c r="T901" s="33"/>
      <c r="U901" s="1001"/>
      <c r="V901" s="1046"/>
      <c r="W901" s="979"/>
      <c r="X901" s="48" t="s">
        <v>38</v>
      </c>
      <c r="Y901" s="33"/>
      <c r="Z901" s="1001"/>
      <c r="AA901" s="1046"/>
      <c r="AB901" s="979"/>
      <c r="AC901" s="48" t="s">
        <v>38</v>
      </c>
      <c r="AD901" s="33"/>
      <c r="AE901" s="1001"/>
      <c r="AF901" s="1046"/>
      <c r="AG901" s="979"/>
      <c r="AH901" s="48" t="s">
        <v>38</v>
      </c>
      <c r="AI901" s="33"/>
      <c r="AJ901" s="1001"/>
      <c r="AK901" s="1046"/>
      <c r="AL901" s="979"/>
      <c r="AM901" s="48" t="s">
        <v>38</v>
      </c>
      <c r="AN901" s="33"/>
      <c r="AO901" s="1001"/>
      <c r="AP901" s="1046"/>
      <c r="AQ901" s="979"/>
      <c r="AR901" s="48" t="s">
        <v>38</v>
      </c>
      <c r="AS901" s="33"/>
      <c r="AT901" s="1001"/>
      <c r="AU901" s="1046"/>
      <c r="AV901" s="979"/>
      <c r="AW901" s="48" t="s">
        <v>38</v>
      </c>
      <c r="AX901" s="33"/>
      <c r="AY901" s="1001"/>
      <c r="AZ901" s="1046"/>
      <c r="BA901" s="979"/>
      <c r="BB901" s="48" t="s">
        <v>38</v>
      </c>
      <c r="BC901" s="33"/>
      <c r="BD901" s="1001"/>
      <c r="BE901" s="1046"/>
      <c r="BF901" s="979"/>
      <c r="BG901" s="48" t="s">
        <v>38</v>
      </c>
      <c r="BH901" s="33"/>
      <c r="BI901" s="1001"/>
      <c r="BJ901" s="1046"/>
      <c r="BK901" s="979"/>
      <c r="BL901" s="79"/>
      <c r="BM901" s="80"/>
      <c r="BN901" s="1001"/>
      <c r="BO901" s="967"/>
      <c r="BP901" s="954"/>
      <c r="BQ901" s="79"/>
      <c r="BR901" s="80"/>
      <c r="BS901" s="1001"/>
      <c r="BT901" s="967"/>
      <c r="BU901" s="954"/>
      <c r="BV901" s="79"/>
      <c r="BW901" s="80"/>
      <c r="BX901" s="1001"/>
      <c r="BY901" s="967"/>
      <c r="BZ901" s="954"/>
      <c r="CA901" s="1004"/>
      <c r="CB901" s="1020"/>
      <c r="CC901" s="946"/>
    </row>
    <row r="902" spans="1:81" s="230" customFormat="1" ht="18" customHeight="1" thickBot="1">
      <c r="A902" s="1180"/>
      <c r="B902" s="1143"/>
      <c r="C902" s="1146"/>
      <c r="D902" s="468" t="s">
        <v>46</v>
      </c>
      <c r="E902" s="6">
        <f>ROUND(E900*職員設定!O24,0)</f>
        <v>0</v>
      </c>
      <c r="F902" s="1001"/>
      <c r="G902" s="1046"/>
      <c r="H902" s="1096"/>
      <c r="I902" s="468" t="s">
        <v>46</v>
      </c>
      <c r="J902" s="6">
        <f>ROUND(J900*職員設定!O24,0)</f>
        <v>0</v>
      </c>
      <c r="K902" s="1001"/>
      <c r="L902" s="1046"/>
      <c r="M902" s="1096"/>
      <c r="N902" s="468" t="s">
        <v>46</v>
      </c>
      <c r="O902" s="6">
        <f>ROUND(O900*職員設定!$O$24,0)</f>
        <v>0</v>
      </c>
      <c r="P902" s="1001"/>
      <c r="Q902" s="1046"/>
      <c r="R902" s="979"/>
      <c r="S902" s="468" t="s">
        <v>46</v>
      </c>
      <c r="T902" s="6">
        <f>ROUND(T900*職員設定!$O$24,0)</f>
        <v>0</v>
      </c>
      <c r="U902" s="1001"/>
      <c r="V902" s="1046"/>
      <c r="W902" s="979"/>
      <c r="X902" s="468" t="s">
        <v>46</v>
      </c>
      <c r="Y902" s="6">
        <f>ROUND(Y900*職員設定!$O$24,0)</f>
        <v>0</v>
      </c>
      <c r="Z902" s="1001"/>
      <c r="AA902" s="1046"/>
      <c r="AB902" s="979"/>
      <c r="AC902" s="468" t="s">
        <v>46</v>
      </c>
      <c r="AD902" s="6">
        <f>ROUND(AD900*職員設定!$O$24,0)</f>
        <v>0</v>
      </c>
      <c r="AE902" s="1001"/>
      <c r="AF902" s="1046"/>
      <c r="AG902" s="979"/>
      <c r="AH902" s="468" t="s">
        <v>46</v>
      </c>
      <c r="AI902" s="6">
        <f>ROUND(AI900*職員設定!$O$24,0)</f>
        <v>0</v>
      </c>
      <c r="AJ902" s="1001"/>
      <c r="AK902" s="1046"/>
      <c r="AL902" s="979"/>
      <c r="AM902" s="468" t="s">
        <v>46</v>
      </c>
      <c r="AN902" s="6">
        <f>ROUND(AN900*職員設定!$O$24,0)</f>
        <v>0</v>
      </c>
      <c r="AO902" s="1001"/>
      <c r="AP902" s="1046"/>
      <c r="AQ902" s="979"/>
      <c r="AR902" s="468" t="s">
        <v>46</v>
      </c>
      <c r="AS902" s="6">
        <f>ROUND(AS900*職員設定!$O$24,0)</f>
        <v>0</v>
      </c>
      <c r="AT902" s="1001"/>
      <c r="AU902" s="1046"/>
      <c r="AV902" s="979"/>
      <c r="AW902" s="468" t="s">
        <v>46</v>
      </c>
      <c r="AX902" s="6">
        <f>ROUND(AX900*職員設定!$O$24,0)</f>
        <v>0</v>
      </c>
      <c r="AY902" s="1001"/>
      <c r="AZ902" s="1046"/>
      <c r="BA902" s="979"/>
      <c r="BB902" s="468" t="s">
        <v>46</v>
      </c>
      <c r="BC902" s="6">
        <f>ROUND(BC900*職員設定!$O$24,0)</f>
        <v>0</v>
      </c>
      <c r="BD902" s="1001"/>
      <c r="BE902" s="1046"/>
      <c r="BF902" s="979"/>
      <c r="BG902" s="468" t="s">
        <v>46</v>
      </c>
      <c r="BH902" s="6">
        <f>ROUND(BH900*職員設定!$O$24,0)</f>
        <v>0</v>
      </c>
      <c r="BI902" s="1001"/>
      <c r="BJ902" s="1046"/>
      <c r="BK902" s="979"/>
      <c r="BL902" s="434"/>
      <c r="BM902" s="28"/>
      <c r="BN902" s="1001"/>
      <c r="BO902" s="967"/>
      <c r="BP902" s="954"/>
      <c r="BQ902" s="434"/>
      <c r="BR902" s="28"/>
      <c r="BS902" s="1001"/>
      <c r="BT902" s="967"/>
      <c r="BU902" s="954"/>
      <c r="BV902" s="434"/>
      <c r="BW902" s="28"/>
      <c r="BX902" s="1001"/>
      <c r="BY902" s="967"/>
      <c r="BZ902" s="954"/>
      <c r="CA902" s="1004"/>
      <c r="CB902" s="1020"/>
      <c r="CC902" s="946"/>
    </row>
    <row r="903" spans="1:81" ht="18" customHeight="1" thickBot="1">
      <c r="A903" s="1180"/>
      <c r="B903" s="1143"/>
      <c r="C903" s="1147"/>
      <c r="D903" s="52" t="s">
        <v>89</v>
      </c>
      <c r="E903" s="19">
        <f>E901-E902</f>
        <v>0</v>
      </c>
      <c r="F903" s="1001"/>
      <c r="G903" s="1047"/>
      <c r="H903" s="1097"/>
      <c r="I903" s="52" t="s">
        <v>89</v>
      </c>
      <c r="J903" s="19">
        <f>J901-J902</f>
        <v>0</v>
      </c>
      <c r="K903" s="1001"/>
      <c r="L903" s="1047"/>
      <c r="M903" s="1097"/>
      <c r="N903" s="52" t="s">
        <v>89</v>
      </c>
      <c r="O903" s="19">
        <f>O901-O902</f>
        <v>0</v>
      </c>
      <c r="P903" s="1001"/>
      <c r="Q903" s="1047"/>
      <c r="R903" s="980"/>
      <c r="S903" s="52" t="s">
        <v>89</v>
      </c>
      <c r="T903" s="19">
        <f>T901-T902</f>
        <v>0</v>
      </c>
      <c r="U903" s="1001"/>
      <c r="V903" s="1047"/>
      <c r="W903" s="980"/>
      <c r="X903" s="52" t="s">
        <v>89</v>
      </c>
      <c r="Y903" s="19">
        <f>Y901-Y902</f>
        <v>0</v>
      </c>
      <c r="Z903" s="1001"/>
      <c r="AA903" s="1047"/>
      <c r="AB903" s="980"/>
      <c r="AC903" s="52" t="s">
        <v>89</v>
      </c>
      <c r="AD903" s="19">
        <f>AD901-AD902</f>
        <v>0</v>
      </c>
      <c r="AE903" s="1001"/>
      <c r="AF903" s="1047"/>
      <c r="AG903" s="980"/>
      <c r="AH903" s="52" t="s">
        <v>89</v>
      </c>
      <c r="AI903" s="19">
        <f>AI901-AI902</f>
        <v>0</v>
      </c>
      <c r="AJ903" s="1001"/>
      <c r="AK903" s="1047"/>
      <c r="AL903" s="980"/>
      <c r="AM903" s="52" t="s">
        <v>89</v>
      </c>
      <c r="AN903" s="19">
        <f>AN901-AN902</f>
        <v>0</v>
      </c>
      <c r="AO903" s="1001"/>
      <c r="AP903" s="1047"/>
      <c r="AQ903" s="980"/>
      <c r="AR903" s="52" t="s">
        <v>89</v>
      </c>
      <c r="AS903" s="19">
        <f>AS901-AS902</f>
        <v>0</v>
      </c>
      <c r="AT903" s="1001"/>
      <c r="AU903" s="1047"/>
      <c r="AV903" s="980"/>
      <c r="AW903" s="52" t="s">
        <v>89</v>
      </c>
      <c r="AX903" s="19">
        <f>AX901-AX902</f>
        <v>0</v>
      </c>
      <c r="AY903" s="1001"/>
      <c r="AZ903" s="1047"/>
      <c r="BA903" s="980"/>
      <c r="BB903" s="52" t="s">
        <v>89</v>
      </c>
      <c r="BC903" s="19">
        <f>BC901-BC902</f>
        <v>0</v>
      </c>
      <c r="BD903" s="1001"/>
      <c r="BE903" s="1047"/>
      <c r="BF903" s="980"/>
      <c r="BG903" s="52" t="s">
        <v>89</v>
      </c>
      <c r="BH903" s="19">
        <f>BH901-BH902</f>
        <v>0</v>
      </c>
      <c r="BI903" s="1001"/>
      <c r="BJ903" s="1047"/>
      <c r="BK903" s="980"/>
      <c r="BL903" s="83"/>
      <c r="BM903" s="84"/>
      <c r="BN903" s="1001"/>
      <c r="BO903" s="968"/>
      <c r="BP903" s="955"/>
      <c r="BQ903" s="83"/>
      <c r="BR903" s="84"/>
      <c r="BS903" s="1001"/>
      <c r="BT903" s="968"/>
      <c r="BU903" s="955"/>
      <c r="BV903" s="83"/>
      <c r="BW903" s="84"/>
      <c r="BX903" s="1001"/>
      <c r="BY903" s="968"/>
      <c r="BZ903" s="955"/>
      <c r="CA903" s="1005"/>
      <c r="CB903" s="1021"/>
      <c r="CC903" s="946">
        <f t="shared" si="388"/>
        <v>0</v>
      </c>
    </row>
    <row r="904" spans="1:81" ht="18" customHeight="1" thickBot="1">
      <c r="A904" s="1180"/>
      <c r="B904" s="1143"/>
      <c r="C904" s="1145" t="s">
        <v>42</v>
      </c>
      <c r="D904" s="44" t="s">
        <v>5</v>
      </c>
      <c r="E904" s="35">
        <v>1.66</v>
      </c>
      <c r="F904" s="1001"/>
      <c r="G904" s="1045">
        <f>E907*F877-H904</f>
        <v>76</v>
      </c>
      <c r="H904" s="1095">
        <v>105</v>
      </c>
      <c r="I904" s="44" t="s">
        <v>5</v>
      </c>
      <c r="J904" s="35">
        <v>1.1659999999999999</v>
      </c>
      <c r="K904" s="1001"/>
      <c r="L904" s="1045">
        <f>J907*K877-M904</f>
        <v>48</v>
      </c>
      <c r="M904" s="1095">
        <v>74</v>
      </c>
      <c r="N904" s="44" t="s">
        <v>5</v>
      </c>
      <c r="O904" s="35">
        <v>1.25</v>
      </c>
      <c r="P904" s="1001"/>
      <c r="Q904" s="1045">
        <f>O907*P877-R904</f>
        <v>93</v>
      </c>
      <c r="R904" s="961">
        <f>IF(O904="",0,ROUND(SUM(R877:R891)*O904*P877*1.25/職員設定!$C$7,0))</f>
        <v>37</v>
      </c>
      <c r="S904" s="44" t="s">
        <v>5</v>
      </c>
      <c r="T904" s="35">
        <v>0.16700000000000001</v>
      </c>
      <c r="U904" s="1001"/>
      <c r="V904" s="1045">
        <f>T907*U877-W904</f>
        <v>12</v>
      </c>
      <c r="W904" s="961">
        <f>IF(T904="",0,ROUND(SUM(W877:W891)*T904*U877*1.25/職員設定!$C$7,0))</f>
        <v>5</v>
      </c>
      <c r="X904" s="44" t="s">
        <v>5</v>
      </c>
      <c r="Y904" s="35">
        <v>0.58299999999999996</v>
      </c>
      <c r="Z904" s="1001"/>
      <c r="AA904" s="1045">
        <f>Y907*Z877-AB904</f>
        <v>45</v>
      </c>
      <c r="AB904" s="961">
        <f>IF(Y904="",0,ROUND(SUM(AB877:AB891)*Y904*Z877*1.25/職員設定!$C$7,0))</f>
        <v>17</v>
      </c>
      <c r="AC904" s="44" t="s">
        <v>5</v>
      </c>
      <c r="AD904" s="35"/>
      <c r="AE904" s="1001"/>
      <c r="AF904" s="1045">
        <f>AD907*AE877-AG904</f>
        <v>0</v>
      </c>
      <c r="AG904" s="961">
        <f>IF(AD904="",0,ROUND(SUM(AG877:AG891)*AD904*AE877*1.25/職員設定!$C$7,0))</f>
        <v>0</v>
      </c>
      <c r="AH904" s="44" t="s">
        <v>5</v>
      </c>
      <c r="AI904" s="35"/>
      <c r="AJ904" s="1001"/>
      <c r="AK904" s="1045">
        <f>AI907*AJ877-AL904</f>
        <v>0</v>
      </c>
      <c r="AL904" s="961">
        <f>IF(AI904="",0,ROUND(SUM(AL877:AL891)*AI904*AJ877*1.25/職員設定!$C$7,0))</f>
        <v>0</v>
      </c>
      <c r="AM904" s="44" t="s">
        <v>5</v>
      </c>
      <c r="AN904" s="35"/>
      <c r="AO904" s="1001"/>
      <c r="AP904" s="1045">
        <f>AN907*AO877-AQ904</f>
        <v>0</v>
      </c>
      <c r="AQ904" s="961">
        <f>IF(AN904="",0,ROUND(SUM(AQ877:AQ891)*AN904*AO877*1.25/職員設定!$C$7,0))</f>
        <v>0</v>
      </c>
      <c r="AR904" s="44" t="s">
        <v>5</v>
      </c>
      <c r="AS904" s="35"/>
      <c r="AT904" s="1001"/>
      <c r="AU904" s="1045">
        <f>AS907*AT877-AV904</f>
        <v>0</v>
      </c>
      <c r="AV904" s="961">
        <f>IF(AS904="",0,ROUND(SUM(AV877:AV891)*AS904*AT877*1.25/職員設定!$C$7,0))</f>
        <v>0</v>
      </c>
      <c r="AW904" s="44" t="s">
        <v>5</v>
      </c>
      <c r="AX904" s="35"/>
      <c r="AY904" s="1001"/>
      <c r="AZ904" s="1045">
        <f>AX907*AY877-BA904</f>
        <v>0</v>
      </c>
      <c r="BA904" s="961">
        <f>IF(AX904="",0,ROUND(SUM(BA877:BA891)*AX904*AY877*1.25/職員設定!$C$7,0))</f>
        <v>0</v>
      </c>
      <c r="BB904" s="44" t="s">
        <v>5</v>
      </c>
      <c r="BC904" s="35"/>
      <c r="BD904" s="1001"/>
      <c r="BE904" s="1045">
        <f>BC907*BD877-BF904</f>
        <v>0</v>
      </c>
      <c r="BF904" s="961">
        <f>IF(BC904="",0,ROUND(SUM(BF877:BF891)*BC904*BD877*1.25/職員設定!$C$7,0))</f>
        <v>0</v>
      </c>
      <c r="BG904" s="44" t="s">
        <v>5</v>
      </c>
      <c r="BH904" s="35"/>
      <c r="BI904" s="1001"/>
      <c r="BJ904" s="1045">
        <f>BH907*BI877-BK904</f>
        <v>0</v>
      </c>
      <c r="BK904" s="961">
        <f>IF(BH904="",0,ROUND(SUM(BK877:BK891)*BH904*BI877*1.25/職員設定!$C$7,0))</f>
        <v>0</v>
      </c>
      <c r="BL904" s="75"/>
      <c r="BM904" s="82"/>
      <c r="BN904" s="1001"/>
      <c r="BO904" s="966"/>
      <c r="BP904" s="953"/>
      <c r="BQ904" s="75"/>
      <c r="BR904" s="82"/>
      <c r="BS904" s="1001"/>
      <c r="BT904" s="966"/>
      <c r="BU904" s="953"/>
      <c r="BV904" s="75"/>
      <c r="BW904" s="82"/>
      <c r="BX904" s="1001"/>
      <c r="BY904" s="966"/>
      <c r="BZ904" s="953"/>
      <c r="CA904" s="1082">
        <f t="shared" ref="CA904" si="391">BJ904+BK904+BE904+BF904+AZ904+BA904+AU904+AV904+AP904+AQ904+AK904+AL904+AF904+AG904+AA904+AB904+V904+W904+Q904+R904+L904+M904+G904+H904</f>
        <v>512</v>
      </c>
      <c r="CB904" s="1024">
        <f t="shared" ref="CB904" si="392">H904+M904</f>
        <v>179</v>
      </c>
      <c r="CC904" s="946">
        <f>BK904+BF904+BA904+AV904+AQ904+AL904+AG904+AB904+W904+R904</f>
        <v>59</v>
      </c>
    </row>
    <row r="905" spans="1:81" ht="18" customHeight="1" thickBot="1">
      <c r="A905" s="1180"/>
      <c r="B905" s="1143"/>
      <c r="C905" s="1146"/>
      <c r="D905" s="48" t="s">
        <v>38</v>
      </c>
      <c r="E905" s="33">
        <v>2150</v>
      </c>
      <c r="F905" s="1001"/>
      <c r="G905" s="1046"/>
      <c r="H905" s="1096"/>
      <c r="I905" s="48" t="s">
        <v>38</v>
      </c>
      <c r="J905" s="33">
        <v>1505</v>
      </c>
      <c r="K905" s="1001"/>
      <c r="L905" s="1046"/>
      <c r="M905" s="1096"/>
      <c r="N905" s="48" t="s">
        <v>38</v>
      </c>
      <c r="O905" s="33">
        <v>1613</v>
      </c>
      <c r="P905" s="1001"/>
      <c r="Q905" s="1046"/>
      <c r="R905" s="979"/>
      <c r="S905" s="48" t="s">
        <v>38</v>
      </c>
      <c r="T905" s="33">
        <v>215</v>
      </c>
      <c r="U905" s="1001"/>
      <c r="V905" s="1046"/>
      <c r="W905" s="979"/>
      <c r="X905" s="48" t="s">
        <v>38</v>
      </c>
      <c r="Y905" s="33">
        <v>753</v>
      </c>
      <c r="Z905" s="1001"/>
      <c r="AA905" s="1046"/>
      <c r="AB905" s="979"/>
      <c r="AC905" s="48" t="s">
        <v>38</v>
      </c>
      <c r="AD905" s="33"/>
      <c r="AE905" s="1001"/>
      <c r="AF905" s="1046"/>
      <c r="AG905" s="979"/>
      <c r="AH905" s="48" t="s">
        <v>38</v>
      </c>
      <c r="AI905" s="33"/>
      <c r="AJ905" s="1001"/>
      <c r="AK905" s="1046"/>
      <c r="AL905" s="979"/>
      <c r="AM905" s="48" t="s">
        <v>38</v>
      </c>
      <c r="AN905" s="33"/>
      <c r="AO905" s="1001"/>
      <c r="AP905" s="1046"/>
      <c r="AQ905" s="979"/>
      <c r="AR905" s="48" t="s">
        <v>38</v>
      </c>
      <c r="AS905" s="33"/>
      <c r="AT905" s="1001"/>
      <c r="AU905" s="1046"/>
      <c r="AV905" s="979"/>
      <c r="AW905" s="48" t="s">
        <v>38</v>
      </c>
      <c r="AX905" s="33"/>
      <c r="AY905" s="1001"/>
      <c r="AZ905" s="1046"/>
      <c r="BA905" s="979"/>
      <c r="BB905" s="48" t="s">
        <v>38</v>
      </c>
      <c r="BC905" s="33"/>
      <c r="BD905" s="1001"/>
      <c r="BE905" s="1046"/>
      <c r="BF905" s="979"/>
      <c r="BG905" s="48" t="s">
        <v>38</v>
      </c>
      <c r="BH905" s="33"/>
      <c r="BI905" s="1001"/>
      <c r="BJ905" s="1046"/>
      <c r="BK905" s="979"/>
      <c r="BL905" s="79"/>
      <c r="BM905" s="80"/>
      <c r="BN905" s="1001"/>
      <c r="BO905" s="967"/>
      <c r="BP905" s="954"/>
      <c r="BQ905" s="79"/>
      <c r="BR905" s="80"/>
      <c r="BS905" s="1001"/>
      <c r="BT905" s="967"/>
      <c r="BU905" s="954"/>
      <c r="BV905" s="79"/>
      <c r="BW905" s="80"/>
      <c r="BX905" s="1001"/>
      <c r="BY905" s="967"/>
      <c r="BZ905" s="954"/>
      <c r="CA905" s="1004"/>
      <c r="CB905" s="1020"/>
      <c r="CC905" s="946"/>
    </row>
    <row r="906" spans="1:81" s="230" customFormat="1" ht="18" customHeight="1" thickBot="1">
      <c r="A906" s="1180"/>
      <c r="B906" s="1143"/>
      <c r="C906" s="1146"/>
      <c r="D906" s="468" t="s">
        <v>6</v>
      </c>
      <c r="E906" s="6">
        <f>ROUND(E904*職員設定!P24,0)</f>
        <v>1969</v>
      </c>
      <c r="F906" s="1001"/>
      <c r="G906" s="1046"/>
      <c r="H906" s="1096"/>
      <c r="I906" s="468" t="s">
        <v>6</v>
      </c>
      <c r="J906" s="6">
        <f>ROUND(J904*職員設定!P24,0)</f>
        <v>1383</v>
      </c>
      <c r="K906" s="1001"/>
      <c r="L906" s="1046"/>
      <c r="M906" s="1096"/>
      <c r="N906" s="468" t="s">
        <v>6</v>
      </c>
      <c r="O906" s="6">
        <f>ROUND(O904*職員設定!$P$24,0)</f>
        <v>1483</v>
      </c>
      <c r="P906" s="1001"/>
      <c r="Q906" s="1046"/>
      <c r="R906" s="979"/>
      <c r="S906" s="468" t="s">
        <v>6</v>
      </c>
      <c r="T906" s="6">
        <f>ROUND(T904*職員設定!$P$24,0)</f>
        <v>198</v>
      </c>
      <c r="U906" s="1001"/>
      <c r="V906" s="1046"/>
      <c r="W906" s="979"/>
      <c r="X906" s="468" t="s">
        <v>6</v>
      </c>
      <c r="Y906" s="6">
        <f>ROUND(Y904*職員設定!$P$24,0)</f>
        <v>691</v>
      </c>
      <c r="Z906" s="1001"/>
      <c r="AA906" s="1046"/>
      <c r="AB906" s="979"/>
      <c r="AC906" s="468" t="s">
        <v>6</v>
      </c>
      <c r="AD906" s="6">
        <f>ROUND(AD904*職員設定!$P$24,0)</f>
        <v>0</v>
      </c>
      <c r="AE906" s="1001"/>
      <c r="AF906" s="1046"/>
      <c r="AG906" s="979"/>
      <c r="AH906" s="468" t="s">
        <v>6</v>
      </c>
      <c r="AI906" s="6">
        <f>ROUND(AI904*職員設定!$P$24,0)</f>
        <v>0</v>
      </c>
      <c r="AJ906" s="1001"/>
      <c r="AK906" s="1046"/>
      <c r="AL906" s="979"/>
      <c r="AM906" s="468" t="s">
        <v>6</v>
      </c>
      <c r="AN906" s="6">
        <f>ROUND(AN904*職員設定!$P$24,0)</f>
        <v>0</v>
      </c>
      <c r="AO906" s="1001"/>
      <c r="AP906" s="1046"/>
      <c r="AQ906" s="979"/>
      <c r="AR906" s="468" t="s">
        <v>6</v>
      </c>
      <c r="AS906" s="6">
        <f>ROUND(AS904*職員設定!$P$24,0)</f>
        <v>0</v>
      </c>
      <c r="AT906" s="1001"/>
      <c r="AU906" s="1046"/>
      <c r="AV906" s="979"/>
      <c r="AW906" s="468" t="s">
        <v>6</v>
      </c>
      <c r="AX906" s="6">
        <f>ROUND(AX904*職員設定!$P$24,0)</f>
        <v>0</v>
      </c>
      <c r="AY906" s="1001"/>
      <c r="AZ906" s="1046"/>
      <c r="BA906" s="979"/>
      <c r="BB906" s="468" t="s">
        <v>6</v>
      </c>
      <c r="BC906" s="6">
        <f>ROUND(BC904*職員設定!$P$24,0)</f>
        <v>0</v>
      </c>
      <c r="BD906" s="1001"/>
      <c r="BE906" s="1046"/>
      <c r="BF906" s="979"/>
      <c r="BG906" s="468" t="s">
        <v>6</v>
      </c>
      <c r="BH906" s="6">
        <f>ROUND(BH904*職員設定!$P$24,0)</f>
        <v>0</v>
      </c>
      <c r="BI906" s="1001"/>
      <c r="BJ906" s="1046"/>
      <c r="BK906" s="979"/>
      <c r="BL906" s="434"/>
      <c r="BM906" s="28"/>
      <c r="BN906" s="1001"/>
      <c r="BO906" s="967"/>
      <c r="BP906" s="954"/>
      <c r="BQ906" s="434"/>
      <c r="BR906" s="28"/>
      <c r="BS906" s="1001"/>
      <c r="BT906" s="967"/>
      <c r="BU906" s="954"/>
      <c r="BV906" s="434"/>
      <c r="BW906" s="28"/>
      <c r="BX906" s="1001"/>
      <c r="BY906" s="967"/>
      <c r="BZ906" s="954"/>
      <c r="CA906" s="1004"/>
      <c r="CB906" s="1020"/>
      <c r="CC906" s="946"/>
    </row>
    <row r="907" spans="1:81" ht="18" customHeight="1" thickBot="1">
      <c r="A907" s="1180"/>
      <c r="B907" s="1143"/>
      <c r="C907" s="1147"/>
      <c r="D907" s="53" t="s">
        <v>7</v>
      </c>
      <c r="E907" s="19">
        <f>E905-E906</f>
        <v>181</v>
      </c>
      <c r="F907" s="1001"/>
      <c r="G907" s="1047"/>
      <c r="H907" s="1097"/>
      <c r="I907" s="53" t="s">
        <v>7</v>
      </c>
      <c r="J907" s="19">
        <f>J905-J906</f>
        <v>122</v>
      </c>
      <c r="K907" s="1001"/>
      <c r="L907" s="1047"/>
      <c r="M907" s="1097"/>
      <c r="N907" s="53" t="s">
        <v>7</v>
      </c>
      <c r="O907" s="19">
        <f>O905-O906</f>
        <v>130</v>
      </c>
      <c r="P907" s="1001"/>
      <c r="Q907" s="1047"/>
      <c r="R907" s="980"/>
      <c r="S907" s="53" t="s">
        <v>7</v>
      </c>
      <c r="T907" s="19">
        <f>T905-T906</f>
        <v>17</v>
      </c>
      <c r="U907" s="1001"/>
      <c r="V907" s="1047"/>
      <c r="W907" s="980"/>
      <c r="X907" s="53" t="s">
        <v>7</v>
      </c>
      <c r="Y907" s="19">
        <f>Y905-Y906</f>
        <v>62</v>
      </c>
      <c r="Z907" s="1001"/>
      <c r="AA907" s="1047"/>
      <c r="AB907" s="980"/>
      <c r="AC907" s="53" t="s">
        <v>7</v>
      </c>
      <c r="AD907" s="19">
        <f>AD905-AD906</f>
        <v>0</v>
      </c>
      <c r="AE907" s="1001"/>
      <c r="AF907" s="1047"/>
      <c r="AG907" s="980"/>
      <c r="AH907" s="53" t="s">
        <v>7</v>
      </c>
      <c r="AI907" s="19">
        <f>AI905-AI906</f>
        <v>0</v>
      </c>
      <c r="AJ907" s="1001"/>
      <c r="AK907" s="1047"/>
      <c r="AL907" s="980"/>
      <c r="AM907" s="53" t="s">
        <v>7</v>
      </c>
      <c r="AN907" s="19">
        <f>AN905-AN906</f>
        <v>0</v>
      </c>
      <c r="AO907" s="1001"/>
      <c r="AP907" s="1047"/>
      <c r="AQ907" s="980"/>
      <c r="AR907" s="53" t="s">
        <v>7</v>
      </c>
      <c r="AS907" s="19">
        <f>AS905-AS906</f>
        <v>0</v>
      </c>
      <c r="AT907" s="1001"/>
      <c r="AU907" s="1047"/>
      <c r="AV907" s="980"/>
      <c r="AW907" s="53" t="s">
        <v>7</v>
      </c>
      <c r="AX907" s="19">
        <f>AX905-AX906</f>
        <v>0</v>
      </c>
      <c r="AY907" s="1001"/>
      <c r="AZ907" s="1047"/>
      <c r="BA907" s="980"/>
      <c r="BB907" s="53" t="s">
        <v>7</v>
      </c>
      <c r="BC907" s="19">
        <f>BC905-BC906</f>
        <v>0</v>
      </c>
      <c r="BD907" s="1001"/>
      <c r="BE907" s="1047"/>
      <c r="BF907" s="980"/>
      <c r="BG907" s="53" t="s">
        <v>7</v>
      </c>
      <c r="BH907" s="19">
        <f>BH905-BH906</f>
        <v>0</v>
      </c>
      <c r="BI907" s="1001"/>
      <c r="BJ907" s="1047"/>
      <c r="BK907" s="980"/>
      <c r="BL907" s="85"/>
      <c r="BM907" s="84"/>
      <c r="BN907" s="1001"/>
      <c r="BO907" s="968"/>
      <c r="BP907" s="955"/>
      <c r="BQ907" s="85"/>
      <c r="BR907" s="84"/>
      <c r="BS907" s="1001"/>
      <c r="BT907" s="968"/>
      <c r="BU907" s="955"/>
      <c r="BV907" s="85"/>
      <c r="BW907" s="84"/>
      <c r="BX907" s="1001"/>
      <c r="BY907" s="968"/>
      <c r="BZ907" s="955"/>
      <c r="CA907" s="1005"/>
      <c r="CB907" s="1021"/>
      <c r="CC907" s="946">
        <f t="shared" si="388"/>
        <v>0</v>
      </c>
    </row>
    <row r="908" spans="1:81" ht="18" customHeight="1" thickBot="1">
      <c r="A908" s="1180"/>
      <c r="B908" s="1143"/>
      <c r="C908" s="1145" t="s">
        <v>40</v>
      </c>
      <c r="D908" s="44" t="s">
        <v>8</v>
      </c>
      <c r="E908" s="35"/>
      <c r="F908" s="1001"/>
      <c r="G908" s="1045">
        <f>E911*F877-H908</f>
        <v>0</v>
      </c>
      <c r="H908" s="1095"/>
      <c r="I908" s="44" t="s">
        <v>8</v>
      </c>
      <c r="J908" s="35"/>
      <c r="K908" s="1001"/>
      <c r="L908" s="1045">
        <f>J911*K877-M908</f>
        <v>0</v>
      </c>
      <c r="M908" s="1095"/>
      <c r="N908" s="44" t="s">
        <v>8</v>
      </c>
      <c r="O908" s="35"/>
      <c r="P908" s="1001"/>
      <c r="Q908" s="1045">
        <f>O911*P877-R908</f>
        <v>0</v>
      </c>
      <c r="R908" s="961">
        <f>IF(O908="",0,ROUND(SUM(R877:R891)*O908*P877*1.35/職員設定!$C$7,0))</f>
        <v>0</v>
      </c>
      <c r="S908" s="44" t="s">
        <v>8</v>
      </c>
      <c r="T908" s="35"/>
      <c r="U908" s="1001"/>
      <c r="V908" s="1045">
        <f>T911*U877-W908</f>
        <v>0</v>
      </c>
      <c r="W908" s="961">
        <f>IF(T908="",0,ROUND(SUM(W877:W891)*T908*U877*1.35/職員設定!$C$7,0))</f>
        <v>0</v>
      </c>
      <c r="X908" s="44" t="s">
        <v>8</v>
      </c>
      <c r="Y908" s="35"/>
      <c r="Z908" s="1001"/>
      <c r="AA908" s="1045">
        <f>Y911*Z877-AB908</f>
        <v>0</v>
      </c>
      <c r="AB908" s="961">
        <f>IF(Y908="",0,ROUND(SUM(AB877:AB891)*Y908*Z877*1.35/職員設定!$C$7,0))</f>
        <v>0</v>
      </c>
      <c r="AC908" s="44" t="s">
        <v>8</v>
      </c>
      <c r="AD908" s="35"/>
      <c r="AE908" s="1001"/>
      <c r="AF908" s="1045">
        <f>AD911*AE877-AG908</f>
        <v>0</v>
      </c>
      <c r="AG908" s="961">
        <f>IF(AD908="",0,ROUND(SUM(AG877:AG891)*AD908*AE877*1.35/職員設定!$C$7,0))</f>
        <v>0</v>
      </c>
      <c r="AH908" s="44" t="s">
        <v>8</v>
      </c>
      <c r="AI908" s="35"/>
      <c r="AJ908" s="1001"/>
      <c r="AK908" s="1045">
        <f>AI911*AJ877-AL908</f>
        <v>0</v>
      </c>
      <c r="AL908" s="961">
        <f>IF(AI908="",0,ROUND(SUM(AL877:AL891)*AI908*AJ877*1.35/職員設定!$C$7,0))</f>
        <v>0</v>
      </c>
      <c r="AM908" s="44" t="s">
        <v>8</v>
      </c>
      <c r="AN908" s="35"/>
      <c r="AO908" s="1001"/>
      <c r="AP908" s="1045">
        <f>AN911*AO877-AQ908</f>
        <v>0</v>
      </c>
      <c r="AQ908" s="961">
        <f>IF(AN908="",0,ROUND(SUM(AQ877:AQ891)*AN908*AO877*1.35/職員設定!$C$7,0))</f>
        <v>0</v>
      </c>
      <c r="AR908" s="44" t="s">
        <v>8</v>
      </c>
      <c r="AS908" s="35"/>
      <c r="AT908" s="1001"/>
      <c r="AU908" s="1045">
        <f>AS911*AT877-AV908</f>
        <v>0</v>
      </c>
      <c r="AV908" s="961">
        <f>IF(AS908="",0,ROUND(SUM(AV877:AV891)*AS908*AT877*1.35/職員設定!$C$7,0))</f>
        <v>0</v>
      </c>
      <c r="AW908" s="44" t="s">
        <v>8</v>
      </c>
      <c r="AX908" s="35"/>
      <c r="AY908" s="1001"/>
      <c r="AZ908" s="1045">
        <f>AX911*AY877-BA908</f>
        <v>0</v>
      </c>
      <c r="BA908" s="961">
        <f>IF(AX908="",0,ROUND(SUM(BA877:BA891)*AX908*AY877*1.35/職員設定!$C$7,0))</f>
        <v>0</v>
      </c>
      <c r="BB908" s="44" t="s">
        <v>8</v>
      </c>
      <c r="BC908" s="35"/>
      <c r="BD908" s="1001"/>
      <c r="BE908" s="1045">
        <f>BC911*BD877-BF908</f>
        <v>0</v>
      </c>
      <c r="BF908" s="961">
        <f>IF(BC908="",0,ROUND(SUM(BF877:BF891)*BC908*BD877*1.35/職員設定!$C$7,0))</f>
        <v>0</v>
      </c>
      <c r="BG908" s="44" t="s">
        <v>8</v>
      </c>
      <c r="BH908" s="35"/>
      <c r="BI908" s="1001"/>
      <c r="BJ908" s="1045">
        <f>BH911*BI877-BK908</f>
        <v>0</v>
      </c>
      <c r="BK908" s="961">
        <f>IF(BH908="",0,ROUND(SUM(BK877:BK891)*BH908*BI877*1.35/職員設定!$C$7,0))</f>
        <v>0</v>
      </c>
      <c r="BL908" s="75"/>
      <c r="BM908" s="82"/>
      <c r="BN908" s="1001"/>
      <c r="BO908" s="966"/>
      <c r="BP908" s="953"/>
      <c r="BQ908" s="75"/>
      <c r="BR908" s="82"/>
      <c r="BS908" s="1001"/>
      <c r="BT908" s="966"/>
      <c r="BU908" s="953"/>
      <c r="BV908" s="75"/>
      <c r="BW908" s="82"/>
      <c r="BX908" s="1001"/>
      <c r="BY908" s="966"/>
      <c r="BZ908" s="953"/>
      <c r="CA908" s="1082">
        <f t="shared" ref="CA908" si="393">BJ908+BK908+BE908+BF908+AZ908+BA908+AU908+AV908+AP908+AQ908+AK908+AL908+AF908+AG908+AA908+AB908+V908+W908+Q908+R908+L908+M908+G908+H908</f>
        <v>0</v>
      </c>
      <c r="CB908" s="1024">
        <f t="shared" ref="CB908" si="394">H908+M908</f>
        <v>0</v>
      </c>
      <c r="CC908" s="946">
        <f t="shared" si="388"/>
        <v>0</v>
      </c>
    </row>
    <row r="909" spans="1:81" ht="18" customHeight="1" thickBot="1">
      <c r="A909" s="1180"/>
      <c r="B909" s="1143"/>
      <c r="C909" s="1146"/>
      <c r="D909" s="48" t="s">
        <v>38</v>
      </c>
      <c r="E909" s="33"/>
      <c r="F909" s="1001"/>
      <c r="G909" s="1046"/>
      <c r="H909" s="1096"/>
      <c r="I909" s="48" t="s">
        <v>38</v>
      </c>
      <c r="J909" s="33"/>
      <c r="K909" s="1001"/>
      <c r="L909" s="1046"/>
      <c r="M909" s="1096"/>
      <c r="N909" s="48" t="s">
        <v>38</v>
      </c>
      <c r="O909" s="33"/>
      <c r="P909" s="1001"/>
      <c r="Q909" s="1046"/>
      <c r="R909" s="979"/>
      <c r="S909" s="48" t="s">
        <v>38</v>
      </c>
      <c r="T909" s="33"/>
      <c r="U909" s="1001"/>
      <c r="V909" s="1046"/>
      <c r="W909" s="979"/>
      <c r="X909" s="48" t="s">
        <v>38</v>
      </c>
      <c r="Y909" s="33"/>
      <c r="Z909" s="1001"/>
      <c r="AA909" s="1046"/>
      <c r="AB909" s="979"/>
      <c r="AC909" s="48" t="s">
        <v>38</v>
      </c>
      <c r="AD909" s="33"/>
      <c r="AE909" s="1001"/>
      <c r="AF909" s="1046"/>
      <c r="AG909" s="979"/>
      <c r="AH909" s="48" t="s">
        <v>38</v>
      </c>
      <c r="AI909" s="33"/>
      <c r="AJ909" s="1001"/>
      <c r="AK909" s="1046"/>
      <c r="AL909" s="979"/>
      <c r="AM909" s="48" t="s">
        <v>38</v>
      </c>
      <c r="AN909" s="33"/>
      <c r="AO909" s="1001"/>
      <c r="AP909" s="1046"/>
      <c r="AQ909" s="979"/>
      <c r="AR909" s="48" t="s">
        <v>38</v>
      </c>
      <c r="AS909" s="33"/>
      <c r="AT909" s="1001"/>
      <c r="AU909" s="1046"/>
      <c r="AV909" s="979"/>
      <c r="AW909" s="48" t="s">
        <v>38</v>
      </c>
      <c r="AX909" s="33"/>
      <c r="AY909" s="1001"/>
      <c r="AZ909" s="1046"/>
      <c r="BA909" s="979"/>
      <c r="BB909" s="48" t="s">
        <v>38</v>
      </c>
      <c r="BC909" s="33"/>
      <c r="BD909" s="1001"/>
      <c r="BE909" s="1046"/>
      <c r="BF909" s="979"/>
      <c r="BG909" s="48" t="s">
        <v>38</v>
      </c>
      <c r="BH909" s="33"/>
      <c r="BI909" s="1001"/>
      <c r="BJ909" s="1046"/>
      <c r="BK909" s="979"/>
      <c r="BL909" s="79"/>
      <c r="BM909" s="80"/>
      <c r="BN909" s="1001"/>
      <c r="BO909" s="967"/>
      <c r="BP909" s="954"/>
      <c r="BQ909" s="79"/>
      <c r="BR909" s="80"/>
      <c r="BS909" s="1001"/>
      <c r="BT909" s="967"/>
      <c r="BU909" s="954"/>
      <c r="BV909" s="79"/>
      <c r="BW909" s="80"/>
      <c r="BX909" s="1001"/>
      <c r="BY909" s="967"/>
      <c r="BZ909" s="954"/>
      <c r="CA909" s="1004"/>
      <c r="CB909" s="1020"/>
      <c r="CC909" s="946"/>
    </row>
    <row r="910" spans="1:81" s="230" customFormat="1" ht="18" customHeight="1" thickBot="1">
      <c r="A910" s="1180"/>
      <c r="B910" s="1143"/>
      <c r="C910" s="1146"/>
      <c r="D910" s="468" t="s">
        <v>9</v>
      </c>
      <c r="E910" s="6">
        <f>ROUND(E908*職員設定!Q24,0)</f>
        <v>0</v>
      </c>
      <c r="F910" s="1001"/>
      <c r="G910" s="1046"/>
      <c r="H910" s="1096"/>
      <c r="I910" s="468" t="s">
        <v>9</v>
      </c>
      <c r="J910" s="6">
        <f>ROUND(J908*職員設定!Q24,0)</f>
        <v>0</v>
      </c>
      <c r="K910" s="1001"/>
      <c r="L910" s="1046"/>
      <c r="M910" s="1096"/>
      <c r="N910" s="468" t="s">
        <v>9</v>
      </c>
      <c r="O910" s="6">
        <f>ROUND(O908*職員設定!$Q$24,0)</f>
        <v>0</v>
      </c>
      <c r="P910" s="1001"/>
      <c r="Q910" s="1046"/>
      <c r="R910" s="979"/>
      <c r="S910" s="468" t="s">
        <v>9</v>
      </c>
      <c r="T910" s="6">
        <f>ROUND(T908*職員設定!$Q$24,0)</f>
        <v>0</v>
      </c>
      <c r="U910" s="1001"/>
      <c r="V910" s="1046"/>
      <c r="W910" s="979"/>
      <c r="X910" s="468" t="s">
        <v>9</v>
      </c>
      <c r="Y910" s="6">
        <f>ROUND(Y908*職員設定!$Q$24,0)</f>
        <v>0</v>
      </c>
      <c r="Z910" s="1001"/>
      <c r="AA910" s="1046"/>
      <c r="AB910" s="979"/>
      <c r="AC910" s="468" t="s">
        <v>9</v>
      </c>
      <c r="AD910" s="6">
        <f>ROUND(AD908*職員設定!$Q$24,0)</f>
        <v>0</v>
      </c>
      <c r="AE910" s="1001"/>
      <c r="AF910" s="1046"/>
      <c r="AG910" s="979"/>
      <c r="AH910" s="468" t="s">
        <v>9</v>
      </c>
      <c r="AI910" s="6">
        <f>ROUND(AI908*職員設定!$Q$24,0)</f>
        <v>0</v>
      </c>
      <c r="AJ910" s="1001"/>
      <c r="AK910" s="1046"/>
      <c r="AL910" s="979"/>
      <c r="AM910" s="468" t="s">
        <v>9</v>
      </c>
      <c r="AN910" s="6">
        <f>ROUND(AN908*職員設定!$Q$24,0)</f>
        <v>0</v>
      </c>
      <c r="AO910" s="1001"/>
      <c r="AP910" s="1046"/>
      <c r="AQ910" s="979"/>
      <c r="AR910" s="468" t="s">
        <v>9</v>
      </c>
      <c r="AS910" s="6">
        <f>ROUND(AS908*職員設定!$Q$24,0)</f>
        <v>0</v>
      </c>
      <c r="AT910" s="1001"/>
      <c r="AU910" s="1046"/>
      <c r="AV910" s="979"/>
      <c r="AW910" s="468" t="s">
        <v>9</v>
      </c>
      <c r="AX910" s="6">
        <f>ROUND(AX908*職員設定!$Q$24,0)</f>
        <v>0</v>
      </c>
      <c r="AY910" s="1001"/>
      <c r="AZ910" s="1046"/>
      <c r="BA910" s="979"/>
      <c r="BB910" s="468" t="s">
        <v>9</v>
      </c>
      <c r="BC910" s="6">
        <f>ROUND(BC908*職員設定!$Q$24,0)</f>
        <v>0</v>
      </c>
      <c r="BD910" s="1001"/>
      <c r="BE910" s="1046"/>
      <c r="BF910" s="979"/>
      <c r="BG910" s="468" t="s">
        <v>9</v>
      </c>
      <c r="BH910" s="6">
        <f>ROUND(BH908*職員設定!$Q$24,0)</f>
        <v>0</v>
      </c>
      <c r="BI910" s="1001"/>
      <c r="BJ910" s="1046"/>
      <c r="BK910" s="979"/>
      <c r="BL910" s="434"/>
      <c r="BM910" s="28"/>
      <c r="BN910" s="1001"/>
      <c r="BO910" s="967"/>
      <c r="BP910" s="954"/>
      <c r="BQ910" s="434"/>
      <c r="BR910" s="28"/>
      <c r="BS910" s="1001"/>
      <c r="BT910" s="967"/>
      <c r="BU910" s="954"/>
      <c r="BV910" s="434"/>
      <c r="BW910" s="28"/>
      <c r="BX910" s="1001"/>
      <c r="BY910" s="967"/>
      <c r="BZ910" s="954"/>
      <c r="CA910" s="1004"/>
      <c r="CB910" s="1020"/>
      <c r="CC910" s="946"/>
    </row>
    <row r="911" spans="1:81" ht="18" customHeight="1" thickBot="1">
      <c r="A911" s="1180"/>
      <c r="B911" s="1143"/>
      <c r="C911" s="1147"/>
      <c r="D911" s="53" t="s">
        <v>10</v>
      </c>
      <c r="E911" s="19">
        <f>E909-E910</f>
        <v>0</v>
      </c>
      <c r="F911" s="1001"/>
      <c r="G911" s="1047"/>
      <c r="H911" s="1097"/>
      <c r="I911" s="53" t="s">
        <v>10</v>
      </c>
      <c r="J911" s="19">
        <f>J909-J910</f>
        <v>0</v>
      </c>
      <c r="K911" s="1001"/>
      <c r="L911" s="1047"/>
      <c r="M911" s="1097"/>
      <c r="N911" s="53" t="s">
        <v>10</v>
      </c>
      <c r="O911" s="19">
        <f>O909-O910</f>
        <v>0</v>
      </c>
      <c r="P911" s="1001"/>
      <c r="Q911" s="1047"/>
      <c r="R911" s="980"/>
      <c r="S911" s="53" t="s">
        <v>10</v>
      </c>
      <c r="T911" s="19">
        <f>T909-T910</f>
        <v>0</v>
      </c>
      <c r="U911" s="1001"/>
      <c r="V911" s="1047"/>
      <c r="W911" s="980"/>
      <c r="X911" s="53" t="s">
        <v>10</v>
      </c>
      <c r="Y911" s="19">
        <f>Y909-Y910</f>
        <v>0</v>
      </c>
      <c r="Z911" s="1001"/>
      <c r="AA911" s="1047"/>
      <c r="AB911" s="980"/>
      <c r="AC911" s="53" t="s">
        <v>10</v>
      </c>
      <c r="AD911" s="19">
        <f>AD909-AD910</f>
        <v>0</v>
      </c>
      <c r="AE911" s="1001"/>
      <c r="AF911" s="1047"/>
      <c r="AG911" s="980"/>
      <c r="AH911" s="53" t="s">
        <v>10</v>
      </c>
      <c r="AI911" s="19">
        <f>AI909-AI910</f>
        <v>0</v>
      </c>
      <c r="AJ911" s="1001"/>
      <c r="AK911" s="1047"/>
      <c r="AL911" s="980"/>
      <c r="AM911" s="53" t="s">
        <v>10</v>
      </c>
      <c r="AN911" s="19">
        <f>AN909-AN910</f>
        <v>0</v>
      </c>
      <c r="AO911" s="1001"/>
      <c r="AP911" s="1047"/>
      <c r="AQ911" s="980"/>
      <c r="AR911" s="53" t="s">
        <v>10</v>
      </c>
      <c r="AS911" s="19">
        <f>AS909-AS910</f>
        <v>0</v>
      </c>
      <c r="AT911" s="1001"/>
      <c r="AU911" s="1047"/>
      <c r="AV911" s="980"/>
      <c r="AW911" s="53" t="s">
        <v>10</v>
      </c>
      <c r="AX911" s="19">
        <f>AX909-AX910</f>
        <v>0</v>
      </c>
      <c r="AY911" s="1001"/>
      <c r="AZ911" s="1047"/>
      <c r="BA911" s="980"/>
      <c r="BB911" s="53" t="s">
        <v>10</v>
      </c>
      <c r="BC911" s="19">
        <f>BC909-BC910</f>
        <v>0</v>
      </c>
      <c r="BD911" s="1001"/>
      <c r="BE911" s="1047"/>
      <c r="BF911" s="980"/>
      <c r="BG911" s="53" t="s">
        <v>10</v>
      </c>
      <c r="BH911" s="19">
        <f>BH909-BH910</f>
        <v>0</v>
      </c>
      <c r="BI911" s="1001"/>
      <c r="BJ911" s="1047"/>
      <c r="BK911" s="980"/>
      <c r="BL911" s="85"/>
      <c r="BM911" s="84"/>
      <c r="BN911" s="1001"/>
      <c r="BO911" s="968"/>
      <c r="BP911" s="955"/>
      <c r="BQ911" s="85"/>
      <c r="BR911" s="84"/>
      <c r="BS911" s="1001"/>
      <c r="BT911" s="968"/>
      <c r="BU911" s="955"/>
      <c r="BV911" s="85"/>
      <c r="BW911" s="84"/>
      <c r="BX911" s="1001"/>
      <c r="BY911" s="968"/>
      <c r="BZ911" s="955"/>
      <c r="CA911" s="1005"/>
      <c r="CB911" s="1021"/>
      <c r="CC911" s="946">
        <f t="shared" ref="CC911" si="395">BK911+BF911+BA911+AV911+AQ911+AL911+AG911+AB911+W911+R911</f>
        <v>0</v>
      </c>
    </row>
    <row r="912" spans="1:81" ht="18" customHeight="1" thickBot="1">
      <c r="A912" s="1180"/>
      <c r="B912" s="1143"/>
      <c r="C912" s="1146" t="s">
        <v>43</v>
      </c>
      <c r="D912" s="48" t="s">
        <v>11</v>
      </c>
      <c r="E912" s="36"/>
      <c r="F912" s="1001"/>
      <c r="G912" s="1046">
        <f>E915*F877-H912</f>
        <v>0</v>
      </c>
      <c r="H912" s="1095"/>
      <c r="I912" s="48" t="s">
        <v>11</v>
      </c>
      <c r="J912" s="36"/>
      <c r="K912" s="1001"/>
      <c r="L912" s="1046">
        <f>J915*K877-M912</f>
        <v>0</v>
      </c>
      <c r="M912" s="1095"/>
      <c r="N912" s="48" t="s">
        <v>11</v>
      </c>
      <c r="O912" s="36"/>
      <c r="P912" s="1001"/>
      <c r="Q912" s="1046">
        <f>O915*P877-R912</f>
        <v>0</v>
      </c>
      <c r="R912" s="961">
        <f>IF(O912="",0,ROUND(SUM(R877:R891)*O912*P877*0.25/職員設定!$C$7,0))</f>
        <v>0</v>
      </c>
      <c r="S912" s="48" t="s">
        <v>11</v>
      </c>
      <c r="T912" s="36"/>
      <c r="U912" s="1001"/>
      <c r="V912" s="1046">
        <f>T915*U877-W912</f>
        <v>0</v>
      </c>
      <c r="W912" s="961">
        <f>IF(T912="",0,ROUND(SUM(W877:W891)*T912*U877*0.25/職員設定!$C$7,0))</f>
        <v>0</v>
      </c>
      <c r="X912" s="48" t="s">
        <v>11</v>
      </c>
      <c r="Y912" s="36"/>
      <c r="Z912" s="1001"/>
      <c r="AA912" s="1046">
        <f>Y915*Z877-AB912</f>
        <v>0</v>
      </c>
      <c r="AB912" s="961">
        <f>IF(Y912="",0,ROUND(SUM(AB877:AB891)*Y912*Z877*0.25/職員設定!$C$7,0))</f>
        <v>0</v>
      </c>
      <c r="AC912" s="48" t="s">
        <v>11</v>
      </c>
      <c r="AD912" s="36"/>
      <c r="AE912" s="1001"/>
      <c r="AF912" s="1046">
        <f>AD915*AE877-AG912</f>
        <v>0</v>
      </c>
      <c r="AG912" s="961">
        <f>IF(AD912="",0,ROUND(SUM(AG877:AG891)*AD912*AE877*0.25/職員設定!$C$7,0))</f>
        <v>0</v>
      </c>
      <c r="AH912" s="48" t="s">
        <v>11</v>
      </c>
      <c r="AI912" s="36"/>
      <c r="AJ912" s="1001"/>
      <c r="AK912" s="1046">
        <f>AI915*AJ877-AL912</f>
        <v>0</v>
      </c>
      <c r="AL912" s="961">
        <f>IF(AI912="",0,ROUND(SUM(AL877:AL891)*AI912*AJ877*0.25/職員設定!$C$7,0))</f>
        <v>0</v>
      </c>
      <c r="AM912" s="48" t="s">
        <v>11</v>
      </c>
      <c r="AN912" s="36"/>
      <c r="AO912" s="1001"/>
      <c r="AP912" s="1046">
        <f>AN915*AO877-AQ912</f>
        <v>0</v>
      </c>
      <c r="AQ912" s="961">
        <f>IF(AN912="",0,ROUND(SUM(AQ877:AQ891)*AN912*AO877*0.25/職員設定!$C$7,0))</f>
        <v>0</v>
      </c>
      <c r="AR912" s="48" t="s">
        <v>11</v>
      </c>
      <c r="AS912" s="36"/>
      <c r="AT912" s="1001"/>
      <c r="AU912" s="1046">
        <f>AS915*AT877-AV912</f>
        <v>0</v>
      </c>
      <c r="AV912" s="961">
        <f>IF(AS912="",0,ROUND(SUM(AV877:AV891)*AS912*AT877*0.25/職員設定!$C$7,0))</f>
        <v>0</v>
      </c>
      <c r="AW912" s="48" t="s">
        <v>11</v>
      </c>
      <c r="AX912" s="36"/>
      <c r="AY912" s="1001"/>
      <c r="AZ912" s="1046">
        <f>AX915*AY877-BA912</f>
        <v>0</v>
      </c>
      <c r="BA912" s="961">
        <f>IF(AX912="",0,ROUND(SUM(BA877:BA891)*AX912*AY877*0.25/職員設定!$C$7,0))</f>
        <v>0</v>
      </c>
      <c r="BB912" s="48" t="s">
        <v>11</v>
      </c>
      <c r="BC912" s="36"/>
      <c r="BD912" s="1001"/>
      <c r="BE912" s="1046">
        <f>BC915*BD877-BF912</f>
        <v>0</v>
      </c>
      <c r="BF912" s="961">
        <f>IF(BC912="",0,ROUND(SUM(BF877:BF891)*BC912*BD877*0.25/職員設定!$C$7,0))</f>
        <v>0</v>
      </c>
      <c r="BG912" s="48" t="s">
        <v>11</v>
      </c>
      <c r="BH912" s="36"/>
      <c r="BI912" s="1001"/>
      <c r="BJ912" s="1046">
        <f>BH915*BI877-BK912</f>
        <v>0</v>
      </c>
      <c r="BK912" s="961">
        <f>IF(BH912="",0,ROUND(SUM(BK877:BK891)*BH912*BI877*0.25/職員設定!$C$7,0))</f>
        <v>0</v>
      </c>
      <c r="BL912" s="79"/>
      <c r="BM912" s="86"/>
      <c r="BN912" s="1001"/>
      <c r="BO912" s="969"/>
      <c r="BP912" s="953"/>
      <c r="BQ912" s="79"/>
      <c r="BR912" s="86"/>
      <c r="BS912" s="1001"/>
      <c r="BT912" s="969"/>
      <c r="BU912" s="953"/>
      <c r="BV912" s="79"/>
      <c r="BW912" s="86"/>
      <c r="BX912" s="1001"/>
      <c r="BY912" s="969"/>
      <c r="BZ912" s="953"/>
      <c r="CA912" s="1082">
        <f t="shared" ref="CA912" si="396">BJ912+BK912+BE912+BF912+AZ912+BA912+AU912+AV912+AP912+AQ912+AK912+AL912+AF912+AG912+AA912+AB912+V912+W912+Q912+R912+L912+M912+G912+H912</f>
        <v>0</v>
      </c>
      <c r="CB912" s="1024">
        <f t="shared" ref="CB912" si="397">H912+M912</f>
        <v>0</v>
      </c>
      <c r="CC912" s="946">
        <f>BK912+BF912+BA912+AV912+AQ912+AL912+AG912+AB912+W912+R912</f>
        <v>0</v>
      </c>
    </row>
    <row r="913" spans="1:81" ht="18" customHeight="1" thickBot="1">
      <c r="A913" s="1180"/>
      <c r="B913" s="1143"/>
      <c r="C913" s="1146"/>
      <c r="D913" s="48" t="s">
        <v>38</v>
      </c>
      <c r="E913" s="33"/>
      <c r="F913" s="1001"/>
      <c r="G913" s="1046"/>
      <c r="H913" s="1096"/>
      <c r="I913" s="48" t="s">
        <v>38</v>
      </c>
      <c r="J913" s="33"/>
      <c r="K913" s="1001"/>
      <c r="L913" s="1046"/>
      <c r="M913" s="1096"/>
      <c r="N913" s="48" t="s">
        <v>38</v>
      </c>
      <c r="O913" s="33">
        <v>0</v>
      </c>
      <c r="P913" s="1001"/>
      <c r="Q913" s="1046"/>
      <c r="R913" s="979"/>
      <c r="S913" s="48" t="s">
        <v>38</v>
      </c>
      <c r="T913" s="33">
        <v>0</v>
      </c>
      <c r="U913" s="1001"/>
      <c r="V913" s="1046"/>
      <c r="W913" s="979"/>
      <c r="X913" s="48" t="s">
        <v>38</v>
      </c>
      <c r="Y913" s="33">
        <v>0</v>
      </c>
      <c r="Z913" s="1001"/>
      <c r="AA913" s="1046"/>
      <c r="AB913" s="979"/>
      <c r="AC913" s="48" t="s">
        <v>38</v>
      </c>
      <c r="AD913" s="33">
        <v>0</v>
      </c>
      <c r="AE913" s="1001"/>
      <c r="AF913" s="1046"/>
      <c r="AG913" s="979"/>
      <c r="AH913" s="48" t="s">
        <v>38</v>
      </c>
      <c r="AI913" s="33">
        <v>0</v>
      </c>
      <c r="AJ913" s="1001"/>
      <c r="AK913" s="1046"/>
      <c r="AL913" s="979"/>
      <c r="AM913" s="48" t="s">
        <v>38</v>
      </c>
      <c r="AN913" s="33">
        <v>0</v>
      </c>
      <c r="AO913" s="1001"/>
      <c r="AP913" s="1046"/>
      <c r="AQ913" s="979"/>
      <c r="AR913" s="48" t="s">
        <v>38</v>
      </c>
      <c r="AS913" s="33">
        <v>0</v>
      </c>
      <c r="AT913" s="1001"/>
      <c r="AU913" s="1046"/>
      <c r="AV913" s="979"/>
      <c r="AW913" s="48" t="s">
        <v>38</v>
      </c>
      <c r="AX913" s="33">
        <v>0</v>
      </c>
      <c r="AY913" s="1001"/>
      <c r="AZ913" s="1046"/>
      <c r="BA913" s="979"/>
      <c r="BB913" s="48" t="s">
        <v>38</v>
      </c>
      <c r="BC913" s="33">
        <v>0</v>
      </c>
      <c r="BD913" s="1001"/>
      <c r="BE913" s="1046"/>
      <c r="BF913" s="979"/>
      <c r="BG913" s="48" t="s">
        <v>38</v>
      </c>
      <c r="BH913" s="33">
        <v>0</v>
      </c>
      <c r="BI913" s="1001"/>
      <c r="BJ913" s="1046"/>
      <c r="BK913" s="979"/>
      <c r="BL913" s="79"/>
      <c r="BM913" s="80"/>
      <c r="BN913" s="1001"/>
      <c r="BO913" s="967"/>
      <c r="BP913" s="954"/>
      <c r="BQ913" s="79"/>
      <c r="BR913" s="80"/>
      <c r="BS913" s="1001"/>
      <c r="BT913" s="967"/>
      <c r="BU913" s="954"/>
      <c r="BV913" s="79"/>
      <c r="BW913" s="80"/>
      <c r="BX913" s="1001"/>
      <c r="BY913" s="967"/>
      <c r="BZ913" s="954"/>
      <c r="CA913" s="1004"/>
      <c r="CB913" s="1020"/>
      <c r="CC913" s="946"/>
    </row>
    <row r="914" spans="1:81" s="230" customFormat="1" ht="18" customHeight="1" thickBot="1">
      <c r="A914" s="1180"/>
      <c r="B914" s="1143"/>
      <c r="C914" s="1146"/>
      <c r="D914" s="468" t="s">
        <v>12</v>
      </c>
      <c r="E914" s="6">
        <f>ROUND(E912*職員設定!R24,0)</f>
        <v>0</v>
      </c>
      <c r="F914" s="1001"/>
      <c r="G914" s="1046"/>
      <c r="H914" s="1096"/>
      <c r="I914" s="468" t="s">
        <v>12</v>
      </c>
      <c r="J914" s="6">
        <f>ROUND(J912*職員設定!R24,0)</f>
        <v>0</v>
      </c>
      <c r="K914" s="1001"/>
      <c r="L914" s="1046"/>
      <c r="M914" s="1096"/>
      <c r="N914" s="468" t="s">
        <v>12</v>
      </c>
      <c r="O914" s="6">
        <f>ROUND(O912*職員設定!$R$24,0)</f>
        <v>0</v>
      </c>
      <c r="P914" s="1001"/>
      <c r="Q914" s="1046"/>
      <c r="R914" s="979"/>
      <c r="S914" s="468" t="s">
        <v>12</v>
      </c>
      <c r="T914" s="6">
        <f>ROUND(T912*職員設定!$R$24,0)</f>
        <v>0</v>
      </c>
      <c r="U914" s="1001"/>
      <c r="V914" s="1046"/>
      <c r="W914" s="979"/>
      <c r="X914" s="468" t="s">
        <v>12</v>
      </c>
      <c r="Y914" s="6">
        <f>ROUND(Y912*職員設定!$R$24,0)</f>
        <v>0</v>
      </c>
      <c r="Z914" s="1001"/>
      <c r="AA914" s="1046"/>
      <c r="AB914" s="979"/>
      <c r="AC914" s="468" t="s">
        <v>12</v>
      </c>
      <c r="AD914" s="6">
        <f>ROUND(AD912*職員設定!$R$24,0)</f>
        <v>0</v>
      </c>
      <c r="AE914" s="1001"/>
      <c r="AF914" s="1046"/>
      <c r="AG914" s="979"/>
      <c r="AH914" s="468" t="s">
        <v>12</v>
      </c>
      <c r="AI914" s="6">
        <f>ROUND(AI912*職員設定!$R$24,0)</f>
        <v>0</v>
      </c>
      <c r="AJ914" s="1001"/>
      <c r="AK914" s="1046"/>
      <c r="AL914" s="979"/>
      <c r="AM914" s="468" t="s">
        <v>12</v>
      </c>
      <c r="AN914" s="6">
        <f>ROUND(AN912*職員設定!$R$24,0)</f>
        <v>0</v>
      </c>
      <c r="AO914" s="1001"/>
      <c r="AP914" s="1046"/>
      <c r="AQ914" s="979"/>
      <c r="AR914" s="468" t="s">
        <v>12</v>
      </c>
      <c r="AS914" s="6">
        <f>ROUND(AS912*職員設定!$R$24,0)</f>
        <v>0</v>
      </c>
      <c r="AT914" s="1001"/>
      <c r="AU914" s="1046"/>
      <c r="AV914" s="979"/>
      <c r="AW914" s="468" t="s">
        <v>12</v>
      </c>
      <c r="AX914" s="6">
        <f>ROUND(AX912*職員設定!$R$24,0)</f>
        <v>0</v>
      </c>
      <c r="AY914" s="1001"/>
      <c r="AZ914" s="1046"/>
      <c r="BA914" s="979"/>
      <c r="BB914" s="468" t="s">
        <v>12</v>
      </c>
      <c r="BC914" s="6">
        <f>ROUND(BC912*職員設定!$R$24,0)</f>
        <v>0</v>
      </c>
      <c r="BD914" s="1001"/>
      <c r="BE914" s="1046"/>
      <c r="BF914" s="979"/>
      <c r="BG914" s="468" t="s">
        <v>12</v>
      </c>
      <c r="BH914" s="6">
        <f>ROUND(BH912*職員設定!$R$24,0)</f>
        <v>0</v>
      </c>
      <c r="BI914" s="1001"/>
      <c r="BJ914" s="1046"/>
      <c r="BK914" s="979"/>
      <c r="BL914" s="434"/>
      <c r="BM914" s="28"/>
      <c r="BN914" s="1001"/>
      <c r="BO914" s="967"/>
      <c r="BP914" s="954"/>
      <c r="BQ914" s="434"/>
      <c r="BR914" s="28"/>
      <c r="BS914" s="1001"/>
      <c r="BT914" s="967"/>
      <c r="BU914" s="954"/>
      <c r="BV914" s="434"/>
      <c r="BW914" s="28"/>
      <c r="BX914" s="1001"/>
      <c r="BY914" s="967"/>
      <c r="BZ914" s="954"/>
      <c r="CA914" s="1004"/>
      <c r="CB914" s="1020"/>
      <c r="CC914" s="946"/>
    </row>
    <row r="915" spans="1:81" ht="18" customHeight="1" thickBot="1">
      <c r="A915" s="1180"/>
      <c r="B915" s="1144"/>
      <c r="C915" s="1147"/>
      <c r="D915" s="54" t="s">
        <v>13</v>
      </c>
      <c r="E915" s="20">
        <f>E913-E914</f>
        <v>0</v>
      </c>
      <c r="F915" s="1001"/>
      <c r="G915" s="1047"/>
      <c r="H915" s="1097"/>
      <c r="I915" s="54" t="s">
        <v>13</v>
      </c>
      <c r="J915" s="20">
        <f>J913-J914</f>
        <v>0</v>
      </c>
      <c r="K915" s="1001"/>
      <c r="L915" s="1047"/>
      <c r="M915" s="1097"/>
      <c r="N915" s="54" t="s">
        <v>13</v>
      </c>
      <c r="O915" s="20">
        <f>O913-O914</f>
        <v>0</v>
      </c>
      <c r="P915" s="1001"/>
      <c r="Q915" s="1047"/>
      <c r="R915" s="980"/>
      <c r="S915" s="54" t="s">
        <v>13</v>
      </c>
      <c r="T915" s="20">
        <f>T913-T914</f>
        <v>0</v>
      </c>
      <c r="U915" s="1001"/>
      <c r="V915" s="1047"/>
      <c r="W915" s="980"/>
      <c r="X915" s="54" t="s">
        <v>13</v>
      </c>
      <c r="Y915" s="20">
        <f>Y913-Y914</f>
        <v>0</v>
      </c>
      <c r="Z915" s="1001"/>
      <c r="AA915" s="1047"/>
      <c r="AB915" s="980"/>
      <c r="AC915" s="54" t="s">
        <v>13</v>
      </c>
      <c r="AD915" s="20">
        <f>AD913-AD914</f>
        <v>0</v>
      </c>
      <c r="AE915" s="1001"/>
      <c r="AF915" s="1047"/>
      <c r="AG915" s="980"/>
      <c r="AH915" s="54" t="s">
        <v>13</v>
      </c>
      <c r="AI915" s="20">
        <f>AI913-AI914</f>
        <v>0</v>
      </c>
      <c r="AJ915" s="1001"/>
      <c r="AK915" s="1047"/>
      <c r="AL915" s="980"/>
      <c r="AM915" s="54" t="s">
        <v>13</v>
      </c>
      <c r="AN915" s="20">
        <f>AN913-AN914</f>
        <v>0</v>
      </c>
      <c r="AO915" s="1001"/>
      <c r="AP915" s="1047"/>
      <c r="AQ915" s="980"/>
      <c r="AR915" s="54" t="s">
        <v>13</v>
      </c>
      <c r="AS915" s="20">
        <f>AS913-AS914</f>
        <v>0</v>
      </c>
      <c r="AT915" s="1001"/>
      <c r="AU915" s="1047"/>
      <c r="AV915" s="980"/>
      <c r="AW915" s="54" t="s">
        <v>13</v>
      </c>
      <c r="AX915" s="20">
        <f>AX913-AX914</f>
        <v>0</v>
      </c>
      <c r="AY915" s="1001"/>
      <c r="AZ915" s="1047"/>
      <c r="BA915" s="980"/>
      <c r="BB915" s="54" t="s">
        <v>13</v>
      </c>
      <c r="BC915" s="20">
        <f>BC913-BC914</f>
        <v>0</v>
      </c>
      <c r="BD915" s="1001"/>
      <c r="BE915" s="1047"/>
      <c r="BF915" s="980"/>
      <c r="BG915" s="54" t="s">
        <v>13</v>
      </c>
      <c r="BH915" s="20">
        <f>BH913-BH914</f>
        <v>0</v>
      </c>
      <c r="BI915" s="1001"/>
      <c r="BJ915" s="1047"/>
      <c r="BK915" s="980"/>
      <c r="BL915" s="87"/>
      <c r="BM915" s="88"/>
      <c r="BN915" s="1001"/>
      <c r="BO915" s="968"/>
      <c r="BP915" s="955"/>
      <c r="BQ915" s="87"/>
      <c r="BR915" s="88"/>
      <c r="BS915" s="1001"/>
      <c r="BT915" s="968"/>
      <c r="BU915" s="955"/>
      <c r="BV915" s="87"/>
      <c r="BW915" s="88"/>
      <c r="BX915" s="1001"/>
      <c r="BY915" s="968"/>
      <c r="BZ915" s="955"/>
      <c r="CA915" s="1005"/>
      <c r="CB915" s="1021"/>
      <c r="CC915" s="946">
        <f t="shared" si="388"/>
        <v>0</v>
      </c>
    </row>
    <row r="916" spans="1:81" ht="18" customHeight="1">
      <c r="A916" s="1180"/>
      <c r="B916" s="1171" t="s">
        <v>87</v>
      </c>
      <c r="C916" s="1172"/>
      <c r="D916" s="55" t="s">
        <v>84</v>
      </c>
      <c r="E916" s="189"/>
      <c r="F916" s="1001"/>
      <c r="G916" s="1090">
        <f>E919*F877-H916</f>
        <v>0</v>
      </c>
      <c r="H916" s="1099"/>
      <c r="I916" s="55" t="s">
        <v>84</v>
      </c>
      <c r="J916" s="189"/>
      <c r="K916" s="1001"/>
      <c r="L916" s="1090">
        <f>J919*K877-M916</f>
        <v>0</v>
      </c>
      <c r="M916" s="1099"/>
      <c r="N916" s="55" t="s">
        <v>84</v>
      </c>
      <c r="O916" s="189"/>
      <c r="P916" s="1001"/>
      <c r="Q916" s="1042">
        <f>O919*P877-R916</f>
        <v>0</v>
      </c>
      <c r="R916" s="989">
        <f>ROUND(IF(O916="",0,O919*P877*SUM(R877:R891)/SUM(Q877:Q891,R877:R891)),0)</f>
        <v>0</v>
      </c>
      <c r="S916" s="55" t="s">
        <v>84</v>
      </c>
      <c r="T916" s="189">
        <v>0.5</v>
      </c>
      <c r="U916" s="1001"/>
      <c r="V916" s="1042">
        <f>T919*U877-W916</f>
        <v>29</v>
      </c>
      <c r="W916" s="989">
        <f>ROUND(IF(T916="",0,T919*U877*SUM(W877:W891)/SUM(V877:V891,W877:W891)),0)</f>
        <v>11</v>
      </c>
      <c r="X916" s="55" t="s">
        <v>84</v>
      </c>
      <c r="Y916" s="189"/>
      <c r="Z916" s="1001"/>
      <c r="AA916" s="1042">
        <f>Y919*Z877-AB916</f>
        <v>0</v>
      </c>
      <c r="AB916" s="989">
        <f>ROUND(IF(Y916="",0,Y919*Z877*SUM(AB877:AB891)/SUM(AA877:AA891,AB877:AB891)),0)</f>
        <v>0</v>
      </c>
      <c r="AC916" s="55" t="s">
        <v>84</v>
      </c>
      <c r="AD916" s="189"/>
      <c r="AE916" s="1001"/>
      <c r="AF916" s="1042">
        <f>AD919*AE877-AG916</f>
        <v>0</v>
      </c>
      <c r="AG916" s="989">
        <f>ROUND(IF(AD916="",0,AD919*AE877*SUM(AG877:AG891)/SUM(AF877:AF891,AG877:AG891)),0)</f>
        <v>0</v>
      </c>
      <c r="AH916" s="55" t="s">
        <v>84</v>
      </c>
      <c r="AI916" s="189"/>
      <c r="AJ916" s="1001"/>
      <c r="AK916" s="1042">
        <f>AI919*AJ877-AL916</f>
        <v>0</v>
      </c>
      <c r="AL916" s="989">
        <f>ROUND(IF(AI916="",0,AI919*AJ877*SUM(AL877:AL891)/SUM(AK877:AK891,AL877:AL891)),0)</f>
        <v>0</v>
      </c>
      <c r="AM916" s="55" t="s">
        <v>84</v>
      </c>
      <c r="AN916" s="189"/>
      <c r="AO916" s="1001"/>
      <c r="AP916" s="1042">
        <f>AN919*AO877-AQ916</f>
        <v>0</v>
      </c>
      <c r="AQ916" s="989">
        <f>ROUND(IF(AN916="",0,AN919*AO877*SUM(AQ877:AQ891)/SUM(AP877:AP891,AQ877:AQ891)),0)</f>
        <v>0</v>
      </c>
      <c r="AR916" s="55" t="s">
        <v>84</v>
      </c>
      <c r="AS916" s="189"/>
      <c r="AT916" s="1001"/>
      <c r="AU916" s="1042">
        <f>AS919*AT877-AV916</f>
        <v>0</v>
      </c>
      <c r="AV916" s="989">
        <f>ROUND(IF(AS916="",0,AS919*AT877*SUM(AV877:AV891)/SUM(AU877:AU891,AV877:AV891)),0)</f>
        <v>0</v>
      </c>
      <c r="AW916" s="55" t="s">
        <v>84</v>
      </c>
      <c r="AX916" s="189"/>
      <c r="AY916" s="1001"/>
      <c r="AZ916" s="1042">
        <f>AX919*AY877-BA916</f>
        <v>0</v>
      </c>
      <c r="BA916" s="989">
        <f>ROUND(IF(AX916="",0,AX919*AY877*SUM(BA877:BA891)/SUM(AZ877:AZ891,BA877:BA891)),0)</f>
        <v>0</v>
      </c>
      <c r="BB916" s="55" t="s">
        <v>84</v>
      </c>
      <c r="BC916" s="189"/>
      <c r="BD916" s="1001"/>
      <c r="BE916" s="1042">
        <f>BC919*BD877-BF916</f>
        <v>0</v>
      </c>
      <c r="BF916" s="989">
        <f>ROUND(IF(BC916="",0,BC919*BD877*SUM(BF877:BF891)/SUM(BE877:BE891,BF877:BF891)),0)</f>
        <v>0</v>
      </c>
      <c r="BG916" s="55" t="s">
        <v>84</v>
      </c>
      <c r="BH916" s="189"/>
      <c r="BI916" s="1001"/>
      <c r="BJ916" s="1042">
        <f>BH919*BI877-BK916</f>
        <v>0</v>
      </c>
      <c r="BK916" s="989">
        <f>ROUND(IF(BH916="",0,BH919*BI877*SUM(BK877:BK891)/SUM(BJ877:BJ891,BK877:BK891)),0)</f>
        <v>0</v>
      </c>
      <c r="BL916" s="89"/>
      <c r="BM916" s="90"/>
      <c r="BN916" s="1001"/>
      <c r="BO916" s="995"/>
      <c r="BP916" s="956"/>
      <c r="BQ916" s="89"/>
      <c r="BR916" s="90"/>
      <c r="BS916" s="1001"/>
      <c r="BT916" s="995"/>
      <c r="BU916" s="956"/>
      <c r="BV916" s="89"/>
      <c r="BW916" s="90"/>
      <c r="BX916" s="1001"/>
      <c r="BY916" s="995"/>
      <c r="BZ916" s="956"/>
      <c r="CA916" s="1083">
        <f t="shared" ref="CA916" si="398">BJ916+BK916+BE916+BF916+AZ916+BA916+AU916+AV916+AP916+AQ916+AK916+AL916+AF916+AG916+AA916+AB916+V916+W916+Q916+R916+L916+M916+G916+H916</f>
        <v>40</v>
      </c>
      <c r="CB916" s="1077">
        <f t="shared" ref="CB916" si="399">H916+M916</f>
        <v>0</v>
      </c>
      <c r="CC916" s="947">
        <f>BK916+BF916+BA916+AV916+AQ916+AL916+AG916+AB916+W916+R916</f>
        <v>11</v>
      </c>
    </row>
    <row r="917" spans="1:81" ht="18" customHeight="1">
      <c r="A917" s="1180"/>
      <c r="B917" s="1173"/>
      <c r="C917" s="1174"/>
      <c r="D917" s="56" t="s">
        <v>49</v>
      </c>
      <c r="E917" s="37"/>
      <c r="F917" s="1001"/>
      <c r="G917" s="1091"/>
      <c r="H917" s="1100"/>
      <c r="I917" s="56" t="s">
        <v>49</v>
      </c>
      <c r="J917" s="37"/>
      <c r="K917" s="1001"/>
      <c r="L917" s="1091"/>
      <c r="M917" s="1100"/>
      <c r="N917" s="56" t="s">
        <v>49</v>
      </c>
      <c r="O917" s="37"/>
      <c r="P917" s="1001"/>
      <c r="Q917" s="1043"/>
      <c r="R917" s="990"/>
      <c r="S917" s="56" t="s">
        <v>49</v>
      </c>
      <c r="T917" s="37">
        <v>515</v>
      </c>
      <c r="U917" s="1001"/>
      <c r="V917" s="1043"/>
      <c r="W917" s="990"/>
      <c r="X917" s="56" t="s">
        <v>49</v>
      </c>
      <c r="Y917" s="37"/>
      <c r="Z917" s="1001"/>
      <c r="AA917" s="1043"/>
      <c r="AB917" s="990"/>
      <c r="AC917" s="56" t="s">
        <v>49</v>
      </c>
      <c r="AD917" s="37"/>
      <c r="AE917" s="1001"/>
      <c r="AF917" s="1043"/>
      <c r="AG917" s="990"/>
      <c r="AH917" s="56" t="s">
        <v>49</v>
      </c>
      <c r="AI917" s="37"/>
      <c r="AJ917" s="1001"/>
      <c r="AK917" s="1043"/>
      <c r="AL917" s="990"/>
      <c r="AM917" s="56" t="s">
        <v>49</v>
      </c>
      <c r="AN917" s="37"/>
      <c r="AO917" s="1001"/>
      <c r="AP917" s="1043"/>
      <c r="AQ917" s="990"/>
      <c r="AR917" s="56" t="s">
        <v>49</v>
      </c>
      <c r="AS917" s="37"/>
      <c r="AT917" s="1001"/>
      <c r="AU917" s="1043"/>
      <c r="AV917" s="990"/>
      <c r="AW917" s="56" t="s">
        <v>49</v>
      </c>
      <c r="AX917" s="37"/>
      <c r="AY917" s="1001"/>
      <c r="AZ917" s="1043"/>
      <c r="BA917" s="990"/>
      <c r="BB917" s="56" t="s">
        <v>49</v>
      </c>
      <c r="BC917" s="37"/>
      <c r="BD917" s="1001"/>
      <c r="BE917" s="1043"/>
      <c r="BF917" s="990"/>
      <c r="BG917" s="56" t="s">
        <v>49</v>
      </c>
      <c r="BH917" s="37"/>
      <c r="BI917" s="1001"/>
      <c r="BJ917" s="1043"/>
      <c r="BK917" s="990"/>
      <c r="BL917" s="91"/>
      <c r="BM917" s="92"/>
      <c r="BN917" s="1001"/>
      <c r="BO917" s="996"/>
      <c r="BP917" s="954"/>
      <c r="BQ917" s="91"/>
      <c r="BR917" s="92"/>
      <c r="BS917" s="1001"/>
      <c r="BT917" s="996"/>
      <c r="BU917" s="954"/>
      <c r="BV917" s="91"/>
      <c r="BW917" s="92"/>
      <c r="BX917" s="1001"/>
      <c r="BY917" s="996"/>
      <c r="BZ917" s="954"/>
      <c r="CA917" s="1084"/>
      <c r="CB917" s="1078"/>
      <c r="CC917" s="948"/>
    </row>
    <row r="918" spans="1:81" s="230" customFormat="1" ht="18" customHeight="1">
      <c r="A918" s="1180"/>
      <c r="B918" s="1173"/>
      <c r="C918" s="1174"/>
      <c r="D918" s="469" t="s">
        <v>85</v>
      </c>
      <c r="E918" s="26">
        <f>ROUND(E916*職員設定!$S$24,0)</f>
        <v>0</v>
      </c>
      <c r="F918" s="1001"/>
      <c r="G918" s="1091"/>
      <c r="H918" s="1100"/>
      <c r="I918" s="469" t="s">
        <v>85</v>
      </c>
      <c r="J918" s="26">
        <f>ROUND(J916*職員設定!$S$24,0)</f>
        <v>0</v>
      </c>
      <c r="K918" s="1001"/>
      <c r="L918" s="1091"/>
      <c r="M918" s="1100"/>
      <c r="N918" s="469" t="s">
        <v>85</v>
      </c>
      <c r="O918" s="26">
        <f>ROUND(O916*職員設定!$S$24,0)</f>
        <v>0</v>
      </c>
      <c r="P918" s="1001"/>
      <c r="Q918" s="1043"/>
      <c r="R918" s="990"/>
      <c r="S918" s="469" t="s">
        <v>85</v>
      </c>
      <c r="T918" s="26">
        <f>ROUND(T916*職員設定!$S$24,0)</f>
        <v>475</v>
      </c>
      <c r="U918" s="1001"/>
      <c r="V918" s="1043"/>
      <c r="W918" s="990"/>
      <c r="X918" s="469" t="s">
        <v>85</v>
      </c>
      <c r="Y918" s="26">
        <f>ROUND(Y916*職員設定!$S$24,0)</f>
        <v>0</v>
      </c>
      <c r="Z918" s="1001"/>
      <c r="AA918" s="1043"/>
      <c r="AB918" s="990"/>
      <c r="AC918" s="469" t="s">
        <v>85</v>
      </c>
      <c r="AD918" s="26">
        <f>ROUND(AD916*職員設定!$S$24,0)</f>
        <v>0</v>
      </c>
      <c r="AE918" s="1001"/>
      <c r="AF918" s="1043"/>
      <c r="AG918" s="990"/>
      <c r="AH918" s="469" t="s">
        <v>85</v>
      </c>
      <c r="AI918" s="26">
        <f>ROUND(AI916*職員設定!$S$24,0)</f>
        <v>0</v>
      </c>
      <c r="AJ918" s="1001"/>
      <c r="AK918" s="1043"/>
      <c r="AL918" s="990"/>
      <c r="AM918" s="469" t="s">
        <v>85</v>
      </c>
      <c r="AN918" s="26">
        <f>ROUND(AN916*職員設定!$S$24,0)</f>
        <v>0</v>
      </c>
      <c r="AO918" s="1001"/>
      <c r="AP918" s="1043"/>
      <c r="AQ918" s="990"/>
      <c r="AR918" s="469" t="s">
        <v>85</v>
      </c>
      <c r="AS918" s="26">
        <f>ROUND(AS916*職員設定!$S$24,0)</f>
        <v>0</v>
      </c>
      <c r="AT918" s="1001"/>
      <c r="AU918" s="1043"/>
      <c r="AV918" s="990"/>
      <c r="AW918" s="469" t="s">
        <v>85</v>
      </c>
      <c r="AX918" s="26">
        <f>ROUND(AX916*職員設定!$S$24,0)</f>
        <v>0</v>
      </c>
      <c r="AY918" s="1001"/>
      <c r="AZ918" s="1043"/>
      <c r="BA918" s="990"/>
      <c r="BB918" s="469" t="s">
        <v>85</v>
      </c>
      <c r="BC918" s="26">
        <f>ROUND(BC916*職員設定!$S$24,0)</f>
        <v>0</v>
      </c>
      <c r="BD918" s="1001"/>
      <c r="BE918" s="1043"/>
      <c r="BF918" s="990"/>
      <c r="BG918" s="469" t="s">
        <v>85</v>
      </c>
      <c r="BH918" s="26">
        <f>ROUND(BH916*職員設定!$S$24,0)</f>
        <v>0</v>
      </c>
      <c r="BI918" s="1001"/>
      <c r="BJ918" s="1043"/>
      <c r="BK918" s="990"/>
      <c r="BL918" s="470"/>
      <c r="BM918" s="26"/>
      <c r="BN918" s="1001"/>
      <c r="BO918" s="997"/>
      <c r="BP918" s="954"/>
      <c r="BQ918" s="470"/>
      <c r="BR918" s="26"/>
      <c r="BS918" s="1001"/>
      <c r="BT918" s="997"/>
      <c r="BU918" s="954"/>
      <c r="BV918" s="470"/>
      <c r="BW918" s="26"/>
      <c r="BX918" s="1001"/>
      <c r="BY918" s="997"/>
      <c r="BZ918" s="954"/>
      <c r="CA918" s="1084"/>
      <c r="CB918" s="1078"/>
      <c r="CC918" s="948"/>
    </row>
    <row r="919" spans="1:81" ht="18" customHeight="1" thickBot="1">
      <c r="A919" s="1180"/>
      <c r="B919" s="1175"/>
      <c r="C919" s="1176"/>
      <c r="D919" s="58" t="s">
        <v>86</v>
      </c>
      <c r="E919" s="19">
        <f>E917-E918</f>
        <v>0</v>
      </c>
      <c r="F919" s="1002"/>
      <c r="G919" s="1092"/>
      <c r="H919" s="1101"/>
      <c r="I919" s="58" t="s">
        <v>86</v>
      </c>
      <c r="J919" s="19">
        <f>J917-J918</f>
        <v>0</v>
      </c>
      <c r="K919" s="1002"/>
      <c r="L919" s="1092"/>
      <c r="M919" s="1101"/>
      <c r="N919" s="58" t="s">
        <v>86</v>
      </c>
      <c r="O919" s="19">
        <f>O917-O918</f>
        <v>0</v>
      </c>
      <c r="P919" s="1002"/>
      <c r="Q919" s="1044"/>
      <c r="R919" s="991"/>
      <c r="S919" s="58" t="s">
        <v>86</v>
      </c>
      <c r="T919" s="19">
        <f>T917-T918</f>
        <v>40</v>
      </c>
      <c r="U919" s="1002"/>
      <c r="V919" s="1044"/>
      <c r="W919" s="991"/>
      <c r="X919" s="58" t="s">
        <v>86</v>
      </c>
      <c r="Y919" s="19">
        <f>Y917-Y918</f>
        <v>0</v>
      </c>
      <c r="Z919" s="1002"/>
      <c r="AA919" s="1044"/>
      <c r="AB919" s="991"/>
      <c r="AC919" s="58" t="s">
        <v>86</v>
      </c>
      <c r="AD919" s="19">
        <f>AD917-AD918</f>
        <v>0</v>
      </c>
      <c r="AE919" s="1002"/>
      <c r="AF919" s="1044"/>
      <c r="AG919" s="991"/>
      <c r="AH919" s="58" t="s">
        <v>86</v>
      </c>
      <c r="AI919" s="19">
        <f>AI917-AI918</f>
        <v>0</v>
      </c>
      <c r="AJ919" s="1002"/>
      <c r="AK919" s="1044"/>
      <c r="AL919" s="991"/>
      <c r="AM919" s="58" t="s">
        <v>86</v>
      </c>
      <c r="AN919" s="19">
        <f>AN917-AN918</f>
        <v>0</v>
      </c>
      <c r="AO919" s="1002"/>
      <c r="AP919" s="1044"/>
      <c r="AQ919" s="991"/>
      <c r="AR919" s="58" t="s">
        <v>86</v>
      </c>
      <c r="AS919" s="19">
        <f>AS917-AS918</f>
        <v>0</v>
      </c>
      <c r="AT919" s="1002"/>
      <c r="AU919" s="1044"/>
      <c r="AV919" s="991"/>
      <c r="AW919" s="58" t="s">
        <v>86</v>
      </c>
      <c r="AX919" s="19">
        <f>AX917-AX918</f>
        <v>0</v>
      </c>
      <c r="AY919" s="1002"/>
      <c r="AZ919" s="1044"/>
      <c r="BA919" s="991"/>
      <c r="BB919" s="58" t="s">
        <v>86</v>
      </c>
      <c r="BC919" s="19">
        <f>BC917-BC918</f>
        <v>0</v>
      </c>
      <c r="BD919" s="1002"/>
      <c r="BE919" s="1044"/>
      <c r="BF919" s="991"/>
      <c r="BG919" s="58" t="s">
        <v>86</v>
      </c>
      <c r="BH919" s="19">
        <f>BH917-BH918</f>
        <v>0</v>
      </c>
      <c r="BI919" s="1002"/>
      <c r="BJ919" s="1044"/>
      <c r="BK919" s="991"/>
      <c r="BL919" s="94"/>
      <c r="BM919" s="84"/>
      <c r="BN919" s="1002"/>
      <c r="BO919" s="998"/>
      <c r="BP919" s="955"/>
      <c r="BQ919" s="94"/>
      <c r="BR919" s="84"/>
      <c r="BS919" s="1002"/>
      <c r="BT919" s="998"/>
      <c r="BU919" s="955"/>
      <c r="BV919" s="94"/>
      <c r="BW919" s="84"/>
      <c r="BX919" s="1002"/>
      <c r="BY919" s="998"/>
      <c r="BZ919" s="955"/>
      <c r="CA919" s="1085"/>
      <c r="CB919" s="1079"/>
      <c r="CC919" s="949">
        <f t="shared" si="388"/>
        <v>0</v>
      </c>
    </row>
    <row r="920" spans="1:81" ht="18" customHeight="1">
      <c r="A920" s="1180"/>
      <c r="B920" s="1134" t="s">
        <v>228</v>
      </c>
      <c r="C920" s="1135"/>
      <c r="D920" s="59" t="str">
        <f>IF(職員設定!$V$8="","",職員設定!$V$8)</f>
        <v>通勤手当</v>
      </c>
      <c r="E920" s="156">
        <f>IF(E877&lt;&gt;"",職員設定!$V$24,"0")</f>
        <v>12900</v>
      </c>
      <c r="F920" s="2"/>
      <c r="G920" s="29" t="s">
        <v>90</v>
      </c>
      <c r="H920" s="165" t="s">
        <v>79</v>
      </c>
      <c r="I920" s="59" t="str">
        <f>IF(職員設定!$V$8="","",職員設定!$V$8)</f>
        <v>通勤手当</v>
      </c>
      <c r="J920" s="156">
        <f>IF(J877&lt;&gt;"",職員設定!$V$24,"0")</f>
        <v>12900</v>
      </c>
      <c r="K920" s="2"/>
      <c r="L920" s="29" t="s">
        <v>90</v>
      </c>
      <c r="M920" s="165" t="s">
        <v>79</v>
      </c>
      <c r="N920" s="59" t="str">
        <f>IF(職員設定!$V$8="","",職員設定!$V$8)</f>
        <v>通勤手当</v>
      </c>
      <c r="O920" s="151">
        <v>11520</v>
      </c>
      <c r="P920" s="2"/>
      <c r="Q920" s="299" t="s">
        <v>79</v>
      </c>
      <c r="R920" s="165" t="s">
        <v>79</v>
      </c>
      <c r="S920" s="59" t="str">
        <f>IF(職員設定!$V$8="","",職員設定!$V$8)</f>
        <v>通勤手当</v>
      </c>
      <c r="T920" s="151">
        <f>IF(T877&lt;&gt;"",職員設定!$V$24,"0")</f>
        <v>12900</v>
      </c>
      <c r="U920" s="2"/>
      <c r="V920" s="299" t="s">
        <v>79</v>
      </c>
      <c r="W920" s="165" t="s">
        <v>79</v>
      </c>
      <c r="X920" s="59" t="str">
        <f>IF(職員設定!$V$8="","",職員設定!$V$8)</f>
        <v>通勤手当</v>
      </c>
      <c r="Y920" s="151">
        <f>IF(Y877&lt;&gt;"",職員設定!$V$24,"0")</f>
        <v>12900</v>
      </c>
      <c r="Z920" s="2"/>
      <c r="AA920" s="299" t="s">
        <v>79</v>
      </c>
      <c r="AB920" s="165" t="s">
        <v>79</v>
      </c>
      <c r="AC920" s="59" t="str">
        <f>IF(職員設定!$V$8="","",職員設定!$V$8)</f>
        <v>通勤手当</v>
      </c>
      <c r="AD920" s="151" t="str">
        <f>IF(AD877&lt;&gt;"",職員設定!$V$24,"0")</f>
        <v>0</v>
      </c>
      <c r="AE920" s="2"/>
      <c r="AF920" s="299" t="s">
        <v>79</v>
      </c>
      <c r="AG920" s="165" t="s">
        <v>79</v>
      </c>
      <c r="AH920" s="59" t="str">
        <f>IF(職員設定!$V$8="","",職員設定!$V$8)</f>
        <v>通勤手当</v>
      </c>
      <c r="AI920" s="151" t="str">
        <f>IF(AI877&lt;&gt;"",職員設定!$V$24,"0")</f>
        <v>0</v>
      </c>
      <c r="AJ920" s="2"/>
      <c r="AK920" s="299" t="s">
        <v>79</v>
      </c>
      <c r="AL920" s="165" t="s">
        <v>79</v>
      </c>
      <c r="AM920" s="59" t="str">
        <f>IF(職員設定!$V$8="","",職員設定!$V$8)</f>
        <v>通勤手当</v>
      </c>
      <c r="AN920" s="151" t="str">
        <f>IF(AN877&lt;&gt;"",職員設定!$V$24,"0")</f>
        <v>0</v>
      </c>
      <c r="AO920" s="2"/>
      <c r="AP920" s="299" t="s">
        <v>79</v>
      </c>
      <c r="AQ920" s="165" t="s">
        <v>79</v>
      </c>
      <c r="AR920" s="59" t="str">
        <f>IF(職員設定!$V$8="","",職員設定!$V$8)</f>
        <v>通勤手当</v>
      </c>
      <c r="AS920" s="151" t="str">
        <f>IF(AS877&lt;&gt;"",職員設定!$V$24,"0")</f>
        <v>0</v>
      </c>
      <c r="AT920" s="2"/>
      <c r="AU920" s="299" t="s">
        <v>79</v>
      </c>
      <c r="AV920" s="165" t="s">
        <v>79</v>
      </c>
      <c r="AW920" s="59" t="str">
        <f>IF(職員設定!$V$8="","",職員設定!$V$8)</f>
        <v>通勤手当</v>
      </c>
      <c r="AX920" s="151" t="str">
        <f>IF(AX877&lt;&gt;"",職員設定!$V$24,"0")</f>
        <v>0</v>
      </c>
      <c r="AY920" s="2"/>
      <c r="AZ920" s="299" t="s">
        <v>79</v>
      </c>
      <c r="BA920" s="165" t="s">
        <v>79</v>
      </c>
      <c r="BB920" s="59" t="str">
        <f>IF(職員設定!$V$8="","",職員設定!$V$8)</f>
        <v>通勤手当</v>
      </c>
      <c r="BC920" s="151" t="str">
        <f>IF(BC877&lt;&gt;"",職員設定!$V$24,"0")</f>
        <v>0</v>
      </c>
      <c r="BD920" s="2"/>
      <c r="BE920" s="299" t="s">
        <v>79</v>
      </c>
      <c r="BF920" s="165" t="s">
        <v>79</v>
      </c>
      <c r="BG920" s="59" t="str">
        <f>IF(職員設定!$V$8="","",職員設定!$V$8)</f>
        <v>通勤手当</v>
      </c>
      <c r="BH920" s="151" t="str">
        <f>IF(BH877&lt;&gt;"",職員設定!$V$24,"0")</f>
        <v>0</v>
      </c>
      <c r="BI920" s="2"/>
      <c r="BJ920" s="299" t="s">
        <v>79</v>
      </c>
      <c r="BK920" s="165" t="s">
        <v>79</v>
      </c>
      <c r="BL920" s="95"/>
      <c r="BM920" s="159"/>
      <c r="BN920" s="2"/>
      <c r="BO920" s="29" t="s">
        <v>79</v>
      </c>
      <c r="BP920" s="165" t="s">
        <v>116</v>
      </c>
      <c r="BQ920" s="95"/>
      <c r="BR920" s="159"/>
      <c r="BS920" s="2"/>
      <c r="BT920" s="29" t="s">
        <v>79</v>
      </c>
      <c r="BU920" s="165" t="s">
        <v>116</v>
      </c>
      <c r="BV920" s="95"/>
      <c r="BW920" s="159"/>
      <c r="BX920" s="2"/>
      <c r="BY920" s="29" t="s">
        <v>79</v>
      </c>
      <c r="BZ920" s="165" t="s">
        <v>116</v>
      </c>
      <c r="CA920" s="290" t="s">
        <v>14</v>
      </c>
      <c r="CB920" s="290" t="s">
        <v>14</v>
      </c>
      <c r="CC920" s="603" t="s">
        <v>121</v>
      </c>
    </row>
    <row r="921" spans="1:81" ht="18" customHeight="1">
      <c r="A921" s="1180"/>
      <c r="B921" s="1134"/>
      <c r="C921" s="1135"/>
      <c r="D921" s="61" t="str">
        <f>IF(職員設定!$W$8="","",職員設定!$W$8)</f>
        <v>課税通勤手当</v>
      </c>
      <c r="E921" s="156">
        <v>2220</v>
      </c>
      <c r="F921" s="2"/>
      <c r="G921" s="1093">
        <f>SUM(G877:G915)-G916</f>
        <v>10076</v>
      </c>
      <c r="H921" s="1102">
        <f>SUM(H877:H915)-H916</f>
        <v>4105</v>
      </c>
      <c r="I921" s="61" t="str">
        <f>IF(職員設定!$W$8="","",職員設定!$W$8)</f>
        <v>課税通勤手当</v>
      </c>
      <c r="J921" s="156">
        <v>1500</v>
      </c>
      <c r="K921" s="2"/>
      <c r="L921" s="1093">
        <f>SUM(L877:L915)-L916</f>
        <v>10048</v>
      </c>
      <c r="M921" s="1102">
        <f>SUM(M877:M915)-M916</f>
        <v>4074</v>
      </c>
      <c r="N921" s="61" t="str">
        <f>IF(職員設定!$W$8="","",職員設定!$W$8)</f>
        <v>課税通勤手当</v>
      </c>
      <c r="O921" s="151">
        <f>IF(O877&lt;&gt;"",職員設定!$W$24,"0")</f>
        <v>0</v>
      </c>
      <c r="P921" s="2"/>
      <c r="Q921" s="999">
        <f>SUM(Q877:Q915)-Q916</f>
        <v>10093</v>
      </c>
      <c r="R921" s="992">
        <f>SUM(R877:R915)-R916</f>
        <v>4037</v>
      </c>
      <c r="S921" s="61" t="str">
        <f>IF(職員設定!$W$8="","",職員設定!$W$8)</f>
        <v>課税通勤手当</v>
      </c>
      <c r="T921" s="151">
        <v>2220</v>
      </c>
      <c r="U921" s="2"/>
      <c r="V921" s="999">
        <f>SUM(V877:V915)-V916</f>
        <v>9983</v>
      </c>
      <c r="W921" s="992">
        <f>SUM(W877:W915)-W916</f>
        <v>3994</v>
      </c>
      <c r="X921" s="61" t="str">
        <f>IF(職員設定!$W$8="","",職員設定!$W$8)</f>
        <v>課税通勤手当</v>
      </c>
      <c r="Y921" s="151">
        <v>2940</v>
      </c>
      <c r="Z921" s="2"/>
      <c r="AA921" s="999">
        <f>SUM(AA877:AA915)-AA916</f>
        <v>10045</v>
      </c>
      <c r="AB921" s="992">
        <f>SUM(AB877:AB915)-AB916</f>
        <v>4017</v>
      </c>
      <c r="AC921" s="61" t="str">
        <f>IF(職員設定!$W$8="","",職員設定!$W$8)</f>
        <v>課税通勤手当</v>
      </c>
      <c r="AD921" s="151" t="str">
        <f>IF(AD877&lt;&gt;"",職員設定!$W$24,"0")</f>
        <v>0</v>
      </c>
      <c r="AE921" s="2"/>
      <c r="AF921" s="999">
        <f>SUM(AF877:AF915)-AF916</f>
        <v>0</v>
      </c>
      <c r="AG921" s="992">
        <f>SUM(AG877:AG915)-AG916</f>
        <v>0</v>
      </c>
      <c r="AH921" s="61" t="str">
        <f>IF(職員設定!$W$8="","",職員設定!$W$8)</f>
        <v>課税通勤手当</v>
      </c>
      <c r="AI921" s="151" t="str">
        <f>IF(AI877&lt;&gt;"",職員設定!$W$24,"0")</f>
        <v>0</v>
      </c>
      <c r="AJ921" s="2"/>
      <c r="AK921" s="999">
        <f>SUM(AK877:AK915)-AK916</f>
        <v>0</v>
      </c>
      <c r="AL921" s="992">
        <f>SUM(AL877:AL915)-AL916</f>
        <v>0</v>
      </c>
      <c r="AM921" s="61" t="str">
        <f>IF(職員設定!$W$8="","",職員設定!$W$8)</f>
        <v>課税通勤手当</v>
      </c>
      <c r="AN921" s="151" t="str">
        <f>IF(AN877&lt;&gt;"",職員設定!$W$24,"0")</f>
        <v>0</v>
      </c>
      <c r="AO921" s="2"/>
      <c r="AP921" s="999">
        <f>SUM(AP877:AP915)-AP916</f>
        <v>0</v>
      </c>
      <c r="AQ921" s="992">
        <f>SUM(AQ877:AQ915)-AQ916</f>
        <v>0</v>
      </c>
      <c r="AR921" s="61" t="str">
        <f>IF(職員設定!$W$8="","",職員設定!$W$8)</f>
        <v>課税通勤手当</v>
      </c>
      <c r="AS921" s="151" t="str">
        <f>IF(AS877&lt;&gt;"",職員設定!$W$24,"0")</f>
        <v>0</v>
      </c>
      <c r="AT921" s="2"/>
      <c r="AU921" s="999">
        <f>SUM(AU877:AU915)-AU916</f>
        <v>0</v>
      </c>
      <c r="AV921" s="992">
        <f>SUM(AV877:AV915)-AV916</f>
        <v>0</v>
      </c>
      <c r="AW921" s="61" t="str">
        <f>IF(職員設定!$W$8="","",職員設定!$W$8)</f>
        <v>課税通勤手当</v>
      </c>
      <c r="AX921" s="151" t="str">
        <f>IF(AX877&lt;&gt;"",職員設定!$W$24,"0")</f>
        <v>0</v>
      </c>
      <c r="AY921" s="2"/>
      <c r="AZ921" s="999">
        <f>SUM(AZ877:AZ915)-AZ916</f>
        <v>0</v>
      </c>
      <c r="BA921" s="992">
        <f>SUM(BA877:BA915)-BA916</f>
        <v>0</v>
      </c>
      <c r="BB921" s="61" t="str">
        <f>IF(職員設定!$W$8="","",職員設定!$W$8)</f>
        <v>課税通勤手当</v>
      </c>
      <c r="BC921" s="151" t="str">
        <f>IF(BC877&lt;&gt;"",職員設定!$W$24,"0")</f>
        <v>0</v>
      </c>
      <c r="BD921" s="2"/>
      <c r="BE921" s="999">
        <f>SUM(BE877:BE915)-BE916</f>
        <v>0</v>
      </c>
      <c r="BF921" s="992">
        <f>SUM(BF877:BF915)-BF916</f>
        <v>0</v>
      </c>
      <c r="BG921" s="61" t="str">
        <f>IF(職員設定!$W$8="","",職員設定!$W$8)</f>
        <v>課税通勤手当</v>
      </c>
      <c r="BH921" s="151" t="str">
        <f>IF(BH877&lt;&gt;"",職員設定!$W$24,"0")</f>
        <v>0</v>
      </c>
      <c r="BI921" s="2"/>
      <c r="BJ921" s="999">
        <f>SUM(BJ877:BJ915)-BJ916</f>
        <v>0</v>
      </c>
      <c r="BK921" s="992">
        <f>SUM(BK877:BK915)-BK916</f>
        <v>0</v>
      </c>
      <c r="BL921" s="97"/>
      <c r="BM921" s="159"/>
      <c r="BN921" s="2"/>
      <c r="BO921" s="999">
        <f>SUM(BO877:BO915)-BO916</f>
        <v>0</v>
      </c>
      <c r="BP921" s="957">
        <f>SUM(BP877:BP915)-BP916</f>
        <v>0</v>
      </c>
      <c r="BQ921" s="97"/>
      <c r="BR921" s="159"/>
      <c r="BS921" s="2"/>
      <c r="BT921" s="999">
        <f>SUM(BT877:BT915)-BT916</f>
        <v>0</v>
      </c>
      <c r="BU921" s="957">
        <f>SUM(BU877:BU915)-BU916</f>
        <v>0</v>
      </c>
      <c r="BV921" s="97"/>
      <c r="BW921" s="159"/>
      <c r="BX921" s="2"/>
      <c r="BY921" s="999">
        <f>SUM(BY877:BY915)-BY916</f>
        <v>0</v>
      </c>
      <c r="BZ921" s="957">
        <f>SUM(BZ877:BZ915)-BZ916</f>
        <v>0</v>
      </c>
      <c r="CA921" s="1089">
        <f>SUM(CA877:CA915)-CA916</f>
        <v>70472</v>
      </c>
      <c r="CB921" s="1088">
        <f>SUM(CB877:CB915)-CB916</f>
        <v>8179</v>
      </c>
      <c r="CC921" s="1015" t="str">
        <f>IF(BZ921+BU921+BP921+BK921+BF921+BA921+AV921+AQ921+AL921+AG921+AB921+W921+R921+CB932+CC932-CC933-CB933=0,"〇",BZ921+BU921+BP921+BK921+BF921+BA921+AV921+AQ921+AL921+AG921+AB921+W921+R921+CB932+CC932-CC933-CB933)</f>
        <v>〇</v>
      </c>
    </row>
    <row r="922" spans="1:81" ht="18" customHeight="1">
      <c r="A922" s="1180"/>
      <c r="B922" s="1134"/>
      <c r="C922" s="1135"/>
      <c r="D922" s="62" t="str">
        <f>IF(職員設定!$X$8="","",職員設定!$X$8)</f>
        <v>名称</v>
      </c>
      <c r="E922" s="157">
        <f>IF(E877&lt;&gt;"",職員設定!$X$24,"0")</f>
        <v>0</v>
      </c>
      <c r="F922" s="2"/>
      <c r="G922" s="1046"/>
      <c r="H922" s="1096"/>
      <c r="I922" s="62" t="str">
        <f>IF(職員設定!$X$8="","",職員設定!$X$8)</f>
        <v>名称</v>
      </c>
      <c r="J922" s="157">
        <f>IF(J877&lt;&gt;"",職員設定!$X$24,"0")</f>
        <v>0</v>
      </c>
      <c r="K922" s="2"/>
      <c r="L922" s="1046"/>
      <c r="M922" s="1096"/>
      <c r="N922" s="62" t="str">
        <f>IF(職員設定!$X$8="","",職員設定!$X$8)</f>
        <v>名称</v>
      </c>
      <c r="O922" s="152">
        <f>IF(O877&lt;&gt;"",職員設定!$X$24,"0")</f>
        <v>0</v>
      </c>
      <c r="P922" s="2"/>
      <c r="Q922" s="974"/>
      <c r="R922" s="993"/>
      <c r="S922" s="62" t="str">
        <f>IF(職員設定!$X$8="","",職員設定!$X$8)</f>
        <v>名称</v>
      </c>
      <c r="T922" s="152">
        <f>IF(T877&lt;&gt;"",職員設定!$X$24,"0")</f>
        <v>0</v>
      </c>
      <c r="U922" s="2"/>
      <c r="V922" s="974"/>
      <c r="W922" s="993"/>
      <c r="X922" s="62" t="str">
        <f>IF(職員設定!$X$8="","",職員設定!$X$8)</f>
        <v>名称</v>
      </c>
      <c r="Y922" s="152">
        <f>IF(Y877&lt;&gt;"",職員設定!$X$24,"0")</f>
        <v>0</v>
      </c>
      <c r="Z922" s="2"/>
      <c r="AA922" s="974"/>
      <c r="AB922" s="993"/>
      <c r="AC922" s="62" t="str">
        <f>IF(職員設定!$X$8="","",職員設定!$X$8)</f>
        <v>名称</v>
      </c>
      <c r="AD922" s="152" t="str">
        <f>IF(AD877&lt;&gt;"",職員設定!$X$24,"0")</f>
        <v>0</v>
      </c>
      <c r="AE922" s="2"/>
      <c r="AF922" s="974"/>
      <c r="AG922" s="993"/>
      <c r="AH922" s="62" t="str">
        <f>IF(職員設定!$X$8="","",職員設定!$X$8)</f>
        <v>名称</v>
      </c>
      <c r="AI922" s="152" t="str">
        <f>IF(AI877&lt;&gt;"",職員設定!$X$24,"0")</f>
        <v>0</v>
      </c>
      <c r="AJ922" s="2"/>
      <c r="AK922" s="974"/>
      <c r="AL922" s="993"/>
      <c r="AM922" s="62" t="str">
        <f>IF(職員設定!$X$8="","",職員設定!$X$8)</f>
        <v>名称</v>
      </c>
      <c r="AN922" s="152" t="str">
        <f>IF(AN877&lt;&gt;"",職員設定!$X$24,"0")</f>
        <v>0</v>
      </c>
      <c r="AO922" s="2"/>
      <c r="AP922" s="974"/>
      <c r="AQ922" s="993"/>
      <c r="AR922" s="62" t="str">
        <f>IF(職員設定!$X$8="","",職員設定!$X$8)</f>
        <v>名称</v>
      </c>
      <c r="AS922" s="152" t="str">
        <f>IF(AS877&lt;&gt;"",職員設定!$X$24,"0")</f>
        <v>0</v>
      </c>
      <c r="AT922" s="2"/>
      <c r="AU922" s="974"/>
      <c r="AV922" s="993"/>
      <c r="AW922" s="62" t="str">
        <f>IF(職員設定!$X$8="","",職員設定!$X$8)</f>
        <v>名称</v>
      </c>
      <c r="AX922" s="152" t="str">
        <f>IF(AX877&lt;&gt;"",職員設定!$X$24,"0")</f>
        <v>0</v>
      </c>
      <c r="AY922" s="2"/>
      <c r="AZ922" s="974"/>
      <c r="BA922" s="993"/>
      <c r="BB922" s="62" t="str">
        <f>IF(職員設定!$X$8="","",職員設定!$X$8)</f>
        <v>名称</v>
      </c>
      <c r="BC922" s="152" t="str">
        <f>IF(BC877&lt;&gt;"",職員設定!$X$24,"0")</f>
        <v>0</v>
      </c>
      <c r="BD922" s="2"/>
      <c r="BE922" s="974"/>
      <c r="BF922" s="993"/>
      <c r="BG922" s="62" t="str">
        <f>IF(職員設定!$X$8="","",職員設定!$X$8)</f>
        <v>名称</v>
      </c>
      <c r="BH922" s="152" t="str">
        <f>IF(BH877&lt;&gt;"",職員設定!$X$24,"0")</f>
        <v>0</v>
      </c>
      <c r="BI922" s="2"/>
      <c r="BJ922" s="974"/>
      <c r="BK922" s="993"/>
      <c r="BL922" s="99"/>
      <c r="BM922" s="160"/>
      <c r="BN922" s="2"/>
      <c r="BO922" s="974"/>
      <c r="BP922" s="958"/>
      <c r="BQ922" s="99"/>
      <c r="BR922" s="160"/>
      <c r="BS922" s="2"/>
      <c r="BT922" s="974"/>
      <c r="BU922" s="958"/>
      <c r="BV922" s="99"/>
      <c r="BW922" s="160"/>
      <c r="BX922" s="2"/>
      <c r="BY922" s="974"/>
      <c r="BZ922" s="958"/>
      <c r="CA922" s="1004"/>
      <c r="CB922" s="1020"/>
      <c r="CC922" s="1016"/>
    </row>
    <row r="923" spans="1:81" ht="18" customHeight="1" thickBot="1">
      <c r="A923" s="1180"/>
      <c r="B923" s="1136"/>
      <c r="C923" s="1137"/>
      <c r="D923" s="63" t="str">
        <f>IF(職員設定!$Y$8="","",職員設定!$Y$8)</f>
        <v>名称</v>
      </c>
      <c r="E923" s="158">
        <f>IF(E877&lt;&gt;"",職員設定!$Y$24,"0")</f>
        <v>0</v>
      </c>
      <c r="F923" s="2"/>
      <c r="G923" s="1094"/>
      <c r="H923" s="1097"/>
      <c r="I923" s="63" t="str">
        <f>IF(職員設定!$Y$8="","",職員設定!$Y$8)</f>
        <v>名称</v>
      </c>
      <c r="J923" s="158">
        <f>IF(J877&lt;&gt;"",職員設定!$Y$24,"0")</f>
        <v>0</v>
      </c>
      <c r="K923" s="2"/>
      <c r="L923" s="1094"/>
      <c r="M923" s="1097"/>
      <c r="N923" s="63" t="str">
        <f>IF(職員設定!$Y$8="","",職員設定!$Y$8)</f>
        <v>名称</v>
      </c>
      <c r="O923" s="153">
        <f>IF(O877&lt;&gt;"",職員設定!$Y$24,"0")</f>
        <v>0</v>
      </c>
      <c r="P923" s="24"/>
      <c r="Q923" s="975"/>
      <c r="R923" s="994"/>
      <c r="S923" s="63" t="str">
        <f>IF(職員設定!$Y$8="","",職員設定!$Y$8)</f>
        <v>名称</v>
      </c>
      <c r="T923" s="153">
        <f>IF(T877&lt;&gt;"",職員設定!$Y$24,"0")</f>
        <v>0</v>
      </c>
      <c r="U923" s="24"/>
      <c r="V923" s="975"/>
      <c r="W923" s="994"/>
      <c r="X923" s="63" t="str">
        <f>IF(職員設定!$Y$8="","",職員設定!$Y$8)</f>
        <v>名称</v>
      </c>
      <c r="Y923" s="153">
        <f>IF(Y877&lt;&gt;"",職員設定!$Y$24,"0")</f>
        <v>0</v>
      </c>
      <c r="Z923" s="24"/>
      <c r="AA923" s="975"/>
      <c r="AB923" s="994"/>
      <c r="AC923" s="63" t="str">
        <f>IF(職員設定!$Y$8="","",職員設定!$Y$8)</f>
        <v>名称</v>
      </c>
      <c r="AD923" s="153" t="str">
        <f>IF(AD877&lt;&gt;"",職員設定!$Y$24,"0")</f>
        <v>0</v>
      </c>
      <c r="AE923" s="24"/>
      <c r="AF923" s="975"/>
      <c r="AG923" s="994"/>
      <c r="AH923" s="63" t="str">
        <f>IF(職員設定!$Y$8="","",職員設定!$Y$8)</f>
        <v>名称</v>
      </c>
      <c r="AI923" s="153" t="str">
        <f>IF(AI877&lt;&gt;"",職員設定!$Y$24,"0")</f>
        <v>0</v>
      </c>
      <c r="AJ923" s="24"/>
      <c r="AK923" s="975"/>
      <c r="AL923" s="994"/>
      <c r="AM923" s="63" t="str">
        <f>IF(職員設定!$Y$8="","",職員設定!$Y$8)</f>
        <v>名称</v>
      </c>
      <c r="AN923" s="153" t="str">
        <f>IF(AN877&lt;&gt;"",職員設定!$Y$24,"0")</f>
        <v>0</v>
      </c>
      <c r="AO923" s="24"/>
      <c r="AP923" s="975"/>
      <c r="AQ923" s="994"/>
      <c r="AR923" s="63" t="str">
        <f>IF(職員設定!$Y$8="","",職員設定!$Y$8)</f>
        <v>名称</v>
      </c>
      <c r="AS923" s="153" t="str">
        <f>IF(AS877&lt;&gt;"",職員設定!$Y$24,"0")</f>
        <v>0</v>
      </c>
      <c r="AT923" s="24"/>
      <c r="AU923" s="975"/>
      <c r="AV923" s="994"/>
      <c r="AW923" s="63" t="str">
        <f>IF(職員設定!$Y$8="","",職員設定!$Y$8)</f>
        <v>名称</v>
      </c>
      <c r="AX923" s="153" t="str">
        <f>IF(AX877&lt;&gt;"",職員設定!$Y$24,"0")</f>
        <v>0</v>
      </c>
      <c r="AY923" s="24"/>
      <c r="AZ923" s="975"/>
      <c r="BA923" s="994"/>
      <c r="BB923" s="63" t="str">
        <f>IF(職員設定!$Y$8="","",職員設定!$Y$8)</f>
        <v>名称</v>
      </c>
      <c r="BC923" s="153" t="str">
        <f>IF(BC877&lt;&gt;"",職員設定!$Y$24,"0")</f>
        <v>0</v>
      </c>
      <c r="BD923" s="24"/>
      <c r="BE923" s="975"/>
      <c r="BF923" s="994"/>
      <c r="BG923" s="63" t="str">
        <f>IF(職員設定!$Y$8="","",職員設定!$Y$8)</f>
        <v>名称</v>
      </c>
      <c r="BH923" s="153" t="str">
        <f>IF(BH877&lt;&gt;"",職員設定!$Y$24,"0")</f>
        <v>0</v>
      </c>
      <c r="BI923" s="24"/>
      <c r="BJ923" s="975"/>
      <c r="BK923" s="994"/>
      <c r="BL923" s="101"/>
      <c r="BM923" s="161"/>
      <c r="BN923" s="2"/>
      <c r="BO923" s="975"/>
      <c r="BP923" s="959"/>
      <c r="BQ923" s="101"/>
      <c r="BR923" s="161"/>
      <c r="BS923" s="2"/>
      <c r="BT923" s="975"/>
      <c r="BU923" s="959"/>
      <c r="BV923" s="101"/>
      <c r="BW923" s="161"/>
      <c r="BX923" s="2"/>
      <c r="BY923" s="975"/>
      <c r="BZ923" s="959"/>
      <c r="CA923" s="1005"/>
      <c r="CB923" s="1021"/>
      <c r="CC923" s="1017"/>
    </row>
    <row r="924" spans="1:81" ht="18" customHeight="1">
      <c r="A924" s="1180"/>
      <c r="B924" s="1138"/>
      <c r="C924" s="1139"/>
      <c r="D924" s="64" t="s">
        <v>15</v>
      </c>
      <c r="E924" s="8">
        <f>E923+E922+E921+E920+E914+E910+E906+E902+E898+E894+E890+E887+E884+E881+E878-E918</f>
        <v>177089</v>
      </c>
      <c r="F924" s="963" t="str">
        <f>IF(E925=F925,"〇","×")</f>
        <v>〇</v>
      </c>
      <c r="G924" s="964"/>
      <c r="H924" s="965"/>
      <c r="I924" s="64" t="s">
        <v>15</v>
      </c>
      <c r="J924" s="8">
        <f>J923+J922+J921+J920+J914+J910+J906+J902+J898+J894+J890+J887+J884+J881+J878-J918</f>
        <v>175783</v>
      </c>
      <c r="K924" s="963" t="str">
        <f>IF(J925=K925,"〇","×")</f>
        <v>〇</v>
      </c>
      <c r="L924" s="964"/>
      <c r="M924" s="1098"/>
      <c r="N924" s="64" t="s">
        <v>15</v>
      </c>
      <c r="O924" s="8">
        <f>O923+O922+O921+O920+O914+O910+O906+O902+O898+O894+O890+O887+O884+O881+O878-O918</f>
        <v>173003</v>
      </c>
      <c r="P924" s="963" t="str">
        <f>IF(O925=P925,"〇","×")</f>
        <v>〇</v>
      </c>
      <c r="Q924" s="964"/>
      <c r="R924" s="965"/>
      <c r="S924" s="64" t="s">
        <v>15</v>
      </c>
      <c r="T924" s="8">
        <f>T923+T922+T921+T920+T914+T910+T906+T902+T898+T894+T890+T887+T884+T881+T878-T918</f>
        <v>174843</v>
      </c>
      <c r="U924" s="963" t="str">
        <f>IF(T925=U925,"〇","×")</f>
        <v>〇</v>
      </c>
      <c r="V924" s="964"/>
      <c r="W924" s="965"/>
      <c r="X924" s="64" t="s">
        <v>15</v>
      </c>
      <c r="Y924" s="8">
        <f>Y923+Y922+Y921+Y920+Y914+Y910+Y906+Y902+Y898+Y894+Y890+Y887+Y884+Y881+Y878-Y918</f>
        <v>176531</v>
      </c>
      <c r="Z924" s="963" t="str">
        <f>IF(Y925=Z925,"〇","×")</f>
        <v>〇</v>
      </c>
      <c r="AA924" s="964"/>
      <c r="AB924" s="965"/>
      <c r="AC924" s="64" t="s">
        <v>15</v>
      </c>
      <c r="AD924" s="8">
        <f>AD923+AD922+AD921+AD920+AD914+AD910+AD906+AD902+AD898+AD894+AD890+AD887+AD884+AD881+AD878-AD918</f>
        <v>0</v>
      </c>
      <c r="AE924" s="963" t="str">
        <f>IF(AD925=AE925,"〇","×")</f>
        <v>〇</v>
      </c>
      <c r="AF924" s="964"/>
      <c r="AG924" s="965"/>
      <c r="AH924" s="64" t="s">
        <v>15</v>
      </c>
      <c r="AI924" s="8">
        <f>AI923+AI922+AI921+AI920+AI914+AI910+AI906+AI902+AI898+AI894+AI890+AI887+AI884+AI881+AI878-AI918</f>
        <v>0</v>
      </c>
      <c r="AJ924" s="963" t="str">
        <f>IF(AI925=AJ925,"〇","×")</f>
        <v>〇</v>
      </c>
      <c r="AK924" s="964"/>
      <c r="AL924" s="965"/>
      <c r="AM924" s="64" t="s">
        <v>15</v>
      </c>
      <c r="AN924" s="8">
        <f>AN923+AN922+AN921+AN920+AN914+AN910+AN906+AN902+AN898+AN894+AN890+AN887+AN884+AN881+AN878-AN918</f>
        <v>0</v>
      </c>
      <c r="AO924" s="963" t="str">
        <f>IF(AN925=AO925,"〇","×")</f>
        <v>〇</v>
      </c>
      <c r="AP924" s="964"/>
      <c r="AQ924" s="965"/>
      <c r="AR924" s="64" t="s">
        <v>15</v>
      </c>
      <c r="AS924" s="8">
        <f>AS923+AS922+AS921+AS920+AS914+AS910+AS906+AS902+AS898+AS894+AS890+AS887+AS884+AS881+AS878-AS918</f>
        <v>0</v>
      </c>
      <c r="AT924" s="963" t="str">
        <f>IF(AS925=AT925,"〇","×")</f>
        <v>〇</v>
      </c>
      <c r="AU924" s="964"/>
      <c r="AV924" s="965"/>
      <c r="AW924" s="64" t="s">
        <v>15</v>
      </c>
      <c r="AX924" s="8">
        <f>AX923+AX922+AX921+AX920+AX914+AX910+AX906+AX902+AX898+AX894+AX890+AX887+AX884+AX881+AX878-AX918</f>
        <v>0</v>
      </c>
      <c r="AY924" s="963" t="str">
        <f>IF(AX925=AY925,"〇","×")</f>
        <v>〇</v>
      </c>
      <c r="AZ924" s="964"/>
      <c r="BA924" s="965"/>
      <c r="BB924" s="64" t="s">
        <v>15</v>
      </c>
      <c r="BC924" s="8">
        <f>BC923+BC922+BC921+BC920+BC914+BC910+BC906+BC902+BC898+BC894+BC890+BC887+BC884+BC881+BC878-BC918</f>
        <v>0</v>
      </c>
      <c r="BD924" s="963" t="str">
        <f>IF(BC925=BD925,"〇","×")</f>
        <v>〇</v>
      </c>
      <c r="BE924" s="964"/>
      <c r="BF924" s="965"/>
      <c r="BG924" s="64" t="s">
        <v>15</v>
      </c>
      <c r="BH924" s="8">
        <f>BH923+BH922+BH921+BH920+BH914+BH910+BH906+BH902+BH898+BH894+BH890+BH887+BH884+BH881+BH878-BH918</f>
        <v>0</v>
      </c>
      <c r="BI924" s="963" t="str">
        <f>IF(BH925=BI925,"〇","×")</f>
        <v>〇</v>
      </c>
      <c r="BJ924" s="964"/>
      <c r="BK924" s="965"/>
      <c r="BL924" s="64" t="s">
        <v>15</v>
      </c>
      <c r="BM924" s="8">
        <f>BM894</f>
        <v>0</v>
      </c>
      <c r="BN924" s="963" t="str">
        <f>IF(BM925=BN925,"〇","×")</f>
        <v>〇</v>
      </c>
      <c r="BO924" s="964"/>
      <c r="BP924" s="965"/>
      <c r="BQ924" s="64" t="s">
        <v>15</v>
      </c>
      <c r="BR924" s="8">
        <f>BR894</f>
        <v>0</v>
      </c>
      <c r="BS924" s="963" t="str">
        <f>IF(BR925=BS925,"〇","×")</f>
        <v>〇</v>
      </c>
      <c r="BT924" s="964"/>
      <c r="BU924" s="965"/>
      <c r="BV924" s="64" t="s">
        <v>15</v>
      </c>
      <c r="BW924" s="8">
        <f>BW894</f>
        <v>0</v>
      </c>
      <c r="BX924" s="963" t="str">
        <f>IF(BW925=BX925,"〇","×")</f>
        <v>〇</v>
      </c>
      <c r="BY924" s="964"/>
      <c r="BZ924" s="965"/>
      <c r="CA924" s="551">
        <f>BW924+BR924+BM924+BH924+BC924+AX924+AS924+AN924+AI924+AD924+Y924+T924+O924+J924+E924</f>
        <v>877249</v>
      </c>
      <c r="CB924" s="292"/>
      <c r="CC924" s="697"/>
    </row>
    <row r="925" spans="1:81" ht="18" customHeight="1" thickBot="1">
      <c r="A925" s="1180"/>
      <c r="B925" s="1149"/>
      <c r="C925" s="1150"/>
      <c r="D925" s="65" t="s">
        <v>100</v>
      </c>
      <c r="E925" s="27">
        <f>E923+E922+E921+E920+E913+E909+E905+E901+E897+E893+E889+E886+E883+E880+E877-E917</f>
        <v>191270</v>
      </c>
      <c r="F925" s="981">
        <f>E924+G921/F877+H921/F877</f>
        <v>191270</v>
      </c>
      <c r="G925" s="982"/>
      <c r="H925" s="359"/>
      <c r="I925" s="65" t="s">
        <v>100</v>
      </c>
      <c r="J925" s="27">
        <f>J923+J922+J921+J920+J913+J909+J905+J901+J897+J893+J889+J886+J883+J880+J877-J917</f>
        <v>189905</v>
      </c>
      <c r="K925" s="981">
        <f>J924+L921/K877+M921/K877</f>
        <v>189905</v>
      </c>
      <c r="L925" s="982"/>
      <c r="M925" s="365"/>
      <c r="N925" s="65" t="s">
        <v>100</v>
      </c>
      <c r="O925" s="27">
        <f>O923+O922+O921+O920+O913+O909+O905+O901+O897+O893+O889+O886+O883+O880+O877-O917</f>
        <v>187133</v>
      </c>
      <c r="P925" s="981">
        <f>O924+Q921/P877+R921/P877</f>
        <v>187133</v>
      </c>
      <c r="Q925" s="982"/>
      <c r="R925" s="359"/>
      <c r="S925" s="65" t="s">
        <v>100</v>
      </c>
      <c r="T925" s="27">
        <f>T923+T922+T921+T920+T913+T909+T905+T901+T897+T893+T889+T886+T883+T880+T877-T917</f>
        <v>188820</v>
      </c>
      <c r="U925" s="981">
        <f>T924+V921/U877+W921/U877</f>
        <v>188820</v>
      </c>
      <c r="V925" s="982"/>
      <c r="W925" s="359"/>
      <c r="X925" s="65" t="s">
        <v>100</v>
      </c>
      <c r="Y925" s="27">
        <f>Y923+Y922+Y921+Y920+Y913+Y909+Y905+Y901+Y897+Y893+Y889+Y886+Y883+Y880+Y877-Y917</f>
        <v>190593</v>
      </c>
      <c r="Z925" s="981">
        <f>Y924+AA921/Z877+AB921/Z877</f>
        <v>190593</v>
      </c>
      <c r="AA925" s="982"/>
      <c r="AB925" s="359"/>
      <c r="AC925" s="65" t="s">
        <v>100</v>
      </c>
      <c r="AD925" s="27">
        <f>AD923+AD922+AD921+AD920+AD913+AD909+AD905+AD901+AD897+AD893+AD889+AD886+AD883+AD880+AD877-AD917</f>
        <v>0</v>
      </c>
      <c r="AE925" s="981">
        <f>AD924+AF921/AE877+AG921/AE877</f>
        <v>0</v>
      </c>
      <c r="AF925" s="982"/>
      <c r="AG925" s="359"/>
      <c r="AH925" s="65" t="s">
        <v>100</v>
      </c>
      <c r="AI925" s="27">
        <f>AI923+AI922+AI921+AI920+AI913+AI909+AI905+AI901+AI897+AI893+AI889+AI886+AI883+AI880+AI877-AI917</f>
        <v>0</v>
      </c>
      <c r="AJ925" s="981">
        <f>AI924+AK921/AJ877+AL921/AJ877</f>
        <v>0</v>
      </c>
      <c r="AK925" s="982"/>
      <c r="AL925" s="359"/>
      <c r="AM925" s="65" t="s">
        <v>100</v>
      </c>
      <c r="AN925" s="27">
        <f>AN923+AN922+AN921+AN920+AN913+AN909+AN905+AN901+AN897+AN893+AN889+AN886+AN883+AN880+AN877-AN917</f>
        <v>0</v>
      </c>
      <c r="AO925" s="981">
        <f>AN924+AP921/AO877+AQ921/AO877</f>
        <v>0</v>
      </c>
      <c r="AP925" s="982"/>
      <c r="AQ925" s="359"/>
      <c r="AR925" s="65" t="s">
        <v>100</v>
      </c>
      <c r="AS925" s="27">
        <f>AS923+AS922+AS921+AS920+AS913+AS909+AS905+AS901+AS897+AS893+AS889+AS886+AS883+AS880+AS877-AS917</f>
        <v>0</v>
      </c>
      <c r="AT925" s="981">
        <f>AS924+AU921/AT877+AV921/AT877</f>
        <v>0</v>
      </c>
      <c r="AU925" s="982"/>
      <c r="AV925" s="359"/>
      <c r="AW925" s="65" t="s">
        <v>100</v>
      </c>
      <c r="AX925" s="27">
        <f>AX923+AX922+AX921+AX920+AX913+AX909+AX905+AX901+AX897+AX893+AX889+AX886+AX883+AX880+AX877-AX917</f>
        <v>0</v>
      </c>
      <c r="AY925" s="981">
        <f>AX924+AZ921/AY877+BA921/AY877</f>
        <v>0</v>
      </c>
      <c r="AZ925" s="982"/>
      <c r="BA925" s="359"/>
      <c r="BB925" s="65" t="s">
        <v>100</v>
      </c>
      <c r="BC925" s="27">
        <f>BC923+BC922+BC921+BC920+BC913+BC909+BC905+BC901+BC897+BC893+BC889+BC886+BC883+BC880+BC877-BC917</f>
        <v>0</v>
      </c>
      <c r="BD925" s="981">
        <f>BC924+BE921/BD877+BF921/BD877</f>
        <v>0</v>
      </c>
      <c r="BE925" s="982"/>
      <c r="BF925" s="359"/>
      <c r="BG925" s="65" t="s">
        <v>100</v>
      </c>
      <c r="BH925" s="27">
        <f>BH923+BH922+BH921+BH920+BH913+BH909+BH905+BH901+BH897+BH893+BH889+BH886+BH883+BH880+BH877-BH917</f>
        <v>0</v>
      </c>
      <c r="BI925" s="981">
        <f>BH924+BJ921/BI877+BK921/BI877</f>
        <v>0</v>
      </c>
      <c r="BJ925" s="982"/>
      <c r="BK925" s="365"/>
      <c r="BL925" s="65" t="s">
        <v>100</v>
      </c>
      <c r="BM925" s="27">
        <f>BM893</f>
        <v>0</v>
      </c>
      <c r="BN925" s="981">
        <f>BM924+BO921/BN877+BP921/BN877</f>
        <v>0</v>
      </c>
      <c r="BO925" s="982"/>
      <c r="BP925" s="359"/>
      <c r="BQ925" s="65" t="s">
        <v>100</v>
      </c>
      <c r="BR925" s="27">
        <f>BR893</f>
        <v>0</v>
      </c>
      <c r="BS925" s="981">
        <f>BR924+BT921/BS877+BU921/BS877</f>
        <v>0</v>
      </c>
      <c r="BT925" s="982"/>
      <c r="BU925" s="359"/>
      <c r="BV925" s="65" t="s">
        <v>100</v>
      </c>
      <c r="BW925" s="27">
        <f>BW893</f>
        <v>0</v>
      </c>
      <c r="BX925" s="981">
        <f>BW924+BY921/BX877+BZ921/BX877</f>
        <v>0</v>
      </c>
      <c r="BY925" s="982"/>
      <c r="BZ925" s="359"/>
      <c r="CA925" s="552">
        <f>BW925+BR925+BM925+BH925+BC925+AX925+AS925+AN925+AI925+AD925+Y925+T925+O925+J925+E925</f>
        <v>947721</v>
      </c>
      <c r="CB925" s="293"/>
      <c r="CC925" s="698"/>
    </row>
    <row r="926" spans="1:81" ht="18" customHeight="1" thickTop="1">
      <c r="A926" s="1180"/>
      <c r="B926" s="1128" t="s">
        <v>227</v>
      </c>
      <c r="C926" s="1129"/>
      <c r="D926" s="66" t="s">
        <v>17</v>
      </c>
      <c r="E926" s="74">
        <f>IF(E877="","",職員設定!$L$24)</f>
        <v>170000</v>
      </c>
      <c r="F926" s="114"/>
      <c r="G926" s="291"/>
      <c r="H926" s="67"/>
      <c r="I926" s="66" t="s">
        <v>17</v>
      </c>
      <c r="J926" s="74">
        <f>IF(J877="","",職員設定!$L$24)</f>
        <v>170000</v>
      </c>
      <c r="K926" s="114"/>
      <c r="L926" s="291"/>
      <c r="M926" s="291"/>
      <c r="N926" s="66" t="s">
        <v>17</v>
      </c>
      <c r="O926" s="74">
        <f>IF(O877="","",職員設定!$L$24)</f>
        <v>170000</v>
      </c>
      <c r="P926" s="950" t="s">
        <v>222</v>
      </c>
      <c r="Q926" s="951"/>
      <c r="R926" s="952"/>
      <c r="S926" s="66" t="s">
        <v>17</v>
      </c>
      <c r="T926" s="74">
        <f>IF(T877="","",職員設定!$L$24)</f>
        <v>170000</v>
      </c>
      <c r="U926" s="950" t="s">
        <v>222</v>
      </c>
      <c r="V926" s="951"/>
      <c r="W926" s="952"/>
      <c r="X926" s="66" t="s">
        <v>17</v>
      </c>
      <c r="Y926" s="74">
        <f>IF(Y877="","",職員設定!$L$24)</f>
        <v>170000</v>
      </c>
      <c r="Z926" s="950" t="s">
        <v>222</v>
      </c>
      <c r="AA926" s="951"/>
      <c r="AB926" s="952"/>
      <c r="AC926" s="66" t="s">
        <v>17</v>
      </c>
      <c r="AD926" s="74" t="str">
        <f>IF(AD877="","",職員設定!$L$24)</f>
        <v/>
      </c>
      <c r="AE926" s="950" t="s">
        <v>222</v>
      </c>
      <c r="AF926" s="951"/>
      <c r="AG926" s="952"/>
      <c r="AH926" s="66" t="s">
        <v>17</v>
      </c>
      <c r="AI926" s="74" t="str">
        <f>IF(AI877="","",職員設定!$L$24)</f>
        <v/>
      </c>
      <c r="AJ926" s="950" t="s">
        <v>222</v>
      </c>
      <c r="AK926" s="951"/>
      <c r="AL926" s="952"/>
      <c r="AM926" s="66" t="s">
        <v>17</v>
      </c>
      <c r="AN926" s="74" t="str">
        <f>IF(AN877="","",職員設定!$L$24)</f>
        <v/>
      </c>
      <c r="AO926" s="950" t="s">
        <v>222</v>
      </c>
      <c r="AP926" s="951"/>
      <c r="AQ926" s="952"/>
      <c r="AR926" s="66" t="s">
        <v>17</v>
      </c>
      <c r="AS926" s="74" t="str">
        <f>IF(AS877="","",職員設定!$L$24)</f>
        <v/>
      </c>
      <c r="AT926" s="950" t="s">
        <v>222</v>
      </c>
      <c r="AU926" s="951"/>
      <c r="AV926" s="952"/>
      <c r="AW926" s="66" t="s">
        <v>17</v>
      </c>
      <c r="AX926" s="74" t="str">
        <f>IF(AX877="","",職員設定!$L$24)</f>
        <v/>
      </c>
      <c r="AY926" s="950" t="s">
        <v>222</v>
      </c>
      <c r="AZ926" s="951"/>
      <c r="BA926" s="952"/>
      <c r="BB926" s="66" t="s">
        <v>17</v>
      </c>
      <c r="BC926" s="74" t="str">
        <f>IF(BC877="","",職員設定!$L$24)</f>
        <v/>
      </c>
      <c r="BD926" s="114"/>
      <c r="BE926" s="291"/>
      <c r="BF926" s="67"/>
      <c r="BG926" s="66" t="s">
        <v>17</v>
      </c>
      <c r="BH926" s="74" t="str">
        <f>IF(BH877="","",職員設定!$L$24)</f>
        <v/>
      </c>
      <c r="BI926" s="114"/>
      <c r="BJ926" s="291"/>
      <c r="BK926" s="291"/>
      <c r="BL926" s="66"/>
      <c r="BM926" s="74"/>
      <c r="BN926" s="950" t="s">
        <v>222</v>
      </c>
      <c r="BO926" s="951"/>
      <c r="BP926" s="952"/>
      <c r="BQ926" s="66"/>
      <c r="BR926" s="74"/>
      <c r="BS926" s="950" t="s">
        <v>222</v>
      </c>
      <c r="BT926" s="951"/>
      <c r="BU926" s="952"/>
      <c r="BV926" s="66"/>
      <c r="BW926" s="74"/>
      <c r="BX926" s="950" t="s">
        <v>222</v>
      </c>
      <c r="BY926" s="951"/>
      <c r="BZ926" s="952"/>
      <c r="CA926" s="294"/>
      <c r="CB926" s="1008" t="s">
        <v>223</v>
      </c>
      <c r="CC926" s="1010" t="s">
        <v>224</v>
      </c>
    </row>
    <row r="927" spans="1:81" ht="18" customHeight="1">
      <c r="A927" s="1180"/>
      <c r="B927" s="1130"/>
      <c r="C927" s="1131"/>
      <c r="D927" s="68" t="s">
        <v>63</v>
      </c>
      <c r="E927" s="34">
        <v>180000</v>
      </c>
      <c r="F927" s="1120" t="s">
        <v>104</v>
      </c>
      <c r="G927" s="1121"/>
      <c r="H927" s="1148"/>
      <c r="I927" s="68" t="s">
        <v>63</v>
      </c>
      <c r="J927" s="34">
        <f>IF(J877="","",E927)</f>
        <v>180000</v>
      </c>
      <c r="K927" s="1120" t="s">
        <v>104</v>
      </c>
      <c r="L927" s="1121"/>
      <c r="M927" s="759"/>
      <c r="N927" s="68" t="s">
        <v>63</v>
      </c>
      <c r="O927" s="34">
        <f>IF(O877="","",J927)</f>
        <v>180000</v>
      </c>
      <c r="P927" s="1006" t="s">
        <v>221</v>
      </c>
      <c r="Q927" s="1007"/>
      <c r="R927" s="537"/>
      <c r="S927" s="68" t="s">
        <v>63</v>
      </c>
      <c r="T927" s="34">
        <f>IF(T877="","",O927)</f>
        <v>180000</v>
      </c>
      <c r="U927" s="1006" t="s">
        <v>221</v>
      </c>
      <c r="V927" s="1007"/>
      <c r="W927" s="537">
        <v>10000</v>
      </c>
      <c r="X927" s="68" t="s">
        <v>63</v>
      </c>
      <c r="Y927" s="34">
        <f>IF(Y877="","",T927)</f>
        <v>180000</v>
      </c>
      <c r="Z927" s="1006" t="s">
        <v>221</v>
      </c>
      <c r="AA927" s="1007"/>
      <c r="AB927" s="537">
        <v>10000</v>
      </c>
      <c r="AC927" s="68" t="s">
        <v>63</v>
      </c>
      <c r="AD927" s="34" t="str">
        <f>IF(AD877="","",Y927)</f>
        <v/>
      </c>
      <c r="AE927" s="1006" t="s">
        <v>221</v>
      </c>
      <c r="AF927" s="1007"/>
      <c r="AG927" s="537"/>
      <c r="AH927" s="68" t="s">
        <v>63</v>
      </c>
      <c r="AI927" s="34" t="str">
        <f>IF(AI877="","",AD927)</f>
        <v/>
      </c>
      <c r="AJ927" s="1006" t="s">
        <v>221</v>
      </c>
      <c r="AK927" s="1007"/>
      <c r="AL927" s="537"/>
      <c r="AM927" s="68" t="s">
        <v>63</v>
      </c>
      <c r="AN927" s="34" t="str">
        <f>IF(AN877="","",AI927)</f>
        <v/>
      </c>
      <c r="AO927" s="1006" t="s">
        <v>221</v>
      </c>
      <c r="AP927" s="1007"/>
      <c r="AQ927" s="537"/>
      <c r="AR927" s="68" t="s">
        <v>63</v>
      </c>
      <c r="AS927" s="34" t="str">
        <f>IF(AS877="","",AN927)</f>
        <v/>
      </c>
      <c r="AT927" s="1006" t="s">
        <v>221</v>
      </c>
      <c r="AU927" s="1007"/>
      <c r="AV927" s="537"/>
      <c r="AW927" s="68" t="s">
        <v>63</v>
      </c>
      <c r="AX927" s="34" t="str">
        <f>IF(AX877="","",AS927)</f>
        <v/>
      </c>
      <c r="AY927" s="1006" t="s">
        <v>221</v>
      </c>
      <c r="AZ927" s="1007"/>
      <c r="BA927" s="537"/>
      <c r="BB927" s="68" t="s">
        <v>63</v>
      </c>
      <c r="BC927" s="34" t="str">
        <f>IF(BC877="","",AX927)</f>
        <v/>
      </c>
      <c r="BD927" s="1062" t="s">
        <v>104</v>
      </c>
      <c r="BE927" s="1063"/>
      <c r="BF927" s="406"/>
      <c r="BG927" s="68" t="s">
        <v>63</v>
      </c>
      <c r="BH927" s="34" t="str">
        <f>IF(BH877="","",BC927)</f>
        <v/>
      </c>
      <c r="BI927" s="1062" t="s">
        <v>104</v>
      </c>
      <c r="BJ927" s="1063"/>
      <c r="BK927" s="407"/>
      <c r="BL927" s="68"/>
      <c r="BM927" s="28"/>
      <c r="BN927" s="529"/>
      <c r="BO927" s="527"/>
      <c r="BP927" s="408"/>
      <c r="BQ927" s="68"/>
      <c r="BR927" s="28"/>
      <c r="BS927" s="529"/>
      <c r="BT927" s="527"/>
      <c r="BU927" s="408"/>
      <c r="BV927" s="68"/>
      <c r="BW927" s="28"/>
      <c r="BX927" s="529"/>
      <c r="BY927" s="527"/>
      <c r="BZ927" s="408"/>
      <c r="CA927" s="295"/>
      <c r="CB927" s="1009"/>
      <c r="CC927" s="1011"/>
    </row>
    <row r="928" spans="1:81" ht="18" customHeight="1">
      <c r="A928" s="1180"/>
      <c r="B928" s="1130"/>
      <c r="C928" s="1131"/>
      <c r="D928" s="68" t="s">
        <v>18</v>
      </c>
      <c r="E928" s="10">
        <f>IF(E926="","",(E927-E926)*F877)</f>
        <v>10000</v>
      </c>
      <c r="F928" s="498"/>
      <c r="G928" s="569">
        <f>ROUND(IF(E928="",0,E928*E4*F877+E928*G4*F877),0)</f>
        <v>1429</v>
      </c>
      <c r="H928" s="450"/>
      <c r="I928" s="68" t="s">
        <v>18</v>
      </c>
      <c r="J928" s="10">
        <f>IF(J926="","",(J927-J926)*K877)</f>
        <v>10000</v>
      </c>
      <c r="K928" s="498"/>
      <c r="L928" s="569">
        <f>ROUND(IF(J928="",0,J928*J4*K877+J928*L4*K877),0)</f>
        <v>1429</v>
      </c>
      <c r="M928" s="450"/>
      <c r="N928" s="68" t="s">
        <v>18</v>
      </c>
      <c r="O928" s="10">
        <f>IF(O926="","",(O927-O926)*P877)</f>
        <v>10000</v>
      </c>
      <c r="P928" s="498"/>
      <c r="Q928" s="569">
        <f>ROUND(IF(O928="",0,O928*O4*P877+O928*Q4*P877),0)</f>
        <v>1429</v>
      </c>
      <c r="R928" s="520">
        <f>ROUND(IF(R927="",0,R927*O4*P877+R927*Q4*P877),0)</f>
        <v>0</v>
      </c>
      <c r="S928" s="68" t="s">
        <v>18</v>
      </c>
      <c r="T928" s="10">
        <f>IF(T926="","",(T927-T926)*U877)</f>
        <v>10000</v>
      </c>
      <c r="U928" s="498"/>
      <c r="V928" s="569">
        <f>ROUND(IF(T928="",0,T928*T4*U877+T928*V4*U877),0)</f>
        <v>1429</v>
      </c>
      <c r="W928" s="520">
        <f>ROUND(IF(W927="",0,W927*T4*U877+W927*V4*U877),0)</f>
        <v>1429</v>
      </c>
      <c r="X928" s="68" t="s">
        <v>18</v>
      </c>
      <c r="Y928" s="10">
        <f>IF(Y926="","",(Y927-Y926)*Z877)</f>
        <v>10000</v>
      </c>
      <c r="Z928" s="498"/>
      <c r="AA928" s="569">
        <f>ROUND(IF(Y928="",0,Y928*Y4*Z877+Y928*AA4*Z877),0)</f>
        <v>1429</v>
      </c>
      <c r="AB928" s="520">
        <f>ROUND(IF(AB927="",0,AB927*Y4*Z877+AB927*AA4*Z877),0)</f>
        <v>1429</v>
      </c>
      <c r="AC928" s="68" t="s">
        <v>18</v>
      </c>
      <c r="AD928" s="10" t="str">
        <f>IF(AD926="","",(AD927-AD926)*AE877)</f>
        <v/>
      </c>
      <c r="AE928" s="498"/>
      <c r="AF928" s="569">
        <f>ROUND(IF(AD928="",0,AD928*AD4*AE877+AD928*AF4*AE877),0)</f>
        <v>0</v>
      </c>
      <c r="AG928" s="520">
        <f>ROUND(IF(AG927="",0,AG927*AD4*AE877+AG927*AF4*AE877),0)</f>
        <v>0</v>
      </c>
      <c r="AH928" s="68" t="s">
        <v>18</v>
      </c>
      <c r="AI928" s="10" t="str">
        <f>IF(AI926="","",(AI927-AI926)*AJ877)</f>
        <v/>
      </c>
      <c r="AJ928" s="498"/>
      <c r="AK928" s="569">
        <f>ROUND(IF(AI928="",0,AI928*AI4*AJ877+AI928*AK4*AJ877),0)</f>
        <v>0</v>
      </c>
      <c r="AL928" s="520">
        <f>ROUND(IF(AL927="",0,AL927*AI4*AJ877+AL927*AK4*AJ877),0)</f>
        <v>0</v>
      </c>
      <c r="AM928" s="68" t="s">
        <v>18</v>
      </c>
      <c r="AN928" s="10" t="str">
        <f>IF(AN926="","",(AN927-AN926)*AO877)</f>
        <v/>
      </c>
      <c r="AO928" s="498"/>
      <c r="AP928" s="569">
        <f>ROUND(IF(AN928="",0,AN928*AN4*AO877+AN928*AP4*AO877),0)</f>
        <v>0</v>
      </c>
      <c r="AQ928" s="520">
        <f>ROUND(IF(AQ927="",0,AQ927*AN4*AO877+AQ927*AP4*AO877),0)</f>
        <v>0</v>
      </c>
      <c r="AR928" s="68" t="s">
        <v>18</v>
      </c>
      <c r="AS928" s="10" t="str">
        <f>IF(AS926="","",(AS927-AS926)*AT877)</f>
        <v/>
      </c>
      <c r="AT928" s="498"/>
      <c r="AU928" s="569">
        <f>ROUND(IF(AS928="",0,AS928*AS4*AT877+AS928*AU4*AT877),0)</f>
        <v>0</v>
      </c>
      <c r="AV928" s="520">
        <f>ROUND(IF(AV927="",0,AV927*AS4*AT877+AV927*AU4*AT877),0)</f>
        <v>0</v>
      </c>
      <c r="AW928" s="68" t="s">
        <v>18</v>
      </c>
      <c r="AX928" s="10" t="str">
        <f>IF(AX926="","",(AX927-AX926)*AY877)</f>
        <v/>
      </c>
      <c r="AY928" s="498"/>
      <c r="AZ928" s="569">
        <f>ROUND(IF(AX928="",0,AX928*AX4*AY877+AX928*AZ4*AY877),0)</f>
        <v>0</v>
      </c>
      <c r="BA928" s="520">
        <f>ROUND(IF(BA927="",0,BA927*AX4*AY877+BA927*AZ4*AY877),0)</f>
        <v>0</v>
      </c>
      <c r="BB928" s="68" t="s">
        <v>18</v>
      </c>
      <c r="BC928" s="10" t="str">
        <f>IF(BC926="","",(BC927-BC926)*BD877)</f>
        <v/>
      </c>
      <c r="BD928" s="498"/>
      <c r="BE928" s="569">
        <f>ROUND(IF(BC928="",0,BC928*BC4*BD877+BC928*BE4*BD877),0)</f>
        <v>0</v>
      </c>
      <c r="BF928" s="520">
        <f>ROUND(IF(BF927="",0,BF927*BC4*BD877+BF927*BE4*BD877),0)</f>
        <v>0</v>
      </c>
      <c r="BG928" s="68" t="s">
        <v>18</v>
      </c>
      <c r="BH928" s="10" t="str">
        <f>IF(BH926="","",(BH927-BH926)*BI877)</f>
        <v/>
      </c>
      <c r="BI928" s="498"/>
      <c r="BJ928" s="569">
        <f>ROUND(IF(BH928="",0,BH928*BH4*BI877+BH928*BJ4*BI877),0)</f>
        <v>0</v>
      </c>
      <c r="BK928" s="520">
        <f>ROUND(IF(BK927="",0,BK927*BH4*BI877+BK927*BJ4*BI877),0)</f>
        <v>0</v>
      </c>
      <c r="BL928" s="1200" t="s">
        <v>18</v>
      </c>
      <c r="BM928" s="760"/>
      <c r="BN928" s="144"/>
      <c r="BO928" s="565">
        <f>ROUND((BO921*$BM$4+BO921*$BO$4),0)</f>
        <v>0</v>
      </c>
      <c r="BP928" s="567">
        <f>ROUND((BP921*BM4+BP921*BO4),0)</f>
        <v>0</v>
      </c>
      <c r="BQ928" s="1200" t="s">
        <v>18</v>
      </c>
      <c r="BR928" s="760"/>
      <c r="BS928" s="144"/>
      <c r="BT928" s="565">
        <f>ROUND((BT921*$BR$4+BT921*$BT$4),0)</f>
        <v>0</v>
      </c>
      <c r="BU928" s="567">
        <f>ROUND((BU921*BR4+BU921*BT4),0)</f>
        <v>0</v>
      </c>
      <c r="BV928" s="1200" t="s">
        <v>18</v>
      </c>
      <c r="BW928" s="760"/>
      <c r="BX928" s="144"/>
      <c r="BY928" s="565">
        <f>ROUND((BY921*$BW$4+BY921*$BY$4),0)</f>
        <v>0</v>
      </c>
      <c r="BZ928" s="567">
        <f>ROUND((BZ921*BW4+BZ921*BY4),0)</f>
        <v>0</v>
      </c>
      <c r="CA928" s="296"/>
      <c r="CB928" s="414">
        <f>BZ928+BU928+BP928</f>
        <v>0</v>
      </c>
      <c r="CC928" s="699">
        <f>BK928+BF928+BA928+AV928+AQ928+AL928+AG928+AB928+W928+R928</f>
        <v>2858</v>
      </c>
    </row>
    <row r="929" spans="1:81" ht="18" customHeight="1">
      <c r="A929" s="1180"/>
      <c r="B929" s="1130"/>
      <c r="C929" s="1131"/>
      <c r="D929" s="68" t="s">
        <v>103</v>
      </c>
      <c r="E929" s="510" t="s">
        <v>115</v>
      </c>
      <c r="F929" s="496"/>
      <c r="G929" s="569">
        <f>ROUND(IF(E929="対象外",0,E928*E5*F877),0)</f>
        <v>0</v>
      </c>
      <c r="H929" s="450"/>
      <c r="I929" s="68" t="s">
        <v>103</v>
      </c>
      <c r="J929" s="510" t="s">
        <v>115</v>
      </c>
      <c r="K929" s="496"/>
      <c r="L929" s="569">
        <f>ROUND(IF(J929="対象外",0,J928*J5*K877),0)</f>
        <v>0</v>
      </c>
      <c r="M929" s="450"/>
      <c r="N929" s="68" t="s">
        <v>103</v>
      </c>
      <c r="O929" s="510" t="s">
        <v>115</v>
      </c>
      <c r="P929" s="496"/>
      <c r="Q929" s="569">
        <f>ROUND(IF(O929="対象外",0,O928*O5*P877),0)</f>
        <v>0</v>
      </c>
      <c r="R929" s="520">
        <f>ROUND(IF(OR(O929="対象外",R927=""),0,R927*P877*O5),0)</f>
        <v>0</v>
      </c>
      <c r="S929" s="68" t="s">
        <v>103</v>
      </c>
      <c r="T929" s="510" t="s">
        <v>115</v>
      </c>
      <c r="U929" s="496"/>
      <c r="V929" s="569">
        <f>ROUND(IF(T929="対象外",0,T928*T5*U877),0)</f>
        <v>0</v>
      </c>
      <c r="W929" s="520">
        <f>ROUND(IF(OR(T929="対象外",W927=""),0,W927*U877*T5),0)</f>
        <v>0</v>
      </c>
      <c r="X929" s="68" t="s">
        <v>103</v>
      </c>
      <c r="Y929" s="510" t="s">
        <v>115</v>
      </c>
      <c r="Z929" s="496"/>
      <c r="AA929" s="569">
        <f>ROUND(IF(Y929="対象外",0,Y928*Y5*Z877),0)</f>
        <v>0</v>
      </c>
      <c r="AB929" s="520">
        <f>ROUND(IF(OR(Y929="対象外",AB927=""),0,AB927*Z877*Y5),0)</f>
        <v>0</v>
      </c>
      <c r="AC929" s="68" t="s">
        <v>103</v>
      </c>
      <c r="AD929" s="510" t="s">
        <v>115</v>
      </c>
      <c r="AE929" s="496"/>
      <c r="AF929" s="569">
        <f>ROUND(IF(AD929="対象外",0,AD928*AD5*AE877),0)</f>
        <v>0</v>
      </c>
      <c r="AG929" s="520">
        <f>ROUND(IF(OR(AD929="対象外",AG927=""),0,AG927*AE877*AD5),0)</f>
        <v>0</v>
      </c>
      <c r="AH929" s="68" t="s">
        <v>103</v>
      </c>
      <c r="AI929" s="510" t="s">
        <v>115</v>
      </c>
      <c r="AJ929" s="496"/>
      <c r="AK929" s="569">
        <f>ROUND(IF(AI929="対象外",0,AI928*AI5*AJ877),0)</f>
        <v>0</v>
      </c>
      <c r="AL929" s="520">
        <f>ROUND(IF(OR(AI929="対象外",AL927=""),0,AL927*AJ877*AI5),0)</f>
        <v>0</v>
      </c>
      <c r="AM929" s="68" t="s">
        <v>103</v>
      </c>
      <c r="AN929" s="510" t="s">
        <v>115</v>
      </c>
      <c r="AO929" s="496"/>
      <c r="AP929" s="569">
        <f>ROUND(IF(AN929="対象外",0,AN928*AN5*AO877),0)</f>
        <v>0</v>
      </c>
      <c r="AQ929" s="520">
        <f>ROUND(IF(OR(AN929="対象外",AQ927=""),0,AQ927*AO877*AN5),0)</f>
        <v>0</v>
      </c>
      <c r="AR929" s="68" t="s">
        <v>103</v>
      </c>
      <c r="AS929" s="510" t="s">
        <v>115</v>
      </c>
      <c r="AT929" s="496"/>
      <c r="AU929" s="569">
        <f>ROUND(IF(AS929="対象外",0,AS928*AS5*AT877),0)</f>
        <v>0</v>
      </c>
      <c r="AV929" s="520">
        <f>ROUND(IF(OR(AS929="対象外",AV927=""),0,AV927*AT877*AS5),0)</f>
        <v>0</v>
      </c>
      <c r="AW929" s="68" t="s">
        <v>103</v>
      </c>
      <c r="AX929" s="510" t="s">
        <v>115</v>
      </c>
      <c r="AY929" s="496"/>
      <c r="AZ929" s="569">
        <f>ROUND(IF(AX929="対象外",0,AX928*AX5*AY877),0)</f>
        <v>0</v>
      </c>
      <c r="BA929" s="520">
        <f>ROUND(IF(OR(AX929="対象外",BA927=""),0,BA927*AY877*AX5),0)</f>
        <v>0</v>
      </c>
      <c r="BB929" s="68" t="s">
        <v>103</v>
      </c>
      <c r="BC929" s="510" t="s">
        <v>115</v>
      </c>
      <c r="BD929" s="496"/>
      <c r="BE929" s="569">
        <f>ROUND(IF(BC929="対象外",0,BC928*BC5*BD877),0)</f>
        <v>0</v>
      </c>
      <c r="BF929" s="520">
        <f>ROUND(IF(OR(BC929="対象外",BF927=""),0,BF927*BD877*BC5),0)</f>
        <v>0</v>
      </c>
      <c r="BG929" s="68" t="s">
        <v>103</v>
      </c>
      <c r="BH929" s="510" t="s">
        <v>115</v>
      </c>
      <c r="BI929" s="496"/>
      <c r="BJ929" s="569">
        <f>ROUND(IF(BH929="対象外",0,BH928*BH5*BI877),0)</f>
        <v>0</v>
      </c>
      <c r="BK929" s="520">
        <f>ROUND(IF(OR(BH929="対象外",BK927=""),0,BK927*BI877*BH5),0)</f>
        <v>0</v>
      </c>
      <c r="BL929" s="68" t="s">
        <v>103</v>
      </c>
      <c r="BM929" s="510" t="s">
        <v>115</v>
      </c>
      <c r="BN929" s="496"/>
      <c r="BO929" s="565">
        <f>ROUND(IF(BM929="対象",BO921*$BM$5,0),0)</f>
        <v>0</v>
      </c>
      <c r="BP929" s="567">
        <f>ROUND(IF(BM929="対象外",0,BP921*BM5),0)</f>
        <v>0</v>
      </c>
      <c r="BQ929" s="68" t="s">
        <v>103</v>
      </c>
      <c r="BR929" s="510" t="s">
        <v>115</v>
      </c>
      <c r="BS929" s="496"/>
      <c r="BT929" s="565">
        <f>ROUND(IF(BR929="対象",BT921*$BR$5,0),0)</f>
        <v>0</v>
      </c>
      <c r="BU929" s="567">
        <f>ROUND(IF(BR929="対象外",0,BU921*BR5),0)</f>
        <v>0</v>
      </c>
      <c r="BV929" s="68" t="s">
        <v>103</v>
      </c>
      <c r="BW929" s="510" t="s">
        <v>115</v>
      </c>
      <c r="BX929" s="496"/>
      <c r="BY929" s="565">
        <f>ROUND(IF(BW929="対象",BY921*$BW$5,0),0)</f>
        <v>0</v>
      </c>
      <c r="BZ929" s="567">
        <f>ROUND(IF(BW929="対象外",0,BZ921*BW5),0)</f>
        <v>0</v>
      </c>
      <c r="CA929" s="296"/>
      <c r="CB929" s="414">
        <f>BZ929+BU929+BP929</f>
        <v>0</v>
      </c>
      <c r="CC929" s="700">
        <f>BK929+BF929+BA929+AV929+AQ929+AL929+AG929+AB929+W929+R929</f>
        <v>0</v>
      </c>
    </row>
    <row r="930" spans="1:81" ht="18" customHeight="1">
      <c r="A930" s="1180"/>
      <c r="B930" s="1130"/>
      <c r="C930" s="1131"/>
      <c r="D930" s="69" t="s">
        <v>102</v>
      </c>
      <c r="E930" s="30"/>
      <c r="F930" s="496"/>
      <c r="G930" s="569">
        <f>ROUND(G921*E3,0)</f>
        <v>30</v>
      </c>
      <c r="H930" s="450"/>
      <c r="I930" s="69" t="s">
        <v>102</v>
      </c>
      <c r="J930" s="30"/>
      <c r="K930" s="496"/>
      <c r="L930" s="569">
        <f>ROUND(L921*J3,0)</f>
        <v>30</v>
      </c>
      <c r="M930" s="450"/>
      <c r="N930" s="69" t="s">
        <v>102</v>
      </c>
      <c r="O930" s="30"/>
      <c r="P930" s="496"/>
      <c r="Q930" s="569">
        <f>ROUND(Q921*O3,0)</f>
        <v>30</v>
      </c>
      <c r="R930" s="571">
        <f>ROUND(R921*O3,0)</f>
        <v>12</v>
      </c>
      <c r="S930" s="69" t="s">
        <v>102</v>
      </c>
      <c r="T930" s="30"/>
      <c r="U930" s="496"/>
      <c r="V930" s="569">
        <f>ROUND(V921*T3,0)</f>
        <v>30</v>
      </c>
      <c r="W930" s="571">
        <f>ROUND(W921*T3,0)</f>
        <v>12</v>
      </c>
      <c r="X930" s="69" t="s">
        <v>102</v>
      </c>
      <c r="Y930" s="30"/>
      <c r="Z930" s="496"/>
      <c r="AA930" s="569">
        <f>ROUND(AA921*Y3,0)</f>
        <v>30</v>
      </c>
      <c r="AB930" s="571">
        <f>ROUND(AB921*Y3,0)</f>
        <v>12</v>
      </c>
      <c r="AC930" s="69" t="s">
        <v>102</v>
      </c>
      <c r="AD930" s="30"/>
      <c r="AE930" s="496"/>
      <c r="AF930" s="569">
        <f>ROUND(AF921*AD3,0)</f>
        <v>0</v>
      </c>
      <c r="AG930" s="571">
        <f>ROUND(AG921*AD3,0)</f>
        <v>0</v>
      </c>
      <c r="AH930" s="69" t="s">
        <v>102</v>
      </c>
      <c r="AI930" s="30"/>
      <c r="AJ930" s="496"/>
      <c r="AK930" s="569">
        <f>ROUND(AK921*AI3,0)</f>
        <v>0</v>
      </c>
      <c r="AL930" s="571">
        <f>ROUND(AL921*AI3,0)</f>
        <v>0</v>
      </c>
      <c r="AM930" s="69" t="s">
        <v>102</v>
      </c>
      <c r="AN930" s="30"/>
      <c r="AO930" s="496"/>
      <c r="AP930" s="569">
        <f>ROUND(AP921*AN3,0)</f>
        <v>0</v>
      </c>
      <c r="AQ930" s="571">
        <f>ROUND(AQ921*AN3,0)</f>
        <v>0</v>
      </c>
      <c r="AR930" s="69" t="s">
        <v>102</v>
      </c>
      <c r="AS930" s="30"/>
      <c r="AT930" s="496"/>
      <c r="AU930" s="569">
        <f>ROUND(AU921*AS3,0)</f>
        <v>0</v>
      </c>
      <c r="AV930" s="571">
        <f>ROUND(AV921*AS3,0)</f>
        <v>0</v>
      </c>
      <c r="AW930" s="69" t="s">
        <v>102</v>
      </c>
      <c r="AX930" s="30"/>
      <c r="AY930" s="496"/>
      <c r="AZ930" s="569">
        <f>ROUND(AZ921*AX3,0)</f>
        <v>0</v>
      </c>
      <c r="BA930" s="571">
        <f>ROUND(BA921*AX3,0)</f>
        <v>0</v>
      </c>
      <c r="BB930" s="69" t="s">
        <v>102</v>
      </c>
      <c r="BC930" s="30"/>
      <c r="BD930" s="496"/>
      <c r="BE930" s="569">
        <f>ROUNDDOWN(BE921*BC3,0)</f>
        <v>0</v>
      </c>
      <c r="BF930" s="571">
        <f>ROUND(BF921*BC3,0)</f>
        <v>0</v>
      </c>
      <c r="BG930" s="69" t="s">
        <v>102</v>
      </c>
      <c r="BH930" s="30"/>
      <c r="BI930" s="496"/>
      <c r="BJ930" s="569">
        <f>ROUNDDOWN(BJ921*BH3,0)</f>
        <v>0</v>
      </c>
      <c r="BK930" s="571">
        <f>ROUND(BK921*BH3,0)</f>
        <v>0</v>
      </c>
      <c r="BL930" s="69" t="s">
        <v>102</v>
      </c>
      <c r="BM930" s="30"/>
      <c r="BN930" s="496"/>
      <c r="BO930" s="565">
        <f>ROUND(BO921*$BM$3,0)</f>
        <v>0</v>
      </c>
      <c r="BP930" s="567">
        <f>ROUND(BP921*BM3,0)</f>
        <v>0</v>
      </c>
      <c r="BQ930" s="69" t="s">
        <v>102</v>
      </c>
      <c r="BR930" s="30"/>
      <c r="BS930" s="496"/>
      <c r="BT930" s="565">
        <f>ROUND(BT921*$BR$3,0)</f>
        <v>0</v>
      </c>
      <c r="BU930" s="567">
        <f>ROUND(BU921*BR3,0)</f>
        <v>0</v>
      </c>
      <c r="BV930" s="69" t="s">
        <v>102</v>
      </c>
      <c r="BW930" s="30"/>
      <c r="BX930" s="496"/>
      <c r="BY930" s="565">
        <f>ROUND(BY921*$BW$3,0)</f>
        <v>0</v>
      </c>
      <c r="BZ930" s="567">
        <f>ROUND(BZ921*BW3,0)</f>
        <v>0</v>
      </c>
      <c r="CA930" s="297"/>
      <c r="CB930" s="414">
        <f>BZ930+BU930+BP930</f>
        <v>0</v>
      </c>
      <c r="CC930" s="699">
        <f>BK930+BF930+BA930+AV930+AQ930+AL930+AG930+AB930+W930+R930</f>
        <v>36</v>
      </c>
    </row>
    <row r="931" spans="1:81" ht="18" customHeight="1" thickBot="1">
      <c r="A931" s="1180"/>
      <c r="B931" s="1132"/>
      <c r="C931" s="1133"/>
      <c r="D931" s="70" t="s">
        <v>101</v>
      </c>
      <c r="E931" s="511" t="s">
        <v>23</v>
      </c>
      <c r="F931" s="497"/>
      <c r="G931" s="570">
        <f>ROUND(IF(E931="対象外",0,G921*G3),0)</f>
        <v>96</v>
      </c>
      <c r="H931" s="451"/>
      <c r="I931" s="70" t="s">
        <v>101</v>
      </c>
      <c r="J931" s="511" t="s">
        <v>23</v>
      </c>
      <c r="K931" s="497"/>
      <c r="L931" s="570">
        <f>ROUND(IF(J931="対象外",0,L921*L3),0)</f>
        <v>95</v>
      </c>
      <c r="M931" s="451"/>
      <c r="N931" s="70" t="s">
        <v>101</v>
      </c>
      <c r="O931" s="511" t="s">
        <v>23</v>
      </c>
      <c r="P931" s="497"/>
      <c r="Q931" s="570">
        <f>ROUND(IF(O931="対象外",0,Q921*Q3),0)</f>
        <v>96</v>
      </c>
      <c r="R931" s="572">
        <f>ROUND(IF(O931="対象外",0,R921*Q3),0)</f>
        <v>38</v>
      </c>
      <c r="S931" s="70" t="s">
        <v>101</v>
      </c>
      <c r="T931" s="511" t="s">
        <v>23</v>
      </c>
      <c r="U931" s="497"/>
      <c r="V931" s="570">
        <f>ROUND(IF(T931="対象外",0,V921*V3),0)</f>
        <v>95</v>
      </c>
      <c r="W931" s="572">
        <f>ROUND(IF(T931="対象外",0,W921*V3),0)</f>
        <v>38</v>
      </c>
      <c r="X931" s="70" t="s">
        <v>101</v>
      </c>
      <c r="Y931" s="511" t="s">
        <v>23</v>
      </c>
      <c r="Z931" s="497"/>
      <c r="AA931" s="570">
        <f>ROUND(IF(Y931="対象外",0,AA921*AA3),0)</f>
        <v>95</v>
      </c>
      <c r="AB931" s="572">
        <f>ROUND(IF(Y931="対象外",0,AB921*AA3),0)</f>
        <v>38</v>
      </c>
      <c r="AC931" s="70" t="s">
        <v>101</v>
      </c>
      <c r="AD931" s="511" t="s">
        <v>115</v>
      </c>
      <c r="AE931" s="497"/>
      <c r="AF931" s="570">
        <f>ROUND(IF(AD931="対象外",0,AF921*AF3),0)</f>
        <v>0</v>
      </c>
      <c r="AG931" s="572">
        <f>ROUND(IF(AD931="対象外",0,AG921*AF3),0)</f>
        <v>0</v>
      </c>
      <c r="AH931" s="70" t="s">
        <v>101</v>
      </c>
      <c r="AI931" s="511" t="s">
        <v>115</v>
      </c>
      <c r="AJ931" s="497"/>
      <c r="AK931" s="570">
        <f>ROUND(IF(AI931="対象外",0,AK921*AK3),0)</f>
        <v>0</v>
      </c>
      <c r="AL931" s="572">
        <f>ROUND(IF(AI931="対象外",0,AL921*AK3),0)</f>
        <v>0</v>
      </c>
      <c r="AM931" s="70" t="s">
        <v>101</v>
      </c>
      <c r="AN931" s="511" t="s">
        <v>115</v>
      </c>
      <c r="AO931" s="497"/>
      <c r="AP931" s="570">
        <f>ROUND(IF(AN931="対象外",0,AP921*AP3),0)</f>
        <v>0</v>
      </c>
      <c r="AQ931" s="572">
        <f>ROUND(IF(AN931="対象外",0,AQ921*AP3),0)</f>
        <v>0</v>
      </c>
      <c r="AR931" s="70" t="s">
        <v>101</v>
      </c>
      <c r="AS931" s="511" t="s">
        <v>115</v>
      </c>
      <c r="AT931" s="497"/>
      <c r="AU931" s="570">
        <f>ROUND(IF(AS931="対象外",0,AU921*AU3),0)</f>
        <v>0</v>
      </c>
      <c r="AV931" s="572">
        <f>ROUND(IF(AS931="対象外",0,AV921*AU3),0)</f>
        <v>0</v>
      </c>
      <c r="AW931" s="70" t="s">
        <v>101</v>
      </c>
      <c r="AX931" s="511" t="s">
        <v>115</v>
      </c>
      <c r="AY931" s="497"/>
      <c r="AZ931" s="570">
        <f>ROUND(IF(AX931="対象外",0,AZ921*AZ3),0)</f>
        <v>0</v>
      </c>
      <c r="BA931" s="572">
        <f>ROUND(IF(AX931="対象外",0,BA921*AZ3),0)</f>
        <v>0</v>
      </c>
      <c r="BB931" s="70" t="s">
        <v>101</v>
      </c>
      <c r="BC931" s="511" t="s">
        <v>115</v>
      </c>
      <c r="BD931" s="497"/>
      <c r="BE931" s="570">
        <f>ROUNDDOWN(IF(BC931="対象外",0,BE921*BE3),0)</f>
        <v>0</v>
      </c>
      <c r="BF931" s="572">
        <f>ROUND(IF(BC931="対象外",0,BF921*BE3),0)</f>
        <v>0</v>
      </c>
      <c r="BG931" s="70" t="s">
        <v>101</v>
      </c>
      <c r="BH931" s="511" t="s">
        <v>115</v>
      </c>
      <c r="BI931" s="497"/>
      <c r="BJ931" s="570">
        <f>ROUNDDOWN(IF(BH931="対象外",0,BJ921*BJ3),0)</f>
        <v>0</v>
      </c>
      <c r="BK931" s="572">
        <f>ROUND(IF(BH931="対象外",0,BK921*BJ3),0)</f>
        <v>0</v>
      </c>
      <c r="BL931" s="70" t="s">
        <v>101</v>
      </c>
      <c r="BM931" s="511" t="s">
        <v>115</v>
      </c>
      <c r="BN931" s="497"/>
      <c r="BO931" s="566">
        <f>ROUND(IF(BM931="対象",BO921*$BO$3,0),0)</f>
        <v>0</v>
      </c>
      <c r="BP931" s="568">
        <f>ROUND(IF(BM931="対象外",0,BP921*BO3),0)</f>
        <v>0</v>
      </c>
      <c r="BQ931" s="70" t="s">
        <v>101</v>
      </c>
      <c r="BR931" s="511" t="s">
        <v>115</v>
      </c>
      <c r="BS931" s="497"/>
      <c r="BT931" s="566">
        <f>ROUND(IF(BR931="対象",BT921*$BT$3,0),0)</f>
        <v>0</v>
      </c>
      <c r="BU931" s="568">
        <f>ROUND(IF(BR931="対象外",0,BU921*BT3),0)</f>
        <v>0</v>
      </c>
      <c r="BV931" s="70" t="s">
        <v>101</v>
      </c>
      <c r="BW931" s="511" t="s">
        <v>115</v>
      </c>
      <c r="BX931" s="497"/>
      <c r="BY931" s="566">
        <f>ROUND(IF(BW931="対象",BY921*$BY$3,0),0)</f>
        <v>0</v>
      </c>
      <c r="BZ931" s="568">
        <f>ROUND(IF(BW931="対象外",0,BZ921*BY3),0)</f>
        <v>0</v>
      </c>
      <c r="CA931" s="298"/>
      <c r="CB931" s="414">
        <f>BZ931+BU931+BP931</f>
        <v>0</v>
      </c>
      <c r="CC931" s="701">
        <f>BK931+BF931+BA931+AV931+AQ931+AL931+AG931+AB931+W931+R931</f>
        <v>114</v>
      </c>
    </row>
    <row r="932" spans="1:81" ht="18" customHeight="1" thickBot="1">
      <c r="A932" s="1180"/>
      <c r="B932" s="1151" t="s">
        <v>65</v>
      </c>
      <c r="C932" s="1152"/>
      <c r="D932" s="71" t="s">
        <v>229</v>
      </c>
      <c r="E932" s="11"/>
      <c r="F932" s="599">
        <f>G932</f>
        <v>1555</v>
      </c>
      <c r="G932" s="554">
        <f>SUM(G928:G931)</f>
        <v>1555</v>
      </c>
      <c r="H932" s="452"/>
      <c r="I932" s="71" t="s">
        <v>229</v>
      </c>
      <c r="J932" s="11"/>
      <c r="K932" s="599">
        <f>L932</f>
        <v>1554</v>
      </c>
      <c r="L932" s="554">
        <f>SUM(L928:L931)</f>
        <v>1554</v>
      </c>
      <c r="M932" s="452"/>
      <c r="N932" s="71" t="s">
        <v>229</v>
      </c>
      <c r="O932" s="462"/>
      <c r="P932" s="599">
        <f>R932+Q932</f>
        <v>1605</v>
      </c>
      <c r="Q932" s="554">
        <f>SUM(Q928:Q931)</f>
        <v>1555</v>
      </c>
      <c r="R932" s="525">
        <f>SUM(R928:R931)</f>
        <v>50</v>
      </c>
      <c r="S932" s="71" t="s">
        <v>229</v>
      </c>
      <c r="T932" s="462"/>
      <c r="U932" s="599">
        <f>W932+V932</f>
        <v>3033</v>
      </c>
      <c r="V932" s="554">
        <f>SUM(V928:V931)</f>
        <v>1554</v>
      </c>
      <c r="W932" s="525">
        <f>SUM(W928:W931)</f>
        <v>1479</v>
      </c>
      <c r="X932" s="71" t="s">
        <v>229</v>
      </c>
      <c r="Y932" s="462"/>
      <c r="Z932" s="599">
        <f>AB932+AA932</f>
        <v>3033</v>
      </c>
      <c r="AA932" s="554">
        <f>SUM(AA928:AA931)</f>
        <v>1554</v>
      </c>
      <c r="AB932" s="525">
        <f>SUM(AB928:AB931)</f>
        <v>1479</v>
      </c>
      <c r="AC932" s="71" t="s">
        <v>229</v>
      </c>
      <c r="AD932" s="462"/>
      <c r="AE932" s="599">
        <f>AG932+AF932</f>
        <v>0</v>
      </c>
      <c r="AF932" s="554">
        <f>SUM(AF928:AF931)</f>
        <v>0</v>
      </c>
      <c r="AG932" s="525">
        <f>SUM(AG928:AG931)</f>
        <v>0</v>
      </c>
      <c r="AH932" s="71" t="s">
        <v>229</v>
      </c>
      <c r="AI932" s="462"/>
      <c r="AJ932" s="599">
        <f>AL932+AK932</f>
        <v>0</v>
      </c>
      <c r="AK932" s="554">
        <f>SUM(AK928:AK931)</f>
        <v>0</v>
      </c>
      <c r="AL932" s="525">
        <f>SUM(AL928:AL931)</f>
        <v>0</v>
      </c>
      <c r="AM932" s="71" t="s">
        <v>229</v>
      </c>
      <c r="AN932" s="462"/>
      <c r="AO932" s="599">
        <f>AQ932+AP932</f>
        <v>0</v>
      </c>
      <c r="AP932" s="554">
        <f>SUM(AP928:AP931)</f>
        <v>0</v>
      </c>
      <c r="AQ932" s="525">
        <f>SUM(AQ928:AQ931)</f>
        <v>0</v>
      </c>
      <c r="AR932" s="71" t="s">
        <v>229</v>
      </c>
      <c r="AS932" s="462"/>
      <c r="AT932" s="599">
        <f>AV932+AU932</f>
        <v>0</v>
      </c>
      <c r="AU932" s="554">
        <f>SUM(AU928:AU931)</f>
        <v>0</v>
      </c>
      <c r="AV932" s="525">
        <f>SUM(AV928:AV931)</f>
        <v>0</v>
      </c>
      <c r="AW932" s="71" t="s">
        <v>229</v>
      </c>
      <c r="AX932" s="462"/>
      <c r="AY932" s="599">
        <f>BA932+AZ932</f>
        <v>0</v>
      </c>
      <c r="AZ932" s="554">
        <f>SUM(AZ928:AZ931)</f>
        <v>0</v>
      </c>
      <c r="BA932" s="525">
        <f>SUM(BA928:BA931)</f>
        <v>0</v>
      </c>
      <c r="BB932" s="71" t="s">
        <v>229</v>
      </c>
      <c r="BC932" s="462"/>
      <c r="BD932" s="599">
        <f>BF932+BE932</f>
        <v>0</v>
      </c>
      <c r="BE932" s="554">
        <f>SUM(BE928:BE931)</f>
        <v>0</v>
      </c>
      <c r="BF932" s="525">
        <f>SUM(BF928:BF931)</f>
        <v>0</v>
      </c>
      <c r="BG932" s="71" t="s">
        <v>229</v>
      </c>
      <c r="BH932" s="462"/>
      <c r="BI932" s="599">
        <f>BK932+BJ932</f>
        <v>0</v>
      </c>
      <c r="BJ932" s="554">
        <f>SUM(BJ928:BJ931)</f>
        <v>0</v>
      </c>
      <c r="BK932" s="525">
        <f>SUM(BK928:BK931)</f>
        <v>0</v>
      </c>
      <c r="BL932" s="71" t="s">
        <v>229</v>
      </c>
      <c r="BM932" s="462"/>
      <c r="BN932" s="601">
        <f>BP932+BO932</f>
        <v>0</v>
      </c>
      <c r="BO932" s="524">
        <f>SUM(BO928:BO931)</f>
        <v>0</v>
      </c>
      <c r="BP932" s="532">
        <f>SUM(BP928:BP931)</f>
        <v>0</v>
      </c>
      <c r="BQ932" s="71" t="s">
        <v>229</v>
      </c>
      <c r="BR932" s="462"/>
      <c r="BS932" s="601">
        <f>BU932+BT932</f>
        <v>0</v>
      </c>
      <c r="BT932" s="524">
        <f>SUM(BT928:BT931)</f>
        <v>0</v>
      </c>
      <c r="BU932" s="532">
        <f>SUM(BU928:BU931)</f>
        <v>0</v>
      </c>
      <c r="BV932" s="71" t="s">
        <v>229</v>
      </c>
      <c r="BW932" s="462"/>
      <c r="BX932" s="601">
        <f>BZ932+BY932</f>
        <v>0</v>
      </c>
      <c r="BY932" s="524">
        <f>SUM(BY928:BY931)</f>
        <v>0</v>
      </c>
      <c r="BZ932" s="532">
        <f>SUM(BZ928:BZ931)</f>
        <v>0</v>
      </c>
      <c r="CA932" s="467">
        <f>BX932+BS932+BN932+BI932+BD932+AY932+AT932+AO932+AJ932+AE932+Z932+U932+P932+K932+F932</f>
        <v>10780</v>
      </c>
      <c r="CB932" s="415">
        <f>SUM(CB928:CB931)</f>
        <v>0</v>
      </c>
      <c r="CC932" s="702">
        <f>SUM(CC928:CC931)</f>
        <v>3008</v>
      </c>
    </row>
    <row r="933" spans="1:81" ht="18" customHeight="1" thickBot="1">
      <c r="A933" s="1184"/>
      <c r="B933" s="1153" t="s">
        <v>66</v>
      </c>
      <c r="C933" s="1154"/>
      <c r="D933" s="474" t="s">
        <v>230</v>
      </c>
      <c r="E933" s="475"/>
      <c r="F933" s="599">
        <f>G933</f>
        <v>11631</v>
      </c>
      <c r="G933" s="554">
        <f>G932+G921</f>
        <v>11631</v>
      </c>
      <c r="H933" s="690"/>
      <c r="I933" s="474" t="s">
        <v>230</v>
      </c>
      <c r="J933" s="475"/>
      <c r="K933" s="599">
        <f>L933</f>
        <v>11602</v>
      </c>
      <c r="L933" s="554">
        <f>L932+L921</f>
        <v>11602</v>
      </c>
      <c r="M933" s="690"/>
      <c r="N933" s="474" t="s">
        <v>230</v>
      </c>
      <c r="O933" s="462"/>
      <c r="P933" s="599">
        <f>R933+Q933</f>
        <v>15735</v>
      </c>
      <c r="Q933" s="554">
        <f>Q932+Q921</f>
        <v>11648</v>
      </c>
      <c r="R933" s="525">
        <f>R932+R921</f>
        <v>4087</v>
      </c>
      <c r="S933" s="474" t="s">
        <v>230</v>
      </c>
      <c r="T933" s="462"/>
      <c r="U933" s="599">
        <f>W933+V933</f>
        <v>17010</v>
      </c>
      <c r="V933" s="554">
        <f>V932+V921</f>
        <v>11537</v>
      </c>
      <c r="W933" s="525">
        <f>W932+W921</f>
        <v>5473</v>
      </c>
      <c r="X933" s="474" t="s">
        <v>230</v>
      </c>
      <c r="Y933" s="462"/>
      <c r="Z933" s="599">
        <f>AB933+AA933</f>
        <v>17095</v>
      </c>
      <c r="AA933" s="554">
        <f>AA932+AA921</f>
        <v>11599</v>
      </c>
      <c r="AB933" s="525">
        <f>AB932+AB921</f>
        <v>5496</v>
      </c>
      <c r="AC933" s="474" t="s">
        <v>230</v>
      </c>
      <c r="AD933" s="462"/>
      <c r="AE933" s="599">
        <f>AG933+AF933</f>
        <v>0</v>
      </c>
      <c r="AF933" s="554">
        <f>AF932+AF921</f>
        <v>0</v>
      </c>
      <c r="AG933" s="525">
        <f>AG932+AG921</f>
        <v>0</v>
      </c>
      <c r="AH933" s="474" t="s">
        <v>230</v>
      </c>
      <c r="AI933" s="462"/>
      <c r="AJ933" s="599">
        <f>AL933+AK933</f>
        <v>0</v>
      </c>
      <c r="AK933" s="554">
        <f>AK932+AK921</f>
        <v>0</v>
      </c>
      <c r="AL933" s="525">
        <f>AL932+AL921</f>
        <v>0</v>
      </c>
      <c r="AM933" s="474" t="s">
        <v>230</v>
      </c>
      <c r="AN933" s="462"/>
      <c r="AO933" s="599">
        <f>AQ933+AP933</f>
        <v>0</v>
      </c>
      <c r="AP933" s="554">
        <f>AP932+AP921</f>
        <v>0</v>
      </c>
      <c r="AQ933" s="525">
        <f>AQ932+AQ921</f>
        <v>0</v>
      </c>
      <c r="AR933" s="474" t="s">
        <v>230</v>
      </c>
      <c r="AS933" s="462"/>
      <c r="AT933" s="599">
        <f>AV933+AU933</f>
        <v>0</v>
      </c>
      <c r="AU933" s="554">
        <f>AU932+AU921</f>
        <v>0</v>
      </c>
      <c r="AV933" s="525">
        <f>AV932+AV921</f>
        <v>0</v>
      </c>
      <c r="AW933" s="474" t="s">
        <v>230</v>
      </c>
      <c r="AX933" s="462"/>
      <c r="AY933" s="599">
        <f>BA933+AZ933</f>
        <v>0</v>
      </c>
      <c r="AZ933" s="554">
        <f>AZ932+AZ921</f>
        <v>0</v>
      </c>
      <c r="BA933" s="525">
        <f>BA932+BA921</f>
        <v>0</v>
      </c>
      <c r="BB933" s="474" t="s">
        <v>230</v>
      </c>
      <c r="BC933" s="462"/>
      <c r="BD933" s="599">
        <f>BF933+BE933</f>
        <v>0</v>
      </c>
      <c r="BE933" s="554">
        <f>BE932+BE921</f>
        <v>0</v>
      </c>
      <c r="BF933" s="525">
        <f>BF932+BF921</f>
        <v>0</v>
      </c>
      <c r="BG933" s="474" t="s">
        <v>230</v>
      </c>
      <c r="BH933" s="462"/>
      <c r="BI933" s="599">
        <f>BK933+BJ933</f>
        <v>0</v>
      </c>
      <c r="BJ933" s="554">
        <f>BJ932+BJ921</f>
        <v>0</v>
      </c>
      <c r="BK933" s="525">
        <f>BK932+BK921</f>
        <v>0</v>
      </c>
      <c r="BL933" s="474" t="s">
        <v>230</v>
      </c>
      <c r="BM933" s="462"/>
      <c r="BN933" s="601">
        <f>BP933+BO933</f>
        <v>0</v>
      </c>
      <c r="BO933" s="524">
        <f>BO932+BO921</f>
        <v>0</v>
      </c>
      <c r="BP933" s="532">
        <f>BP932+BP921</f>
        <v>0</v>
      </c>
      <c r="BQ933" s="474" t="s">
        <v>230</v>
      </c>
      <c r="BR933" s="462"/>
      <c r="BS933" s="601">
        <f>BU933+BT933</f>
        <v>0</v>
      </c>
      <c r="BT933" s="524">
        <f>BT932+BT921</f>
        <v>0</v>
      </c>
      <c r="BU933" s="532">
        <f>BU932+BU921</f>
        <v>0</v>
      </c>
      <c r="BV933" s="474" t="s">
        <v>230</v>
      </c>
      <c r="BW933" s="462"/>
      <c r="BX933" s="601">
        <f>BZ933+BY933</f>
        <v>0</v>
      </c>
      <c r="BY933" s="524">
        <f>BY932+BY921</f>
        <v>0</v>
      </c>
      <c r="BZ933" s="532">
        <f>BZ932+BZ921</f>
        <v>0</v>
      </c>
      <c r="CA933" s="467">
        <f>BX933+BS933+BN933+BI933+BD933+AY933+AT933+AO933+AJ933+AE933+Z933+U933+P933+K933+F933</f>
        <v>73073</v>
      </c>
      <c r="CB933" s="416">
        <f>CB932+SUM(CC892:CC915)</f>
        <v>59</v>
      </c>
      <c r="CC933" s="703">
        <f>CC932+SUM(CC877:CC891)-CC916</f>
        <v>14997</v>
      </c>
    </row>
    <row r="934" spans="1:81" ht="34.200000000000003" customHeight="1" thickBot="1">
      <c r="A934" s="493" t="s">
        <v>80</v>
      </c>
      <c r="B934" s="1155">
        <f>職員設定!B25</f>
        <v>17</v>
      </c>
      <c r="C934" s="1156"/>
      <c r="D934" s="43"/>
      <c r="E934" s="24" t="s">
        <v>4</v>
      </c>
      <c r="F934" s="24" t="s">
        <v>33</v>
      </c>
      <c r="G934" s="364" t="s">
        <v>51</v>
      </c>
      <c r="H934" s="375" t="s">
        <v>165</v>
      </c>
      <c r="I934" s="43"/>
      <c r="J934" s="24" t="s">
        <v>4</v>
      </c>
      <c r="K934" s="24" t="s">
        <v>33</v>
      </c>
      <c r="L934" s="143" t="s">
        <v>51</v>
      </c>
      <c r="M934" s="375" t="s">
        <v>165</v>
      </c>
      <c r="N934" s="43"/>
      <c r="O934" s="24" t="s">
        <v>4</v>
      </c>
      <c r="P934" s="24" t="s">
        <v>78</v>
      </c>
      <c r="Q934" s="364" t="s">
        <v>51</v>
      </c>
      <c r="R934" s="410" t="s">
        <v>225</v>
      </c>
      <c r="S934" s="43"/>
      <c r="T934" s="24" t="s">
        <v>4</v>
      </c>
      <c r="U934" s="24" t="s">
        <v>78</v>
      </c>
      <c r="V934" s="364" t="s">
        <v>51</v>
      </c>
      <c r="W934" s="410" t="s">
        <v>225</v>
      </c>
      <c r="X934" s="43"/>
      <c r="Y934" s="24" t="s">
        <v>4</v>
      </c>
      <c r="Z934" s="24" t="s">
        <v>78</v>
      </c>
      <c r="AA934" s="364" t="s">
        <v>51</v>
      </c>
      <c r="AB934" s="410" t="s">
        <v>225</v>
      </c>
      <c r="AC934" s="43"/>
      <c r="AD934" s="24" t="s">
        <v>4</v>
      </c>
      <c r="AE934" s="24" t="s">
        <v>78</v>
      </c>
      <c r="AF934" s="364" t="s">
        <v>51</v>
      </c>
      <c r="AG934" s="410" t="s">
        <v>225</v>
      </c>
      <c r="AH934" s="43"/>
      <c r="AI934" s="24" t="s">
        <v>4</v>
      </c>
      <c r="AJ934" s="24" t="s">
        <v>78</v>
      </c>
      <c r="AK934" s="364" t="s">
        <v>51</v>
      </c>
      <c r="AL934" s="410" t="s">
        <v>225</v>
      </c>
      <c r="AM934" s="43"/>
      <c r="AN934" s="24" t="s">
        <v>4</v>
      </c>
      <c r="AO934" s="24" t="s">
        <v>78</v>
      </c>
      <c r="AP934" s="364" t="s">
        <v>51</v>
      </c>
      <c r="AQ934" s="410" t="s">
        <v>225</v>
      </c>
      <c r="AR934" s="43"/>
      <c r="AS934" s="24" t="s">
        <v>4</v>
      </c>
      <c r="AT934" s="24" t="s">
        <v>78</v>
      </c>
      <c r="AU934" s="364" t="s">
        <v>51</v>
      </c>
      <c r="AV934" s="410" t="s">
        <v>225</v>
      </c>
      <c r="AW934" s="43"/>
      <c r="AX934" s="24" t="s">
        <v>4</v>
      </c>
      <c r="AY934" s="24" t="s">
        <v>78</v>
      </c>
      <c r="AZ934" s="364" t="s">
        <v>51</v>
      </c>
      <c r="BA934" s="410" t="s">
        <v>225</v>
      </c>
      <c r="BB934" s="43"/>
      <c r="BC934" s="24" t="s">
        <v>4</v>
      </c>
      <c r="BD934" s="24" t="s">
        <v>78</v>
      </c>
      <c r="BE934" s="364" t="s">
        <v>51</v>
      </c>
      <c r="BF934" s="410" t="s">
        <v>225</v>
      </c>
      <c r="BG934" s="43"/>
      <c r="BH934" s="24" t="s">
        <v>4</v>
      </c>
      <c r="BI934" s="24" t="s">
        <v>78</v>
      </c>
      <c r="BJ934" s="364" t="s">
        <v>51</v>
      </c>
      <c r="BK934" s="410" t="s">
        <v>225</v>
      </c>
      <c r="BL934" s="43"/>
      <c r="BM934" s="24" t="s">
        <v>4</v>
      </c>
      <c r="BN934" s="24" t="s">
        <v>33</v>
      </c>
      <c r="BO934" s="364" t="s">
        <v>51</v>
      </c>
      <c r="BP934" s="410" t="s">
        <v>225</v>
      </c>
      <c r="BQ934" s="43"/>
      <c r="BR934" s="24" t="s">
        <v>4</v>
      </c>
      <c r="BS934" s="24" t="s">
        <v>33</v>
      </c>
      <c r="BT934" s="364" t="s">
        <v>51</v>
      </c>
      <c r="BU934" s="410" t="s">
        <v>225</v>
      </c>
      <c r="BV934" s="43"/>
      <c r="BW934" s="24" t="s">
        <v>4</v>
      </c>
      <c r="BX934" s="24" t="s">
        <v>33</v>
      </c>
      <c r="BY934" s="364" t="s">
        <v>51</v>
      </c>
      <c r="BZ934" s="410" t="s">
        <v>225</v>
      </c>
      <c r="CA934" s="411" t="s">
        <v>0</v>
      </c>
      <c r="CB934" s="412" t="s">
        <v>157</v>
      </c>
      <c r="CC934" s="696" t="s">
        <v>225</v>
      </c>
    </row>
    <row r="935" spans="1:81" ht="18" customHeight="1">
      <c r="A935" s="1180" t="str">
        <f>職員設定!C25</f>
        <v>Q</v>
      </c>
      <c r="B935" s="1159" t="s">
        <v>39</v>
      </c>
      <c r="C935" s="1164" t="s">
        <v>2</v>
      </c>
      <c r="D935" s="109" t="s">
        <v>37</v>
      </c>
      <c r="E935" s="32">
        <v>183500</v>
      </c>
      <c r="F935" s="1000">
        <f>職員設定!$D$25</f>
        <v>1</v>
      </c>
      <c r="G935" s="1045">
        <f>E937*F935-H935</f>
        <v>0</v>
      </c>
      <c r="H935" s="1095">
        <v>3500</v>
      </c>
      <c r="I935" s="109" t="s">
        <v>37</v>
      </c>
      <c r="J935" s="32">
        <v>183500</v>
      </c>
      <c r="K935" s="1000">
        <f>職員設定!$D$25</f>
        <v>1</v>
      </c>
      <c r="L935" s="1045">
        <f>J937*K935-M935</f>
        <v>0</v>
      </c>
      <c r="M935" s="1095">
        <v>3500</v>
      </c>
      <c r="N935" s="109" t="s">
        <v>37</v>
      </c>
      <c r="O935" s="32">
        <v>183500</v>
      </c>
      <c r="P935" s="1000">
        <f>職員設定!$D$25</f>
        <v>1</v>
      </c>
      <c r="Q935" s="1045">
        <f>O937*P935-R935</f>
        <v>0</v>
      </c>
      <c r="R935" s="970">
        <f>IF(O935="",0,$M$935)</f>
        <v>3500</v>
      </c>
      <c r="S935" s="109" t="s">
        <v>37</v>
      </c>
      <c r="T935" s="32">
        <v>183500</v>
      </c>
      <c r="U935" s="1000">
        <f>職員設定!$D$25</f>
        <v>1</v>
      </c>
      <c r="V935" s="1045">
        <f>T937*U935-W935</f>
        <v>0</v>
      </c>
      <c r="W935" s="970">
        <f>IF(T935="",0,$M$935)</f>
        <v>3500</v>
      </c>
      <c r="X935" s="109" t="s">
        <v>37</v>
      </c>
      <c r="Y935" s="32">
        <v>183500</v>
      </c>
      <c r="Z935" s="1000">
        <f>職員設定!$D$25</f>
        <v>1</v>
      </c>
      <c r="AA935" s="1045">
        <f>Y937*Z935-AB935</f>
        <v>0</v>
      </c>
      <c r="AB935" s="970">
        <f>IF(Y935="",0,$M$935)</f>
        <v>3500</v>
      </c>
      <c r="AC935" s="109" t="s">
        <v>37</v>
      </c>
      <c r="AD935" s="32"/>
      <c r="AE935" s="1000">
        <f>職員設定!$D$25</f>
        <v>1</v>
      </c>
      <c r="AF935" s="1045">
        <f>AD937*AE935-AG935</f>
        <v>0</v>
      </c>
      <c r="AG935" s="970">
        <f>IF(AD935="",0,$M$935)</f>
        <v>0</v>
      </c>
      <c r="AH935" s="109" t="s">
        <v>37</v>
      </c>
      <c r="AI935" s="32"/>
      <c r="AJ935" s="1000">
        <f>職員設定!$D$25</f>
        <v>1</v>
      </c>
      <c r="AK935" s="1045">
        <f>AI937*AJ935-AL935</f>
        <v>0</v>
      </c>
      <c r="AL935" s="970">
        <f>IF(AI935="",0,$M$935)</f>
        <v>0</v>
      </c>
      <c r="AM935" s="109" t="s">
        <v>37</v>
      </c>
      <c r="AN935" s="32"/>
      <c r="AO935" s="1000">
        <f>職員設定!$D$25</f>
        <v>1</v>
      </c>
      <c r="AP935" s="1045">
        <f>AN937*AO935-AQ935</f>
        <v>0</v>
      </c>
      <c r="AQ935" s="970">
        <f>IF(AN935="",0,$M$935)</f>
        <v>0</v>
      </c>
      <c r="AR935" s="109" t="s">
        <v>37</v>
      </c>
      <c r="AS935" s="32"/>
      <c r="AT935" s="1000">
        <f>職員設定!$D$25</f>
        <v>1</v>
      </c>
      <c r="AU935" s="1045">
        <f>AS937*AT935-AV935</f>
        <v>0</v>
      </c>
      <c r="AV935" s="970">
        <f>IF(AS935="",0,$M$935)</f>
        <v>0</v>
      </c>
      <c r="AW935" s="109" t="s">
        <v>37</v>
      </c>
      <c r="AX935" s="32"/>
      <c r="AY935" s="1000">
        <f>職員設定!$D$25</f>
        <v>1</v>
      </c>
      <c r="AZ935" s="1045">
        <f>AX937*AY935-BA935</f>
        <v>0</v>
      </c>
      <c r="BA935" s="970">
        <f>IF(AX935="",0,$M$935)</f>
        <v>0</v>
      </c>
      <c r="BB935" s="109" t="s">
        <v>37</v>
      </c>
      <c r="BC935" s="32"/>
      <c r="BD935" s="1000">
        <f>職員設定!$D$25</f>
        <v>1</v>
      </c>
      <c r="BE935" s="1045">
        <f>BC937*BD935-BF935</f>
        <v>0</v>
      </c>
      <c r="BF935" s="970">
        <f>IF(BC935="",0,$M$935)</f>
        <v>0</v>
      </c>
      <c r="BG935" s="109" t="s">
        <v>37</v>
      </c>
      <c r="BH935" s="32"/>
      <c r="BI935" s="1000">
        <f>職員設定!$D$25</f>
        <v>1</v>
      </c>
      <c r="BJ935" s="1045">
        <f>BH937*BI935-BK935</f>
        <v>0</v>
      </c>
      <c r="BK935" s="970">
        <f>IF(BH935="",0,$M$935)</f>
        <v>0</v>
      </c>
      <c r="BL935" s="256"/>
      <c r="BM935" s="76"/>
      <c r="BN935" s="1000">
        <f>職員設定!$D$25</f>
        <v>1</v>
      </c>
      <c r="BO935" s="983"/>
      <c r="BP935" s="960"/>
      <c r="BQ935" s="256"/>
      <c r="BR935" s="76"/>
      <c r="BS935" s="1000">
        <f>職員設定!$D$25</f>
        <v>1</v>
      </c>
      <c r="BT935" s="983"/>
      <c r="BU935" s="960"/>
      <c r="BV935" s="256"/>
      <c r="BW935" s="76"/>
      <c r="BX935" s="1000">
        <f>職員設定!$D$25</f>
        <v>1</v>
      </c>
      <c r="BY935" s="983"/>
      <c r="BZ935" s="960"/>
      <c r="CA935" s="1086">
        <f>BJ935+BK935+BE935+BF935+AZ935+BA935+AU935+AV935+AP935+AQ935+AK935+AL935+AF935+AG935+AA935+AB935+V935+W935+Q935+R935+L935+M935+G935+H935</f>
        <v>17500</v>
      </c>
      <c r="CB935" s="1087">
        <f>H935+M935</f>
        <v>7000</v>
      </c>
      <c r="CC935" s="1025">
        <f>BK935+BF935+BA935+AV935+AQ935+AL935+AG935+AB935+W935+R935</f>
        <v>10500</v>
      </c>
    </row>
    <row r="936" spans="1:81" s="230" customFormat="1" ht="18" customHeight="1">
      <c r="A936" s="1180"/>
      <c r="B936" s="1160"/>
      <c r="C936" s="1165"/>
      <c r="D936" s="45" t="s">
        <v>1</v>
      </c>
      <c r="E936" s="149">
        <f>IF(E935&lt;&gt;"",職員設定!E25,"0")</f>
        <v>180000</v>
      </c>
      <c r="F936" s="1001"/>
      <c r="G936" s="1046"/>
      <c r="H936" s="1103"/>
      <c r="I936" s="45" t="s">
        <v>1</v>
      </c>
      <c r="J936" s="149">
        <f>IF(J935&lt;&gt;"",職員設定!E25,"0")</f>
        <v>180000</v>
      </c>
      <c r="K936" s="1001"/>
      <c r="L936" s="1046"/>
      <c r="M936" s="1103"/>
      <c r="N936" s="45" t="s">
        <v>1</v>
      </c>
      <c r="O936" s="149">
        <f>IF(O935&lt;&gt;"",職員設定!$E$25,"0")</f>
        <v>180000</v>
      </c>
      <c r="P936" s="1001"/>
      <c r="Q936" s="1046"/>
      <c r="R936" s="971"/>
      <c r="S936" s="45" t="s">
        <v>1</v>
      </c>
      <c r="T936" s="149">
        <f>IF(T935&lt;&gt;"",職員設定!$E$25,"0")</f>
        <v>180000</v>
      </c>
      <c r="U936" s="1001"/>
      <c r="V936" s="1046"/>
      <c r="W936" s="971"/>
      <c r="X936" s="45" t="s">
        <v>1</v>
      </c>
      <c r="Y936" s="149">
        <f>IF(Y935&lt;&gt;"",職員設定!$E$25,"0")</f>
        <v>180000</v>
      </c>
      <c r="Z936" s="1001"/>
      <c r="AA936" s="1046"/>
      <c r="AB936" s="971"/>
      <c r="AC936" s="45" t="s">
        <v>1</v>
      </c>
      <c r="AD936" s="149" t="str">
        <f>IF(AD935&lt;&gt;"",職員設定!$E$25,"0")</f>
        <v>0</v>
      </c>
      <c r="AE936" s="1001"/>
      <c r="AF936" s="1046"/>
      <c r="AG936" s="971"/>
      <c r="AH936" s="45" t="s">
        <v>1</v>
      </c>
      <c r="AI936" s="149" t="str">
        <f>IF(AI935&lt;&gt;"",職員設定!$E$25,"0")</f>
        <v>0</v>
      </c>
      <c r="AJ936" s="1001"/>
      <c r="AK936" s="1046"/>
      <c r="AL936" s="971"/>
      <c r="AM936" s="45" t="s">
        <v>1</v>
      </c>
      <c r="AN936" s="149" t="str">
        <f>IF(AN935&lt;&gt;"",職員設定!$E$25,"0")</f>
        <v>0</v>
      </c>
      <c r="AO936" s="1001"/>
      <c r="AP936" s="1046"/>
      <c r="AQ936" s="971"/>
      <c r="AR936" s="45" t="s">
        <v>1</v>
      </c>
      <c r="AS936" s="149" t="str">
        <f>IF(AS935&lt;&gt;"",職員設定!$E$25,"0")</f>
        <v>0</v>
      </c>
      <c r="AT936" s="1001"/>
      <c r="AU936" s="1046"/>
      <c r="AV936" s="971"/>
      <c r="AW936" s="45" t="s">
        <v>1</v>
      </c>
      <c r="AX936" s="149" t="str">
        <f>IF(AX935&lt;&gt;"",職員設定!$E$25,"0")</f>
        <v>0</v>
      </c>
      <c r="AY936" s="1001"/>
      <c r="AZ936" s="1046"/>
      <c r="BA936" s="971"/>
      <c r="BB936" s="45" t="s">
        <v>1</v>
      </c>
      <c r="BC936" s="149" t="str">
        <f>IF(BC935&lt;&gt;"",職員設定!$E$25,"0")</f>
        <v>0</v>
      </c>
      <c r="BD936" s="1001"/>
      <c r="BE936" s="1046"/>
      <c r="BF936" s="971"/>
      <c r="BG936" s="45" t="s">
        <v>1</v>
      </c>
      <c r="BH936" s="149" t="str">
        <f>IF(BH935&lt;&gt;"",職員設定!$E$25,"0")</f>
        <v>0</v>
      </c>
      <c r="BI936" s="1001"/>
      <c r="BJ936" s="1046"/>
      <c r="BK936" s="971"/>
      <c r="BL936" s="45"/>
      <c r="BM936" s="149"/>
      <c r="BN936" s="1001"/>
      <c r="BO936" s="984"/>
      <c r="BP936" s="954"/>
      <c r="BQ936" s="45"/>
      <c r="BR936" s="149"/>
      <c r="BS936" s="1001"/>
      <c r="BT936" s="984"/>
      <c r="BU936" s="954"/>
      <c r="BV936" s="45"/>
      <c r="BW936" s="149"/>
      <c r="BX936" s="1001"/>
      <c r="BY936" s="984"/>
      <c r="BZ936" s="954"/>
      <c r="CA936" s="1080"/>
      <c r="CB936" s="1022"/>
      <c r="CC936" s="1026"/>
    </row>
    <row r="937" spans="1:81" ht="18" customHeight="1" thickBot="1">
      <c r="A937" s="1180"/>
      <c r="B937" s="1160"/>
      <c r="C937" s="1166"/>
      <c r="D937" s="46" t="s">
        <v>51</v>
      </c>
      <c r="E937" s="18">
        <f>E935-E936</f>
        <v>3500</v>
      </c>
      <c r="F937" s="1001"/>
      <c r="G937" s="1047"/>
      <c r="H937" s="1104"/>
      <c r="I937" s="46" t="s">
        <v>51</v>
      </c>
      <c r="J937" s="18">
        <f>J935-J936</f>
        <v>3500</v>
      </c>
      <c r="K937" s="1001"/>
      <c r="L937" s="1047"/>
      <c r="M937" s="1104"/>
      <c r="N937" s="46" t="s">
        <v>51</v>
      </c>
      <c r="O937" s="18">
        <f>O935-O936</f>
        <v>3500</v>
      </c>
      <c r="P937" s="1001"/>
      <c r="Q937" s="1047"/>
      <c r="R937" s="972"/>
      <c r="S937" s="46" t="s">
        <v>51</v>
      </c>
      <c r="T937" s="18">
        <f>T935-T936</f>
        <v>3500</v>
      </c>
      <c r="U937" s="1001"/>
      <c r="V937" s="1047"/>
      <c r="W937" s="972"/>
      <c r="X937" s="46" t="s">
        <v>51</v>
      </c>
      <c r="Y937" s="18">
        <f>Y935-Y936</f>
        <v>3500</v>
      </c>
      <c r="Z937" s="1001"/>
      <c r="AA937" s="1047"/>
      <c r="AB937" s="972"/>
      <c r="AC937" s="46" t="s">
        <v>51</v>
      </c>
      <c r="AD937" s="18">
        <f>AD935-AD936</f>
        <v>0</v>
      </c>
      <c r="AE937" s="1001"/>
      <c r="AF937" s="1047"/>
      <c r="AG937" s="972"/>
      <c r="AH937" s="46" t="s">
        <v>51</v>
      </c>
      <c r="AI937" s="18">
        <f>AI935-AI936</f>
        <v>0</v>
      </c>
      <c r="AJ937" s="1001"/>
      <c r="AK937" s="1047"/>
      <c r="AL937" s="972"/>
      <c r="AM937" s="46" t="s">
        <v>51</v>
      </c>
      <c r="AN937" s="18">
        <f>AN935-AN936</f>
        <v>0</v>
      </c>
      <c r="AO937" s="1001"/>
      <c r="AP937" s="1047"/>
      <c r="AQ937" s="972"/>
      <c r="AR937" s="46" t="s">
        <v>51</v>
      </c>
      <c r="AS937" s="18">
        <f>AS935-AS936</f>
        <v>0</v>
      </c>
      <c r="AT937" s="1001"/>
      <c r="AU937" s="1047"/>
      <c r="AV937" s="972"/>
      <c r="AW937" s="46" t="s">
        <v>51</v>
      </c>
      <c r="AX937" s="18">
        <f>AX935-AX936</f>
        <v>0</v>
      </c>
      <c r="AY937" s="1001"/>
      <c r="AZ937" s="1047"/>
      <c r="BA937" s="972"/>
      <c r="BB937" s="46" t="s">
        <v>51</v>
      </c>
      <c r="BC937" s="18">
        <f>BC935-BC936</f>
        <v>0</v>
      </c>
      <c r="BD937" s="1001"/>
      <c r="BE937" s="1047"/>
      <c r="BF937" s="972"/>
      <c r="BG937" s="46" t="s">
        <v>51</v>
      </c>
      <c r="BH937" s="18">
        <f>BH935-BH936</f>
        <v>0</v>
      </c>
      <c r="BI937" s="1001"/>
      <c r="BJ937" s="1047"/>
      <c r="BK937" s="972"/>
      <c r="BL937" s="77"/>
      <c r="BM937" s="78"/>
      <c r="BN937" s="1001"/>
      <c r="BO937" s="985"/>
      <c r="BP937" s="955"/>
      <c r="BQ937" s="77"/>
      <c r="BR937" s="78"/>
      <c r="BS937" s="1001"/>
      <c r="BT937" s="985"/>
      <c r="BU937" s="955"/>
      <c r="BV937" s="77"/>
      <c r="BW937" s="78"/>
      <c r="BX937" s="1001"/>
      <c r="BY937" s="985"/>
      <c r="BZ937" s="955"/>
      <c r="CA937" s="1081"/>
      <c r="CB937" s="1023"/>
      <c r="CC937" s="1027"/>
    </row>
    <row r="938" spans="1:81" ht="18" customHeight="1">
      <c r="A938" s="1180"/>
      <c r="B938" s="1161"/>
      <c r="C938" s="1167" t="str">
        <f>職員設定!$F$7</f>
        <v>資格手当</v>
      </c>
      <c r="D938" s="44" t="s">
        <v>38</v>
      </c>
      <c r="E938" s="32">
        <v>60000</v>
      </c>
      <c r="F938" s="1001"/>
      <c r="G938" s="1045">
        <f>E940*F935-H938</f>
        <v>30000</v>
      </c>
      <c r="H938" s="1095"/>
      <c r="I938" s="44" t="s">
        <v>38</v>
      </c>
      <c r="J938" s="32">
        <v>60000</v>
      </c>
      <c r="K938" s="1001"/>
      <c r="L938" s="1045">
        <f>J940*K935-M938</f>
        <v>30000</v>
      </c>
      <c r="M938" s="1095"/>
      <c r="N938" s="44" t="s">
        <v>38</v>
      </c>
      <c r="O938" s="32">
        <v>60000</v>
      </c>
      <c r="P938" s="1001"/>
      <c r="Q938" s="1045">
        <f>O940*P935-R938</f>
        <v>30000</v>
      </c>
      <c r="R938" s="970">
        <f>IF(O935="",0,$M$938)</f>
        <v>0</v>
      </c>
      <c r="S938" s="44" t="s">
        <v>38</v>
      </c>
      <c r="T938" s="32">
        <v>60000</v>
      </c>
      <c r="U938" s="1001"/>
      <c r="V938" s="1045">
        <f>T940*U935-W938</f>
        <v>30000</v>
      </c>
      <c r="W938" s="970">
        <f>IF(T935="",0,$M$938)</f>
        <v>0</v>
      </c>
      <c r="X938" s="44" t="s">
        <v>38</v>
      </c>
      <c r="Y938" s="32">
        <v>60000</v>
      </c>
      <c r="Z938" s="1001"/>
      <c r="AA938" s="1045">
        <f>Y940*Z935-AB938</f>
        <v>30000</v>
      </c>
      <c r="AB938" s="970">
        <f>IF(Y935="",0,$M$938)</f>
        <v>0</v>
      </c>
      <c r="AC938" s="44" t="s">
        <v>38</v>
      </c>
      <c r="AD938" s="32"/>
      <c r="AE938" s="1001"/>
      <c r="AF938" s="1045">
        <f>AD940*AE935-AG938</f>
        <v>0</v>
      </c>
      <c r="AG938" s="970">
        <f>IF(AD935="",0,$M$938)</f>
        <v>0</v>
      </c>
      <c r="AH938" s="44" t="s">
        <v>38</v>
      </c>
      <c r="AI938" s="32"/>
      <c r="AJ938" s="1001"/>
      <c r="AK938" s="1045">
        <f>AI940*AJ935-AL938</f>
        <v>0</v>
      </c>
      <c r="AL938" s="970">
        <f>IF(AI935="",0,$M$938)</f>
        <v>0</v>
      </c>
      <c r="AM938" s="44" t="s">
        <v>38</v>
      </c>
      <c r="AN938" s="32"/>
      <c r="AO938" s="1001"/>
      <c r="AP938" s="1045">
        <f>AN940*AO935-AQ938</f>
        <v>0</v>
      </c>
      <c r="AQ938" s="970">
        <f>IF(AN935="",0,$M$938)</f>
        <v>0</v>
      </c>
      <c r="AR938" s="44" t="s">
        <v>38</v>
      </c>
      <c r="AS938" s="32"/>
      <c r="AT938" s="1001"/>
      <c r="AU938" s="1045">
        <f>AS940*AT935-AV938</f>
        <v>0</v>
      </c>
      <c r="AV938" s="970">
        <f>IF(AS935="",0,$M$938)</f>
        <v>0</v>
      </c>
      <c r="AW938" s="44" t="s">
        <v>38</v>
      </c>
      <c r="AX938" s="32"/>
      <c r="AY938" s="1001"/>
      <c r="AZ938" s="1045">
        <f>AX940*AY935-BA938</f>
        <v>0</v>
      </c>
      <c r="BA938" s="970">
        <f>IF(AX935="",0,$M$938)</f>
        <v>0</v>
      </c>
      <c r="BB938" s="44" t="s">
        <v>38</v>
      </c>
      <c r="BC938" s="32"/>
      <c r="BD938" s="1001"/>
      <c r="BE938" s="1045">
        <f>BC940*BD935-BF938</f>
        <v>0</v>
      </c>
      <c r="BF938" s="970">
        <f>IF(BC935="",0,$M$938)</f>
        <v>0</v>
      </c>
      <c r="BG938" s="44" t="s">
        <v>38</v>
      </c>
      <c r="BH938" s="32"/>
      <c r="BI938" s="1001"/>
      <c r="BJ938" s="1045">
        <f>BH940*BI935-BK938</f>
        <v>0</v>
      </c>
      <c r="BK938" s="970">
        <f>IF(BH935="",0,$M$938)</f>
        <v>0</v>
      </c>
      <c r="BL938" s="75"/>
      <c r="BM938" s="76"/>
      <c r="BN938" s="1001"/>
      <c r="BO938" s="983"/>
      <c r="BP938" s="960"/>
      <c r="BQ938" s="75"/>
      <c r="BR938" s="76"/>
      <c r="BS938" s="1001"/>
      <c r="BT938" s="983"/>
      <c r="BU938" s="960"/>
      <c r="BV938" s="75"/>
      <c r="BW938" s="76"/>
      <c r="BX938" s="1001"/>
      <c r="BY938" s="983"/>
      <c r="BZ938" s="960"/>
      <c r="CA938" s="1003">
        <f t="shared" ref="CA938" si="400">BJ938+BK938+BE938+BF938+AZ938+BA938+AU938+AV938+AP938+AQ938+AK938+AL938+AF938+AG938+AA938+AB938+V938+W938+Q938+R938+L938+M938+G938+H938</f>
        <v>150000</v>
      </c>
      <c r="CB938" s="1019">
        <f t="shared" ref="CB938" si="401">H938+M938</f>
        <v>0</v>
      </c>
      <c r="CC938" s="1012">
        <f t="shared" ref="CC938" si="402">BK938+BF938+BA938+AV938+AQ938+AL938+AG938+AB938+W938+R938</f>
        <v>0</v>
      </c>
    </row>
    <row r="939" spans="1:81" s="230" customFormat="1" ht="18" customHeight="1">
      <c r="A939" s="1180"/>
      <c r="B939" s="1161"/>
      <c r="C939" s="1168"/>
      <c r="D939" s="45" t="s">
        <v>1</v>
      </c>
      <c r="E939" s="149">
        <f>IF(E938&lt;&gt;"",職員設定!F25,"0")</f>
        <v>30000</v>
      </c>
      <c r="F939" s="1001"/>
      <c r="G939" s="1046"/>
      <c r="H939" s="1103"/>
      <c r="I939" s="45" t="s">
        <v>1</v>
      </c>
      <c r="J939" s="149">
        <f>IF(J938&lt;&gt;"",職員設定!F25,"0")</f>
        <v>30000</v>
      </c>
      <c r="K939" s="1001"/>
      <c r="L939" s="1046"/>
      <c r="M939" s="1103"/>
      <c r="N939" s="45" t="s">
        <v>71</v>
      </c>
      <c r="O939" s="149">
        <f>IF(O938&lt;&gt;"",職員設定!$F$25,"0")</f>
        <v>30000</v>
      </c>
      <c r="P939" s="1001"/>
      <c r="Q939" s="1046"/>
      <c r="R939" s="971"/>
      <c r="S939" s="45" t="s">
        <v>71</v>
      </c>
      <c r="T939" s="149">
        <f>IF(T938&lt;&gt;"",職員設定!$F$25,"0")</f>
        <v>30000</v>
      </c>
      <c r="U939" s="1001"/>
      <c r="V939" s="1046"/>
      <c r="W939" s="971"/>
      <c r="X939" s="45" t="s">
        <v>71</v>
      </c>
      <c r="Y939" s="149">
        <f>IF(Y938&lt;&gt;"",職員設定!$F$25,"0")</f>
        <v>30000</v>
      </c>
      <c r="Z939" s="1001"/>
      <c r="AA939" s="1046"/>
      <c r="AB939" s="971"/>
      <c r="AC939" s="45" t="s">
        <v>71</v>
      </c>
      <c r="AD939" s="149" t="str">
        <f>IF(AD938&lt;&gt;"",職員設定!$F$25,"0")</f>
        <v>0</v>
      </c>
      <c r="AE939" s="1001"/>
      <c r="AF939" s="1046"/>
      <c r="AG939" s="971"/>
      <c r="AH939" s="45" t="s">
        <v>71</v>
      </c>
      <c r="AI939" s="149" t="str">
        <f>IF(AI938&lt;&gt;"",職員設定!$F$25,"0")</f>
        <v>0</v>
      </c>
      <c r="AJ939" s="1001"/>
      <c r="AK939" s="1046"/>
      <c r="AL939" s="971"/>
      <c r="AM939" s="45" t="s">
        <v>71</v>
      </c>
      <c r="AN939" s="149" t="str">
        <f>IF(AN938&lt;&gt;"",職員設定!$F$25,"0")</f>
        <v>0</v>
      </c>
      <c r="AO939" s="1001"/>
      <c r="AP939" s="1046"/>
      <c r="AQ939" s="971"/>
      <c r="AR939" s="45" t="s">
        <v>71</v>
      </c>
      <c r="AS939" s="149" t="str">
        <f>IF(AS938&lt;&gt;"",職員設定!$F$25,"0")</f>
        <v>0</v>
      </c>
      <c r="AT939" s="1001"/>
      <c r="AU939" s="1046"/>
      <c r="AV939" s="971"/>
      <c r="AW939" s="45" t="s">
        <v>71</v>
      </c>
      <c r="AX939" s="149" t="str">
        <f>IF(AX938&lt;&gt;"",職員設定!$F$25,"0")</f>
        <v>0</v>
      </c>
      <c r="AY939" s="1001"/>
      <c r="AZ939" s="1046"/>
      <c r="BA939" s="971"/>
      <c r="BB939" s="45" t="s">
        <v>71</v>
      </c>
      <c r="BC939" s="149" t="str">
        <f>IF(BC938&lt;&gt;"",職員設定!$F$25,"0")</f>
        <v>0</v>
      </c>
      <c r="BD939" s="1001"/>
      <c r="BE939" s="1046"/>
      <c r="BF939" s="971"/>
      <c r="BG939" s="45" t="s">
        <v>71</v>
      </c>
      <c r="BH939" s="149" t="str">
        <f>IF(BH938&lt;&gt;"",職員設定!$F$25,"0")</f>
        <v>0</v>
      </c>
      <c r="BI939" s="1001"/>
      <c r="BJ939" s="1046"/>
      <c r="BK939" s="971"/>
      <c r="BL939" s="45"/>
      <c r="BM939" s="149"/>
      <c r="BN939" s="1001"/>
      <c r="BO939" s="984"/>
      <c r="BP939" s="954"/>
      <c r="BQ939" s="45"/>
      <c r="BR939" s="149"/>
      <c r="BS939" s="1001"/>
      <c r="BT939" s="984"/>
      <c r="BU939" s="954"/>
      <c r="BV939" s="45"/>
      <c r="BW939" s="149"/>
      <c r="BX939" s="1001"/>
      <c r="BY939" s="984"/>
      <c r="BZ939" s="954"/>
      <c r="CA939" s="1004"/>
      <c r="CB939" s="1020"/>
      <c r="CC939" s="1013"/>
    </row>
    <row r="940" spans="1:81" ht="18" customHeight="1" thickBot="1">
      <c r="A940" s="1180"/>
      <c r="B940" s="1161"/>
      <c r="C940" s="1169"/>
      <c r="D940" s="46" t="s">
        <v>51</v>
      </c>
      <c r="E940" s="18">
        <f>E938-E939</f>
        <v>30000</v>
      </c>
      <c r="F940" s="1001"/>
      <c r="G940" s="1047"/>
      <c r="H940" s="1104"/>
      <c r="I940" s="46" t="s">
        <v>51</v>
      </c>
      <c r="J940" s="18">
        <f>J938-J939</f>
        <v>30000</v>
      </c>
      <c r="K940" s="1001"/>
      <c r="L940" s="1047"/>
      <c r="M940" s="1104"/>
      <c r="N940" s="46" t="s">
        <v>51</v>
      </c>
      <c r="O940" s="18">
        <f>O938-O939</f>
        <v>30000</v>
      </c>
      <c r="P940" s="1001"/>
      <c r="Q940" s="1047"/>
      <c r="R940" s="972"/>
      <c r="S940" s="46" t="s">
        <v>51</v>
      </c>
      <c r="T940" s="18">
        <f>T938-T939</f>
        <v>30000</v>
      </c>
      <c r="U940" s="1001"/>
      <c r="V940" s="1047"/>
      <c r="W940" s="972"/>
      <c r="X940" s="46" t="s">
        <v>51</v>
      </c>
      <c r="Y940" s="18">
        <f>Y938-Y939</f>
        <v>30000</v>
      </c>
      <c r="Z940" s="1001"/>
      <c r="AA940" s="1047"/>
      <c r="AB940" s="972"/>
      <c r="AC940" s="46" t="s">
        <v>51</v>
      </c>
      <c r="AD940" s="18">
        <f>AD938-AD939</f>
        <v>0</v>
      </c>
      <c r="AE940" s="1001"/>
      <c r="AF940" s="1047"/>
      <c r="AG940" s="972"/>
      <c r="AH940" s="46" t="s">
        <v>51</v>
      </c>
      <c r="AI940" s="18">
        <f>AI938-AI939</f>
        <v>0</v>
      </c>
      <c r="AJ940" s="1001"/>
      <c r="AK940" s="1047"/>
      <c r="AL940" s="972"/>
      <c r="AM940" s="46" t="s">
        <v>51</v>
      </c>
      <c r="AN940" s="18">
        <f>AN938-AN939</f>
        <v>0</v>
      </c>
      <c r="AO940" s="1001"/>
      <c r="AP940" s="1047"/>
      <c r="AQ940" s="972"/>
      <c r="AR940" s="46" t="s">
        <v>51</v>
      </c>
      <c r="AS940" s="18">
        <f>AS938-AS939</f>
        <v>0</v>
      </c>
      <c r="AT940" s="1001"/>
      <c r="AU940" s="1047"/>
      <c r="AV940" s="972"/>
      <c r="AW940" s="46" t="s">
        <v>51</v>
      </c>
      <c r="AX940" s="18">
        <f>AX938-AX939</f>
        <v>0</v>
      </c>
      <c r="AY940" s="1001"/>
      <c r="AZ940" s="1047"/>
      <c r="BA940" s="972"/>
      <c r="BB940" s="46" t="s">
        <v>51</v>
      </c>
      <c r="BC940" s="18">
        <f>BC938-BC939</f>
        <v>0</v>
      </c>
      <c r="BD940" s="1001"/>
      <c r="BE940" s="1047"/>
      <c r="BF940" s="972"/>
      <c r="BG940" s="46" t="s">
        <v>51</v>
      </c>
      <c r="BH940" s="18">
        <f>BH938-BH939</f>
        <v>0</v>
      </c>
      <c r="BI940" s="1001"/>
      <c r="BJ940" s="1047"/>
      <c r="BK940" s="972"/>
      <c r="BL940" s="77"/>
      <c r="BM940" s="78"/>
      <c r="BN940" s="1001"/>
      <c r="BO940" s="985"/>
      <c r="BP940" s="955"/>
      <c r="BQ940" s="77"/>
      <c r="BR940" s="78"/>
      <c r="BS940" s="1001"/>
      <c r="BT940" s="985"/>
      <c r="BU940" s="955"/>
      <c r="BV940" s="77"/>
      <c r="BW940" s="78"/>
      <c r="BX940" s="1001"/>
      <c r="BY940" s="985"/>
      <c r="BZ940" s="955"/>
      <c r="CA940" s="1005"/>
      <c r="CB940" s="1021"/>
      <c r="CC940" s="1014"/>
    </row>
    <row r="941" spans="1:81" ht="18" customHeight="1">
      <c r="A941" s="1180"/>
      <c r="B941" s="1161"/>
      <c r="C941" s="1170" t="str">
        <f>職員設定!$G$7</f>
        <v>役職手当</v>
      </c>
      <c r="D941" s="44" t="s">
        <v>38</v>
      </c>
      <c r="E941" s="32"/>
      <c r="F941" s="1001"/>
      <c r="G941" s="1045">
        <f>E943*F935-H941</f>
        <v>0</v>
      </c>
      <c r="H941" s="1095"/>
      <c r="I941" s="44" t="s">
        <v>38</v>
      </c>
      <c r="J941" s="32">
        <v>0</v>
      </c>
      <c r="K941" s="1001"/>
      <c r="L941" s="1045">
        <f>J943*K935-M941</f>
        <v>0</v>
      </c>
      <c r="M941" s="1095"/>
      <c r="N941" s="44" t="s">
        <v>38</v>
      </c>
      <c r="O941" s="32"/>
      <c r="P941" s="1001"/>
      <c r="Q941" s="1045">
        <f>O943*P935-R941</f>
        <v>0</v>
      </c>
      <c r="R941" s="970">
        <f>IF(O935="",0,$M$941)</f>
        <v>0</v>
      </c>
      <c r="S941" s="44" t="s">
        <v>38</v>
      </c>
      <c r="T941" s="32"/>
      <c r="U941" s="1001"/>
      <c r="V941" s="1045">
        <f>T943*U935-W941</f>
        <v>0</v>
      </c>
      <c r="W941" s="970">
        <f>IF(T935="",0,$M$941)</f>
        <v>0</v>
      </c>
      <c r="X941" s="44" t="s">
        <v>38</v>
      </c>
      <c r="Y941" s="32"/>
      <c r="Z941" s="1001"/>
      <c r="AA941" s="1045">
        <f>Y943*Z935-AB941</f>
        <v>0</v>
      </c>
      <c r="AB941" s="970">
        <f>IF(Y935="",0,$M$941)</f>
        <v>0</v>
      </c>
      <c r="AC941" s="44" t="s">
        <v>38</v>
      </c>
      <c r="AD941" s="32"/>
      <c r="AE941" s="1001"/>
      <c r="AF941" s="1045">
        <f>AD943*AE935-AG941</f>
        <v>0</v>
      </c>
      <c r="AG941" s="970">
        <f>IF(AD935="",0,$M$941)</f>
        <v>0</v>
      </c>
      <c r="AH941" s="44" t="s">
        <v>38</v>
      </c>
      <c r="AI941" s="32"/>
      <c r="AJ941" s="1001"/>
      <c r="AK941" s="1045">
        <f>AI943*AJ935-AL941</f>
        <v>0</v>
      </c>
      <c r="AL941" s="970">
        <f>IF(AI935="",0,$M$941)</f>
        <v>0</v>
      </c>
      <c r="AM941" s="44" t="s">
        <v>38</v>
      </c>
      <c r="AN941" s="32"/>
      <c r="AO941" s="1001"/>
      <c r="AP941" s="1045">
        <f>AN943*AO935-AQ941</f>
        <v>0</v>
      </c>
      <c r="AQ941" s="970">
        <f>IF(AN935="",0,$M$941)</f>
        <v>0</v>
      </c>
      <c r="AR941" s="44" t="s">
        <v>38</v>
      </c>
      <c r="AS941" s="32"/>
      <c r="AT941" s="1001"/>
      <c r="AU941" s="1045">
        <f>AS943*AT935-AV941</f>
        <v>0</v>
      </c>
      <c r="AV941" s="970">
        <f>IF(AS935="",0,$M$941)</f>
        <v>0</v>
      </c>
      <c r="AW941" s="44" t="s">
        <v>38</v>
      </c>
      <c r="AX941" s="32"/>
      <c r="AY941" s="1001"/>
      <c r="AZ941" s="1045">
        <f>AX943*AY935-BA941</f>
        <v>0</v>
      </c>
      <c r="BA941" s="970">
        <f>IF(AX935="",0,$M$941)</f>
        <v>0</v>
      </c>
      <c r="BB941" s="44" t="s">
        <v>38</v>
      </c>
      <c r="BC941" s="32"/>
      <c r="BD941" s="1001"/>
      <c r="BE941" s="1045">
        <f>BC943*BD935-BF941</f>
        <v>0</v>
      </c>
      <c r="BF941" s="970">
        <f>IF(BC935="",0,$M$941)</f>
        <v>0</v>
      </c>
      <c r="BG941" s="44" t="s">
        <v>38</v>
      </c>
      <c r="BH941" s="32"/>
      <c r="BI941" s="1001"/>
      <c r="BJ941" s="1045">
        <f>BH943*BI935-BK941</f>
        <v>0</v>
      </c>
      <c r="BK941" s="970">
        <f>IF(BH935="",0,$M$941)</f>
        <v>0</v>
      </c>
      <c r="BL941" s="75"/>
      <c r="BM941" s="76"/>
      <c r="BN941" s="1001"/>
      <c r="BO941" s="983"/>
      <c r="BP941" s="960"/>
      <c r="BQ941" s="75"/>
      <c r="BR941" s="76"/>
      <c r="BS941" s="1001"/>
      <c r="BT941" s="983"/>
      <c r="BU941" s="960"/>
      <c r="BV941" s="75"/>
      <c r="BW941" s="76"/>
      <c r="BX941" s="1001"/>
      <c r="BY941" s="983"/>
      <c r="BZ941" s="960"/>
      <c r="CA941" s="1003">
        <f t="shared" ref="CA941" si="403">BJ941+BK941+BE941+BF941+AZ941+BA941+AU941+AV941+AP941+AQ941+AK941+AL941+AF941+AG941+AA941+AB941+V941+W941+Q941+R941+L941+M941+G941+H941</f>
        <v>0</v>
      </c>
      <c r="CB941" s="1019">
        <f t="shared" ref="CB941" si="404">H941+M941</f>
        <v>0</v>
      </c>
      <c r="CC941" s="1018">
        <f t="shared" ref="CC941" si="405">BK941+BF941+BA941+AV941+AQ941+AL941+AG941+AB941+W941+R941</f>
        <v>0</v>
      </c>
    </row>
    <row r="942" spans="1:81" s="230" customFormat="1" ht="18" customHeight="1">
      <c r="A942" s="1180"/>
      <c r="B942" s="1161"/>
      <c r="C942" s="1140"/>
      <c r="D942" s="45" t="s">
        <v>1</v>
      </c>
      <c r="E942" s="149" t="str">
        <f>IF(E941&lt;&gt;"",職員設定!G25,"0")</f>
        <v>0</v>
      </c>
      <c r="F942" s="1001"/>
      <c r="G942" s="1046"/>
      <c r="H942" s="1103"/>
      <c r="I942" s="45" t="s">
        <v>1</v>
      </c>
      <c r="J942" s="149">
        <f>IF(J941&lt;&gt;"",職員設定!G25,"0")</f>
        <v>0</v>
      </c>
      <c r="K942" s="1001"/>
      <c r="L942" s="1046"/>
      <c r="M942" s="1103"/>
      <c r="N942" s="45" t="s">
        <v>71</v>
      </c>
      <c r="O942" s="149" t="str">
        <f>IF(O941&lt;&gt;"",職員設定!$G$25,"0")</f>
        <v>0</v>
      </c>
      <c r="P942" s="1001"/>
      <c r="Q942" s="1046"/>
      <c r="R942" s="971"/>
      <c r="S942" s="45" t="s">
        <v>71</v>
      </c>
      <c r="T942" s="149" t="str">
        <f>IF(T941&lt;&gt;"",職員設定!$G$25,"0")</f>
        <v>0</v>
      </c>
      <c r="U942" s="1001"/>
      <c r="V942" s="1046"/>
      <c r="W942" s="971"/>
      <c r="X942" s="45" t="s">
        <v>71</v>
      </c>
      <c r="Y942" s="149" t="str">
        <f>IF(Y941&lt;&gt;"",職員設定!$G$25,"0")</f>
        <v>0</v>
      </c>
      <c r="Z942" s="1001"/>
      <c r="AA942" s="1046"/>
      <c r="AB942" s="971"/>
      <c r="AC942" s="45" t="s">
        <v>71</v>
      </c>
      <c r="AD942" s="149" t="str">
        <f>IF(AD941&lt;&gt;"",職員設定!$G$25,"0")</f>
        <v>0</v>
      </c>
      <c r="AE942" s="1001"/>
      <c r="AF942" s="1046"/>
      <c r="AG942" s="971"/>
      <c r="AH942" s="45" t="s">
        <v>71</v>
      </c>
      <c r="AI942" s="149" t="str">
        <f>IF(AI941&lt;&gt;"",職員設定!$G$25,"0")</f>
        <v>0</v>
      </c>
      <c r="AJ942" s="1001"/>
      <c r="AK942" s="1046"/>
      <c r="AL942" s="971"/>
      <c r="AM942" s="45" t="s">
        <v>71</v>
      </c>
      <c r="AN942" s="149" t="str">
        <f>IF(AN941&lt;&gt;"",職員設定!$G$25,"0")</f>
        <v>0</v>
      </c>
      <c r="AO942" s="1001"/>
      <c r="AP942" s="1046"/>
      <c r="AQ942" s="971"/>
      <c r="AR942" s="45" t="s">
        <v>71</v>
      </c>
      <c r="AS942" s="149" t="str">
        <f>IF(AS941&lt;&gt;"",職員設定!$G$25,"0")</f>
        <v>0</v>
      </c>
      <c r="AT942" s="1001"/>
      <c r="AU942" s="1046"/>
      <c r="AV942" s="971"/>
      <c r="AW942" s="45" t="s">
        <v>71</v>
      </c>
      <c r="AX942" s="149" t="str">
        <f>IF(AX941&lt;&gt;"",職員設定!$G$25,"0")</f>
        <v>0</v>
      </c>
      <c r="AY942" s="1001"/>
      <c r="AZ942" s="1046"/>
      <c r="BA942" s="971"/>
      <c r="BB942" s="45" t="s">
        <v>71</v>
      </c>
      <c r="BC942" s="149" t="str">
        <f>IF(BC941&lt;&gt;"",職員設定!$G$25,"0")</f>
        <v>0</v>
      </c>
      <c r="BD942" s="1001"/>
      <c r="BE942" s="1046"/>
      <c r="BF942" s="971"/>
      <c r="BG942" s="45" t="s">
        <v>71</v>
      </c>
      <c r="BH942" s="149" t="str">
        <f>IF(BH941&lt;&gt;"",職員設定!$G$25,"0")</f>
        <v>0</v>
      </c>
      <c r="BI942" s="1001"/>
      <c r="BJ942" s="1046"/>
      <c r="BK942" s="971"/>
      <c r="BL942" s="45"/>
      <c r="BM942" s="149"/>
      <c r="BN942" s="1001"/>
      <c r="BO942" s="984"/>
      <c r="BP942" s="954"/>
      <c r="BQ942" s="45"/>
      <c r="BR942" s="149"/>
      <c r="BS942" s="1001"/>
      <c r="BT942" s="984"/>
      <c r="BU942" s="954"/>
      <c r="BV942" s="45"/>
      <c r="BW942" s="149"/>
      <c r="BX942" s="1001"/>
      <c r="BY942" s="984"/>
      <c r="BZ942" s="954"/>
      <c r="CA942" s="1004"/>
      <c r="CB942" s="1020"/>
      <c r="CC942" s="1013"/>
    </row>
    <row r="943" spans="1:81" ht="18" customHeight="1" thickBot="1">
      <c r="A943" s="1180"/>
      <c r="B943" s="1161"/>
      <c r="C943" s="1141"/>
      <c r="D943" s="46" t="s">
        <v>51</v>
      </c>
      <c r="E943" s="18">
        <f>E941-E942</f>
        <v>0</v>
      </c>
      <c r="F943" s="1001"/>
      <c r="G943" s="1047"/>
      <c r="H943" s="1104"/>
      <c r="I943" s="46" t="s">
        <v>51</v>
      </c>
      <c r="J943" s="18">
        <f>J941-J942</f>
        <v>0</v>
      </c>
      <c r="K943" s="1001"/>
      <c r="L943" s="1047"/>
      <c r="M943" s="1104"/>
      <c r="N943" s="46" t="s">
        <v>51</v>
      </c>
      <c r="O943" s="18">
        <f>O941-O942</f>
        <v>0</v>
      </c>
      <c r="P943" s="1001"/>
      <c r="Q943" s="1047"/>
      <c r="R943" s="972"/>
      <c r="S943" s="46" t="s">
        <v>51</v>
      </c>
      <c r="T943" s="18">
        <f>T941-T942</f>
        <v>0</v>
      </c>
      <c r="U943" s="1001"/>
      <c r="V943" s="1047"/>
      <c r="W943" s="972"/>
      <c r="X943" s="46" t="s">
        <v>51</v>
      </c>
      <c r="Y943" s="18">
        <f>Y941-Y942</f>
        <v>0</v>
      </c>
      <c r="Z943" s="1001"/>
      <c r="AA943" s="1047"/>
      <c r="AB943" s="972"/>
      <c r="AC943" s="46" t="s">
        <v>51</v>
      </c>
      <c r="AD943" s="18">
        <f>AD941-AD942</f>
        <v>0</v>
      </c>
      <c r="AE943" s="1001"/>
      <c r="AF943" s="1047"/>
      <c r="AG943" s="972"/>
      <c r="AH943" s="46" t="s">
        <v>51</v>
      </c>
      <c r="AI943" s="18">
        <f>AI941-AI942</f>
        <v>0</v>
      </c>
      <c r="AJ943" s="1001"/>
      <c r="AK943" s="1047"/>
      <c r="AL943" s="972"/>
      <c r="AM943" s="46" t="s">
        <v>51</v>
      </c>
      <c r="AN943" s="18">
        <f>AN941-AN942</f>
        <v>0</v>
      </c>
      <c r="AO943" s="1001"/>
      <c r="AP943" s="1047"/>
      <c r="AQ943" s="972"/>
      <c r="AR943" s="46" t="s">
        <v>51</v>
      </c>
      <c r="AS943" s="18">
        <f>AS941-AS942</f>
        <v>0</v>
      </c>
      <c r="AT943" s="1001"/>
      <c r="AU943" s="1047"/>
      <c r="AV943" s="972"/>
      <c r="AW943" s="46" t="s">
        <v>51</v>
      </c>
      <c r="AX943" s="18">
        <f>AX941-AX942</f>
        <v>0</v>
      </c>
      <c r="AY943" s="1001"/>
      <c r="AZ943" s="1047"/>
      <c r="BA943" s="972"/>
      <c r="BB943" s="46" t="s">
        <v>51</v>
      </c>
      <c r="BC943" s="18">
        <f>BC941-BC942</f>
        <v>0</v>
      </c>
      <c r="BD943" s="1001"/>
      <c r="BE943" s="1047"/>
      <c r="BF943" s="972"/>
      <c r="BG943" s="46" t="s">
        <v>51</v>
      </c>
      <c r="BH943" s="18">
        <f>BH941-BH942</f>
        <v>0</v>
      </c>
      <c r="BI943" s="1001"/>
      <c r="BJ943" s="1047"/>
      <c r="BK943" s="972"/>
      <c r="BL943" s="77"/>
      <c r="BM943" s="78"/>
      <c r="BN943" s="1001"/>
      <c r="BO943" s="985"/>
      <c r="BP943" s="955"/>
      <c r="BQ943" s="77"/>
      <c r="BR943" s="78"/>
      <c r="BS943" s="1001"/>
      <c r="BT943" s="985"/>
      <c r="BU943" s="955"/>
      <c r="BV943" s="77"/>
      <c r="BW943" s="78"/>
      <c r="BX943" s="1001"/>
      <c r="BY943" s="985"/>
      <c r="BZ943" s="955"/>
      <c r="CA943" s="1005"/>
      <c r="CB943" s="1021"/>
      <c r="CC943" s="1014"/>
    </row>
    <row r="944" spans="1:81" ht="18" customHeight="1">
      <c r="A944" s="1180"/>
      <c r="B944" s="1161"/>
      <c r="C944" s="1170" t="str">
        <f>職員設定!$H$7</f>
        <v>調整手当</v>
      </c>
      <c r="D944" s="44" t="s">
        <v>38</v>
      </c>
      <c r="E944" s="32"/>
      <c r="F944" s="1001"/>
      <c r="G944" s="1045">
        <f>E946*F935-H944</f>
        <v>0</v>
      </c>
      <c r="H944" s="1095"/>
      <c r="I944" s="44" t="s">
        <v>38</v>
      </c>
      <c r="J944" s="32"/>
      <c r="K944" s="1001"/>
      <c r="L944" s="1045">
        <f>J946*K935-M944</f>
        <v>0</v>
      </c>
      <c r="M944" s="1095"/>
      <c r="N944" s="44" t="s">
        <v>38</v>
      </c>
      <c r="O944" s="32"/>
      <c r="P944" s="1001"/>
      <c r="Q944" s="1045">
        <f>O946*P935-R944</f>
        <v>0</v>
      </c>
      <c r="R944" s="970">
        <f>IF(O935="",0,$M$944)</f>
        <v>0</v>
      </c>
      <c r="S944" s="44" t="s">
        <v>38</v>
      </c>
      <c r="T944" s="32"/>
      <c r="U944" s="1001"/>
      <c r="V944" s="1045">
        <f>T946*U935-W944</f>
        <v>0</v>
      </c>
      <c r="W944" s="970">
        <f>IF(T935="",0,$M$944)</f>
        <v>0</v>
      </c>
      <c r="X944" s="44" t="s">
        <v>38</v>
      </c>
      <c r="Y944" s="32"/>
      <c r="Z944" s="1001"/>
      <c r="AA944" s="1045">
        <f>Y946*Z935-AB944</f>
        <v>0</v>
      </c>
      <c r="AB944" s="970">
        <f>IF(Y935="",0,$M$944)</f>
        <v>0</v>
      </c>
      <c r="AC944" s="44" t="s">
        <v>38</v>
      </c>
      <c r="AD944" s="32"/>
      <c r="AE944" s="1001"/>
      <c r="AF944" s="1045">
        <f>AD946*AE935-AG944</f>
        <v>0</v>
      </c>
      <c r="AG944" s="970">
        <f>IF(AD935="",0,$M$944)</f>
        <v>0</v>
      </c>
      <c r="AH944" s="44" t="s">
        <v>38</v>
      </c>
      <c r="AI944" s="32"/>
      <c r="AJ944" s="1001"/>
      <c r="AK944" s="1045">
        <f>AI946*AJ935-AL944</f>
        <v>0</v>
      </c>
      <c r="AL944" s="970">
        <f>IF(AI935="",0,$M$944)</f>
        <v>0</v>
      </c>
      <c r="AM944" s="44" t="s">
        <v>38</v>
      </c>
      <c r="AN944" s="32"/>
      <c r="AO944" s="1001"/>
      <c r="AP944" s="1045">
        <f>AN946*AO935-AQ944</f>
        <v>0</v>
      </c>
      <c r="AQ944" s="970">
        <f>IF(AN935="",0,$M$944)</f>
        <v>0</v>
      </c>
      <c r="AR944" s="44" t="s">
        <v>38</v>
      </c>
      <c r="AS944" s="32"/>
      <c r="AT944" s="1001"/>
      <c r="AU944" s="1045">
        <f>AS946*AT935-AV944</f>
        <v>0</v>
      </c>
      <c r="AV944" s="970">
        <f>IF(AS935="",0,$M$944)</f>
        <v>0</v>
      </c>
      <c r="AW944" s="44" t="s">
        <v>38</v>
      </c>
      <c r="AX944" s="32"/>
      <c r="AY944" s="1001"/>
      <c r="AZ944" s="1045">
        <f>AX946*AY935-BA944</f>
        <v>0</v>
      </c>
      <c r="BA944" s="970">
        <f>IF(AX935="",0,$M$944)</f>
        <v>0</v>
      </c>
      <c r="BB944" s="44" t="s">
        <v>38</v>
      </c>
      <c r="BC944" s="32"/>
      <c r="BD944" s="1001"/>
      <c r="BE944" s="1045">
        <f>BC946*BD935-BF944</f>
        <v>0</v>
      </c>
      <c r="BF944" s="970">
        <f>IF(BC935="",0,$M$944)</f>
        <v>0</v>
      </c>
      <c r="BG944" s="44" t="s">
        <v>38</v>
      </c>
      <c r="BH944" s="32"/>
      <c r="BI944" s="1001"/>
      <c r="BJ944" s="1045">
        <f>BH946*BI935-BK944</f>
        <v>0</v>
      </c>
      <c r="BK944" s="970">
        <f>IF(BH935="",0,$M$944)</f>
        <v>0</v>
      </c>
      <c r="BL944" s="75"/>
      <c r="BM944" s="76"/>
      <c r="BN944" s="1001"/>
      <c r="BO944" s="983"/>
      <c r="BP944" s="960"/>
      <c r="BQ944" s="75"/>
      <c r="BR944" s="76"/>
      <c r="BS944" s="1001"/>
      <c r="BT944" s="983"/>
      <c r="BU944" s="960"/>
      <c r="BV944" s="75"/>
      <c r="BW944" s="76"/>
      <c r="BX944" s="1001"/>
      <c r="BY944" s="983"/>
      <c r="BZ944" s="960"/>
      <c r="CA944" s="1003">
        <f t="shared" ref="CA944" si="406">BJ944+BK944+BE944+BF944+AZ944+BA944+AU944+AV944+AP944+AQ944+AK944+AL944+AF944+AG944+AA944+AB944+V944+W944+Q944+R944+L944+M944+G944+H944</f>
        <v>0</v>
      </c>
      <c r="CB944" s="1019">
        <f t="shared" ref="CB944" si="407">H944+M944</f>
        <v>0</v>
      </c>
      <c r="CC944" s="1018">
        <f t="shared" ref="CC944" si="408">BK944+BF944+BA944+AV944+AQ944+AL944+AG944+AB944+W944+R944</f>
        <v>0</v>
      </c>
    </row>
    <row r="945" spans="1:81" s="230" customFormat="1" ht="18" customHeight="1">
      <c r="A945" s="1180"/>
      <c r="B945" s="1162"/>
      <c r="C945" s="1140"/>
      <c r="D945" s="45" t="s">
        <v>1</v>
      </c>
      <c r="E945" s="149" t="str">
        <f>IF(E944&lt;&gt;"",職員設定!H25,"0")</f>
        <v>0</v>
      </c>
      <c r="F945" s="1001"/>
      <c r="G945" s="1046"/>
      <c r="H945" s="1103"/>
      <c r="I945" s="45" t="s">
        <v>1</v>
      </c>
      <c r="J945" s="149" t="str">
        <f>IF(J944&lt;&gt;"",職員設定!H25,"0")</f>
        <v>0</v>
      </c>
      <c r="K945" s="1001"/>
      <c r="L945" s="1046"/>
      <c r="M945" s="1103"/>
      <c r="N945" s="45" t="s">
        <v>71</v>
      </c>
      <c r="O945" s="149" t="str">
        <f>IF(O944&lt;&gt;"",職員設定!$H$25,"0")</f>
        <v>0</v>
      </c>
      <c r="P945" s="1001"/>
      <c r="Q945" s="1046"/>
      <c r="R945" s="971"/>
      <c r="S945" s="45" t="s">
        <v>71</v>
      </c>
      <c r="T945" s="149" t="str">
        <f>IF(T944&lt;&gt;"",職員設定!$H$25,"0")</f>
        <v>0</v>
      </c>
      <c r="U945" s="1001"/>
      <c r="V945" s="1046"/>
      <c r="W945" s="971"/>
      <c r="X945" s="45" t="s">
        <v>71</v>
      </c>
      <c r="Y945" s="149" t="str">
        <f>IF(Y944&lt;&gt;"",職員設定!$H$25,"0")</f>
        <v>0</v>
      </c>
      <c r="Z945" s="1001"/>
      <c r="AA945" s="1046"/>
      <c r="AB945" s="971"/>
      <c r="AC945" s="45" t="s">
        <v>71</v>
      </c>
      <c r="AD945" s="149" t="str">
        <f>IF(AD944&lt;&gt;"",職員設定!$H$25,"0")</f>
        <v>0</v>
      </c>
      <c r="AE945" s="1001"/>
      <c r="AF945" s="1046"/>
      <c r="AG945" s="971"/>
      <c r="AH945" s="45" t="s">
        <v>71</v>
      </c>
      <c r="AI945" s="149" t="str">
        <f>IF(AI944&lt;&gt;"",職員設定!$H$25,"0")</f>
        <v>0</v>
      </c>
      <c r="AJ945" s="1001"/>
      <c r="AK945" s="1046"/>
      <c r="AL945" s="971"/>
      <c r="AM945" s="45" t="s">
        <v>71</v>
      </c>
      <c r="AN945" s="149" t="str">
        <f>IF(AN944&lt;&gt;"",職員設定!$H$25,"0")</f>
        <v>0</v>
      </c>
      <c r="AO945" s="1001"/>
      <c r="AP945" s="1046"/>
      <c r="AQ945" s="971"/>
      <c r="AR945" s="45" t="s">
        <v>71</v>
      </c>
      <c r="AS945" s="149" t="str">
        <f>IF(AS944&lt;&gt;"",職員設定!$H$25,"0")</f>
        <v>0</v>
      </c>
      <c r="AT945" s="1001"/>
      <c r="AU945" s="1046"/>
      <c r="AV945" s="971"/>
      <c r="AW945" s="45" t="s">
        <v>71</v>
      </c>
      <c r="AX945" s="149" t="str">
        <f>IF(AX944&lt;&gt;"",職員設定!$H$25,"0")</f>
        <v>0</v>
      </c>
      <c r="AY945" s="1001"/>
      <c r="AZ945" s="1046"/>
      <c r="BA945" s="971"/>
      <c r="BB945" s="45" t="s">
        <v>71</v>
      </c>
      <c r="BC945" s="149" t="str">
        <f>IF(BC944&lt;&gt;"",職員設定!$H$25,"0")</f>
        <v>0</v>
      </c>
      <c r="BD945" s="1001"/>
      <c r="BE945" s="1046"/>
      <c r="BF945" s="971"/>
      <c r="BG945" s="45" t="s">
        <v>71</v>
      </c>
      <c r="BH945" s="149" t="str">
        <f>IF(BH944&lt;&gt;"",職員設定!$H$25,"0")</f>
        <v>0</v>
      </c>
      <c r="BI945" s="1001"/>
      <c r="BJ945" s="1046"/>
      <c r="BK945" s="971"/>
      <c r="BL945" s="45"/>
      <c r="BM945" s="149"/>
      <c r="BN945" s="1001"/>
      <c r="BO945" s="984"/>
      <c r="BP945" s="954"/>
      <c r="BQ945" s="45"/>
      <c r="BR945" s="149"/>
      <c r="BS945" s="1001"/>
      <c r="BT945" s="984"/>
      <c r="BU945" s="954"/>
      <c r="BV945" s="45"/>
      <c r="BW945" s="149"/>
      <c r="BX945" s="1001"/>
      <c r="BY945" s="984"/>
      <c r="BZ945" s="954"/>
      <c r="CA945" s="1004"/>
      <c r="CB945" s="1020"/>
      <c r="CC945" s="1013"/>
    </row>
    <row r="946" spans="1:81" ht="18" customHeight="1" thickBot="1">
      <c r="A946" s="1180"/>
      <c r="B946" s="1162"/>
      <c r="C946" s="1141"/>
      <c r="D946" s="46" t="s">
        <v>51</v>
      </c>
      <c r="E946" s="18">
        <f>E944-E945</f>
        <v>0</v>
      </c>
      <c r="F946" s="1001"/>
      <c r="G946" s="1047"/>
      <c r="H946" s="1104"/>
      <c r="I946" s="46" t="s">
        <v>51</v>
      </c>
      <c r="J946" s="18">
        <f>J944-J945</f>
        <v>0</v>
      </c>
      <c r="K946" s="1001"/>
      <c r="L946" s="1047"/>
      <c r="M946" s="1104"/>
      <c r="N946" s="46" t="s">
        <v>51</v>
      </c>
      <c r="O946" s="18">
        <f>O944-O945</f>
        <v>0</v>
      </c>
      <c r="P946" s="1001"/>
      <c r="Q946" s="1047"/>
      <c r="R946" s="972"/>
      <c r="S946" s="46" t="s">
        <v>51</v>
      </c>
      <c r="T946" s="18">
        <f>T944-T945</f>
        <v>0</v>
      </c>
      <c r="U946" s="1001"/>
      <c r="V946" s="1047"/>
      <c r="W946" s="972"/>
      <c r="X946" s="46" t="s">
        <v>51</v>
      </c>
      <c r="Y946" s="18">
        <f>Y944-Y945</f>
        <v>0</v>
      </c>
      <c r="Z946" s="1001"/>
      <c r="AA946" s="1047"/>
      <c r="AB946" s="972"/>
      <c r="AC946" s="46" t="s">
        <v>51</v>
      </c>
      <c r="AD946" s="18">
        <f>AD944-AD945</f>
        <v>0</v>
      </c>
      <c r="AE946" s="1001"/>
      <c r="AF946" s="1047"/>
      <c r="AG946" s="972"/>
      <c r="AH946" s="46" t="s">
        <v>51</v>
      </c>
      <c r="AI946" s="18">
        <f>AI944-AI945</f>
        <v>0</v>
      </c>
      <c r="AJ946" s="1001"/>
      <c r="AK946" s="1047"/>
      <c r="AL946" s="972"/>
      <c r="AM946" s="46" t="s">
        <v>51</v>
      </c>
      <c r="AN946" s="18">
        <f>AN944-AN945</f>
        <v>0</v>
      </c>
      <c r="AO946" s="1001"/>
      <c r="AP946" s="1047"/>
      <c r="AQ946" s="972"/>
      <c r="AR946" s="46" t="s">
        <v>51</v>
      </c>
      <c r="AS946" s="18">
        <f>AS944-AS945</f>
        <v>0</v>
      </c>
      <c r="AT946" s="1001"/>
      <c r="AU946" s="1047"/>
      <c r="AV946" s="972"/>
      <c r="AW946" s="46" t="s">
        <v>51</v>
      </c>
      <c r="AX946" s="18">
        <f>AX944-AX945</f>
        <v>0</v>
      </c>
      <c r="AY946" s="1001"/>
      <c r="AZ946" s="1047"/>
      <c r="BA946" s="972"/>
      <c r="BB946" s="46" t="s">
        <v>51</v>
      </c>
      <c r="BC946" s="18">
        <f>BC944-BC945</f>
        <v>0</v>
      </c>
      <c r="BD946" s="1001"/>
      <c r="BE946" s="1047"/>
      <c r="BF946" s="972"/>
      <c r="BG946" s="46" t="s">
        <v>51</v>
      </c>
      <c r="BH946" s="18">
        <f>BH944-BH945</f>
        <v>0</v>
      </c>
      <c r="BI946" s="1001"/>
      <c r="BJ946" s="1047"/>
      <c r="BK946" s="972"/>
      <c r="BL946" s="77"/>
      <c r="BM946" s="78"/>
      <c r="BN946" s="1001"/>
      <c r="BO946" s="985"/>
      <c r="BP946" s="955"/>
      <c r="BQ946" s="77"/>
      <c r="BR946" s="78"/>
      <c r="BS946" s="1001"/>
      <c r="BT946" s="985"/>
      <c r="BU946" s="955"/>
      <c r="BV946" s="77"/>
      <c r="BW946" s="78"/>
      <c r="BX946" s="1001"/>
      <c r="BY946" s="985"/>
      <c r="BZ946" s="955"/>
      <c r="CA946" s="1005"/>
      <c r="CB946" s="1021"/>
      <c r="CC946" s="1014"/>
    </row>
    <row r="947" spans="1:81" ht="18" customHeight="1">
      <c r="A947" s="1180"/>
      <c r="B947" s="1162"/>
      <c r="C947" s="1140" t="str">
        <f>職員設定!$I$7</f>
        <v>名称</v>
      </c>
      <c r="D947" s="44" t="s">
        <v>38</v>
      </c>
      <c r="E947" s="32"/>
      <c r="F947" s="1001"/>
      <c r="G947" s="1046">
        <f>E949*F935-H947</f>
        <v>0</v>
      </c>
      <c r="H947" s="1095"/>
      <c r="I947" s="44" t="s">
        <v>38</v>
      </c>
      <c r="J947" s="32"/>
      <c r="K947" s="1001"/>
      <c r="L947" s="1046">
        <f>J949*K935-M947</f>
        <v>0</v>
      </c>
      <c r="M947" s="1095"/>
      <c r="N947" s="48" t="s">
        <v>38</v>
      </c>
      <c r="O947" s="33"/>
      <c r="P947" s="1001"/>
      <c r="Q947" s="1046">
        <f>O949*P935-R947</f>
        <v>0</v>
      </c>
      <c r="R947" s="970">
        <f>IF(O935="",0,$M$947)</f>
        <v>0</v>
      </c>
      <c r="S947" s="48" t="s">
        <v>38</v>
      </c>
      <c r="T947" s="33"/>
      <c r="U947" s="1001"/>
      <c r="V947" s="1046">
        <f>T949*U935-W947</f>
        <v>0</v>
      </c>
      <c r="W947" s="970">
        <f>IF(T935="",0,$M$947)</f>
        <v>0</v>
      </c>
      <c r="X947" s="48" t="s">
        <v>38</v>
      </c>
      <c r="Y947" s="33"/>
      <c r="Z947" s="1001"/>
      <c r="AA947" s="1046">
        <f>Y949*Z935-AB947</f>
        <v>0</v>
      </c>
      <c r="AB947" s="970">
        <f>IF(Y935="",0,$M$947)</f>
        <v>0</v>
      </c>
      <c r="AC947" s="48" t="s">
        <v>38</v>
      </c>
      <c r="AD947" s="33"/>
      <c r="AE947" s="1001"/>
      <c r="AF947" s="1046">
        <f>AD949*AE935-AG947</f>
        <v>0</v>
      </c>
      <c r="AG947" s="970">
        <f>IF(AD935="",0,$M$947)</f>
        <v>0</v>
      </c>
      <c r="AH947" s="48" t="s">
        <v>38</v>
      </c>
      <c r="AI947" s="33"/>
      <c r="AJ947" s="1001"/>
      <c r="AK947" s="1046">
        <f>AI949*AJ935-AL947</f>
        <v>0</v>
      </c>
      <c r="AL947" s="970">
        <f>IF(AI935="",0,$M$947)</f>
        <v>0</v>
      </c>
      <c r="AM947" s="48" t="s">
        <v>38</v>
      </c>
      <c r="AN947" s="33"/>
      <c r="AO947" s="1001"/>
      <c r="AP947" s="1046">
        <f>AN949*AO935-AQ947</f>
        <v>0</v>
      </c>
      <c r="AQ947" s="970">
        <f>IF(AN935="",0,$M$947)</f>
        <v>0</v>
      </c>
      <c r="AR947" s="48" t="s">
        <v>38</v>
      </c>
      <c r="AS947" s="33"/>
      <c r="AT947" s="1001"/>
      <c r="AU947" s="1046">
        <f>AS949*AT935-AV947</f>
        <v>0</v>
      </c>
      <c r="AV947" s="970">
        <f>IF(AS935="",0,$M$947)</f>
        <v>0</v>
      </c>
      <c r="AW947" s="48" t="s">
        <v>38</v>
      </c>
      <c r="AX947" s="33"/>
      <c r="AY947" s="1001"/>
      <c r="AZ947" s="1046">
        <f>AX949*AY935-BA947</f>
        <v>0</v>
      </c>
      <c r="BA947" s="970">
        <f>IF(AX935="",0,$M$947)</f>
        <v>0</v>
      </c>
      <c r="BB947" s="48" t="s">
        <v>38</v>
      </c>
      <c r="BC947" s="33"/>
      <c r="BD947" s="1001"/>
      <c r="BE947" s="1046">
        <f>BC949*BD935-BF947</f>
        <v>0</v>
      </c>
      <c r="BF947" s="970">
        <f>IF(BC935="",0,$M$947)</f>
        <v>0</v>
      </c>
      <c r="BG947" s="48" t="s">
        <v>38</v>
      </c>
      <c r="BH947" s="33"/>
      <c r="BI947" s="1001"/>
      <c r="BJ947" s="1046">
        <f>BH949*BI935-BK947</f>
        <v>0</v>
      </c>
      <c r="BK947" s="970">
        <f>IF(BH935="",0,$M$947)</f>
        <v>0</v>
      </c>
      <c r="BL947" s="75"/>
      <c r="BM947" s="76"/>
      <c r="BN947" s="1001"/>
      <c r="BO947" s="984"/>
      <c r="BP947" s="960"/>
      <c r="BQ947" s="75"/>
      <c r="BR947" s="76"/>
      <c r="BS947" s="1001"/>
      <c r="BT947" s="984"/>
      <c r="BU947" s="960"/>
      <c r="BV947" s="75"/>
      <c r="BW947" s="76"/>
      <c r="BX947" s="1001"/>
      <c r="BY947" s="984"/>
      <c r="BZ947" s="960"/>
      <c r="CA947" s="1003">
        <f t="shared" ref="CA947" si="409">BJ947+BK947+BE947+BF947+AZ947+BA947+AU947+AV947+AP947+AQ947+AK947+AL947+AF947+AG947+AA947+AB947+V947+W947+Q947+R947+L947+M947+G947+H947</f>
        <v>0</v>
      </c>
      <c r="CB947" s="1019">
        <f t="shared" ref="CB947" si="410">H947+M947</f>
        <v>0</v>
      </c>
      <c r="CC947" s="1018">
        <f>BK947+BF947+BA947+AV947+AQ947+AL947+AG947+AB947+W947+R947</f>
        <v>0</v>
      </c>
    </row>
    <row r="948" spans="1:81" s="230" customFormat="1" ht="18" customHeight="1">
      <c r="A948" s="1180"/>
      <c r="B948" s="1162"/>
      <c r="C948" s="1140"/>
      <c r="D948" s="45" t="s">
        <v>1</v>
      </c>
      <c r="E948" s="149" t="str">
        <f>IF(E947&lt;&gt;"",職員設定!I25,"0")</f>
        <v>0</v>
      </c>
      <c r="F948" s="1001"/>
      <c r="G948" s="1046"/>
      <c r="H948" s="1103"/>
      <c r="I948" s="45" t="s">
        <v>1</v>
      </c>
      <c r="J948" s="149" t="str">
        <f>IF(J947&lt;&gt;"",職員設定!$I$25,"0")</f>
        <v>0</v>
      </c>
      <c r="K948" s="1001"/>
      <c r="L948" s="1046"/>
      <c r="M948" s="1103"/>
      <c r="N948" s="45" t="s">
        <v>71</v>
      </c>
      <c r="O948" s="149" t="str">
        <f>IF(O947&lt;&gt;"",職員設定!$I$25,"0")</f>
        <v>0</v>
      </c>
      <c r="P948" s="1001"/>
      <c r="Q948" s="1046"/>
      <c r="R948" s="971"/>
      <c r="S948" s="45" t="s">
        <v>71</v>
      </c>
      <c r="T948" s="149" t="str">
        <f>IF(T947&lt;&gt;"",職員設定!$I$25,"0")</f>
        <v>0</v>
      </c>
      <c r="U948" s="1001"/>
      <c r="V948" s="1046"/>
      <c r="W948" s="971"/>
      <c r="X948" s="45" t="s">
        <v>71</v>
      </c>
      <c r="Y948" s="149" t="str">
        <f>IF(Y947&lt;&gt;"",職員設定!$I$25,"0")</f>
        <v>0</v>
      </c>
      <c r="Z948" s="1001"/>
      <c r="AA948" s="1046"/>
      <c r="AB948" s="971"/>
      <c r="AC948" s="45" t="s">
        <v>71</v>
      </c>
      <c r="AD948" s="149" t="str">
        <f>IF(AD947&lt;&gt;"",職員設定!$I$25,"0")</f>
        <v>0</v>
      </c>
      <c r="AE948" s="1001"/>
      <c r="AF948" s="1046"/>
      <c r="AG948" s="971"/>
      <c r="AH948" s="45" t="s">
        <v>71</v>
      </c>
      <c r="AI948" s="149" t="str">
        <f>IF(AI947&lt;&gt;"",職員設定!$I$25,"0")</f>
        <v>0</v>
      </c>
      <c r="AJ948" s="1001"/>
      <c r="AK948" s="1046"/>
      <c r="AL948" s="971"/>
      <c r="AM948" s="45" t="s">
        <v>71</v>
      </c>
      <c r="AN948" s="149" t="str">
        <f>IF(AN947&lt;&gt;"",職員設定!$I$25,"0")</f>
        <v>0</v>
      </c>
      <c r="AO948" s="1001"/>
      <c r="AP948" s="1046"/>
      <c r="AQ948" s="971"/>
      <c r="AR948" s="45" t="s">
        <v>71</v>
      </c>
      <c r="AS948" s="149" t="str">
        <f>IF(AS947&lt;&gt;"",職員設定!$I$25,"0")</f>
        <v>0</v>
      </c>
      <c r="AT948" s="1001"/>
      <c r="AU948" s="1046"/>
      <c r="AV948" s="971"/>
      <c r="AW948" s="45" t="s">
        <v>71</v>
      </c>
      <c r="AX948" s="149" t="str">
        <f>IF(AX947&lt;&gt;"",職員設定!$I$25,"0")</f>
        <v>0</v>
      </c>
      <c r="AY948" s="1001"/>
      <c r="AZ948" s="1046"/>
      <c r="BA948" s="971"/>
      <c r="BB948" s="45" t="s">
        <v>71</v>
      </c>
      <c r="BC948" s="149" t="str">
        <f>IF(BC947&lt;&gt;"",職員設定!$I$25,"0")</f>
        <v>0</v>
      </c>
      <c r="BD948" s="1001"/>
      <c r="BE948" s="1046"/>
      <c r="BF948" s="971"/>
      <c r="BG948" s="45" t="s">
        <v>71</v>
      </c>
      <c r="BH948" s="149" t="str">
        <f>IF(BH947&lt;&gt;"",職員設定!$I$25,"0")</f>
        <v>0</v>
      </c>
      <c r="BI948" s="1001"/>
      <c r="BJ948" s="1046"/>
      <c r="BK948" s="971"/>
      <c r="BL948" s="45"/>
      <c r="BM948" s="149"/>
      <c r="BN948" s="1001"/>
      <c r="BO948" s="984"/>
      <c r="BP948" s="954"/>
      <c r="BQ948" s="45"/>
      <c r="BR948" s="149"/>
      <c r="BS948" s="1001"/>
      <c r="BT948" s="984"/>
      <c r="BU948" s="954"/>
      <c r="BV948" s="45"/>
      <c r="BW948" s="149"/>
      <c r="BX948" s="1001"/>
      <c r="BY948" s="984"/>
      <c r="BZ948" s="954"/>
      <c r="CA948" s="1004"/>
      <c r="CB948" s="1020"/>
      <c r="CC948" s="1013"/>
    </row>
    <row r="949" spans="1:81" ht="18" customHeight="1" thickBot="1">
      <c r="A949" s="1180"/>
      <c r="B949" s="1163"/>
      <c r="C949" s="1141"/>
      <c r="D949" s="46" t="s">
        <v>51</v>
      </c>
      <c r="E949" s="18">
        <f>E947-E948</f>
        <v>0</v>
      </c>
      <c r="F949" s="1001"/>
      <c r="G949" s="1047"/>
      <c r="H949" s="1104"/>
      <c r="I949" s="46" t="s">
        <v>51</v>
      </c>
      <c r="J949" s="18">
        <f>J947-J948</f>
        <v>0</v>
      </c>
      <c r="K949" s="1001"/>
      <c r="L949" s="1047"/>
      <c r="M949" s="1104"/>
      <c r="N949" s="46" t="s">
        <v>51</v>
      </c>
      <c r="O949" s="18">
        <f>O947-O948</f>
        <v>0</v>
      </c>
      <c r="P949" s="1001"/>
      <c r="Q949" s="1047"/>
      <c r="R949" s="972"/>
      <c r="S949" s="46" t="s">
        <v>51</v>
      </c>
      <c r="T949" s="18">
        <f>T947-T948</f>
        <v>0</v>
      </c>
      <c r="U949" s="1001"/>
      <c r="V949" s="1047"/>
      <c r="W949" s="972"/>
      <c r="X949" s="46" t="s">
        <v>51</v>
      </c>
      <c r="Y949" s="18">
        <f>Y947-Y948</f>
        <v>0</v>
      </c>
      <c r="Z949" s="1001"/>
      <c r="AA949" s="1047"/>
      <c r="AB949" s="972"/>
      <c r="AC949" s="46" t="s">
        <v>51</v>
      </c>
      <c r="AD949" s="18">
        <f>AD947-AD948</f>
        <v>0</v>
      </c>
      <c r="AE949" s="1001"/>
      <c r="AF949" s="1047"/>
      <c r="AG949" s="972"/>
      <c r="AH949" s="46" t="s">
        <v>51</v>
      </c>
      <c r="AI949" s="18">
        <f>AI947-AI948</f>
        <v>0</v>
      </c>
      <c r="AJ949" s="1001"/>
      <c r="AK949" s="1047"/>
      <c r="AL949" s="972"/>
      <c r="AM949" s="46" t="s">
        <v>51</v>
      </c>
      <c r="AN949" s="18">
        <f>AN947-AN948</f>
        <v>0</v>
      </c>
      <c r="AO949" s="1001"/>
      <c r="AP949" s="1047"/>
      <c r="AQ949" s="972"/>
      <c r="AR949" s="46" t="s">
        <v>51</v>
      </c>
      <c r="AS949" s="18">
        <f>AS947-AS948</f>
        <v>0</v>
      </c>
      <c r="AT949" s="1001"/>
      <c r="AU949" s="1047"/>
      <c r="AV949" s="972"/>
      <c r="AW949" s="46" t="s">
        <v>51</v>
      </c>
      <c r="AX949" s="18">
        <f>AX947-AX948</f>
        <v>0</v>
      </c>
      <c r="AY949" s="1001"/>
      <c r="AZ949" s="1047"/>
      <c r="BA949" s="972"/>
      <c r="BB949" s="46" t="s">
        <v>51</v>
      </c>
      <c r="BC949" s="18">
        <f>BC947-BC948</f>
        <v>0</v>
      </c>
      <c r="BD949" s="1001"/>
      <c r="BE949" s="1047"/>
      <c r="BF949" s="972"/>
      <c r="BG949" s="46" t="s">
        <v>51</v>
      </c>
      <c r="BH949" s="18">
        <f>BH947-BH948</f>
        <v>0</v>
      </c>
      <c r="BI949" s="1001"/>
      <c r="BJ949" s="1047"/>
      <c r="BK949" s="972"/>
      <c r="BL949" s="77"/>
      <c r="BM949" s="78"/>
      <c r="BN949" s="1001"/>
      <c r="BO949" s="985"/>
      <c r="BP949" s="955"/>
      <c r="BQ949" s="77"/>
      <c r="BR949" s="78"/>
      <c r="BS949" s="1001"/>
      <c r="BT949" s="985"/>
      <c r="BU949" s="955"/>
      <c r="BV949" s="77"/>
      <c r="BW949" s="78"/>
      <c r="BX949" s="1001"/>
      <c r="BY949" s="985"/>
      <c r="BZ949" s="955"/>
      <c r="CA949" s="1005"/>
      <c r="CB949" s="1021"/>
      <c r="CC949" s="1014"/>
    </row>
    <row r="950" spans="1:81" ht="18" customHeight="1">
      <c r="A950" s="1180"/>
      <c r="B950" s="1142" t="s">
        <v>53</v>
      </c>
      <c r="C950" s="1177" t="str">
        <f>職員設定!$J$7</f>
        <v>名称</v>
      </c>
      <c r="D950" s="44" t="s">
        <v>48</v>
      </c>
      <c r="E950" s="32"/>
      <c r="F950" s="1001"/>
      <c r="G950" s="1045">
        <f>E953*F935-H950</f>
        <v>0</v>
      </c>
      <c r="H950" s="1095"/>
      <c r="I950" s="44" t="s">
        <v>48</v>
      </c>
      <c r="J950" s="32"/>
      <c r="K950" s="1001"/>
      <c r="L950" s="1045">
        <f>J953*K935-M950</f>
        <v>0</v>
      </c>
      <c r="M950" s="1095"/>
      <c r="N950" s="44" t="s">
        <v>48</v>
      </c>
      <c r="O950" s="32"/>
      <c r="P950" s="1001"/>
      <c r="Q950" s="1045">
        <f>O953*P935-R950</f>
        <v>0</v>
      </c>
      <c r="R950" s="986"/>
      <c r="S950" s="44" t="s">
        <v>48</v>
      </c>
      <c r="T950" s="32"/>
      <c r="U950" s="1001"/>
      <c r="V950" s="1045">
        <f>T953*U935-W950</f>
        <v>0</v>
      </c>
      <c r="W950" s="986"/>
      <c r="X950" s="44" t="s">
        <v>48</v>
      </c>
      <c r="Y950" s="32"/>
      <c r="Z950" s="1001"/>
      <c r="AA950" s="1045">
        <f>Y953*Z935-AB950</f>
        <v>0</v>
      </c>
      <c r="AB950" s="986"/>
      <c r="AC950" s="44" t="s">
        <v>48</v>
      </c>
      <c r="AD950" s="32"/>
      <c r="AE950" s="1001"/>
      <c r="AF950" s="1045">
        <f>AD953*AE935-AG950</f>
        <v>0</v>
      </c>
      <c r="AG950" s="986"/>
      <c r="AH950" s="44" t="s">
        <v>48</v>
      </c>
      <c r="AI950" s="32"/>
      <c r="AJ950" s="1001"/>
      <c r="AK950" s="1045">
        <f>AI953*AJ935-AL950</f>
        <v>0</v>
      </c>
      <c r="AL950" s="986"/>
      <c r="AM950" s="44" t="s">
        <v>48</v>
      </c>
      <c r="AN950" s="32"/>
      <c r="AO950" s="1001"/>
      <c r="AP950" s="1045">
        <f>AN953*AO935-AQ950</f>
        <v>0</v>
      </c>
      <c r="AQ950" s="986"/>
      <c r="AR950" s="44" t="s">
        <v>48</v>
      </c>
      <c r="AS950" s="32"/>
      <c r="AT950" s="1001"/>
      <c r="AU950" s="1045">
        <f>AS953*AT935-AV950</f>
        <v>0</v>
      </c>
      <c r="AV950" s="986"/>
      <c r="AW950" s="44" t="s">
        <v>48</v>
      </c>
      <c r="AX950" s="32"/>
      <c r="AY950" s="1001"/>
      <c r="AZ950" s="1045">
        <f>AX953*AY935-BA950</f>
        <v>0</v>
      </c>
      <c r="BA950" s="986"/>
      <c r="BB950" s="44" t="s">
        <v>48</v>
      </c>
      <c r="BC950" s="32"/>
      <c r="BD950" s="1001"/>
      <c r="BE950" s="1045">
        <f>BC953*BD935-BF950</f>
        <v>0</v>
      </c>
      <c r="BF950" s="986"/>
      <c r="BG950" s="44" t="s">
        <v>48</v>
      </c>
      <c r="BH950" s="32"/>
      <c r="BI950" s="1001"/>
      <c r="BJ950" s="1045">
        <f>BH953*BI935-BK950</f>
        <v>0</v>
      </c>
      <c r="BK950" s="986"/>
      <c r="BL950" s="409" t="s">
        <v>206</v>
      </c>
      <c r="BM950" s="32"/>
      <c r="BN950" s="1001"/>
      <c r="BO950" s="973">
        <f>BM953*BN935-BP950</f>
        <v>0</v>
      </c>
      <c r="BP950" s="961">
        <f>IF(BM951&gt;BM950,(BM951-BM950)*BN935,0)</f>
        <v>0</v>
      </c>
      <c r="BQ950" s="409" t="s">
        <v>206</v>
      </c>
      <c r="BR950" s="32"/>
      <c r="BS950" s="1001"/>
      <c r="BT950" s="973">
        <f>BR953*BS935-BU950</f>
        <v>0</v>
      </c>
      <c r="BU950" s="961">
        <f>IF(BR951&gt;BR950,(BR951-BR950)*BS935,0)</f>
        <v>0</v>
      </c>
      <c r="BV950" s="409" t="s">
        <v>206</v>
      </c>
      <c r="BW950" s="32"/>
      <c r="BX950" s="1001"/>
      <c r="BY950" s="973">
        <f>BW953*BX935-BZ950</f>
        <v>0</v>
      </c>
      <c r="BZ950" s="961">
        <f>IF(BW951&gt;BW950,(BW951-BW950)*BX935,0)</f>
        <v>0</v>
      </c>
      <c r="CA950" s="1003">
        <f>BJ950+BK950+BE950+BF950+AZ950+BA950+AU950+AV950+AP950+AQ950+AK950+AL950+AF950+AG950+AA950+AB950+V950+W950+Q950+R950+L950+M950+G950+H950+BO950+BP950+BT950+BU950+BY950+BZ950</f>
        <v>0</v>
      </c>
      <c r="CB950" s="1019">
        <f>H950+M950</f>
        <v>0</v>
      </c>
      <c r="CC950" s="944">
        <f>BK950+BF950+BA950+AV950+AQ950+AL950+AG950+AB950+W950+R950+BP950+BU950+BZ950</f>
        <v>0</v>
      </c>
    </row>
    <row r="951" spans="1:81" ht="18" customHeight="1">
      <c r="A951" s="1180"/>
      <c r="B951" s="1143"/>
      <c r="C951" s="1178"/>
      <c r="D951" s="48" t="s">
        <v>38</v>
      </c>
      <c r="E951" s="33"/>
      <c r="F951" s="1001"/>
      <c r="G951" s="1046"/>
      <c r="H951" s="1096"/>
      <c r="I951" s="48" t="s">
        <v>38</v>
      </c>
      <c r="J951" s="33"/>
      <c r="K951" s="1001"/>
      <c r="L951" s="1046"/>
      <c r="M951" s="1096"/>
      <c r="N951" s="48" t="s">
        <v>38</v>
      </c>
      <c r="O951" s="33"/>
      <c r="P951" s="1001"/>
      <c r="Q951" s="1046"/>
      <c r="R951" s="987"/>
      <c r="S951" s="48" t="s">
        <v>38</v>
      </c>
      <c r="T951" s="33"/>
      <c r="U951" s="1001"/>
      <c r="V951" s="1046"/>
      <c r="W951" s="987"/>
      <c r="X951" s="48" t="s">
        <v>38</v>
      </c>
      <c r="Y951" s="33"/>
      <c r="Z951" s="1001"/>
      <c r="AA951" s="1046"/>
      <c r="AB951" s="987"/>
      <c r="AC951" s="48" t="s">
        <v>38</v>
      </c>
      <c r="AD951" s="33"/>
      <c r="AE951" s="1001"/>
      <c r="AF951" s="1046"/>
      <c r="AG951" s="987"/>
      <c r="AH951" s="48" t="s">
        <v>38</v>
      </c>
      <c r="AI951" s="33"/>
      <c r="AJ951" s="1001"/>
      <c r="AK951" s="1046"/>
      <c r="AL951" s="987"/>
      <c r="AM951" s="48" t="s">
        <v>38</v>
      </c>
      <c r="AN951" s="33"/>
      <c r="AO951" s="1001"/>
      <c r="AP951" s="1046"/>
      <c r="AQ951" s="987"/>
      <c r="AR951" s="48" t="s">
        <v>38</v>
      </c>
      <c r="AS951" s="33"/>
      <c r="AT951" s="1001"/>
      <c r="AU951" s="1046"/>
      <c r="AV951" s="987"/>
      <c r="AW951" s="48" t="s">
        <v>38</v>
      </c>
      <c r="AX951" s="33"/>
      <c r="AY951" s="1001"/>
      <c r="AZ951" s="1046"/>
      <c r="BA951" s="987"/>
      <c r="BB951" s="48" t="s">
        <v>38</v>
      </c>
      <c r="BC951" s="33"/>
      <c r="BD951" s="1001"/>
      <c r="BE951" s="1046"/>
      <c r="BF951" s="987"/>
      <c r="BG951" s="48" t="s">
        <v>38</v>
      </c>
      <c r="BH951" s="33"/>
      <c r="BI951" s="1001"/>
      <c r="BJ951" s="1046"/>
      <c r="BK951" s="987"/>
      <c r="BL951" s="48" t="s">
        <v>205</v>
      </c>
      <c r="BM951" s="33"/>
      <c r="BN951" s="1001"/>
      <c r="BO951" s="974"/>
      <c r="BP951" s="958"/>
      <c r="BQ951" s="48" t="s">
        <v>205</v>
      </c>
      <c r="BR951" s="33"/>
      <c r="BS951" s="1001"/>
      <c r="BT951" s="974"/>
      <c r="BU951" s="958"/>
      <c r="BV951" s="48" t="s">
        <v>205</v>
      </c>
      <c r="BW951" s="33"/>
      <c r="BX951" s="1001"/>
      <c r="BY951" s="974"/>
      <c r="BZ951" s="958"/>
      <c r="CA951" s="1080"/>
      <c r="CB951" s="1022"/>
      <c r="CC951" s="1028"/>
    </row>
    <row r="952" spans="1:81" ht="18" customHeight="1">
      <c r="A952" s="1180"/>
      <c r="B952" s="1143"/>
      <c r="C952" s="1178"/>
      <c r="D952" s="49" t="s">
        <v>44</v>
      </c>
      <c r="E952" s="34"/>
      <c r="F952" s="1001"/>
      <c r="G952" s="1046"/>
      <c r="H952" s="1096"/>
      <c r="I952" s="49" t="s">
        <v>44</v>
      </c>
      <c r="J952" s="34"/>
      <c r="K952" s="1001"/>
      <c r="L952" s="1046"/>
      <c r="M952" s="1096"/>
      <c r="N952" s="49" t="s">
        <v>44</v>
      </c>
      <c r="O952" s="34"/>
      <c r="P952" s="1001"/>
      <c r="Q952" s="1046"/>
      <c r="R952" s="987"/>
      <c r="S952" s="49" t="s">
        <v>44</v>
      </c>
      <c r="T952" s="34"/>
      <c r="U952" s="1001"/>
      <c r="V952" s="1046"/>
      <c r="W952" s="987"/>
      <c r="X952" s="49" t="s">
        <v>44</v>
      </c>
      <c r="Y952" s="34"/>
      <c r="Z952" s="1001"/>
      <c r="AA952" s="1046"/>
      <c r="AB952" s="987"/>
      <c r="AC952" s="49" t="s">
        <v>44</v>
      </c>
      <c r="AD952" s="34"/>
      <c r="AE952" s="1001"/>
      <c r="AF952" s="1046"/>
      <c r="AG952" s="987"/>
      <c r="AH952" s="49" t="s">
        <v>44</v>
      </c>
      <c r="AI952" s="34"/>
      <c r="AJ952" s="1001"/>
      <c r="AK952" s="1046"/>
      <c r="AL952" s="987"/>
      <c r="AM952" s="49" t="s">
        <v>44</v>
      </c>
      <c r="AN952" s="34"/>
      <c r="AO952" s="1001"/>
      <c r="AP952" s="1046"/>
      <c r="AQ952" s="987"/>
      <c r="AR952" s="49" t="s">
        <v>44</v>
      </c>
      <c r="AS952" s="34"/>
      <c r="AT952" s="1001"/>
      <c r="AU952" s="1046"/>
      <c r="AV952" s="987"/>
      <c r="AW952" s="49" t="s">
        <v>44</v>
      </c>
      <c r="AX952" s="34"/>
      <c r="AY952" s="1001"/>
      <c r="AZ952" s="1046"/>
      <c r="BA952" s="987"/>
      <c r="BB952" s="49" t="s">
        <v>44</v>
      </c>
      <c r="BC952" s="34"/>
      <c r="BD952" s="1001"/>
      <c r="BE952" s="1046"/>
      <c r="BF952" s="987"/>
      <c r="BG952" s="49" t="s">
        <v>44</v>
      </c>
      <c r="BH952" s="34"/>
      <c r="BI952" s="1001"/>
      <c r="BJ952" s="1046"/>
      <c r="BK952" s="987"/>
      <c r="BL952" s="517" t="s">
        <v>52</v>
      </c>
      <c r="BM952" s="28">
        <f>IF(BM951="",0,職員設定!M25)</f>
        <v>0</v>
      </c>
      <c r="BN952" s="1001"/>
      <c r="BO952" s="974"/>
      <c r="BP952" s="958"/>
      <c r="BQ952" s="517" t="s">
        <v>52</v>
      </c>
      <c r="BR952" s="28">
        <f>IF(BR951="",0,職員設定!N25)</f>
        <v>0</v>
      </c>
      <c r="BS952" s="1001"/>
      <c r="BT952" s="974"/>
      <c r="BU952" s="958"/>
      <c r="BV952" s="250" t="s">
        <v>52</v>
      </c>
      <c r="BW952" s="34"/>
      <c r="BX952" s="1001"/>
      <c r="BY952" s="974"/>
      <c r="BZ952" s="958"/>
      <c r="CA952" s="1080"/>
      <c r="CB952" s="1022"/>
      <c r="CC952" s="1028"/>
    </row>
    <row r="953" spans="1:81" ht="18" customHeight="1" thickBot="1">
      <c r="A953" s="1180"/>
      <c r="B953" s="1143"/>
      <c r="C953" s="1179"/>
      <c r="D953" s="50" t="s">
        <v>45</v>
      </c>
      <c r="E953" s="18">
        <f>E951-E952</f>
        <v>0</v>
      </c>
      <c r="F953" s="1001"/>
      <c r="G953" s="1047"/>
      <c r="H953" s="1097"/>
      <c r="I953" s="50" t="s">
        <v>45</v>
      </c>
      <c r="J953" s="18">
        <f>J951-J952</f>
        <v>0</v>
      </c>
      <c r="K953" s="1001"/>
      <c r="L953" s="1047"/>
      <c r="M953" s="1097"/>
      <c r="N953" s="50" t="s">
        <v>88</v>
      </c>
      <c r="O953" s="18">
        <f>O951-O952</f>
        <v>0</v>
      </c>
      <c r="P953" s="1001"/>
      <c r="Q953" s="1047"/>
      <c r="R953" s="988"/>
      <c r="S953" s="50" t="s">
        <v>88</v>
      </c>
      <c r="T953" s="18">
        <f>T951-T952</f>
        <v>0</v>
      </c>
      <c r="U953" s="1001"/>
      <c r="V953" s="1047"/>
      <c r="W953" s="988"/>
      <c r="X953" s="50" t="s">
        <v>88</v>
      </c>
      <c r="Y953" s="18">
        <f>Y951-Y952</f>
        <v>0</v>
      </c>
      <c r="Z953" s="1001"/>
      <c r="AA953" s="1047"/>
      <c r="AB953" s="988"/>
      <c r="AC953" s="50" t="s">
        <v>88</v>
      </c>
      <c r="AD953" s="18">
        <f>AD951-AD952</f>
        <v>0</v>
      </c>
      <c r="AE953" s="1001"/>
      <c r="AF953" s="1047"/>
      <c r="AG953" s="988"/>
      <c r="AH953" s="50" t="s">
        <v>88</v>
      </c>
      <c r="AI953" s="18">
        <f>AI951-AI952</f>
        <v>0</v>
      </c>
      <c r="AJ953" s="1001"/>
      <c r="AK953" s="1047"/>
      <c r="AL953" s="988"/>
      <c r="AM953" s="50" t="s">
        <v>88</v>
      </c>
      <c r="AN953" s="18">
        <f>AN951-AN952</f>
        <v>0</v>
      </c>
      <c r="AO953" s="1001"/>
      <c r="AP953" s="1047"/>
      <c r="AQ953" s="988"/>
      <c r="AR953" s="50" t="s">
        <v>88</v>
      </c>
      <c r="AS953" s="18">
        <f>AS951-AS952</f>
        <v>0</v>
      </c>
      <c r="AT953" s="1001"/>
      <c r="AU953" s="1047"/>
      <c r="AV953" s="988"/>
      <c r="AW953" s="50" t="s">
        <v>88</v>
      </c>
      <c r="AX953" s="18">
        <f>AX951-AX952</f>
        <v>0</v>
      </c>
      <c r="AY953" s="1001"/>
      <c r="AZ953" s="1047"/>
      <c r="BA953" s="988"/>
      <c r="BB953" s="50" t="s">
        <v>88</v>
      </c>
      <c r="BC953" s="18">
        <f>BC951-BC952</f>
        <v>0</v>
      </c>
      <c r="BD953" s="1001"/>
      <c r="BE953" s="1047"/>
      <c r="BF953" s="988"/>
      <c r="BG953" s="50" t="s">
        <v>88</v>
      </c>
      <c r="BH953" s="18">
        <f>BH951-BH952</f>
        <v>0</v>
      </c>
      <c r="BI953" s="1001"/>
      <c r="BJ953" s="1047"/>
      <c r="BK953" s="988"/>
      <c r="BL953" s="50" t="s">
        <v>204</v>
      </c>
      <c r="BM953" s="18">
        <f>BM951-BM952</f>
        <v>0</v>
      </c>
      <c r="BN953" s="1001"/>
      <c r="BO953" s="975"/>
      <c r="BP953" s="959"/>
      <c r="BQ953" s="50" t="s">
        <v>204</v>
      </c>
      <c r="BR953" s="18">
        <f>BR951-BR952</f>
        <v>0</v>
      </c>
      <c r="BS953" s="1001"/>
      <c r="BT953" s="975"/>
      <c r="BU953" s="959"/>
      <c r="BV953" s="50" t="s">
        <v>204</v>
      </c>
      <c r="BW953" s="18">
        <f>BW951-BW952</f>
        <v>0</v>
      </c>
      <c r="BX953" s="1001"/>
      <c r="BY953" s="975"/>
      <c r="BZ953" s="959"/>
      <c r="CA953" s="1081"/>
      <c r="CB953" s="1023"/>
      <c r="CC953" s="1029">
        <f t="shared" ref="CC953" si="411">BK953+BF953+BA953+AV953+AQ953+AL953+AG953+AB953+W953+R953</f>
        <v>0</v>
      </c>
    </row>
    <row r="954" spans="1:81" ht="18" customHeight="1">
      <c r="A954" s="1180"/>
      <c r="B954" s="1143"/>
      <c r="C954" s="1177" t="str">
        <f>職員設定!$K$7</f>
        <v>名称</v>
      </c>
      <c r="D954" s="44" t="s">
        <v>48</v>
      </c>
      <c r="E954" s="32"/>
      <c r="F954" s="1001"/>
      <c r="G954" s="1045">
        <f>E957*F935-H954</f>
        <v>0</v>
      </c>
      <c r="H954" s="1095"/>
      <c r="I954" s="44" t="s">
        <v>48</v>
      </c>
      <c r="J954" s="32"/>
      <c r="K954" s="1001"/>
      <c r="L954" s="1045">
        <f>J957*K935-M954</f>
        <v>0</v>
      </c>
      <c r="M954" s="1095"/>
      <c r="N954" s="44" t="s">
        <v>48</v>
      </c>
      <c r="O954" s="32"/>
      <c r="P954" s="1001"/>
      <c r="Q954" s="1045">
        <f>O957*P935-R954</f>
        <v>0</v>
      </c>
      <c r="R954" s="986"/>
      <c r="S954" s="44" t="s">
        <v>48</v>
      </c>
      <c r="T954" s="32"/>
      <c r="U954" s="1001"/>
      <c r="V954" s="1045">
        <f>T957*U935-W954</f>
        <v>0</v>
      </c>
      <c r="W954" s="986"/>
      <c r="X954" s="44" t="s">
        <v>48</v>
      </c>
      <c r="Y954" s="32"/>
      <c r="Z954" s="1001"/>
      <c r="AA954" s="1045">
        <f>Y957*Z935-AB954</f>
        <v>0</v>
      </c>
      <c r="AB954" s="986"/>
      <c r="AC954" s="44" t="s">
        <v>48</v>
      </c>
      <c r="AD954" s="32"/>
      <c r="AE954" s="1001"/>
      <c r="AF954" s="1045">
        <f>AD957*AE935-AG954</f>
        <v>0</v>
      </c>
      <c r="AG954" s="986"/>
      <c r="AH954" s="44" t="s">
        <v>48</v>
      </c>
      <c r="AI954" s="32"/>
      <c r="AJ954" s="1001"/>
      <c r="AK954" s="1045">
        <f>AI957*AJ935-AL954</f>
        <v>0</v>
      </c>
      <c r="AL954" s="986"/>
      <c r="AM954" s="44" t="s">
        <v>48</v>
      </c>
      <c r="AN954" s="32"/>
      <c r="AO954" s="1001"/>
      <c r="AP954" s="1045">
        <f>AN957*AO935-AQ954</f>
        <v>0</v>
      </c>
      <c r="AQ954" s="986"/>
      <c r="AR954" s="44" t="s">
        <v>48</v>
      </c>
      <c r="AS954" s="32"/>
      <c r="AT954" s="1001"/>
      <c r="AU954" s="1045">
        <f>AS957*AT935-AV954</f>
        <v>0</v>
      </c>
      <c r="AV954" s="986"/>
      <c r="AW954" s="44" t="s">
        <v>48</v>
      </c>
      <c r="AX954" s="32"/>
      <c r="AY954" s="1001"/>
      <c r="AZ954" s="1045">
        <f>AX957*AY935-BA954</f>
        <v>0</v>
      </c>
      <c r="BA954" s="986"/>
      <c r="BB954" s="44" t="s">
        <v>48</v>
      </c>
      <c r="BC954" s="32"/>
      <c r="BD954" s="1001"/>
      <c r="BE954" s="1045">
        <f>BC957*BD935-BF954</f>
        <v>0</v>
      </c>
      <c r="BF954" s="986"/>
      <c r="BG954" s="44" t="s">
        <v>48</v>
      </c>
      <c r="BH954" s="32"/>
      <c r="BI954" s="1001"/>
      <c r="BJ954" s="1045">
        <f>BH957*BI935-BK954</f>
        <v>0</v>
      </c>
      <c r="BK954" s="986"/>
      <c r="BL954" s="75"/>
      <c r="BM954" s="76"/>
      <c r="BN954" s="1001"/>
      <c r="BO954" s="976"/>
      <c r="BP954" s="962"/>
      <c r="BQ954" s="75"/>
      <c r="BR954" s="76"/>
      <c r="BS954" s="1001"/>
      <c r="BT954" s="976"/>
      <c r="BU954" s="962"/>
      <c r="BV954" s="75"/>
      <c r="BW954" s="76"/>
      <c r="BX954" s="1001"/>
      <c r="BY954" s="976"/>
      <c r="BZ954" s="962"/>
      <c r="CA954" s="1082">
        <f>BJ954+BK954+BE954+BF954+AZ954+BA954+AU954+AV954+AP954+AQ954+AK954+AL954+AF954+AG954+AA954+AB954+V954+W954+Q954+R954+L954+M954+G954+H954</f>
        <v>0</v>
      </c>
      <c r="CB954" s="1024">
        <f t="shared" ref="CB954" si="412">H954+M954</f>
        <v>0</v>
      </c>
      <c r="CC954" s="944">
        <f>BK954+BF954+BA954+AV954+AQ954+AL954+AG954+AB954+W954+R954</f>
        <v>0</v>
      </c>
    </row>
    <row r="955" spans="1:81" ht="18" customHeight="1">
      <c r="A955" s="1180"/>
      <c r="B955" s="1143"/>
      <c r="C955" s="1178"/>
      <c r="D955" s="48" t="s">
        <v>38</v>
      </c>
      <c r="E955" s="33"/>
      <c r="F955" s="1001"/>
      <c r="G955" s="1048"/>
      <c r="H955" s="1096"/>
      <c r="I955" s="48" t="s">
        <v>38</v>
      </c>
      <c r="J955" s="33"/>
      <c r="K955" s="1001"/>
      <c r="L955" s="1048"/>
      <c r="M955" s="1096"/>
      <c r="N955" s="48" t="s">
        <v>38</v>
      </c>
      <c r="O955" s="33"/>
      <c r="P955" s="1001"/>
      <c r="Q955" s="1048"/>
      <c r="R955" s="987"/>
      <c r="S955" s="48" t="s">
        <v>38</v>
      </c>
      <c r="T955" s="33"/>
      <c r="U955" s="1001"/>
      <c r="V955" s="1048"/>
      <c r="W955" s="987"/>
      <c r="X955" s="48" t="s">
        <v>38</v>
      </c>
      <c r="Y955" s="33"/>
      <c r="Z955" s="1001"/>
      <c r="AA955" s="1048"/>
      <c r="AB955" s="987"/>
      <c r="AC955" s="48" t="s">
        <v>38</v>
      </c>
      <c r="AD955" s="33"/>
      <c r="AE955" s="1001"/>
      <c r="AF955" s="1048"/>
      <c r="AG955" s="987"/>
      <c r="AH955" s="48" t="s">
        <v>38</v>
      </c>
      <c r="AI955" s="33"/>
      <c r="AJ955" s="1001"/>
      <c r="AK955" s="1048"/>
      <c r="AL955" s="987"/>
      <c r="AM955" s="48" t="s">
        <v>38</v>
      </c>
      <c r="AN955" s="33"/>
      <c r="AO955" s="1001"/>
      <c r="AP955" s="1048"/>
      <c r="AQ955" s="987"/>
      <c r="AR955" s="48" t="s">
        <v>38</v>
      </c>
      <c r="AS955" s="33"/>
      <c r="AT955" s="1001"/>
      <c r="AU955" s="1048"/>
      <c r="AV955" s="987"/>
      <c r="AW955" s="48" t="s">
        <v>38</v>
      </c>
      <c r="AX955" s="33"/>
      <c r="AY955" s="1001"/>
      <c r="AZ955" s="1048"/>
      <c r="BA955" s="987"/>
      <c r="BB955" s="48" t="s">
        <v>38</v>
      </c>
      <c r="BC955" s="33"/>
      <c r="BD955" s="1001"/>
      <c r="BE955" s="1048"/>
      <c r="BF955" s="987"/>
      <c r="BG955" s="48" t="s">
        <v>38</v>
      </c>
      <c r="BH955" s="33"/>
      <c r="BI955" s="1001"/>
      <c r="BJ955" s="1048"/>
      <c r="BK955" s="987"/>
      <c r="BL955" s="79"/>
      <c r="BM955" s="80"/>
      <c r="BN955" s="1001"/>
      <c r="BO955" s="977"/>
      <c r="BP955" s="954"/>
      <c r="BQ955" s="79"/>
      <c r="BR955" s="80"/>
      <c r="BS955" s="1001"/>
      <c r="BT955" s="977"/>
      <c r="BU955" s="954"/>
      <c r="BV955" s="79"/>
      <c r="BW955" s="80"/>
      <c r="BX955" s="1001"/>
      <c r="BY955" s="977"/>
      <c r="BZ955" s="954"/>
      <c r="CA955" s="1080"/>
      <c r="CB955" s="1020"/>
      <c r="CC955" s="945"/>
    </row>
    <row r="956" spans="1:81" ht="18" customHeight="1">
      <c r="A956" s="1180"/>
      <c r="B956" s="1143"/>
      <c r="C956" s="1178"/>
      <c r="D956" s="49" t="s">
        <v>44</v>
      </c>
      <c r="E956" s="34"/>
      <c r="F956" s="1001"/>
      <c r="G956" s="1048"/>
      <c r="H956" s="1096"/>
      <c r="I956" s="49" t="s">
        <v>44</v>
      </c>
      <c r="J956" s="34"/>
      <c r="K956" s="1001"/>
      <c r="L956" s="1048"/>
      <c r="M956" s="1096"/>
      <c r="N956" s="49" t="s">
        <v>44</v>
      </c>
      <c r="O956" s="34"/>
      <c r="P956" s="1001"/>
      <c r="Q956" s="1048"/>
      <c r="R956" s="987"/>
      <c r="S956" s="49" t="s">
        <v>44</v>
      </c>
      <c r="T956" s="34"/>
      <c r="U956" s="1001"/>
      <c r="V956" s="1048"/>
      <c r="W956" s="987"/>
      <c r="X956" s="49" t="s">
        <v>44</v>
      </c>
      <c r="Y956" s="34"/>
      <c r="Z956" s="1001"/>
      <c r="AA956" s="1048"/>
      <c r="AB956" s="987"/>
      <c r="AC956" s="49" t="s">
        <v>44</v>
      </c>
      <c r="AD956" s="34"/>
      <c r="AE956" s="1001"/>
      <c r="AF956" s="1048"/>
      <c r="AG956" s="987"/>
      <c r="AH956" s="49" t="s">
        <v>44</v>
      </c>
      <c r="AI956" s="34"/>
      <c r="AJ956" s="1001"/>
      <c r="AK956" s="1048"/>
      <c r="AL956" s="987"/>
      <c r="AM956" s="49" t="s">
        <v>44</v>
      </c>
      <c r="AN956" s="34"/>
      <c r="AO956" s="1001"/>
      <c r="AP956" s="1048"/>
      <c r="AQ956" s="987"/>
      <c r="AR956" s="49" t="s">
        <v>44</v>
      </c>
      <c r="AS956" s="34"/>
      <c r="AT956" s="1001"/>
      <c r="AU956" s="1048"/>
      <c r="AV956" s="987"/>
      <c r="AW956" s="49" t="s">
        <v>44</v>
      </c>
      <c r="AX956" s="34"/>
      <c r="AY956" s="1001"/>
      <c r="AZ956" s="1048"/>
      <c r="BA956" s="987"/>
      <c r="BB956" s="49" t="s">
        <v>44</v>
      </c>
      <c r="BC956" s="34"/>
      <c r="BD956" s="1001"/>
      <c r="BE956" s="1048"/>
      <c r="BF956" s="987"/>
      <c r="BG956" s="49" t="s">
        <v>44</v>
      </c>
      <c r="BH956" s="34"/>
      <c r="BI956" s="1001"/>
      <c r="BJ956" s="1048"/>
      <c r="BK956" s="987"/>
      <c r="BL956" s="72"/>
      <c r="BM956" s="28"/>
      <c r="BN956" s="1001"/>
      <c r="BO956" s="977"/>
      <c r="BP956" s="954"/>
      <c r="BQ956" s="72"/>
      <c r="BR956" s="28"/>
      <c r="BS956" s="1001"/>
      <c r="BT956" s="977"/>
      <c r="BU956" s="954"/>
      <c r="BV956" s="72"/>
      <c r="BW956" s="28"/>
      <c r="BX956" s="1001"/>
      <c r="BY956" s="977"/>
      <c r="BZ956" s="954"/>
      <c r="CA956" s="1080"/>
      <c r="CB956" s="1020"/>
      <c r="CC956" s="945"/>
    </row>
    <row r="957" spans="1:81" ht="18" customHeight="1" thickBot="1">
      <c r="A957" s="1180"/>
      <c r="B957" s="1143"/>
      <c r="C957" s="1179"/>
      <c r="D957" s="50" t="s">
        <v>45</v>
      </c>
      <c r="E957" s="18">
        <f>E955-E956</f>
        <v>0</v>
      </c>
      <c r="F957" s="1001"/>
      <c r="G957" s="1049"/>
      <c r="H957" s="1097"/>
      <c r="I957" s="50" t="s">
        <v>45</v>
      </c>
      <c r="J957" s="18">
        <f>J955-J956</f>
        <v>0</v>
      </c>
      <c r="K957" s="1001"/>
      <c r="L957" s="1049"/>
      <c r="M957" s="1097"/>
      <c r="N957" s="50" t="s">
        <v>88</v>
      </c>
      <c r="O957" s="18">
        <f>O955-O956</f>
        <v>0</v>
      </c>
      <c r="P957" s="1001"/>
      <c r="Q957" s="1049"/>
      <c r="R957" s="988"/>
      <c r="S957" s="50" t="s">
        <v>88</v>
      </c>
      <c r="T957" s="18">
        <f>T955-T956</f>
        <v>0</v>
      </c>
      <c r="U957" s="1001"/>
      <c r="V957" s="1049"/>
      <c r="W957" s="988"/>
      <c r="X957" s="50" t="s">
        <v>88</v>
      </c>
      <c r="Y957" s="18">
        <f>Y955-Y956</f>
        <v>0</v>
      </c>
      <c r="Z957" s="1001"/>
      <c r="AA957" s="1049"/>
      <c r="AB957" s="988"/>
      <c r="AC957" s="50" t="s">
        <v>88</v>
      </c>
      <c r="AD957" s="18">
        <f>AD955-AD956</f>
        <v>0</v>
      </c>
      <c r="AE957" s="1001"/>
      <c r="AF957" s="1049"/>
      <c r="AG957" s="988"/>
      <c r="AH957" s="50" t="s">
        <v>88</v>
      </c>
      <c r="AI957" s="18">
        <f>AI955-AI956</f>
        <v>0</v>
      </c>
      <c r="AJ957" s="1001"/>
      <c r="AK957" s="1049"/>
      <c r="AL957" s="988"/>
      <c r="AM957" s="50" t="s">
        <v>88</v>
      </c>
      <c r="AN957" s="18">
        <f>AN955-AN956</f>
        <v>0</v>
      </c>
      <c r="AO957" s="1001"/>
      <c r="AP957" s="1049"/>
      <c r="AQ957" s="988"/>
      <c r="AR957" s="50" t="s">
        <v>88</v>
      </c>
      <c r="AS957" s="18">
        <f>AS955-AS956</f>
        <v>0</v>
      </c>
      <c r="AT957" s="1001"/>
      <c r="AU957" s="1049"/>
      <c r="AV957" s="988"/>
      <c r="AW957" s="50" t="s">
        <v>88</v>
      </c>
      <c r="AX957" s="18">
        <f>AX955-AX956</f>
        <v>0</v>
      </c>
      <c r="AY957" s="1001"/>
      <c r="AZ957" s="1049"/>
      <c r="BA957" s="988"/>
      <c r="BB957" s="50" t="s">
        <v>88</v>
      </c>
      <c r="BC957" s="18">
        <f>BC955-BC956</f>
        <v>0</v>
      </c>
      <c r="BD957" s="1001"/>
      <c r="BE957" s="1049"/>
      <c r="BF957" s="988"/>
      <c r="BG957" s="50" t="s">
        <v>88</v>
      </c>
      <c r="BH957" s="18">
        <f>BH955-BH956</f>
        <v>0</v>
      </c>
      <c r="BI957" s="1001"/>
      <c r="BJ957" s="1049"/>
      <c r="BK957" s="988"/>
      <c r="BL957" s="81"/>
      <c r="BM957" s="78"/>
      <c r="BN957" s="1001"/>
      <c r="BO957" s="978"/>
      <c r="BP957" s="955"/>
      <c r="BQ957" s="81"/>
      <c r="BR957" s="78"/>
      <c r="BS957" s="1001"/>
      <c r="BT957" s="978"/>
      <c r="BU957" s="955"/>
      <c r="BV957" s="81"/>
      <c r="BW957" s="78"/>
      <c r="BX957" s="1001"/>
      <c r="BY957" s="978"/>
      <c r="BZ957" s="955"/>
      <c r="CA957" s="1081"/>
      <c r="CB957" s="1021"/>
      <c r="CC957" s="945">
        <f t="shared" ref="CC957:CC977" si="413">BK957+BF957+BA957+AV957+AQ957+AL957+AG957+AB957+W957+R957</f>
        <v>0</v>
      </c>
    </row>
    <row r="958" spans="1:81" ht="18" customHeight="1" thickBot="1">
      <c r="A958" s="1180"/>
      <c r="B958" s="1143"/>
      <c r="C958" s="1145" t="s">
        <v>41</v>
      </c>
      <c r="D958" s="44" t="s">
        <v>118</v>
      </c>
      <c r="E958" s="35"/>
      <c r="F958" s="1001"/>
      <c r="G958" s="1045">
        <f>E961*F935-H958</f>
        <v>0</v>
      </c>
      <c r="H958" s="1095"/>
      <c r="I958" s="44" t="s">
        <v>118</v>
      </c>
      <c r="J958" s="35">
        <v>3.42</v>
      </c>
      <c r="K958" s="1001"/>
      <c r="L958" s="1045">
        <f>J961*K935-M958</f>
        <v>603</v>
      </c>
      <c r="M958" s="1095">
        <v>72</v>
      </c>
      <c r="N958" s="44" t="s">
        <v>119</v>
      </c>
      <c r="O958" s="35">
        <v>0.83</v>
      </c>
      <c r="P958" s="1001"/>
      <c r="Q958" s="1045">
        <f>O961*P935-R958</f>
        <v>153</v>
      </c>
      <c r="R958" s="961">
        <f>IF(O958="",0,ROUND(SUM(R935:R949)*O958*P935/職員設定!$C$7,0))</f>
        <v>17</v>
      </c>
      <c r="S958" s="44" t="s">
        <v>119</v>
      </c>
      <c r="T958" s="35">
        <v>2.67</v>
      </c>
      <c r="U958" s="1001"/>
      <c r="V958" s="1045">
        <f>T961*U935-W958</f>
        <v>471</v>
      </c>
      <c r="W958" s="961">
        <f>IF(T958="",0,ROUND(SUM(W935:W949)*T958*U935/職員設定!$C$7,0))</f>
        <v>55</v>
      </c>
      <c r="X958" s="44" t="s">
        <v>119</v>
      </c>
      <c r="Y958" s="35"/>
      <c r="Z958" s="1001"/>
      <c r="AA958" s="1045">
        <f>Y961*Z935-AB958</f>
        <v>0</v>
      </c>
      <c r="AB958" s="961">
        <f>IF(Y958="",0,ROUND(SUM(AB935:AB949)*Y958*Z935/職員設定!$C$7,0))</f>
        <v>0</v>
      </c>
      <c r="AC958" s="44" t="s">
        <v>119</v>
      </c>
      <c r="AD958" s="35"/>
      <c r="AE958" s="1001"/>
      <c r="AF958" s="1045">
        <f>AD961*AE935-AG958</f>
        <v>0</v>
      </c>
      <c r="AG958" s="961">
        <f>IF(AD958="",0,ROUND(SUM(AG935:AG949)*AD958*AE935/職員設定!$C$7,0))</f>
        <v>0</v>
      </c>
      <c r="AH958" s="44" t="s">
        <v>119</v>
      </c>
      <c r="AI958" s="35"/>
      <c r="AJ958" s="1001"/>
      <c r="AK958" s="1045">
        <f>AI961*AJ935-AL958</f>
        <v>0</v>
      </c>
      <c r="AL958" s="961">
        <f>IF(AI958="",0,ROUND(SUM(AL935:AL949)*AI958*AJ935/職員設定!$C$7,0))</f>
        <v>0</v>
      </c>
      <c r="AM958" s="44" t="s">
        <v>119</v>
      </c>
      <c r="AN958" s="35"/>
      <c r="AO958" s="1001"/>
      <c r="AP958" s="1045">
        <f>AN961*AO935-AQ958</f>
        <v>0</v>
      </c>
      <c r="AQ958" s="961">
        <f>IF(AN958="",0,ROUND(SUM(AQ935:AQ949)*AN958*AO935/職員設定!$C$7,0))</f>
        <v>0</v>
      </c>
      <c r="AR958" s="44" t="s">
        <v>119</v>
      </c>
      <c r="AS958" s="35"/>
      <c r="AT958" s="1001"/>
      <c r="AU958" s="1045">
        <f>AS961*AT935-AV958</f>
        <v>0</v>
      </c>
      <c r="AV958" s="961">
        <f>IF(AS958="",0,ROUND(SUM(AV935:AV949)*AS958*AT935/職員設定!$C$7,0))</f>
        <v>0</v>
      </c>
      <c r="AW958" s="44" t="s">
        <v>119</v>
      </c>
      <c r="AX958" s="35"/>
      <c r="AY958" s="1001"/>
      <c r="AZ958" s="1045">
        <f>AX961*AY935-BA958</f>
        <v>0</v>
      </c>
      <c r="BA958" s="961">
        <f>IF(AX958="",0,ROUND(SUM(BA935:BA949)*AX958*AY935/職員設定!$C$7,0))</f>
        <v>0</v>
      </c>
      <c r="BB958" s="44" t="s">
        <v>119</v>
      </c>
      <c r="BC958" s="35"/>
      <c r="BD958" s="1001"/>
      <c r="BE958" s="1045">
        <f>BC961*BD935-BF958</f>
        <v>0</v>
      </c>
      <c r="BF958" s="961">
        <f>IF(BC958="",0,ROUND(SUM(BF935:BF949)*BC958*BD935/職員設定!$C$7,0))</f>
        <v>0</v>
      </c>
      <c r="BG958" s="44" t="s">
        <v>119</v>
      </c>
      <c r="BH958" s="35"/>
      <c r="BI958" s="1001"/>
      <c r="BJ958" s="1045">
        <f>BH961*BI935-BK958</f>
        <v>0</v>
      </c>
      <c r="BK958" s="961">
        <f>IF(BH958="",0,ROUND(SUM(BK935:BK949)*BH958*BI935/職員設定!$C$7,0))</f>
        <v>0</v>
      </c>
      <c r="BL958" s="75"/>
      <c r="BM958" s="82"/>
      <c r="BN958" s="1001"/>
      <c r="BO958" s="966"/>
      <c r="BP958" s="953"/>
      <c r="BQ958" s="75"/>
      <c r="BR958" s="82"/>
      <c r="BS958" s="1001"/>
      <c r="BT958" s="966"/>
      <c r="BU958" s="953"/>
      <c r="BV958" s="75"/>
      <c r="BW958" s="82"/>
      <c r="BX958" s="1001"/>
      <c r="BY958" s="966"/>
      <c r="BZ958" s="953"/>
      <c r="CA958" s="1082">
        <f t="shared" ref="CA958" si="414">BJ958+BK958+BE958+BF958+AZ958+BA958+AU958+AV958+AP958+AQ958+AK958+AL958+AF958+AG958+AA958+AB958+V958+W958+Q958+R958+L958+M958+G958+H958</f>
        <v>1371</v>
      </c>
      <c r="CB958" s="1024">
        <f t="shared" ref="CB958" si="415">H958+M958</f>
        <v>72</v>
      </c>
      <c r="CC958" s="946">
        <f>BK958+BF958+BA958+AV958+AQ958+AL958+AG958+AB958+W958+R958</f>
        <v>72</v>
      </c>
    </row>
    <row r="959" spans="1:81" ht="18" customHeight="1" thickBot="1">
      <c r="A959" s="1180"/>
      <c r="B959" s="1143"/>
      <c r="C959" s="1146"/>
      <c r="D959" s="48" t="s">
        <v>38</v>
      </c>
      <c r="E959" s="33"/>
      <c r="F959" s="1001"/>
      <c r="G959" s="1046"/>
      <c r="H959" s="1096"/>
      <c r="I959" s="48" t="s">
        <v>38</v>
      </c>
      <c r="J959" s="33">
        <v>4933</v>
      </c>
      <c r="K959" s="1001"/>
      <c r="L959" s="1046"/>
      <c r="M959" s="1096"/>
      <c r="N959" s="48" t="s">
        <v>38</v>
      </c>
      <c r="O959" s="33">
        <v>1203</v>
      </c>
      <c r="P959" s="1001"/>
      <c r="Q959" s="1046"/>
      <c r="R959" s="979"/>
      <c r="S959" s="48" t="s">
        <v>38</v>
      </c>
      <c r="T959" s="33">
        <v>3850</v>
      </c>
      <c r="U959" s="1001"/>
      <c r="V959" s="1046"/>
      <c r="W959" s="979"/>
      <c r="X959" s="48" t="s">
        <v>38</v>
      </c>
      <c r="Y959" s="33"/>
      <c r="Z959" s="1001"/>
      <c r="AA959" s="1046"/>
      <c r="AB959" s="979"/>
      <c r="AC959" s="48" t="s">
        <v>38</v>
      </c>
      <c r="AD959" s="33"/>
      <c r="AE959" s="1001"/>
      <c r="AF959" s="1046"/>
      <c r="AG959" s="979"/>
      <c r="AH959" s="48" t="s">
        <v>38</v>
      </c>
      <c r="AI959" s="33"/>
      <c r="AJ959" s="1001"/>
      <c r="AK959" s="1046"/>
      <c r="AL959" s="979"/>
      <c r="AM959" s="48" t="s">
        <v>38</v>
      </c>
      <c r="AN959" s="33"/>
      <c r="AO959" s="1001"/>
      <c r="AP959" s="1046"/>
      <c r="AQ959" s="979"/>
      <c r="AR959" s="48" t="s">
        <v>38</v>
      </c>
      <c r="AS959" s="33"/>
      <c r="AT959" s="1001"/>
      <c r="AU959" s="1046"/>
      <c r="AV959" s="979"/>
      <c r="AW959" s="48" t="s">
        <v>38</v>
      </c>
      <c r="AX959" s="33"/>
      <c r="AY959" s="1001"/>
      <c r="AZ959" s="1046"/>
      <c r="BA959" s="979"/>
      <c r="BB959" s="48" t="s">
        <v>38</v>
      </c>
      <c r="BC959" s="33"/>
      <c r="BD959" s="1001"/>
      <c r="BE959" s="1046"/>
      <c r="BF959" s="979"/>
      <c r="BG959" s="48" t="s">
        <v>38</v>
      </c>
      <c r="BH959" s="33"/>
      <c r="BI959" s="1001"/>
      <c r="BJ959" s="1046"/>
      <c r="BK959" s="979"/>
      <c r="BL959" s="79"/>
      <c r="BM959" s="80"/>
      <c r="BN959" s="1001"/>
      <c r="BO959" s="967"/>
      <c r="BP959" s="954"/>
      <c r="BQ959" s="79"/>
      <c r="BR959" s="80"/>
      <c r="BS959" s="1001"/>
      <c r="BT959" s="967"/>
      <c r="BU959" s="954"/>
      <c r="BV959" s="79"/>
      <c r="BW959" s="80"/>
      <c r="BX959" s="1001"/>
      <c r="BY959" s="967"/>
      <c r="BZ959" s="954"/>
      <c r="CA959" s="1004"/>
      <c r="CB959" s="1020"/>
      <c r="CC959" s="946"/>
    </row>
    <row r="960" spans="1:81" s="230" customFormat="1" ht="18" customHeight="1" thickBot="1">
      <c r="A960" s="1180"/>
      <c r="B960" s="1143"/>
      <c r="C960" s="1146"/>
      <c r="D960" s="468" t="s">
        <v>46</v>
      </c>
      <c r="E960" s="6">
        <f>ROUND(E958*職員設定!O25,0)</f>
        <v>0</v>
      </c>
      <c r="F960" s="1001"/>
      <c r="G960" s="1046"/>
      <c r="H960" s="1096"/>
      <c r="I960" s="468" t="s">
        <v>46</v>
      </c>
      <c r="J960" s="6">
        <f>ROUND(J958*職員設定!O25,0)</f>
        <v>4258</v>
      </c>
      <c r="K960" s="1001"/>
      <c r="L960" s="1046"/>
      <c r="M960" s="1096"/>
      <c r="N960" s="468" t="s">
        <v>46</v>
      </c>
      <c r="O960" s="6">
        <f>ROUND(O958*職員設定!$O$25,0)</f>
        <v>1033</v>
      </c>
      <c r="P960" s="1001"/>
      <c r="Q960" s="1046"/>
      <c r="R960" s="979"/>
      <c r="S960" s="468" t="s">
        <v>46</v>
      </c>
      <c r="T960" s="6">
        <f>ROUND(T958*職員設定!$O$25,0)</f>
        <v>3324</v>
      </c>
      <c r="U960" s="1001"/>
      <c r="V960" s="1046"/>
      <c r="W960" s="979"/>
      <c r="X960" s="468" t="s">
        <v>46</v>
      </c>
      <c r="Y960" s="6">
        <f>ROUND(Y958*職員設定!$O$25,0)</f>
        <v>0</v>
      </c>
      <c r="Z960" s="1001"/>
      <c r="AA960" s="1046"/>
      <c r="AB960" s="979"/>
      <c r="AC960" s="468" t="s">
        <v>46</v>
      </c>
      <c r="AD960" s="6">
        <f>ROUND(AD958*職員設定!$O$25,0)</f>
        <v>0</v>
      </c>
      <c r="AE960" s="1001"/>
      <c r="AF960" s="1046"/>
      <c r="AG960" s="979"/>
      <c r="AH960" s="468" t="s">
        <v>46</v>
      </c>
      <c r="AI960" s="6">
        <f>ROUND(AI958*職員設定!$O$25,0)</f>
        <v>0</v>
      </c>
      <c r="AJ960" s="1001"/>
      <c r="AK960" s="1046"/>
      <c r="AL960" s="979"/>
      <c r="AM960" s="468" t="s">
        <v>46</v>
      </c>
      <c r="AN960" s="6">
        <f>ROUND(AN958*職員設定!$O$25,0)</f>
        <v>0</v>
      </c>
      <c r="AO960" s="1001"/>
      <c r="AP960" s="1046"/>
      <c r="AQ960" s="979"/>
      <c r="AR960" s="468" t="s">
        <v>46</v>
      </c>
      <c r="AS960" s="6">
        <f>ROUND(AS958*職員設定!$O$25,0)</f>
        <v>0</v>
      </c>
      <c r="AT960" s="1001"/>
      <c r="AU960" s="1046"/>
      <c r="AV960" s="979"/>
      <c r="AW960" s="468" t="s">
        <v>46</v>
      </c>
      <c r="AX960" s="6">
        <f>ROUND(AX958*職員設定!$O$25,0)</f>
        <v>0</v>
      </c>
      <c r="AY960" s="1001"/>
      <c r="AZ960" s="1046"/>
      <c r="BA960" s="979"/>
      <c r="BB960" s="468" t="s">
        <v>46</v>
      </c>
      <c r="BC960" s="6">
        <f>ROUND(BC958*職員設定!$O$25,0)</f>
        <v>0</v>
      </c>
      <c r="BD960" s="1001"/>
      <c r="BE960" s="1046"/>
      <c r="BF960" s="979"/>
      <c r="BG960" s="468" t="s">
        <v>46</v>
      </c>
      <c r="BH960" s="6">
        <f>ROUND(BH958*職員設定!$O$25,0)</f>
        <v>0</v>
      </c>
      <c r="BI960" s="1001"/>
      <c r="BJ960" s="1046"/>
      <c r="BK960" s="979"/>
      <c r="BL960" s="434"/>
      <c r="BM960" s="28"/>
      <c r="BN960" s="1001"/>
      <c r="BO960" s="967"/>
      <c r="BP960" s="954"/>
      <c r="BQ960" s="434"/>
      <c r="BR960" s="28"/>
      <c r="BS960" s="1001"/>
      <c r="BT960" s="967"/>
      <c r="BU960" s="954"/>
      <c r="BV960" s="434"/>
      <c r="BW960" s="28"/>
      <c r="BX960" s="1001"/>
      <c r="BY960" s="967"/>
      <c r="BZ960" s="954"/>
      <c r="CA960" s="1004"/>
      <c r="CB960" s="1020"/>
      <c r="CC960" s="946"/>
    </row>
    <row r="961" spans="1:81" ht="18" customHeight="1" thickBot="1">
      <c r="A961" s="1180"/>
      <c r="B961" s="1143"/>
      <c r="C961" s="1147"/>
      <c r="D961" s="52" t="s">
        <v>47</v>
      </c>
      <c r="E961" s="19">
        <f>E959-E960</f>
        <v>0</v>
      </c>
      <c r="F961" s="1001"/>
      <c r="G961" s="1047"/>
      <c r="H961" s="1097"/>
      <c r="I961" s="52" t="s">
        <v>47</v>
      </c>
      <c r="J961" s="19">
        <f>J959-J960</f>
        <v>675</v>
      </c>
      <c r="K961" s="1001"/>
      <c r="L961" s="1047"/>
      <c r="M961" s="1097"/>
      <c r="N961" s="52" t="s">
        <v>89</v>
      </c>
      <c r="O961" s="19">
        <f>O959-O960</f>
        <v>170</v>
      </c>
      <c r="P961" s="1001"/>
      <c r="Q961" s="1047"/>
      <c r="R961" s="980"/>
      <c r="S961" s="52" t="s">
        <v>89</v>
      </c>
      <c r="T961" s="19">
        <f>T959-T960</f>
        <v>526</v>
      </c>
      <c r="U961" s="1001"/>
      <c r="V961" s="1047"/>
      <c r="W961" s="980"/>
      <c r="X961" s="52" t="s">
        <v>89</v>
      </c>
      <c r="Y961" s="19">
        <f>Y959-Y960</f>
        <v>0</v>
      </c>
      <c r="Z961" s="1001"/>
      <c r="AA961" s="1047"/>
      <c r="AB961" s="980"/>
      <c r="AC961" s="52" t="s">
        <v>89</v>
      </c>
      <c r="AD961" s="19">
        <f>AD959-AD960</f>
        <v>0</v>
      </c>
      <c r="AE961" s="1001"/>
      <c r="AF961" s="1047"/>
      <c r="AG961" s="980"/>
      <c r="AH961" s="52" t="s">
        <v>89</v>
      </c>
      <c r="AI961" s="19">
        <f>AI959-AI960</f>
        <v>0</v>
      </c>
      <c r="AJ961" s="1001"/>
      <c r="AK961" s="1047"/>
      <c r="AL961" s="980"/>
      <c r="AM961" s="52" t="s">
        <v>89</v>
      </c>
      <c r="AN961" s="19">
        <f>AN959-AN960</f>
        <v>0</v>
      </c>
      <c r="AO961" s="1001"/>
      <c r="AP961" s="1047"/>
      <c r="AQ961" s="980"/>
      <c r="AR961" s="52" t="s">
        <v>89</v>
      </c>
      <c r="AS961" s="19">
        <f>AS959-AS960</f>
        <v>0</v>
      </c>
      <c r="AT961" s="1001"/>
      <c r="AU961" s="1047"/>
      <c r="AV961" s="980"/>
      <c r="AW961" s="52" t="s">
        <v>89</v>
      </c>
      <c r="AX961" s="19">
        <f>AX959-AX960</f>
        <v>0</v>
      </c>
      <c r="AY961" s="1001"/>
      <c r="AZ961" s="1047"/>
      <c r="BA961" s="980"/>
      <c r="BB961" s="52" t="s">
        <v>89</v>
      </c>
      <c r="BC961" s="19">
        <f>BC959-BC960</f>
        <v>0</v>
      </c>
      <c r="BD961" s="1001"/>
      <c r="BE961" s="1047"/>
      <c r="BF961" s="980"/>
      <c r="BG961" s="52" t="s">
        <v>89</v>
      </c>
      <c r="BH961" s="19">
        <f>BH959-BH960</f>
        <v>0</v>
      </c>
      <c r="BI961" s="1001"/>
      <c r="BJ961" s="1047"/>
      <c r="BK961" s="980"/>
      <c r="BL961" s="83"/>
      <c r="BM961" s="84"/>
      <c r="BN961" s="1001"/>
      <c r="BO961" s="968"/>
      <c r="BP961" s="955"/>
      <c r="BQ961" s="83"/>
      <c r="BR961" s="84"/>
      <c r="BS961" s="1001"/>
      <c r="BT961" s="968"/>
      <c r="BU961" s="955"/>
      <c r="BV961" s="83"/>
      <c r="BW961" s="84"/>
      <c r="BX961" s="1001"/>
      <c r="BY961" s="968"/>
      <c r="BZ961" s="955"/>
      <c r="CA961" s="1005"/>
      <c r="CB961" s="1021"/>
      <c r="CC961" s="946">
        <f t="shared" si="413"/>
        <v>0</v>
      </c>
    </row>
    <row r="962" spans="1:81" ht="18" customHeight="1" thickBot="1">
      <c r="A962" s="1180"/>
      <c r="B962" s="1143"/>
      <c r="C962" s="1145" t="s">
        <v>42</v>
      </c>
      <c r="D962" s="44" t="s">
        <v>5</v>
      </c>
      <c r="E962" s="35">
        <v>4</v>
      </c>
      <c r="F962" s="1001"/>
      <c r="G962" s="1045">
        <f>E965*F935-H962</f>
        <v>888</v>
      </c>
      <c r="H962" s="1095">
        <v>104</v>
      </c>
      <c r="I962" s="44" t="s">
        <v>5</v>
      </c>
      <c r="J962" s="35"/>
      <c r="K962" s="1001"/>
      <c r="L962" s="1045">
        <f>J965*K935-M962</f>
        <v>0</v>
      </c>
      <c r="M962" s="1095"/>
      <c r="N962" s="44" t="s">
        <v>5</v>
      </c>
      <c r="O962" s="35"/>
      <c r="P962" s="1001"/>
      <c r="Q962" s="1045">
        <f>O965*P935-R962</f>
        <v>0</v>
      </c>
      <c r="R962" s="961">
        <f>IF(O962="",0,ROUND(SUM(R935:R949)*O962*P935*1.25/職員設定!$C$7,0))</f>
        <v>0</v>
      </c>
      <c r="S962" s="44" t="s">
        <v>5</v>
      </c>
      <c r="T962" s="35"/>
      <c r="U962" s="1001"/>
      <c r="V962" s="1045">
        <f>T965*U935-W962</f>
        <v>0</v>
      </c>
      <c r="W962" s="961">
        <f>IF(T962="",0,ROUND(SUM(W935:W949)*T962*U935*1.25/職員設定!$C$7,0))</f>
        <v>0</v>
      </c>
      <c r="X962" s="44" t="s">
        <v>5</v>
      </c>
      <c r="Y962" s="35">
        <v>6.67</v>
      </c>
      <c r="Z962" s="1001"/>
      <c r="AA962" s="1045">
        <f>Y965*Z935-AB962</f>
        <v>1475</v>
      </c>
      <c r="AB962" s="961">
        <f>IF(Y962="",0,ROUND(SUM(AB935:AB949)*Y962*Z935*1.25/職員設定!$C$7,0))</f>
        <v>173</v>
      </c>
      <c r="AC962" s="44" t="s">
        <v>5</v>
      </c>
      <c r="AD962" s="35"/>
      <c r="AE962" s="1001"/>
      <c r="AF962" s="1045">
        <f>AD965*AE935-AG962</f>
        <v>0</v>
      </c>
      <c r="AG962" s="961">
        <f>IF(AD962="",0,ROUND(SUM(AG935:AG949)*AD962*AE935*1.25/職員設定!$C$7,0))</f>
        <v>0</v>
      </c>
      <c r="AH962" s="44" t="s">
        <v>5</v>
      </c>
      <c r="AI962" s="35"/>
      <c r="AJ962" s="1001"/>
      <c r="AK962" s="1045">
        <f>AI965*AJ935-AL962</f>
        <v>0</v>
      </c>
      <c r="AL962" s="961">
        <f>IF(AI962="",0,ROUND(SUM(AL935:AL949)*AI962*AJ935*1.25/職員設定!$C$7,0))</f>
        <v>0</v>
      </c>
      <c r="AM962" s="44" t="s">
        <v>5</v>
      </c>
      <c r="AN962" s="35"/>
      <c r="AO962" s="1001"/>
      <c r="AP962" s="1045">
        <f>AN965*AO935-AQ962</f>
        <v>0</v>
      </c>
      <c r="AQ962" s="961">
        <f>IF(AN962="",0,ROUND(SUM(AQ935:AQ949)*AN962*AO935*1.25/職員設定!$C$7,0))</f>
        <v>0</v>
      </c>
      <c r="AR962" s="44" t="s">
        <v>5</v>
      </c>
      <c r="AS962" s="35"/>
      <c r="AT962" s="1001"/>
      <c r="AU962" s="1045">
        <f>AS965*AT935-AV962</f>
        <v>0</v>
      </c>
      <c r="AV962" s="961">
        <f>IF(AS962="",0,ROUND(SUM(AV935:AV949)*AS962*AT935*1.25/職員設定!$C$7,0))</f>
        <v>0</v>
      </c>
      <c r="AW962" s="44" t="s">
        <v>5</v>
      </c>
      <c r="AX962" s="35"/>
      <c r="AY962" s="1001"/>
      <c r="AZ962" s="1045">
        <f>AX965*AY935-BA962</f>
        <v>0</v>
      </c>
      <c r="BA962" s="961">
        <f>IF(AX962="",0,ROUND(SUM(BA935:BA949)*AX962*AY935*1.25/職員設定!$C$7,0))</f>
        <v>0</v>
      </c>
      <c r="BB962" s="44" t="s">
        <v>5</v>
      </c>
      <c r="BC962" s="35"/>
      <c r="BD962" s="1001"/>
      <c r="BE962" s="1045">
        <f>BC965*BD935-BF962</f>
        <v>0</v>
      </c>
      <c r="BF962" s="961">
        <f>IF(BC962="",0,ROUND(SUM(BF935:BF949)*BC962*BD935*1.25/職員設定!$C$7,0))</f>
        <v>0</v>
      </c>
      <c r="BG962" s="44" t="s">
        <v>5</v>
      </c>
      <c r="BH962" s="35"/>
      <c r="BI962" s="1001"/>
      <c r="BJ962" s="1045">
        <f>BH965*BI935-BK962</f>
        <v>0</v>
      </c>
      <c r="BK962" s="961">
        <f>IF(BH962="",0,ROUND(SUM(BK935:BK949)*BH962*BI935*1.25/職員設定!$C$7,0))</f>
        <v>0</v>
      </c>
      <c r="BL962" s="75"/>
      <c r="BM962" s="82"/>
      <c r="BN962" s="1001"/>
      <c r="BO962" s="966"/>
      <c r="BP962" s="953"/>
      <c r="BQ962" s="75"/>
      <c r="BR962" s="82"/>
      <c r="BS962" s="1001"/>
      <c r="BT962" s="966"/>
      <c r="BU962" s="953"/>
      <c r="BV962" s="75"/>
      <c r="BW962" s="82"/>
      <c r="BX962" s="1001"/>
      <c r="BY962" s="966"/>
      <c r="BZ962" s="953"/>
      <c r="CA962" s="1082">
        <f t="shared" ref="CA962" si="416">BJ962+BK962+BE962+BF962+AZ962+BA962+AU962+AV962+AP962+AQ962+AK962+AL962+AF962+AG962+AA962+AB962+V962+W962+Q962+R962+L962+M962+G962+H962</f>
        <v>2640</v>
      </c>
      <c r="CB962" s="1024">
        <f t="shared" ref="CB962" si="417">H962+M962</f>
        <v>104</v>
      </c>
      <c r="CC962" s="946">
        <f>BK962+BF962+BA962+AV962+AQ962+AL962+AG962+AB962+W962+R962</f>
        <v>173</v>
      </c>
    </row>
    <row r="963" spans="1:81" ht="18" customHeight="1" thickBot="1">
      <c r="A963" s="1180"/>
      <c r="B963" s="1143"/>
      <c r="C963" s="1146"/>
      <c r="D963" s="48" t="s">
        <v>38</v>
      </c>
      <c r="E963" s="33">
        <v>7220</v>
      </c>
      <c r="F963" s="1001"/>
      <c r="G963" s="1046"/>
      <c r="H963" s="1096"/>
      <c r="I963" s="48" t="s">
        <v>38</v>
      </c>
      <c r="J963" s="33"/>
      <c r="K963" s="1001"/>
      <c r="L963" s="1046"/>
      <c r="M963" s="1096"/>
      <c r="N963" s="48" t="s">
        <v>38</v>
      </c>
      <c r="O963" s="33"/>
      <c r="P963" s="1001"/>
      <c r="Q963" s="1046"/>
      <c r="R963" s="979"/>
      <c r="S963" s="48" t="s">
        <v>38</v>
      </c>
      <c r="T963" s="33"/>
      <c r="U963" s="1001"/>
      <c r="V963" s="1046"/>
      <c r="W963" s="979"/>
      <c r="X963" s="48" t="s">
        <v>38</v>
      </c>
      <c r="Y963" s="33">
        <v>12033</v>
      </c>
      <c r="Z963" s="1001"/>
      <c r="AA963" s="1046"/>
      <c r="AB963" s="979"/>
      <c r="AC963" s="48" t="s">
        <v>38</v>
      </c>
      <c r="AD963" s="33"/>
      <c r="AE963" s="1001"/>
      <c r="AF963" s="1046"/>
      <c r="AG963" s="979"/>
      <c r="AH963" s="48" t="s">
        <v>38</v>
      </c>
      <c r="AI963" s="33"/>
      <c r="AJ963" s="1001"/>
      <c r="AK963" s="1046"/>
      <c r="AL963" s="979"/>
      <c r="AM963" s="48" t="s">
        <v>38</v>
      </c>
      <c r="AN963" s="33"/>
      <c r="AO963" s="1001"/>
      <c r="AP963" s="1046"/>
      <c r="AQ963" s="979"/>
      <c r="AR963" s="48" t="s">
        <v>38</v>
      </c>
      <c r="AS963" s="33"/>
      <c r="AT963" s="1001"/>
      <c r="AU963" s="1046"/>
      <c r="AV963" s="979"/>
      <c r="AW963" s="48" t="s">
        <v>38</v>
      </c>
      <c r="AX963" s="33"/>
      <c r="AY963" s="1001"/>
      <c r="AZ963" s="1046"/>
      <c r="BA963" s="979"/>
      <c r="BB963" s="48" t="s">
        <v>38</v>
      </c>
      <c r="BC963" s="33"/>
      <c r="BD963" s="1001"/>
      <c r="BE963" s="1046"/>
      <c r="BF963" s="979"/>
      <c r="BG963" s="48" t="s">
        <v>38</v>
      </c>
      <c r="BH963" s="33"/>
      <c r="BI963" s="1001"/>
      <c r="BJ963" s="1046"/>
      <c r="BK963" s="979"/>
      <c r="BL963" s="79"/>
      <c r="BM963" s="80"/>
      <c r="BN963" s="1001"/>
      <c r="BO963" s="967"/>
      <c r="BP963" s="954"/>
      <c r="BQ963" s="79"/>
      <c r="BR963" s="80"/>
      <c r="BS963" s="1001"/>
      <c r="BT963" s="967"/>
      <c r="BU963" s="954"/>
      <c r="BV963" s="79"/>
      <c r="BW963" s="80"/>
      <c r="BX963" s="1001"/>
      <c r="BY963" s="967"/>
      <c r="BZ963" s="954"/>
      <c r="CA963" s="1004"/>
      <c r="CB963" s="1020"/>
      <c r="CC963" s="946"/>
    </row>
    <row r="964" spans="1:81" s="230" customFormat="1" ht="18" customHeight="1" thickBot="1">
      <c r="A964" s="1180"/>
      <c r="B964" s="1143"/>
      <c r="C964" s="1146"/>
      <c r="D964" s="468" t="s">
        <v>6</v>
      </c>
      <c r="E964" s="6">
        <f>ROUND(E962*職員設定!P25,0)</f>
        <v>6228</v>
      </c>
      <c r="F964" s="1001"/>
      <c r="G964" s="1046"/>
      <c r="H964" s="1096"/>
      <c r="I964" s="468" t="s">
        <v>6</v>
      </c>
      <c r="J964" s="6">
        <f>ROUND(J962*職員設定!P25,0)</f>
        <v>0</v>
      </c>
      <c r="K964" s="1001"/>
      <c r="L964" s="1046"/>
      <c r="M964" s="1096"/>
      <c r="N964" s="468" t="s">
        <v>6</v>
      </c>
      <c r="O964" s="6">
        <f>ROUND(O962*職員設定!$P$25,0)</f>
        <v>0</v>
      </c>
      <c r="P964" s="1001"/>
      <c r="Q964" s="1046"/>
      <c r="R964" s="979"/>
      <c r="S964" s="468" t="s">
        <v>6</v>
      </c>
      <c r="T964" s="6">
        <f>ROUND(T962*職員設定!$P$25,0)</f>
        <v>0</v>
      </c>
      <c r="U964" s="1001"/>
      <c r="V964" s="1046"/>
      <c r="W964" s="979"/>
      <c r="X964" s="468" t="s">
        <v>6</v>
      </c>
      <c r="Y964" s="6">
        <f>ROUND(Y962*職員設定!$P$25,0)</f>
        <v>10385</v>
      </c>
      <c r="Z964" s="1001"/>
      <c r="AA964" s="1046"/>
      <c r="AB964" s="979"/>
      <c r="AC964" s="468" t="s">
        <v>6</v>
      </c>
      <c r="AD964" s="6">
        <f>ROUND(AD962*職員設定!$P$25,0)</f>
        <v>0</v>
      </c>
      <c r="AE964" s="1001"/>
      <c r="AF964" s="1046"/>
      <c r="AG964" s="979"/>
      <c r="AH964" s="468" t="s">
        <v>6</v>
      </c>
      <c r="AI964" s="6">
        <f>ROUND(AI962*職員設定!$P$25,0)</f>
        <v>0</v>
      </c>
      <c r="AJ964" s="1001"/>
      <c r="AK964" s="1046"/>
      <c r="AL964" s="979"/>
      <c r="AM964" s="468" t="s">
        <v>6</v>
      </c>
      <c r="AN964" s="6">
        <f>ROUND(AN962*職員設定!$P$25,0)</f>
        <v>0</v>
      </c>
      <c r="AO964" s="1001"/>
      <c r="AP964" s="1046"/>
      <c r="AQ964" s="979"/>
      <c r="AR964" s="468" t="s">
        <v>6</v>
      </c>
      <c r="AS964" s="6">
        <f>ROUND(AS962*職員設定!$P$25,0)</f>
        <v>0</v>
      </c>
      <c r="AT964" s="1001"/>
      <c r="AU964" s="1046"/>
      <c r="AV964" s="979"/>
      <c r="AW964" s="468" t="s">
        <v>6</v>
      </c>
      <c r="AX964" s="6">
        <f>ROUND(AX962*職員設定!$P$25,0)</f>
        <v>0</v>
      </c>
      <c r="AY964" s="1001"/>
      <c r="AZ964" s="1046"/>
      <c r="BA964" s="979"/>
      <c r="BB964" s="468" t="s">
        <v>6</v>
      </c>
      <c r="BC964" s="6">
        <f>ROUND(BC962*職員設定!$P$25,0)</f>
        <v>0</v>
      </c>
      <c r="BD964" s="1001"/>
      <c r="BE964" s="1046"/>
      <c r="BF964" s="979"/>
      <c r="BG964" s="468" t="s">
        <v>6</v>
      </c>
      <c r="BH964" s="6">
        <f>ROUND(BH962*職員設定!$P$25,0)</f>
        <v>0</v>
      </c>
      <c r="BI964" s="1001"/>
      <c r="BJ964" s="1046"/>
      <c r="BK964" s="979"/>
      <c r="BL964" s="434"/>
      <c r="BM964" s="28"/>
      <c r="BN964" s="1001"/>
      <c r="BO964" s="967"/>
      <c r="BP964" s="954"/>
      <c r="BQ964" s="434"/>
      <c r="BR964" s="28"/>
      <c r="BS964" s="1001"/>
      <c r="BT964" s="967"/>
      <c r="BU964" s="954"/>
      <c r="BV964" s="434"/>
      <c r="BW964" s="28"/>
      <c r="BX964" s="1001"/>
      <c r="BY964" s="967"/>
      <c r="BZ964" s="954"/>
      <c r="CA964" s="1004"/>
      <c r="CB964" s="1020"/>
      <c r="CC964" s="946"/>
    </row>
    <row r="965" spans="1:81" ht="18" customHeight="1" thickBot="1">
      <c r="A965" s="1180"/>
      <c r="B965" s="1143"/>
      <c r="C965" s="1147"/>
      <c r="D965" s="53" t="s">
        <v>7</v>
      </c>
      <c r="E965" s="19">
        <f>E963-E964</f>
        <v>992</v>
      </c>
      <c r="F965" s="1001"/>
      <c r="G965" s="1047"/>
      <c r="H965" s="1097"/>
      <c r="I965" s="53" t="s">
        <v>7</v>
      </c>
      <c r="J965" s="19">
        <f>J963-J964</f>
        <v>0</v>
      </c>
      <c r="K965" s="1001"/>
      <c r="L965" s="1047"/>
      <c r="M965" s="1097"/>
      <c r="N965" s="53" t="s">
        <v>7</v>
      </c>
      <c r="O965" s="19">
        <f>O963-O964</f>
        <v>0</v>
      </c>
      <c r="P965" s="1001"/>
      <c r="Q965" s="1047"/>
      <c r="R965" s="980"/>
      <c r="S965" s="53" t="s">
        <v>7</v>
      </c>
      <c r="T965" s="19">
        <f>T963-T964</f>
        <v>0</v>
      </c>
      <c r="U965" s="1001"/>
      <c r="V965" s="1047"/>
      <c r="W965" s="980"/>
      <c r="X965" s="53" t="s">
        <v>7</v>
      </c>
      <c r="Y965" s="19">
        <f>Y963-Y964</f>
        <v>1648</v>
      </c>
      <c r="Z965" s="1001"/>
      <c r="AA965" s="1047"/>
      <c r="AB965" s="980"/>
      <c r="AC965" s="53" t="s">
        <v>7</v>
      </c>
      <c r="AD965" s="19">
        <f>AD963-AD964</f>
        <v>0</v>
      </c>
      <c r="AE965" s="1001"/>
      <c r="AF965" s="1047"/>
      <c r="AG965" s="980"/>
      <c r="AH965" s="53" t="s">
        <v>7</v>
      </c>
      <c r="AI965" s="19">
        <f>AI963-AI964</f>
        <v>0</v>
      </c>
      <c r="AJ965" s="1001"/>
      <c r="AK965" s="1047"/>
      <c r="AL965" s="980"/>
      <c r="AM965" s="53" t="s">
        <v>7</v>
      </c>
      <c r="AN965" s="19">
        <f>AN963-AN964</f>
        <v>0</v>
      </c>
      <c r="AO965" s="1001"/>
      <c r="AP965" s="1047"/>
      <c r="AQ965" s="980"/>
      <c r="AR965" s="53" t="s">
        <v>7</v>
      </c>
      <c r="AS965" s="19">
        <f>AS963-AS964</f>
        <v>0</v>
      </c>
      <c r="AT965" s="1001"/>
      <c r="AU965" s="1047"/>
      <c r="AV965" s="980"/>
      <c r="AW965" s="53" t="s">
        <v>7</v>
      </c>
      <c r="AX965" s="19">
        <f>AX963-AX964</f>
        <v>0</v>
      </c>
      <c r="AY965" s="1001"/>
      <c r="AZ965" s="1047"/>
      <c r="BA965" s="980"/>
      <c r="BB965" s="53" t="s">
        <v>7</v>
      </c>
      <c r="BC965" s="19">
        <f>BC963-BC964</f>
        <v>0</v>
      </c>
      <c r="BD965" s="1001"/>
      <c r="BE965" s="1047"/>
      <c r="BF965" s="980"/>
      <c r="BG965" s="53" t="s">
        <v>7</v>
      </c>
      <c r="BH965" s="19">
        <f>BH963-BH964</f>
        <v>0</v>
      </c>
      <c r="BI965" s="1001"/>
      <c r="BJ965" s="1047"/>
      <c r="BK965" s="980"/>
      <c r="BL965" s="85"/>
      <c r="BM965" s="84"/>
      <c r="BN965" s="1001"/>
      <c r="BO965" s="968"/>
      <c r="BP965" s="955"/>
      <c r="BQ965" s="85"/>
      <c r="BR965" s="84"/>
      <c r="BS965" s="1001"/>
      <c r="BT965" s="968"/>
      <c r="BU965" s="955"/>
      <c r="BV965" s="85"/>
      <c r="BW965" s="84"/>
      <c r="BX965" s="1001"/>
      <c r="BY965" s="968"/>
      <c r="BZ965" s="955"/>
      <c r="CA965" s="1005"/>
      <c r="CB965" s="1021"/>
      <c r="CC965" s="946">
        <f t="shared" si="413"/>
        <v>0</v>
      </c>
    </row>
    <row r="966" spans="1:81" ht="18" customHeight="1" thickBot="1">
      <c r="A966" s="1180"/>
      <c r="B966" s="1143"/>
      <c r="C966" s="1145" t="s">
        <v>40</v>
      </c>
      <c r="D966" s="44" t="s">
        <v>8</v>
      </c>
      <c r="E966" s="35"/>
      <c r="F966" s="1001"/>
      <c r="G966" s="1045">
        <f>E969*F935-H966</f>
        <v>0</v>
      </c>
      <c r="H966" s="1095"/>
      <c r="I966" s="44" t="s">
        <v>8</v>
      </c>
      <c r="J966" s="35"/>
      <c r="K966" s="1001"/>
      <c r="L966" s="1045">
        <f>J969*K935-M966</f>
        <v>0</v>
      </c>
      <c r="M966" s="1095"/>
      <c r="N966" s="44" t="s">
        <v>8</v>
      </c>
      <c r="O966" s="35"/>
      <c r="P966" s="1001"/>
      <c r="Q966" s="1045">
        <f>O969*P935-R966</f>
        <v>0</v>
      </c>
      <c r="R966" s="961">
        <f>IF(O966="",0,ROUND(SUM(R935:R949)*O966*P935*1.35/職員設定!$C$7,0))</f>
        <v>0</v>
      </c>
      <c r="S966" s="44" t="s">
        <v>8</v>
      </c>
      <c r="T966" s="35"/>
      <c r="U966" s="1001"/>
      <c r="V966" s="1045">
        <f>T969*U935-W966</f>
        <v>0</v>
      </c>
      <c r="W966" s="961">
        <f>IF(T966="",0,ROUND(SUM(W935:W949)*T966*U935*1.35/職員設定!$C$7,0))</f>
        <v>0</v>
      </c>
      <c r="X966" s="44" t="s">
        <v>8</v>
      </c>
      <c r="Y966" s="35"/>
      <c r="Z966" s="1001"/>
      <c r="AA966" s="1045">
        <f>Y969*Z935-AB966</f>
        <v>0</v>
      </c>
      <c r="AB966" s="961">
        <f>IF(Y966="",0,ROUND(SUM(AB935:AB949)*Y966*Z935*1.35/職員設定!$C$7,0))</f>
        <v>0</v>
      </c>
      <c r="AC966" s="44" t="s">
        <v>8</v>
      </c>
      <c r="AD966" s="35"/>
      <c r="AE966" s="1001"/>
      <c r="AF966" s="1045">
        <f>AD969*AE935-AG966</f>
        <v>0</v>
      </c>
      <c r="AG966" s="961">
        <f>IF(AD966="",0,ROUND(SUM(AG935:AG949)*AD966*AE935*1.35/職員設定!$C$7,0))</f>
        <v>0</v>
      </c>
      <c r="AH966" s="44" t="s">
        <v>8</v>
      </c>
      <c r="AI966" s="35"/>
      <c r="AJ966" s="1001"/>
      <c r="AK966" s="1045">
        <f>AI969*AJ935-AL966</f>
        <v>0</v>
      </c>
      <c r="AL966" s="961">
        <f>IF(AI966="",0,ROUND(SUM(AL935:AL949)*AI966*AJ935*1.35/職員設定!$C$7,0))</f>
        <v>0</v>
      </c>
      <c r="AM966" s="44" t="s">
        <v>8</v>
      </c>
      <c r="AN966" s="35"/>
      <c r="AO966" s="1001"/>
      <c r="AP966" s="1045">
        <f>AN969*AO935-AQ966</f>
        <v>0</v>
      </c>
      <c r="AQ966" s="961">
        <f>IF(AN966="",0,ROUND(SUM(AQ935:AQ949)*AN966*AO935*1.35/職員設定!$C$7,0))</f>
        <v>0</v>
      </c>
      <c r="AR966" s="44" t="s">
        <v>8</v>
      </c>
      <c r="AS966" s="35"/>
      <c r="AT966" s="1001"/>
      <c r="AU966" s="1045">
        <f>AS969*AT935-AV966</f>
        <v>0</v>
      </c>
      <c r="AV966" s="961">
        <f>IF(AS966="",0,ROUND(SUM(AV935:AV949)*AS966*AT935*1.35/職員設定!$C$7,0))</f>
        <v>0</v>
      </c>
      <c r="AW966" s="44" t="s">
        <v>8</v>
      </c>
      <c r="AX966" s="35"/>
      <c r="AY966" s="1001"/>
      <c r="AZ966" s="1045">
        <f>AX969*AY935-BA966</f>
        <v>0</v>
      </c>
      <c r="BA966" s="961">
        <f>IF(AX966="",0,ROUND(SUM(BA935:BA949)*AX966*AY935*1.35/職員設定!$C$7,0))</f>
        <v>0</v>
      </c>
      <c r="BB966" s="44" t="s">
        <v>8</v>
      </c>
      <c r="BC966" s="35"/>
      <c r="BD966" s="1001"/>
      <c r="BE966" s="1045">
        <f>BC969*BD935-BF966</f>
        <v>0</v>
      </c>
      <c r="BF966" s="961">
        <f>IF(BC966="",0,ROUND(SUM(BF935:BF949)*BC966*BD935*1.35/職員設定!$C$7,0))</f>
        <v>0</v>
      </c>
      <c r="BG966" s="44" t="s">
        <v>8</v>
      </c>
      <c r="BH966" s="35"/>
      <c r="BI966" s="1001"/>
      <c r="BJ966" s="1045">
        <f>BH969*BI935-BK966</f>
        <v>0</v>
      </c>
      <c r="BK966" s="961">
        <f>IF(BH966="",0,ROUND(SUM(BK935:BK949)*BH966*BI935*1.35/職員設定!$C$7,0))</f>
        <v>0</v>
      </c>
      <c r="BL966" s="75"/>
      <c r="BM966" s="82"/>
      <c r="BN966" s="1001"/>
      <c r="BO966" s="966"/>
      <c r="BP966" s="953"/>
      <c r="BQ966" s="75"/>
      <c r="BR966" s="82"/>
      <c r="BS966" s="1001"/>
      <c r="BT966" s="966"/>
      <c r="BU966" s="953"/>
      <c r="BV966" s="75"/>
      <c r="BW966" s="82"/>
      <c r="BX966" s="1001"/>
      <c r="BY966" s="966"/>
      <c r="BZ966" s="953"/>
      <c r="CA966" s="1082">
        <f t="shared" ref="CA966" si="418">BJ966+BK966+BE966+BF966+AZ966+BA966+AU966+AV966+AP966+AQ966+AK966+AL966+AF966+AG966+AA966+AB966+V966+W966+Q966+R966+L966+M966+G966+H966</f>
        <v>0</v>
      </c>
      <c r="CB966" s="1024">
        <f t="shared" ref="CB966" si="419">H966+M966</f>
        <v>0</v>
      </c>
      <c r="CC966" s="946">
        <f t="shared" si="413"/>
        <v>0</v>
      </c>
    </row>
    <row r="967" spans="1:81" ht="18" customHeight="1" thickBot="1">
      <c r="A967" s="1180"/>
      <c r="B967" s="1143"/>
      <c r="C967" s="1146"/>
      <c r="D967" s="48" t="s">
        <v>38</v>
      </c>
      <c r="E967" s="33"/>
      <c r="F967" s="1001"/>
      <c r="G967" s="1046"/>
      <c r="H967" s="1096"/>
      <c r="I967" s="48" t="s">
        <v>38</v>
      </c>
      <c r="J967" s="33"/>
      <c r="K967" s="1001"/>
      <c r="L967" s="1046"/>
      <c r="M967" s="1096"/>
      <c r="N967" s="48" t="s">
        <v>38</v>
      </c>
      <c r="O967" s="33"/>
      <c r="P967" s="1001"/>
      <c r="Q967" s="1046"/>
      <c r="R967" s="979"/>
      <c r="S967" s="48" t="s">
        <v>38</v>
      </c>
      <c r="T967" s="33"/>
      <c r="U967" s="1001"/>
      <c r="V967" s="1046"/>
      <c r="W967" s="979"/>
      <c r="X967" s="48" t="s">
        <v>38</v>
      </c>
      <c r="Y967" s="33"/>
      <c r="Z967" s="1001"/>
      <c r="AA967" s="1046"/>
      <c r="AB967" s="979"/>
      <c r="AC967" s="48" t="s">
        <v>38</v>
      </c>
      <c r="AD967" s="33"/>
      <c r="AE967" s="1001"/>
      <c r="AF967" s="1046"/>
      <c r="AG967" s="979"/>
      <c r="AH967" s="48" t="s">
        <v>38</v>
      </c>
      <c r="AI967" s="33"/>
      <c r="AJ967" s="1001"/>
      <c r="AK967" s="1046"/>
      <c r="AL967" s="979"/>
      <c r="AM967" s="48" t="s">
        <v>38</v>
      </c>
      <c r="AN967" s="33"/>
      <c r="AO967" s="1001"/>
      <c r="AP967" s="1046"/>
      <c r="AQ967" s="979"/>
      <c r="AR967" s="48" t="s">
        <v>38</v>
      </c>
      <c r="AS967" s="33"/>
      <c r="AT967" s="1001"/>
      <c r="AU967" s="1046"/>
      <c r="AV967" s="979"/>
      <c r="AW967" s="48" t="s">
        <v>38</v>
      </c>
      <c r="AX967" s="33"/>
      <c r="AY967" s="1001"/>
      <c r="AZ967" s="1046"/>
      <c r="BA967" s="979"/>
      <c r="BB967" s="48" t="s">
        <v>38</v>
      </c>
      <c r="BC967" s="33"/>
      <c r="BD967" s="1001"/>
      <c r="BE967" s="1046"/>
      <c r="BF967" s="979"/>
      <c r="BG967" s="48" t="s">
        <v>38</v>
      </c>
      <c r="BH967" s="33"/>
      <c r="BI967" s="1001"/>
      <c r="BJ967" s="1046"/>
      <c r="BK967" s="979"/>
      <c r="BL967" s="79"/>
      <c r="BM967" s="80"/>
      <c r="BN967" s="1001"/>
      <c r="BO967" s="967"/>
      <c r="BP967" s="954"/>
      <c r="BQ967" s="79"/>
      <c r="BR967" s="80"/>
      <c r="BS967" s="1001"/>
      <c r="BT967" s="967"/>
      <c r="BU967" s="954"/>
      <c r="BV967" s="79"/>
      <c r="BW967" s="80"/>
      <c r="BX967" s="1001"/>
      <c r="BY967" s="967"/>
      <c r="BZ967" s="954"/>
      <c r="CA967" s="1004"/>
      <c r="CB967" s="1020"/>
      <c r="CC967" s="946"/>
    </row>
    <row r="968" spans="1:81" s="230" customFormat="1" ht="18" customHeight="1" thickBot="1">
      <c r="A968" s="1180"/>
      <c r="B968" s="1143"/>
      <c r="C968" s="1146"/>
      <c r="D968" s="468" t="s">
        <v>9</v>
      </c>
      <c r="E968" s="6">
        <f>ROUND(E966*職員設定!Q25,0)</f>
        <v>0</v>
      </c>
      <c r="F968" s="1001"/>
      <c r="G968" s="1046"/>
      <c r="H968" s="1096"/>
      <c r="I968" s="468" t="s">
        <v>9</v>
      </c>
      <c r="J968" s="6">
        <f>ROUND(J966*職員設定!Q25,0)</f>
        <v>0</v>
      </c>
      <c r="K968" s="1001"/>
      <c r="L968" s="1046"/>
      <c r="M968" s="1096"/>
      <c r="N968" s="468" t="s">
        <v>9</v>
      </c>
      <c r="O968" s="6">
        <f>ROUND(O966*職員設定!$Q$25,0)</f>
        <v>0</v>
      </c>
      <c r="P968" s="1001"/>
      <c r="Q968" s="1046"/>
      <c r="R968" s="979"/>
      <c r="S968" s="468" t="s">
        <v>9</v>
      </c>
      <c r="T968" s="6">
        <f>ROUND(T966*職員設定!$Q$25,0)</f>
        <v>0</v>
      </c>
      <c r="U968" s="1001"/>
      <c r="V968" s="1046"/>
      <c r="W968" s="979"/>
      <c r="X968" s="468" t="s">
        <v>9</v>
      </c>
      <c r="Y968" s="6">
        <f>ROUND(Y966*職員設定!$Q$25,0)</f>
        <v>0</v>
      </c>
      <c r="Z968" s="1001"/>
      <c r="AA968" s="1046"/>
      <c r="AB968" s="979"/>
      <c r="AC968" s="468" t="s">
        <v>9</v>
      </c>
      <c r="AD968" s="6">
        <f>ROUND(AD966*職員設定!$Q$25,0)</f>
        <v>0</v>
      </c>
      <c r="AE968" s="1001"/>
      <c r="AF968" s="1046"/>
      <c r="AG968" s="979"/>
      <c r="AH968" s="468" t="s">
        <v>9</v>
      </c>
      <c r="AI968" s="6">
        <f>ROUND(AI966*職員設定!$Q$25,0)</f>
        <v>0</v>
      </c>
      <c r="AJ968" s="1001"/>
      <c r="AK968" s="1046"/>
      <c r="AL968" s="979"/>
      <c r="AM968" s="468" t="s">
        <v>9</v>
      </c>
      <c r="AN968" s="6">
        <f>ROUND(AN966*職員設定!$Q$25,0)</f>
        <v>0</v>
      </c>
      <c r="AO968" s="1001"/>
      <c r="AP968" s="1046"/>
      <c r="AQ968" s="979"/>
      <c r="AR968" s="468" t="s">
        <v>9</v>
      </c>
      <c r="AS968" s="6">
        <f>ROUND(AS966*職員設定!$Q$25,0)</f>
        <v>0</v>
      </c>
      <c r="AT968" s="1001"/>
      <c r="AU968" s="1046"/>
      <c r="AV968" s="979"/>
      <c r="AW968" s="468" t="s">
        <v>9</v>
      </c>
      <c r="AX968" s="6">
        <f>ROUND(AX966*職員設定!$Q$25,0)</f>
        <v>0</v>
      </c>
      <c r="AY968" s="1001"/>
      <c r="AZ968" s="1046"/>
      <c r="BA968" s="979"/>
      <c r="BB968" s="468" t="s">
        <v>9</v>
      </c>
      <c r="BC968" s="6">
        <f>ROUND(BC966*職員設定!$Q$25,0)</f>
        <v>0</v>
      </c>
      <c r="BD968" s="1001"/>
      <c r="BE968" s="1046"/>
      <c r="BF968" s="979"/>
      <c r="BG968" s="468" t="s">
        <v>9</v>
      </c>
      <c r="BH968" s="6">
        <f>ROUND(BH966*職員設定!$Q$25,0)</f>
        <v>0</v>
      </c>
      <c r="BI968" s="1001"/>
      <c r="BJ968" s="1046"/>
      <c r="BK968" s="979"/>
      <c r="BL968" s="434"/>
      <c r="BM968" s="28"/>
      <c r="BN968" s="1001"/>
      <c r="BO968" s="967"/>
      <c r="BP968" s="954"/>
      <c r="BQ968" s="434"/>
      <c r="BR968" s="28"/>
      <c r="BS968" s="1001"/>
      <c r="BT968" s="967"/>
      <c r="BU968" s="954"/>
      <c r="BV968" s="434"/>
      <c r="BW968" s="28"/>
      <c r="BX968" s="1001"/>
      <c r="BY968" s="967"/>
      <c r="BZ968" s="954"/>
      <c r="CA968" s="1004"/>
      <c r="CB968" s="1020"/>
      <c r="CC968" s="946"/>
    </row>
    <row r="969" spans="1:81" ht="18" customHeight="1" thickBot="1">
      <c r="A969" s="1180"/>
      <c r="B969" s="1143"/>
      <c r="C969" s="1147"/>
      <c r="D969" s="53" t="s">
        <v>10</v>
      </c>
      <c r="E969" s="19">
        <f>E967-E968</f>
        <v>0</v>
      </c>
      <c r="F969" s="1001"/>
      <c r="G969" s="1047"/>
      <c r="H969" s="1097"/>
      <c r="I969" s="53" t="s">
        <v>10</v>
      </c>
      <c r="J969" s="19">
        <f>J967-J968</f>
        <v>0</v>
      </c>
      <c r="K969" s="1001"/>
      <c r="L969" s="1047"/>
      <c r="M969" s="1097"/>
      <c r="N969" s="53" t="s">
        <v>10</v>
      </c>
      <c r="O969" s="19">
        <f>O967-O968</f>
        <v>0</v>
      </c>
      <c r="P969" s="1001"/>
      <c r="Q969" s="1047"/>
      <c r="R969" s="980"/>
      <c r="S969" s="53" t="s">
        <v>10</v>
      </c>
      <c r="T969" s="19">
        <f>T967-T968</f>
        <v>0</v>
      </c>
      <c r="U969" s="1001"/>
      <c r="V969" s="1047"/>
      <c r="W969" s="980"/>
      <c r="X969" s="53" t="s">
        <v>10</v>
      </c>
      <c r="Y969" s="19">
        <f>Y967-Y968</f>
        <v>0</v>
      </c>
      <c r="Z969" s="1001"/>
      <c r="AA969" s="1047"/>
      <c r="AB969" s="980"/>
      <c r="AC969" s="53" t="s">
        <v>10</v>
      </c>
      <c r="AD969" s="19">
        <f>AD967-AD968</f>
        <v>0</v>
      </c>
      <c r="AE969" s="1001"/>
      <c r="AF969" s="1047"/>
      <c r="AG969" s="980"/>
      <c r="AH969" s="53" t="s">
        <v>10</v>
      </c>
      <c r="AI969" s="19">
        <f>AI967-AI968</f>
        <v>0</v>
      </c>
      <c r="AJ969" s="1001"/>
      <c r="AK969" s="1047"/>
      <c r="AL969" s="980"/>
      <c r="AM969" s="53" t="s">
        <v>10</v>
      </c>
      <c r="AN969" s="19">
        <f>AN967-AN968</f>
        <v>0</v>
      </c>
      <c r="AO969" s="1001"/>
      <c r="AP969" s="1047"/>
      <c r="AQ969" s="980"/>
      <c r="AR969" s="53" t="s">
        <v>10</v>
      </c>
      <c r="AS969" s="19">
        <f>AS967-AS968</f>
        <v>0</v>
      </c>
      <c r="AT969" s="1001"/>
      <c r="AU969" s="1047"/>
      <c r="AV969" s="980"/>
      <c r="AW969" s="53" t="s">
        <v>10</v>
      </c>
      <c r="AX969" s="19">
        <f>AX967-AX968</f>
        <v>0</v>
      </c>
      <c r="AY969" s="1001"/>
      <c r="AZ969" s="1047"/>
      <c r="BA969" s="980"/>
      <c r="BB969" s="53" t="s">
        <v>10</v>
      </c>
      <c r="BC969" s="19">
        <f>BC967-BC968</f>
        <v>0</v>
      </c>
      <c r="BD969" s="1001"/>
      <c r="BE969" s="1047"/>
      <c r="BF969" s="980"/>
      <c r="BG969" s="53" t="s">
        <v>10</v>
      </c>
      <c r="BH969" s="19">
        <f>BH967-BH968</f>
        <v>0</v>
      </c>
      <c r="BI969" s="1001"/>
      <c r="BJ969" s="1047"/>
      <c r="BK969" s="980"/>
      <c r="BL969" s="85"/>
      <c r="BM969" s="84"/>
      <c r="BN969" s="1001"/>
      <c r="BO969" s="968"/>
      <c r="BP969" s="955"/>
      <c r="BQ969" s="85"/>
      <c r="BR969" s="84"/>
      <c r="BS969" s="1001"/>
      <c r="BT969" s="968"/>
      <c r="BU969" s="955"/>
      <c r="BV969" s="85"/>
      <c r="BW969" s="84"/>
      <c r="BX969" s="1001"/>
      <c r="BY969" s="968"/>
      <c r="BZ969" s="955"/>
      <c r="CA969" s="1005"/>
      <c r="CB969" s="1021"/>
      <c r="CC969" s="946">
        <f t="shared" ref="CC969" si="420">BK969+BF969+BA969+AV969+AQ969+AL969+AG969+AB969+W969+R969</f>
        <v>0</v>
      </c>
    </row>
    <row r="970" spans="1:81" ht="18" customHeight="1" thickBot="1">
      <c r="A970" s="1180"/>
      <c r="B970" s="1143"/>
      <c r="C970" s="1146" t="s">
        <v>43</v>
      </c>
      <c r="D970" s="48" t="s">
        <v>11</v>
      </c>
      <c r="E970" s="36"/>
      <c r="F970" s="1001"/>
      <c r="G970" s="1046">
        <f>E973*F935-H970</f>
        <v>0</v>
      </c>
      <c r="H970" s="1095"/>
      <c r="I970" s="48" t="s">
        <v>11</v>
      </c>
      <c r="J970" s="36"/>
      <c r="K970" s="1001"/>
      <c r="L970" s="1046">
        <f>J973*K935-M970</f>
        <v>0</v>
      </c>
      <c r="M970" s="1095"/>
      <c r="N970" s="48" t="s">
        <v>11</v>
      </c>
      <c r="O970" s="36"/>
      <c r="P970" s="1001"/>
      <c r="Q970" s="1046">
        <f>O973*P935-R970</f>
        <v>0</v>
      </c>
      <c r="R970" s="961">
        <f>IF(O970="",0,ROUND(SUM(R935:R949)*O970*P935*0.25/職員設定!$C$7,0))</f>
        <v>0</v>
      </c>
      <c r="S970" s="48" t="s">
        <v>11</v>
      </c>
      <c r="T970" s="36"/>
      <c r="U970" s="1001"/>
      <c r="V970" s="1046">
        <f>T973*U935-W970</f>
        <v>0</v>
      </c>
      <c r="W970" s="961">
        <f>IF(T970="",0,ROUND(SUM(W935:W949)*T970*U935*0.25/職員設定!$C$7,0))</f>
        <v>0</v>
      </c>
      <c r="X970" s="48" t="s">
        <v>11</v>
      </c>
      <c r="Y970" s="36"/>
      <c r="Z970" s="1001"/>
      <c r="AA970" s="1046">
        <f>Y973*Z935-AB970</f>
        <v>0</v>
      </c>
      <c r="AB970" s="961">
        <f>IF(Y970="",0,ROUND(SUM(AB935:AB949)*Y970*Z935*0.25/職員設定!$C$7,0))</f>
        <v>0</v>
      </c>
      <c r="AC970" s="48" t="s">
        <v>11</v>
      </c>
      <c r="AD970" s="36"/>
      <c r="AE970" s="1001"/>
      <c r="AF970" s="1046">
        <f>AD973*AE935-AG970</f>
        <v>0</v>
      </c>
      <c r="AG970" s="961">
        <f>IF(AD970="",0,ROUND(SUM(AG935:AG949)*AD970*AE935*0.25/職員設定!$C$7,0))</f>
        <v>0</v>
      </c>
      <c r="AH970" s="48" t="s">
        <v>11</v>
      </c>
      <c r="AI970" s="36"/>
      <c r="AJ970" s="1001"/>
      <c r="AK970" s="1046">
        <f>AI973*AJ935-AL970</f>
        <v>0</v>
      </c>
      <c r="AL970" s="961">
        <f>IF(AI970="",0,ROUND(SUM(AL935:AL949)*AI970*AJ935*0.25/職員設定!$C$7,0))</f>
        <v>0</v>
      </c>
      <c r="AM970" s="48" t="s">
        <v>11</v>
      </c>
      <c r="AN970" s="36"/>
      <c r="AO970" s="1001"/>
      <c r="AP970" s="1046">
        <f>AN973*AO935-AQ970</f>
        <v>0</v>
      </c>
      <c r="AQ970" s="961">
        <f>IF(AN970="",0,ROUND(SUM(AQ935:AQ949)*AN970*AO935*0.25/職員設定!$C$7,0))</f>
        <v>0</v>
      </c>
      <c r="AR970" s="48" t="s">
        <v>11</v>
      </c>
      <c r="AS970" s="36"/>
      <c r="AT970" s="1001"/>
      <c r="AU970" s="1046">
        <f>AS973*AT935-AV970</f>
        <v>0</v>
      </c>
      <c r="AV970" s="961">
        <f>IF(AS970="",0,ROUND(SUM(AV935:AV949)*AS970*AT935*0.25/職員設定!$C$7,0))</f>
        <v>0</v>
      </c>
      <c r="AW970" s="48" t="s">
        <v>11</v>
      </c>
      <c r="AX970" s="36"/>
      <c r="AY970" s="1001"/>
      <c r="AZ970" s="1046">
        <f>AX973*AY935-BA970</f>
        <v>0</v>
      </c>
      <c r="BA970" s="961">
        <f>IF(AX970="",0,ROUND(SUM(BA935:BA949)*AX970*AY935*0.25/職員設定!$C$7,0))</f>
        <v>0</v>
      </c>
      <c r="BB970" s="48" t="s">
        <v>11</v>
      </c>
      <c r="BC970" s="36"/>
      <c r="BD970" s="1001"/>
      <c r="BE970" s="1046">
        <f>BC973*BD935-BF970</f>
        <v>0</v>
      </c>
      <c r="BF970" s="961">
        <f>IF(BC970="",0,ROUND(SUM(BF935:BF949)*BC970*BD935*0.25/職員設定!$C$7,0))</f>
        <v>0</v>
      </c>
      <c r="BG970" s="48" t="s">
        <v>11</v>
      </c>
      <c r="BH970" s="36"/>
      <c r="BI970" s="1001"/>
      <c r="BJ970" s="1046">
        <f>BH973*BI935-BK970</f>
        <v>0</v>
      </c>
      <c r="BK970" s="961">
        <f>IF(BH970="",0,ROUND(SUM(BK935:BK949)*BH970*BI935*0.25/職員設定!$C$7,0))</f>
        <v>0</v>
      </c>
      <c r="BL970" s="79"/>
      <c r="BM970" s="86"/>
      <c r="BN970" s="1001"/>
      <c r="BO970" s="969"/>
      <c r="BP970" s="953"/>
      <c r="BQ970" s="79"/>
      <c r="BR970" s="86"/>
      <c r="BS970" s="1001"/>
      <c r="BT970" s="969"/>
      <c r="BU970" s="953"/>
      <c r="BV970" s="79"/>
      <c r="BW970" s="86"/>
      <c r="BX970" s="1001"/>
      <c r="BY970" s="969"/>
      <c r="BZ970" s="953"/>
      <c r="CA970" s="1082">
        <f t="shared" ref="CA970" si="421">BJ970+BK970+BE970+BF970+AZ970+BA970+AU970+AV970+AP970+AQ970+AK970+AL970+AF970+AG970+AA970+AB970+V970+W970+Q970+R970+L970+M970+G970+H970</f>
        <v>0</v>
      </c>
      <c r="CB970" s="1024">
        <f t="shared" ref="CB970" si="422">H970+M970</f>
        <v>0</v>
      </c>
      <c r="CC970" s="946">
        <f>BK970+BF970+BA970+AV970+AQ970+AL970+AG970+AB970+W970+R970</f>
        <v>0</v>
      </c>
    </row>
    <row r="971" spans="1:81" ht="18" customHeight="1" thickBot="1">
      <c r="A971" s="1180"/>
      <c r="B971" s="1143"/>
      <c r="C971" s="1146"/>
      <c r="D971" s="48" t="s">
        <v>38</v>
      </c>
      <c r="E971" s="33"/>
      <c r="F971" s="1001"/>
      <c r="G971" s="1046"/>
      <c r="H971" s="1096"/>
      <c r="I971" s="48" t="s">
        <v>38</v>
      </c>
      <c r="J971" s="33"/>
      <c r="K971" s="1001"/>
      <c r="L971" s="1046"/>
      <c r="M971" s="1096"/>
      <c r="N971" s="48" t="s">
        <v>38</v>
      </c>
      <c r="O971" s="33">
        <v>0</v>
      </c>
      <c r="P971" s="1001"/>
      <c r="Q971" s="1046"/>
      <c r="R971" s="979"/>
      <c r="S971" s="48" t="s">
        <v>38</v>
      </c>
      <c r="T971" s="33">
        <v>0</v>
      </c>
      <c r="U971" s="1001"/>
      <c r="V971" s="1046"/>
      <c r="W971" s="979"/>
      <c r="X971" s="48" t="s">
        <v>38</v>
      </c>
      <c r="Y971" s="33">
        <v>0</v>
      </c>
      <c r="Z971" s="1001"/>
      <c r="AA971" s="1046"/>
      <c r="AB971" s="979"/>
      <c r="AC971" s="48" t="s">
        <v>38</v>
      </c>
      <c r="AD971" s="33">
        <v>0</v>
      </c>
      <c r="AE971" s="1001"/>
      <c r="AF971" s="1046"/>
      <c r="AG971" s="979"/>
      <c r="AH971" s="48" t="s">
        <v>38</v>
      </c>
      <c r="AI971" s="33">
        <v>0</v>
      </c>
      <c r="AJ971" s="1001"/>
      <c r="AK971" s="1046"/>
      <c r="AL971" s="979"/>
      <c r="AM971" s="48" t="s">
        <v>38</v>
      </c>
      <c r="AN971" s="33">
        <v>0</v>
      </c>
      <c r="AO971" s="1001"/>
      <c r="AP971" s="1046"/>
      <c r="AQ971" s="979"/>
      <c r="AR971" s="48" t="s">
        <v>38</v>
      </c>
      <c r="AS971" s="33">
        <v>0</v>
      </c>
      <c r="AT971" s="1001"/>
      <c r="AU971" s="1046"/>
      <c r="AV971" s="979"/>
      <c r="AW971" s="48" t="s">
        <v>38</v>
      </c>
      <c r="AX971" s="33">
        <v>0</v>
      </c>
      <c r="AY971" s="1001"/>
      <c r="AZ971" s="1046"/>
      <c r="BA971" s="979"/>
      <c r="BB971" s="48" t="s">
        <v>38</v>
      </c>
      <c r="BC971" s="33">
        <v>0</v>
      </c>
      <c r="BD971" s="1001"/>
      <c r="BE971" s="1046"/>
      <c r="BF971" s="979"/>
      <c r="BG971" s="48" t="s">
        <v>38</v>
      </c>
      <c r="BH971" s="33">
        <v>0</v>
      </c>
      <c r="BI971" s="1001"/>
      <c r="BJ971" s="1046"/>
      <c r="BK971" s="979"/>
      <c r="BL971" s="79"/>
      <c r="BM971" s="80"/>
      <c r="BN971" s="1001"/>
      <c r="BO971" s="967"/>
      <c r="BP971" s="954"/>
      <c r="BQ971" s="79"/>
      <c r="BR971" s="80"/>
      <c r="BS971" s="1001"/>
      <c r="BT971" s="967"/>
      <c r="BU971" s="954"/>
      <c r="BV971" s="79"/>
      <c r="BW971" s="80"/>
      <c r="BX971" s="1001"/>
      <c r="BY971" s="967"/>
      <c r="BZ971" s="954"/>
      <c r="CA971" s="1004"/>
      <c r="CB971" s="1020"/>
      <c r="CC971" s="946"/>
    </row>
    <row r="972" spans="1:81" s="230" customFormat="1" ht="18" customHeight="1" thickBot="1">
      <c r="A972" s="1180"/>
      <c r="B972" s="1143"/>
      <c r="C972" s="1146"/>
      <c r="D972" s="468" t="s">
        <v>12</v>
      </c>
      <c r="E972" s="6">
        <f>ROUND(E970*職員設定!R25,0)</f>
        <v>0</v>
      </c>
      <c r="F972" s="1001"/>
      <c r="G972" s="1046"/>
      <c r="H972" s="1096"/>
      <c r="I972" s="468" t="s">
        <v>12</v>
      </c>
      <c r="J972" s="6">
        <f>ROUND(J970*職員設定!R25,0)</f>
        <v>0</v>
      </c>
      <c r="K972" s="1001"/>
      <c r="L972" s="1046"/>
      <c r="M972" s="1096"/>
      <c r="N972" s="468" t="s">
        <v>12</v>
      </c>
      <c r="O972" s="6">
        <f>ROUND(O970*職員設定!$R$25,0)</f>
        <v>0</v>
      </c>
      <c r="P972" s="1001"/>
      <c r="Q972" s="1046"/>
      <c r="R972" s="979"/>
      <c r="S972" s="468" t="s">
        <v>12</v>
      </c>
      <c r="T972" s="6">
        <f>ROUND(T970*職員設定!$R$25,0)</f>
        <v>0</v>
      </c>
      <c r="U972" s="1001"/>
      <c r="V972" s="1046"/>
      <c r="W972" s="979"/>
      <c r="X972" s="468" t="s">
        <v>12</v>
      </c>
      <c r="Y972" s="6">
        <f>ROUND(Y970*職員設定!$R$25,0)</f>
        <v>0</v>
      </c>
      <c r="Z972" s="1001"/>
      <c r="AA972" s="1046"/>
      <c r="AB972" s="979"/>
      <c r="AC972" s="468" t="s">
        <v>12</v>
      </c>
      <c r="AD972" s="6">
        <f>ROUND(AD970*職員設定!$R$25,0)</f>
        <v>0</v>
      </c>
      <c r="AE972" s="1001"/>
      <c r="AF972" s="1046"/>
      <c r="AG972" s="979"/>
      <c r="AH972" s="468" t="s">
        <v>12</v>
      </c>
      <c r="AI972" s="6">
        <f>ROUND(AI970*職員設定!$R$25,0)</f>
        <v>0</v>
      </c>
      <c r="AJ972" s="1001"/>
      <c r="AK972" s="1046"/>
      <c r="AL972" s="979"/>
      <c r="AM972" s="468" t="s">
        <v>12</v>
      </c>
      <c r="AN972" s="6">
        <f>ROUND(AN970*職員設定!$R$25,0)</f>
        <v>0</v>
      </c>
      <c r="AO972" s="1001"/>
      <c r="AP972" s="1046"/>
      <c r="AQ972" s="979"/>
      <c r="AR972" s="468" t="s">
        <v>12</v>
      </c>
      <c r="AS972" s="6">
        <f>ROUND(AS970*職員設定!$R$25,0)</f>
        <v>0</v>
      </c>
      <c r="AT972" s="1001"/>
      <c r="AU972" s="1046"/>
      <c r="AV972" s="979"/>
      <c r="AW972" s="468" t="s">
        <v>12</v>
      </c>
      <c r="AX972" s="6">
        <f>ROUND(AX970*職員設定!$R$25,0)</f>
        <v>0</v>
      </c>
      <c r="AY972" s="1001"/>
      <c r="AZ972" s="1046"/>
      <c r="BA972" s="979"/>
      <c r="BB972" s="468" t="s">
        <v>12</v>
      </c>
      <c r="BC972" s="6">
        <f>ROUND(BC970*職員設定!$R$25,0)</f>
        <v>0</v>
      </c>
      <c r="BD972" s="1001"/>
      <c r="BE972" s="1046"/>
      <c r="BF972" s="979"/>
      <c r="BG972" s="468" t="s">
        <v>12</v>
      </c>
      <c r="BH972" s="6">
        <f>ROUND(BH970*職員設定!$R$25,0)</f>
        <v>0</v>
      </c>
      <c r="BI972" s="1001"/>
      <c r="BJ972" s="1046"/>
      <c r="BK972" s="979"/>
      <c r="BL972" s="434"/>
      <c r="BM972" s="28"/>
      <c r="BN972" s="1001"/>
      <c r="BO972" s="967"/>
      <c r="BP972" s="954"/>
      <c r="BQ972" s="434"/>
      <c r="BR972" s="28"/>
      <c r="BS972" s="1001"/>
      <c r="BT972" s="967"/>
      <c r="BU972" s="954"/>
      <c r="BV972" s="434"/>
      <c r="BW972" s="28"/>
      <c r="BX972" s="1001"/>
      <c r="BY972" s="967"/>
      <c r="BZ972" s="954"/>
      <c r="CA972" s="1004"/>
      <c r="CB972" s="1020"/>
      <c r="CC972" s="946"/>
    </row>
    <row r="973" spans="1:81" ht="18" customHeight="1" thickBot="1">
      <c r="A973" s="1180"/>
      <c r="B973" s="1144"/>
      <c r="C973" s="1147"/>
      <c r="D973" s="54" t="s">
        <v>13</v>
      </c>
      <c r="E973" s="20">
        <f>E971-E972</f>
        <v>0</v>
      </c>
      <c r="F973" s="1001"/>
      <c r="G973" s="1047"/>
      <c r="H973" s="1097"/>
      <c r="I973" s="54" t="s">
        <v>13</v>
      </c>
      <c r="J973" s="20">
        <f>J971-J972</f>
        <v>0</v>
      </c>
      <c r="K973" s="1001"/>
      <c r="L973" s="1047"/>
      <c r="M973" s="1097"/>
      <c r="N973" s="54" t="s">
        <v>13</v>
      </c>
      <c r="O973" s="20">
        <f>O971-O972</f>
        <v>0</v>
      </c>
      <c r="P973" s="1001"/>
      <c r="Q973" s="1047"/>
      <c r="R973" s="980"/>
      <c r="S973" s="54" t="s">
        <v>13</v>
      </c>
      <c r="T973" s="20">
        <f>T971-T972</f>
        <v>0</v>
      </c>
      <c r="U973" s="1001"/>
      <c r="V973" s="1047"/>
      <c r="W973" s="980"/>
      <c r="X973" s="54" t="s">
        <v>13</v>
      </c>
      <c r="Y973" s="20">
        <f>Y971-Y972</f>
        <v>0</v>
      </c>
      <c r="Z973" s="1001"/>
      <c r="AA973" s="1047"/>
      <c r="AB973" s="980"/>
      <c r="AC973" s="54" t="s">
        <v>13</v>
      </c>
      <c r="AD973" s="20">
        <f>AD971-AD972</f>
        <v>0</v>
      </c>
      <c r="AE973" s="1001"/>
      <c r="AF973" s="1047"/>
      <c r="AG973" s="980"/>
      <c r="AH973" s="54" t="s">
        <v>13</v>
      </c>
      <c r="AI973" s="20">
        <f>AI971-AI972</f>
        <v>0</v>
      </c>
      <c r="AJ973" s="1001"/>
      <c r="AK973" s="1047"/>
      <c r="AL973" s="980"/>
      <c r="AM973" s="54" t="s">
        <v>13</v>
      </c>
      <c r="AN973" s="20">
        <f>AN971-AN972</f>
        <v>0</v>
      </c>
      <c r="AO973" s="1001"/>
      <c r="AP973" s="1047"/>
      <c r="AQ973" s="980"/>
      <c r="AR973" s="54" t="s">
        <v>13</v>
      </c>
      <c r="AS973" s="20">
        <f>AS971-AS972</f>
        <v>0</v>
      </c>
      <c r="AT973" s="1001"/>
      <c r="AU973" s="1047"/>
      <c r="AV973" s="980"/>
      <c r="AW973" s="54" t="s">
        <v>13</v>
      </c>
      <c r="AX973" s="20">
        <f>AX971-AX972</f>
        <v>0</v>
      </c>
      <c r="AY973" s="1001"/>
      <c r="AZ973" s="1047"/>
      <c r="BA973" s="980"/>
      <c r="BB973" s="54" t="s">
        <v>13</v>
      </c>
      <c r="BC973" s="20">
        <f>BC971-BC972</f>
        <v>0</v>
      </c>
      <c r="BD973" s="1001"/>
      <c r="BE973" s="1047"/>
      <c r="BF973" s="980"/>
      <c r="BG973" s="54" t="s">
        <v>13</v>
      </c>
      <c r="BH973" s="20">
        <f>BH971-BH972</f>
        <v>0</v>
      </c>
      <c r="BI973" s="1001"/>
      <c r="BJ973" s="1047"/>
      <c r="BK973" s="980"/>
      <c r="BL973" s="87"/>
      <c r="BM973" s="88"/>
      <c r="BN973" s="1001"/>
      <c r="BO973" s="968"/>
      <c r="BP973" s="955"/>
      <c r="BQ973" s="87"/>
      <c r="BR973" s="88"/>
      <c r="BS973" s="1001"/>
      <c r="BT973" s="968"/>
      <c r="BU973" s="955"/>
      <c r="BV973" s="87"/>
      <c r="BW973" s="88"/>
      <c r="BX973" s="1001"/>
      <c r="BY973" s="968"/>
      <c r="BZ973" s="955"/>
      <c r="CA973" s="1005"/>
      <c r="CB973" s="1021"/>
      <c r="CC973" s="946">
        <f t="shared" si="413"/>
        <v>0</v>
      </c>
    </row>
    <row r="974" spans="1:81" ht="18" customHeight="1">
      <c r="A974" s="1180"/>
      <c r="B974" s="1171" t="s">
        <v>87</v>
      </c>
      <c r="C974" s="1172"/>
      <c r="D974" s="55" t="s">
        <v>84</v>
      </c>
      <c r="E974" s="189"/>
      <c r="F974" s="1001"/>
      <c r="G974" s="1090">
        <f>E977*F935-H974</f>
        <v>0</v>
      </c>
      <c r="H974" s="1099"/>
      <c r="I974" s="55" t="s">
        <v>84</v>
      </c>
      <c r="J974" s="189"/>
      <c r="K974" s="1001"/>
      <c r="L974" s="1090">
        <f>J977*K935-M974</f>
        <v>0</v>
      </c>
      <c r="M974" s="1099"/>
      <c r="N974" s="55" t="s">
        <v>84</v>
      </c>
      <c r="O974" s="189"/>
      <c r="P974" s="1001"/>
      <c r="Q974" s="1042">
        <f>O977*P935-R974</f>
        <v>0</v>
      </c>
      <c r="R974" s="989">
        <f>ROUND(IF(O974="",0,O977*P935*SUM(R935:R949)/SUM(Q935:Q949,R935:R949)),0)</f>
        <v>0</v>
      </c>
      <c r="S974" s="55" t="s">
        <v>84</v>
      </c>
      <c r="T974" s="189"/>
      <c r="U974" s="1001"/>
      <c r="V974" s="1042">
        <f>T977*U935-W974</f>
        <v>0</v>
      </c>
      <c r="W974" s="989">
        <f>ROUND(IF(T974="",0,T977*U935*SUM(W935:W949)/SUM(V935:V949,W935:W949)),0)</f>
        <v>0</v>
      </c>
      <c r="X974" s="55" t="s">
        <v>84</v>
      </c>
      <c r="Y974" s="189"/>
      <c r="Z974" s="1001"/>
      <c r="AA974" s="1042">
        <f>Y977*Z935-AB974</f>
        <v>0</v>
      </c>
      <c r="AB974" s="989">
        <f>ROUND(IF(Y974="",0,Y977*Z935*SUM(AB935:AB949)/SUM(AA935:AA949,AB935:AB949)),0)</f>
        <v>0</v>
      </c>
      <c r="AC974" s="55" t="s">
        <v>84</v>
      </c>
      <c r="AD974" s="189"/>
      <c r="AE974" s="1001"/>
      <c r="AF974" s="1042">
        <f>AD977*AE935-AG974</f>
        <v>0</v>
      </c>
      <c r="AG974" s="989">
        <f>ROUND(IF(AD974="",0,AD977*AE935*SUM(AG935:AG949)/SUM(AF935:AF949,AG935:AG949)),0)</f>
        <v>0</v>
      </c>
      <c r="AH974" s="55" t="s">
        <v>84</v>
      </c>
      <c r="AI974" s="189"/>
      <c r="AJ974" s="1001"/>
      <c r="AK974" s="1042">
        <f>AI977*AJ935-AL974</f>
        <v>0</v>
      </c>
      <c r="AL974" s="989">
        <f>ROUND(IF(AI974="",0,AI977*AJ935*SUM(AL935:AL949)/SUM(AK935:AK949,AL935:AL949)),0)</f>
        <v>0</v>
      </c>
      <c r="AM974" s="55" t="s">
        <v>84</v>
      </c>
      <c r="AN974" s="189"/>
      <c r="AO974" s="1001"/>
      <c r="AP974" s="1042">
        <f>AN977*AO935-AQ974</f>
        <v>0</v>
      </c>
      <c r="AQ974" s="989">
        <f>ROUND(IF(AN974="",0,AN977*AO935*SUM(AQ935:AQ949)/SUM(AP935:AP949,AQ935:AQ949)),0)</f>
        <v>0</v>
      </c>
      <c r="AR974" s="55" t="s">
        <v>84</v>
      </c>
      <c r="AS974" s="189"/>
      <c r="AT974" s="1001"/>
      <c r="AU974" s="1042">
        <f>AS977*AT935-AV974</f>
        <v>0</v>
      </c>
      <c r="AV974" s="989">
        <f>ROUND(IF(AS974="",0,AS977*AT935*SUM(AV935:AV949)/SUM(AU935:AU949,AV935:AV949)),0)</f>
        <v>0</v>
      </c>
      <c r="AW974" s="55" t="s">
        <v>84</v>
      </c>
      <c r="AX974" s="189"/>
      <c r="AY974" s="1001"/>
      <c r="AZ974" s="1042">
        <f>AX977*AY935-BA974</f>
        <v>0</v>
      </c>
      <c r="BA974" s="989">
        <f>ROUND(IF(AX974="",0,AX977*AY935*SUM(BA935:BA949)/SUM(AZ935:AZ949,BA935:BA949)),0)</f>
        <v>0</v>
      </c>
      <c r="BB974" s="55" t="s">
        <v>84</v>
      </c>
      <c r="BC974" s="189"/>
      <c r="BD974" s="1001"/>
      <c r="BE974" s="1042">
        <f>BC977*BD935-BF974</f>
        <v>0</v>
      </c>
      <c r="BF974" s="989">
        <f>ROUND(IF(BC974="",0,BC977*BD935*SUM(BF935:BF949)/SUM(BE935:BE949,BF935:BF949)),0)</f>
        <v>0</v>
      </c>
      <c r="BG974" s="55" t="s">
        <v>84</v>
      </c>
      <c r="BH974" s="189"/>
      <c r="BI974" s="1001"/>
      <c r="BJ974" s="1042">
        <f>BH977*BI935-BK974</f>
        <v>0</v>
      </c>
      <c r="BK974" s="989">
        <f>ROUND(IF(BH974="",0,BH977*BI935*SUM(BK935:BK949)/SUM(BJ935:BJ949,BK935:BK949)),0)</f>
        <v>0</v>
      </c>
      <c r="BL974" s="89"/>
      <c r="BM974" s="90"/>
      <c r="BN974" s="1001"/>
      <c r="BO974" s="995"/>
      <c r="BP974" s="956"/>
      <c r="BQ974" s="89"/>
      <c r="BR974" s="90"/>
      <c r="BS974" s="1001"/>
      <c r="BT974" s="995"/>
      <c r="BU974" s="956"/>
      <c r="BV974" s="89"/>
      <c r="BW974" s="90"/>
      <c r="BX974" s="1001"/>
      <c r="BY974" s="995"/>
      <c r="BZ974" s="956"/>
      <c r="CA974" s="1083">
        <f t="shared" ref="CA974" si="423">BJ974+BK974+BE974+BF974+AZ974+BA974+AU974+AV974+AP974+AQ974+AK974+AL974+AF974+AG974+AA974+AB974+V974+W974+Q974+R974+L974+M974+G974+H974</f>
        <v>0</v>
      </c>
      <c r="CB974" s="1077">
        <f t="shared" ref="CB974" si="424">H974+M974</f>
        <v>0</v>
      </c>
      <c r="CC974" s="947">
        <f>BK974+BF974+BA974+AV974+AQ974+AL974+AG974+AB974+W974+R974</f>
        <v>0</v>
      </c>
    </row>
    <row r="975" spans="1:81" ht="18" customHeight="1">
      <c r="A975" s="1180"/>
      <c r="B975" s="1173"/>
      <c r="C975" s="1174"/>
      <c r="D975" s="56" t="s">
        <v>49</v>
      </c>
      <c r="E975" s="37"/>
      <c r="F975" s="1001"/>
      <c r="G975" s="1091"/>
      <c r="H975" s="1100"/>
      <c r="I975" s="56" t="s">
        <v>49</v>
      </c>
      <c r="J975" s="37"/>
      <c r="K975" s="1001"/>
      <c r="L975" s="1091"/>
      <c r="M975" s="1100"/>
      <c r="N975" s="56" t="s">
        <v>49</v>
      </c>
      <c r="O975" s="37"/>
      <c r="P975" s="1001"/>
      <c r="Q975" s="1043"/>
      <c r="R975" s="990"/>
      <c r="S975" s="56" t="s">
        <v>49</v>
      </c>
      <c r="T975" s="37"/>
      <c r="U975" s="1001"/>
      <c r="V975" s="1043"/>
      <c r="W975" s="990"/>
      <c r="X975" s="56" t="s">
        <v>49</v>
      </c>
      <c r="Y975" s="37"/>
      <c r="Z975" s="1001"/>
      <c r="AA975" s="1043"/>
      <c r="AB975" s="990"/>
      <c r="AC975" s="56" t="s">
        <v>49</v>
      </c>
      <c r="AD975" s="37"/>
      <c r="AE975" s="1001"/>
      <c r="AF975" s="1043"/>
      <c r="AG975" s="990"/>
      <c r="AH975" s="56" t="s">
        <v>49</v>
      </c>
      <c r="AI975" s="37"/>
      <c r="AJ975" s="1001"/>
      <c r="AK975" s="1043"/>
      <c r="AL975" s="990"/>
      <c r="AM975" s="56" t="s">
        <v>49</v>
      </c>
      <c r="AN975" s="37"/>
      <c r="AO975" s="1001"/>
      <c r="AP975" s="1043"/>
      <c r="AQ975" s="990"/>
      <c r="AR975" s="56" t="s">
        <v>49</v>
      </c>
      <c r="AS975" s="37"/>
      <c r="AT975" s="1001"/>
      <c r="AU975" s="1043"/>
      <c r="AV975" s="990"/>
      <c r="AW975" s="56" t="s">
        <v>49</v>
      </c>
      <c r="AX975" s="37"/>
      <c r="AY975" s="1001"/>
      <c r="AZ975" s="1043"/>
      <c r="BA975" s="990"/>
      <c r="BB975" s="56" t="s">
        <v>49</v>
      </c>
      <c r="BC975" s="37"/>
      <c r="BD975" s="1001"/>
      <c r="BE975" s="1043"/>
      <c r="BF975" s="990"/>
      <c r="BG975" s="56" t="s">
        <v>49</v>
      </c>
      <c r="BH975" s="37"/>
      <c r="BI975" s="1001"/>
      <c r="BJ975" s="1043"/>
      <c r="BK975" s="990"/>
      <c r="BL975" s="91"/>
      <c r="BM975" s="92"/>
      <c r="BN975" s="1001"/>
      <c r="BO975" s="996"/>
      <c r="BP975" s="954"/>
      <c r="BQ975" s="91"/>
      <c r="BR975" s="92"/>
      <c r="BS975" s="1001"/>
      <c r="BT975" s="996"/>
      <c r="BU975" s="954"/>
      <c r="BV975" s="91"/>
      <c r="BW975" s="92"/>
      <c r="BX975" s="1001"/>
      <c r="BY975" s="996"/>
      <c r="BZ975" s="954"/>
      <c r="CA975" s="1084"/>
      <c r="CB975" s="1078"/>
      <c r="CC975" s="948"/>
    </row>
    <row r="976" spans="1:81" s="230" customFormat="1" ht="18" customHeight="1">
      <c r="A976" s="1180"/>
      <c r="B976" s="1173"/>
      <c r="C976" s="1174"/>
      <c r="D976" s="469" t="s">
        <v>61</v>
      </c>
      <c r="E976" s="26">
        <f>ROUND(E974*職員設定!$S$25,0)</f>
        <v>0</v>
      </c>
      <c r="F976" s="1001"/>
      <c r="G976" s="1091"/>
      <c r="H976" s="1100"/>
      <c r="I976" s="469" t="s">
        <v>61</v>
      </c>
      <c r="J976" s="26">
        <f>ROUND(J974*職員設定!$S$25,0)</f>
        <v>0</v>
      </c>
      <c r="K976" s="1001"/>
      <c r="L976" s="1091"/>
      <c r="M976" s="1100"/>
      <c r="N976" s="469" t="s">
        <v>85</v>
      </c>
      <c r="O976" s="26">
        <f>ROUND(O974*職員設定!$S$25,0)</f>
        <v>0</v>
      </c>
      <c r="P976" s="1001"/>
      <c r="Q976" s="1043"/>
      <c r="R976" s="990"/>
      <c r="S976" s="469" t="s">
        <v>85</v>
      </c>
      <c r="T976" s="26">
        <f>ROUND(T974*職員設定!$S$25,0)</f>
        <v>0</v>
      </c>
      <c r="U976" s="1001"/>
      <c r="V976" s="1043"/>
      <c r="W976" s="990"/>
      <c r="X976" s="469" t="s">
        <v>85</v>
      </c>
      <c r="Y976" s="26">
        <f>ROUND(Y974*職員設定!$S$25,0)</f>
        <v>0</v>
      </c>
      <c r="Z976" s="1001"/>
      <c r="AA976" s="1043"/>
      <c r="AB976" s="990"/>
      <c r="AC976" s="469" t="s">
        <v>85</v>
      </c>
      <c r="AD976" s="26">
        <f>ROUND(AD974*職員設定!$S$25,0)</f>
        <v>0</v>
      </c>
      <c r="AE976" s="1001"/>
      <c r="AF976" s="1043"/>
      <c r="AG976" s="990"/>
      <c r="AH976" s="469" t="s">
        <v>85</v>
      </c>
      <c r="AI976" s="26">
        <f>ROUND(AI974*職員設定!$S$25,0)</f>
        <v>0</v>
      </c>
      <c r="AJ976" s="1001"/>
      <c r="AK976" s="1043"/>
      <c r="AL976" s="990"/>
      <c r="AM976" s="469" t="s">
        <v>85</v>
      </c>
      <c r="AN976" s="26">
        <f>ROUND(AN974*職員設定!$S$25,0)</f>
        <v>0</v>
      </c>
      <c r="AO976" s="1001"/>
      <c r="AP976" s="1043"/>
      <c r="AQ976" s="990"/>
      <c r="AR976" s="469" t="s">
        <v>85</v>
      </c>
      <c r="AS976" s="26">
        <f>ROUND(AS974*職員設定!$S$25,0)</f>
        <v>0</v>
      </c>
      <c r="AT976" s="1001"/>
      <c r="AU976" s="1043"/>
      <c r="AV976" s="990"/>
      <c r="AW976" s="469" t="s">
        <v>85</v>
      </c>
      <c r="AX976" s="26">
        <f>ROUND(AX974*職員設定!$S$25,0)</f>
        <v>0</v>
      </c>
      <c r="AY976" s="1001"/>
      <c r="AZ976" s="1043"/>
      <c r="BA976" s="990"/>
      <c r="BB976" s="469" t="s">
        <v>85</v>
      </c>
      <c r="BC976" s="26">
        <f>ROUND(BC974*職員設定!$S$25,0)</f>
        <v>0</v>
      </c>
      <c r="BD976" s="1001"/>
      <c r="BE976" s="1043"/>
      <c r="BF976" s="990"/>
      <c r="BG976" s="469" t="s">
        <v>85</v>
      </c>
      <c r="BH976" s="26">
        <f>ROUND(BH974*職員設定!$S$25,0)</f>
        <v>0</v>
      </c>
      <c r="BI976" s="1001"/>
      <c r="BJ976" s="1043"/>
      <c r="BK976" s="990"/>
      <c r="BL976" s="470"/>
      <c r="BM976" s="26"/>
      <c r="BN976" s="1001"/>
      <c r="BO976" s="997"/>
      <c r="BP976" s="954"/>
      <c r="BQ976" s="470"/>
      <c r="BR976" s="26"/>
      <c r="BS976" s="1001"/>
      <c r="BT976" s="997"/>
      <c r="BU976" s="954"/>
      <c r="BV976" s="470"/>
      <c r="BW976" s="26"/>
      <c r="BX976" s="1001"/>
      <c r="BY976" s="997"/>
      <c r="BZ976" s="954"/>
      <c r="CA976" s="1084"/>
      <c r="CB976" s="1078"/>
      <c r="CC976" s="948"/>
    </row>
    <row r="977" spans="1:81" ht="18" customHeight="1" thickBot="1">
      <c r="A977" s="1180"/>
      <c r="B977" s="1175"/>
      <c r="C977" s="1176"/>
      <c r="D977" s="58" t="s">
        <v>62</v>
      </c>
      <c r="E977" s="19">
        <f>E975-E976</f>
        <v>0</v>
      </c>
      <c r="F977" s="1002"/>
      <c r="G977" s="1092"/>
      <c r="H977" s="1101"/>
      <c r="I977" s="58" t="s">
        <v>62</v>
      </c>
      <c r="J977" s="19">
        <f>J975-J976</f>
        <v>0</v>
      </c>
      <c r="K977" s="1002"/>
      <c r="L977" s="1092"/>
      <c r="M977" s="1101"/>
      <c r="N977" s="58" t="s">
        <v>86</v>
      </c>
      <c r="O977" s="19">
        <f>O975-O976</f>
        <v>0</v>
      </c>
      <c r="P977" s="1002"/>
      <c r="Q977" s="1044"/>
      <c r="R977" s="991"/>
      <c r="S977" s="58" t="s">
        <v>86</v>
      </c>
      <c r="T977" s="19">
        <f>T975-T976</f>
        <v>0</v>
      </c>
      <c r="U977" s="1002"/>
      <c r="V977" s="1044"/>
      <c r="W977" s="991"/>
      <c r="X977" s="58" t="s">
        <v>86</v>
      </c>
      <c r="Y977" s="19">
        <f>Y975-Y976</f>
        <v>0</v>
      </c>
      <c r="Z977" s="1002"/>
      <c r="AA977" s="1044"/>
      <c r="AB977" s="991"/>
      <c r="AC977" s="58" t="s">
        <v>86</v>
      </c>
      <c r="AD977" s="19">
        <f>AD975-AD976</f>
        <v>0</v>
      </c>
      <c r="AE977" s="1002"/>
      <c r="AF977" s="1044"/>
      <c r="AG977" s="991"/>
      <c r="AH977" s="58" t="s">
        <v>86</v>
      </c>
      <c r="AI977" s="19">
        <f>AI975-AI976</f>
        <v>0</v>
      </c>
      <c r="AJ977" s="1002"/>
      <c r="AK977" s="1044"/>
      <c r="AL977" s="991"/>
      <c r="AM977" s="58" t="s">
        <v>86</v>
      </c>
      <c r="AN977" s="19">
        <f>AN975-AN976</f>
        <v>0</v>
      </c>
      <c r="AO977" s="1002"/>
      <c r="AP977" s="1044"/>
      <c r="AQ977" s="991"/>
      <c r="AR977" s="58" t="s">
        <v>86</v>
      </c>
      <c r="AS977" s="19">
        <f>AS975-AS976</f>
        <v>0</v>
      </c>
      <c r="AT977" s="1002"/>
      <c r="AU977" s="1044"/>
      <c r="AV977" s="991"/>
      <c r="AW977" s="58" t="s">
        <v>86</v>
      </c>
      <c r="AX977" s="19">
        <f>AX975-AX976</f>
        <v>0</v>
      </c>
      <c r="AY977" s="1002"/>
      <c r="AZ977" s="1044"/>
      <c r="BA977" s="991"/>
      <c r="BB977" s="58" t="s">
        <v>86</v>
      </c>
      <c r="BC977" s="19">
        <f>BC975-BC976</f>
        <v>0</v>
      </c>
      <c r="BD977" s="1002"/>
      <c r="BE977" s="1044"/>
      <c r="BF977" s="991"/>
      <c r="BG977" s="58" t="s">
        <v>86</v>
      </c>
      <c r="BH977" s="19">
        <f>BH975-BH976</f>
        <v>0</v>
      </c>
      <c r="BI977" s="1002"/>
      <c r="BJ977" s="1044"/>
      <c r="BK977" s="991"/>
      <c r="BL977" s="94"/>
      <c r="BM977" s="84"/>
      <c r="BN977" s="1002"/>
      <c r="BO977" s="998"/>
      <c r="BP977" s="955"/>
      <c r="BQ977" s="94"/>
      <c r="BR977" s="84"/>
      <c r="BS977" s="1002"/>
      <c r="BT977" s="998"/>
      <c r="BU977" s="955"/>
      <c r="BV977" s="94"/>
      <c r="BW977" s="84"/>
      <c r="BX977" s="1002"/>
      <c r="BY977" s="998"/>
      <c r="BZ977" s="955"/>
      <c r="CA977" s="1085"/>
      <c r="CB977" s="1079"/>
      <c r="CC977" s="949">
        <f t="shared" si="413"/>
        <v>0</v>
      </c>
    </row>
    <row r="978" spans="1:81" ht="18" customHeight="1">
      <c r="A978" s="1180"/>
      <c r="B978" s="1134" t="s">
        <v>228</v>
      </c>
      <c r="C978" s="1135"/>
      <c r="D978" s="59" t="str">
        <f>IF(職員設定!$V$8="","",職員設定!$V$8)</f>
        <v>通勤手当</v>
      </c>
      <c r="E978" s="156">
        <v>1500</v>
      </c>
      <c r="F978" s="2"/>
      <c r="G978" s="29" t="s">
        <v>90</v>
      </c>
      <c r="H978" s="165" t="s">
        <v>79</v>
      </c>
      <c r="I978" s="59" t="str">
        <f>IF(職員設定!$V$8="","",職員設定!$V$8)</f>
        <v>通勤手当</v>
      </c>
      <c r="J978" s="156">
        <v>1575</v>
      </c>
      <c r="K978" s="2"/>
      <c r="L978" s="29" t="s">
        <v>90</v>
      </c>
      <c r="M978" s="165" t="s">
        <v>79</v>
      </c>
      <c r="N978" s="59" t="str">
        <f>IF(職員設定!$V$8="","",職員設定!$V$8)</f>
        <v>通勤手当</v>
      </c>
      <c r="O978" s="151">
        <v>1425</v>
      </c>
      <c r="P978" s="2"/>
      <c r="Q978" s="299" t="s">
        <v>79</v>
      </c>
      <c r="R978" s="165" t="s">
        <v>79</v>
      </c>
      <c r="S978" s="59" t="str">
        <f>IF(職員設定!$V$8="","",職員設定!$V$8)</f>
        <v>通勤手当</v>
      </c>
      <c r="T978" s="151">
        <v>1575</v>
      </c>
      <c r="U978" s="2"/>
      <c r="V978" s="299" t="s">
        <v>79</v>
      </c>
      <c r="W978" s="165" t="s">
        <v>79</v>
      </c>
      <c r="X978" s="59" t="str">
        <f>IF(職員設定!$V$8="","",職員設定!$V$8)</f>
        <v>通勤手当</v>
      </c>
      <c r="Y978" s="151">
        <v>1725</v>
      </c>
      <c r="Z978" s="2"/>
      <c r="AA978" s="299" t="s">
        <v>79</v>
      </c>
      <c r="AB978" s="165" t="s">
        <v>79</v>
      </c>
      <c r="AC978" s="59" t="str">
        <f>IF(職員設定!$V$8="","",職員設定!$V$8)</f>
        <v>通勤手当</v>
      </c>
      <c r="AD978" s="151" t="str">
        <f>IF(AD935&lt;&gt;"",職員設定!$V$25,"0")</f>
        <v>0</v>
      </c>
      <c r="AE978" s="2"/>
      <c r="AF978" s="299" t="s">
        <v>79</v>
      </c>
      <c r="AG978" s="165" t="s">
        <v>79</v>
      </c>
      <c r="AH978" s="59" t="str">
        <f>IF(職員設定!$V$8="","",職員設定!$V$8)</f>
        <v>通勤手当</v>
      </c>
      <c r="AI978" s="151" t="str">
        <f>IF(AI935&lt;&gt;"",職員設定!$V$25,"0")</f>
        <v>0</v>
      </c>
      <c r="AJ978" s="2"/>
      <c r="AK978" s="299" t="s">
        <v>79</v>
      </c>
      <c r="AL978" s="165" t="s">
        <v>79</v>
      </c>
      <c r="AM978" s="59" t="str">
        <f>IF(職員設定!$V$8="","",職員設定!$V$8)</f>
        <v>通勤手当</v>
      </c>
      <c r="AN978" s="151" t="str">
        <f>IF(AN935&lt;&gt;"",職員設定!$V$25,"0")</f>
        <v>0</v>
      </c>
      <c r="AO978" s="2"/>
      <c r="AP978" s="299" t="s">
        <v>79</v>
      </c>
      <c r="AQ978" s="165" t="s">
        <v>79</v>
      </c>
      <c r="AR978" s="59" t="str">
        <f>IF(職員設定!$V$8="","",職員設定!$V$8)</f>
        <v>通勤手当</v>
      </c>
      <c r="AS978" s="151" t="str">
        <f>IF(AS935&lt;&gt;"",職員設定!$V$25,"0")</f>
        <v>0</v>
      </c>
      <c r="AT978" s="2"/>
      <c r="AU978" s="299" t="s">
        <v>79</v>
      </c>
      <c r="AV978" s="165" t="s">
        <v>79</v>
      </c>
      <c r="AW978" s="59" t="str">
        <f>IF(職員設定!$V$8="","",職員設定!$V$8)</f>
        <v>通勤手当</v>
      </c>
      <c r="AX978" s="151" t="str">
        <f>IF(AX935&lt;&gt;"",職員設定!$V$25,"0")</f>
        <v>0</v>
      </c>
      <c r="AY978" s="2"/>
      <c r="AZ978" s="299" t="s">
        <v>79</v>
      </c>
      <c r="BA978" s="165" t="s">
        <v>79</v>
      </c>
      <c r="BB978" s="59" t="str">
        <f>IF(職員設定!$V$8="","",職員設定!$V$8)</f>
        <v>通勤手当</v>
      </c>
      <c r="BC978" s="151" t="str">
        <f>IF(BC935&lt;&gt;"",職員設定!$V$25,"0")</f>
        <v>0</v>
      </c>
      <c r="BD978" s="2"/>
      <c r="BE978" s="299" t="s">
        <v>79</v>
      </c>
      <c r="BF978" s="165" t="s">
        <v>79</v>
      </c>
      <c r="BG978" s="59" t="str">
        <f>IF(職員設定!$V$8="","",職員設定!$V$8)</f>
        <v>通勤手当</v>
      </c>
      <c r="BH978" s="151" t="str">
        <f>IF(BH935&lt;&gt;"",職員設定!$V$25,"0")</f>
        <v>0</v>
      </c>
      <c r="BI978" s="2"/>
      <c r="BJ978" s="299" t="s">
        <v>79</v>
      </c>
      <c r="BK978" s="165" t="s">
        <v>79</v>
      </c>
      <c r="BL978" s="95"/>
      <c r="BM978" s="159"/>
      <c r="BN978" s="2"/>
      <c r="BO978" s="29" t="s">
        <v>79</v>
      </c>
      <c r="BP978" s="165" t="s">
        <v>116</v>
      </c>
      <c r="BQ978" s="95"/>
      <c r="BR978" s="159"/>
      <c r="BS978" s="2"/>
      <c r="BT978" s="29" t="s">
        <v>79</v>
      </c>
      <c r="BU978" s="165" t="s">
        <v>116</v>
      </c>
      <c r="BV978" s="95"/>
      <c r="BW978" s="159"/>
      <c r="BX978" s="2"/>
      <c r="BY978" s="29" t="s">
        <v>79</v>
      </c>
      <c r="BZ978" s="165" t="s">
        <v>116</v>
      </c>
      <c r="CA978" s="290" t="s">
        <v>14</v>
      </c>
      <c r="CB978" s="290" t="s">
        <v>14</v>
      </c>
      <c r="CC978" s="603" t="s">
        <v>121</v>
      </c>
    </row>
    <row r="979" spans="1:81" ht="18" customHeight="1">
      <c r="A979" s="1180"/>
      <c r="B979" s="1134"/>
      <c r="C979" s="1135"/>
      <c r="D979" s="61" t="str">
        <f>IF(職員設定!$W$8="","",職員設定!$W$8)</f>
        <v>課税通勤手当</v>
      </c>
      <c r="E979" s="156">
        <f>IF(E935&lt;&gt;"",職員設定!$W$25,"0")</f>
        <v>0</v>
      </c>
      <c r="F979" s="2"/>
      <c r="G979" s="1093">
        <f>SUM(G935:G973)-G974</f>
        <v>30888</v>
      </c>
      <c r="H979" s="1102">
        <f>SUM(H935:H973)-H974</f>
        <v>3604</v>
      </c>
      <c r="I979" s="61" t="str">
        <f>IF(職員設定!$W$8="","",職員設定!$W$8)</f>
        <v>課税通勤手当</v>
      </c>
      <c r="J979" s="156">
        <f>IF(J935&lt;&gt;"",職員設定!$W$25,"0")</f>
        <v>0</v>
      </c>
      <c r="K979" s="2"/>
      <c r="L979" s="1093">
        <f>SUM(L935:L973)-L974</f>
        <v>30603</v>
      </c>
      <c r="M979" s="1102">
        <f>SUM(M935:M973)-M974</f>
        <v>3572</v>
      </c>
      <c r="N979" s="61" t="str">
        <f>IF(職員設定!$W$8="","",職員設定!$W$8)</f>
        <v>課税通勤手当</v>
      </c>
      <c r="O979" s="151">
        <f>IF(O935&lt;&gt;"",職員設定!$W$25,"0")</f>
        <v>0</v>
      </c>
      <c r="P979" s="2"/>
      <c r="Q979" s="999">
        <f>SUM(Q935:Q973)-Q974</f>
        <v>30153</v>
      </c>
      <c r="R979" s="992">
        <f>SUM(R935:R973)-R974</f>
        <v>3517</v>
      </c>
      <c r="S979" s="61" t="str">
        <f>IF(職員設定!$W$8="","",職員設定!$W$8)</f>
        <v>課税通勤手当</v>
      </c>
      <c r="T979" s="151">
        <f>IF(T935&lt;&gt;"",職員設定!$W$25,"0")</f>
        <v>0</v>
      </c>
      <c r="U979" s="2"/>
      <c r="V979" s="999">
        <f>SUM(V935:V973)-V974</f>
        <v>30471</v>
      </c>
      <c r="W979" s="992">
        <f>SUM(W935:W973)-W974</f>
        <v>3555</v>
      </c>
      <c r="X979" s="61" t="str">
        <f>IF(職員設定!$W$8="","",職員設定!$W$8)</f>
        <v>課税通勤手当</v>
      </c>
      <c r="Y979" s="151">
        <f>IF(Y935&lt;&gt;"",職員設定!$W$25,"0")</f>
        <v>0</v>
      </c>
      <c r="Z979" s="2"/>
      <c r="AA979" s="999">
        <f>SUM(AA935:AA973)-AA974</f>
        <v>31475</v>
      </c>
      <c r="AB979" s="992">
        <f>SUM(AB935:AB973)-AB974</f>
        <v>3673</v>
      </c>
      <c r="AC979" s="61" t="str">
        <f>IF(職員設定!$W$8="","",職員設定!$W$8)</f>
        <v>課税通勤手当</v>
      </c>
      <c r="AD979" s="151" t="str">
        <f>IF(AD935&lt;&gt;"",職員設定!$W$25,"0")</f>
        <v>0</v>
      </c>
      <c r="AE979" s="2"/>
      <c r="AF979" s="999">
        <f>SUM(AF935:AF973)-AF974</f>
        <v>0</v>
      </c>
      <c r="AG979" s="992">
        <f>SUM(AG935:AG973)-AG974</f>
        <v>0</v>
      </c>
      <c r="AH979" s="61" t="str">
        <f>IF(職員設定!$W$8="","",職員設定!$W$8)</f>
        <v>課税通勤手当</v>
      </c>
      <c r="AI979" s="151" t="str">
        <f>IF(AI935&lt;&gt;"",職員設定!$W$25,"0")</f>
        <v>0</v>
      </c>
      <c r="AJ979" s="2"/>
      <c r="AK979" s="999">
        <f>SUM(AK935:AK973)-AK974</f>
        <v>0</v>
      </c>
      <c r="AL979" s="992">
        <f>SUM(AL935:AL973)-AL974</f>
        <v>0</v>
      </c>
      <c r="AM979" s="61" t="str">
        <f>IF(職員設定!$W$8="","",職員設定!$W$8)</f>
        <v>課税通勤手当</v>
      </c>
      <c r="AN979" s="151" t="str">
        <f>IF(AN935&lt;&gt;"",職員設定!$W$25,"0")</f>
        <v>0</v>
      </c>
      <c r="AO979" s="2"/>
      <c r="AP979" s="999">
        <f>SUM(AP935:AP973)-AP974</f>
        <v>0</v>
      </c>
      <c r="AQ979" s="992">
        <f>SUM(AQ935:AQ973)-AQ974</f>
        <v>0</v>
      </c>
      <c r="AR979" s="61" t="str">
        <f>IF(職員設定!$W$8="","",職員設定!$W$8)</f>
        <v>課税通勤手当</v>
      </c>
      <c r="AS979" s="151" t="str">
        <f>IF(AS935&lt;&gt;"",職員設定!$W$25,"0")</f>
        <v>0</v>
      </c>
      <c r="AT979" s="2"/>
      <c r="AU979" s="999">
        <f>SUM(AU935:AU973)-AU974</f>
        <v>0</v>
      </c>
      <c r="AV979" s="992">
        <f>SUM(AV935:AV973)-AV974</f>
        <v>0</v>
      </c>
      <c r="AW979" s="61" t="str">
        <f>IF(職員設定!$W$8="","",職員設定!$W$8)</f>
        <v>課税通勤手当</v>
      </c>
      <c r="AX979" s="151" t="str">
        <f>IF(AX935&lt;&gt;"",職員設定!$W$25,"0")</f>
        <v>0</v>
      </c>
      <c r="AY979" s="2"/>
      <c r="AZ979" s="999">
        <f>SUM(AZ935:AZ973)-AZ974</f>
        <v>0</v>
      </c>
      <c r="BA979" s="992">
        <f>SUM(BA935:BA973)-BA974</f>
        <v>0</v>
      </c>
      <c r="BB979" s="61" t="str">
        <f>IF(職員設定!$W$8="","",職員設定!$W$8)</f>
        <v>課税通勤手当</v>
      </c>
      <c r="BC979" s="151" t="str">
        <f>IF(BC935&lt;&gt;"",職員設定!$W$25,"0")</f>
        <v>0</v>
      </c>
      <c r="BD979" s="2"/>
      <c r="BE979" s="999">
        <f>SUM(BE935:BE973)-BE974</f>
        <v>0</v>
      </c>
      <c r="BF979" s="992">
        <f>SUM(BF935:BF973)-BF974</f>
        <v>0</v>
      </c>
      <c r="BG979" s="61" t="str">
        <f>IF(職員設定!$W$8="","",職員設定!$W$8)</f>
        <v>課税通勤手当</v>
      </c>
      <c r="BH979" s="151" t="str">
        <f>IF(BH935&lt;&gt;"",職員設定!$W$25,"0")</f>
        <v>0</v>
      </c>
      <c r="BI979" s="2"/>
      <c r="BJ979" s="999">
        <f>SUM(BJ935:BJ973)-BJ974</f>
        <v>0</v>
      </c>
      <c r="BK979" s="992">
        <f>SUM(BK935:BK973)-BK974</f>
        <v>0</v>
      </c>
      <c r="BL979" s="97"/>
      <c r="BM979" s="159"/>
      <c r="BN979" s="2"/>
      <c r="BO979" s="999">
        <f>SUM(BO935:BO973)-BO974</f>
        <v>0</v>
      </c>
      <c r="BP979" s="957">
        <f>SUM(BP935:BP973)-BP974</f>
        <v>0</v>
      </c>
      <c r="BQ979" s="97"/>
      <c r="BR979" s="159"/>
      <c r="BS979" s="2"/>
      <c r="BT979" s="999">
        <f>SUM(BT935:BT973)-BT974</f>
        <v>0</v>
      </c>
      <c r="BU979" s="957">
        <f>SUM(BU935:BU973)-BU974</f>
        <v>0</v>
      </c>
      <c r="BV979" s="97"/>
      <c r="BW979" s="159"/>
      <c r="BX979" s="2"/>
      <c r="BY979" s="999">
        <f>SUM(BY935:BY973)-BY974</f>
        <v>0</v>
      </c>
      <c r="BZ979" s="957">
        <f>SUM(BZ935:BZ973)-BZ974</f>
        <v>0</v>
      </c>
      <c r="CA979" s="1089">
        <f>SUM(CA935:CA973)-CA974</f>
        <v>171511</v>
      </c>
      <c r="CB979" s="1088">
        <f>SUM(CB935:CB973)-CB974</f>
        <v>7176</v>
      </c>
      <c r="CC979" s="1015" t="str">
        <f>IF(BZ979+BU979+BP979+BK979+BF979+BA979+AV979+AQ979+AL979+AG979+AB979+W979+R979+CB990+CC990-CC991-CB991=0,"〇",BZ979+BU979+BP979+BK979+BF979+BA979+AV979+AQ979+AL979+AG979+AB979+W979+R979+CB990+CC990-CC991-CB991)</f>
        <v>〇</v>
      </c>
    </row>
    <row r="980" spans="1:81" ht="18" customHeight="1">
      <c r="A980" s="1180"/>
      <c r="B980" s="1134"/>
      <c r="C980" s="1135"/>
      <c r="D980" s="62" t="str">
        <f>IF(職員設定!$X$8="","",職員設定!$X$8)</f>
        <v>名称</v>
      </c>
      <c r="E980" s="157">
        <f>IF(E935&lt;&gt;"",職員設定!$X$25,"0")</f>
        <v>0</v>
      </c>
      <c r="F980" s="2"/>
      <c r="G980" s="1046"/>
      <c r="H980" s="1096"/>
      <c r="I980" s="62" t="str">
        <f>IF(職員設定!$X$8="","",職員設定!$X$8)</f>
        <v>名称</v>
      </c>
      <c r="J980" s="157">
        <f>IF(J935&lt;&gt;"",職員設定!$X$25,"0")</f>
        <v>0</v>
      </c>
      <c r="K980" s="2"/>
      <c r="L980" s="1046"/>
      <c r="M980" s="1096"/>
      <c r="N980" s="62" t="str">
        <f>IF(職員設定!$X$8="","",職員設定!$X$8)</f>
        <v>名称</v>
      </c>
      <c r="O980" s="152">
        <f>IF(O935&lt;&gt;"",職員設定!$X$25,"0")</f>
        <v>0</v>
      </c>
      <c r="P980" s="2"/>
      <c r="Q980" s="974"/>
      <c r="R980" s="993"/>
      <c r="S980" s="62" t="str">
        <f>IF(職員設定!$X$8="","",職員設定!$X$8)</f>
        <v>名称</v>
      </c>
      <c r="T980" s="152">
        <f>IF(T935&lt;&gt;"",職員設定!$X$25,"0")</f>
        <v>0</v>
      </c>
      <c r="U980" s="2"/>
      <c r="V980" s="974"/>
      <c r="W980" s="993"/>
      <c r="X980" s="62" t="str">
        <f>IF(職員設定!$X$8="","",職員設定!$X$8)</f>
        <v>名称</v>
      </c>
      <c r="Y980" s="152">
        <f>IF(Y935&lt;&gt;"",職員設定!$X$25,"0")</f>
        <v>0</v>
      </c>
      <c r="Z980" s="2"/>
      <c r="AA980" s="974"/>
      <c r="AB980" s="993"/>
      <c r="AC980" s="62" t="str">
        <f>IF(職員設定!$X$8="","",職員設定!$X$8)</f>
        <v>名称</v>
      </c>
      <c r="AD980" s="152" t="str">
        <f>IF(AD935&lt;&gt;"",職員設定!$X$25,"0")</f>
        <v>0</v>
      </c>
      <c r="AE980" s="2"/>
      <c r="AF980" s="974"/>
      <c r="AG980" s="993"/>
      <c r="AH980" s="62" t="str">
        <f>IF(職員設定!$X$8="","",職員設定!$X$8)</f>
        <v>名称</v>
      </c>
      <c r="AI980" s="152" t="str">
        <f>IF(AI935&lt;&gt;"",職員設定!$X$25,"0")</f>
        <v>0</v>
      </c>
      <c r="AJ980" s="2"/>
      <c r="AK980" s="974"/>
      <c r="AL980" s="993"/>
      <c r="AM980" s="62" t="str">
        <f>IF(職員設定!$X$8="","",職員設定!$X$8)</f>
        <v>名称</v>
      </c>
      <c r="AN980" s="152" t="str">
        <f>IF(AN935&lt;&gt;"",職員設定!$X$25,"0")</f>
        <v>0</v>
      </c>
      <c r="AO980" s="2"/>
      <c r="AP980" s="974"/>
      <c r="AQ980" s="993"/>
      <c r="AR980" s="62" t="str">
        <f>IF(職員設定!$X$8="","",職員設定!$X$8)</f>
        <v>名称</v>
      </c>
      <c r="AS980" s="152" t="str">
        <f>IF(AS935&lt;&gt;"",職員設定!$X$25,"0")</f>
        <v>0</v>
      </c>
      <c r="AT980" s="2"/>
      <c r="AU980" s="974"/>
      <c r="AV980" s="993"/>
      <c r="AW980" s="62" t="str">
        <f>IF(職員設定!$X$8="","",職員設定!$X$8)</f>
        <v>名称</v>
      </c>
      <c r="AX980" s="152" t="str">
        <f>IF(AX935&lt;&gt;"",職員設定!$X$25,"0")</f>
        <v>0</v>
      </c>
      <c r="AY980" s="2"/>
      <c r="AZ980" s="974"/>
      <c r="BA980" s="993"/>
      <c r="BB980" s="62" t="str">
        <f>IF(職員設定!$X$8="","",職員設定!$X$8)</f>
        <v>名称</v>
      </c>
      <c r="BC980" s="152" t="str">
        <f>IF(BC935&lt;&gt;"",職員設定!$X$25,"0")</f>
        <v>0</v>
      </c>
      <c r="BD980" s="2"/>
      <c r="BE980" s="974"/>
      <c r="BF980" s="993"/>
      <c r="BG980" s="62" t="str">
        <f>IF(職員設定!$X$8="","",職員設定!$X$8)</f>
        <v>名称</v>
      </c>
      <c r="BH980" s="152" t="str">
        <f>IF(BH935&lt;&gt;"",職員設定!$X$25,"0")</f>
        <v>0</v>
      </c>
      <c r="BI980" s="2"/>
      <c r="BJ980" s="974"/>
      <c r="BK980" s="993"/>
      <c r="BL980" s="99"/>
      <c r="BM980" s="160"/>
      <c r="BN980" s="2"/>
      <c r="BO980" s="974"/>
      <c r="BP980" s="958"/>
      <c r="BQ980" s="99"/>
      <c r="BR980" s="160"/>
      <c r="BS980" s="2"/>
      <c r="BT980" s="974"/>
      <c r="BU980" s="958"/>
      <c r="BV980" s="99"/>
      <c r="BW980" s="160"/>
      <c r="BX980" s="2"/>
      <c r="BY980" s="974"/>
      <c r="BZ980" s="958"/>
      <c r="CA980" s="1004"/>
      <c r="CB980" s="1020"/>
      <c r="CC980" s="1016"/>
    </row>
    <row r="981" spans="1:81" ht="18" customHeight="1" thickBot="1">
      <c r="A981" s="1180"/>
      <c r="B981" s="1136"/>
      <c r="C981" s="1137"/>
      <c r="D981" s="63" t="str">
        <f>IF(職員設定!$Y$8="","",職員設定!$Y$8)</f>
        <v>名称</v>
      </c>
      <c r="E981" s="158">
        <f>IF(E935&lt;&gt;"",職員設定!$Y$25,"0")</f>
        <v>0</v>
      </c>
      <c r="F981" s="2"/>
      <c r="G981" s="1094"/>
      <c r="H981" s="1097"/>
      <c r="I981" s="63" t="str">
        <f>IF(職員設定!$Y$8="","",職員設定!$Y$8)</f>
        <v>名称</v>
      </c>
      <c r="J981" s="158">
        <f>IF(J935&lt;&gt;"",職員設定!$Y$25,"0")</f>
        <v>0</v>
      </c>
      <c r="K981" s="2"/>
      <c r="L981" s="1094"/>
      <c r="M981" s="1097"/>
      <c r="N981" s="63" t="str">
        <f>IF(職員設定!$Y$8="","",職員設定!$Y$8)</f>
        <v>名称</v>
      </c>
      <c r="O981" s="153">
        <f>IF(O935&lt;&gt;"",職員設定!$Y$25,"0")</f>
        <v>0</v>
      </c>
      <c r="P981" s="24"/>
      <c r="Q981" s="975"/>
      <c r="R981" s="994"/>
      <c r="S981" s="63" t="str">
        <f>IF(職員設定!$Y$8="","",職員設定!$Y$8)</f>
        <v>名称</v>
      </c>
      <c r="T981" s="153">
        <f>IF(T935&lt;&gt;"",職員設定!$Y$25,"0")</f>
        <v>0</v>
      </c>
      <c r="U981" s="24"/>
      <c r="V981" s="975"/>
      <c r="W981" s="994"/>
      <c r="X981" s="63" t="str">
        <f>IF(職員設定!$Y$8="","",職員設定!$Y$8)</f>
        <v>名称</v>
      </c>
      <c r="Y981" s="153">
        <f>IF(Y935&lt;&gt;"",職員設定!$Y$25,"0")</f>
        <v>0</v>
      </c>
      <c r="Z981" s="24"/>
      <c r="AA981" s="975"/>
      <c r="AB981" s="994"/>
      <c r="AC981" s="63" t="str">
        <f>IF(職員設定!$Y$8="","",職員設定!$Y$8)</f>
        <v>名称</v>
      </c>
      <c r="AD981" s="153" t="str">
        <f>IF(AD935&lt;&gt;"",職員設定!$Y$25,"0")</f>
        <v>0</v>
      </c>
      <c r="AE981" s="24"/>
      <c r="AF981" s="975"/>
      <c r="AG981" s="994"/>
      <c r="AH981" s="63" t="str">
        <f>IF(職員設定!$Y$8="","",職員設定!$Y$8)</f>
        <v>名称</v>
      </c>
      <c r="AI981" s="153" t="str">
        <f>IF(AI935&lt;&gt;"",職員設定!$Y$25,"0")</f>
        <v>0</v>
      </c>
      <c r="AJ981" s="24"/>
      <c r="AK981" s="975"/>
      <c r="AL981" s="994"/>
      <c r="AM981" s="63" t="str">
        <f>IF(職員設定!$Y$8="","",職員設定!$Y$8)</f>
        <v>名称</v>
      </c>
      <c r="AN981" s="153" t="str">
        <f>IF(AN935&lt;&gt;"",職員設定!$Y$25,"0")</f>
        <v>0</v>
      </c>
      <c r="AO981" s="24"/>
      <c r="AP981" s="975"/>
      <c r="AQ981" s="994"/>
      <c r="AR981" s="63" t="str">
        <f>IF(職員設定!$Y$8="","",職員設定!$Y$8)</f>
        <v>名称</v>
      </c>
      <c r="AS981" s="153" t="str">
        <f>IF(AS935&lt;&gt;"",職員設定!$Y$25,"0")</f>
        <v>0</v>
      </c>
      <c r="AT981" s="24"/>
      <c r="AU981" s="975"/>
      <c r="AV981" s="994"/>
      <c r="AW981" s="63" t="str">
        <f>IF(職員設定!$Y$8="","",職員設定!$Y$8)</f>
        <v>名称</v>
      </c>
      <c r="AX981" s="153" t="str">
        <f>IF(AX935&lt;&gt;"",職員設定!$Y$25,"0")</f>
        <v>0</v>
      </c>
      <c r="AY981" s="24"/>
      <c r="AZ981" s="975"/>
      <c r="BA981" s="994"/>
      <c r="BB981" s="63" t="str">
        <f>IF(職員設定!$Y$8="","",職員設定!$Y$8)</f>
        <v>名称</v>
      </c>
      <c r="BC981" s="153" t="str">
        <f>IF(BC935&lt;&gt;"",職員設定!$Y$25,"0")</f>
        <v>0</v>
      </c>
      <c r="BD981" s="24"/>
      <c r="BE981" s="975"/>
      <c r="BF981" s="994"/>
      <c r="BG981" s="63" t="str">
        <f>IF(職員設定!$Y$8="","",職員設定!$Y$8)</f>
        <v>名称</v>
      </c>
      <c r="BH981" s="153" t="str">
        <f>IF(BH935&lt;&gt;"",職員設定!$Y$25,"0")</f>
        <v>0</v>
      </c>
      <c r="BI981" s="24"/>
      <c r="BJ981" s="975"/>
      <c r="BK981" s="994"/>
      <c r="BL981" s="101"/>
      <c r="BM981" s="161"/>
      <c r="BN981" s="2"/>
      <c r="BO981" s="975"/>
      <c r="BP981" s="959"/>
      <c r="BQ981" s="101"/>
      <c r="BR981" s="161"/>
      <c r="BS981" s="2"/>
      <c r="BT981" s="975"/>
      <c r="BU981" s="959"/>
      <c r="BV981" s="101"/>
      <c r="BW981" s="161"/>
      <c r="BX981" s="2"/>
      <c r="BY981" s="975"/>
      <c r="BZ981" s="959"/>
      <c r="CA981" s="1005"/>
      <c r="CB981" s="1021"/>
      <c r="CC981" s="1017"/>
    </row>
    <row r="982" spans="1:81" ht="18" customHeight="1">
      <c r="A982" s="1180"/>
      <c r="B982" s="1138"/>
      <c r="C982" s="1139"/>
      <c r="D982" s="64" t="s">
        <v>15</v>
      </c>
      <c r="E982" s="8">
        <f>E981+E980+E979+E978+E972+E968+E964+E960+E956+E952+E948+E945+E942+E939+E936-E976</f>
        <v>217728</v>
      </c>
      <c r="F982" s="963" t="str">
        <f>IF(E983=F983,"〇","×")</f>
        <v>〇</v>
      </c>
      <c r="G982" s="964"/>
      <c r="H982" s="965"/>
      <c r="I982" s="64" t="s">
        <v>15</v>
      </c>
      <c r="J982" s="8">
        <f>J981+J980+J979+J978+J972+J968+J964+J960+J956+J952+J948+J945+J942+J939+J936-J976</f>
        <v>215833</v>
      </c>
      <c r="K982" s="963" t="str">
        <f>IF(J983=K983,"〇","×")</f>
        <v>〇</v>
      </c>
      <c r="L982" s="964"/>
      <c r="M982" s="1098"/>
      <c r="N982" s="64" t="s">
        <v>15</v>
      </c>
      <c r="O982" s="8">
        <f>O981+O980+O979+O978+O972+O968+O964+O960+O956+O952+O948+O945+O942+O939+O936-O976</f>
        <v>212458</v>
      </c>
      <c r="P982" s="963" t="str">
        <f>IF(O983=P983,"〇","×")</f>
        <v>〇</v>
      </c>
      <c r="Q982" s="964"/>
      <c r="R982" s="965"/>
      <c r="S982" s="64" t="s">
        <v>15</v>
      </c>
      <c r="T982" s="8">
        <f>T981+T980+T979+T978+T972+T968+T964+T960+T956+T952+T948+T945+T942+T939+T936-T976</f>
        <v>214899</v>
      </c>
      <c r="U982" s="963" t="str">
        <f>IF(T983=U983,"〇","×")</f>
        <v>〇</v>
      </c>
      <c r="V982" s="964"/>
      <c r="W982" s="965"/>
      <c r="X982" s="64" t="s">
        <v>15</v>
      </c>
      <c r="Y982" s="8">
        <f>Y981+Y980+Y979+Y978+Y972+Y968+Y964+Y960+Y956+Y952+Y948+Y945+Y942+Y939+Y936-Y976</f>
        <v>222110</v>
      </c>
      <c r="Z982" s="963" t="str">
        <f>IF(Y983=Z983,"〇","×")</f>
        <v>〇</v>
      </c>
      <c r="AA982" s="964"/>
      <c r="AB982" s="965"/>
      <c r="AC982" s="64" t="s">
        <v>15</v>
      </c>
      <c r="AD982" s="8">
        <f>AD981+AD980+AD979+AD978+AD972+AD968+AD964+AD960+AD956+AD952+AD948+AD945+AD942+AD939+AD936-AD976</f>
        <v>0</v>
      </c>
      <c r="AE982" s="963" t="str">
        <f>IF(AD983=AE983,"〇","×")</f>
        <v>〇</v>
      </c>
      <c r="AF982" s="964"/>
      <c r="AG982" s="965"/>
      <c r="AH982" s="64" t="s">
        <v>15</v>
      </c>
      <c r="AI982" s="8">
        <f>AI981+AI980+AI979+AI978+AI972+AI968+AI964+AI960+AI956+AI952+AI948+AI945+AI942+AI939+AI936-AI976</f>
        <v>0</v>
      </c>
      <c r="AJ982" s="963" t="str">
        <f>IF(AI983=AJ983,"〇","×")</f>
        <v>〇</v>
      </c>
      <c r="AK982" s="964"/>
      <c r="AL982" s="965"/>
      <c r="AM982" s="64" t="s">
        <v>15</v>
      </c>
      <c r="AN982" s="8">
        <f>AN981+AN980+AN979+AN978+AN972+AN968+AN964+AN960+AN956+AN952+AN948+AN945+AN942+AN939+AN936-AN976</f>
        <v>0</v>
      </c>
      <c r="AO982" s="963" t="str">
        <f>IF(AN983=AO983,"〇","×")</f>
        <v>〇</v>
      </c>
      <c r="AP982" s="964"/>
      <c r="AQ982" s="965"/>
      <c r="AR982" s="64" t="s">
        <v>15</v>
      </c>
      <c r="AS982" s="8">
        <f>AS981+AS980+AS979+AS978+AS972+AS968+AS964+AS960+AS956+AS952+AS948+AS945+AS942+AS939+AS936-AS976</f>
        <v>0</v>
      </c>
      <c r="AT982" s="963" t="str">
        <f>IF(AS983=AT983,"〇","×")</f>
        <v>〇</v>
      </c>
      <c r="AU982" s="964"/>
      <c r="AV982" s="965"/>
      <c r="AW982" s="64" t="s">
        <v>15</v>
      </c>
      <c r="AX982" s="8">
        <f>AX981+AX980+AX979+AX978+AX972+AX968+AX964+AX960+AX956+AX952+AX948+AX945+AX942+AX939+AX936-AX976</f>
        <v>0</v>
      </c>
      <c r="AY982" s="963" t="str">
        <f>IF(AX983=AY983,"〇","×")</f>
        <v>〇</v>
      </c>
      <c r="AZ982" s="964"/>
      <c r="BA982" s="965"/>
      <c r="BB982" s="64" t="s">
        <v>15</v>
      </c>
      <c r="BC982" s="8">
        <f>BC981+BC980+BC979+BC978+BC972+BC968+BC964+BC960+BC956+BC952+BC948+BC945+BC942+BC939+BC936-BC976</f>
        <v>0</v>
      </c>
      <c r="BD982" s="963" t="str">
        <f>IF(BC983=BD983,"〇","×")</f>
        <v>〇</v>
      </c>
      <c r="BE982" s="964"/>
      <c r="BF982" s="965"/>
      <c r="BG982" s="64" t="s">
        <v>15</v>
      </c>
      <c r="BH982" s="8">
        <f>BH981+BH980+BH979+BH978+BH972+BH968+BH964+BH960+BH956+BH952+BH948+BH945+BH942+BH939+BH936-BH976</f>
        <v>0</v>
      </c>
      <c r="BI982" s="963" t="str">
        <f>IF(BH983=BI983,"〇","×")</f>
        <v>〇</v>
      </c>
      <c r="BJ982" s="964"/>
      <c r="BK982" s="965"/>
      <c r="BL982" s="64" t="s">
        <v>15</v>
      </c>
      <c r="BM982" s="8">
        <f>BM952</f>
        <v>0</v>
      </c>
      <c r="BN982" s="963" t="str">
        <f>IF(BM983=BN983,"〇","×")</f>
        <v>〇</v>
      </c>
      <c r="BO982" s="964"/>
      <c r="BP982" s="965"/>
      <c r="BQ982" s="64" t="s">
        <v>15</v>
      </c>
      <c r="BR982" s="8">
        <f>BR952</f>
        <v>0</v>
      </c>
      <c r="BS982" s="963" t="str">
        <f>IF(BR983=BS983,"〇","×")</f>
        <v>〇</v>
      </c>
      <c r="BT982" s="964"/>
      <c r="BU982" s="965"/>
      <c r="BV982" s="64" t="s">
        <v>15</v>
      </c>
      <c r="BW982" s="8">
        <f>BW952</f>
        <v>0</v>
      </c>
      <c r="BX982" s="963" t="str">
        <f>IF(BW983=BX983,"〇","×")</f>
        <v>〇</v>
      </c>
      <c r="BY982" s="964"/>
      <c r="BZ982" s="965"/>
      <c r="CA982" s="292">
        <f>BW982+BR982+BM982+BH982+BC982+AX982+AS982+AN982+AI982+AD982+Y982+T982+O982+J982+E982</f>
        <v>1083028</v>
      </c>
      <c r="CB982" s="292"/>
      <c r="CC982" s="697"/>
    </row>
    <row r="983" spans="1:81" ht="18" customHeight="1" thickBot="1">
      <c r="A983" s="1180"/>
      <c r="B983" s="1149"/>
      <c r="C983" s="1150"/>
      <c r="D983" s="65" t="s">
        <v>100</v>
      </c>
      <c r="E983" s="27">
        <f>E981+E980+E979+E978+E971+E967+E963+E959+E955+E951+E947+E944+E941+E938+E935-E975</f>
        <v>252220</v>
      </c>
      <c r="F983" s="981">
        <f>E982+G979/F935+H979/F935</f>
        <v>252220</v>
      </c>
      <c r="G983" s="982"/>
      <c r="H983" s="359"/>
      <c r="I983" s="65" t="s">
        <v>100</v>
      </c>
      <c r="J983" s="27">
        <f>J981+J980+J979+J978+J971+J967+J963+J959+J955+J951+J947+J944+J941+J938+J935-J975</f>
        <v>250008</v>
      </c>
      <c r="K983" s="981">
        <f>J982+L979/K935+M979/K935</f>
        <v>250008</v>
      </c>
      <c r="L983" s="982"/>
      <c r="M983" s="365"/>
      <c r="N983" s="65" t="s">
        <v>100</v>
      </c>
      <c r="O983" s="27">
        <f>O981+O980+O979+O978+O971+O967+O963+O959+O955+O951+O947+O944+O941+O938+O935-O975</f>
        <v>246128</v>
      </c>
      <c r="P983" s="981">
        <f>O982+Q979/P935+R979/P935</f>
        <v>246128</v>
      </c>
      <c r="Q983" s="982"/>
      <c r="R983" s="359"/>
      <c r="S983" s="65" t="s">
        <v>100</v>
      </c>
      <c r="T983" s="27">
        <f>T981+T980+T979+T978+T971+T967+T963+T959+T955+T951+T947+T944+T941+T938+T935-T975</f>
        <v>248925</v>
      </c>
      <c r="U983" s="981">
        <f>T982+V979/U935+W979/U935</f>
        <v>248925</v>
      </c>
      <c r="V983" s="982"/>
      <c r="W983" s="359"/>
      <c r="X983" s="65" t="s">
        <v>100</v>
      </c>
      <c r="Y983" s="27">
        <f>Y981+Y980+Y979+Y978+Y971+Y967+Y963+Y959+Y955+Y951+Y947+Y944+Y941+Y938+Y935-Y975</f>
        <v>257258</v>
      </c>
      <c r="Z983" s="981">
        <f>Y982+AA979/Z935+AB979/Z935</f>
        <v>257258</v>
      </c>
      <c r="AA983" s="982"/>
      <c r="AB983" s="359"/>
      <c r="AC983" s="65" t="s">
        <v>100</v>
      </c>
      <c r="AD983" s="27">
        <f>AD981+AD980+AD979+AD978+AD971+AD967+AD963+AD959+AD955+AD951+AD947+AD944+AD941+AD938+AD935-AD975</f>
        <v>0</v>
      </c>
      <c r="AE983" s="981">
        <f>AD982+AF979/AE935+AG979/AE935</f>
        <v>0</v>
      </c>
      <c r="AF983" s="982"/>
      <c r="AG983" s="359"/>
      <c r="AH983" s="65" t="s">
        <v>100</v>
      </c>
      <c r="AI983" s="27">
        <f>AI981+AI980+AI979+AI978+AI971+AI967+AI963+AI959+AI955+AI951+AI947+AI944+AI941+AI938+AI935-AI975</f>
        <v>0</v>
      </c>
      <c r="AJ983" s="981">
        <f>AI982+AK979/AJ935+AL979/AJ935</f>
        <v>0</v>
      </c>
      <c r="AK983" s="982"/>
      <c r="AL983" s="359"/>
      <c r="AM983" s="65" t="s">
        <v>100</v>
      </c>
      <c r="AN983" s="27">
        <f>AN981+AN980+AN979+AN978+AN971+AN967+AN963+AN959+AN955+AN951+AN947+AN944+AN941+AN938+AN935-AN975</f>
        <v>0</v>
      </c>
      <c r="AO983" s="981">
        <f>AN982+AP979/AO935+AQ979/AO935</f>
        <v>0</v>
      </c>
      <c r="AP983" s="982"/>
      <c r="AQ983" s="359"/>
      <c r="AR983" s="65" t="s">
        <v>100</v>
      </c>
      <c r="AS983" s="27">
        <f>AS981+AS980+AS979+AS978+AS971+AS967+AS963+AS959+AS955+AS951+AS947+AS944+AS941+AS938+AS935-AS975</f>
        <v>0</v>
      </c>
      <c r="AT983" s="981">
        <f>AS982+AU979/AT935+AV979/AT935</f>
        <v>0</v>
      </c>
      <c r="AU983" s="982"/>
      <c r="AV983" s="359"/>
      <c r="AW983" s="65" t="s">
        <v>100</v>
      </c>
      <c r="AX983" s="27">
        <f>AX981+AX980+AX979+AX978+AX971+AX967+AX963+AX959+AX955+AX951+AX947+AX944+AX941+AX938+AX935-AX975</f>
        <v>0</v>
      </c>
      <c r="AY983" s="981">
        <f>AX982+AZ979/AY935+BA979/AY935</f>
        <v>0</v>
      </c>
      <c r="AZ983" s="982"/>
      <c r="BA983" s="359"/>
      <c r="BB983" s="65" t="s">
        <v>100</v>
      </c>
      <c r="BC983" s="27">
        <f>BC981+BC980+BC979+BC978+BC971+BC967+BC963+BC959+BC955+BC951+BC947+BC944+BC941+BC938+BC935-BC975</f>
        <v>0</v>
      </c>
      <c r="BD983" s="981">
        <f>BC982+BE979/BD935+BF979/BD935</f>
        <v>0</v>
      </c>
      <c r="BE983" s="982"/>
      <c r="BF983" s="359"/>
      <c r="BG983" s="65" t="s">
        <v>100</v>
      </c>
      <c r="BH983" s="27">
        <f>BH981+BH980+BH979+BH978+BH971+BH967+BH963+BH959+BH955+BH951+BH947+BH944+BH941+BH938+BH935-BH975</f>
        <v>0</v>
      </c>
      <c r="BI983" s="981">
        <f>BH982+BJ979/BI935+BK979/BI935</f>
        <v>0</v>
      </c>
      <c r="BJ983" s="982"/>
      <c r="BK983" s="365"/>
      <c r="BL983" s="65" t="s">
        <v>100</v>
      </c>
      <c r="BM983" s="27">
        <f>BM951</f>
        <v>0</v>
      </c>
      <c r="BN983" s="981">
        <f>BM982+BO979/BN935+BP979/BN935</f>
        <v>0</v>
      </c>
      <c r="BO983" s="982"/>
      <c r="BP983" s="359"/>
      <c r="BQ983" s="65" t="s">
        <v>100</v>
      </c>
      <c r="BR983" s="27">
        <f>BR951</f>
        <v>0</v>
      </c>
      <c r="BS983" s="981">
        <f>BR982+BT979/BS935+BU979/BS935</f>
        <v>0</v>
      </c>
      <c r="BT983" s="982"/>
      <c r="BU983" s="359"/>
      <c r="BV983" s="65" t="s">
        <v>100</v>
      </c>
      <c r="BW983" s="27">
        <f>BW951</f>
        <v>0</v>
      </c>
      <c r="BX983" s="981">
        <f>BW982+BY979/BX935+BZ979/BX935</f>
        <v>0</v>
      </c>
      <c r="BY983" s="982"/>
      <c r="BZ983" s="359"/>
      <c r="CA983" s="293">
        <f>BW983+BR983+BM983+BH983+BC983+AX983+AS983+AN983+AI983+AD983+Y983+T983+O983+J983+E983</f>
        <v>1254539</v>
      </c>
      <c r="CB983" s="293"/>
      <c r="CC983" s="698"/>
    </row>
    <row r="984" spans="1:81" ht="18" customHeight="1" thickTop="1">
      <c r="A984" s="1180"/>
      <c r="B984" s="1128" t="s">
        <v>227</v>
      </c>
      <c r="C984" s="1129"/>
      <c r="D984" s="66" t="s">
        <v>17</v>
      </c>
      <c r="E984" s="74">
        <f>IF(E935="","",職員設定!$L$25)</f>
        <v>220000</v>
      </c>
      <c r="F984" s="114"/>
      <c r="G984" s="291"/>
      <c r="H984" s="67"/>
      <c r="I984" s="66" t="s">
        <v>17</v>
      </c>
      <c r="J984" s="74">
        <f>IF(J935="","",職員設定!$L$25)</f>
        <v>220000</v>
      </c>
      <c r="K984" s="114"/>
      <c r="L984" s="291"/>
      <c r="M984" s="291"/>
      <c r="N984" s="66" t="s">
        <v>17</v>
      </c>
      <c r="O984" s="74">
        <f>IF(O935="","",職員設定!$L$25)</f>
        <v>220000</v>
      </c>
      <c r="P984" s="950" t="s">
        <v>222</v>
      </c>
      <c r="Q984" s="951"/>
      <c r="R984" s="952"/>
      <c r="S984" s="66" t="s">
        <v>17</v>
      </c>
      <c r="T984" s="74">
        <f>IF(T935="","",職員設定!$L$25)</f>
        <v>220000</v>
      </c>
      <c r="U984" s="950" t="s">
        <v>222</v>
      </c>
      <c r="V984" s="951"/>
      <c r="W984" s="952"/>
      <c r="X984" s="66" t="s">
        <v>17</v>
      </c>
      <c r="Y984" s="74">
        <f>IF(Y935="","",職員設定!$L$25)</f>
        <v>220000</v>
      </c>
      <c r="Z984" s="950" t="s">
        <v>222</v>
      </c>
      <c r="AA984" s="951"/>
      <c r="AB984" s="952"/>
      <c r="AC984" s="66" t="s">
        <v>17</v>
      </c>
      <c r="AD984" s="74" t="str">
        <f>IF(AD935="","",職員設定!$L$25)</f>
        <v/>
      </c>
      <c r="AE984" s="950" t="s">
        <v>222</v>
      </c>
      <c r="AF984" s="951"/>
      <c r="AG984" s="952"/>
      <c r="AH984" s="66" t="s">
        <v>17</v>
      </c>
      <c r="AI984" s="74" t="str">
        <f>IF(AI935="","",職員設定!$L$25)</f>
        <v/>
      </c>
      <c r="AJ984" s="950" t="s">
        <v>222</v>
      </c>
      <c r="AK984" s="951"/>
      <c r="AL984" s="952"/>
      <c r="AM984" s="66" t="s">
        <v>17</v>
      </c>
      <c r="AN984" s="74" t="str">
        <f>IF(AN935="","",職員設定!$L$25)</f>
        <v/>
      </c>
      <c r="AO984" s="950" t="s">
        <v>222</v>
      </c>
      <c r="AP984" s="951"/>
      <c r="AQ984" s="952"/>
      <c r="AR984" s="66" t="s">
        <v>17</v>
      </c>
      <c r="AS984" s="74" t="str">
        <f>IF(AS935="","",職員設定!$L$25)</f>
        <v/>
      </c>
      <c r="AT984" s="950" t="s">
        <v>222</v>
      </c>
      <c r="AU984" s="951"/>
      <c r="AV984" s="952"/>
      <c r="AW984" s="66" t="s">
        <v>17</v>
      </c>
      <c r="AX984" s="74" t="str">
        <f>IF(AX935="","",職員設定!$L$25)</f>
        <v/>
      </c>
      <c r="AY984" s="950" t="s">
        <v>222</v>
      </c>
      <c r="AZ984" s="951"/>
      <c r="BA984" s="952"/>
      <c r="BB984" s="66" t="s">
        <v>17</v>
      </c>
      <c r="BC984" s="74" t="str">
        <f>IF(BC935="","",職員設定!$L$25)</f>
        <v/>
      </c>
      <c r="BD984" s="950" t="s">
        <v>222</v>
      </c>
      <c r="BE984" s="951"/>
      <c r="BF984" s="952"/>
      <c r="BG984" s="66" t="s">
        <v>17</v>
      </c>
      <c r="BH984" s="74" t="str">
        <f>IF(BH935="","",職員設定!$L$25)</f>
        <v/>
      </c>
      <c r="BI984" s="950" t="s">
        <v>222</v>
      </c>
      <c r="BJ984" s="951"/>
      <c r="BK984" s="952"/>
      <c r="BL984" s="66"/>
      <c r="BM984" s="74"/>
      <c r="BN984" s="950" t="s">
        <v>222</v>
      </c>
      <c r="BO984" s="951"/>
      <c r="BP984" s="952"/>
      <c r="BQ984" s="66"/>
      <c r="BR984" s="74"/>
      <c r="BS984" s="950" t="s">
        <v>222</v>
      </c>
      <c r="BT984" s="951"/>
      <c r="BU984" s="952"/>
      <c r="BV984" s="66"/>
      <c r="BW984" s="74"/>
      <c r="BX984" s="950" t="s">
        <v>222</v>
      </c>
      <c r="BY984" s="951"/>
      <c r="BZ984" s="952"/>
      <c r="CA984" s="294"/>
      <c r="CB984" s="1008" t="s">
        <v>223</v>
      </c>
      <c r="CC984" s="1010" t="s">
        <v>224</v>
      </c>
    </row>
    <row r="985" spans="1:81" ht="18" customHeight="1">
      <c r="A985" s="1180"/>
      <c r="B985" s="1130"/>
      <c r="C985" s="1131"/>
      <c r="D985" s="68" t="s">
        <v>63</v>
      </c>
      <c r="E985" s="34">
        <v>260000</v>
      </c>
      <c r="F985" s="1120" t="s">
        <v>104</v>
      </c>
      <c r="G985" s="1121"/>
      <c r="H985" s="1148"/>
      <c r="I985" s="68" t="s">
        <v>63</v>
      </c>
      <c r="J985" s="34">
        <f>IF(J935="","",E985)</f>
        <v>260000</v>
      </c>
      <c r="K985" s="1120" t="s">
        <v>104</v>
      </c>
      <c r="L985" s="1121"/>
      <c r="M985" s="759"/>
      <c r="N985" s="68" t="s">
        <v>63</v>
      </c>
      <c r="O985" s="34">
        <f>IF(O935="","",J985)</f>
        <v>260000</v>
      </c>
      <c r="P985" s="1006" t="s">
        <v>221</v>
      </c>
      <c r="Q985" s="1007"/>
      <c r="R985" s="537"/>
      <c r="S985" s="68" t="s">
        <v>63</v>
      </c>
      <c r="T985" s="34">
        <v>240000</v>
      </c>
      <c r="U985" s="1006" t="s">
        <v>221</v>
      </c>
      <c r="V985" s="1007"/>
      <c r="W985" s="537"/>
      <c r="X985" s="68" t="s">
        <v>63</v>
      </c>
      <c r="Y985" s="34">
        <f>IF(Y935="","",T985)</f>
        <v>240000</v>
      </c>
      <c r="Z985" s="1006" t="s">
        <v>221</v>
      </c>
      <c r="AA985" s="1007"/>
      <c r="AB985" s="537"/>
      <c r="AC985" s="68" t="s">
        <v>63</v>
      </c>
      <c r="AD985" s="34" t="str">
        <f>IF(AD935="","",Y985)</f>
        <v/>
      </c>
      <c r="AE985" s="1006" t="s">
        <v>221</v>
      </c>
      <c r="AF985" s="1007"/>
      <c r="AG985" s="537"/>
      <c r="AH985" s="68" t="s">
        <v>63</v>
      </c>
      <c r="AI985" s="34" t="str">
        <f>IF(AI935="","",AD985)</f>
        <v/>
      </c>
      <c r="AJ985" s="1006" t="s">
        <v>221</v>
      </c>
      <c r="AK985" s="1007"/>
      <c r="AL985" s="537"/>
      <c r="AM985" s="68" t="s">
        <v>63</v>
      </c>
      <c r="AN985" s="34" t="str">
        <f>IF(AN935="","",AI985)</f>
        <v/>
      </c>
      <c r="AO985" s="1006" t="s">
        <v>221</v>
      </c>
      <c r="AP985" s="1007"/>
      <c r="AQ985" s="537"/>
      <c r="AR985" s="68" t="s">
        <v>63</v>
      </c>
      <c r="AS985" s="34" t="str">
        <f>IF(AS935="","",AN985)</f>
        <v/>
      </c>
      <c r="AT985" s="1006" t="s">
        <v>221</v>
      </c>
      <c r="AU985" s="1007"/>
      <c r="AV985" s="537"/>
      <c r="AW985" s="68" t="s">
        <v>63</v>
      </c>
      <c r="AX985" s="34" t="str">
        <f>IF(AX935="","",AS985)</f>
        <v/>
      </c>
      <c r="AY985" s="1006" t="s">
        <v>221</v>
      </c>
      <c r="AZ985" s="1007"/>
      <c r="BA985" s="537"/>
      <c r="BB985" s="68" t="s">
        <v>63</v>
      </c>
      <c r="BC985" s="34" t="str">
        <f>IF(BC935="","",AX985)</f>
        <v/>
      </c>
      <c r="BD985" s="1006" t="s">
        <v>221</v>
      </c>
      <c r="BE985" s="1007"/>
      <c r="BF985" s="537"/>
      <c r="BG985" s="68" t="s">
        <v>63</v>
      </c>
      <c r="BH985" s="34" t="str">
        <f>IF(BH935="","",BC985)</f>
        <v/>
      </c>
      <c r="BI985" s="1006" t="s">
        <v>221</v>
      </c>
      <c r="BJ985" s="1007"/>
      <c r="BK985" s="537"/>
      <c r="BL985" s="68"/>
      <c r="BM985" s="28"/>
      <c r="BN985" s="529"/>
      <c r="BO985" s="527"/>
      <c r="BP985" s="408"/>
      <c r="BQ985" s="68"/>
      <c r="BR985" s="28"/>
      <c r="BS985" s="529"/>
      <c r="BT985" s="527"/>
      <c r="BU985" s="408"/>
      <c r="BV985" s="68"/>
      <c r="BW985" s="28"/>
      <c r="BX985" s="529"/>
      <c r="BY985" s="527"/>
      <c r="BZ985" s="408"/>
      <c r="CA985" s="295"/>
      <c r="CB985" s="1009"/>
      <c r="CC985" s="1011"/>
    </row>
    <row r="986" spans="1:81" ht="18" customHeight="1">
      <c r="A986" s="1180"/>
      <c r="B986" s="1130"/>
      <c r="C986" s="1131"/>
      <c r="D986" s="68" t="s">
        <v>18</v>
      </c>
      <c r="E986" s="10">
        <f>IF(E984="","",(E985-E984)*F935)</f>
        <v>40000</v>
      </c>
      <c r="F986" s="498"/>
      <c r="G986" s="569">
        <f>ROUND(IF(E986="",0,E986*E4*F935+E986*G4*F935),0)</f>
        <v>5714</v>
      </c>
      <c r="H986" s="450"/>
      <c r="I986" s="68" t="s">
        <v>18</v>
      </c>
      <c r="J986" s="10">
        <f>IF(J984="","",(J985-J984)*K935)</f>
        <v>40000</v>
      </c>
      <c r="K986" s="498"/>
      <c r="L986" s="569">
        <f>ROUND(IF(J986="",0,J986*J4*K935+J986*L4*K935),0)</f>
        <v>5714</v>
      </c>
      <c r="M986" s="450"/>
      <c r="N986" s="68" t="s">
        <v>18</v>
      </c>
      <c r="O986" s="10">
        <f>IF(O984="","",(O985-O984)*P935)</f>
        <v>40000</v>
      </c>
      <c r="P986" s="498"/>
      <c r="Q986" s="569">
        <f>ROUND(IF(O986="",0,O986*O4*P935+O986*Q4*P935),0)</f>
        <v>5714</v>
      </c>
      <c r="R986" s="520">
        <f>ROUND(IF(R985="",0,R985*O4*P935+R985*Q4*P935),0)</f>
        <v>0</v>
      </c>
      <c r="S986" s="68" t="s">
        <v>18</v>
      </c>
      <c r="T986" s="10">
        <f>IF(T984="","",(T985-T984)*U935)</f>
        <v>20000</v>
      </c>
      <c r="U986" s="498"/>
      <c r="V986" s="569">
        <f>ROUND(IF(T986="",0,T986*T4*U935+T986*V4*U935),0)</f>
        <v>2857</v>
      </c>
      <c r="W986" s="520">
        <f>ROUND(IF(W985="",0,W985*T4*U935+W985*V4*U935),0)</f>
        <v>0</v>
      </c>
      <c r="X986" s="68" t="s">
        <v>18</v>
      </c>
      <c r="Y986" s="10">
        <f>IF(Y984="","",(Y985-Y984)*Z935)</f>
        <v>20000</v>
      </c>
      <c r="Z986" s="498"/>
      <c r="AA986" s="569">
        <f>ROUND(IF(Y986="",0,Y986*Y4*Z935+Y986*AA4*Z935),0)</f>
        <v>2857</v>
      </c>
      <c r="AB986" s="520">
        <f>ROUND(IF(AB985="",0,AB985*Y4*Z935+AB985*AA4*Z935),0)</f>
        <v>0</v>
      </c>
      <c r="AC986" s="68" t="s">
        <v>18</v>
      </c>
      <c r="AD986" s="10" t="str">
        <f>IF(AD984="","",(AD985-AD984)*AE935)</f>
        <v/>
      </c>
      <c r="AE986" s="498"/>
      <c r="AF986" s="569">
        <f>ROUND(IF(AD986="",0,AD986*AD4*AE935+AD986*AF4*AE935),0)</f>
        <v>0</v>
      </c>
      <c r="AG986" s="520">
        <f>ROUND(IF(AG985="",0,AG985*AD4*AE935+AG985*AF4*AE935),0)</f>
        <v>0</v>
      </c>
      <c r="AH986" s="68" t="s">
        <v>18</v>
      </c>
      <c r="AI986" s="10" t="str">
        <f>IF(AI984="","",(AI985-AI984)*AJ935)</f>
        <v/>
      </c>
      <c r="AJ986" s="498"/>
      <c r="AK986" s="569">
        <f>ROUND(IF(AI986="",0,AI986*AI4*AJ935+AI986*AK4*AJ935),0)</f>
        <v>0</v>
      </c>
      <c r="AL986" s="520">
        <f>ROUND(IF(AL985="",0,AL985*AI4*AJ935+AL985*AK4*AJ935),0)</f>
        <v>0</v>
      </c>
      <c r="AM986" s="68" t="s">
        <v>18</v>
      </c>
      <c r="AN986" s="10" t="str">
        <f>IF(AN984="","",(AN985-AN984)*AO935)</f>
        <v/>
      </c>
      <c r="AO986" s="498"/>
      <c r="AP986" s="569">
        <f>ROUND(IF(AN986="",0,AN986*AN4*AO935+AN986*AP4*AO935),0)</f>
        <v>0</v>
      </c>
      <c r="AQ986" s="520">
        <f>ROUND(IF(AQ985="",0,AQ985*AN4*AO935+AQ985*AP4*AO935),0)</f>
        <v>0</v>
      </c>
      <c r="AR986" s="68" t="s">
        <v>18</v>
      </c>
      <c r="AS986" s="10" t="str">
        <f>IF(AS984="","",(AS985-AS984)*AT935)</f>
        <v/>
      </c>
      <c r="AT986" s="498"/>
      <c r="AU986" s="569">
        <f>ROUND(IF(AS986="",0,AS986*AS4*AT935+AS986*AU4*AT935),0)</f>
        <v>0</v>
      </c>
      <c r="AV986" s="520">
        <f>ROUND(IF(AV985="",0,AV985*AS4*AT935+AV985*AU4*AT935),0)</f>
        <v>0</v>
      </c>
      <c r="AW986" s="68" t="s">
        <v>18</v>
      </c>
      <c r="AX986" s="10" t="str">
        <f>IF(AX984="","",(AX985-AX984)*AY935)</f>
        <v/>
      </c>
      <c r="AY986" s="498"/>
      <c r="AZ986" s="569">
        <f>ROUND(IF(AX986="",0,AX986*AX4*AY935+AX986*AZ4*AY935),0)</f>
        <v>0</v>
      </c>
      <c r="BA986" s="520">
        <f>ROUND(IF(BA985="",0,BA985*AX4*AY935+BA985*AZ4*AY935),0)</f>
        <v>0</v>
      </c>
      <c r="BB986" s="68" t="s">
        <v>18</v>
      </c>
      <c r="BC986" s="10" t="str">
        <f>IF(BC984="","",(BC985-BC984)*BD935)</f>
        <v/>
      </c>
      <c r="BD986" s="498"/>
      <c r="BE986" s="569">
        <f>ROUND(IF(BC986="",0,BC986*BC4*BD935+BC986*BE4*BD935),0)</f>
        <v>0</v>
      </c>
      <c r="BF986" s="520">
        <f>ROUND(IF(BF985="",0,BF985*BC4*BD935+BF985*BE4*BD935),0)</f>
        <v>0</v>
      </c>
      <c r="BG986" s="68" t="s">
        <v>18</v>
      </c>
      <c r="BH986" s="10" t="str">
        <f>IF(BH984="","",(BH985-BH984)*BI935)</f>
        <v/>
      </c>
      <c r="BI986" s="498"/>
      <c r="BJ986" s="569">
        <f>ROUND(IF(BH986="",0,BH986*BH4*BI935+BH986*BJ4*BI935),0)</f>
        <v>0</v>
      </c>
      <c r="BK986" s="520">
        <f>ROUND(IF(BK985="",0,BK985*BH4*BI935+BK985*BJ4*BI935),0)</f>
        <v>0</v>
      </c>
      <c r="BL986" s="1200" t="s">
        <v>18</v>
      </c>
      <c r="BM986" s="760"/>
      <c r="BN986" s="144"/>
      <c r="BO986" s="565">
        <f>ROUND((BO979*$BM$4+BO979*$BO$4),0)</f>
        <v>0</v>
      </c>
      <c r="BP986" s="567">
        <f>ROUND((BP979*BM4+BP979*BO4),0)</f>
        <v>0</v>
      </c>
      <c r="BQ986" s="1200" t="s">
        <v>18</v>
      </c>
      <c r="BR986" s="760"/>
      <c r="BS986" s="144"/>
      <c r="BT986" s="565">
        <f>ROUND((BT979*$BR$4+BT979*$BT$4),0)</f>
        <v>0</v>
      </c>
      <c r="BU986" s="567">
        <f>ROUND((BU979*BR4+BU979*BT4),0)</f>
        <v>0</v>
      </c>
      <c r="BV986" s="1200" t="s">
        <v>18</v>
      </c>
      <c r="BW986" s="760"/>
      <c r="BX986" s="144"/>
      <c r="BY986" s="565">
        <f>ROUND((BY979*$BW$4+BY979*$BY$4),0)</f>
        <v>0</v>
      </c>
      <c r="BZ986" s="567">
        <f>ROUND((BZ979*BW4+BZ979*BY4),0)</f>
        <v>0</v>
      </c>
      <c r="CA986" s="296"/>
      <c r="CB986" s="414">
        <f>BZ986+BU986+BP986</f>
        <v>0</v>
      </c>
      <c r="CC986" s="699">
        <f>BK986+BF986+BA986+AV986+AQ986+AL986+AG986+AB986+W986+R986</f>
        <v>0</v>
      </c>
    </row>
    <row r="987" spans="1:81" ht="18" customHeight="1">
      <c r="A987" s="1180"/>
      <c r="B987" s="1130"/>
      <c r="C987" s="1131"/>
      <c r="D987" s="68" t="s">
        <v>103</v>
      </c>
      <c r="E987" s="510" t="s">
        <v>23</v>
      </c>
      <c r="F987" s="496"/>
      <c r="G987" s="569">
        <f>ROUND(IF(E987="対象外",0,E986*E5*F935),0)</f>
        <v>320</v>
      </c>
      <c r="H987" s="450"/>
      <c r="I987" s="68" t="s">
        <v>103</v>
      </c>
      <c r="J987" s="510" t="s">
        <v>23</v>
      </c>
      <c r="K987" s="496"/>
      <c r="L987" s="569">
        <f>ROUND(IF(J987="対象外",0,J986*J5*K935),0)</f>
        <v>320</v>
      </c>
      <c r="M987" s="450"/>
      <c r="N987" s="68" t="s">
        <v>103</v>
      </c>
      <c r="O987" s="510" t="s">
        <v>23</v>
      </c>
      <c r="P987" s="496"/>
      <c r="Q987" s="569">
        <f>ROUND(IF(O987="対象外",0,O986*O5*P935),0)</f>
        <v>320</v>
      </c>
      <c r="R987" s="520">
        <f>ROUND(IF(OR(O987="対象外",R985=""),0,R985*P935*O5),0)</f>
        <v>0</v>
      </c>
      <c r="S987" s="68" t="s">
        <v>103</v>
      </c>
      <c r="T987" s="510" t="s">
        <v>23</v>
      </c>
      <c r="U987" s="496"/>
      <c r="V987" s="569">
        <f>ROUND(IF(T987="対象外",0,T986*T5*U935),0)</f>
        <v>160</v>
      </c>
      <c r="W987" s="520">
        <f>ROUND(IF(OR(T987="対象外",W985=""),0,W985*U935*T5),0)</f>
        <v>0</v>
      </c>
      <c r="X987" s="68" t="s">
        <v>103</v>
      </c>
      <c r="Y987" s="510" t="s">
        <v>23</v>
      </c>
      <c r="Z987" s="496"/>
      <c r="AA987" s="569">
        <f>ROUND(IF(Y987="対象外",0,Y986*Y5*Z935),0)</f>
        <v>160</v>
      </c>
      <c r="AB987" s="520">
        <f>ROUND(IF(OR(Y987="対象外",AB985=""),0,AB985*Z935*Y5),0)</f>
        <v>0</v>
      </c>
      <c r="AC987" s="68" t="s">
        <v>103</v>
      </c>
      <c r="AD987" s="510" t="s">
        <v>115</v>
      </c>
      <c r="AE987" s="496"/>
      <c r="AF987" s="569">
        <f>ROUND(IF(AD987="対象外",0,AD986*AD5*AE935),0)</f>
        <v>0</v>
      </c>
      <c r="AG987" s="520">
        <f>ROUND(IF(OR(AD987="対象外",AG985=""),0,AG985*AE935*AD5),0)</f>
        <v>0</v>
      </c>
      <c r="AH987" s="68" t="s">
        <v>103</v>
      </c>
      <c r="AI987" s="510" t="s">
        <v>115</v>
      </c>
      <c r="AJ987" s="496"/>
      <c r="AK987" s="569">
        <f>ROUND(IF(AI987="対象外",0,AI986*AI5*AJ935),0)</f>
        <v>0</v>
      </c>
      <c r="AL987" s="520">
        <f>ROUND(IF(OR(AI987="対象外",AL985=""),0,AL985*AJ935*AI5),0)</f>
        <v>0</v>
      </c>
      <c r="AM987" s="68" t="s">
        <v>103</v>
      </c>
      <c r="AN987" s="510" t="s">
        <v>115</v>
      </c>
      <c r="AO987" s="496"/>
      <c r="AP987" s="569">
        <f>ROUND(IF(AN987="対象外",0,AN986*AN5*AO935),0)</f>
        <v>0</v>
      </c>
      <c r="AQ987" s="520">
        <f>ROUND(IF(OR(AN987="対象外",AQ985=""),0,AQ985*AO935*AN5),0)</f>
        <v>0</v>
      </c>
      <c r="AR987" s="68" t="s">
        <v>103</v>
      </c>
      <c r="AS987" s="510" t="s">
        <v>115</v>
      </c>
      <c r="AT987" s="496"/>
      <c r="AU987" s="569">
        <f>ROUND(IF(AS987="対象外",0,AS986*AS5*AT935),0)</f>
        <v>0</v>
      </c>
      <c r="AV987" s="520">
        <f>ROUND(IF(OR(AS987="対象外",AV985=""),0,AV985*AT935*AS5),0)</f>
        <v>0</v>
      </c>
      <c r="AW987" s="68" t="s">
        <v>103</v>
      </c>
      <c r="AX987" s="510" t="s">
        <v>115</v>
      </c>
      <c r="AY987" s="496"/>
      <c r="AZ987" s="569">
        <f>ROUND(IF(AX987="対象外",0,AX986*AX5*AY935),0)</f>
        <v>0</v>
      </c>
      <c r="BA987" s="520">
        <f>ROUND(IF(OR(AX987="対象外",BA985=""),0,BA985*AY935*AX5),0)</f>
        <v>0</v>
      </c>
      <c r="BB987" s="68" t="s">
        <v>103</v>
      </c>
      <c r="BC987" s="510" t="s">
        <v>115</v>
      </c>
      <c r="BD987" s="496"/>
      <c r="BE987" s="569">
        <f>ROUND(IF(BC987="対象外",0,BC986*BC5*BD935),0)</f>
        <v>0</v>
      </c>
      <c r="BF987" s="520">
        <f>ROUND(IF(OR(BC987="対象外",BF985=""),0,BF985*BD935*BC5),0)</f>
        <v>0</v>
      </c>
      <c r="BG987" s="68" t="s">
        <v>103</v>
      </c>
      <c r="BH987" s="510" t="s">
        <v>115</v>
      </c>
      <c r="BI987" s="496"/>
      <c r="BJ987" s="569">
        <f>ROUND(IF(BH987="対象外",0,BH986*BH5*BI935),0)</f>
        <v>0</v>
      </c>
      <c r="BK987" s="520">
        <f>ROUND(IF(OR(BH987="対象外",BK985=""),0,BK985*BI935*BH5),0)</f>
        <v>0</v>
      </c>
      <c r="BL987" s="68" t="s">
        <v>103</v>
      </c>
      <c r="BM987" s="510" t="s">
        <v>115</v>
      </c>
      <c r="BN987" s="496"/>
      <c r="BO987" s="565">
        <f>ROUND(IF(BM987="対象",BO979*$BM$5,0),0)</f>
        <v>0</v>
      </c>
      <c r="BP987" s="567">
        <f>ROUND(IF(BM987="対象外",0,BP979*BM5),0)</f>
        <v>0</v>
      </c>
      <c r="BQ987" s="68" t="s">
        <v>103</v>
      </c>
      <c r="BR987" s="510" t="s">
        <v>115</v>
      </c>
      <c r="BS987" s="496"/>
      <c r="BT987" s="565">
        <f>ROUND(IF(BR987="対象",BT979*$BR$5,0),0)</f>
        <v>0</v>
      </c>
      <c r="BU987" s="567">
        <f>ROUND(IF(BR987="対象外",0,BU979*BR5),0)</f>
        <v>0</v>
      </c>
      <c r="BV987" s="68" t="s">
        <v>103</v>
      </c>
      <c r="BW987" s="510" t="s">
        <v>115</v>
      </c>
      <c r="BX987" s="496"/>
      <c r="BY987" s="565">
        <f>ROUND(IF(BW987="対象",BY979*$BW$5,0),0)</f>
        <v>0</v>
      </c>
      <c r="BZ987" s="567">
        <f>ROUND(IF(BW987="対象外",0,BZ979*BW5),0)</f>
        <v>0</v>
      </c>
      <c r="CA987" s="296"/>
      <c r="CB987" s="414">
        <f>BZ987+BU987+BP987</f>
        <v>0</v>
      </c>
      <c r="CC987" s="700">
        <f>BK987+BF987+BA987+AV987+AQ987+AL987+AG987+AB987+W987+R987</f>
        <v>0</v>
      </c>
    </row>
    <row r="988" spans="1:81" ht="18" customHeight="1">
      <c r="A988" s="1180"/>
      <c r="B988" s="1130"/>
      <c r="C988" s="1131"/>
      <c r="D988" s="69" t="s">
        <v>102</v>
      </c>
      <c r="E988" s="30"/>
      <c r="F988" s="496"/>
      <c r="G988" s="569">
        <f>ROUND(G979*E3,0)</f>
        <v>93</v>
      </c>
      <c r="H988" s="450"/>
      <c r="I988" s="69" t="s">
        <v>102</v>
      </c>
      <c r="J988" s="30"/>
      <c r="K988" s="496"/>
      <c r="L988" s="569">
        <f>ROUND(L979*J3,0)</f>
        <v>92</v>
      </c>
      <c r="M988" s="450"/>
      <c r="N988" s="69" t="s">
        <v>102</v>
      </c>
      <c r="O988" s="30"/>
      <c r="P988" s="496"/>
      <c r="Q988" s="569">
        <f>ROUND(Q979*O3,0)</f>
        <v>91</v>
      </c>
      <c r="R988" s="571">
        <f>ROUND(R979*O3,0)</f>
        <v>11</v>
      </c>
      <c r="S988" s="69" t="s">
        <v>102</v>
      </c>
      <c r="T988" s="30"/>
      <c r="U988" s="496"/>
      <c r="V988" s="569">
        <f>ROUND(V979*T3,0)</f>
        <v>92</v>
      </c>
      <c r="W988" s="571">
        <f>ROUND(W979*T3,0)</f>
        <v>11</v>
      </c>
      <c r="X988" s="69" t="s">
        <v>102</v>
      </c>
      <c r="Y988" s="30"/>
      <c r="Z988" s="496"/>
      <c r="AA988" s="569">
        <f>ROUND(AA979*Y3,0)</f>
        <v>95</v>
      </c>
      <c r="AB988" s="571">
        <f>ROUND(AB979*Y3,0)</f>
        <v>11</v>
      </c>
      <c r="AC988" s="69" t="s">
        <v>102</v>
      </c>
      <c r="AD988" s="30"/>
      <c r="AE988" s="496"/>
      <c r="AF988" s="569">
        <f>ROUND(AF979*AD3,0)</f>
        <v>0</v>
      </c>
      <c r="AG988" s="571">
        <f>ROUND(AG979*AD3,0)</f>
        <v>0</v>
      </c>
      <c r="AH988" s="69" t="s">
        <v>102</v>
      </c>
      <c r="AI988" s="30"/>
      <c r="AJ988" s="496"/>
      <c r="AK988" s="569">
        <f>ROUND(AK979*AI3,0)</f>
        <v>0</v>
      </c>
      <c r="AL988" s="571">
        <f>ROUND(AL979*AI3,0)</f>
        <v>0</v>
      </c>
      <c r="AM988" s="69" t="s">
        <v>102</v>
      </c>
      <c r="AN988" s="30"/>
      <c r="AO988" s="496"/>
      <c r="AP988" s="569">
        <f>ROUND(AP979*AN3,0)</f>
        <v>0</v>
      </c>
      <c r="AQ988" s="571">
        <f>ROUND(AQ979*AN3,0)</f>
        <v>0</v>
      </c>
      <c r="AR988" s="69" t="s">
        <v>102</v>
      </c>
      <c r="AS988" s="30"/>
      <c r="AT988" s="496"/>
      <c r="AU988" s="569">
        <f>ROUND(AU979*AS3,0)</f>
        <v>0</v>
      </c>
      <c r="AV988" s="571">
        <f>ROUND(AV979*AS3,0)</f>
        <v>0</v>
      </c>
      <c r="AW988" s="69" t="s">
        <v>102</v>
      </c>
      <c r="AX988" s="30"/>
      <c r="AY988" s="496"/>
      <c r="AZ988" s="569">
        <f>ROUND(AZ979*AX3,0)</f>
        <v>0</v>
      </c>
      <c r="BA988" s="571">
        <f>ROUND(BA979*AX3,0)</f>
        <v>0</v>
      </c>
      <c r="BB988" s="69" t="s">
        <v>102</v>
      </c>
      <c r="BC988" s="30"/>
      <c r="BD988" s="496"/>
      <c r="BE988" s="569">
        <f>ROUNDDOWN(BE979*BC3,0)</f>
        <v>0</v>
      </c>
      <c r="BF988" s="571">
        <f>ROUND(BF979*BC3,0)</f>
        <v>0</v>
      </c>
      <c r="BG988" s="69" t="s">
        <v>102</v>
      </c>
      <c r="BH988" s="30"/>
      <c r="BI988" s="496"/>
      <c r="BJ988" s="569">
        <f>ROUNDDOWN(BJ979*BH3,0)</f>
        <v>0</v>
      </c>
      <c r="BK988" s="571">
        <f>ROUND(BK979*BH3,0)</f>
        <v>0</v>
      </c>
      <c r="BL988" s="69" t="s">
        <v>102</v>
      </c>
      <c r="BM988" s="30"/>
      <c r="BN988" s="496"/>
      <c r="BO988" s="565">
        <f>ROUND(BO979*$BM$3,0)</f>
        <v>0</v>
      </c>
      <c r="BP988" s="567">
        <f>ROUND(BP979*BM3,0)</f>
        <v>0</v>
      </c>
      <c r="BQ988" s="69" t="s">
        <v>102</v>
      </c>
      <c r="BR988" s="30"/>
      <c r="BS988" s="496"/>
      <c r="BT988" s="565">
        <f>ROUND(BT979*$BR$3,0)</f>
        <v>0</v>
      </c>
      <c r="BU988" s="567">
        <f>ROUND(BU979*BR3,0)</f>
        <v>0</v>
      </c>
      <c r="BV988" s="69" t="s">
        <v>102</v>
      </c>
      <c r="BW988" s="30"/>
      <c r="BX988" s="496"/>
      <c r="BY988" s="565">
        <f>ROUND(BY979*$BW$3,0)</f>
        <v>0</v>
      </c>
      <c r="BZ988" s="567">
        <f>ROUND(BZ979*BW3,0)</f>
        <v>0</v>
      </c>
      <c r="CA988" s="297"/>
      <c r="CB988" s="414">
        <f>BZ988+BU988+BP988</f>
        <v>0</v>
      </c>
      <c r="CC988" s="699">
        <f>BK988+BF988+BA988+AV988+AQ988+AL988+AG988+AB988+W988+R988</f>
        <v>33</v>
      </c>
    </row>
    <row r="989" spans="1:81" ht="18" customHeight="1" thickBot="1">
      <c r="A989" s="1180"/>
      <c r="B989" s="1132"/>
      <c r="C989" s="1133"/>
      <c r="D989" s="70" t="s">
        <v>101</v>
      </c>
      <c r="E989" s="511" t="s">
        <v>23</v>
      </c>
      <c r="F989" s="497"/>
      <c r="G989" s="570">
        <f>ROUND(IF(E989="対象外",0,G979*G3),0)</f>
        <v>293</v>
      </c>
      <c r="H989" s="451"/>
      <c r="I989" s="70" t="s">
        <v>101</v>
      </c>
      <c r="J989" s="511" t="s">
        <v>23</v>
      </c>
      <c r="K989" s="497"/>
      <c r="L989" s="570">
        <f>ROUND(IF(J989="対象外",0,L979*L3),0)</f>
        <v>291</v>
      </c>
      <c r="M989" s="451"/>
      <c r="N989" s="70" t="s">
        <v>101</v>
      </c>
      <c r="O989" s="511" t="s">
        <v>23</v>
      </c>
      <c r="P989" s="497"/>
      <c r="Q989" s="570">
        <f>ROUND(IF(O989="対象外",0,Q979*Q3),0)</f>
        <v>286</v>
      </c>
      <c r="R989" s="572">
        <f>ROUND(IF(O989="対象外",0,R979*Q3),0)</f>
        <v>33</v>
      </c>
      <c r="S989" s="70" t="s">
        <v>101</v>
      </c>
      <c r="T989" s="511" t="s">
        <v>23</v>
      </c>
      <c r="U989" s="497"/>
      <c r="V989" s="570">
        <f>ROUND(IF(T989="対象外",0,V979*V3),0)</f>
        <v>289</v>
      </c>
      <c r="W989" s="572">
        <f>ROUND(IF(T989="対象外",0,W979*V3),0)</f>
        <v>34</v>
      </c>
      <c r="X989" s="70" t="s">
        <v>101</v>
      </c>
      <c r="Y989" s="511" t="s">
        <v>23</v>
      </c>
      <c r="Z989" s="497"/>
      <c r="AA989" s="570">
        <f>ROUND(IF(Y989="対象外",0,AA979*AA3),0)</f>
        <v>299</v>
      </c>
      <c r="AB989" s="572">
        <f>ROUND(IF(Y989="対象外",0,AB979*AA3),0)</f>
        <v>35</v>
      </c>
      <c r="AC989" s="70" t="s">
        <v>101</v>
      </c>
      <c r="AD989" s="511" t="s">
        <v>115</v>
      </c>
      <c r="AE989" s="497"/>
      <c r="AF989" s="570">
        <f>ROUND(IF(AD989="対象外",0,AF979*AF3),0)</f>
        <v>0</v>
      </c>
      <c r="AG989" s="572">
        <f>ROUND(IF(AD989="対象外",0,AG979*AF3),0)</f>
        <v>0</v>
      </c>
      <c r="AH989" s="70" t="s">
        <v>101</v>
      </c>
      <c r="AI989" s="511" t="s">
        <v>115</v>
      </c>
      <c r="AJ989" s="497"/>
      <c r="AK989" s="570">
        <f>ROUND(IF(AI989="対象外",0,AK979*AK3),0)</f>
        <v>0</v>
      </c>
      <c r="AL989" s="572">
        <f>ROUND(IF(AI989="対象外",0,AL979*AK3),0)</f>
        <v>0</v>
      </c>
      <c r="AM989" s="70" t="s">
        <v>101</v>
      </c>
      <c r="AN989" s="511" t="s">
        <v>115</v>
      </c>
      <c r="AO989" s="497"/>
      <c r="AP989" s="570">
        <f>ROUND(IF(AN989="対象外",0,AP979*AP3),0)</f>
        <v>0</v>
      </c>
      <c r="AQ989" s="572">
        <f>ROUND(IF(AN989="対象外",0,AQ979*AP3),0)</f>
        <v>0</v>
      </c>
      <c r="AR989" s="70" t="s">
        <v>101</v>
      </c>
      <c r="AS989" s="511" t="s">
        <v>115</v>
      </c>
      <c r="AT989" s="497"/>
      <c r="AU989" s="570">
        <f>ROUND(IF(AS989="対象外",0,AU979*AU3),0)</f>
        <v>0</v>
      </c>
      <c r="AV989" s="572">
        <f>ROUND(IF(AS989="対象外",0,AV979*AU3),0)</f>
        <v>0</v>
      </c>
      <c r="AW989" s="70" t="s">
        <v>101</v>
      </c>
      <c r="AX989" s="511" t="s">
        <v>115</v>
      </c>
      <c r="AY989" s="497"/>
      <c r="AZ989" s="570">
        <f>ROUND(IF(AX989="対象外",0,AZ979*AZ3),0)</f>
        <v>0</v>
      </c>
      <c r="BA989" s="572">
        <f>ROUND(IF(AX989="対象外",0,BA979*AZ3),0)</f>
        <v>0</v>
      </c>
      <c r="BB989" s="70" t="s">
        <v>101</v>
      </c>
      <c r="BC989" s="511" t="s">
        <v>115</v>
      </c>
      <c r="BD989" s="497"/>
      <c r="BE989" s="570">
        <f>ROUNDDOWN(IF(BC989="対象外",0,BE979*BE3),0)</f>
        <v>0</v>
      </c>
      <c r="BF989" s="572">
        <f>ROUND(IF(BC989="対象外",0,BF979*BE3),0)</f>
        <v>0</v>
      </c>
      <c r="BG989" s="70" t="s">
        <v>101</v>
      </c>
      <c r="BH989" s="511" t="s">
        <v>115</v>
      </c>
      <c r="BI989" s="497"/>
      <c r="BJ989" s="570">
        <f>ROUNDDOWN(IF(BH989="対象外",0,BJ979*BJ3),0)</f>
        <v>0</v>
      </c>
      <c r="BK989" s="572">
        <f>ROUND(IF(BH989="対象外",0,BK979*BJ3),0)</f>
        <v>0</v>
      </c>
      <c r="BL989" s="70" t="s">
        <v>101</v>
      </c>
      <c r="BM989" s="511" t="s">
        <v>115</v>
      </c>
      <c r="BN989" s="497"/>
      <c r="BO989" s="566">
        <f>ROUND(IF(BM989="対象",BO979*$BO$3,0),0)</f>
        <v>0</v>
      </c>
      <c r="BP989" s="568">
        <f>ROUND(IF(BM989="対象外",0,BP979*BO3),0)</f>
        <v>0</v>
      </c>
      <c r="BQ989" s="70" t="s">
        <v>101</v>
      </c>
      <c r="BR989" s="511" t="s">
        <v>115</v>
      </c>
      <c r="BS989" s="497"/>
      <c r="BT989" s="566">
        <f>ROUND(IF(BR989="対象",BT979*$BT$3,0),0)</f>
        <v>0</v>
      </c>
      <c r="BU989" s="568">
        <f>ROUND(IF(BR989="対象外",0,BU979*BT3),0)</f>
        <v>0</v>
      </c>
      <c r="BV989" s="70" t="s">
        <v>101</v>
      </c>
      <c r="BW989" s="511" t="s">
        <v>115</v>
      </c>
      <c r="BX989" s="497"/>
      <c r="BY989" s="566">
        <f>ROUND(IF(BW989="対象",BY979*$BY$3,0),0)</f>
        <v>0</v>
      </c>
      <c r="BZ989" s="568">
        <f>ROUND(IF(BW989="対象外",0,BZ979*BY3),0)</f>
        <v>0</v>
      </c>
      <c r="CA989" s="298"/>
      <c r="CB989" s="414">
        <f>BZ989+BU989+BP989</f>
        <v>0</v>
      </c>
      <c r="CC989" s="701">
        <f>BK989+BF989+BA989+AV989+AQ989+AL989+AG989+AB989+W989+R989</f>
        <v>102</v>
      </c>
    </row>
    <row r="990" spans="1:81" ht="18" customHeight="1" thickBot="1">
      <c r="A990" s="1180"/>
      <c r="B990" s="1151" t="s">
        <v>65</v>
      </c>
      <c r="C990" s="1152"/>
      <c r="D990" s="71" t="s">
        <v>229</v>
      </c>
      <c r="E990" s="11"/>
      <c r="F990" s="599">
        <f>G990</f>
        <v>6420</v>
      </c>
      <c r="G990" s="554">
        <f>SUM(G986:G989)</f>
        <v>6420</v>
      </c>
      <c r="H990" s="452"/>
      <c r="I990" s="71" t="s">
        <v>229</v>
      </c>
      <c r="J990" s="11"/>
      <c r="K990" s="599">
        <f>L990</f>
        <v>6417</v>
      </c>
      <c r="L990" s="554">
        <f>SUM(L986:L989)</f>
        <v>6417</v>
      </c>
      <c r="M990" s="452"/>
      <c r="N990" s="71" t="s">
        <v>229</v>
      </c>
      <c r="O990" s="462"/>
      <c r="P990" s="599">
        <f>R990+Q990</f>
        <v>6455</v>
      </c>
      <c r="Q990" s="554">
        <f>SUM(Q986:Q989)</f>
        <v>6411</v>
      </c>
      <c r="R990" s="525">
        <f>SUM(R986:R989)</f>
        <v>44</v>
      </c>
      <c r="S990" s="71" t="s">
        <v>229</v>
      </c>
      <c r="T990" s="462"/>
      <c r="U990" s="599">
        <f>W990+V990</f>
        <v>3443</v>
      </c>
      <c r="V990" s="554">
        <f>SUM(V986:V989)</f>
        <v>3398</v>
      </c>
      <c r="W990" s="525">
        <f>SUM(W986:W989)</f>
        <v>45</v>
      </c>
      <c r="X990" s="71" t="s">
        <v>229</v>
      </c>
      <c r="Y990" s="462"/>
      <c r="Z990" s="599">
        <f>AB990+AA990</f>
        <v>3457</v>
      </c>
      <c r="AA990" s="554">
        <f>SUM(AA986:AA989)</f>
        <v>3411</v>
      </c>
      <c r="AB990" s="525">
        <f>SUM(AB986:AB989)</f>
        <v>46</v>
      </c>
      <c r="AC990" s="71" t="s">
        <v>229</v>
      </c>
      <c r="AD990" s="462"/>
      <c r="AE990" s="599">
        <f>AG990+AF990</f>
        <v>0</v>
      </c>
      <c r="AF990" s="554">
        <f>SUM(AF986:AF989)</f>
        <v>0</v>
      </c>
      <c r="AG990" s="525">
        <f>SUM(AG986:AG989)</f>
        <v>0</v>
      </c>
      <c r="AH990" s="71" t="s">
        <v>229</v>
      </c>
      <c r="AI990" s="462"/>
      <c r="AJ990" s="599">
        <f>AL990+AK990</f>
        <v>0</v>
      </c>
      <c r="AK990" s="554">
        <f>SUM(AK986:AK989)</f>
        <v>0</v>
      </c>
      <c r="AL990" s="525">
        <f>SUM(AL986:AL989)</f>
        <v>0</v>
      </c>
      <c r="AM990" s="71" t="s">
        <v>229</v>
      </c>
      <c r="AN990" s="462"/>
      <c r="AO990" s="599">
        <f>AQ990+AP990</f>
        <v>0</v>
      </c>
      <c r="AP990" s="554">
        <f>SUM(AP986:AP989)</f>
        <v>0</v>
      </c>
      <c r="AQ990" s="525">
        <f>SUM(AQ986:AQ989)</f>
        <v>0</v>
      </c>
      <c r="AR990" s="71" t="s">
        <v>229</v>
      </c>
      <c r="AS990" s="462"/>
      <c r="AT990" s="599">
        <f>AV990+AU990</f>
        <v>0</v>
      </c>
      <c r="AU990" s="554">
        <f>SUM(AU986:AU989)</f>
        <v>0</v>
      </c>
      <c r="AV990" s="525">
        <f>SUM(AV986:AV989)</f>
        <v>0</v>
      </c>
      <c r="AW990" s="71" t="s">
        <v>229</v>
      </c>
      <c r="AX990" s="462"/>
      <c r="AY990" s="599">
        <f>BA990+AZ990</f>
        <v>0</v>
      </c>
      <c r="AZ990" s="554">
        <f>SUM(AZ986:AZ989)</f>
        <v>0</v>
      </c>
      <c r="BA990" s="525">
        <f>SUM(BA986:BA989)</f>
        <v>0</v>
      </c>
      <c r="BB990" s="71" t="s">
        <v>229</v>
      </c>
      <c r="BC990" s="462"/>
      <c r="BD990" s="599">
        <f>BF990+BE990</f>
        <v>0</v>
      </c>
      <c r="BE990" s="554">
        <f>SUM(BE986:BE989)</f>
        <v>0</v>
      </c>
      <c r="BF990" s="525">
        <f>SUM(BF986:BF989)</f>
        <v>0</v>
      </c>
      <c r="BG990" s="71" t="s">
        <v>229</v>
      </c>
      <c r="BH990" s="462"/>
      <c r="BI990" s="599">
        <f>BK990+BJ990</f>
        <v>0</v>
      </c>
      <c r="BJ990" s="554">
        <f>SUM(BJ986:BJ989)</f>
        <v>0</v>
      </c>
      <c r="BK990" s="525">
        <f>SUM(BK986:BK989)</f>
        <v>0</v>
      </c>
      <c r="BL990" s="71" t="s">
        <v>229</v>
      </c>
      <c r="BM990" s="462"/>
      <c r="BN990" s="601">
        <f>BP990+BO990</f>
        <v>0</v>
      </c>
      <c r="BO990" s="524">
        <f>SUM(BO986:BO989)</f>
        <v>0</v>
      </c>
      <c r="BP990" s="532">
        <f>SUM(BP986:BP989)</f>
        <v>0</v>
      </c>
      <c r="BQ990" s="71" t="s">
        <v>229</v>
      </c>
      <c r="BR990" s="462"/>
      <c r="BS990" s="601">
        <f>BU990+BT990</f>
        <v>0</v>
      </c>
      <c r="BT990" s="524">
        <f>SUM(BT986:BT989)</f>
        <v>0</v>
      </c>
      <c r="BU990" s="532">
        <f>SUM(BU986:BU989)</f>
        <v>0</v>
      </c>
      <c r="BV990" s="71" t="s">
        <v>229</v>
      </c>
      <c r="BW990" s="462"/>
      <c r="BX990" s="601">
        <f>BZ990+BY990</f>
        <v>0</v>
      </c>
      <c r="BY990" s="524">
        <f>SUM(BY986:BY989)</f>
        <v>0</v>
      </c>
      <c r="BZ990" s="532">
        <f>SUM(BZ986:BZ989)</f>
        <v>0</v>
      </c>
      <c r="CA990" s="467">
        <f>BX990+BS990+BN990+BI990+BD990+AY990+AT990+AO990+AJ990+AE990+Z990+U990+P990+K990+F990</f>
        <v>26192</v>
      </c>
      <c r="CB990" s="415">
        <f>SUM(CB986:CB989)</f>
        <v>0</v>
      </c>
      <c r="CC990" s="702">
        <f>SUM(CC986:CC989)</f>
        <v>135</v>
      </c>
    </row>
    <row r="991" spans="1:81" ht="18" customHeight="1" thickBot="1">
      <c r="A991" s="1184"/>
      <c r="B991" s="1153" t="s">
        <v>66</v>
      </c>
      <c r="C991" s="1154"/>
      <c r="D991" s="474" t="s">
        <v>230</v>
      </c>
      <c r="E991" s="475"/>
      <c r="F991" s="599">
        <f>G991</f>
        <v>37308</v>
      </c>
      <c r="G991" s="554">
        <f>G990+G979</f>
        <v>37308</v>
      </c>
      <c r="H991" s="690"/>
      <c r="I991" s="474" t="s">
        <v>230</v>
      </c>
      <c r="J991" s="475"/>
      <c r="K991" s="599">
        <f>L991</f>
        <v>37020</v>
      </c>
      <c r="L991" s="554">
        <f>L990+L979</f>
        <v>37020</v>
      </c>
      <c r="M991" s="690"/>
      <c r="N991" s="474" t="s">
        <v>230</v>
      </c>
      <c r="O991" s="462"/>
      <c r="P991" s="599">
        <f>R991+Q991</f>
        <v>40125</v>
      </c>
      <c r="Q991" s="554">
        <f>Q990+Q979</f>
        <v>36564</v>
      </c>
      <c r="R991" s="525">
        <f>R990+R979</f>
        <v>3561</v>
      </c>
      <c r="S991" s="474" t="s">
        <v>230</v>
      </c>
      <c r="T991" s="462"/>
      <c r="U991" s="599">
        <f>W991+V991</f>
        <v>37469</v>
      </c>
      <c r="V991" s="554">
        <f>V990+V979</f>
        <v>33869</v>
      </c>
      <c r="W991" s="525">
        <f>W990+W979</f>
        <v>3600</v>
      </c>
      <c r="X991" s="474" t="s">
        <v>230</v>
      </c>
      <c r="Y991" s="462"/>
      <c r="Z991" s="599">
        <f>AB991+AA991</f>
        <v>38605</v>
      </c>
      <c r="AA991" s="554">
        <f>AA990+AA979</f>
        <v>34886</v>
      </c>
      <c r="AB991" s="525">
        <f>AB990+AB979</f>
        <v>3719</v>
      </c>
      <c r="AC991" s="474" t="s">
        <v>230</v>
      </c>
      <c r="AD991" s="462"/>
      <c r="AE991" s="599">
        <f>AG991+AF991</f>
        <v>0</v>
      </c>
      <c r="AF991" s="554">
        <f>AF990+AF979</f>
        <v>0</v>
      </c>
      <c r="AG991" s="525">
        <f>AG990+AG979</f>
        <v>0</v>
      </c>
      <c r="AH991" s="474" t="s">
        <v>230</v>
      </c>
      <c r="AI991" s="462"/>
      <c r="AJ991" s="599">
        <f>AL991+AK991</f>
        <v>0</v>
      </c>
      <c r="AK991" s="554">
        <f>AK990+AK979</f>
        <v>0</v>
      </c>
      <c r="AL991" s="525">
        <f>AL990+AL979</f>
        <v>0</v>
      </c>
      <c r="AM991" s="474" t="s">
        <v>230</v>
      </c>
      <c r="AN991" s="462"/>
      <c r="AO991" s="599">
        <f>AQ991+AP991</f>
        <v>0</v>
      </c>
      <c r="AP991" s="554">
        <f>AP990+AP979</f>
        <v>0</v>
      </c>
      <c r="AQ991" s="525">
        <f>AQ990+AQ979</f>
        <v>0</v>
      </c>
      <c r="AR991" s="474" t="s">
        <v>230</v>
      </c>
      <c r="AS991" s="462"/>
      <c r="AT991" s="599">
        <f>AV991+AU991</f>
        <v>0</v>
      </c>
      <c r="AU991" s="554">
        <f>AU990+AU979</f>
        <v>0</v>
      </c>
      <c r="AV991" s="525">
        <f>AV990+AV979</f>
        <v>0</v>
      </c>
      <c r="AW991" s="474" t="s">
        <v>230</v>
      </c>
      <c r="AX991" s="462"/>
      <c r="AY991" s="599">
        <f>BA991+AZ991</f>
        <v>0</v>
      </c>
      <c r="AZ991" s="554">
        <f>AZ990+AZ979</f>
        <v>0</v>
      </c>
      <c r="BA991" s="525">
        <f>BA990+BA979</f>
        <v>0</v>
      </c>
      <c r="BB991" s="474" t="s">
        <v>230</v>
      </c>
      <c r="BC991" s="462"/>
      <c r="BD991" s="599">
        <f>BF991+BE991</f>
        <v>0</v>
      </c>
      <c r="BE991" s="554">
        <f>BE990+BE979</f>
        <v>0</v>
      </c>
      <c r="BF991" s="525">
        <f>BF990+BF979</f>
        <v>0</v>
      </c>
      <c r="BG991" s="474" t="s">
        <v>230</v>
      </c>
      <c r="BH991" s="462"/>
      <c r="BI991" s="599">
        <f>BK991+BJ991</f>
        <v>0</v>
      </c>
      <c r="BJ991" s="554">
        <f>BJ990+BJ979</f>
        <v>0</v>
      </c>
      <c r="BK991" s="525">
        <f>BK990+BK979</f>
        <v>0</v>
      </c>
      <c r="BL991" s="474" t="s">
        <v>230</v>
      </c>
      <c r="BM991" s="462"/>
      <c r="BN991" s="601">
        <f>BP991+BO991</f>
        <v>0</v>
      </c>
      <c r="BO991" s="524">
        <f>BO990+BO979</f>
        <v>0</v>
      </c>
      <c r="BP991" s="532">
        <f>BP990+BP979</f>
        <v>0</v>
      </c>
      <c r="BQ991" s="474" t="s">
        <v>230</v>
      </c>
      <c r="BR991" s="462"/>
      <c r="BS991" s="601">
        <f>BU991+BT991</f>
        <v>0</v>
      </c>
      <c r="BT991" s="524">
        <f>BT990+BT979</f>
        <v>0</v>
      </c>
      <c r="BU991" s="532">
        <f>BU990+BU979</f>
        <v>0</v>
      </c>
      <c r="BV991" s="474" t="s">
        <v>230</v>
      </c>
      <c r="BW991" s="462"/>
      <c r="BX991" s="601">
        <f>BZ991+BY991</f>
        <v>0</v>
      </c>
      <c r="BY991" s="524">
        <f>BY990+BY979</f>
        <v>0</v>
      </c>
      <c r="BZ991" s="532">
        <f>BZ990+BZ979</f>
        <v>0</v>
      </c>
      <c r="CA991" s="467">
        <f>BX991+BS991+BN991+BI991+BD991+AY991+AT991+AO991+AJ991+AE991+Z991+U991+P991+K991+F991</f>
        <v>190527</v>
      </c>
      <c r="CB991" s="416">
        <f>CB990+SUM(CC950:CC973)</f>
        <v>245</v>
      </c>
      <c r="CC991" s="703">
        <f>CC990+SUM(CC935:CC949)-CC974</f>
        <v>10635</v>
      </c>
    </row>
    <row r="992" spans="1:81" ht="34.799999999999997" customHeight="1" thickBot="1">
      <c r="A992" s="493" t="s">
        <v>80</v>
      </c>
      <c r="B992" s="1155">
        <f>職員設定!B26</f>
        <v>18</v>
      </c>
      <c r="C992" s="1156"/>
      <c r="D992" s="43"/>
      <c r="E992" s="24" t="s">
        <v>4</v>
      </c>
      <c r="F992" s="24" t="s">
        <v>33</v>
      </c>
      <c r="G992" s="364" t="s">
        <v>51</v>
      </c>
      <c r="H992" s="375" t="s">
        <v>165</v>
      </c>
      <c r="I992" s="43"/>
      <c r="J992" s="24" t="s">
        <v>4</v>
      </c>
      <c r="K992" s="24" t="s">
        <v>33</v>
      </c>
      <c r="L992" s="143" t="s">
        <v>51</v>
      </c>
      <c r="M992" s="375" t="s">
        <v>165</v>
      </c>
      <c r="N992" s="43"/>
      <c r="O992" s="24" t="s">
        <v>4</v>
      </c>
      <c r="P992" s="24" t="s">
        <v>78</v>
      </c>
      <c r="Q992" s="364" t="s">
        <v>51</v>
      </c>
      <c r="R992" s="410" t="s">
        <v>225</v>
      </c>
      <c r="S992" s="43"/>
      <c r="T992" s="24" t="s">
        <v>4</v>
      </c>
      <c r="U992" s="24" t="s">
        <v>78</v>
      </c>
      <c r="V992" s="364" t="s">
        <v>51</v>
      </c>
      <c r="W992" s="410" t="s">
        <v>225</v>
      </c>
      <c r="X992" s="43"/>
      <c r="Y992" s="24" t="s">
        <v>4</v>
      </c>
      <c r="Z992" s="24" t="s">
        <v>78</v>
      </c>
      <c r="AA992" s="364" t="s">
        <v>51</v>
      </c>
      <c r="AB992" s="410" t="s">
        <v>225</v>
      </c>
      <c r="AC992" s="43"/>
      <c r="AD992" s="24" t="s">
        <v>4</v>
      </c>
      <c r="AE992" s="24" t="s">
        <v>78</v>
      </c>
      <c r="AF992" s="364" t="s">
        <v>51</v>
      </c>
      <c r="AG992" s="410" t="s">
        <v>225</v>
      </c>
      <c r="AH992" s="43"/>
      <c r="AI992" s="24" t="s">
        <v>4</v>
      </c>
      <c r="AJ992" s="24" t="s">
        <v>78</v>
      </c>
      <c r="AK992" s="364" t="s">
        <v>51</v>
      </c>
      <c r="AL992" s="410" t="s">
        <v>225</v>
      </c>
      <c r="AM992" s="43"/>
      <c r="AN992" s="24" t="s">
        <v>4</v>
      </c>
      <c r="AO992" s="24" t="s">
        <v>78</v>
      </c>
      <c r="AP992" s="364" t="s">
        <v>51</v>
      </c>
      <c r="AQ992" s="410" t="s">
        <v>225</v>
      </c>
      <c r="AR992" s="43"/>
      <c r="AS992" s="24" t="s">
        <v>4</v>
      </c>
      <c r="AT992" s="24" t="s">
        <v>78</v>
      </c>
      <c r="AU992" s="364" t="s">
        <v>51</v>
      </c>
      <c r="AV992" s="410" t="s">
        <v>225</v>
      </c>
      <c r="AW992" s="43"/>
      <c r="AX992" s="24" t="s">
        <v>4</v>
      </c>
      <c r="AY992" s="24" t="s">
        <v>78</v>
      </c>
      <c r="AZ992" s="364" t="s">
        <v>51</v>
      </c>
      <c r="BA992" s="410" t="s">
        <v>225</v>
      </c>
      <c r="BB992" s="43"/>
      <c r="BC992" s="24" t="s">
        <v>4</v>
      </c>
      <c r="BD992" s="24" t="s">
        <v>78</v>
      </c>
      <c r="BE992" s="364" t="s">
        <v>51</v>
      </c>
      <c r="BF992" s="410" t="s">
        <v>225</v>
      </c>
      <c r="BG992" s="43"/>
      <c r="BH992" s="24" t="s">
        <v>4</v>
      </c>
      <c r="BI992" s="24" t="s">
        <v>78</v>
      </c>
      <c r="BJ992" s="364" t="s">
        <v>51</v>
      </c>
      <c r="BK992" s="410" t="s">
        <v>225</v>
      </c>
      <c r="BL992" s="43"/>
      <c r="BM992" s="24" t="s">
        <v>4</v>
      </c>
      <c r="BN992" s="24" t="s">
        <v>33</v>
      </c>
      <c r="BO992" s="364" t="s">
        <v>51</v>
      </c>
      <c r="BP992" s="410" t="s">
        <v>225</v>
      </c>
      <c r="BQ992" s="43"/>
      <c r="BR992" s="24" t="s">
        <v>4</v>
      </c>
      <c r="BS992" s="24" t="s">
        <v>33</v>
      </c>
      <c r="BT992" s="364" t="s">
        <v>51</v>
      </c>
      <c r="BU992" s="410" t="s">
        <v>225</v>
      </c>
      <c r="BV992" s="43"/>
      <c r="BW992" s="24" t="s">
        <v>4</v>
      </c>
      <c r="BX992" s="24" t="s">
        <v>33</v>
      </c>
      <c r="BY992" s="364" t="s">
        <v>51</v>
      </c>
      <c r="BZ992" s="410" t="s">
        <v>225</v>
      </c>
      <c r="CA992" s="411" t="s">
        <v>0</v>
      </c>
      <c r="CB992" s="412" t="s">
        <v>157</v>
      </c>
      <c r="CC992" s="696" t="s">
        <v>225</v>
      </c>
    </row>
    <row r="993" spans="1:81" ht="18" customHeight="1">
      <c r="A993" s="1180" t="str">
        <f>職員設定!C26</f>
        <v>R</v>
      </c>
      <c r="B993" s="1159" t="s">
        <v>39</v>
      </c>
      <c r="C993" s="1164" t="s">
        <v>2</v>
      </c>
      <c r="D993" s="109" t="s">
        <v>37</v>
      </c>
      <c r="E993" s="32">
        <v>164000</v>
      </c>
      <c r="F993" s="1000">
        <f>職員設定!$D$26</f>
        <v>1</v>
      </c>
      <c r="G993" s="1045">
        <f>E995*F993-H993</f>
        <v>0</v>
      </c>
      <c r="H993" s="1095">
        <v>4000</v>
      </c>
      <c r="I993" s="109" t="s">
        <v>37</v>
      </c>
      <c r="J993" s="32">
        <v>164000</v>
      </c>
      <c r="K993" s="1000">
        <f>職員設定!$D$26</f>
        <v>1</v>
      </c>
      <c r="L993" s="1045">
        <f>J995*K993-M993</f>
        <v>0</v>
      </c>
      <c r="M993" s="1095">
        <v>4000</v>
      </c>
      <c r="N993" s="109" t="s">
        <v>37</v>
      </c>
      <c r="O993" s="32">
        <v>164000</v>
      </c>
      <c r="P993" s="1000">
        <f>職員設定!$D$26</f>
        <v>1</v>
      </c>
      <c r="Q993" s="1045">
        <f>O995*P993-R993</f>
        <v>0</v>
      </c>
      <c r="R993" s="970">
        <f>IF(O993="",0,$M$993)</f>
        <v>4000</v>
      </c>
      <c r="S993" s="109" t="s">
        <v>37</v>
      </c>
      <c r="T993" s="32">
        <v>164000</v>
      </c>
      <c r="U993" s="1000">
        <f>職員設定!$D$26</f>
        <v>1</v>
      </c>
      <c r="V993" s="1045">
        <f>T995*U993-W993</f>
        <v>0</v>
      </c>
      <c r="W993" s="970">
        <f>IF(T993="",0,$M$993)</f>
        <v>4000</v>
      </c>
      <c r="X993" s="109" t="s">
        <v>37</v>
      </c>
      <c r="Y993" s="32">
        <v>164000</v>
      </c>
      <c r="Z993" s="1000">
        <f>職員設定!$D$26</f>
        <v>1</v>
      </c>
      <c r="AA993" s="1045">
        <f>Y995*Z993-AB993</f>
        <v>0</v>
      </c>
      <c r="AB993" s="970">
        <f>IF(Y993="",0,$M$993)</f>
        <v>4000</v>
      </c>
      <c r="AC993" s="109" t="s">
        <v>37</v>
      </c>
      <c r="AD993" s="32"/>
      <c r="AE993" s="1000">
        <f>職員設定!$D$26</f>
        <v>1</v>
      </c>
      <c r="AF993" s="1045">
        <f>AD995*AE993-AG993</f>
        <v>0</v>
      </c>
      <c r="AG993" s="970">
        <f>IF(AD993="",0,$M$993)</f>
        <v>0</v>
      </c>
      <c r="AH993" s="109" t="s">
        <v>37</v>
      </c>
      <c r="AI993" s="32"/>
      <c r="AJ993" s="1000">
        <f>職員設定!$D$26</f>
        <v>1</v>
      </c>
      <c r="AK993" s="1045">
        <f>AI995*AJ993-AL993</f>
        <v>0</v>
      </c>
      <c r="AL993" s="970">
        <f>IF(AI993="",0,$M$993)</f>
        <v>0</v>
      </c>
      <c r="AM993" s="109" t="s">
        <v>37</v>
      </c>
      <c r="AN993" s="32"/>
      <c r="AO993" s="1000">
        <f>職員設定!$D$26</f>
        <v>1</v>
      </c>
      <c r="AP993" s="1045">
        <f>AN995*AO993-AQ993</f>
        <v>0</v>
      </c>
      <c r="AQ993" s="970">
        <f>IF(AN993="",0,$M$993)</f>
        <v>0</v>
      </c>
      <c r="AR993" s="109" t="s">
        <v>37</v>
      </c>
      <c r="AS993" s="32"/>
      <c r="AT993" s="1000">
        <f>職員設定!$D$26</f>
        <v>1</v>
      </c>
      <c r="AU993" s="1045">
        <f>AS995*AT993-AV993</f>
        <v>0</v>
      </c>
      <c r="AV993" s="970">
        <f>IF(AS993="",0,$M$993)</f>
        <v>0</v>
      </c>
      <c r="AW993" s="109" t="s">
        <v>37</v>
      </c>
      <c r="AX993" s="32"/>
      <c r="AY993" s="1000">
        <f>職員設定!$D$26</f>
        <v>1</v>
      </c>
      <c r="AZ993" s="1045">
        <f>AX995*AY993-BA993</f>
        <v>0</v>
      </c>
      <c r="BA993" s="970">
        <f>IF(AX993="",0,$M$993)</f>
        <v>0</v>
      </c>
      <c r="BB993" s="109" t="s">
        <v>37</v>
      </c>
      <c r="BC993" s="32"/>
      <c r="BD993" s="1000">
        <f>職員設定!$D$26</f>
        <v>1</v>
      </c>
      <c r="BE993" s="1045">
        <f>BC995*BD993-BF993</f>
        <v>0</v>
      </c>
      <c r="BF993" s="970">
        <f>IF(BC993="",0,$M$993)</f>
        <v>0</v>
      </c>
      <c r="BG993" s="109" t="s">
        <v>37</v>
      </c>
      <c r="BH993" s="32"/>
      <c r="BI993" s="1000">
        <f>職員設定!$D$26</f>
        <v>1</v>
      </c>
      <c r="BJ993" s="1045">
        <f>BH995*BI993-BK993</f>
        <v>0</v>
      </c>
      <c r="BK993" s="970">
        <f>IF(BH993="",0,$M$993)</f>
        <v>0</v>
      </c>
      <c r="BL993" s="256"/>
      <c r="BM993" s="76"/>
      <c r="BN993" s="1000">
        <f>職員設定!$D$26</f>
        <v>1</v>
      </c>
      <c r="BO993" s="983"/>
      <c r="BP993" s="960"/>
      <c r="BQ993" s="256"/>
      <c r="BR993" s="76"/>
      <c r="BS993" s="1000">
        <f>職員設定!$D$26</f>
        <v>1</v>
      </c>
      <c r="BT993" s="983"/>
      <c r="BU993" s="960"/>
      <c r="BV993" s="256"/>
      <c r="BW993" s="76"/>
      <c r="BX993" s="1000">
        <f>職員設定!$D$26</f>
        <v>1</v>
      </c>
      <c r="BY993" s="983"/>
      <c r="BZ993" s="960"/>
      <c r="CA993" s="1086">
        <f>BJ993+BK993+BE993+BF993+AZ993+BA993+AU993+AV993+AP993+AQ993+AK993+AL993+AF993+AG993+AA993+AB993+V993+W993+Q993+R993+L993+M993+G993+H993</f>
        <v>20000</v>
      </c>
      <c r="CB993" s="1087">
        <f>H993+M993</f>
        <v>8000</v>
      </c>
      <c r="CC993" s="1025">
        <f>BK993+BF993+BA993+AV993+AQ993+AL993+AG993+AB993+W993+R993</f>
        <v>12000</v>
      </c>
    </row>
    <row r="994" spans="1:81" s="230" customFormat="1" ht="18" customHeight="1">
      <c r="A994" s="1180"/>
      <c r="B994" s="1160"/>
      <c r="C994" s="1165"/>
      <c r="D994" s="45" t="s">
        <v>1</v>
      </c>
      <c r="E994" s="149">
        <f>IF(E993&lt;&gt;"",職員設定!E26,"0")</f>
        <v>160000</v>
      </c>
      <c r="F994" s="1001"/>
      <c r="G994" s="1046"/>
      <c r="H994" s="1103"/>
      <c r="I994" s="45" t="s">
        <v>1</v>
      </c>
      <c r="J994" s="149">
        <f>IF(J993&lt;&gt;"",職員設定!E26,"0")</f>
        <v>160000</v>
      </c>
      <c r="K994" s="1001"/>
      <c r="L994" s="1046"/>
      <c r="M994" s="1103"/>
      <c r="N994" s="45" t="s">
        <v>1</v>
      </c>
      <c r="O994" s="149">
        <f>IF(O993&lt;&gt;"",職員設定!$E$26,"0")</f>
        <v>160000</v>
      </c>
      <c r="P994" s="1001"/>
      <c r="Q994" s="1046"/>
      <c r="R994" s="971"/>
      <c r="S994" s="45" t="s">
        <v>1</v>
      </c>
      <c r="T994" s="149">
        <f>IF(T993&lt;&gt;"",職員設定!$E$26,"0")</f>
        <v>160000</v>
      </c>
      <c r="U994" s="1001"/>
      <c r="V994" s="1046"/>
      <c r="W994" s="971"/>
      <c r="X994" s="45" t="s">
        <v>1</v>
      </c>
      <c r="Y994" s="149">
        <f>IF(Y993&lt;&gt;"",職員設定!$E$26,"0")</f>
        <v>160000</v>
      </c>
      <c r="Z994" s="1001"/>
      <c r="AA994" s="1046"/>
      <c r="AB994" s="971"/>
      <c r="AC994" s="45" t="s">
        <v>1</v>
      </c>
      <c r="AD994" s="149" t="str">
        <f>IF(AD993&lt;&gt;"",職員設定!$E$26,"0")</f>
        <v>0</v>
      </c>
      <c r="AE994" s="1001"/>
      <c r="AF994" s="1046"/>
      <c r="AG994" s="971"/>
      <c r="AH994" s="45" t="s">
        <v>1</v>
      </c>
      <c r="AI994" s="149" t="str">
        <f>IF(AI993&lt;&gt;"",職員設定!$E$26,"0")</f>
        <v>0</v>
      </c>
      <c r="AJ994" s="1001"/>
      <c r="AK994" s="1046"/>
      <c r="AL994" s="971"/>
      <c r="AM994" s="45" t="s">
        <v>1</v>
      </c>
      <c r="AN994" s="149" t="str">
        <f>IF(AN993&lt;&gt;"",職員設定!$E$26,"0")</f>
        <v>0</v>
      </c>
      <c r="AO994" s="1001"/>
      <c r="AP994" s="1046"/>
      <c r="AQ994" s="971"/>
      <c r="AR994" s="45" t="s">
        <v>1</v>
      </c>
      <c r="AS994" s="149" t="str">
        <f>IF(AS993&lt;&gt;"",職員設定!$E$26,"0")</f>
        <v>0</v>
      </c>
      <c r="AT994" s="1001"/>
      <c r="AU994" s="1046"/>
      <c r="AV994" s="971"/>
      <c r="AW994" s="45" t="s">
        <v>1</v>
      </c>
      <c r="AX994" s="149" t="str">
        <f>IF(AX993&lt;&gt;"",職員設定!$E$26,"0")</f>
        <v>0</v>
      </c>
      <c r="AY994" s="1001"/>
      <c r="AZ994" s="1046"/>
      <c r="BA994" s="971"/>
      <c r="BB994" s="45" t="s">
        <v>1</v>
      </c>
      <c r="BC994" s="149" t="str">
        <f>IF(BC993&lt;&gt;"",職員設定!$E$26,"0")</f>
        <v>0</v>
      </c>
      <c r="BD994" s="1001"/>
      <c r="BE994" s="1046"/>
      <c r="BF994" s="971"/>
      <c r="BG994" s="45" t="s">
        <v>1</v>
      </c>
      <c r="BH994" s="149" t="str">
        <f>IF(BH993&lt;&gt;"",職員設定!$E$26,"0")</f>
        <v>0</v>
      </c>
      <c r="BI994" s="1001"/>
      <c r="BJ994" s="1046"/>
      <c r="BK994" s="971"/>
      <c r="BL994" s="45"/>
      <c r="BM994" s="149"/>
      <c r="BN994" s="1001"/>
      <c r="BO994" s="984"/>
      <c r="BP994" s="954"/>
      <c r="BQ994" s="45"/>
      <c r="BR994" s="149"/>
      <c r="BS994" s="1001"/>
      <c r="BT994" s="984"/>
      <c r="BU994" s="954"/>
      <c r="BV994" s="45"/>
      <c r="BW994" s="149"/>
      <c r="BX994" s="1001"/>
      <c r="BY994" s="984"/>
      <c r="BZ994" s="954"/>
      <c r="CA994" s="1080"/>
      <c r="CB994" s="1022"/>
      <c r="CC994" s="1026"/>
    </row>
    <row r="995" spans="1:81" ht="18" customHeight="1" thickBot="1">
      <c r="A995" s="1180"/>
      <c r="B995" s="1160"/>
      <c r="C995" s="1166"/>
      <c r="D995" s="46" t="s">
        <v>51</v>
      </c>
      <c r="E995" s="18">
        <f>E993-E994</f>
        <v>4000</v>
      </c>
      <c r="F995" s="1001"/>
      <c r="G995" s="1047"/>
      <c r="H995" s="1104"/>
      <c r="I995" s="46" t="s">
        <v>51</v>
      </c>
      <c r="J995" s="18">
        <f>J993-J994</f>
        <v>4000</v>
      </c>
      <c r="K995" s="1001"/>
      <c r="L995" s="1047"/>
      <c r="M995" s="1104"/>
      <c r="N995" s="46" t="s">
        <v>51</v>
      </c>
      <c r="O995" s="18">
        <f>O993-O994</f>
        <v>4000</v>
      </c>
      <c r="P995" s="1001"/>
      <c r="Q995" s="1047"/>
      <c r="R995" s="972"/>
      <c r="S995" s="46" t="s">
        <v>51</v>
      </c>
      <c r="T995" s="18">
        <f>T993-T994</f>
        <v>4000</v>
      </c>
      <c r="U995" s="1001"/>
      <c r="V995" s="1047"/>
      <c r="W995" s="972"/>
      <c r="X995" s="46" t="s">
        <v>51</v>
      </c>
      <c r="Y995" s="18">
        <f>Y993-Y994</f>
        <v>4000</v>
      </c>
      <c r="Z995" s="1001"/>
      <c r="AA995" s="1047"/>
      <c r="AB995" s="972"/>
      <c r="AC995" s="46" t="s">
        <v>51</v>
      </c>
      <c r="AD995" s="18">
        <f>AD993-AD994</f>
        <v>0</v>
      </c>
      <c r="AE995" s="1001"/>
      <c r="AF995" s="1047"/>
      <c r="AG995" s="972"/>
      <c r="AH995" s="46" t="s">
        <v>51</v>
      </c>
      <c r="AI995" s="18">
        <f>AI993-AI994</f>
        <v>0</v>
      </c>
      <c r="AJ995" s="1001"/>
      <c r="AK995" s="1047"/>
      <c r="AL995" s="972"/>
      <c r="AM995" s="46" t="s">
        <v>51</v>
      </c>
      <c r="AN995" s="18">
        <f>AN993-AN994</f>
        <v>0</v>
      </c>
      <c r="AO995" s="1001"/>
      <c r="AP995" s="1047"/>
      <c r="AQ995" s="972"/>
      <c r="AR995" s="46" t="s">
        <v>51</v>
      </c>
      <c r="AS995" s="18">
        <f>AS993-AS994</f>
        <v>0</v>
      </c>
      <c r="AT995" s="1001"/>
      <c r="AU995" s="1047"/>
      <c r="AV995" s="972"/>
      <c r="AW995" s="46" t="s">
        <v>51</v>
      </c>
      <c r="AX995" s="18">
        <f>AX993-AX994</f>
        <v>0</v>
      </c>
      <c r="AY995" s="1001"/>
      <c r="AZ995" s="1047"/>
      <c r="BA995" s="972"/>
      <c r="BB995" s="46" t="s">
        <v>51</v>
      </c>
      <c r="BC995" s="18">
        <f>BC993-BC994</f>
        <v>0</v>
      </c>
      <c r="BD995" s="1001"/>
      <c r="BE995" s="1047"/>
      <c r="BF995" s="972"/>
      <c r="BG995" s="46" t="s">
        <v>51</v>
      </c>
      <c r="BH995" s="18">
        <f>BH993-BH994</f>
        <v>0</v>
      </c>
      <c r="BI995" s="1001"/>
      <c r="BJ995" s="1047"/>
      <c r="BK995" s="972"/>
      <c r="BL995" s="77"/>
      <c r="BM995" s="78"/>
      <c r="BN995" s="1001"/>
      <c r="BO995" s="985"/>
      <c r="BP995" s="955"/>
      <c r="BQ995" s="77"/>
      <c r="BR995" s="78"/>
      <c r="BS995" s="1001"/>
      <c r="BT995" s="985"/>
      <c r="BU995" s="955"/>
      <c r="BV995" s="77"/>
      <c r="BW995" s="78"/>
      <c r="BX995" s="1001"/>
      <c r="BY995" s="985"/>
      <c r="BZ995" s="955"/>
      <c r="CA995" s="1081"/>
      <c r="CB995" s="1023"/>
      <c r="CC995" s="1027"/>
    </row>
    <row r="996" spans="1:81" ht="18" customHeight="1">
      <c r="A996" s="1180"/>
      <c r="B996" s="1161"/>
      <c r="C996" s="1167" t="str">
        <f>職員設定!$F$7</f>
        <v>資格手当</v>
      </c>
      <c r="D996" s="44" t="s">
        <v>38</v>
      </c>
      <c r="E996" s="32">
        <v>20000</v>
      </c>
      <c r="F996" s="1001"/>
      <c r="G996" s="1045">
        <f>E998*F993-H996</f>
        <v>0</v>
      </c>
      <c r="H996" s="1095">
        <v>20000</v>
      </c>
      <c r="I996" s="44" t="s">
        <v>38</v>
      </c>
      <c r="J996" s="32">
        <v>20000</v>
      </c>
      <c r="K996" s="1001"/>
      <c r="L996" s="1045">
        <f>J998*K993-M996</f>
        <v>0</v>
      </c>
      <c r="M996" s="1095">
        <v>20000</v>
      </c>
      <c r="N996" s="44" t="s">
        <v>38</v>
      </c>
      <c r="O996" s="32">
        <v>20000</v>
      </c>
      <c r="P996" s="1001"/>
      <c r="Q996" s="1045">
        <f>O998*P993-R996</f>
        <v>0</v>
      </c>
      <c r="R996" s="970">
        <f>IF(O993="",0,$M$996)</f>
        <v>20000</v>
      </c>
      <c r="S996" s="44" t="s">
        <v>38</v>
      </c>
      <c r="T996" s="32">
        <v>20000</v>
      </c>
      <c r="U996" s="1001"/>
      <c r="V996" s="1045">
        <f>T998*U993-W996</f>
        <v>0</v>
      </c>
      <c r="W996" s="970">
        <f>IF(T993="",0,$M$996)</f>
        <v>20000</v>
      </c>
      <c r="X996" s="44" t="s">
        <v>38</v>
      </c>
      <c r="Y996" s="32">
        <v>20000</v>
      </c>
      <c r="Z996" s="1001"/>
      <c r="AA996" s="1045">
        <f>Y998*Z993-AB996</f>
        <v>0</v>
      </c>
      <c r="AB996" s="970">
        <f>IF(Y993="",0,$M$996)</f>
        <v>20000</v>
      </c>
      <c r="AC996" s="44" t="s">
        <v>38</v>
      </c>
      <c r="AD996" s="32"/>
      <c r="AE996" s="1001"/>
      <c r="AF996" s="1045">
        <f>AD998*AE993-AG996</f>
        <v>0</v>
      </c>
      <c r="AG996" s="970">
        <f>IF(AD993="",0,$M$996)</f>
        <v>0</v>
      </c>
      <c r="AH996" s="44" t="s">
        <v>38</v>
      </c>
      <c r="AI996" s="32"/>
      <c r="AJ996" s="1001"/>
      <c r="AK996" s="1045">
        <f>AI998*AJ993-AL996</f>
        <v>0</v>
      </c>
      <c r="AL996" s="970">
        <f>IF(AI993="",0,$M$996)</f>
        <v>0</v>
      </c>
      <c r="AM996" s="44" t="s">
        <v>38</v>
      </c>
      <c r="AN996" s="32"/>
      <c r="AO996" s="1001"/>
      <c r="AP996" s="1045">
        <f>AN998*AO993-AQ996</f>
        <v>0</v>
      </c>
      <c r="AQ996" s="970">
        <f>IF(AN993="",0,$M$996)</f>
        <v>0</v>
      </c>
      <c r="AR996" s="44" t="s">
        <v>38</v>
      </c>
      <c r="AS996" s="32"/>
      <c r="AT996" s="1001"/>
      <c r="AU996" s="1045">
        <f>AS998*AT993-AV996</f>
        <v>0</v>
      </c>
      <c r="AV996" s="970">
        <f>IF(AS993="",0,$M$996)</f>
        <v>0</v>
      </c>
      <c r="AW996" s="44" t="s">
        <v>38</v>
      </c>
      <c r="AX996" s="32"/>
      <c r="AY996" s="1001"/>
      <c r="AZ996" s="1045">
        <f>AX998*AY993-BA996</f>
        <v>0</v>
      </c>
      <c r="BA996" s="970">
        <f>IF(AX993="",0,$M$996)</f>
        <v>0</v>
      </c>
      <c r="BB996" s="44" t="s">
        <v>38</v>
      </c>
      <c r="BC996" s="32"/>
      <c r="BD996" s="1001"/>
      <c r="BE996" s="1045">
        <f>BC998*BD993-BF996</f>
        <v>0</v>
      </c>
      <c r="BF996" s="970">
        <f>IF(BC993="",0,$M$996)</f>
        <v>0</v>
      </c>
      <c r="BG996" s="44" t="s">
        <v>38</v>
      </c>
      <c r="BH996" s="32"/>
      <c r="BI996" s="1001"/>
      <c r="BJ996" s="1045">
        <f>BH998*BI993-BK996</f>
        <v>0</v>
      </c>
      <c r="BK996" s="970">
        <f>IF(BH993="",0,$M$996)</f>
        <v>0</v>
      </c>
      <c r="BL996" s="75"/>
      <c r="BM996" s="76"/>
      <c r="BN996" s="1001"/>
      <c r="BO996" s="983"/>
      <c r="BP996" s="960"/>
      <c r="BQ996" s="75"/>
      <c r="BR996" s="76"/>
      <c r="BS996" s="1001"/>
      <c r="BT996" s="983"/>
      <c r="BU996" s="960"/>
      <c r="BV996" s="75"/>
      <c r="BW996" s="76"/>
      <c r="BX996" s="1001"/>
      <c r="BY996" s="983"/>
      <c r="BZ996" s="960"/>
      <c r="CA996" s="1003">
        <f t="shared" ref="CA996" si="425">BJ996+BK996+BE996+BF996+AZ996+BA996+AU996+AV996+AP996+AQ996+AK996+AL996+AF996+AG996+AA996+AB996+V996+W996+Q996+R996+L996+M996+G996+H996</f>
        <v>100000</v>
      </c>
      <c r="CB996" s="1019">
        <f t="shared" ref="CB996" si="426">H996+M996</f>
        <v>40000</v>
      </c>
      <c r="CC996" s="1012">
        <f t="shared" ref="CC996" si="427">BK996+BF996+BA996+AV996+AQ996+AL996+AG996+AB996+W996+R996</f>
        <v>60000</v>
      </c>
    </row>
    <row r="997" spans="1:81" s="230" customFormat="1" ht="18" customHeight="1">
      <c r="A997" s="1180"/>
      <c r="B997" s="1161"/>
      <c r="C997" s="1168"/>
      <c r="D997" s="45" t="s">
        <v>1</v>
      </c>
      <c r="E997" s="149">
        <f>IF(E996&lt;&gt;"",職員設定!F26,"0")</f>
        <v>0</v>
      </c>
      <c r="F997" s="1001"/>
      <c r="G997" s="1046"/>
      <c r="H997" s="1103"/>
      <c r="I997" s="45" t="s">
        <v>1</v>
      </c>
      <c r="J997" s="149">
        <f>IF(J996&lt;&gt;"",職員設定!F26,"0")</f>
        <v>0</v>
      </c>
      <c r="K997" s="1001"/>
      <c r="L997" s="1046"/>
      <c r="M997" s="1103"/>
      <c r="N997" s="45" t="s">
        <v>71</v>
      </c>
      <c r="O997" s="149">
        <f>IF(O996&lt;&gt;"",職員設定!$F$26,"0")</f>
        <v>0</v>
      </c>
      <c r="P997" s="1001"/>
      <c r="Q997" s="1046"/>
      <c r="R997" s="971"/>
      <c r="S997" s="45" t="s">
        <v>71</v>
      </c>
      <c r="T997" s="149">
        <f>IF(T996&lt;&gt;"",職員設定!$F$26,"0")</f>
        <v>0</v>
      </c>
      <c r="U997" s="1001"/>
      <c r="V997" s="1046"/>
      <c r="W997" s="971"/>
      <c r="X997" s="45" t="s">
        <v>71</v>
      </c>
      <c r="Y997" s="149">
        <f>IF(Y996&lt;&gt;"",職員設定!$F$26,"0")</f>
        <v>0</v>
      </c>
      <c r="Z997" s="1001"/>
      <c r="AA997" s="1046"/>
      <c r="AB997" s="971"/>
      <c r="AC997" s="45" t="s">
        <v>71</v>
      </c>
      <c r="AD997" s="149" t="str">
        <f>IF(AD996&lt;&gt;"",職員設定!$F$26,"0")</f>
        <v>0</v>
      </c>
      <c r="AE997" s="1001"/>
      <c r="AF997" s="1046"/>
      <c r="AG997" s="971"/>
      <c r="AH997" s="45" t="s">
        <v>71</v>
      </c>
      <c r="AI997" s="149" t="str">
        <f>IF(AI996&lt;&gt;"",職員設定!$F$26,"0")</f>
        <v>0</v>
      </c>
      <c r="AJ997" s="1001"/>
      <c r="AK997" s="1046"/>
      <c r="AL997" s="971"/>
      <c r="AM997" s="45" t="s">
        <v>71</v>
      </c>
      <c r="AN997" s="149" t="str">
        <f>IF(AN996&lt;&gt;"",職員設定!$F$26,"0")</f>
        <v>0</v>
      </c>
      <c r="AO997" s="1001"/>
      <c r="AP997" s="1046"/>
      <c r="AQ997" s="971"/>
      <c r="AR997" s="45" t="s">
        <v>71</v>
      </c>
      <c r="AS997" s="149" t="str">
        <f>IF(AS996&lt;&gt;"",職員設定!$F$26,"0")</f>
        <v>0</v>
      </c>
      <c r="AT997" s="1001"/>
      <c r="AU997" s="1046"/>
      <c r="AV997" s="971"/>
      <c r="AW997" s="45" t="s">
        <v>71</v>
      </c>
      <c r="AX997" s="149" t="str">
        <f>IF(AX996&lt;&gt;"",職員設定!$F$26,"0")</f>
        <v>0</v>
      </c>
      <c r="AY997" s="1001"/>
      <c r="AZ997" s="1046"/>
      <c r="BA997" s="971"/>
      <c r="BB997" s="45" t="s">
        <v>71</v>
      </c>
      <c r="BC997" s="149" t="str">
        <f>IF(BC996&lt;&gt;"",職員設定!$F$26,"0")</f>
        <v>0</v>
      </c>
      <c r="BD997" s="1001"/>
      <c r="BE997" s="1046"/>
      <c r="BF997" s="971"/>
      <c r="BG997" s="45" t="s">
        <v>71</v>
      </c>
      <c r="BH997" s="149" t="str">
        <f>IF(BH996&lt;&gt;"",職員設定!$F$26,"0")</f>
        <v>0</v>
      </c>
      <c r="BI997" s="1001"/>
      <c r="BJ997" s="1046"/>
      <c r="BK997" s="971"/>
      <c r="BL997" s="45"/>
      <c r="BM997" s="149"/>
      <c r="BN997" s="1001"/>
      <c r="BO997" s="984"/>
      <c r="BP997" s="954"/>
      <c r="BQ997" s="45"/>
      <c r="BR997" s="149"/>
      <c r="BS997" s="1001"/>
      <c r="BT997" s="984"/>
      <c r="BU997" s="954"/>
      <c r="BV997" s="45"/>
      <c r="BW997" s="149"/>
      <c r="BX997" s="1001"/>
      <c r="BY997" s="984"/>
      <c r="BZ997" s="954"/>
      <c r="CA997" s="1004"/>
      <c r="CB997" s="1020"/>
      <c r="CC997" s="1013"/>
    </row>
    <row r="998" spans="1:81" ht="18" customHeight="1" thickBot="1">
      <c r="A998" s="1180"/>
      <c r="B998" s="1161"/>
      <c r="C998" s="1169"/>
      <c r="D998" s="46" t="s">
        <v>51</v>
      </c>
      <c r="E998" s="18">
        <f>E996-E997</f>
        <v>20000</v>
      </c>
      <c r="F998" s="1001"/>
      <c r="G998" s="1047"/>
      <c r="H998" s="1104"/>
      <c r="I998" s="46" t="s">
        <v>51</v>
      </c>
      <c r="J998" s="18">
        <f>J996-J997</f>
        <v>20000</v>
      </c>
      <c r="K998" s="1001"/>
      <c r="L998" s="1047"/>
      <c r="M998" s="1104"/>
      <c r="N998" s="46" t="s">
        <v>51</v>
      </c>
      <c r="O998" s="18">
        <f>O996-O997</f>
        <v>20000</v>
      </c>
      <c r="P998" s="1001"/>
      <c r="Q998" s="1047"/>
      <c r="R998" s="972"/>
      <c r="S998" s="46" t="s">
        <v>51</v>
      </c>
      <c r="T998" s="18">
        <f>T996-T997</f>
        <v>20000</v>
      </c>
      <c r="U998" s="1001"/>
      <c r="V998" s="1047"/>
      <c r="W998" s="972"/>
      <c r="X998" s="46" t="s">
        <v>51</v>
      </c>
      <c r="Y998" s="18">
        <f>Y996-Y997</f>
        <v>20000</v>
      </c>
      <c r="Z998" s="1001"/>
      <c r="AA998" s="1047"/>
      <c r="AB998" s="972"/>
      <c r="AC998" s="46" t="s">
        <v>51</v>
      </c>
      <c r="AD998" s="18">
        <f>AD996-AD997</f>
        <v>0</v>
      </c>
      <c r="AE998" s="1001"/>
      <c r="AF998" s="1047"/>
      <c r="AG998" s="972"/>
      <c r="AH998" s="46" t="s">
        <v>51</v>
      </c>
      <c r="AI998" s="18">
        <f>AI996-AI997</f>
        <v>0</v>
      </c>
      <c r="AJ998" s="1001"/>
      <c r="AK998" s="1047"/>
      <c r="AL998" s="972"/>
      <c r="AM998" s="46" t="s">
        <v>51</v>
      </c>
      <c r="AN998" s="18">
        <f>AN996-AN997</f>
        <v>0</v>
      </c>
      <c r="AO998" s="1001"/>
      <c r="AP998" s="1047"/>
      <c r="AQ998" s="972"/>
      <c r="AR998" s="46" t="s">
        <v>51</v>
      </c>
      <c r="AS998" s="18">
        <f>AS996-AS997</f>
        <v>0</v>
      </c>
      <c r="AT998" s="1001"/>
      <c r="AU998" s="1047"/>
      <c r="AV998" s="972"/>
      <c r="AW998" s="46" t="s">
        <v>51</v>
      </c>
      <c r="AX998" s="18">
        <f>AX996-AX997</f>
        <v>0</v>
      </c>
      <c r="AY998" s="1001"/>
      <c r="AZ998" s="1047"/>
      <c r="BA998" s="972"/>
      <c r="BB998" s="46" t="s">
        <v>51</v>
      </c>
      <c r="BC998" s="18">
        <f>BC996-BC997</f>
        <v>0</v>
      </c>
      <c r="BD998" s="1001"/>
      <c r="BE998" s="1047"/>
      <c r="BF998" s="972"/>
      <c r="BG998" s="46" t="s">
        <v>51</v>
      </c>
      <c r="BH998" s="18">
        <f>BH996-BH997</f>
        <v>0</v>
      </c>
      <c r="BI998" s="1001"/>
      <c r="BJ998" s="1047"/>
      <c r="BK998" s="972"/>
      <c r="BL998" s="77"/>
      <c r="BM998" s="78"/>
      <c r="BN998" s="1001"/>
      <c r="BO998" s="985"/>
      <c r="BP998" s="955"/>
      <c r="BQ998" s="77"/>
      <c r="BR998" s="78"/>
      <c r="BS998" s="1001"/>
      <c r="BT998" s="985"/>
      <c r="BU998" s="955"/>
      <c r="BV998" s="77"/>
      <c r="BW998" s="78"/>
      <c r="BX998" s="1001"/>
      <c r="BY998" s="985"/>
      <c r="BZ998" s="955"/>
      <c r="CA998" s="1005"/>
      <c r="CB998" s="1021"/>
      <c r="CC998" s="1014"/>
    </row>
    <row r="999" spans="1:81" ht="18" customHeight="1">
      <c r="A999" s="1180"/>
      <c r="B999" s="1161"/>
      <c r="C999" s="1170" t="str">
        <f>職員設定!$G$7</f>
        <v>役職手当</v>
      </c>
      <c r="D999" s="44" t="s">
        <v>38</v>
      </c>
      <c r="E999" s="32"/>
      <c r="F999" s="1001"/>
      <c r="G999" s="1045">
        <f>E1001*F993-H999</f>
        <v>0</v>
      </c>
      <c r="H999" s="1095"/>
      <c r="I999" s="44" t="s">
        <v>38</v>
      </c>
      <c r="J999" s="32"/>
      <c r="K999" s="1001"/>
      <c r="L999" s="1045">
        <f>J1001*K993-M999</f>
        <v>0</v>
      </c>
      <c r="M999" s="1095"/>
      <c r="N999" s="44" t="s">
        <v>38</v>
      </c>
      <c r="O999" s="32"/>
      <c r="P999" s="1001"/>
      <c r="Q999" s="1045">
        <f>O1001*P993-R999</f>
        <v>0</v>
      </c>
      <c r="R999" s="970">
        <f>IF(O993="",0,$M$999)</f>
        <v>0</v>
      </c>
      <c r="S999" s="44" t="s">
        <v>38</v>
      </c>
      <c r="T999" s="32"/>
      <c r="U999" s="1001"/>
      <c r="V999" s="1045">
        <f>T1001*U993-W999</f>
        <v>0</v>
      </c>
      <c r="W999" s="970">
        <f>IF(T993="",0,$M$999)</f>
        <v>0</v>
      </c>
      <c r="X999" s="44" t="s">
        <v>38</v>
      </c>
      <c r="Y999" s="32"/>
      <c r="Z999" s="1001"/>
      <c r="AA999" s="1045">
        <f>Y1001*Z993-AB999</f>
        <v>0</v>
      </c>
      <c r="AB999" s="970">
        <f>IF(Y993="",0,$M$999)</f>
        <v>0</v>
      </c>
      <c r="AC999" s="44" t="s">
        <v>38</v>
      </c>
      <c r="AD999" s="32"/>
      <c r="AE999" s="1001"/>
      <c r="AF999" s="1045">
        <f>AD1001*AE993-AG999</f>
        <v>0</v>
      </c>
      <c r="AG999" s="970">
        <f>IF(AD993="",0,$M$999)</f>
        <v>0</v>
      </c>
      <c r="AH999" s="44" t="s">
        <v>38</v>
      </c>
      <c r="AI999" s="32"/>
      <c r="AJ999" s="1001"/>
      <c r="AK999" s="1045">
        <f>AI1001*AJ993-AL999</f>
        <v>0</v>
      </c>
      <c r="AL999" s="970">
        <f>IF(AI993="",0,$M$999)</f>
        <v>0</v>
      </c>
      <c r="AM999" s="44" t="s">
        <v>38</v>
      </c>
      <c r="AN999" s="32"/>
      <c r="AO999" s="1001"/>
      <c r="AP999" s="1045">
        <f>AN1001*AO993-AQ999</f>
        <v>0</v>
      </c>
      <c r="AQ999" s="970">
        <f>IF(AN993="",0,$M$999)</f>
        <v>0</v>
      </c>
      <c r="AR999" s="44" t="s">
        <v>38</v>
      </c>
      <c r="AS999" s="32"/>
      <c r="AT999" s="1001"/>
      <c r="AU999" s="1045">
        <f>AS1001*AT993-AV999</f>
        <v>0</v>
      </c>
      <c r="AV999" s="970">
        <f>IF(AS993="",0,$M$999)</f>
        <v>0</v>
      </c>
      <c r="AW999" s="44" t="s">
        <v>38</v>
      </c>
      <c r="AX999" s="32"/>
      <c r="AY999" s="1001"/>
      <c r="AZ999" s="1045">
        <f>AX1001*AY993-BA999</f>
        <v>0</v>
      </c>
      <c r="BA999" s="970">
        <f>IF(AX993="",0,$M$999)</f>
        <v>0</v>
      </c>
      <c r="BB999" s="44" t="s">
        <v>38</v>
      </c>
      <c r="BC999" s="32"/>
      <c r="BD999" s="1001"/>
      <c r="BE999" s="1045">
        <f>BC1001*BD993-BF999</f>
        <v>0</v>
      </c>
      <c r="BF999" s="970">
        <f>IF(BC993="",0,$M$999)</f>
        <v>0</v>
      </c>
      <c r="BG999" s="44" t="s">
        <v>38</v>
      </c>
      <c r="BH999" s="32"/>
      <c r="BI999" s="1001"/>
      <c r="BJ999" s="1045">
        <f>BH1001*BI993-BK999</f>
        <v>0</v>
      </c>
      <c r="BK999" s="970">
        <f>IF(BH993="",0,$M$999)</f>
        <v>0</v>
      </c>
      <c r="BL999" s="75"/>
      <c r="BM999" s="76"/>
      <c r="BN999" s="1001"/>
      <c r="BO999" s="983"/>
      <c r="BP999" s="960"/>
      <c r="BQ999" s="75"/>
      <c r="BR999" s="76"/>
      <c r="BS999" s="1001"/>
      <c r="BT999" s="983"/>
      <c r="BU999" s="960"/>
      <c r="BV999" s="75"/>
      <c r="BW999" s="76"/>
      <c r="BX999" s="1001"/>
      <c r="BY999" s="983"/>
      <c r="BZ999" s="960"/>
      <c r="CA999" s="1003">
        <f t="shared" ref="CA999" si="428">BJ999+BK999+BE999+BF999+AZ999+BA999+AU999+AV999+AP999+AQ999+AK999+AL999+AF999+AG999+AA999+AB999+V999+W999+Q999+R999+L999+M999+G999+H999</f>
        <v>0</v>
      </c>
      <c r="CB999" s="1019">
        <f t="shared" ref="CB999" si="429">H999+M999</f>
        <v>0</v>
      </c>
      <c r="CC999" s="1018">
        <f t="shared" ref="CC999" si="430">BK999+BF999+BA999+AV999+AQ999+AL999+AG999+AB999+W999+R999</f>
        <v>0</v>
      </c>
    </row>
    <row r="1000" spans="1:81" s="230" customFormat="1" ht="18" customHeight="1">
      <c r="A1000" s="1180"/>
      <c r="B1000" s="1161"/>
      <c r="C1000" s="1140"/>
      <c r="D1000" s="45" t="s">
        <v>1</v>
      </c>
      <c r="E1000" s="149" t="str">
        <f>IF(E999&lt;&gt;"",職員設定!G26,"0")</f>
        <v>0</v>
      </c>
      <c r="F1000" s="1001"/>
      <c r="G1000" s="1046"/>
      <c r="H1000" s="1103"/>
      <c r="I1000" s="45" t="s">
        <v>1</v>
      </c>
      <c r="J1000" s="149" t="str">
        <f>IF(J999&lt;&gt;"",職員設定!G26,"0")</f>
        <v>0</v>
      </c>
      <c r="K1000" s="1001"/>
      <c r="L1000" s="1046"/>
      <c r="M1000" s="1103"/>
      <c r="N1000" s="45" t="s">
        <v>71</v>
      </c>
      <c r="O1000" s="149" t="str">
        <f>IF(O999&lt;&gt;"",職員設定!$G$26,"0")</f>
        <v>0</v>
      </c>
      <c r="P1000" s="1001"/>
      <c r="Q1000" s="1046"/>
      <c r="R1000" s="971"/>
      <c r="S1000" s="45" t="s">
        <v>71</v>
      </c>
      <c r="T1000" s="149" t="str">
        <f>IF(T999&lt;&gt;"",職員設定!$G$26,"0")</f>
        <v>0</v>
      </c>
      <c r="U1000" s="1001"/>
      <c r="V1000" s="1046"/>
      <c r="W1000" s="971"/>
      <c r="X1000" s="45" t="s">
        <v>71</v>
      </c>
      <c r="Y1000" s="149" t="str">
        <f>IF(Y999&lt;&gt;"",職員設定!$G$26,"0")</f>
        <v>0</v>
      </c>
      <c r="Z1000" s="1001"/>
      <c r="AA1000" s="1046"/>
      <c r="AB1000" s="971"/>
      <c r="AC1000" s="45" t="s">
        <v>71</v>
      </c>
      <c r="AD1000" s="149" t="str">
        <f>IF(AD999&lt;&gt;"",職員設定!$G$26,"0")</f>
        <v>0</v>
      </c>
      <c r="AE1000" s="1001"/>
      <c r="AF1000" s="1046"/>
      <c r="AG1000" s="971"/>
      <c r="AH1000" s="45" t="s">
        <v>71</v>
      </c>
      <c r="AI1000" s="149" t="str">
        <f>IF(AI999&lt;&gt;"",職員設定!$G$26,"0")</f>
        <v>0</v>
      </c>
      <c r="AJ1000" s="1001"/>
      <c r="AK1000" s="1046"/>
      <c r="AL1000" s="971"/>
      <c r="AM1000" s="45" t="s">
        <v>71</v>
      </c>
      <c r="AN1000" s="149" t="str">
        <f>IF(AN999&lt;&gt;"",職員設定!$G$26,"0")</f>
        <v>0</v>
      </c>
      <c r="AO1000" s="1001"/>
      <c r="AP1000" s="1046"/>
      <c r="AQ1000" s="971"/>
      <c r="AR1000" s="45" t="s">
        <v>71</v>
      </c>
      <c r="AS1000" s="149" t="str">
        <f>IF(AS999&lt;&gt;"",職員設定!$G$26,"0")</f>
        <v>0</v>
      </c>
      <c r="AT1000" s="1001"/>
      <c r="AU1000" s="1046"/>
      <c r="AV1000" s="971"/>
      <c r="AW1000" s="45" t="s">
        <v>71</v>
      </c>
      <c r="AX1000" s="149" t="str">
        <f>IF(AX999&lt;&gt;"",職員設定!$G$26,"0")</f>
        <v>0</v>
      </c>
      <c r="AY1000" s="1001"/>
      <c r="AZ1000" s="1046"/>
      <c r="BA1000" s="971"/>
      <c r="BB1000" s="45" t="s">
        <v>71</v>
      </c>
      <c r="BC1000" s="149" t="str">
        <f>IF(BC999&lt;&gt;"",職員設定!$G$26,"0")</f>
        <v>0</v>
      </c>
      <c r="BD1000" s="1001"/>
      <c r="BE1000" s="1046"/>
      <c r="BF1000" s="971"/>
      <c r="BG1000" s="45" t="s">
        <v>71</v>
      </c>
      <c r="BH1000" s="149" t="str">
        <f>IF(BH999&lt;&gt;"",職員設定!$G$26,"0")</f>
        <v>0</v>
      </c>
      <c r="BI1000" s="1001"/>
      <c r="BJ1000" s="1046"/>
      <c r="BK1000" s="971"/>
      <c r="BL1000" s="45"/>
      <c r="BM1000" s="149"/>
      <c r="BN1000" s="1001"/>
      <c r="BO1000" s="984"/>
      <c r="BP1000" s="954"/>
      <c r="BQ1000" s="45"/>
      <c r="BR1000" s="149"/>
      <c r="BS1000" s="1001"/>
      <c r="BT1000" s="984"/>
      <c r="BU1000" s="954"/>
      <c r="BV1000" s="45"/>
      <c r="BW1000" s="149"/>
      <c r="BX1000" s="1001"/>
      <c r="BY1000" s="984"/>
      <c r="BZ1000" s="954"/>
      <c r="CA1000" s="1004"/>
      <c r="CB1000" s="1020"/>
      <c r="CC1000" s="1013"/>
    </row>
    <row r="1001" spans="1:81" ht="18" customHeight="1" thickBot="1">
      <c r="A1001" s="1180"/>
      <c r="B1001" s="1161"/>
      <c r="C1001" s="1141"/>
      <c r="D1001" s="46" t="s">
        <v>51</v>
      </c>
      <c r="E1001" s="18">
        <f>E999-E1000</f>
        <v>0</v>
      </c>
      <c r="F1001" s="1001"/>
      <c r="G1001" s="1047"/>
      <c r="H1001" s="1104"/>
      <c r="I1001" s="46" t="s">
        <v>51</v>
      </c>
      <c r="J1001" s="18">
        <f>J999-J1000</f>
        <v>0</v>
      </c>
      <c r="K1001" s="1001"/>
      <c r="L1001" s="1047"/>
      <c r="M1001" s="1104"/>
      <c r="N1001" s="46" t="s">
        <v>51</v>
      </c>
      <c r="O1001" s="18">
        <f>O999-O1000</f>
        <v>0</v>
      </c>
      <c r="P1001" s="1001"/>
      <c r="Q1001" s="1047"/>
      <c r="R1001" s="972"/>
      <c r="S1001" s="46" t="s">
        <v>51</v>
      </c>
      <c r="T1001" s="18">
        <f>T999-T1000</f>
        <v>0</v>
      </c>
      <c r="U1001" s="1001"/>
      <c r="V1001" s="1047"/>
      <c r="W1001" s="972"/>
      <c r="X1001" s="46" t="s">
        <v>51</v>
      </c>
      <c r="Y1001" s="18">
        <f>Y999-Y1000</f>
        <v>0</v>
      </c>
      <c r="Z1001" s="1001"/>
      <c r="AA1001" s="1047"/>
      <c r="AB1001" s="972"/>
      <c r="AC1001" s="46" t="s">
        <v>51</v>
      </c>
      <c r="AD1001" s="18">
        <f>AD999-AD1000</f>
        <v>0</v>
      </c>
      <c r="AE1001" s="1001"/>
      <c r="AF1001" s="1047"/>
      <c r="AG1001" s="972"/>
      <c r="AH1001" s="46" t="s">
        <v>51</v>
      </c>
      <c r="AI1001" s="18">
        <f>AI999-AI1000</f>
        <v>0</v>
      </c>
      <c r="AJ1001" s="1001"/>
      <c r="AK1001" s="1047"/>
      <c r="AL1001" s="972"/>
      <c r="AM1001" s="46" t="s">
        <v>51</v>
      </c>
      <c r="AN1001" s="18">
        <f>AN999-AN1000</f>
        <v>0</v>
      </c>
      <c r="AO1001" s="1001"/>
      <c r="AP1001" s="1047"/>
      <c r="AQ1001" s="972"/>
      <c r="AR1001" s="46" t="s">
        <v>51</v>
      </c>
      <c r="AS1001" s="18">
        <f>AS999-AS1000</f>
        <v>0</v>
      </c>
      <c r="AT1001" s="1001"/>
      <c r="AU1001" s="1047"/>
      <c r="AV1001" s="972"/>
      <c r="AW1001" s="46" t="s">
        <v>51</v>
      </c>
      <c r="AX1001" s="18">
        <f>AX999-AX1000</f>
        <v>0</v>
      </c>
      <c r="AY1001" s="1001"/>
      <c r="AZ1001" s="1047"/>
      <c r="BA1001" s="972"/>
      <c r="BB1001" s="46" t="s">
        <v>51</v>
      </c>
      <c r="BC1001" s="18">
        <f>BC999-BC1000</f>
        <v>0</v>
      </c>
      <c r="BD1001" s="1001"/>
      <c r="BE1001" s="1047"/>
      <c r="BF1001" s="972"/>
      <c r="BG1001" s="46" t="s">
        <v>51</v>
      </c>
      <c r="BH1001" s="18">
        <f>BH999-BH1000</f>
        <v>0</v>
      </c>
      <c r="BI1001" s="1001"/>
      <c r="BJ1001" s="1047"/>
      <c r="BK1001" s="972"/>
      <c r="BL1001" s="77"/>
      <c r="BM1001" s="78"/>
      <c r="BN1001" s="1001"/>
      <c r="BO1001" s="985"/>
      <c r="BP1001" s="955"/>
      <c r="BQ1001" s="77"/>
      <c r="BR1001" s="78"/>
      <c r="BS1001" s="1001"/>
      <c r="BT1001" s="985"/>
      <c r="BU1001" s="955"/>
      <c r="BV1001" s="77"/>
      <c r="BW1001" s="78"/>
      <c r="BX1001" s="1001"/>
      <c r="BY1001" s="985"/>
      <c r="BZ1001" s="955"/>
      <c r="CA1001" s="1005"/>
      <c r="CB1001" s="1021"/>
      <c r="CC1001" s="1014"/>
    </row>
    <row r="1002" spans="1:81" ht="18" customHeight="1">
      <c r="A1002" s="1180"/>
      <c r="B1002" s="1161"/>
      <c r="C1002" s="1170" t="str">
        <f>職員設定!$H$7</f>
        <v>調整手当</v>
      </c>
      <c r="D1002" s="44" t="s">
        <v>38</v>
      </c>
      <c r="E1002" s="32">
        <v>0</v>
      </c>
      <c r="F1002" s="1001"/>
      <c r="G1002" s="1045">
        <f>E1004*F993-H1002</f>
        <v>0</v>
      </c>
      <c r="H1002" s="1095">
        <v>-5500</v>
      </c>
      <c r="I1002" s="44" t="s">
        <v>38</v>
      </c>
      <c r="J1002" s="32">
        <v>0</v>
      </c>
      <c r="K1002" s="1001"/>
      <c r="L1002" s="1045">
        <f>J1004*K993-M1002</f>
        <v>0</v>
      </c>
      <c r="M1002" s="1095">
        <v>-5500</v>
      </c>
      <c r="N1002" s="44" t="s">
        <v>38</v>
      </c>
      <c r="O1002" s="32">
        <v>0</v>
      </c>
      <c r="P1002" s="1001"/>
      <c r="Q1002" s="1045">
        <f>O1004*P993-R1002</f>
        <v>0</v>
      </c>
      <c r="R1002" s="970">
        <f>IF(O993="",0,$M$1002)</f>
        <v>-5500</v>
      </c>
      <c r="S1002" s="44" t="s">
        <v>38</v>
      </c>
      <c r="T1002" s="32">
        <v>0</v>
      </c>
      <c r="U1002" s="1001"/>
      <c r="V1002" s="1045">
        <f>T1004*U993-W1002</f>
        <v>0</v>
      </c>
      <c r="W1002" s="970">
        <f>IF(T993="",0,$M$1002)</f>
        <v>-5500</v>
      </c>
      <c r="X1002" s="44" t="s">
        <v>38</v>
      </c>
      <c r="Y1002" s="32">
        <v>0</v>
      </c>
      <c r="Z1002" s="1001"/>
      <c r="AA1002" s="1045">
        <f>Y1004*Z993-AB1002</f>
        <v>0</v>
      </c>
      <c r="AB1002" s="970">
        <f>IF(Y993="",0,$M$1002)</f>
        <v>-5500</v>
      </c>
      <c r="AC1002" s="44" t="s">
        <v>38</v>
      </c>
      <c r="AD1002" s="32"/>
      <c r="AE1002" s="1001"/>
      <c r="AF1002" s="1045">
        <f>AD1004*AE993-AG1002</f>
        <v>0</v>
      </c>
      <c r="AG1002" s="970">
        <f>IF(AD993="",0,$M$1002)</f>
        <v>0</v>
      </c>
      <c r="AH1002" s="44" t="s">
        <v>38</v>
      </c>
      <c r="AI1002" s="32"/>
      <c r="AJ1002" s="1001"/>
      <c r="AK1002" s="1045">
        <f>AI1004*AJ993-AL1002</f>
        <v>0</v>
      </c>
      <c r="AL1002" s="970">
        <f>IF(AI993="",0,$M$1002)</f>
        <v>0</v>
      </c>
      <c r="AM1002" s="44" t="s">
        <v>38</v>
      </c>
      <c r="AN1002" s="32"/>
      <c r="AO1002" s="1001"/>
      <c r="AP1002" s="1045">
        <f>AN1004*AO993-AQ1002</f>
        <v>0</v>
      </c>
      <c r="AQ1002" s="970">
        <f>IF(AN993="",0,$M$1002)</f>
        <v>0</v>
      </c>
      <c r="AR1002" s="44" t="s">
        <v>38</v>
      </c>
      <c r="AS1002" s="32"/>
      <c r="AT1002" s="1001"/>
      <c r="AU1002" s="1045">
        <f>AS1004*AT993-AV1002</f>
        <v>0</v>
      </c>
      <c r="AV1002" s="970">
        <f>IF(AS993="",0,$M$1002)</f>
        <v>0</v>
      </c>
      <c r="AW1002" s="44" t="s">
        <v>38</v>
      </c>
      <c r="AX1002" s="32"/>
      <c r="AY1002" s="1001"/>
      <c r="AZ1002" s="1045">
        <f>AX1004*AY993-BA1002</f>
        <v>0</v>
      </c>
      <c r="BA1002" s="970">
        <f>IF(AX993="",0,$M$1002)</f>
        <v>0</v>
      </c>
      <c r="BB1002" s="44" t="s">
        <v>38</v>
      </c>
      <c r="BC1002" s="32"/>
      <c r="BD1002" s="1001"/>
      <c r="BE1002" s="1045">
        <f>BC1004*BD993-BF1002</f>
        <v>0</v>
      </c>
      <c r="BF1002" s="970">
        <f>IF(BC993="",0,$M$1002)</f>
        <v>0</v>
      </c>
      <c r="BG1002" s="44" t="s">
        <v>38</v>
      </c>
      <c r="BH1002" s="32"/>
      <c r="BI1002" s="1001"/>
      <c r="BJ1002" s="1045">
        <f>BH1004*BI993-BK1002</f>
        <v>0</v>
      </c>
      <c r="BK1002" s="970">
        <f>IF(BH993="",0,$M$1002)</f>
        <v>0</v>
      </c>
      <c r="BL1002" s="75"/>
      <c r="BM1002" s="76"/>
      <c r="BN1002" s="1001"/>
      <c r="BO1002" s="983"/>
      <c r="BP1002" s="960"/>
      <c r="BQ1002" s="75"/>
      <c r="BR1002" s="76"/>
      <c r="BS1002" s="1001"/>
      <c r="BT1002" s="983"/>
      <c r="BU1002" s="960"/>
      <c r="BV1002" s="75"/>
      <c r="BW1002" s="76"/>
      <c r="BX1002" s="1001"/>
      <c r="BY1002" s="983"/>
      <c r="BZ1002" s="960"/>
      <c r="CA1002" s="1003">
        <f t="shared" ref="CA1002" si="431">BJ1002+BK1002+BE1002+BF1002+AZ1002+BA1002+AU1002+AV1002+AP1002+AQ1002+AK1002+AL1002+AF1002+AG1002+AA1002+AB1002+V1002+W1002+Q1002+R1002+L1002+M1002+G1002+H1002</f>
        <v>-27500</v>
      </c>
      <c r="CB1002" s="1019">
        <f t="shared" ref="CB1002" si="432">H1002+M1002</f>
        <v>-11000</v>
      </c>
      <c r="CC1002" s="1018">
        <f t="shared" ref="CC1002" si="433">BK1002+BF1002+BA1002+AV1002+AQ1002+AL1002+AG1002+AB1002+W1002+R1002</f>
        <v>-16500</v>
      </c>
    </row>
    <row r="1003" spans="1:81" s="230" customFormat="1" ht="18" customHeight="1">
      <c r="A1003" s="1180"/>
      <c r="B1003" s="1162"/>
      <c r="C1003" s="1140"/>
      <c r="D1003" s="45" t="s">
        <v>1</v>
      </c>
      <c r="E1003" s="149">
        <f>IF(E1002&lt;&gt;"",職員設定!H26,"0")</f>
        <v>5500</v>
      </c>
      <c r="F1003" s="1001"/>
      <c r="G1003" s="1046"/>
      <c r="H1003" s="1103"/>
      <c r="I1003" s="45" t="s">
        <v>1</v>
      </c>
      <c r="J1003" s="149">
        <f>IF(J1002&lt;&gt;"",職員設定!H26,"0")</f>
        <v>5500</v>
      </c>
      <c r="K1003" s="1001"/>
      <c r="L1003" s="1046"/>
      <c r="M1003" s="1103"/>
      <c r="N1003" s="45" t="s">
        <v>71</v>
      </c>
      <c r="O1003" s="149">
        <f>IF(O1002&lt;&gt;"",職員設定!$H$26,"0")</f>
        <v>5500</v>
      </c>
      <c r="P1003" s="1001"/>
      <c r="Q1003" s="1046"/>
      <c r="R1003" s="971"/>
      <c r="S1003" s="45" t="s">
        <v>71</v>
      </c>
      <c r="T1003" s="149">
        <f>IF(T1002&lt;&gt;"",職員設定!$H$26,"0")</f>
        <v>5500</v>
      </c>
      <c r="U1003" s="1001"/>
      <c r="V1003" s="1046"/>
      <c r="W1003" s="971"/>
      <c r="X1003" s="45" t="s">
        <v>71</v>
      </c>
      <c r="Y1003" s="149">
        <f>IF(Y1002&lt;&gt;"",職員設定!$H$26,"0")</f>
        <v>5500</v>
      </c>
      <c r="Z1003" s="1001"/>
      <c r="AA1003" s="1046"/>
      <c r="AB1003" s="971"/>
      <c r="AC1003" s="45" t="s">
        <v>71</v>
      </c>
      <c r="AD1003" s="149" t="str">
        <f>IF(AD1002&lt;&gt;"",職員設定!$H$26,"0")</f>
        <v>0</v>
      </c>
      <c r="AE1003" s="1001"/>
      <c r="AF1003" s="1046"/>
      <c r="AG1003" s="971"/>
      <c r="AH1003" s="45" t="s">
        <v>71</v>
      </c>
      <c r="AI1003" s="149" t="str">
        <f>IF(AI1002&lt;&gt;"",職員設定!$H$26,"0")</f>
        <v>0</v>
      </c>
      <c r="AJ1003" s="1001"/>
      <c r="AK1003" s="1046"/>
      <c r="AL1003" s="971"/>
      <c r="AM1003" s="45" t="s">
        <v>71</v>
      </c>
      <c r="AN1003" s="149" t="str">
        <f>IF(AN1002&lt;&gt;"",職員設定!$H$26,"0")</f>
        <v>0</v>
      </c>
      <c r="AO1003" s="1001"/>
      <c r="AP1003" s="1046"/>
      <c r="AQ1003" s="971"/>
      <c r="AR1003" s="45" t="s">
        <v>71</v>
      </c>
      <c r="AS1003" s="149" t="str">
        <f>IF(AS1002&lt;&gt;"",職員設定!$H$26,"0")</f>
        <v>0</v>
      </c>
      <c r="AT1003" s="1001"/>
      <c r="AU1003" s="1046"/>
      <c r="AV1003" s="971"/>
      <c r="AW1003" s="45" t="s">
        <v>71</v>
      </c>
      <c r="AX1003" s="149" t="str">
        <f>IF(AX1002&lt;&gt;"",職員設定!$H$26,"0")</f>
        <v>0</v>
      </c>
      <c r="AY1003" s="1001"/>
      <c r="AZ1003" s="1046"/>
      <c r="BA1003" s="971"/>
      <c r="BB1003" s="45" t="s">
        <v>71</v>
      </c>
      <c r="BC1003" s="149" t="str">
        <f>IF(BC1002&lt;&gt;"",職員設定!$H$26,"0")</f>
        <v>0</v>
      </c>
      <c r="BD1003" s="1001"/>
      <c r="BE1003" s="1046"/>
      <c r="BF1003" s="971"/>
      <c r="BG1003" s="45" t="s">
        <v>71</v>
      </c>
      <c r="BH1003" s="149" t="str">
        <f>IF(BH1002&lt;&gt;"",職員設定!$H$26,"0")</f>
        <v>0</v>
      </c>
      <c r="BI1003" s="1001"/>
      <c r="BJ1003" s="1046"/>
      <c r="BK1003" s="971"/>
      <c r="BL1003" s="45"/>
      <c r="BM1003" s="149"/>
      <c r="BN1003" s="1001"/>
      <c r="BO1003" s="984"/>
      <c r="BP1003" s="954"/>
      <c r="BQ1003" s="45"/>
      <c r="BR1003" s="149"/>
      <c r="BS1003" s="1001"/>
      <c r="BT1003" s="984"/>
      <c r="BU1003" s="954"/>
      <c r="BV1003" s="45"/>
      <c r="BW1003" s="149"/>
      <c r="BX1003" s="1001"/>
      <c r="BY1003" s="984"/>
      <c r="BZ1003" s="954"/>
      <c r="CA1003" s="1004"/>
      <c r="CB1003" s="1020"/>
      <c r="CC1003" s="1013"/>
    </row>
    <row r="1004" spans="1:81" ht="18" customHeight="1" thickBot="1">
      <c r="A1004" s="1180"/>
      <c r="B1004" s="1162"/>
      <c r="C1004" s="1141"/>
      <c r="D1004" s="46" t="s">
        <v>51</v>
      </c>
      <c r="E1004" s="18">
        <f>E1002-E1003</f>
        <v>-5500</v>
      </c>
      <c r="F1004" s="1001"/>
      <c r="G1004" s="1047"/>
      <c r="H1004" s="1104"/>
      <c r="I1004" s="46" t="s">
        <v>51</v>
      </c>
      <c r="J1004" s="18">
        <f>J1002-J1003</f>
        <v>-5500</v>
      </c>
      <c r="K1004" s="1001"/>
      <c r="L1004" s="1047"/>
      <c r="M1004" s="1104"/>
      <c r="N1004" s="46" t="s">
        <v>51</v>
      </c>
      <c r="O1004" s="18">
        <f>O1002-O1003</f>
        <v>-5500</v>
      </c>
      <c r="P1004" s="1001"/>
      <c r="Q1004" s="1047"/>
      <c r="R1004" s="972"/>
      <c r="S1004" s="46" t="s">
        <v>51</v>
      </c>
      <c r="T1004" s="18">
        <f>T1002-T1003</f>
        <v>-5500</v>
      </c>
      <c r="U1004" s="1001"/>
      <c r="V1004" s="1047"/>
      <c r="W1004" s="972"/>
      <c r="X1004" s="46" t="s">
        <v>51</v>
      </c>
      <c r="Y1004" s="18">
        <f>Y1002-Y1003</f>
        <v>-5500</v>
      </c>
      <c r="Z1004" s="1001"/>
      <c r="AA1004" s="1047"/>
      <c r="AB1004" s="972"/>
      <c r="AC1004" s="46" t="s">
        <v>51</v>
      </c>
      <c r="AD1004" s="18">
        <f>AD1002-AD1003</f>
        <v>0</v>
      </c>
      <c r="AE1004" s="1001"/>
      <c r="AF1004" s="1047"/>
      <c r="AG1004" s="972"/>
      <c r="AH1004" s="46" t="s">
        <v>51</v>
      </c>
      <c r="AI1004" s="18">
        <f>AI1002-AI1003</f>
        <v>0</v>
      </c>
      <c r="AJ1004" s="1001"/>
      <c r="AK1004" s="1047"/>
      <c r="AL1004" s="972"/>
      <c r="AM1004" s="46" t="s">
        <v>51</v>
      </c>
      <c r="AN1004" s="18">
        <f>AN1002-AN1003</f>
        <v>0</v>
      </c>
      <c r="AO1004" s="1001"/>
      <c r="AP1004" s="1047"/>
      <c r="AQ1004" s="972"/>
      <c r="AR1004" s="46" t="s">
        <v>51</v>
      </c>
      <c r="AS1004" s="18">
        <f>AS1002-AS1003</f>
        <v>0</v>
      </c>
      <c r="AT1004" s="1001"/>
      <c r="AU1004" s="1047"/>
      <c r="AV1004" s="972"/>
      <c r="AW1004" s="46" t="s">
        <v>51</v>
      </c>
      <c r="AX1004" s="18">
        <f>AX1002-AX1003</f>
        <v>0</v>
      </c>
      <c r="AY1004" s="1001"/>
      <c r="AZ1004" s="1047"/>
      <c r="BA1004" s="972"/>
      <c r="BB1004" s="46" t="s">
        <v>51</v>
      </c>
      <c r="BC1004" s="18">
        <f>BC1002-BC1003</f>
        <v>0</v>
      </c>
      <c r="BD1004" s="1001"/>
      <c r="BE1004" s="1047"/>
      <c r="BF1004" s="972"/>
      <c r="BG1004" s="46" t="s">
        <v>51</v>
      </c>
      <c r="BH1004" s="18">
        <f>BH1002-BH1003</f>
        <v>0</v>
      </c>
      <c r="BI1004" s="1001"/>
      <c r="BJ1004" s="1047"/>
      <c r="BK1004" s="972"/>
      <c r="BL1004" s="77"/>
      <c r="BM1004" s="78"/>
      <c r="BN1004" s="1001"/>
      <c r="BO1004" s="985"/>
      <c r="BP1004" s="955"/>
      <c r="BQ1004" s="77"/>
      <c r="BR1004" s="78"/>
      <c r="BS1004" s="1001"/>
      <c r="BT1004" s="985"/>
      <c r="BU1004" s="955"/>
      <c r="BV1004" s="77"/>
      <c r="BW1004" s="78"/>
      <c r="BX1004" s="1001"/>
      <c r="BY1004" s="985"/>
      <c r="BZ1004" s="955"/>
      <c r="CA1004" s="1005"/>
      <c r="CB1004" s="1021"/>
      <c r="CC1004" s="1014"/>
    </row>
    <row r="1005" spans="1:81" ht="18" customHeight="1">
      <c r="A1005" s="1180"/>
      <c r="B1005" s="1162"/>
      <c r="C1005" s="1140" t="str">
        <f>職員設定!$I$7</f>
        <v>名称</v>
      </c>
      <c r="D1005" s="44" t="s">
        <v>38</v>
      </c>
      <c r="E1005" s="32"/>
      <c r="F1005" s="1001"/>
      <c r="G1005" s="1046">
        <f>E1007*F993-H1005</f>
        <v>0</v>
      </c>
      <c r="H1005" s="1095"/>
      <c r="I1005" s="44" t="s">
        <v>38</v>
      </c>
      <c r="J1005" s="32"/>
      <c r="K1005" s="1001"/>
      <c r="L1005" s="1046">
        <f>J1007*K993-M1005</f>
        <v>0</v>
      </c>
      <c r="M1005" s="1095"/>
      <c r="N1005" s="48" t="s">
        <v>38</v>
      </c>
      <c r="O1005" s="33"/>
      <c r="P1005" s="1001"/>
      <c r="Q1005" s="1046">
        <f>O1007*P993-R1005</f>
        <v>0</v>
      </c>
      <c r="R1005" s="970">
        <f>IF(O993="",0,$M$1005)</f>
        <v>0</v>
      </c>
      <c r="S1005" s="48" t="s">
        <v>38</v>
      </c>
      <c r="T1005" s="33"/>
      <c r="U1005" s="1001"/>
      <c r="V1005" s="1046">
        <f>T1007*U993-W1005</f>
        <v>0</v>
      </c>
      <c r="W1005" s="970">
        <f>IF(T993="",0,$M$1005)</f>
        <v>0</v>
      </c>
      <c r="X1005" s="48" t="s">
        <v>38</v>
      </c>
      <c r="Y1005" s="33"/>
      <c r="Z1005" s="1001"/>
      <c r="AA1005" s="1046">
        <f>Y1007*Z993-AB1005</f>
        <v>0</v>
      </c>
      <c r="AB1005" s="970">
        <f>IF(Y993="",0,$M$1005)</f>
        <v>0</v>
      </c>
      <c r="AC1005" s="48" t="s">
        <v>38</v>
      </c>
      <c r="AD1005" s="33"/>
      <c r="AE1005" s="1001"/>
      <c r="AF1005" s="1046">
        <f>AD1007*AE993-AG1005</f>
        <v>0</v>
      </c>
      <c r="AG1005" s="970">
        <f>IF(AD993="",0,$M$1005)</f>
        <v>0</v>
      </c>
      <c r="AH1005" s="48" t="s">
        <v>38</v>
      </c>
      <c r="AI1005" s="33"/>
      <c r="AJ1005" s="1001"/>
      <c r="AK1005" s="1046">
        <f>AI1007*AJ993-AL1005</f>
        <v>0</v>
      </c>
      <c r="AL1005" s="970">
        <f>IF(AI993="",0,$M$1005)</f>
        <v>0</v>
      </c>
      <c r="AM1005" s="48" t="s">
        <v>38</v>
      </c>
      <c r="AN1005" s="33"/>
      <c r="AO1005" s="1001"/>
      <c r="AP1005" s="1046">
        <f>AN1007*AO993-AQ1005</f>
        <v>0</v>
      </c>
      <c r="AQ1005" s="970">
        <f>IF(AN993="",0,$M$1005)</f>
        <v>0</v>
      </c>
      <c r="AR1005" s="48" t="s">
        <v>38</v>
      </c>
      <c r="AS1005" s="33"/>
      <c r="AT1005" s="1001"/>
      <c r="AU1005" s="1046">
        <f>AS1007*AT993-AV1005</f>
        <v>0</v>
      </c>
      <c r="AV1005" s="970">
        <f>IF(AS993="",0,$M$1005)</f>
        <v>0</v>
      </c>
      <c r="AW1005" s="48" t="s">
        <v>38</v>
      </c>
      <c r="AX1005" s="33"/>
      <c r="AY1005" s="1001"/>
      <c r="AZ1005" s="1046">
        <f>AX1007*AY993-BA1005</f>
        <v>0</v>
      </c>
      <c r="BA1005" s="970">
        <f>IF(AX993="",0,$M$1005)</f>
        <v>0</v>
      </c>
      <c r="BB1005" s="48" t="s">
        <v>38</v>
      </c>
      <c r="BC1005" s="33"/>
      <c r="BD1005" s="1001"/>
      <c r="BE1005" s="1046">
        <f>BC1007*BD993-BF1005</f>
        <v>0</v>
      </c>
      <c r="BF1005" s="970">
        <f>IF(BC993="",0,$M$1005)</f>
        <v>0</v>
      </c>
      <c r="BG1005" s="48" t="s">
        <v>38</v>
      </c>
      <c r="BH1005" s="33"/>
      <c r="BI1005" s="1001"/>
      <c r="BJ1005" s="1046">
        <f>BH1007*BI993-BK1005</f>
        <v>0</v>
      </c>
      <c r="BK1005" s="970">
        <f>IF(BH993="",0,$M$1005)</f>
        <v>0</v>
      </c>
      <c r="BL1005" s="75"/>
      <c r="BM1005" s="76"/>
      <c r="BN1005" s="1001"/>
      <c r="BO1005" s="984"/>
      <c r="BP1005" s="960"/>
      <c r="BQ1005" s="75"/>
      <c r="BR1005" s="76"/>
      <c r="BS1005" s="1001"/>
      <c r="BT1005" s="984"/>
      <c r="BU1005" s="960"/>
      <c r="BV1005" s="75"/>
      <c r="BW1005" s="76"/>
      <c r="BX1005" s="1001"/>
      <c r="BY1005" s="984"/>
      <c r="BZ1005" s="960"/>
      <c r="CA1005" s="1003">
        <f t="shared" ref="CA1005" si="434">BJ1005+BK1005+BE1005+BF1005+AZ1005+BA1005+AU1005+AV1005+AP1005+AQ1005+AK1005+AL1005+AF1005+AG1005+AA1005+AB1005+V1005+W1005+Q1005+R1005+L1005+M1005+G1005+H1005</f>
        <v>0</v>
      </c>
      <c r="CB1005" s="1019">
        <f t="shared" ref="CB1005" si="435">H1005+M1005</f>
        <v>0</v>
      </c>
      <c r="CC1005" s="1018">
        <f>BK1005+BF1005+BA1005+AV1005+AQ1005+AL1005+AG1005+AB1005+W1005+R1005</f>
        <v>0</v>
      </c>
    </row>
    <row r="1006" spans="1:81" s="230" customFormat="1" ht="18" customHeight="1">
      <c r="A1006" s="1180"/>
      <c r="B1006" s="1162"/>
      <c r="C1006" s="1140"/>
      <c r="D1006" s="45" t="s">
        <v>1</v>
      </c>
      <c r="E1006" s="149" t="str">
        <f>IF(E1005&lt;&gt;"",職員設定!I26,"0")</f>
        <v>0</v>
      </c>
      <c r="F1006" s="1001"/>
      <c r="G1006" s="1046"/>
      <c r="H1006" s="1103"/>
      <c r="I1006" s="45" t="s">
        <v>1</v>
      </c>
      <c r="J1006" s="149" t="str">
        <f>IF(J1005&lt;&gt;"",職員設定!I26,"0")</f>
        <v>0</v>
      </c>
      <c r="K1006" s="1001"/>
      <c r="L1006" s="1046"/>
      <c r="M1006" s="1103"/>
      <c r="N1006" s="45" t="s">
        <v>71</v>
      </c>
      <c r="O1006" s="149" t="str">
        <f>IF(O1005&lt;&gt;"",職員設定!$I$26,"0")</f>
        <v>0</v>
      </c>
      <c r="P1006" s="1001"/>
      <c r="Q1006" s="1046"/>
      <c r="R1006" s="971"/>
      <c r="S1006" s="45" t="s">
        <v>71</v>
      </c>
      <c r="T1006" s="149" t="str">
        <f>IF(T1005&lt;&gt;"",職員設定!$I$26,"0")</f>
        <v>0</v>
      </c>
      <c r="U1006" s="1001"/>
      <c r="V1006" s="1046"/>
      <c r="W1006" s="971"/>
      <c r="X1006" s="45" t="s">
        <v>71</v>
      </c>
      <c r="Y1006" s="149" t="str">
        <f>IF(Y1005&lt;&gt;"",職員設定!$I$26,"0")</f>
        <v>0</v>
      </c>
      <c r="Z1006" s="1001"/>
      <c r="AA1006" s="1046"/>
      <c r="AB1006" s="971"/>
      <c r="AC1006" s="45" t="s">
        <v>71</v>
      </c>
      <c r="AD1006" s="149" t="str">
        <f>IF(AD1005&lt;&gt;"",職員設定!$I$26,"0")</f>
        <v>0</v>
      </c>
      <c r="AE1006" s="1001"/>
      <c r="AF1006" s="1046"/>
      <c r="AG1006" s="971"/>
      <c r="AH1006" s="45" t="s">
        <v>71</v>
      </c>
      <c r="AI1006" s="149" t="str">
        <f>IF(AI1005&lt;&gt;"",職員設定!$I$26,"0")</f>
        <v>0</v>
      </c>
      <c r="AJ1006" s="1001"/>
      <c r="AK1006" s="1046"/>
      <c r="AL1006" s="971"/>
      <c r="AM1006" s="45" t="s">
        <v>71</v>
      </c>
      <c r="AN1006" s="149" t="str">
        <f>IF(AN1005&lt;&gt;"",職員設定!$I$26,"0")</f>
        <v>0</v>
      </c>
      <c r="AO1006" s="1001"/>
      <c r="AP1006" s="1046"/>
      <c r="AQ1006" s="971"/>
      <c r="AR1006" s="45" t="s">
        <v>71</v>
      </c>
      <c r="AS1006" s="149" t="str">
        <f>IF(AS1005&lt;&gt;"",職員設定!$I$26,"0")</f>
        <v>0</v>
      </c>
      <c r="AT1006" s="1001"/>
      <c r="AU1006" s="1046"/>
      <c r="AV1006" s="971"/>
      <c r="AW1006" s="45" t="s">
        <v>71</v>
      </c>
      <c r="AX1006" s="149" t="str">
        <f>IF(AX1005&lt;&gt;"",職員設定!$I$26,"0")</f>
        <v>0</v>
      </c>
      <c r="AY1006" s="1001"/>
      <c r="AZ1006" s="1046"/>
      <c r="BA1006" s="971"/>
      <c r="BB1006" s="45" t="s">
        <v>71</v>
      </c>
      <c r="BC1006" s="149" t="str">
        <f>IF(BC1005&lt;&gt;"",職員設定!$I$26,"0")</f>
        <v>0</v>
      </c>
      <c r="BD1006" s="1001"/>
      <c r="BE1006" s="1046"/>
      <c r="BF1006" s="971"/>
      <c r="BG1006" s="45" t="s">
        <v>71</v>
      </c>
      <c r="BH1006" s="149" t="str">
        <f>IF(BH1005&lt;&gt;"",職員設定!$I$26,"0")</f>
        <v>0</v>
      </c>
      <c r="BI1006" s="1001"/>
      <c r="BJ1006" s="1046"/>
      <c r="BK1006" s="971"/>
      <c r="BL1006" s="45"/>
      <c r="BM1006" s="149"/>
      <c r="BN1006" s="1001"/>
      <c r="BO1006" s="984"/>
      <c r="BP1006" s="954"/>
      <c r="BQ1006" s="45"/>
      <c r="BR1006" s="149"/>
      <c r="BS1006" s="1001"/>
      <c r="BT1006" s="984"/>
      <c r="BU1006" s="954"/>
      <c r="BV1006" s="45"/>
      <c r="BW1006" s="149"/>
      <c r="BX1006" s="1001"/>
      <c r="BY1006" s="984"/>
      <c r="BZ1006" s="954"/>
      <c r="CA1006" s="1004"/>
      <c r="CB1006" s="1020"/>
      <c r="CC1006" s="1013"/>
    </row>
    <row r="1007" spans="1:81" ht="18" customHeight="1" thickBot="1">
      <c r="A1007" s="1180"/>
      <c r="B1007" s="1163"/>
      <c r="C1007" s="1141"/>
      <c r="D1007" s="46" t="s">
        <v>51</v>
      </c>
      <c r="E1007" s="18">
        <f>E1005-E1006</f>
        <v>0</v>
      </c>
      <c r="F1007" s="1001"/>
      <c r="G1007" s="1047"/>
      <c r="H1007" s="1104"/>
      <c r="I1007" s="46" t="s">
        <v>51</v>
      </c>
      <c r="J1007" s="18">
        <f>J1005-J1006</f>
        <v>0</v>
      </c>
      <c r="K1007" s="1001"/>
      <c r="L1007" s="1047"/>
      <c r="M1007" s="1104"/>
      <c r="N1007" s="46" t="s">
        <v>51</v>
      </c>
      <c r="O1007" s="18">
        <f>O1005-O1006</f>
        <v>0</v>
      </c>
      <c r="P1007" s="1001"/>
      <c r="Q1007" s="1047"/>
      <c r="R1007" s="972"/>
      <c r="S1007" s="46" t="s">
        <v>51</v>
      </c>
      <c r="T1007" s="18">
        <f>T1005-T1006</f>
        <v>0</v>
      </c>
      <c r="U1007" s="1001"/>
      <c r="V1007" s="1047"/>
      <c r="W1007" s="972"/>
      <c r="X1007" s="46" t="s">
        <v>51</v>
      </c>
      <c r="Y1007" s="18">
        <f>Y1005-Y1006</f>
        <v>0</v>
      </c>
      <c r="Z1007" s="1001"/>
      <c r="AA1007" s="1047"/>
      <c r="AB1007" s="972"/>
      <c r="AC1007" s="46" t="s">
        <v>51</v>
      </c>
      <c r="AD1007" s="18">
        <f>AD1005-AD1006</f>
        <v>0</v>
      </c>
      <c r="AE1007" s="1001"/>
      <c r="AF1007" s="1047"/>
      <c r="AG1007" s="972"/>
      <c r="AH1007" s="46" t="s">
        <v>51</v>
      </c>
      <c r="AI1007" s="18">
        <f>AI1005-AI1006</f>
        <v>0</v>
      </c>
      <c r="AJ1007" s="1001"/>
      <c r="AK1007" s="1047"/>
      <c r="AL1007" s="972"/>
      <c r="AM1007" s="46" t="s">
        <v>51</v>
      </c>
      <c r="AN1007" s="18">
        <f>AN1005-AN1006</f>
        <v>0</v>
      </c>
      <c r="AO1007" s="1001"/>
      <c r="AP1007" s="1047"/>
      <c r="AQ1007" s="972"/>
      <c r="AR1007" s="46" t="s">
        <v>51</v>
      </c>
      <c r="AS1007" s="18">
        <f>AS1005-AS1006</f>
        <v>0</v>
      </c>
      <c r="AT1007" s="1001"/>
      <c r="AU1007" s="1047"/>
      <c r="AV1007" s="972"/>
      <c r="AW1007" s="46" t="s">
        <v>51</v>
      </c>
      <c r="AX1007" s="18">
        <f>AX1005-AX1006</f>
        <v>0</v>
      </c>
      <c r="AY1007" s="1001"/>
      <c r="AZ1007" s="1047"/>
      <c r="BA1007" s="972"/>
      <c r="BB1007" s="46" t="s">
        <v>51</v>
      </c>
      <c r="BC1007" s="18">
        <f>BC1005-BC1006</f>
        <v>0</v>
      </c>
      <c r="BD1007" s="1001"/>
      <c r="BE1007" s="1047"/>
      <c r="BF1007" s="972"/>
      <c r="BG1007" s="46" t="s">
        <v>51</v>
      </c>
      <c r="BH1007" s="18">
        <f>BH1005-BH1006</f>
        <v>0</v>
      </c>
      <c r="BI1007" s="1001"/>
      <c r="BJ1007" s="1047"/>
      <c r="BK1007" s="972"/>
      <c r="BL1007" s="77"/>
      <c r="BM1007" s="78"/>
      <c r="BN1007" s="1001"/>
      <c r="BO1007" s="985"/>
      <c r="BP1007" s="955"/>
      <c r="BQ1007" s="77"/>
      <c r="BR1007" s="78"/>
      <c r="BS1007" s="1001"/>
      <c r="BT1007" s="985"/>
      <c r="BU1007" s="955"/>
      <c r="BV1007" s="77"/>
      <c r="BW1007" s="78"/>
      <c r="BX1007" s="1001"/>
      <c r="BY1007" s="985"/>
      <c r="BZ1007" s="955"/>
      <c r="CA1007" s="1005"/>
      <c r="CB1007" s="1021"/>
      <c r="CC1007" s="1014"/>
    </row>
    <row r="1008" spans="1:81" ht="18" customHeight="1">
      <c r="A1008" s="1180"/>
      <c r="B1008" s="1142" t="s">
        <v>53</v>
      </c>
      <c r="C1008" s="1177" t="str">
        <f>職員設定!$J$7</f>
        <v>名称</v>
      </c>
      <c r="D1008" s="44" t="s">
        <v>48</v>
      </c>
      <c r="E1008" s="32"/>
      <c r="F1008" s="1001"/>
      <c r="G1008" s="1045">
        <f>E1011*F993-H1008</f>
        <v>0</v>
      </c>
      <c r="H1008" s="1095"/>
      <c r="I1008" s="44" t="s">
        <v>48</v>
      </c>
      <c r="J1008" s="32"/>
      <c r="K1008" s="1001"/>
      <c r="L1008" s="1045">
        <f>J1011*K993-M1008</f>
        <v>0</v>
      </c>
      <c r="M1008" s="1095"/>
      <c r="N1008" s="44" t="s">
        <v>48</v>
      </c>
      <c r="O1008" s="32"/>
      <c r="P1008" s="1001"/>
      <c r="Q1008" s="1045">
        <f>O1011*P993-R1008</f>
        <v>0</v>
      </c>
      <c r="R1008" s="986"/>
      <c r="S1008" s="44" t="s">
        <v>48</v>
      </c>
      <c r="T1008" s="32"/>
      <c r="U1008" s="1001"/>
      <c r="V1008" s="1045">
        <f>T1011*U993-W1008</f>
        <v>0</v>
      </c>
      <c r="W1008" s="986"/>
      <c r="X1008" s="44" t="s">
        <v>48</v>
      </c>
      <c r="Y1008" s="32"/>
      <c r="Z1008" s="1001"/>
      <c r="AA1008" s="1045">
        <f>Y1011*Z993-AB1008</f>
        <v>0</v>
      </c>
      <c r="AB1008" s="986"/>
      <c r="AC1008" s="44" t="s">
        <v>48</v>
      </c>
      <c r="AD1008" s="32"/>
      <c r="AE1008" s="1001"/>
      <c r="AF1008" s="1045">
        <f>AD1011*AE993-AG1008</f>
        <v>0</v>
      </c>
      <c r="AG1008" s="986"/>
      <c r="AH1008" s="44" t="s">
        <v>48</v>
      </c>
      <c r="AI1008" s="32"/>
      <c r="AJ1008" s="1001"/>
      <c r="AK1008" s="1045">
        <f>AI1011*AJ993-AL1008</f>
        <v>0</v>
      </c>
      <c r="AL1008" s="986"/>
      <c r="AM1008" s="44" t="s">
        <v>48</v>
      </c>
      <c r="AN1008" s="32"/>
      <c r="AO1008" s="1001"/>
      <c r="AP1008" s="1045">
        <f>AN1011*AO993-AQ1008</f>
        <v>0</v>
      </c>
      <c r="AQ1008" s="986"/>
      <c r="AR1008" s="44" t="s">
        <v>48</v>
      </c>
      <c r="AS1008" s="32"/>
      <c r="AT1008" s="1001"/>
      <c r="AU1008" s="1045">
        <f>AS1011*AT993-AV1008</f>
        <v>0</v>
      </c>
      <c r="AV1008" s="986"/>
      <c r="AW1008" s="44" t="s">
        <v>48</v>
      </c>
      <c r="AX1008" s="32"/>
      <c r="AY1008" s="1001"/>
      <c r="AZ1008" s="1045">
        <f>AX1011*AY993-BA1008</f>
        <v>0</v>
      </c>
      <c r="BA1008" s="986"/>
      <c r="BB1008" s="44" t="s">
        <v>48</v>
      </c>
      <c r="BC1008" s="32"/>
      <c r="BD1008" s="1001"/>
      <c r="BE1008" s="1045">
        <f>BC1011*BD993-BF1008</f>
        <v>0</v>
      </c>
      <c r="BF1008" s="986"/>
      <c r="BG1008" s="44" t="s">
        <v>48</v>
      </c>
      <c r="BH1008" s="32"/>
      <c r="BI1008" s="1001"/>
      <c r="BJ1008" s="1045">
        <f>BH1011*BI993-BK1008</f>
        <v>0</v>
      </c>
      <c r="BK1008" s="986"/>
      <c r="BL1008" s="409" t="s">
        <v>206</v>
      </c>
      <c r="BM1008" s="32"/>
      <c r="BN1008" s="1001"/>
      <c r="BO1008" s="973">
        <f>BM1011*BN993-BP1008</f>
        <v>0</v>
      </c>
      <c r="BP1008" s="961">
        <f>IF(BM1009&gt;BM1008,(BM1009-BM1008)*BN993,0)</f>
        <v>0</v>
      </c>
      <c r="BQ1008" s="409" t="s">
        <v>206</v>
      </c>
      <c r="BR1008" s="32"/>
      <c r="BS1008" s="1001"/>
      <c r="BT1008" s="973">
        <f>BR1011*BS993-BU1008</f>
        <v>0</v>
      </c>
      <c r="BU1008" s="961">
        <f>IF(BR1009&gt;BR1008,(BR1009-BR1008)*BS993,0)</f>
        <v>0</v>
      </c>
      <c r="BV1008" s="409" t="s">
        <v>206</v>
      </c>
      <c r="BW1008" s="32"/>
      <c r="BX1008" s="1001"/>
      <c r="BY1008" s="973">
        <f>BW1011*BX993-BZ1008</f>
        <v>0</v>
      </c>
      <c r="BZ1008" s="961">
        <f>IF(BW1009&gt;BW1008,(BW1009-BW1008)*BX993,0)</f>
        <v>0</v>
      </c>
      <c r="CA1008" s="1003">
        <f>BJ1008+BK1008+BE1008+BF1008+AZ1008+BA1008+AU1008+AV1008+AP1008+AQ1008+AK1008+AL1008+AF1008+AG1008+AA1008+AB1008+V1008+W1008+Q1008+R1008+L1008+M1008+G1008+H1008+BO1008+BP1008+BT1008+BU1008+BY1008+BZ1008</f>
        <v>0</v>
      </c>
      <c r="CB1008" s="1019">
        <f>H1008+M1008</f>
        <v>0</v>
      </c>
      <c r="CC1008" s="944">
        <f>BK1008+BF1008+BA1008+AV1008+AQ1008+AL1008+AG1008+AB1008+W1008+R1008+BP1008+BU1008+BZ1008</f>
        <v>0</v>
      </c>
    </row>
    <row r="1009" spans="1:81" ht="18" customHeight="1">
      <c r="A1009" s="1180"/>
      <c r="B1009" s="1143"/>
      <c r="C1009" s="1178"/>
      <c r="D1009" s="48" t="s">
        <v>38</v>
      </c>
      <c r="E1009" s="33"/>
      <c r="F1009" s="1001"/>
      <c r="G1009" s="1046"/>
      <c r="H1009" s="1096"/>
      <c r="I1009" s="48" t="s">
        <v>38</v>
      </c>
      <c r="J1009" s="33"/>
      <c r="K1009" s="1001"/>
      <c r="L1009" s="1046"/>
      <c r="M1009" s="1096"/>
      <c r="N1009" s="48" t="s">
        <v>38</v>
      </c>
      <c r="O1009" s="33"/>
      <c r="P1009" s="1001"/>
      <c r="Q1009" s="1046"/>
      <c r="R1009" s="987"/>
      <c r="S1009" s="48" t="s">
        <v>38</v>
      </c>
      <c r="T1009" s="33"/>
      <c r="U1009" s="1001"/>
      <c r="V1009" s="1046"/>
      <c r="W1009" s="987"/>
      <c r="X1009" s="48" t="s">
        <v>38</v>
      </c>
      <c r="Y1009" s="33"/>
      <c r="Z1009" s="1001"/>
      <c r="AA1009" s="1046"/>
      <c r="AB1009" s="987"/>
      <c r="AC1009" s="48" t="s">
        <v>38</v>
      </c>
      <c r="AD1009" s="33"/>
      <c r="AE1009" s="1001"/>
      <c r="AF1009" s="1046"/>
      <c r="AG1009" s="987"/>
      <c r="AH1009" s="48" t="s">
        <v>38</v>
      </c>
      <c r="AI1009" s="33"/>
      <c r="AJ1009" s="1001"/>
      <c r="AK1009" s="1046"/>
      <c r="AL1009" s="987"/>
      <c r="AM1009" s="48" t="s">
        <v>38</v>
      </c>
      <c r="AN1009" s="33"/>
      <c r="AO1009" s="1001"/>
      <c r="AP1009" s="1046"/>
      <c r="AQ1009" s="987"/>
      <c r="AR1009" s="48" t="s">
        <v>38</v>
      </c>
      <c r="AS1009" s="33"/>
      <c r="AT1009" s="1001"/>
      <c r="AU1009" s="1046"/>
      <c r="AV1009" s="987"/>
      <c r="AW1009" s="48" t="s">
        <v>38</v>
      </c>
      <c r="AX1009" s="33"/>
      <c r="AY1009" s="1001"/>
      <c r="AZ1009" s="1046"/>
      <c r="BA1009" s="987"/>
      <c r="BB1009" s="48" t="s">
        <v>38</v>
      </c>
      <c r="BC1009" s="33"/>
      <c r="BD1009" s="1001"/>
      <c r="BE1009" s="1046"/>
      <c r="BF1009" s="987"/>
      <c r="BG1009" s="48" t="s">
        <v>38</v>
      </c>
      <c r="BH1009" s="33"/>
      <c r="BI1009" s="1001"/>
      <c r="BJ1009" s="1046"/>
      <c r="BK1009" s="987"/>
      <c r="BL1009" s="48" t="s">
        <v>205</v>
      </c>
      <c r="BM1009" s="33"/>
      <c r="BN1009" s="1001"/>
      <c r="BO1009" s="974"/>
      <c r="BP1009" s="958"/>
      <c r="BQ1009" s="48" t="s">
        <v>205</v>
      </c>
      <c r="BR1009" s="33"/>
      <c r="BS1009" s="1001"/>
      <c r="BT1009" s="974"/>
      <c r="BU1009" s="958"/>
      <c r="BV1009" s="48" t="s">
        <v>205</v>
      </c>
      <c r="BW1009" s="33"/>
      <c r="BX1009" s="1001"/>
      <c r="BY1009" s="974"/>
      <c r="BZ1009" s="958"/>
      <c r="CA1009" s="1080"/>
      <c r="CB1009" s="1022"/>
      <c r="CC1009" s="1028"/>
    </row>
    <row r="1010" spans="1:81" ht="18" customHeight="1">
      <c r="A1010" s="1180"/>
      <c r="B1010" s="1143"/>
      <c r="C1010" s="1178"/>
      <c r="D1010" s="49" t="s">
        <v>44</v>
      </c>
      <c r="E1010" s="34"/>
      <c r="F1010" s="1001"/>
      <c r="G1010" s="1046"/>
      <c r="H1010" s="1096"/>
      <c r="I1010" s="49" t="s">
        <v>44</v>
      </c>
      <c r="J1010" s="34"/>
      <c r="K1010" s="1001"/>
      <c r="L1010" s="1046"/>
      <c r="M1010" s="1096"/>
      <c r="N1010" s="49" t="s">
        <v>44</v>
      </c>
      <c r="O1010" s="34"/>
      <c r="P1010" s="1001"/>
      <c r="Q1010" s="1046"/>
      <c r="R1010" s="987"/>
      <c r="S1010" s="49" t="s">
        <v>44</v>
      </c>
      <c r="T1010" s="34"/>
      <c r="U1010" s="1001"/>
      <c r="V1010" s="1046"/>
      <c r="W1010" s="987"/>
      <c r="X1010" s="49" t="s">
        <v>44</v>
      </c>
      <c r="Y1010" s="34"/>
      <c r="Z1010" s="1001"/>
      <c r="AA1010" s="1046"/>
      <c r="AB1010" s="987"/>
      <c r="AC1010" s="49" t="s">
        <v>44</v>
      </c>
      <c r="AD1010" s="34"/>
      <c r="AE1010" s="1001"/>
      <c r="AF1010" s="1046"/>
      <c r="AG1010" s="987"/>
      <c r="AH1010" s="49" t="s">
        <v>44</v>
      </c>
      <c r="AI1010" s="34"/>
      <c r="AJ1010" s="1001"/>
      <c r="AK1010" s="1046"/>
      <c r="AL1010" s="987"/>
      <c r="AM1010" s="49" t="s">
        <v>44</v>
      </c>
      <c r="AN1010" s="34"/>
      <c r="AO1010" s="1001"/>
      <c r="AP1010" s="1046"/>
      <c r="AQ1010" s="987"/>
      <c r="AR1010" s="49" t="s">
        <v>44</v>
      </c>
      <c r="AS1010" s="34"/>
      <c r="AT1010" s="1001"/>
      <c r="AU1010" s="1046"/>
      <c r="AV1010" s="987"/>
      <c r="AW1010" s="49" t="s">
        <v>44</v>
      </c>
      <c r="AX1010" s="34"/>
      <c r="AY1010" s="1001"/>
      <c r="AZ1010" s="1046"/>
      <c r="BA1010" s="987"/>
      <c r="BB1010" s="49" t="s">
        <v>44</v>
      </c>
      <c r="BC1010" s="34"/>
      <c r="BD1010" s="1001"/>
      <c r="BE1010" s="1046"/>
      <c r="BF1010" s="987"/>
      <c r="BG1010" s="49" t="s">
        <v>44</v>
      </c>
      <c r="BH1010" s="34"/>
      <c r="BI1010" s="1001"/>
      <c r="BJ1010" s="1046"/>
      <c r="BK1010" s="987"/>
      <c r="BL1010" s="517" t="s">
        <v>52</v>
      </c>
      <c r="BM1010" s="28">
        <f>IF(BM1009="",0,職員設定!M26)</f>
        <v>0</v>
      </c>
      <c r="BN1010" s="1001"/>
      <c r="BO1010" s="974"/>
      <c r="BP1010" s="958"/>
      <c r="BQ1010" s="517" t="s">
        <v>52</v>
      </c>
      <c r="BR1010" s="28">
        <f>IF(BR1009="",0,職員設定!N26)</f>
        <v>0</v>
      </c>
      <c r="BS1010" s="1001"/>
      <c r="BT1010" s="974"/>
      <c r="BU1010" s="958"/>
      <c r="BV1010" s="250" t="s">
        <v>52</v>
      </c>
      <c r="BW1010" s="34"/>
      <c r="BX1010" s="1001"/>
      <c r="BY1010" s="974"/>
      <c r="BZ1010" s="958"/>
      <c r="CA1010" s="1080"/>
      <c r="CB1010" s="1022"/>
      <c r="CC1010" s="1028"/>
    </row>
    <row r="1011" spans="1:81" ht="18" customHeight="1" thickBot="1">
      <c r="A1011" s="1180"/>
      <c r="B1011" s="1143"/>
      <c r="C1011" s="1179"/>
      <c r="D1011" s="50" t="s">
        <v>45</v>
      </c>
      <c r="E1011" s="18">
        <f>E1009-E1010</f>
        <v>0</v>
      </c>
      <c r="F1011" s="1001"/>
      <c r="G1011" s="1047"/>
      <c r="H1011" s="1097"/>
      <c r="I1011" s="50" t="s">
        <v>45</v>
      </c>
      <c r="J1011" s="18">
        <f>J1009-J1010</f>
        <v>0</v>
      </c>
      <c r="K1011" s="1001"/>
      <c r="L1011" s="1047"/>
      <c r="M1011" s="1097"/>
      <c r="N1011" s="50" t="s">
        <v>88</v>
      </c>
      <c r="O1011" s="18">
        <f>O1009-O1010</f>
        <v>0</v>
      </c>
      <c r="P1011" s="1001"/>
      <c r="Q1011" s="1047"/>
      <c r="R1011" s="988"/>
      <c r="S1011" s="50" t="s">
        <v>88</v>
      </c>
      <c r="T1011" s="18">
        <f>T1009-T1010</f>
        <v>0</v>
      </c>
      <c r="U1011" s="1001"/>
      <c r="V1011" s="1047"/>
      <c r="W1011" s="988"/>
      <c r="X1011" s="50" t="s">
        <v>88</v>
      </c>
      <c r="Y1011" s="18">
        <f>Y1009-Y1010</f>
        <v>0</v>
      </c>
      <c r="Z1011" s="1001"/>
      <c r="AA1011" s="1047"/>
      <c r="AB1011" s="988"/>
      <c r="AC1011" s="50" t="s">
        <v>88</v>
      </c>
      <c r="AD1011" s="18">
        <f>AD1009-AD1010</f>
        <v>0</v>
      </c>
      <c r="AE1011" s="1001"/>
      <c r="AF1011" s="1047"/>
      <c r="AG1011" s="988"/>
      <c r="AH1011" s="50" t="s">
        <v>88</v>
      </c>
      <c r="AI1011" s="18">
        <f>AI1009-AI1010</f>
        <v>0</v>
      </c>
      <c r="AJ1011" s="1001"/>
      <c r="AK1011" s="1047"/>
      <c r="AL1011" s="988"/>
      <c r="AM1011" s="50" t="s">
        <v>88</v>
      </c>
      <c r="AN1011" s="18">
        <f>AN1009-AN1010</f>
        <v>0</v>
      </c>
      <c r="AO1011" s="1001"/>
      <c r="AP1011" s="1047"/>
      <c r="AQ1011" s="988"/>
      <c r="AR1011" s="50" t="s">
        <v>88</v>
      </c>
      <c r="AS1011" s="18">
        <f>AS1009-AS1010</f>
        <v>0</v>
      </c>
      <c r="AT1011" s="1001"/>
      <c r="AU1011" s="1047"/>
      <c r="AV1011" s="988"/>
      <c r="AW1011" s="50" t="s">
        <v>88</v>
      </c>
      <c r="AX1011" s="18">
        <f>AX1009-AX1010</f>
        <v>0</v>
      </c>
      <c r="AY1011" s="1001"/>
      <c r="AZ1011" s="1047"/>
      <c r="BA1011" s="988"/>
      <c r="BB1011" s="50" t="s">
        <v>88</v>
      </c>
      <c r="BC1011" s="18">
        <f>BC1009-BC1010</f>
        <v>0</v>
      </c>
      <c r="BD1011" s="1001"/>
      <c r="BE1011" s="1047"/>
      <c r="BF1011" s="988"/>
      <c r="BG1011" s="50" t="s">
        <v>88</v>
      </c>
      <c r="BH1011" s="18">
        <f>BH1009-BH1010</f>
        <v>0</v>
      </c>
      <c r="BI1011" s="1001"/>
      <c r="BJ1011" s="1047"/>
      <c r="BK1011" s="988"/>
      <c r="BL1011" s="50" t="s">
        <v>204</v>
      </c>
      <c r="BM1011" s="18">
        <f>BM1009-BM1010</f>
        <v>0</v>
      </c>
      <c r="BN1011" s="1001"/>
      <c r="BO1011" s="975"/>
      <c r="BP1011" s="959"/>
      <c r="BQ1011" s="50" t="s">
        <v>204</v>
      </c>
      <c r="BR1011" s="18">
        <f>BR1009-BR1010</f>
        <v>0</v>
      </c>
      <c r="BS1011" s="1001"/>
      <c r="BT1011" s="975"/>
      <c r="BU1011" s="959"/>
      <c r="BV1011" s="50" t="s">
        <v>204</v>
      </c>
      <c r="BW1011" s="18">
        <f>BW1009-BW1010</f>
        <v>0</v>
      </c>
      <c r="BX1011" s="1001"/>
      <c r="BY1011" s="975"/>
      <c r="BZ1011" s="959"/>
      <c r="CA1011" s="1081"/>
      <c r="CB1011" s="1023"/>
      <c r="CC1011" s="1029">
        <f t="shared" ref="CC1011" si="436">BK1011+BF1011+BA1011+AV1011+AQ1011+AL1011+AG1011+AB1011+W1011+R1011</f>
        <v>0</v>
      </c>
    </row>
    <row r="1012" spans="1:81" ht="18" customHeight="1">
      <c r="A1012" s="1180"/>
      <c r="B1012" s="1143"/>
      <c r="C1012" s="1177" t="str">
        <f>職員設定!$K$7</f>
        <v>名称</v>
      </c>
      <c r="D1012" s="44" t="s">
        <v>48</v>
      </c>
      <c r="E1012" s="32"/>
      <c r="F1012" s="1001"/>
      <c r="G1012" s="1045">
        <f>E1015*F993-H1012</f>
        <v>0</v>
      </c>
      <c r="H1012" s="1095"/>
      <c r="I1012" s="44" t="s">
        <v>48</v>
      </c>
      <c r="J1012" s="32"/>
      <c r="K1012" s="1001"/>
      <c r="L1012" s="1045">
        <f>J1015*K993-M1012</f>
        <v>0</v>
      </c>
      <c r="M1012" s="1095"/>
      <c r="N1012" s="44" t="s">
        <v>48</v>
      </c>
      <c r="O1012" s="32"/>
      <c r="P1012" s="1001"/>
      <c r="Q1012" s="1045">
        <f>O1015*P993-R1012</f>
        <v>0</v>
      </c>
      <c r="R1012" s="986"/>
      <c r="S1012" s="44" t="s">
        <v>48</v>
      </c>
      <c r="T1012" s="32"/>
      <c r="U1012" s="1001"/>
      <c r="V1012" s="1045">
        <f>T1015*U993-W1012</f>
        <v>0</v>
      </c>
      <c r="W1012" s="986"/>
      <c r="X1012" s="44" t="s">
        <v>48</v>
      </c>
      <c r="Y1012" s="32"/>
      <c r="Z1012" s="1001"/>
      <c r="AA1012" s="1045">
        <f>Y1015*Z993-AB1012</f>
        <v>0</v>
      </c>
      <c r="AB1012" s="986"/>
      <c r="AC1012" s="44" t="s">
        <v>48</v>
      </c>
      <c r="AD1012" s="32"/>
      <c r="AE1012" s="1001"/>
      <c r="AF1012" s="1045">
        <f>AD1015*AE993-AG1012</f>
        <v>0</v>
      </c>
      <c r="AG1012" s="986"/>
      <c r="AH1012" s="44" t="s">
        <v>48</v>
      </c>
      <c r="AI1012" s="32"/>
      <c r="AJ1012" s="1001"/>
      <c r="AK1012" s="1045">
        <f>AI1015*AJ993-AL1012</f>
        <v>0</v>
      </c>
      <c r="AL1012" s="986"/>
      <c r="AM1012" s="44" t="s">
        <v>48</v>
      </c>
      <c r="AN1012" s="32"/>
      <c r="AO1012" s="1001"/>
      <c r="AP1012" s="1045">
        <f>AN1015*AO993-AQ1012</f>
        <v>0</v>
      </c>
      <c r="AQ1012" s="986"/>
      <c r="AR1012" s="44" t="s">
        <v>48</v>
      </c>
      <c r="AS1012" s="32"/>
      <c r="AT1012" s="1001"/>
      <c r="AU1012" s="1045">
        <f>AS1015*AT993-AV1012</f>
        <v>0</v>
      </c>
      <c r="AV1012" s="986"/>
      <c r="AW1012" s="44" t="s">
        <v>48</v>
      </c>
      <c r="AX1012" s="32"/>
      <c r="AY1012" s="1001"/>
      <c r="AZ1012" s="1045">
        <f>AX1015*AY993-BA1012</f>
        <v>0</v>
      </c>
      <c r="BA1012" s="986"/>
      <c r="BB1012" s="44" t="s">
        <v>48</v>
      </c>
      <c r="BC1012" s="32"/>
      <c r="BD1012" s="1001"/>
      <c r="BE1012" s="1045">
        <f>BC1015*BD993-BF1012</f>
        <v>0</v>
      </c>
      <c r="BF1012" s="986"/>
      <c r="BG1012" s="44" t="s">
        <v>48</v>
      </c>
      <c r="BH1012" s="32"/>
      <c r="BI1012" s="1001"/>
      <c r="BJ1012" s="1045">
        <f>BH1015*BI993-BK1012</f>
        <v>0</v>
      </c>
      <c r="BK1012" s="986"/>
      <c r="BL1012" s="75"/>
      <c r="BM1012" s="76"/>
      <c r="BN1012" s="1001"/>
      <c r="BO1012" s="976"/>
      <c r="BP1012" s="962"/>
      <c r="BQ1012" s="75"/>
      <c r="BR1012" s="76"/>
      <c r="BS1012" s="1001"/>
      <c r="BT1012" s="976"/>
      <c r="BU1012" s="962"/>
      <c r="BV1012" s="75"/>
      <c r="BW1012" s="76"/>
      <c r="BX1012" s="1001"/>
      <c r="BY1012" s="976"/>
      <c r="BZ1012" s="962"/>
      <c r="CA1012" s="1082">
        <f>BJ1012+BK1012+BE1012+BF1012+AZ1012+BA1012+AU1012+AV1012+AP1012+AQ1012+AK1012+AL1012+AF1012+AG1012+AA1012+AB1012+V1012+W1012+Q1012+R1012+L1012+M1012+G1012+H1012</f>
        <v>0</v>
      </c>
      <c r="CB1012" s="1024">
        <f t="shared" ref="CB1012" si="437">H1012+M1012</f>
        <v>0</v>
      </c>
      <c r="CC1012" s="944">
        <f>BK1012+BF1012+BA1012+AV1012+AQ1012+AL1012+AG1012+AB1012+W1012+R1012</f>
        <v>0</v>
      </c>
    </row>
    <row r="1013" spans="1:81" ht="18" customHeight="1">
      <c r="A1013" s="1180"/>
      <c r="B1013" s="1143"/>
      <c r="C1013" s="1178"/>
      <c r="D1013" s="48" t="s">
        <v>38</v>
      </c>
      <c r="E1013" s="33"/>
      <c r="F1013" s="1001"/>
      <c r="G1013" s="1048"/>
      <c r="H1013" s="1096"/>
      <c r="I1013" s="48" t="s">
        <v>38</v>
      </c>
      <c r="J1013" s="33"/>
      <c r="K1013" s="1001"/>
      <c r="L1013" s="1048"/>
      <c r="M1013" s="1096"/>
      <c r="N1013" s="48" t="s">
        <v>38</v>
      </c>
      <c r="O1013" s="33"/>
      <c r="P1013" s="1001"/>
      <c r="Q1013" s="1048"/>
      <c r="R1013" s="987"/>
      <c r="S1013" s="48" t="s">
        <v>38</v>
      </c>
      <c r="T1013" s="33"/>
      <c r="U1013" s="1001"/>
      <c r="V1013" s="1048"/>
      <c r="W1013" s="987"/>
      <c r="X1013" s="48" t="s">
        <v>38</v>
      </c>
      <c r="Y1013" s="33"/>
      <c r="Z1013" s="1001"/>
      <c r="AA1013" s="1048"/>
      <c r="AB1013" s="987"/>
      <c r="AC1013" s="48" t="s">
        <v>38</v>
      </c>
      <c r="AD1013" s="33"/>
      <c r="AE1013" s="1001"/>
      <c r="AF1013" s="1048"/>
      <c r="AG1013" s="987"/>
      <c r="AH1013" s="48" t="s">
        <v>38</v>
      </c>
      <c r="AI1013" s="33"/>
      <c r="AJ1013" s="1001"/>
      <c r="AK1013" s="1048"/>
      <c r="AL1013" s="987"/>
      <c r="AM1013" s="48" t="s">
        <v>38</v>
      </c>
      <c r="AN1013" s="33"/>
      <c r="AO1013" s="1001"/>
      <c r="AP1013" s="1048"/>
      <c r="AQ1013" s="987"/>
      <c r="AR1013" s="48" t="s">
        <v>38</v>
      </c>
      <c r="AS1013" s="33"/>
      <c r="AT1013" s="1001"/>
      <c r="AU1013" s="1048"/>
      <c r="AV1013" s="987"/>
      <c r="AW1013" s="48" t="s">
        <v>38</v>
      </c>
      <c r="AX1013" s="33"/>
      <c r="AY1013" s="1001"/>
      <c r="AZ1013" s="1048"/>
      <c r="BA1013" s="987"/>
      <c r="BB1013" s="48" t="s">
        <v>38</v>
      </c>
      <c r="BC1013" s="33"/>
      <c r="BD1013" s="1001"/>
      <c r="BE1013" s="1048"/>
      <c r="BF1013" s="987"/>
      <c r="BG1013" s="48" t="s">
        <v>38</v>
      </c>
      <c r="BH1013" s="33"/>
      <c r="BI1013" s="1001"/>
      <c r="BJ1013" s="1048"/>
      <c r="BK1013" s="987"/>
      <c r="BL1013" s="79"/>
      <c r="BM1013" s="80"/>
      <c r="BN1013" s="1001"/>
      <c r="BO1013" s="977"/>
      <c r="BP1013" s="954"/>
      <c r="BQ1013" s="79"/>
      <c r="BR1013" s="80"/>
      <c r="BS1013" s="1001"/>
      <c r="BT1013" s="977"/>
      <c r="BU1013" s="954"/>
      <c r="BV1013" s="79"/>
      <c r="BW1013" s="80"/>
      <c r="BX1013" s="1001"/>
      <c r="BY1013" s="977"/>
      <c r="BZ1013" s="954"/>
      <c r="CA1013" s="1080"/>
      <c r="CB1013" s="1020"/>
      <c r="CC1013" s="945"/>
    </row>
    <row r="1014" spans="1:81" ht="18" customHeight="1">
      <c r="A1014" s="1180"/>
      <c r="B1014" s="1143"/>
      <c r="C1014" s="1178"/>
      <c r="D1014" s="49" t="s">
        <v>44</v>
      </c>
      <c r="E1014" s="34"/>
      <c r="F1014" s="1001"/>
      <c r="G1014" s="1048"/>
      <c r="H1014" s="1096"/>
      <c r="I1014" s="49" t="s">
        <v>44</v>
      </c>
      <c r="J1014" s="34"/>
      <c r="K1014" s="1001"/>
      <c r="L1014" s="1048"/>
      <c r="M1014" s="1096"/>
      <c r="N1014" s="49" t="s">
        <v>44</v>
      </c>
      <c r="O1014" s="34"/>
      <c r="P1014" s="1001"/>
      <c r="Q1014" s="1048"/>
      <c r="R1014" s="987"/>
      <c r="S1014" s="49" t="s">
        <v>44</v>
      </c>
      <c r="T1014" s="34"/>
      <c r="U1014" s="1001"/>
      <c r="V1014" s="1048"/>
      <c r="W1014" s="987"/>
      <c r="X1014" s="49" t="s">
        <v>44</v>
      </c>
      <c r="Y1014" s="34"/>
      <c r="Z1014" s="1001"/>
      <c r="AA1014" s="1048"/>
      <c r="AB1014" s="987"/>
      <c r="AC1014" s="49" t="s">
        <v>44</v>
      </c>
      <c r="AD1014" s="34"/>
      <c r="AE1014" s="1001"/>
      <c r="AF1014" s="1048"/>
      <c r="AG1014" s="987"/>
      <c r="AH1014" s="49" t="s">
        <v>44</v>
      </c>
      <c r="AI1014" s="34"/>
      <c r="AJ1014" s="1001"/>
      <c r="AK1014" s="1048"/>
      <c r="AL1014" s="987"/>
      <c r="AM1014" s="49" t="s">
        <v>44</v>
      </c>
      <c r="AN1014" s="34"/>
      <c r="AO1014" s="1001"/>
      <c r="AP1014" s="1048"/>
      <c r="AQ1014" s="987"/>
      <c r="AR1014" s="49" t="s">
        <v>44</v>
      </c>
      <c r="AS1014" s="34"/>
      <c r="AT1014" s="1001"/>
      <c r="AU1014" s="1048"/>
      <c r="AV1014" s="987"/>
      <c r="AW1014" s="49" t="s">
        <v>44</v>
      </c>
      <c r="AX1014" s="34"/>
      <c r="AY1014" s="1001"/>
      <c r="AZ1014" s="1048"/>
      <c r="BA1014" s="987"/>
      <c r="BB1014" s="49" t="s">
        <v>44</v>
      </c>
      <c r="BC1014" s="34"/>
      <c r="BD1014" s="1001"/>
      <c r="BE1014" s="1048"/>
      <c r="BF1014" s="987"/>
      <c r="BG1014" s="49" t="s">
        <v>44</v>
      </c>
      <c r="BH1014" s="34"/>
      <c r="BI1014" s="1001"/>
      <c r="BJ1014" s="1048"/>
      <c r="BK1014" s="987"/>
      <c r="BL1014" s="72"/>
      <c r="BM1014" s="28"/>
      <c r="BN1014" s="1001"/>
      <c r="BO1014" s="977"/>
      <c r="BP1014" s="954"/>
      <c r="BQ1014" s="72"/>
      <c r="BR1014" s="28"/>
      <c r="BS1014" s="1001"/>
      <c r="BT1014" s="977"/>
      <c r="BU1014" s="954"/>
      <c r="BV1014" s="72"/>
      <c r="BW1014" s="28"/>
      <c r="BX1014" s="1001"/>
      <c r="BY1014" s="977"/>
      <c r="BZ1014" s="954"/>
      <c r="CA1014" s="1080"/>
      <c r="CB1014" s="1020"/>
      <c r="CC1014" s="945"/>
    </row>
    <row r="1015" spans="1:81" ht="18" customHeight="1" thickBot="1">
      <c r="A1015" s="1180"/>
      <c r="B1015" s="1143"/>
      <c r="C1015" s="1179"/>
      <c r="D1015" s="50" t="s">
        <v>45</v>
      </c>
      <c r="E1015" s="18">
        <f>E1013-E1014</f>
        <v>0</v>
      </c>
      <c r="F1015" s="1001"/>
      <c r="G1015" s="1049"/>
      <c r="H1015" s="1097"/>
      <c r="I1015" s="50" t="s">
        <v>45</v>
      </c>
      <c r="J1015" s="18">
        <f>J1013-J1014</f>
        <v>0</v>
      </c>
      <c r="K1015" s="1001"/>
      <c r="L1015" s="1049"/>
      <c r="M1015" s="1097"/>
      <c r="N1015" s="50" t="s">
        <v>88</v>
      </c>
      <c r="O1015" s="18">
        <f>O1013-O1014</f>
        <v>0</v>
      </c>
      <c r="P1015" s="1001"/>
      <c r="Q1015" s="1049"/>
      <c r="R1015" s="988"/>
      <c r="S1015" s="50" t="s">
        <v>88</v>
      </c>
      <c r="T1015" s="18">
        <f>T1013-T1014</f>
        <v>0</v>
      </c>
      <c r="U1015" s="1001"/>
      <c r="V1015" s="1049"/>
      <c r="W1015" s="988"/>
      <c r="X1015" s="50" t="s">
        <v>88</v>
      </c>
      <c r="Y1015" s="18">
        <f>Y1013-Y1014</f>
        <v>0</v>
      </c>
      <c r="Z1015" s="1001"/>
      <c r="AA1015" s="1049"/>
      <c r="AB1015" s="988"/>
      <c r="AC1015" s="50" t="s">
        <v>88</v>
      </c>
      <c r="AD1015" s="18">
        <f>AD1013-AD1014</f>
        <v>0</v>
      </c>
      <c r="AE1015" s="1001"/>
      <c r="AF1015" s="1049"/>
      <c r="AG1015" s="988"/>
      <c r="AH1015" s="50" t="s">
        <v>88</v>
      </c>
      <c r="AI1015" s="18">
        <f>AI1013-AI1014</f>
        <v>0</v>
      </c>
      <c r="AJ1015" s="1001"/>
      <c r="AK1015" s="1049"/>
      <c r="AL1015" s="988"/>
      <c r="AM1015" s="50" t="s">
        <v>88</v>
      </c>
      <c r="AN1015" s="18">
        <f>AN1013-AN1014</f>
        <v>0</v>
      </c>
      <c r="AO1015" s="1001"/>
      <c r="AP1015" s="1049"/>
      <c r="AQ1015" s="988"/>
      <c r="AR1015" s="50" t="s">
        <v>88</v>
      </c>
      <c r="AS1015" s="18">
        <f>AS1013-AS1014</f>
        <v>0</v>
      </c>
      <c r="AT1015" s="1001"/>
      <c r="AU1015" s="1049"/>
      <c r="AV1015" s="988"/>
      <c r="AW1015" s="50" t="s">
        <v>88</v>
      </c>
      <c r="AX1015" s="18">
        <f>AX1013-AX1014</f>
        <v>0</v>
      </c>
      <c r="AY1015" s="1001"/>
      <c r="AZ1015" s="1049"/>
      <c r="BA1015" s="988"/>
      <c r="BB1015" s="50" t="s">
        <v>88</v>
      </c>
      <c r="BC1015" s="18">
        <f>BC1013-BC1014</f>
        <v>0</v>
      </c>
      <c r="BD1015" s="1001"/>
      <c r="BE1015" s="1049"/>
      <c r="BF1015" s="988"/>
      <c r="BG1015" s="50" t="s">
        <v>88</v>
      </c>
      <c r="BH1015" s="18">
        <f>BH1013-BH1014</f>
        <v>0</v>
      </c>
      <c r="BI1015" s="1001"/>
      <c r="BJ1015" s="1049"/>
      <c r="BK1015" s="988"/>
      <c r="BL1015" s="81"/>
      <c r="BM1015" s="78"/>
      <c r="BN1015" s="1001"/>
      <c r="BO1015" s="978"/>
      <c r="BP1015" s="955"/>
      <c r="BQ1015" s="81"/>
      <c r="BR1015" s="78"/>
      <c r="BS1015" s="1001"/>
      <c r="BT1015" s="978"/>
      <c r="BU1015" s="955"/>
      <c r="BV1015" s="81"/>
      <c r="BW1015" s="78"/>
      <c r="BX1015" s="1001"/>
      <c r="BY1015" s="978"/>
      <c r="BZ1015" s="955"/>
      <c r="CA1015" s="1081"/>
      <c r="CB1015" s="1021"/>
      <c r="CC1015" s="945">
        <f t="shared" ref="CC1015:CC1035" si="438">BK1015+BF1015+BA1015+AV1015+AQ1015+AL1015+AG1015+AB1015+W1015+R1015</f>
        <v>0</v>
      </c>
    </row>
    <row r="1016" spans="1:81" ht="18" customHeight="1" thickBot="1">
      <c r="A1016" s="1180"/>
      <c r="B1016" s="1143"/>
      <c r="C1016" s="1145" t="s">
        <v>41</v>
      </c>
      <c r="D1016" s="44" t="s">
        <v>118</v>
      </c>
      <c r="E1016" s="35"/>
      <c r="F1016" s="1001"/>
      <c r="G1016" s="1045">
        <f>E1019*F993-H1016</f>
        <v>0</v>
      </c>
      <c r="H1016" s="1095"/>
      <c r="I1016" s="44" t="s">
        <v>118</v>
      </c>
      <c r="J1016" s="35"/>
      <c r="K1016" s="1001"/>
      <c r="L1016" s="1045">
        <f>J1019*K993-M1016</f>
        <v>0</v>
      </c>
      <c r="M1016" s="1095"/>
      <c r="N1016" s="44" t="s">
        <v>119</v>
      </c>
      <c r="O1016" s="35"/>
      <c r="P1016" s="1001"/>
      <c r="Q1016" s="1045">
        <f>O1019*P993-R1016</f>
        <v>0</v>
      </c>
      <c r="R1016" s="961">
        <f>IF(O1016="",0,ROUND(SUM(R993:R1007)*O1016*P993/職員設定!$C$7,0))</f>
        <v>0</v>
      </c>
      <c r="S1016" s="44" t="s">
        <v>119</v>
      </c>
      <c r="T1016" s="35"/>
      <c r="U1016" s="1001"/>
      <c r="V1016" s="1045">
        <f>T1019*U993-W1016</f>
        <v>0</v>
      </c>
      <c r="W1016" s="961">
        <f>IF(T1016="",0,ROUND(SUM(W993:W1007)*T1016*U993/職員設定!$C$7,0))</f>
        <v>0</v>
      </c>
      <c r="X1016" s="44" t="s">
        <v>119</v>
      </c>
      <c r="Y1016" s="35"/>
      <c r="Z1016" s="1001"/>
      <c r="AA1016" s="1045">
        <f>Y1019*Z993-AB1016</f>
        <v>0</v>
      </c>
      <c r="AB1016" s="961">
        <f>IF(Y1016="",0,ROUND(SUM(AB993:AB1007)*Y1016*Z993/職員設定!$C$7,0))</f>
        <v>0</v>
      </c>
      <c r="AC1016" s="44" t="s">
        <v>119</v>
      </c>
      <c r="AD1016" s="35"/>
      <c r="AE1016" s="1001"/>
      <c r="AF1016" s="1045">
        <f>AD1019*AE993-AG1016</f>
        <v>0</v>
      </c>
      <c r="AG1016" s="961">
        <f>IF(AD1016="",0,ROUND(SUM(AG993:AG1007)*AD1016*AE993/職員設定!$C$7,0))</f>
        <v>0</v>
      </c>
      <c r="AH1016" s="44" t="s">
        <v>119</v>
      </c>
      <c r="AI1016" s="35"/>
      <c r="AJ1016" s="1001"/>
      <c r="AK1016" s="1045">
        <f>AI1019*AJ993-AL1016</f>
        <v>0</v>
      </c>
      <c r="AL1016" s="961">
        <f>IF(AI1016="",0,ROUND(SUM(AL993:AL1007)*AI1016*AJ993/職員設定!$C$7,0))</f>
        <v>0</v>
      </c>
      <c r="AM1016" s="44" t="s">
        <v>119</v>
      </c>
      <c r="AN1016" s="35"/>
      <c r="AO1016" s="1001"/>
      <c r="AP1016" s="1045">
        <f>AN1019*AO993-AQ1016</f>
        <v>0</v>
      </c>
      <c r="AQ1016" s="961">
        <f>IF(AN1016="",0,ROUND(SUM(AQ993:AQ1007)*AN1016*AO993/職員設定!$C$7,0))</f>
        <v>0</v>
      </c>
      <c r="AR1016" s="44" t="s">
        <v>119</v>
      </c>
      <c r="AS1016" s="35"/>
      <c r="AT1016" s="1001"/>
      <c r="AU1016" s="1045">
        <f>AS1019*AT993-AV1016</f>
        <v>0</v>
      </c>
      <c r="AV1016" s="961">
        <f>IF(AS1016="",0,ROUND(SUM(AV993:AV1007)*AS1016*AT993/職員設定!$C$7,0))</f>
        <v>0</v>
      </c>
      <c r="AW1016" s="44" t="s">
        <v>119</v>
      </c>
      <c r="AX1016" s="35"/>
      <c r="AY1016" s="1001"/>
      <c r="AZ1016" s="1045">
        <f>AX1019*AY993-BA1016</f>
        <v>0</v>
      </c>
      <c r="BA1016" s="961">
        <f>IF(AX1016="",0,ROUND(SUM(BA993:BA1007)*AX1016*AY993/職員設定!$C$7,0))</f>
        <v>0</v>
      </c>
      <c r="BB1016" s="44" t="s">
        <v>119</v>
      </c>
      <c r="BC1016" s="35"/>
      <c r="BD1016" s="1001"/>
      <c r="BE1016" s="1045">
        <f>BC1019*BD993-BF1016</f>
        <v>0</v>
      </c>
      <c r="BF1016" s="961">
        <f>IF(BC1016="",0,ROUND(SUM(BF993:BF1007)*BC1016*BD993/職員設定!$C$7,0))</f>
        <v>0</v>
      </c>
      <c r="BG1016" s="44" t="s">
        <v>119</v>
      </c>
      <c r="BH1016" s="35"/>
      <c r="BI1016" s="1001"/>
      <c r="BJ1016" s="1045">
        <f>BH1019*BI993-BK1016</f>
        <v>0</v>
      </c>
      <c r="BK1016" s="961">
        <f>IF(BH1016="",0,ROUND(SUM(BK993:BK1007)*BH1016*BI993/職員設定!$C$7,0))</f>
        <v>0</v>
      </c>
      <c r="BL1016" s="75"/>
      <c r="BM1016" s="82"/>
      <c r="BN1016" s="1001"/>
      <c r="BO1016" s="966"/>
      <c r="BP1016" s="953"/>
      <c r="BQ1016" s="75"/>
      <c r="BR1016" s="82"/>
      <c r="BS1016" s="1001"/>
      <c r="BT1016" s="966"/>
      <c r="BU1016" s="953"/>
      <c r="BV1016" s="75"/>
      <c r="BW1016" s="82"/>
      <c r="BX1016" s="1001"/>
      <c r="BY1016" s="966"/>
      <c r="BZ1016" s="953"/>
      <c r="CA1016" s="1082">
        <f t="shared" ref="CA1016" si="439">BJ1016+BK1016+BE1016+BF1016+AZ1016+BA1016+AU1016+AV1016+AP1016+AQ1016+AK1016+AL1016+AF1016+AG1016+AA1016+AB1016+V1016+W1016+Q1016+R1016+L1016+M1016+G1016+H1016</f>
        <v>0</v>
      </c>
      <c r="CB1016" s="1024">
        <f t="shared" ref="CB1016" si="440">H1016+M1016</f>
        <v>0</v>
      </c>
      <c r="CC1016" s="946">
        <f>BK1016+BF1016+BA1016+AV1016+AQ1016+AL1016+AG1016+AB1016+W1016+R1016</f>
        <v>0</v>
      </c>
    </row>
    <row r="1017" spans="1:81" ht="18" customHeight="1" thickBot="1">
      <c r="A1017" s="1180"/>
      <c r="B1017" s="1143"/>
      <c r="C1017" s="1146"/>
      <c r="D1017" s="48" t="s">
        <v>38</v>
      </c>
      <c r="E1017" s="33"/>
      <c r="F1017" s="1001"/>
      <c r="G1017" s="1046"/>
      <c r="H1017" s="1096"/>
      <c r="I1017" s="48" t="s">
        <v>38</v>
      </c>
      <c r="J1017" s="33"/>
      <c r="K1017" s="1001"/>
      <c r="L1017" s="1046"/>
      <c r="M1017" s="1096"/>
      <c r="N1017" s="48" t="s">
        <v>38</v>
      </c>
      <c r="O1017" s="33"/>
      <c r="P1017" s="1001"/>
      <c r="Q1017" s="1046"/>
      <c r="R1017" s="979"/>
      <c r="S1017" s="48" t="s">
        <v>38</v>
      </c>
      <c r="T1017" s="33"/>
      <c r="U1017" s="1001"/>
      <c r="V1017" s="1046"/>
      <c r="W1017" s="979"/>
      <c r="X1017" s="48" t="s">
        <v>38</v>
      </c>
      <c r="Y1017" s="33"/>
      <c r="Z1017" s="1001"/>
      <c r="AA1017" s="1046"/>
      <c r="AB1017" s="979"/>
      <c r="AC1017" s="48" t="s">
        <v>38</v>
      </c>
      <c r="AD1017" s="33"/>
      <c r="AE1017" s="1001"/>
      <c r="AF1017" s="1046"/>
      <c r="AG1017" s="979"/>
      <c r="AH1017" s="48" t="s">
        <v>38</v>
      </c>
      <c r="AI1017" s="33"/>
      <c r="AJ1017" s="1001"/>
      <c r="AK1017" s="1046"/>
      <c r="AL1017" s="979"/>
      <c r="AM1017" s="48" t="s">
        <v>38</v>
      </c>
      <c r="AN1017" s="33"/>
      <c r="AO1017" s="1001"/>
      <c r="AP1017" s="1046"/>
      <c r="AQ1017" s="979"/>
      <c r="AR1017" s="48" t="s">
        <v>38</v>
      </c>
      <c r="AS1017" s="33"/>
      <c r="AT1017" s="1001"/>
      <c r="AU1017" s="1046"/>
      <c r="AV1017" s="979"/>
      <c r="AW1017" s="48" t="s">
        <v>38</v>
      </c>
      <c r="AX1017" s="33"/>
      <c r="AY1017" s="1001"/>
      <c r="AZ1017" s="1046"/>
      <c r="BA1017" s="979"/>
      <c r="BB1017" s="48" t="s">
        <v>38</v>
      </c>
      <c r="BC1017" s="33"/>
      <c r="BD1017" s="1001"/>
      <c r="BE1017" s="1046"/>
      <c r="BF1017" s="979"/>
      <c r="BG1017" s="48" t="s">
        <v>38</v>
      </c>
      <c r="BH1017" s="33"/>
      <c r="BI1017" s="1001"/>
      <c r="BJ1017" s="1046"/>
      <c r="BK1017" s="979"/>
      <c r="BL1017" s="79"/>
      <c r="BM1017" s="80"/>
      <c r="BN1017" s="1001"/>
      <c r="BO1017" s="967"/>
      <c r="BP1017" s="954"/>
      <c r="BQ1017" s="79"/>
      <c r="BR1017" s="80"/>
      <c r="BS1017" s="1001"/>
      <c r="BT1017" s="967"/>
      <c r="BU1017" s="954"/>
      <c r="BV1017" s="79"/>
      <c r="BW1017" s="80"/>
      <c r="BX1017" s="1001"/>
      <c r="BY1017" s="967"/>
      <c r="BZ1017" s="954"/>
      <c r="CA1017" s="1004"/>
      <c r="CB1017" s="1020"/>
      <c r="CC1017" s="946"/>
    </row>
    <row r="1018" spans="1:81" s="230" customFormat="1" ht="18" customHeight="1" thickBot="1">
      <c r="A1018" s="1180"/>
      <c r="B1018" s="1143"/>
      <c r="C1018" s="1146"/>
      <c r="D1018" s="468" t="s">
        <v>46</v>
      </c>
      <c r="E1018" s="6">
        <f>ROUND(E1016*職員設定!O26,0)</f>
        <v>0</v>
      </c>
      <c r="F1018" s="1001"/>
      <c r="G1018" s="1046"/>
      <c r="H1018" s="1096"/>
      <c r="I1018" s="468" t="s">
        <v>46</v>
      </c>
      <c r="J1018" s="6">
        <f>ROUND(J1016*職員設定!O26,0)</f>
        <v>0</v>
      </c>
      <c r="K1018" s="1001"/>
      <c r="L1018" s="1046"/>
      <c r="M1018" s="1096"/>
      <c r="N1018" s="468" t="s">
        <v>46</v>
      </c>
      <c r="O1018" s="6">
        <f>ROUND(O1016*職員設定!$O$26,0)</f>
        <v>0</v>
      </c>
      <c r="P1018" s="1001"/>
      <c r="Q1018" s="1046"/>
      <c r="R1018" s="979"/>
      <c r="S1018" s="468" t="s">
        <v>46</v>
      </c>
      <c r="T1018" s="6">
        <f>ROUND(T1016*職員設定!$O$26,0)</f>
        <v>0</v>
      </c>
      <c r="U1018" s="1001"/>
      <c r="V1018" s="1046"/>
      <c r="W1018" s="979"/>
      <c r="X1018" s="468" t="s">
        <v>46</v>
      </c>
      <c r="Y1018" s="6">
        <f>ROUND(Y1016*職員設定!$O$26,0)</f>
        <v>0</v>
      </c>
      <c r="Z1018" s="1001"/>
      <c r="AA1018" s="1046"/>
      <c r="AB1018" s="979"/>
      <c r="AC1018" s="468" t="s">
        <v>46</v>
      </c>
      <c r="AD1018" s="6">
        <f>ROUND(AD1016*職員設定!$O$26,0)</f>
        <v>0</v>
      </c>
      <c r="AE1018" s="1001"/>
      <c r="AF1018" s="1046"/>
      <c r="AG1018" s="979"/>
      <c r="AH1018" s="468" t="s">
        <v>46</v>
      </c>
      <c r="AI1018" s="6">
        <f>ROUND(AI1016*職員設定!$O$26,0)</f>
        <v>0</v>
      </c>
      <c r="AJ1018" s="1001"/>
      <c r="AK1018" s="1046"/>
      <c r="AL1018" s="979"/>
      <c r="AM1018" s="468" t="s">
        <v>46</v>
      </c>
      <c r="AN1018" s="6">
        <f>ROUND(AN1016*職員設定!$O$26,0)</f>
        <v>0</v>
      </c>
      <c r="AO1018" s="1001"/>
      <c r="AP1018" s="1046"/>
      <c r="AQ1018" s="979"/>
      <c r="AR1018" s="468" t="s">
        <v>46</v>
      </c>
      <c r="AS1018" s="6">
        <f>ROUND(AS1016*職員設定!$O$26,0)</f>
        <v>0</v>
      </c>
      <c r="AT1018" s="1001"/>
      <c r="AU1018" s="1046"/>
      <c r="AV1018" s="979"/>
      <c r="AW1018" s="468" t="s">
        <v>46</v>
      </c>
      <c r="AX1018" s="6">
        <f>ROUND(AX1016*職員設定!$O$26,0)</f>
        <v>0</v>
      </c>
      <c r="AY1018" s="1001"/>
      <c r="AZ1018" s="1046"/>
      <c r="BA1018" s="979"/>
      <c r="BB1018" s="468" t="s">
        <v>46</v>
      </c>
      <c r="BC1018" s="6">
        <f>ROUND(BC1016*職員設定!$O$26,0)</f>
        <v>0</v>
      </c>
      <c r="BD1018" s="1001"/>
      <c r="BE1018" s="1046"/>
      <c r="BF1018" s="979"/>
      <c r="BG1018" s="468" t="s">
        <v>46</v>
      </c>
      <c r="BH1018" s="6">
        <f>ROUND(BH1016*職員設定!$O$26,0)</f>
        <v>0</v>
      </c>
      <c r="BI1018" s="1001"/>
      <c r="BJ1018" s="1046"/>
      <c r="BK1018" s="979"/>
      <c r="BL1018" s="434"/>
      <c r="BM1018" s="28"/>
      <c r="BN1018" s="1001"/>
      <c r="BO1018" s="967"/>
      <c r="BP1018" s="954"/>
      <c r="BQ1018" s="434"/>
      <c r="BR1018" s="28"/>
      <c r="BS1018" s="1001"/>
      <c r="BT1018" s="967"/>
      <c r="BU1018" s="954"/>
      <c r="BV1018" s="434"/>
      <c r="BW1018" s="28"/>
      <c r="BX1018" s="1001"/>
      <c r="BY1018" s="967"/>
      <c r="BZ1018" s="954"/>
      <c r="CA1018" s="1004"/>
      <c r="CB1018" s="1020"/>
      <c r="CC1018" s="946"/>
    </row>
    <row r="1019" spans="1:81" ht="18" customHeight="1" thickBot="1">
      <c r="A1019" s="1180"/>
      <c r="B1019" s="1143"/>
      <c r="C1019" s="1147"/>
      <c r="D1019" s="52" t="s">
        <v>47</v>
      </c>
      <c r="E1019" s="19">
        <f>E1017-E1018</f>
        <v>0</v>
      </c>
      <c r="F1019" s="1001"/>
      <c r="G1019" s="1047"/>
      <c r="H1019" s="1097"/>
      <c r="I1019" s="52" t="s">
        <v>47</v>
      </c>
      <c r="J1019" s="19">
        <f>J1017-J1018</f>
        <v>0</v>
      </c>
      <c r="K1019" s="1001"/>
      <c r="L1019" s="1047"/>
      <c r="M1019" s="1097"/>
      <c r="N1019" s="52" t="s">
        <v>89</v>
      </c>
      <c r="O1019" s="19">
        <f>O1017-O1018</f>
        <v>0</v>
      </c>
      <c r="P1019" s="1001"/>
      <c r="Q1019" s="1047"/>
      <c r="R1019" s="980"/>
      <c r="S1019" s="52" t="s">
        <v>89</v>
      </c>
      <c r="T1019" s="19">
        <f>T1017-T1018</f>
        <v>0</v>
      </c>
      <c r="U1019" s="1001"/>
      <c r="V1019" s="1047"/>
      <c r="W1019" s="980"/>
      <c r="X1019" s="52" t="s">
        <v>89</v>
      </c>
      <c r="Y1019" s="19">
        <f>Y1017-Y1018</f>
        <v>0</v>
      </c>
      <c r="Z1019" s="1001"/>
      <c r="AA1019" s="1047"/>
      <c r="AB1019" s="980"/>
      <c r="AC1019" s="52" t="s">
        <v>89</v>
      </c>
      <c r="AD1019" s="19">
        <f>AD1017-AD1018</f>
        <v>0</v>
      </c>
      <c r="AE1019" s="1001"/>
      <c r="AF1019" s="1047"/>
      <c r="AG1019" s="980"/>
      <c r="AH1019" s="52" t="s">
        <v>89</v>
      </c>
      <c r="AI1019" s="19">
        <f>AI1017-AI1018</f>
        <v>0</v>
      </c>
      <c r="AJ1019" s="1001"/>
      <c r="AK1019" s="1047"/>
      <c r="AL1019" s="980"/>
      <c r="AM1019" s="52" t="s">
        <v>89</v>
      </c>
      <c r="AN1019" s="19">
        <f>AN1017-AN1018</f>
        <v>0</v>
      </c>
      <c r="AO1019" s="1001"/>
      <c r="AP1019" s="1047"/>
      <c r="AQ1019" s="980"/>
      <c r="AR1019" s="52" t="s">
        <v>89</v>
      </c>
      <c r="AS1019" s="19">
        <f>AS1017-AS1018</f>
        <v>0</v>
      </c>
      <c r="AT1019" s="1001"/>
      <c r="AU1019" s="1047"/>
      <c r="AV1019" s="980"/>
      <c r="AW1019" s="52" t="s">
        <v>89</v>
      </c>
      <c r="AX1019" s="19">
        <f>AX1017-AX1018</f>
        <v>0</v>
      </c>
      <c r="AY1019" s="1001"/>
      <c r="AZ1019" s="1047"/>
      <c r="BA1019" s="980"/>
      <c r="BB1019" s="52" t="s">
        <v>89</v>
      </c>
      <c r="BC1019" s="19">
        <f>BC1017-BC1018</f>
        <v>0</v>
      </c>
      <c r="BD1019" s="1001"/>
      <c r="BE1019" s="1047"/>
      <c r="BF1019" s="980"/>
      <c r="BG1019" s="52" t="s">
        <v>89</v>
      </c>
      <c r="BH1019" s="19">
        <f>BH1017-BH1018</f>
        <v>0</v>
      </c>
      <c r="BI1019" s="1001"/>
      <c r="BJ1019" s="1047"/>
      <c r="BK1019" s="980"/>
      <c r="BL1019" s="83"/>
      <c r="BM1019" s="84"/>
      <c r="BN1019" s="1001"/>
      <c r="BO1019" s="968"/>
      <c r="BP1019" s="955"/>
      <c r="BQ1019" s="83"/>
      <c r="BR1019" s="84"/>
      <c r="BS1019" s="1001"/>
      <c r="BT1019" s="968"/>
      <c r="BU1019" s="955"/>
      <c r="BV1019" s="83"/>
      <c r="BW1019" s="84"/>
      <c r="BX1019" s="1001"/>
      <c r="BY1019" s="968"/>
      <c r="BZ1019" s="955"/>
      <c r="CA1019" s="1005"/>
      <c r="CB1019" s="1021"/>
      <c r="CC1019" s="946">
        <f t="shared" si="438"/>
        <v>0</v>
      </c>
    </row>
    <row r="1020" spans="1:81" ht="18" customHeight="1" thickBot="1">
      <c r="A1020" s="1180"/>
      <c r="B1020" s="1143"/>
      <c r="C1020" s="1145" t="s">
        <v>42</v>
      </c>
      <c r="D1020" s="44" t="s">
        <v>5</v>
      </c>
      <c r="E1020" s="35">
        <v>1.5</v>
      </c>
      <c r="F1020" s="1001"/>
      <c r="G1020" s="1045">
        <f>E1023*F993-H1020</f>
        <v>0</v>
      </c>
      <c r="H1020" s="1095">
        <v>205</v>
      </c>
      <c r="I1020" s="44" t="s">
        <v>5</v>
      </c>
      <c r="J1020" s="35">
        <v>1</v>
      </c>
      <c r="K1020" s="1001"/>
      <c r="L1020" s="1045">
        <f>J1023*K993-M1020</f>
        <v>0</v>
      </c>
      <c r="M1020" s="1095">
        <v>137</v>
      </c>
      <c r="N1020" s="44" t="s">
        <v>5</v>
      </c>
      <c r="O1020" s="35">
        <v>1.25</v>
      </c>
      <c r="P1020" s="1001"/>
      <c r="Q1020" s="1045">
        <f>O1023*P993-R1020</f>
        <v>0</v>
      </c>
      <c r="R1020" s="961">
        <f>IF(O1020="",0,ROUND(SUM(R993:R1007)*O1020*P993*1.25/職員設定!$C$7,0))</f>
        <v>171</v>
      </c>
      <c r="S1020" s="44" t="s">
        <v>5</v>
      </c>
      <c r="T1020" s="35">
        <v>0.58330000000000004</v>
      </c>
      <c r="U1020" s="1001"/>
      <c r="V1020" s="1045">
        <f>T1023*U993-W1020</f>
        <v>0</v>
      </c>
      <c r="W1020" s="961">
        <f>IF(T1020="",0,ROUND(SUM(W993:W1007)*T1020*U993*1.25/職員設定!$C$7,0))</f>
        <v>80</v>
      </c>
      <c r="X1020" s="44" t="s">
        <v>5</v>
      </c>
      <c r="Y1020" s="35">
        <v>0.66700000000000004</v>
      </c>
      <c r="Z1020" s="1001"/>
      <c r="AA1020" s="1045">
        <f>Y1023*Z993-AB1020</f>
        <v>1</v>
      </c>
      <c r="AB1020" s="961">
        <f>IF(Y1020="",0,ROUND(SUM(AB993:AB1007)*Y1020*Z993*1.25/職員設定!$C$7,0))</f>
        <v>91</v>
      </c>
      <c r="AC1020" s="44" t="s">
        <v>5</v>
      </c>
      <c r="AD1020" s="35"/>
      <c r="AE1020" s="1001"/>
      <c r="AF1020" s="1045">
        <f>AD1023*AE993-AG1020</f>
        <v>0</v>
      </c>
      <c r="AG1020" s="961">
        <f>IF(AD1020="",0,ROUND(SUM(AG993:AG1007)*AD1020*AE993*1.25/職員設定!$C$7,0))</f>
        <v>0</v>
      </c>
      <c r="AH1020" s="44" t="s">
        <v>5</v>
      </c>
      <c r="AI1020" s="35"/>
      <c r="AJ1020" s="1001"/>
      <c r="AK1020" s="1045">
        <f>AI1023*AJ993-AL1020</f>
        <v>0</v>
      </c>
      <c r="AL1020" s="961">
        <f>IF(AI1020="",0,ROUND(SUM(AL993:AL1007)*AI1020*AJ993*1.25/職員設定!$C$7,0))</f>
        <v>0</v>
      </c>
      <c r="AM1020" s="44" t="s">
        <v>5</v>
      </c>
      <c r="AN1020" s="35"/>
      <c r="AO1020" s="1001"/>
      <c r="AP1020" s="1045">
        <f>AN1023*AO993-AQ1020</f>
        <v>0</v>
      </c>
      <c r="AQ1020" s="961">
        <f>IF(AN1020="",0,ROUND(SUM(AQ993:AQ1007)*AN1020*AO993*1.25/職員設定!$C$7,0))</f>
        <v>0</v>
      </c>
      <c r="AR1020" s="44" t="s">
        <v>5</v>
      </c>
      <c r="AS1020" s="35"/>
      <c r="AT1020" s="1001"/>
      <c r="AU1020" s="1045">
        <f>AS1023*AT993-AV1020</f>
        <v>0</v>
      </c>
      <c r="AV1020" s="961">
        <f>IF(AS1020="",0,ROUND(SUM(AV993:AV1007)*AS1020*AT993*1.25/職員設定!$C$7,0))</f>
        <v>0</v>
      </c>
      <c r="AW1020" s="44" t="s">
        <v>5</v>
      </c>
      <c r="AX1020" s="35"/>
      <c r="AY1020" s="1001"/>
      <c r="AZ1020" s="1045">
        <f>AX1023*AY993-BA1020</f>
        <v>0</v>
      </c>
      <c r="BA1020" s="961">
        <f>IF(AX1020="",0,ROUND(SUM(BA993:BA1007)*AX1020*AY993*1.25/職員設定!$C$7,0))</f>
        <v>0</v>
      </c>
      <c r="BB1020" s="44" t="s">
        <v>5</v>
      </c>
      <c r="BC1020" s="35"/>
      <c r="BD1020" s="1001"/>
      <c r="BE1020" s="1045">
        <f>BC1023*BD993-BF1020</f>
        <v>0</v>
      </c>
      <c r="BF1020" s="961">
        <f>IF(BC1020="",0,ROUND(SUM(BF993:BF1007)*BC1020*BD993*1.25/職員設定!$C$7,0))</f>
        <v>0</v>
      </c>
      <c r="BG1020" s="44" t="s">
        <v>5</v>
      </c>
      <c r="BH1020" s="35"/>
      <c r="BI1020" s="1001"/>
      <c r="BJ1020" s="1045">
        <f>BH1023*BI993-BK1020</f>
        <v>0</v>
      </c>
      <c r="BK1020" s="961">
        <f>IF(BH1020="",0,ROUND(SUM(BK993:BK1007)*BH1020*BI993*1.25/職員設定!$C$7,0))</f>
        <v>0</v>
      </c>
      <c r="BL1020" s="75"/>
      <c r="BM1020" s="82"/>
      <c r="BN1020" s="1001"/>
      <c r="BO1020" s="966"/>
      <c r="BP1020" s="953"/>
      <c r="BQ1020" s="75"/>
      <c r="BR1020" s="82"/>
      <c r="BS1020" s="1001"/>
      <c r="BT1020" s="966"/>
      <c r="BU1020" s="953"/>
      <c r="BV1020" s="75"/>
      <c r="BW1020" s="82"/>
      <c r="BX1020" s="1001"/>
      <c r="BY1020" s="966"/>
      <c r="BZ1020" s="953"/>
      <c r="CA1020" s="1082">
        <f t="shared" ref="CA1020" si="441">BJ1020+BK1020+BE1020+BF1020+AZ1020+BA1020+AU1020+AV1020+AP1020+AQ1020+AK1020+AL1020+AF1020+AG1020+AA1020+AB1020+V1020+W1020+Q1020+R1020+L1020+M1020+G1020+H1020</f>
        <v>685</v>
      </c>
      <c r="CB1020" s="1024">
        <f t="shared" ref="CB1020" si="442">H1020+M1020</f>
        <v>342</v>
      </c>
      <c r="CC1020" s="946">
        <f>BK1020+BF1020+BA1020+AV1020+AQ1020+AL1020+AG1020+AB1020+W1020+R1020</f>
        <v>342</v>
      </c>
    </row>
    <row r="1021" spans="1:81" ht="18" customHeight="1" thickBot="1">
      <c r="A1021" s="1180"/>
      <c r="B1021" s="1143"/>
      <c r="C1021" s="1146"/>
      <c r="D1021" s="48" t="s">
        <v>38</v>
      </c>
      <c r="E1021" s="33">
        <v>2046</v>
      </c>
      <c r="F1021" s="1001"/>
      <c r="G1021" s="1046"/>
      <c r="H1021" s="1096"/>
      <c r="I1021" s="48" t="s">
        <v>38</v>
      </c>
      <c r="J1021" s="33">
        <v>1364</v>
      </c>
      <c r="K1021" s="1001"/>
      <c r="L1021" s="1046"/>
      <c r="M1021" s="1096"/>
      <c r="N1021" s="48" t="s">
        <v>38</v>
      </c>
      <c r="O1021" s="33">
        <v>1705</v>
      </c>
      <c r="P1021" s="1001"/>
      <c r="Q1021" s="1046"/>
      <c r="R1021" s="979"/>
      <c r="S1021" s="48" t="s">
        <v>38</v>
      </c>
      <c r="T1021" s="33">
        <v>796</v>
      </c>
      <c r="U1021" s="1001"/>
      <c r="V1021" s="1046"/>
      <c r="W1021" s="979"/>
      <c r="X1021" s="48" t="s">
        <v>38</v>
      </c>
      <c r="Y1021" s="33">
        <v>910</v>
      </c>
      <c r="Z1021" s="1001"/>
      <c r="AA1021" s="1046"/>
      <c r="AB1021" s="979"/>
      <c r="AC1021" s="48" t="s">
        <v>38</v>
      </c>
      <c r="AD1021" s="33"/>
      <c r="AE1021" s="1001"/>
      <c r="AF1021" s="1046"/>
      <c r="AG1021" s="979"/>
      <c r="AH1021" s="48" t="s">
        <v>38</v>
      </c>
      <c r="AI1021" s="33"/>
      <c r="AJ1021" s="1001"/>
      <c r="AK1021" s="1046"/>
      <c r="AL1021" s="979"/>
      <c r="AM1021" s="48" t="s">
        <v>38</v>
      </c>
      <c r="AN1021" s="33"/>
      <c r="AO1021" s="1001"/>
      <c r="AP1021" s="1046"/>
      <c r="AQ1021" s="979"/>
      <c r="AR1021" s="48" t="s">
        <v>38</v>
      </c>
      <c r="AS1021" s="33"/>
      <c r="AT1021" s="1001"/>
      <c r="AU1021" s="1046"/>
      <c r="AV1021" s="979"/>
      <c r="AW1021" s="48" t="s">
        <v>38</v>
      </c>
      <c r="AX1021" s="33"/>
      <c r="AY1021" s="1001"/>
      <c r="AZ1021" s="1046"/>
      <c r="BA1021" s="979"/>
      <c r="BB1021" s="48" t="s">
        <v>38</v>
      </c>
      <c r="BC1021" s="33"/>
      <c r="BD1021" s="1001"/>
      <c r="BE1021" s="1046"/>
      <c r="BF1021" s="979"/>
      <c r="BG1021" s="48" t="s">
        <v>38</v>
      </c>
      <c r="BH1021" s="33"/>
      <c r="BI1021" s="1001"/>
      <c r="BJ1021" s="1046"/>
      <c r="BK1021" s="979"/>
      <c r="BL1021" s="79"/>
      <c r="BM1021" s="80"/>
      <c r="BN1021" s="1001"/>
      <c r="BO1021" s="967"/>
      <c r="BP1021" s="954"/>
      <c r="BQ1021" s="79"/>
      <c r="BR1021" s="80"/>
      <c r="BS1021" s="1001"/>
      <c r="BT1021" s="967"/>
      <c r="BU1021" s="954"/>
      <c r="BV1021" s="79"/>
      <c r="BW1021" s="80"/>
      <c r="BX1021" s="1001"/>
      <c r="BY1021" s="967"/>
      <c r="BZ1021" s="954"/>
      <c r="CA1021" s="1004"/>
      <c r="CB1021" s="1020"/>
      <c r="CC1021" s="946"/>
    </row>
    <row r="1022" spans="1:81" s="230" customFormat="1" ht="18" customHeight="1" thickBot="1">
      <c r="A1022" s="1180"/>
      <c r="B1022" s="1143"/>
      <c r="C1022" s="1146"/>
      <c r="D1022" s="468" t="s">
        <v>6</v>
      </c>
      <c r="E1022" s="6">
        <f>ROUND(E1020*職員設定!P26,0)</f>
        <v>1841</v>
      </c>
      <c r="F1022" s="1001"/>
      <c r="G1022" s="1046"/>
      <c r="H1022" s="1096"/>
      <c r="I1022" s="468" t="s">
        <v>6</v>
      </c>
      <c r="J1022" s="6">
        <f>ROUND(J1020*職員設定!P26,0)</f>
        <v>1227</v>
      </c>
      <c r="K1022" s="1001"/>
      <c r="L1022" s="1046"/>
      <c r="M1022" s="1096"/>
      <c r="N1022" s="468" t="s">
        <v>6</v>
      </c>
      <c r="O1022" s="6">
        <f>ROUND(O1020*職員設定!$P$26,0)</f>
        <v>1534</v>
      </c>
      <c r="P1022" s="1001"/>
      <c r="Q1022" s="1046"/>
      <c r="R1022" s="979"/>
      <c r="S1022" s="468" t="s">
        <v>6</v>
      </c>
      <c r="T1022" s="6">
        <f>ROUND(T1020*職員設定!$P$26,0)</f>
        <v>716</v>
      </c>
      <c r="U1022" s="1001"/>
      <c r="V1022" s="1046"/>
      <c r="W1022" s="979"/>
      <c r="X1022" s="468" t="s">
        <v>6</v>
      </c>
      <c r="Y1022" s="6">
        <f>ROUND(Y1020*職員設定!$P$26,0)</f>
        <v>818</v>
      </c>
      <c r="Z1022" s="1001"/>
      <c r="AA1022" s="1046"/>
      <c r="AB1022" s="979"/>
      <c r="AC1022" s="468" t="s">
        <v>6</v>
      </c>
      <c r="AD1022" s="6">
        <f>ROUND(AD1020*職員設定!$P$26,0)</f>
        <v>0</v>
      </c>
      <c r="AE1022" s="1001"/>
      <c r="AF1022" s="1046"/>
      <c r="AG1022" s="979"/>
      <c r="AH1022" s="468" t="s">
        <v>6</v>
      </c>
      <c r="AI1022" s="6">
        <f>ROUND(AI1020*職員設定!$P$26,0)</f>
        <v>0</v>
      </c>
      <c r="AJ1022" s="1001"/>
      <c r="AK1022" s="1046"/>
      <c r="AL1022" s="979"/>
      <c r="AM1022" s="468" t="s">
        <v>6</v>
      </c>
      <c r="AN1022" s="6">
        <f>ROUND(AN1020*職員設定!$P$26,0)</f>
        <v>0</v>
      </c>
      <c r="AO1022" s="1001"/>
      <c r="AP1022" s="1046"/>
      <c r="AQ1022" s="979"/>
      <c r="AR1022" s="468" t="s">
        <v>6</v>
      </c>
      <c r="AS1022" s="6">
        <f>ROUND(AS1020*職員設定!$P$26,0)</f>
        <v>0</v>
      </c>
      <c r="AT1022" s="1001"/>
      <c r="AU1022" s="1046"/>
      <c r="AV1022" s="979"/>
      <c r="AW1022" s="468" t="s">
        <v>6</v>
      </c>
      <c r="AX1022" s="6">
        <f>ROUND(AX1020*職員設定!$P$26,0)</f>
        <v>0</v>
      </c>
      <c r="AY1022" s="1001"/>
      <c r="AZ1022" s="1046"/>
      <c r="BA1022" s="979"/>
      <c r="BB1022" s="468" t="s">
        <v>6</v>
      </c>
      <c r="BC1022" s="6">
        <f>ROUND(BC1020*職員設定!$P$26,0)</f>
        <v>0</v>
      </c>
      <c r="BD1022" s="1001"/>
      <c r="BE1022" s="1046"/>
      <c r="BF1022" s="979"/>
      <c r="BG1022" s="468" t="s">
        <v>6</v>
      </c>
      <c r="BH1022" s="6">
        <f>ROUND(BH1020*職員設定!$P$26,0)</f>
        <v>0</v>
      </c>
      <c r="BI1022" s="1001"/>
      <c r="BJ1022" s="1046"/>
      <c r="BK1022" s="979"/>
      <c r="BL1022" s="434"/>
      <c r="BM1022" s="28"/>
      <c r="BN1022" s="1001"/>
      <c r="BO1022" s="967"/>
      <c r="BP1022" s="954"/>
      <c r="BQ1022" s="434"/>
      <c r="BR1022" s="28"/>
      <c r="BS1022" s="1001"/>
      <c r="BT1022" s="967"/>
      <c r="BU1022" s="954"/>
      <c r="BV1022" s="434"/>
      <c r="BW1022" s="28"/>
      <c r="BX1022" s="1001"/>
      <c r="BY1022" s="967"/>
      <c r="BZ1022" s="954"/>
      <c r="CA1022" s="1004"/>
      <c r="CB1022" s="1020"/>
      <c r="CC1022" s="946"/>
    </row>
    <row r="1023" spans="1:81" ht="18" customHeight="1" thickBot="1">
      <c r="A1023" s="1180"/>
      <c r="B1023" s="1143"/>
      <c r="C1023" s="1147"/>
      <c r="D1023" s="53" t="s">
        <v>7</v>
      </c>
      <c r="E1023" s="19">
        <f>E1021-E1022</f>
        <v>205</v>
      </c>
      <c r="F1023" s="1001"/>
      <c r="G1023" s="1047"/>
      <c r="H1023" s="1097"/>
      <c r="I1023" s="53" t="s">
        <v>7</v>
      </c>
      <c r="J1023" s="19">
        <f>J1021-J1022</f>
        <v>137</v>
      </c>
      <c r="K1023" s="1001"/>
      <c r="L1023" s="1047"/>
      <c r="M1023" s="1097"/>
      <c r="N1023" s="53" t="s">
        <v>7</v>
      </c>
      <c r="O1023" s="19">
        <f>O1021-O1022</f>
        <v>171</v>
      </c>
      <c r="P1023" s="1001"/>
      <c r="Q1023" s="1047"/>
      <c r="R1023" s="980"/>
      <c r="S1023" s="53" t="s">
        <v>7</v>
      </c>
      <c r="T1023" s="19">
        <f>T1021-T1022</f>
        <v>80</v>
      </c>
      <c r="U1023" s="1001"/>
      <c r="V1023" s="1047"/>
      <c r="W1023" s="980"/>
      <c r="X1023" s="53" t="s">
        <v>7</v>
      </c>
      <c r="Y1023" s="19">
        <f>Y1021-Y1022</f>
        <v>92</v>
      </c>
      <c r="Z1023" s="1001"/>
      <c r="AA1023" s="1047"/>
      <c r="AB1023" s="980"/>
      <c r="AC1023" s="53" t="s">
        <v>7</v>
      </c>
      <c r="AD1023" s="19">
        <f>AD1021-AD1022</f>
        <v>0</v>
      </c>
      <c r="AE1023" s="1001"/>
      <c r="AF1023" s="1047"/>
      <c r="AG1023" s="980"/>
      <c r="AH1023" s="53" t="s">
        <v>7</v>
      </c>
      <c r="AI1023" s="19">
        <f>AI1021-AI1022</f>
        <v>0</v>
      </c>
      <c r="AJ1023" s="1001"/>
      <c r="AK1023" s="1047"/>
      <c r="AL1023" s="980"/>
      <c r="AM1023" s="53" t="s">
        <v>7</v>
      </c>
      <c r="AN1023" s="19">
        <f>AN1021-AN1022</f>
        <v>0</v>
      </c>
      <c r="AO1023" s="1001"/>
      <c r="AP1023" s="1047"/>
      <c r="AQ1023" s="980"/>
      <c r="AR1023" s="53" t="s">
        <v>7</v>
      </c>
      <c r="AS1023" s="19">
        <f>AS1021-AS1022</f>
        <v>0</v>
      </c>
      <c r="AT1023" s="1001"/>
      <c r="AU1023" s="1047"/>
      <c r="AV1023" s="980"/>
      <c r="AW1023" s="53" t="s">
        <v>7</v>
      </c>
      <c r="AX1023" s="19">
        <f>AX1021-AX1022</f>
        <v>0</v>
      </c>
      <c r="AY1023" s="1001"/>
      <c r="AZ1023" s="1047"/>
      <c r="BA1023" s="980"/>
      <c r="BB1023" s="53" t="s">
        <v>7</v>
      </c>
      <c r="BC1023" s="19">
        <f>BC1021-BC1022</f>
        <v>0</v>
      </c>
      <c r="BD1023" s="1001"/>
      <c r="BE1023" s="1047"/>
      <c r="BF1023" s="980"/>
      <c r="BG1023" s="53" t="s">
        <v>7</v>
      </c>
      <c r="BH1023" s="19">
        <f>BH1021-BH1022</f>
        <v>0</v>
      </c>
      <c r="BI1023" s="1001"/>
      <c r="BJ1023" s="1047"/>
      <c r="BK1023" s="980"/>
      <c r="BL1023" s="85"/>
      <c r="BM1023" s="84"/>
      <c r="BN1023" s="1001"/>
      <c r="BO1023" s="968"/>
      <c r="BP1023" s="955"/>
      <c r="BQ1023" s="85"/>
      <c r="BR1023" s="84"/>
      <c r="BS1023" s="1001"/>
      <c r="BT1023" s="968"/>
      <c r="BU1023" s="955"/>
      <c r="BV1023" s="85"/>
      <c r="BW1023" s="84"/>
      <c r="BX1023" s="1001"/>
      <c r="BY1023" s="968"/>
      <c r="BZ1023" s="955"/>
      <c r="CA1023" s="1005"/>
      <c r="CB1023" s="1021"/>
      <c r="CC1023" s="946">
        <f t="shared" si="438"/>
        <v>0</v>
      </c>
    </row>
    <row r="1024" spans="1:81" ht="18" customHeight="1" thickBot="1">
      <c r="A1024" s="1180"/>
      <c r="B1024" s="1143"/>
      <c r="C1024" s="1145" t="s">
        <v>40</v>
      </c>
      <c r="D1024" s="44" t="s">
        <v>8</v>
      </c>
      <c r="E1024" s="35"/>
      <c r="F1024" s="1001"/>
      <c r="G1024" s="1045">
        <f>E1027*F993-H1024</f>
        <v>0</v>
      </c>
      <c r="H1024" s="1095"/>
      <c r="I1024" s="44" t="s">
        <v>8</v>
      </c>
      <c r="J1024" s="35"/>
      <c r="K1024" s="1001"/>
      <c r="L1024" s="1045">
        <f>J1027*K993-M1024</f>
        <v>0</v>
      </c>
      <c r="M1024" s="1095"/>
      <c r="N1024" s="44" t="s">
        <v>8</v>
      </c>
      <c r="O1024" s="35"/>
      <c r="P1024" s="1001"/>
      <c r="Q1024" s="1045">
        <f>O1027*P993-R1024</f>
        <v>0</v>
      </c>
      <c r="R1024" s="961">
        <f>IF(O1024="",0,ROUND(SUM(R993:R1007)*O1024*P993*1.35/職員設定!$C$7,0))</f>
        <v>0</v>
      </c>
      <c r="S1024" s="44" t="s">
        <v>8</v>
      </c>
      <c r="T1024" s="35"/>
      <c r="U1024" s="1001"/>
      <c r="V1024" s="1045">
        <f>T1027*U993-W1024</f>
        <v>0</v>
      </c>
      <c r="W1024" s="961">
        <f>IF(T1024="",0,ROUND(SUM(W993:W1007)*T1024*U993*1.35/職員設定!$C$7,0))</f>
        <v>0</v>
      </c>
      <c r="X1024" s="44" t="s">
        <v>8</v>
      </c>
      <c r="Y1024" s="35"/>
      <c r="Z1024" s="1001"/>
      <c r="AA1024" s="1045">
        <f>Y1027*Z993-AB1024</f>
        <v>0</v>
      </c>
      <c r="AB1024" s="961">
        <f>IF(Y1024="",0,ROUND(SUM(AB993:AB1007)*Y1024*Z993*1.35/職員設定!$C$7,0))</f>
        <v>0</v>
      </c>
      <c r="AC1024" s="44" t="s">
        <v>8</v>
      </c>
      <c r="AD1024" s="35"/>
      <c r="AE1024" s="1001"/>
      <c r="AF1024" s="1045">
        <f>AD1027*AE993-AG1024</f>
        <v>0</v>
      </c>
      <c r="AG1024" s="961">
        <f>IF(AD1024="",0,ROUND(SUM(AG993:AG1007)*AD1024*AE993*1.35/職員設定!$C$7,0))</f>
        <v>0</v>
      </c>
      <c r="AH1024" s="44" t="s">
        <v>8</v>
      </c>
      <c r="AI1024" s="35"/>
      <c r="AJ1024" s="1001"/>
      <c r="AK1024" s="1045">
        <f>AI1027*AJ993-AL1024</f>
        <v>0</v>
      </c>
      <c r="AL1024" s="961">
        <f>IF(AI1024="",0,ROUND(SUM(AL993:AL1007)*AI1024*AJ993*1.35/職員設定!$C$7,0))</f>
        <v>0</v>
      </c>
      <c r="AM1024" s="44" t="s">
        <v>8</v>
      </c>
      <c r="AN1024" s="35"/>
      <c r="AO1024" s="1001"/>
      <c r="AP1024" s="1045">
        <f>AN1027*AO993-AQ1024</f>
        <v>0</v>
      </c>
      <c r="AQ1024" s="961">
        <f>IF(AN1024="",0,ROUND(SUM(AQ993:AQ1007)*AN1024*AO993*1.35/職員設定!$C$7,0))</f>
        <v>0</v>
      </c>
      <c r="AR1024" s="44" t="s">
        <v>8</v>
      </c>
      <c r="AS1024" s="35"/>
      <c r="AT1024" s="1001"/>
      <c r="AU1024" s="1045">
        <f>AS1027*AT993-AV1024</f>
        <v>0</v>
      </c>
      <c r="AV1024" s="961">
        <f>IF(AS1024="",0,ROUND(SUM(AV993:AV1007)*AS1024*AT993*1.35/職員設定!$C$7,0))</f>
        <v>0</v>
      </c>
      <c r="AW1024" s="44" t="s">
        <v>8</v>
      </c>
      <c r="AX1024" s="35"/>
      <c r="AY1024" s="1001"/>
      <c r="AZ1024" s="1045">
        <f>AX1027*AY993-BA1024</f>
        <v>0</v>
      </c>
      <c r="BA1024" s="961">
        <f>IF(AX1024="",0,ROUND(SUM(BA993:BA1007)*AX1024*AY993*1.35/職員設定!$C$7,0))</f>
        <v>0</v>
      </c>
      <c r="BB1024" s="44" t="s">
        <v>8</v>
      </c>
      <c r="BC1024" s="35"/>
      <c r="BD1024" s="1001"/>
      <c r="BE1024" s="1045">
        <f>BC1027*BD993-BF1024</f>
        <v>0</v>
      </c>
      <c r="BF1024" s="961">
        <f>IF(BC1024="",0,ROUND(SUM(BF993:BF1007)*BC1024*BD993*1.35/職員設定!$C$7,0))</f>
        <v>0</v>
      </c>
      <c r="BG1024" s="44" t="s">
        <v>8</v>
      </c>
      <c r="BH1024" s="35"/>
      <c r="BI1024" s="1001"/>
      <c r="BJ1024" s="1045">
        <f>BH1027*BI993-BK1024</f>
        <v>0</v>
      </c>
      <c r="BK1024" s="961">
        <f>IF(BH1024="",0,ROUND(SUM(BK993:BK1007)*BH1024*BI993*1.35/職員設定!$C$7,0))</f>
        <v>0</v>
      </c>
      <c r="BL1024" s="75"/>
      <c r="BM1024" s="82"/>
      <c r="BN1024" s="1001"/>
      <c r="BO1024" s="966"/>
      <c r="BP1024" s="953"/>
      <c r="BQ1024" s="75"/>
      <c r="BR1024" s="82"/>
      <c r="BS1024" s="1001"/>
      <c r="BT1024" s="966"/>
      <c r="BU1024" s="953"/>
      <c r="BV1024" s="75"/>
      <c r="BW1024" s="82"/>
      <c r="BX1024" s="1001"/>
      <c r="BY1024" s="966"/>
      <c r="BZ1024" s="953"/>
      <c r="CA1024" s="1082">
        <f t="shared" ref="CA1024" si="443">BJ1024+BK1024+BE1024+BF1024+AZ1024+BA1024+AU1024+AV1024+AP1024+AQ1024+AK1024+AL1024+AF1024+AG1024+AA1024+AB1024+V1024+W1024+Q1024+R1024+L1024+M1024+G1024+H1024</f>
        <v>0</v>
      </c>
      <c r="CB1024" s="1024">
        <f t="shared" ref="CB1024" si="444">H1024+M1024</f>
        <v>0</v>
      </c>
      <c r="CC1024" s="946">
        <f t="shared" si="438"/>
        <v>0</v>
      </c>
    </row>
    <row r="1025" spans="1:81" ht="18" customHeight="1" thickBot="1">
      <c r="A1025" s="1180"/>
      <c r="B1025" s="1143"/>
      <c r="C1025" s="1146"/>
      <c r="D1025" s="48" t="s">
        <v>38</v>
      </c>
      <c r="E1025" s="33"/>
      <c r="F1025" s="1001"/>
      <c r="G1025" s="1046"/>
      <c r="H1025" s="1096"/>
      <c r="I1025" s="48" t="s">
        <v>38</v>
      </c>
      <c r="J1025" s="33"/>
      <c r="K1025" s="1001"/>
      <c r="L1025" s="1046"/>
      <c r="M1025" s="1096"/>
      <c r="N1025" s="48" t="s">
        <v>38</v>
      </c>
      <c r="O1025" s="33"/>
      <c r="P1025" s="1001"/>
      <c r="Q1025" s="1046"/>
      <c r="R1025" s="979"/>
      <c r="S1025" s="48" t="s">
        <v>38</v>
      </c>
      <c r="T1025" s="33"/>
      <c r="U1025" s="1001"/>
      <c r="V1025" s="1046"/>
      <c r="W1025" s="979"/>
      <c r="X1025" s="48" t="s">
        <v>38</v>
      </c>
      <c r="Y1025" s="33"/>
      <c r="Z1025" s="1001"/>
      <c r="AA1025" s="1046"/>
      <c r="AB1025" s="979"/>
      <c r="AC1025" s="48" t="s">
        <v>38</v>
      </c>
      <c r="AD1025" s="33"/>
      <c r="AE1025" s="1001"/>
      <c r="AF1025" s="1046"/>
      <c r="AG1025" s="979"/>
      <c r="AH1025" s="48" t="s">
        <v>38</v>
      </c>
      <c r="AI1025" s="33"/>
      <c r="AJ1025" s="1001"/>
      <c r="AK1025" s="1046"/>
      <c r="AL1025" s="979"/>
      <c r="AM1025" s="48" t="s">
        <v>38</v>
      </c>
      <c r="AN1025" s="33"/>
      <c r="AO1025" s="1001"/>
      <c r="AP1025" s="1046"/>
      <c r="AQ1025" s="979"/>
      <c r="AR1025" s="48" t="s">
        <v>38</v>
      </c>
      <c r="AS1025" s="33"/>
      <c r="AT1025" s="1001"/>
      <c r="AU1025" s="1046"/>
      <c r="AV1025" s="979"/>
      <c r="AW1025" s="48" t="s">
        <v>38</v>
      </c>
      <c r="AX1025" s="33"/>
      <c r="AY1025" s="1001"/>
      <c r="AZ1025" s="1046"/>
      <c r="BA1025" s="979"/>
      <c r="BB1025" s="48" t="s">
        <v>38</v>
      </c>
      <c r="BC1025" s="33"/>
      <c r="BD1025" s="1001"/>
      <c r="BE1025" s="1046"/>
      <c r="BF1025" s="979"/>
      <c r="BG1025" s="48" t="s">
        <v>38</v>
      </c>
      <c r="BH1025" s="33"/>
      <c r="BI1025" s="1001"/>
      <c r="BJ1025" s="1046"/>
      <c r="BK1025" s="979"/>
      <c r="BL1025" s="79"/>
      <c r="BM1025" s="80"/>
      <c r="BN1025" s="1001"/>
      <c r="BO1025" s="967"/>
      <c r="BP1025" s="954"/>
      <c r="BQ1025" s="79"/>
      <c r="BR1025" s="80"/>
      <c r="BS1025" s="1001"/>
      <c r="BT1025" s="967"/>
      <c r="BU1025" s="954"/>
      <c r="BV1025" s="79"/>
      <c r="BW1025" s="80"/>
      <c r="BX1025" s="1001"/>
      <c r="BY1025" s="967"/>
      <c r="BZ1025" s="954"/>
      <c r="CA1025" s="1004"/>
      <c r="CB1025" s="1020"/>
      <c r="CC1025" s="946"/>
    </row>
    <row r="1026" spans="1:81" s="230" customFormat="1" ht="18" customHeight="1" thickBot="1">
      <c r="A1026" s="1180"/>
      <c r="B1026" s="1143"/>
      <c r="C1026" s="1146"/>
      <c r="D1026" s="468" t="s">
        <v>9</v>
      </c>
      <c r="E1026" s="6">
        <f>ROUND(E1024*職員設定!Q26,0)</f>
        <v>0</v>
      </c>
      <c r="F1026" s="1001"/>
      <c r="G1026" s="1046"/>
      <c r="H1026" s="1096"/>
      <c r="I1026" s="468" t="s">
        <v>9</v>
      </c>
      <c r="J1026" s="6">
        <f>ROUND(J1024*職員設定!Q26,0)</f>
        <v>0</v>
      </c>
      <c r="K1026" s="1001"/>
      <c r="L1026" s="1046"/>
      <c r="M1026" s="1096"/>
      <c r="N1026" s="468" t="s">
        <v>9</v>
      </c>
      <c r="O1026" s="6">
        <f>ROUND(O1024*職員設定!$Q$26,0)</f>
        <v>0</v>
      </c>
      <c r="P1026" s="1001"/>
      <c r="Q1026" s="1046"/>
      <c r="R1026" s="979"/>
      <c r="S1026" s="468" t="s">
        <v>9</v>
      </c>
      <c r="T1026" s="6">
        <f>ROUND(T1024*職員設定!$Q$26,0)</f>
        <v>0</v>
      </c>
      <c r="U1026" s="1001"/>
      <c r="V1026" s="1046"/>
      <c r="W1026" s="979"/>
      <c r="X1026" s="468" t="s">
        <v>9</v>
      </c>
      <c r="Y1026" s="6">
        <f>ROUND(Y1024*職員設定!$Q$26,0)</f>
        <v>0</v>
      </c>
      <c r="Z1026" s="1001"/>
      <c r="AA1026" s="1046"/>
      <c r="AB1026" s="979"/>
      <c r="AC1026" s="468" t="s">
        <v>9</v>
      </c>
      <c r="AD1026" s="6">
        <f>ROUND(AD1024*職員設定!$Q$26,0)</f>
        <v>0</v>
      </c>
      <c r="AE1026" s="1001"/>
      <c r="AF1026" s="1046"/>
      <c r="AG1026" s="979"/>
      <c r="AH1026" s="468" t="s">
        <v>9</v>
      </c>
      <c r="AI1026" s="6">
        <f>ROUND(AI1024*職員設定!$Q$26,0)</f>
        <v>0</v>
      </c>
      <c r="AJ1026" s="1001"/>
      <c r="AK1026" s="1046"/>
      <c r="AL1026" s="979"/>
      <c r="AM1026" s="468" t="s">
        <v>9</v>
      </c>
      <c r="AN1026" s="6">
        <f>ROUND(AN1024*職員設定!$Q$26,0)</f>
        <v>0</v>
      </c>
      <c r="AO1026" s="1001"/>
      <c r="AP1026" s="1046"/>
      <c r="AQ1026" s="979"/>
      <c r="AR1026" s="468" t="s">
        <v>9</v>
      </c>
      <c r="AS1026" s="6">
        <f>ROUND(AS1024*職員設定!$Q$26,0)</f>
        <v>0</v>
      </c>
      <c r="AT1026" s="1001"/>
      <c r="AU1026" s="1046"/>
      <c r="AV1026" s="979"/>
      <c r="AW1026" s="468" t="s">
        <v>9</v>
      </c>
      <c r="AX1026" s="6">
        <f>ROUND(AX1024*職員設定!$Q$26,0)</f>
        <v>0</v>
      </c>
      <c r="AY1026" s="1001"/>
      <c r="AZ1026" s="1046"/>
      <c r="BA1026" s="979"/>
      <c r="BB1026" s="468" t="s">
        <v>9</v>
      </c>
      <c r="BC1026" s="6">
        <f>ROUND(BC1024*職員設定!$Q$26,0)</f>
        <v>0</v>
      </c>
      <c r="BD1026" s="1001"/>
      <c r="BE1026" s="1046"/>
      <c r="BF1026" s="979"/>
      <c r="BG1026" s="468" t="s">
        <v>9</v>
      </c>
      <c r="BH1026" s="6">
        <f>ROUND(BH1024*職員設定!$Q$26,0)</f>
        <v>0</v>
      </c>
      <c r="BI1026" s="1001"/>
      <c r="BJ1026" s="1046"/>
      <c r="BK1026" s="979"/>
      <c r="BL1026" s="434"/>
      <c r="BM1026" s="28"/>
      <c r="BN1026" s="1001"/>
      <c r="BO1026" s="967"/>
      <c r="BP1026" s="954"/>
      <c r="BQ1026" s="434"/>
      <c r="BR1026" s="28"/>
      <c r="BS1026" s="1001"/>
      <c r="BT1026" s="967"/>
      <c r="BU1026" s="954"/>
      <c r="BV1026" s="434"/>
      <c r="BW1026" s="28"/>
      <c r="BX1026" s="1001"/>
      <c r="BY1026" s="967"/>
      <c r="BZ1026" s="954"/>
      <c r="CA1026" s="1004"/>
      <c r="CB1026" s="1020"/>
      <c r="CC1026" s="946"/>
    </row>
    <row r="1027" spans="1:81" ht="18" customHeight="1" thickBot="1">
      <c r="A1027" s="1180"/>
      <c r="B1027" s="1143"/>
      <c r="C1027" s="1147"/>
      <c r="D1027" s="53" t="s">
        <v>10</v>
      </c>
      <c r="E1027" s="19">
        <f>E1025-E1026</f>
        <v>0</v>
      </c>
      <c r="F1027" s="1001"/>
      <c r="G1027" s="1047"/>
      <c r="H1027" s="1097"/>
      <c r="I1027" s="53" t="s">
        <v>10</v>
      </c>
      <c r="J1027" s="19">
        <f>J1025-J1026</f>
        <v>0</v>
      </c>
      <c r="K1027" s="1001"/>
      <c r="L1027" s="1047"/>
      <c r="M1027" s="1097"/>
      <c r="N1027" s="53" t="s">
        <v>10</v>
      </c>
      <c r="O1027" s="19">
        <f>O1025-O1026</f>
        <v>0</v>
      </c>
      <c r="P1027" s="1001"/>
      <c r="Q1027" s="1047"/>
      <c r="R1027" s="980"/>
      <c r="S1027" s="53" t="s">
        <v>10</v>
      </c>
      <c r="T1027" s="19">
        <f>T1025-T1026</f>
        <v>0</v>
      </c>
      <c r="U1027" s="1001"/>
      <c r="V1027" s="1047"/>
      <c r="W1027" s="980"/>
      <c r="X1027" s="53" t="s">
        <v>10</v>
      </c>
      <c r="Y1027" s="19">
        <f>Y1025-Y1026</f>
        <v>0</v>
      </c>
      <c r="Z1027" s="1001"/>
      <c r="AA1027" s="1047"/>
      <c r="AB1027" s="980"/>
      <c r="AC1027" s="53" t="s">
        <v>10</v>
      </c>
      <c r="AD1027" s="19">
        <f>AD1025-AD1026</f>
        <v>0</v>
      </c>
      <c r="AE1027" s="1001"/>
      <c r="AF1027" s="1047"/>
      <c r="AG1027" s="980"/>
      <c r="AH1027" s="53" t="s">
        <v>10</v>
      </c>
      <c r="AI1027" s="19">
        <f>AI1025-AI1026</f>
        <v>0</v>
      </c>
      <c r="AJ1027" s="1001"/>
      <c r="AK1027" s="1047"/>
      <c r="AL1027" s="980"/>
      <c r="AM1027" s="53" t="s">
        <v>10</v>
      </c>
      <c r="AN1027" s="19">
        <f>AN1025-AN1026</f>
        <v>0</v>
      </c>
      <c r="AO1027" s="1001"/>
      <c r="AP1027" s="1047"/>
      <c r="AQ1027" s="980"/>
      <c r="AR1027" s="53" t="s">
        <v>10</v>
      </c>
      <c r="AS1027" s="19">
        <f>AS1025-AS1026</f>
        <v>0</v>
      </c>
      <c r="AT1027" s="1001"/>
      <c r="AU1027" s="1047"/>
      <c r="AV1027" s="980"/>
      <c r="AW1027" s="53" t="s">
        <v>10</v>
      </c>
      <c r="AX1027" s="19">
        <f>AX1025-AX1026</f>
        <v>0</v>
      </c>
      <c r="AY1027" s="1001"/>
      <c r="AZ1027" s="1047"/>
      <c r="BA1027" s="980"/>
      <c r="BB1027" s="53" t="s">
        <v>10</v>
      </c>
      <c r="BC1027" s="19">
        <f>BC1025-BC1026</f>
        <v>0</v>
      </c>
      <c r="BD1027" s="1001"/>
      <c r="BE1027" s="1047"/>
      <c r="BF1027" s="980"/>
      <c r="BG1027" s="53" t="s">
        <v>10</v>
      </c>
      <c r="BH1027" s="19">
        <f>BH1025-BH1026</f>
        <v>0</v>
      </c>
      <c r="BI1027" s="1001"/>
      <c r="BJ1027" s="1047"/>
      <c r="BK1027" s="980"/>
      <c r="BL1027" s="85"/>
      <c r="BM1027" s="84"/>
      <c r="BN1027" s="1001"/>
      <c r="BO1027" s="968"/>
      <c r="BP1027" s="955"/>
      <c r="BQ1027" s="85"/>
      <c r="BR1027" s="84"/>
      <c r="BS1027" s="1001"/>
      <c r="BT1027" s="968"/>
      <c r="BU1027" s="955"/>
      <c r="BV1027" s="85"/>
      <c r="BW1027" s="84"/>
      <c r="BX1027" s="1001"/>
      <c r="BY1027" s="968"/>
      <c r="BZ1027" s="955"/>
      <c r="CA1027" s="1005"/>
      <c r="CB1027" s="1021"/>
      <c r="CC1027" s="946">
        <f t="shared" ref="CC1027" si="445">BK1027+BF1027+BA1027+AV1027+AQ1027+AL1027+AG1027+AB1027+W1027+R1027</f>
        <v>0</v>
      </c>
    </row>
    <row r="1028" spans="1:81" ht="18" customHeight="1" thickBot="1">
      <c r="A1028" s="1180"/>
      <c r="B1028" s="1143"/>
      <c r="C1028" s="1146" t="s">
        <v>43</v>
      </c>
      <c r="D1028" s="48" t="s">
        <v>11</v>
      </c>
      <c r="E1028" s="36"/>
      <c r="F1028" s="1001"/>
      <c r="G1028" s="1046">
        <f>E1031*F993-H1028</f>
        <v>0</v>
      </c>
      <c r="H1028" s="1095"/>
      <c r="I1028" s="48" t="s">
        <v>11</v>
      </c>
      <c r="J1028" s="36"/>
      <c r="K1028" s="1001"/>
      <c r="L1028" s="1046">
        <f>J1031*K993-M1028</f>
        <v>0</v>
      </c>
      <c r="M1028" s="1095"/>
      <c r="N1028" s="48" t="s">
        <v>11</v>
      </c>
      <c r="O1028" s="36"/>
      <c r="P1028" s="1001"/>
      <c r="Q1028" s="1046">
        <f>O1031*P993-R1028</f>
        <v>0</v>
      </c>
      <c r="R1028" s="961">
        <f>IF(O1028="",0,ROUND(SUM(R993:R1007)*O1028*P993*0.25/職員設定!$C$7,0))</f>
        <v>0</v>
      </c>
      <c r="S1028" s="48" t="s">
        <v>11</v>
      </c>
      <c r="T1028" s="36"/>
      <c r="U1028" s="1001"/>
      <c r="V1028" s="1046">
        <f>T1031*U993-W1028</f>
        <v>0</v>
      </c>
      <c r="W1028" s="961">
        <f>IF(T1028="",0,ROUND(SUM(W993:W1007)*T1028*U993*0.25/職員設定!$C$7,0))</f>
        <v>0</v>
      </c>
      <c r="X1028" s="48" t="s">
        <v>11</v>
      </c>
      <c r="Y1028" s="36"/>
      <c r="Z1028" s="1001"/>
      <c r="AA1028" s="1046">
        <f>Y1031*Z993-AB1028</f>
        <v>0</v>
      </c>
      <c r="AB1028" s="961">
        <f>IF(Y1028="",0,ROUND(SUM(AB993:AB1007)*Y1028*Z993*0.25/職員設定!$C$7,0))</f>
        <v>0</v>
      </c>
      <c r="AC1028" s="48" t="s">
        <v>11</v>
      </c>
      <c r="AD1028" s="36"/>
      <c r="AE1028" s="1001"/>
      <c r="AF1028" s="1046">
        <f>AD1031*AE993-AG1028</f>
        <v>0</v>
      </c>
      <c r="AG1028" s="961">
        <f>IF(AD1028="",0,ROUND(SUM(AG993:AG1007)*AD1028*AE993*0.25/職員設定!$C$7,0))</f>
        <v>0</v>
      </c>
      <c r="AH1028" s="48" t="s">
        <v>11</v>
      </c>
      <c r="AI1028" s="36"/>
      <c r="AJ1028" s="1001"/>
      <c r="AK1028" s="1046">
        <f>AI1031*AJ993-AL1028</f>
        <v>0</v>
      </c>
      <c r="AL1028" s="961">
        <f>IF(AI1028="",0,ROUND(SUM(AL993:AL1007)*AI1028*AJ993*0.25/職員設定!$C$7,0))</f>
        <v>0</v>
      </c>
      <c r="AM1028" s="48" t="s">
        <v>11</v>
      </c>
      <c r="AN1028" s="36"/>
      <c r="AO1028" s="1001"/>
      <c r="AP1028" s="1046">
        <f>AN1031*AO993-AQ1028</f>
        <v>0</v>
      </c>
      <c r="AQ1028" s="961">
        <f>IF(AN1028="",0,ROUND(SUM(AQ993:AQ1007)*AN1028*AO993*0.25/職員設定!$C$7,0))</f>
        <v>0</v>
      </c>
      <c r="AR1028" s="48" t="s">
        <v>11</v>
      </c>
      <c r="AS1028" s="36"/>
      <c r="AT1028" s="1001"/>
      <c r="AU1028" s="1046">
        <f>AS1031*AT993-AV1028</f>
        <v>0</v>
      </c>
      <c r="AV1028" s="961">
        <f>IF(AS1028="",0,ROUND(SUM(AV993:AV1007)*AS1028*AT993*0.25/職員設定!$C$7,0))</f>
        <v>0</v>
      </c>
      <c r="AW1028" s="48" t="s">
        <v>11</v>
      </c>
      <c r="AX1028" s="36"/>
      <c r="AY1028" s="1001"/>
      <c r="AZ1028" s="1046">
        <f>AX1031*AY993-BA1028</f>
        <v>0</v>
      </c>
      <c r="BA1028" s="961">
        <f>IF(AX1028="",0,ROUND(SUM(BA993:BA1007)*AX1028*AY993*0.25/職員設定!$C$7,0))</f>
        <v>0</v>
      </c>
      <c r="BB1028" s="48" t="s">
        <v>11</v>
      </c>
      <c r="BC1028" s="36"/>
      <c r="BD1028" s="1001"/>
      <c r="BE1028" s="1046">
        <f>BC1031*BD993-BF1028</f>
        <v>0</v>
      </c>
      <c r="BF1028" s="961">
        <f>IF(BC1028="",0,ROUND(SUM(BF993:BF1007)*BC1028*BD993*0.25/職員設定!$C$7,0))</f>
        <v>0</v>
      </c>
      <c r="BG1028" s="48" t="s">
        <v>11</v>
      </c>
      <c r="BH1028" s="36"/>
      <c r="BI1028" s="1001"/>
      <c r="BJ1028" s="1046">
        <f>BH1031*BI993-BK1028</f>
        <v>0</v>
      </c>
      <c r="BK1028" s="961">
        <f>IF(BH1028="",0,ROUND(SUM(BK993:BK1007)*BH1028*BI993*0.25/職員設定!$C$7,0))</f>
        <v>0</v>
      </c>
      <c r="BL1028" s="79"/>
      <c r="BM1028" s="86"/>
      <c r="BN1028" s="1001"/>
      <c r="BO1028" s="969"/>
      <c r="BP1028" s="953"/>
      <c r="BQ1028" s="79"/>
      <c r="BR1028" s="86"/>
      <c r="BS1028" s="1001"/>
      <c r="BT1028" s="969"/>
      <c r="BU1028" s="953"/>
      <c r="BV1028" s="79"/>
      <c r="BW1028" s="86"/>
      <c r="BX1028" s="1001"/>
      <c r="BY1028" s="969"/>
      <c r="BZ1028" s="953"/>
      <c r="CA1028" s="1082">
        <f t="shared" ref="CA1028" si="446">BJ1028+BK1028+BE1028+BF1028+AZ1028+BA1028+AU1028+AV1028+AP1028+AQ1028+AK1028+AL1028+AF1028+AG1028+AA1028+AB1028+V1028+W1028+Q1028+R1028+L1028+M1028+G1028+H1028</f>
        <v>0</v>
      </c>
      <c r="CB1028" s="1024">
        <f t="shared" ref="CB1028" si="447">H1028+M1028</f>
        <v>0</v>
      </c>
      <c r="CC1028" s="946">
        <f>BK1028+BF1028+BA1028+AV1028+AQ1028+AL1028+AG1028+AB1028+W1028+R1028</f>
        <v>0</v>
      </c>
    </row>
    <row r="1029" spans="1:81" ht="18" customHeight="1" thickBot="1">
      <c r="A1029" s="1180"/>
      <c r="B1029" s="1143"/>
      <c r="C1029" s="1146"/>
      <c r="D1029" s="48" t="s">
        <v>38</v>
      </c>
      <c r="E1029" s="33"/>
      <c r="F1029" s="1001"/>
      <c r="G1029" s="1046"/>
      <c r="H1029" s="1096"/>
      <c r="I1029" s="48" t="s">
        <v>38</v>
      </c>
      <c r="J1029" s="33"/>
      <c r="K1029" s="1001"/>
      <c r="L1029" s="1046"/>
      <c r="M1029" s="1096"/>
      <c r="N1029" s="48" t="s">
        <v>38</v>
      </c>
      <c r="O1029" s="33">
        <v>0</v>
      </c>
      <c r="P1029" s="1001"/>
      <c r="Q1029" s="1046"/>
      <c r="R1029" s="979"/>
      <c r="S1029" s="48" t="s">
        <v>38</v>
      </c>
      <c r="T1029" s="33">
        <v>0</v>
      </c>
      <c r="U1029" s="1001"/>
      <c r="V1029" s="1046"/>
      <c r="W1029" s="979"/>
      <c r="X1029" s="48" t="s">
        <v>38</v>
      </c>
      <c r="Y1029" s="33">
        <v>0</v>
      </c>
      <c r="Z1029" s="1001"/>
      <c r="AA1029" s="1046"/>
      <c r="AB1029" s="979"/>
      <c r="AC1029" s="48" t="s">
        <v>38</v>
      </c>
      <c r="AD1029" s="33">
        <v>0</v>
      </c>
      <c r="AE1029" s="1001"/>
      <c r="AF1029" s="1046"/>
      <c r="AG1029" s="979"/>
      <c r="AH1029" s="48" t="s">
        <v>38</v>
      </c>
      <c r="AI1029" s="33">
        <v>0</v>
      </c>
      <c r="AJ1029" s="1001"/>
      <c r="AK1029" s="1046"/>
      <c r="AL1029" s="979"/>
      <c r="AM1029" s="48" t="s">
        <v>38</v>
      </c>
      <c r="AN1029" s="33">
        <v>0</v>
      </c>
      <c r="AO1029" s="1001"/>
      <c r="AP1029" s="1046"/>
      <c r="AQ1029" s="979"/>
      <c r="AR1029" s="48" t="s">
        <v>38</v>
      </c>
      <c r="AS1029" s="33">
        <v>0</v>
      </c>
      <c r="AT1029" s="1001"/>
      <c r="AU1029" s="1046"/>
      <c r="AV1029" s="979"/>
      <c r="AW1029" s="48" t="s">
        <v>38</v>
      </c>
      <c r="AX1029" s="33">
        <v>0</v>
      </c>
      <c r="AY1029" s="1001"/>
      <c r="AZ1029" s="1046"/>
      <c r="BA1029" s="979"/>
      <c r="BB1029" s="48" t="s">
        <v>38</v>
      </c>
      <c r="BC1029" s="33">
        <v>0</v>
      </c>
      <c r="BD1029" s="1001"/>
      <c r="BE1029" s="1046"/>
      <c r="BF1029" s="979"/>
      <c r="BG1029" s="48" t="s">
        <v>38</v>
      </c>
      <c r="BH1029" s="33">
        <v>0</v>
      </c>
      <c r="BI1029" s="1001"/>
      <c r="BJ1029" s="1046"/>
      <c r="BK1029" s="979"/>
      <c r="BL1029" s="79"/>
      <c r="BM1029" s="80"/>
      <c r="BN1029" s="1001"/>
      <c r="BO1029" s="967"/>
      <c r="BP1029" s="954"/>
      <c r="BQ1029" s="79"/>
      <c r="BR1029" s="80"/>
      <c r="BS1029" s="1001"/>
      <c r="BT1029" s="967"/>
      <c r="BU1029" s="954"/>
      <c r="BV1029" s="79"/>
      <c r="BW1029" s="80"/>
      <c r="BX1029" s="1001"/>
      <c r="BY1029" s="967"/>
      <c r="BZ1029" s="954"/>
      <c r="CA1029" s="1004"/>
      <c r="CB1029" s="1020"/>
      <c r="CC1029" s="946"/>
    </row>
    <row r="1030" spans="1:81" s="230" customFormat="1" ht="18" customHeight="1" thickBot="1">
      <c r="A1030" s="1180"/>
      <c r="B1030" s="1143"/>
      <c r="C1030" s="1146"/>
      <c r="D1030" s="468" t="s">
        <v>12</v>
      </c>
      <c r="E1030" s="6">
        <f>ROUND(E1028*職員設定!R26,0)</f>
        <v>0</v>
      </c>
      <c r="F1030" s="1001"/>
      <c r="G1030" s="1046"/>
      <c r="H1030" s="1096"/>
      <c r="I1030" s="468" t="s">
        <v>12</v>
      </c>
      <c r="J1030" s="6">
        <f>ROUND(J1028*職員設定!R26,0)</f>
        <v>0</v>
      </c>
      <c r="K1030" s="1001"/>
      <c r="L1030" s="1046"/>
      <c r="M1030" s="1096"/>
      <c r="N1030" s="468" t="s">
        <v>12</v>
      </c>
      <c r="O1030" s="6">
        <f>ROUND(O1028*職員設定!$R$26,0)</f>
        <v>0</v>
      </c>
      <c r="P1030" s="1001"/>
      <c r="Q1030" s="1046"/>
      <c r="R1030" s="979"/>
      <c r="S1030" s="468" t="s">
        <v>12</v>
      </c>
      <c r="T1030" s="6">
        <f>ROUND(T1028*職員設定!$R$26,0)</f>
        <v>0</v>
      </c>
      <c r="U1030" s="1001"/>
      <c r="V1030" s="1046"/>
      <c r="W1030" s="979"/>
      <c r="X1030" s="468" t="s">
        <v>12</v>
      </c>
      <c r="Y1030" s="6">
        <f>ROUND(Y1028*職員設定!$R$26,0)</f>
        <v>0</v>
      </c>
      <c r="Z1030" s="1001"/>
      <c r="AA1030" s="1046"/>
      <c r="AB1030" s="979"/>
      <c r="AC1030" s="468" t="s">
        <v>12</v>
      </c>
      <c r="AD1030" s="6">
        <f>ROUND(AD1028*職員設定!$R$26,0)</f>
        <v>0</v>
      </c>
      <c r="AE1030" s="1001"/>
      <c r="AF1030" s="1046"/>
      <c r="AG1030" s="979"/>
      <c r="AH1030" s="468" t="s">
        <v>12</v>
      </c>
      <c r="AI1030" s="6">
        <f>ROUND(AI1028*職員設定!$R$26,0)</f>
        <v>0</v>
      </c>
      <c r="AJ1030" s="1001"/>
      <c r="AK1030" s="1046"/>
      <c r="AL1030" s="979"/>
      <c r="AM1030" s="468" t="s">
        <v>12</v>
      </c>
      <c r="AN1030" s="6">
        <f>ROUND(AN1028*職員設定!$R$26,0)</f>
        <v>0</v>
      </c>
      <c r="AO1030" s="1001"/>
      <c r="AP1030" s="1046"/>
      <c r="AQ1030" s="979"/>
      <c r="AR1030" s="468" t="s">
        <v>12</v>
      </c>
      <c r="AS1030" s="6">
        <f>ROUND(AS1028*職員設定!$R$26,0)</f>
        <v>0</v>
      </c>
      <c r="AT1030" s="1001"/>
      <c r="AU1030" s="1046"/>
      <c r="AV1030" s="979"/>
      <c r="AW1030" s="468" t="s">
        <v>12</v>
      </c>
      <c r="AX1030" s="6">
        <f>ROUND(AX1028*職員設定!$R$26,0)</f>
        <v>0</v>
      </c>
      <c r="AY1030" s="1001"/>
      <c r="AZ1030" s="1046"/>
      <c r="BA1030" s="979"/>
      <c r="BB1030" s="468" t="s">
        <v>12</v>
      </c>
      <c r="BC1030" s="6">
        <f>ROUND(BC1028*職員設定!$R$26,0)</f>
        <v>0</v>
      </c>
      <c r="BD1030" s="1001"/>
      <c r="BE1030" s="1046"/>
      <c r="BF1030" s="979"/>
      <c r="BG1030" s="468" t="s">
        <v>12</v>
      </c>
      <c r="BH1030" s="6">
        <f>ROUND(BH1028*職員設定!$R$26,0)</f>
        <v>0</v>
      </c>
      <c r="BI1030" s="1001"/>
      <c r="BJ1030" s="1046"/>
      <c r="BK1030" s="979"/>
      <c r="BL1030" s="434"/>
      <c r="BM1030" s="28"/>
      <c r="BN1030" s="1001"/>
      <c r="BO1030" s="967"/>
      <c r="BP1030" s="954"/>
      <c r="BQ1030" s="434"/>
      <c r="BR1030" s="28"/>
      <c r="BS1030" s="1001"/>
      <c r="BT1030" s="967"/>
      <c r="BU1030" s="954"/>
      <c r="BV1030" s="434"/>
      <c r="BW1030" s="28"/>
      <c r="BX1030" s="1001"/>
      <c r="BY1030" s="967"/>
      <c r="BZ1030" s="954"/>
      <c r="CA1030" s="1004"/>
      <c r="CB1030" s="1020"/>
      <c r="CC1030" s="946"/>
    </row>
    <row r="1031" spans="1:81" ht="18" customHeight="1" thickBot="1">
      <c r="A1031" s="1180"/>
      <c r="B1031" s="1144"/>
      <c r="C1031" s="1147"/>
      <c r="D1031" s="54" t="s">
        <v>13</v>
      </c>
      <c r="E1031" s="20">
        <f>E1029-E1030</f>
        <v>0</v>
      </c>
      <c r="F1031" s="1001"/>
      <c r="G1031" s="1047"/>
      <c r="H1031" s="1097"/>
      <c r="I1031" s="54" t="s">
        <v>13</v>
      </c>
      <c r="J1031" s="20">
        <f>J1029-J1030</f>
        <v>0</v>
      </c>
      <c r="K1031" s="1001"/>
      <c r="L1031" s="1047"/>
      <c r="M1031" s="1097"/>
      <c r="N1031" s="54" t="s">
        <v>13</v>
      </c>
      <c r="O1031" s="20">
        <f>O1029-O1030</f>
        <v>0</v>
      </c>
      <c r="P1031" s="1001"/>
      <c r="Q1031" s="1047"/>
      <c r="R1031" s="980"/>
      <c r="S1031" s="54" t="s">
        <v>13</v>
      </c>
      <c r="T1031" s="20">
        <f>T1029-T1030</f>
        <v>0</v>
      </c>
      <c r="U1031" s="1001"/>
      <c r="V1031" s="1047"/>
      <c r="W1031" s="980"/>
      <c r="X1031" s="54" t="s">
        <v>13</v>
      </c>
      <c r="Y1031" s="20">
        <f>Y1029-Y1030</f>
        <v>0</v>
      </c>
      <c r="Z1031" s="1001"/>
      <c r="AA1031" s="1047"/>
      <c r="AB1031" s="980"/>
      <c r="AC1031" s="54" t="s">
        <v>13</v>
      </c>
      <c r="AD1031" s="20">
        <f>AD1029-AD1030</f>
        <v>0</v>
      </c>
      <c r="AE1031" s="1001"/>
      <c r="AF1031" s="1047"/>
      <c r="AG1031" s="980"/>
      <c r="AH1031" s="54" t="s">
        <v>13</v>
      </c>
      <c r="AI1031" s="20">
        <f>AI1029-AI1030</f>
        <v>0</v>
      </c>
      <c r="AJ1031" s="1001"/>
      <c r="AK1031" s="1047"/>
      <c r="AL1031" s="980"/>
      <c r="AM1031" s="54" t="s">
        <v>13</v>
      </c>
      <c r="AN1031" s="20">
        <f>AN1029-AN1030</f>
        <v>0</v>
      </c>
      <c r="AO1031" s="1001"/>
      <c r="AP1031" s="1047"/>
      <c r="AQ1031" s="980"/>
      <c r="AR1031" s="54" t="s">
        <v>13</v>
      </c>
      <c r="AS1031" s="20">
        <f>AS1029-AS1030</f>
        <v>0</v>
      </c>
      <c r="AT1031" s="1001"/>
      <c r="AU1031" s="1047"/>
      <c r="AV1031" s="980"/>
      <c r="AW1031" s="54" t="s">
        <v>13</v>
      </c>
      <c r="AX1031" s="20">
        <f>AX1029-AX1030</f>
        <v>0</v>
      </c>
      <c r="AY1031" s="1001"/>
      <c r="AZ1031" s="1047"/>
      <c r="BA1031" s="980"/>
      <c r="BB1031" s="54" t="s">
        <v>13</v>
      </c>
      <c r="BC1031" s="20">
        <f>BC1029-BC1030</f>
        <v>0</v>
      </c>
      <c r="BD1031" s="1001"/>
      <c r="BE1031" s="1047"/>
      <c r="BF1031" s="980"/>
      <c r="BG1031" s="54" t="s">
        <v>13</v>
      </c>
      <c r="BH1031" s="20">
        <f>BH1029-BH1030</f>
        <v>0</v>
      </c>
      <c r="BI1031" s="1001"/>
      <c r="BJ1031" s="1047"/>
      <c r="BK1031" s="980"/>
      <c r="BL1031" s="87"/>
      <c r="BM1031" s="88"/>
      <c r="BN1031" s="1001"/>
      <c r="BO1031" s="968"/>
      <c r="BP1031" s="955"/>
      <c r="BQ1031" s="87"/>
      <c r="BR1031" s="88"/>
      <c r="BS1031" s="1001"/>
      <c r="BT1031" s="968"/>
      <c r="BU1031" s="955"/>
      <c r="BV1031" s="87"/>
      <c r="BW1031" s="88"/>
      <c r="BX1031" s="1001"/>
      <c r="BY1031" s="968"/>
      <c r="BZ1031" s="955"/>
      <c r="CA1031" s="1005"/>
      <c r="CB1031" s="1021"/>
      <c r="CC1031" s="946">
        <f t="shared" si="438"/>
        <v>0</v>
      </c>
    </row>
    <row r="1032" spans="1:81" ht="18" customHeight="1">
      <c r="A1032" s="1180"/>
      <c r="B1032" s="1171" t="s">
        <v>87</v>
      </c>
      <c r="C1032" s="1172"/>
      <c r="D1032" s="55" t="s">
        <v>84</v>
      </c>
      <c r="E1032" s="189"/>
      <c r="F1032" s="1001"/>
      <c r="G1032" s="1090">
        <f>E1035*F993-H1032</f>
        <v>0</v>
      </c>
      <c r="H1032" s="1099"/>
      <c r="I1032" s="55" t="s">
        <v>84</v>
      </c>
      <c r="J1032" s="189"/>
      <c r="K1032" s="1001"/>
      <c r="L1032" s="1090">
        <f>J1035*K993-M1032</f>
        <v>0</v>
      </c>
      <c r="M1032" s="1099"/>
      <c r="N1032" s="55" t="s">
        <v>84</v>
      </c>
      <c r="O1032" s="189"/>
      <c r="P1032" s="1001"/>
      <c r="Q1032" s="1042">
        <f>O1035*P993-R1032</f>
        <v>0</v>
      </c>
      <c r="R1032" s="989">
        <f>ROUND(IF(O1032="",0,O1035*P993*SUM(R993:R1007)/SUM(Q993:Q1007,R993:R1007)),0)</f>
        <v>0</v>
      </c>
      <c r="S1032" s="55" t="s">
        <v>84</v>
      </c>
      <c r="T1032" s="189"/>
      <c r="U1032" s="1001"/>
      <c r="V1032" s="1042">
        <f>T1035*U993-W1032</f>
        <v>0</v>
      </c>
      <c r="W1032" s="989">
        <f>ROUND(IF(T1032="",0,T1035*U993*SUM(W993:W1007)/SUM(V993:V1007,W993:W1007)),0)</f>
        <v>0</v>
      </c>
      <c r="X1032" s="55" t="s">
        <v>84</v>
      </c>
      <c r="Y1032" s="189"/>
      <c r="Z1032" s="1001"/>
      <c r="AA1032" s="1042">
        <f>Y1035*Z993-AB1032</f>
        <v>0</v>
      </c>
      <c r="AB1032" s="989">
        <f>ROUND(IF(Y1032="",0,Y1035*Z993*SUM(AB993:AB1007)/SUM(AA993:AA1007,AB993:AB1007)),0)</f>
        <v>0</v>
      </c>
      <c r="AC1032" s="55" t="s">
        <v>84</v>
      </c>
      <c r="AD1032" s="189"/>
      <c r="AE1032" s="1001"/>
      <c r="AF1032" s="1042">
        <f>AD1035*AE993-AG1032</f>
        <v>0</v>
      </c>
      <c r="AG1032" s="989">
        <f>ROUND(IF(AD1032="",0,AD1035*AE993*SUM(AG993:AG1007)/SUM(AF993:AF1007,AG993:AG1007)),0)</f>
        <v>0</v>
      </c>
      <c r="AH1032" s="55" t="s">
        <v>84</v>
      </c>
      <c r="AI1032" s="189"/>
      <c r="AJ1032" s="1001"/>
      <c r="AK1032" s="1042">
        <f>AI1035*AJ993-AL1032</f>
        <v>0</v>
      </c>
      <c r="AL1032" s="989">
        <f>ROUND(IF(AI1032="",0,AI1035*AJ993*SUM(AL993:AL1007)/SUM(AK993:AK1007,AL993:AL1007)),0)</f>
        <v>0</v>
      </c>
      <c r="AM1032" s="55" t="s">
        <v>84</v>
      </c>
      <c r="AN1032" s="189"/>
      <c r="AO1032" s="1001"/>
      <c r="AP1032" s="1042">
        <f>AN1035*AO993-AQ1032</f>
        <v>0</v>
      </c>
      <c r="AQ1032" s="989">
        <f>ROUND(IF(AN1032="",0,AN1035*AO993*SUM(AQ993:AQ1007)/SUM(AP993:AP1007,AQ993:AQ1007)),0)</f>
        <v>0</v>
      </c>
      <c r="AR1032" s="55" t="s">
        <v>84</v>
      </c>
      <c r="AS1032" s="189"/>
      <c r="AT1032" s="1001"/>
      <c r="AU1032" s="1042">
        <f>AS1035*AT993-AV1032</f>
        <v>0</v>
      </c>
      <c r="AV1032" s="989">
        <f>ROUND(IF(AS1032="",0,AS1035*AT993*SUM(AV993:AV1007)/SUM(AU993:AU1007,AV993:AV1007)),0)</f>
        <v>0</v>
      </c>
      <c r="AW1032" s="55" t="s">
        <v>84</v>
      </c>
      <c r="AX1032" s="189"/>
      <c r="AY1032" s="1001"/>
      <c r="AZ1032" s="1042">
        <f>AX1035*AY993-BA1032</f>
        <v>0</v>
      </c>
      <c r="BA1032" s="989">
        <f>ROUND(IF(AX1032="",0,AX1035*AY993*SUM(BA993:BA1007)/SUM(AZ993:AZ1007,BA993:BA1007)),0)</f>
        <v>0</v>
      </c>
      <c r="BB1032" s="55" t="s">
        <v>84</v>
      </c>
      <c r="BC1032" s="189"/>
      <c r="BD1032" s="1001"/>
      <c r="BE1032" s="1042">
        <f>BC1035*BD993-BF1032</f>
        <v>0</v>
      </c>
      <c r="BF1032" s="989">
        <f>ROUND(IF(BC1032="",0,BC1035*BD993*SUM(BF993:BF1007)/SUM(BE993:BE1007,BF993:BF1007)),0)</f>
        <v>0</v>
      </c>
      <c r="BG1032" s="55" t="s">
        <v>84</v>
      </c>
      <c r="BH1032" s="189"/>
      <c r="BI1032" s="1001"/>
      <c r="BJ1032" s="1042">
        <f>BH1035*BI993-BK1032</f>
        <v>0</v>
      </c>
      <c r="BK1032" s="989">
        <f>ROUND(IF(BH1032="",0,BH1035*BI993*SUM(BK993:BK1007)/SUM(BJ993:BJ1007,BK993:BK1007)),0)</f>
        <v>0</v>
      </c>
      <c r="BL1032" s="89"/>
      <c r="BM1032" s="90"/>
      <c r="BN1032" s="1001"/>
      <c r="BO1032" s="995"/>
      <c r="BP1032" s="956"/>
      <c r="BQ1032" s="89"/>
      <c r="BR1032" s="90"/>
      <c r="BS1032" s="1001"/>
      <c r="BT1032" s="995"/>
      <c r="BU1032" s="956"/>
      <c r="BV1032" s="89"/>
      <c r="BW1032" s="90"/>
      <c r="BX1032" s="1001"/>
      <c r="BY1032" s="995"/>
      <c r="BZ1032" s="956"/>
      <c r="CA1032" s="1083">
        <f t="shared" ref="CA1032" si="448">BJ1032+BK1032+BE1032+BF1032+AZ1032+BA1032+AU1032+AV1032+AP1032+AQ1032+AK1032+AL1032+AF1032+AG1032+AA1032+AB1032+V1032+W1032+Q1032+R1032+L1032+M1032+G1032+H1032</f>
        <v>0</v>
      </c>
      <c r="CB1032" s="1077">
        <f t="shared" ref="CB1032" si="449">H1032+M1032</f>
        <v>0</v>
      </c>
      <c r="CC1032" s="947">
        <f>BK1032+BF1032+BA1032+AV1032+AQ1032+AL1032+AG1032+AB1032+W1032+R1032</f>
        <v>0</v>
      </c>
    </row>
    <row r="1033" spans="1:81" ht="18" customHeight="1">
      <c r="A1033" s="1180"/>
      <c r="B1033" s="1173"/>
      <c r="C1033" s="1174"/>
      <c r="D1033" s="56" t="s">
        <v>49</v>
      </c>
      <c r="E1033" s="37"/>
      <c r="F1033" s="1001"/>
      <c r="G1033" s="1091"/>
      <c r="H1033" s="1100"/>
      <c r="I1033" s="56" t="s">
        <v>49</v>
      </c>
      <c r="J1033" s="37"/>
      <c r="K1033" s="1001"/>
      <c r="L1033" s="1091"/>
      <c r="M1033" s="1100"/>
      <c r="N1033" s="56" t="s">
        <v>49</v>
      </c>
      <c r="O1033" s="37"/>
      <c r="P1033" s="1001"/>
      <c r="Q1033" s="1043"/>
      <c r="R1033" s="990"/>
      <c r="S1033" s="56" t="s">
        <v>49</v>
      </c>
      <c r="T1033" s="37"/>
      <c r="U1033" s="1001"/>
      <c r="V1033" s="1043"/>
      <c r="W1033" s="990"/>
      <c r="X1033" s="56" t="s">
        <v>49</v>
      </c>
      <c r="Y1033" s="37"/>
      <c r="Z1033" s="1001"/>
      <c r="AA1033" s="1043"/>
      <c r="AB1033" s="990"/>
      <c r="AC1033" s="56" t="s">
        <v>49</v>
      </c>
      <c r="AD1033" s="37"/>
      <c r="AE1033" s="1001"/>
      <c r="AF1033" s="1043"/>
      <c r="AG1033" s="990"/>
      <c r="AH1033" s="56" t="s">
        <v>49</v>
      </c>
      <c r="AI1033" s="37"/>
      <c r="AJ1033" s="1001"/>
      <c r="AK1033" s="1043"/>
      <c r="AL1033" s="990"/>
      <c r="AM1033" s="56" t="s">
        <v>49</v>
      </c>
      <c r="AN1033" s="37"/>
      <c r="AO1033" s="1001"/>
      <c r="AP1033" s="1043"/>
      <c r="AQ1033" s="990"/>
      <c r="AR1033" s="56" t="s">
        <v>49</v>
      </c>
      <c r="AS1033" s="37"/>
      <c r="AT1033" s="1001"/>
      <c r="AU1033" s="1043"/>
      <c r="AV1033" s="990"/>
      <c r="AW1033" s="56" t="s">
        <v>49</v>
      </c>
      <c r="AX1033" s="37"/>
      <c r="AY1033" s="1001"/>
      <c r="AZ1033" s="1043"/>
      <c r="BA1033" s="990"/>
      <c r="BB1033" s="56" t="s">
        <v>49</v>
      </c>
      <c r="BC1033" s="37"/>
      <c r="BD1033" s="1001"/>
      <c r="BE1033" s="1043"/>
      <c r="BF1033" s="990"/>
      <c r="BG1033" s="56" t="s">
        <v>49</v>
      </c>
      <c r="BH1033" s="37"/>
      <c r="BI1033" s="1001"/>
      <c r="BJ1033" s="1043"/>
      <c r="BK1033" s="990"/>
      <c r="BL1033" s="91"/>
      <c r="BM1033" s="92"/>
      <c r="BN1033" s="1001"/>
      <c r="BO1033" s="996"/>
      <c r="BP1033" s="954"/>
      <c r="BQ1033" s="91"/>
      <c r="BR1033" s="92"/>
      <c r="BS1033" s="1001"/>
      <c r="BT1033" s="996"/>
      <c r="BU1033" s="954"/>
      <c r="BV1033" s="91"/>
      <c r="BW1033" s="92"/>
      <c r="BX1033" s="1001"/>
      <c r="BY1033" s="996"/>
      <c r="BZ1033" s="954"/>
      <c r="CA1033" s="1084"/>
      <c r="CB1033" s="1078"/>
      <c r="CC1033" s="948"/>
    </row>
    <row r="1034" spans="1:81" s="230" customFormat="1" ht="18" customHeight="1">
      <c r="A1034" s="1180"/>
      <c r="B1034" s="1173"/>
      <c r="C1034" s="1174"/>
      <c r="D1034" s="469" t="s">
        <v>61</v>
      </c>
      <c r="E1034" s="26">
        <f>ROUND(E1032*職員設定!$S$26,0)</f>
        <v>0</v>
      </c>
      <c r="F1034" s="1001"/>
      <c r="G1034" s="1091"/>
      <c r="H1034" s="1100"/>
      <c r="I1034" s="469" t="s">
        <v>61</v>
      </c>
      <c r="J1034" s="26">
        <f>ROUND(J1032*職員設定!$S$26,0)</f>
        <v>0</v>
      </c>
      <c r="K1034" s="1001"/>
      <c r="L1034" s="1091"/>
      <c r="M1034" s="1100"/>
      <c r="N1034" s="469" t="s">
        <v>85</v>
      </c>
      <c r="O1034" s="26">
        <f>ROUND(O1032*職員設定!$S$26,0)</f>
        <v>0</v>
      </c>
      <c r="P1034" s="1001"/>
      <c r="Q1034" s="1043"/>
      <c r="R1034" s="990"/>
      <c r="S1034" s="469" t="s">
        <v>85</v>
      </c>
      <c r="T1034" s="26">
        <f>ROUND(T1032*職員設定!$S$26,0)</f>
        <v>0</v>
      </c>
      <c r="U1034" s="1001"/>
      <c r="V1034" s="1043"/>
      <c r="W1034" s="990"/>
      <c r="X1034" s="469" t="s">
        <v>85</v>
      </c>
      <c r="Y1034" s="26">
        <f>ROUND(Y1032*職員設定!$S$26,0)</f>
        <v>0</v>
      </c>
      <c r="Z1034" s="1001"/>
      <c r="AA1034" s="1043"/>
      <c r="AB1034" s="990"/>
      <c r="AC1034" s="469" t="s">
        <v>85</v>
      </c>
      <c r="AD1034" s="26">
        <f>ROUND(AD1032*職員設定!$S$26,0)</f>
        <v>0</v>
      </c>
      <c r="AE1034" s="1001"/>
      <c r="AF1034" s="1043"/>
      <c r="AG1034" s="990"/>
      <c r="AH1034" s="469" t="s">
        <v>85</v>
      </c>
      <c r="AI1034" s="26">
        <f>ROUND(AI1032*職員設定!$S$26,0)</f>
        <v>0</v>
      </c>
      <c r="AJ1034" s="1001"/>
      <c r="AK1034" s="1043"/>
      <c r="AL1034" s="990"/>
      <c r="AM1034" s="469" t="s">
        <v>85</v>
      </c>
      <c r="AN1034" s="26">
        <f>ROUND(AN1032*職員設定!$S$26,0)</f>
        <v>0</v>
      </c>
      <c r="AO1034" s="1001"/>
      <c r="AP1034" s="1043"/>
      <c r="AQ1034" s="990"/>
      <c r="AR1034" s="469" t="s">
        <v>85</v>
      </c>
      <c r="AS1034" s="26">
        <f>ROUND(AS1032*職員設定!$S$26,0)</f>
        <v>0</v>
      </c>
      <c r="AT1034" s="1001"/>
      <c r="AU1034" s="1043"/>
      <c r="AV1034" s="990"/>
      <c r="AW1034" s="469" t="s">
        <v>85</v>
      </c>
      <c r="AX1034" s="26">
        <f>ROUND(AX1032*職員設定!$S$26,0)</f>
        <v>0</v>
      </c>
      <c r="AY1034" s="1001"/>
      <c r="AZ1034" s="1043"/>
      <c r="BA1034" s="990"/>
      <c r="BB1034" s="469" t="s">
        <v>85</v>
      </c>
      <c r="BC1034" s="26">
        <f>ROUND(BC1032*職員設定!$S$26,0)</f>
        <v>0</v>
      </c>
      <c r="BD1034" s="1001"/>
      <c r="BE1034" s="1043"/>
      <c r="BF1034" s="990"/>
      <c r="BG1034" s="469" t="s">
        <v>85</v>
      </c>
      <c r="BH1034" s="26">
        <f>ROUND(BH1032*職員設定!$S$26,0)</f>
        <v>0</v>
      </c>
      <c r="BI1034" s="1001"/>
      <c r="BJ1034" s="1043"/>
      <c r="BK1034" s="990"/>
      <c r="BL1034" s="470"/>
      <c r="BM1034" s="26"/>
      <c r="BN1034" s="1001"/>
      <c r="BO1034" s="997"/>
      <c r="BP1034" s="954"/>
      <c r="BQ1034" s="470"/>
      <c r="BR1034" s="26"/>
      <c r="BS1034" s="1001"/>
      <c r="BT1034" s="997"/>
      <c r="BU1034" s="954"/>
      <c r="BV1034" s="470"/>
      <c r="BW1034" s="26"/>
      <c r="BX1034" s="1001"/>
      <c r="BY1034" s="997"/>
      <c r="BZ1034" s="954"/>
      <c r="CA1034" s="1084"/>
      <c r="CB1034" s="1078"/>
      <c r="CC1034" s="948"/>
    </row>
    <row r="1035" spans="1:81" ht="18" customHeight="1" thickBot="1">
      <c r="A1035" s="1180"/>
      <c r="B1035" s="1175"/>
      <c r="C1035" s="1176"/>
      <c r="D1035" s="58" t="s">
        <v>62</v>
      </c>
      <c r="E1035" s="19">
        <f>E1033-E1034</f>
        <v>0</v>
      </c>
      <c r="F1035" s="1002"/>
      <c r="G1035" s="1092"/>
      <c r="H1035" s="1101"/>
      <c r="I1035" s="58" t="s">
        <v>62</v>
      </c>
      <c r="J1035" s="19">
        <f>J1033-J1034</f>
        <v>0</v>
      </c>
      <c r="K1035" s="1002"/>
      <c r="L1035" s="1092"/>
      <c r="M1035" s="1101"/>
      <c r="N1035" s="58" t="s">
        <v>86</v>
      </c>
      <c r="O1035" s="19">
        <f>O1033-O1034</f>
        <v>0</v>
      </c>
      <c r="P1035" s="1002"/>
      <c r="Q1035" s="1044"/>
      <c r="R1035" s="991"/>
      <c r="S1035" s="58" t="s">
        <v>86</v>
      </c>
      <c r="T1035" s="19">
        <f>T1033-T1034</f>
        <v>0</v>
      </c>
      <c r="U1035" s="1002"/>
      <c r="V1035" s="1044"/>
      <c r="W1035" s="991"/>
      <c r="X1035" s="58" t="s">
        <v>86</v>
      </c>
      <c r="Y1035" s="19">
        <f>Y1033-Y1034</f>
        <v>0</v>
      </c>
      <c r="Z1035" s="1002"/>
      <c r="AA1035" s="1044"/>
      <c r="AB1035" s="991"/>
      <c r="AC1035" s="58" t="s">
        <v>86</v>
      </c>
      <c r="AD1035" s="19">
        <f>AD1033-AD1034</f>
        <v>0</v>
      </c>
      <c r="AE1035" s="1002"/>
      <c r="AF1035" s="1044"/>
      <c r="AG1035" s="991"/>
      <c r="AH1035" s="58" t="s">
        <v>86</v>
      </c>
      <c r="AI1035" s="19">
        <f>AI1033-AI1034</f>
        <v>0</v>
      </c>
      <c r="AJ1035" s="1002"/>
      <c r="AK1035" s="1044"/>
      <c r="AL1035" s="991"/>
      <c r="AM1035" s="58" t="s">
        <v>86</v>
      </c>
      <c r="AN1035" s="19">
        <f>AN1033-AN1034</f>
        <v>0</v>
      </c>
      <c r="AO1035" s="1002"/>
      <c r="AP1035" s="1044"/>
      <c r="AQ1035" s="991"/>
      <c r="AR1035" s="58" t="s">
        <v>86</v>
      </c>
      <c r="AS1035" s="19">
        <f>AS1033-AS1034</f>
        <v>0</v>
      </c>
      <c r="AT1035" s="1002"/>
      <c r="AU1035" s="1044"/>
      <c r="AV1035" s="991"/>
      <c r="AW1035" s="58" t="s">
        <v>86</v>
      </c>
      <c r="AX1035" s="19">
        <f>AX1033-AX1034</f>
        <v>0</v>
      </c>
      <c r="AY1035" s="1002"/>
      <c r="AZ1035" s="1044"/>
      <c r="BA1035" s="991"/>
      <c r="BB1035" s="58" t="s">
        <v>86</v>
      </c>
      <c r="BC1035" s="19">
        <f>BC1033-BC1034</f>
        <v>0</v>
      </c>
      <c r="BD1035" s="1002"/>
      <c r="BE1035" s="1044"/>
      <c r="BF1035" s="991"/>
      <c r="BG1035" s="58" t="s">
        <v>86</v>
      </c>
      <c r="BH1035" s="19">
        <f>BH1033-BH1034</f>
        <v>0</v>
      </c>
      <c r="BI1035" s="1002"/>
      <c r="BJ1035" s="1044"/>
      <c r="BK1035" s="991"/>
      <c r="BL1035" s="94"/>
      <c r="BM1035" s="84"/>
      <c r="BN1035" s="1002"/>
      <c r="BO1035" s="998"/>
      <c r="BP1035" s="955"/>
      <c r="BQ1035" s="94"/>
      <c r="BR1035" s="84"/>
      <c r="BS1035" s="1002"/>
      <c r="BT1035" s="998"/>
      <c r="BU1035" s="955"/>
      <c r="BV1035" s="94"/>
      <c r="BW1035" s="84"/>
      <c r="BX1035" s="1002"/>
      <c r="BY1035" s="998"/>
      <c r="BZ1035" s="955"/>
      <c r="CA1035" s="1085"/>
      <c r="CB1035" s="1079"/>
      <c r="CC1035" s="949">
        <f t="shared" si="438"/>
        <v>0</v>
      </c>
    </row>
    <row r="1036" spans="1:81" ht="18" customHeight="1">
      <c r="A1036" s="1180"/>
      <c r="B1036" s="1134" t="s">
        <v>228</v>
      </c>
      <c r="C1036" s="1135"/>
      <c r="D1036" s="59" t="str">
        <f>IF(職員設定!$V$8="","",職員設定!$V$8)</f>
        <v>通勤手当</v>
      </c>
      <c r="E1036" s="156">
        <f>IF(E993&lt;&gt;"",職員設定!$V$26,"0")</f>
        <v>7100</v>
      </c>
      <c r="F1036" s="2"/>
      <c r="G1036" s="29" t="s">
        <v>90</v>
      </c>
      <c r="H1036" s="165" t="s">
        <v>79</v>
      </c>
      <c r="I1036" s="59" t="str">
        <f>IF(職員設定!$V$8="","",職員設定!$V$8)</f>
        <v>通勤手当</v>
      </c>
      <c r="J1036" s="156">
        <f>IF(J993&lt;&gt;"",職員設定!$V$26,"0")</f>
        <v>7100</v>
      </c>
      <c r="K1036" s="2"/>
      <c r="L1036" s="29" t="s">
        <v>90</v>
      </c>
      <c r="M1036" s="165" t="s">
        <v>79</v>
      </c>
      <c r="N1036" s="59" t="str">
        <f>IF(職員設定!$V$8="","",職員設定!$V$8)</f>
        <v>通勤手当</v>
      </c>
      <c r="O1036" s="151">
        <f>IF(O993&lt;&gt;"",職員設定!$V$26,"0")</f>
        <v>7100</v>
      </c>
      <c r="P1036" s="2"/>
      <c r="Q1036" s="299" t="s">
        <v>79</v>
      </c>
      <c r="R1036" s="165" t="s">
        <v>79</v>
      </c>
      <c r="S1036" s="59" t="str">
        <f>IF(職員設定!$V$8="","",職員設定!$V$8)</f>
        <v>通勤手当</v>
      </c>
      <c r="T1036" s="151">
        <f>IF(T993&lt;&gt;"",職員設定!$V$26,"0")</f>
        <v>7100</v>
      </c>
      <c r="U1036" s="2"/>
      <c r="V1036" s="299" t="s">
        <v>79</v>
      </c>
      <c r="W1036" s="165" t="s">
        <v>79</v>
      </c>
      <c r="X1036" s="59" t="str">
        <f>IF(職員設定!$V$8="","",職員設定!$V$8)</f>
        <v>通勤手当</v>
      </c>
      <c r="Y1036" s="151">
        <f>IF(Y993&lt;&gt;"",職員設定!$V$26,"0")</f>
        <v>7100</v>
      </c>
      <c r="Z1036" s="2"/>
      <c r="AA1036" s="299" t="s">
        <v>79</v>
      </c>
      <c r="AB1036" s="165" t="s">
        <v>79</v>
      </c>
      <c r="AC1036" s="59" t="str">
        <f>IF(職員設定!$V$8="","",職員設定!$V$8)</f>
        <v>通勤手当</v>
      </c>
      <c r="AD1036" s="151" t="str">
        <f>IF(AD993&lt;&gt;"",職員設定!$V$26,"0")</f>
        <v>0</v>
      </c>
      <c r="AE1036" s="2"/>
      <c r="AF1036" s="299" t="s">
        <v>79</v>
      </c>
      <c r="AG1036" s="165" t="s">
        <v>79</v>
      </c>
      <c r="AH1036" s="59" t="str">
        <f>IF(職員設定!$V$8="","",職員設定!$V$8)</f>
        <v>通勤手当</v>
      </c>
      <c r="AI1036" s="151" t="str">
        <f>IF(AI993&lt;&gt;"",職員設定!$V$26,"0")</f>
        <v>0</v>
      </c>
      <c r="AJ1036" s="2"/>
      <c r="AK1036" s="299" t="s">
        <v>79</v>
      </c>
      <c r="AL1036" s="165" t="s">
        <v>79</v>
      </c>
      <c r="AM1036" s="59" t="str">
        <f>IF(職員設定!$V$8="","",職員設定!$V$8)</f>
        <v>通勤手当</v>
      </c>
      <c r="AN1036" s="151" t="str">
        <f>IF(AN993&lt;&gt;"",職員設定!$V$26,"0")</f>
        <v>0</v>
      </c>
      <c r="AO1036" s="2"/>
      <c r="AP1036" s="299" t="s">
        <v>79</v>
      </c>
      <c r="AQ1036" s="165" t="s">
        <v>79</v>
      </c>
      <c r="AR1036" s="59" t="str">
        <f>IF(職員設定!$V$8="","",職員設定!$V$8)</f>
        <v>通勤手当</v>
      </c>
      <c r="AS1036" s="151" t="str">
        <f>IF(AS993&lt;&gt;"",職員設定!$V$26,"0")</f>
        <v>0</v>
      </c>
      <c r="AT1036" s="2"/>
      <c r="AU1036" s="299" t="s">
        <v>79</v>
      </c>
      <c r="AV1036" s="165" t="s">
        <v>79</v>
      </c>
      <c r="AW1036" s="59" t="str">
        <f>IF(職員設定!$V$8="","",職員設定!$V$8)</f>
        <v>通勤手当</v>
      </c>
      <c r="AX1036" s="151" t="str">
        <f>IF(AX993&lt;&gt;"",職員設定!$V$26,"0")</f>
        <v>0</v>
      </c>
      <c r="AY1036" s="2"/>
      <c r="AZ1036" s="299" t="s">
        <v>79</v>
      </c>
      <c r="BA1036" s="165" t="s">
        <v>79</v>
      </c>
      <c r="BB1036" s="59" t="str">
        <f>IF(職員設定!$V$8="","",職員設定!$V$8)</f>
        <v>通勤手当</v>
      </c>
      <c r="BC1036" s="151" t="str">
        <f>IF(BC993&lt;&gt;"",職員設定!$V$26,"0")</f>
        <v>0</v>
      </c>
      <c r="BD1036" s="2"/>
      <c r="BE1036" s="299" t="s">
        <v>79</v>
      </c>
      <c r="BF1036" s="165" t="s">
        <v>79</v>
      </c>
      <c r="BG1036" s="59" t="str">
        <f>IF(職員設定!$V$8="","",職員設定!$V$8)</f>
        <v>通勤手当</v>
      </c>
      <c r="BH1036" s="151" t="str">
        <f>IF(BH993&lt;&gt;"",職員設定!$V$26,"0")</f>
        <v>0</v>
      </c>
      <c r="BI1036" s="2"/>
      <c r="BJ1036" s="299" t="s">
        <v>79</v>
      </c>
      <c r="BK1036" s="165" t="s">
        <v>79</v>
      </c>
      <c r="BL1036" s="95"/>
      <c r="BM1036" s="159"/>
      <c r="BN1036" s="2"/>
      <c r="BO1036" s="29" t="s">
        <v>79</v>
      </c>
      <c r="BP1036" s="165" t="s">
        <v>116</v>
      </c>
      <c r="BQ1036" s="95"/>
      <c r="BR1036" s="159"/>
      <c r="BS1036" s="2"/>
      <c r="BT1036" s="29" t="s">
        <v>79</v>
      </c>
      <c r="BU1036" s="165" t="s">
        <v>116</v>
      </c>
      <c r="BV1036" s="95"/>
      <c r="BW1036" s="159"/>
      <c r="BX1036" s="2"/>
      <c r="BY1036" s="29" t="s">
        <v>79</v>
      </c>
      <c r="BZ1036" s="165" t="s">
        <v>116</v>
      </c>
      <c r="CA1036" s="290" t="s">
        <v>14</v>
      </c>
      <c r="CB1036" s="290" t="s">
        <v>14</v>
      </c>
      <c r="CC1036" s="603" t="s">
        <v>121</v>
      </c>
    </row>
    <row r="1037" spans="1:81" ht="18" customHeight="1">
      <c r="A1037" s="1180"/>
      <c r="B1037" s="1134"/>
      <c r="C1037" s="1135"/>
      <c r="D1037" s="61" t="str">
        <f>IF(職員設定!$W$8="","",職員設定!$W$8)</f>
        <v>課税通勤手当</v>
      </c>
      <c r="E1037" s="156">
        <v>1720</v>
      </c>
      <c r="F1037" s="2"/>
      <c r="G1037" s="1093">
        <f>SUM(G993:G1031)-G1032</f>
        <v>0</v>
      </c>
      <c r="H1037" s="1102">
        <f>SUM(H993:H1031)-H1032</f>
        <v>18705</v>
      </c>
      <c r="I1037" s="61" t="str">
        <f>IF(職員設定!$W$8="","",職員設定!$W$8)</f>
        <v>課税通勤手当</v>
      </c>
      <c r="J1037" s="156">
        <v>1300</v>
      </c>
      <c r="K1037" s="2"/>
      <c r="L1037" s="1093">
        <f>SUM(L993:L1031)-L1032</f>
        <v>0</v>
      </c>
      <c r="M1037" s="1102">
        <f>SUM(M993:M1031)-M1032</f>
        <v>18637</v>
      </c>
      <c r="N1037" s="61" t="str">
        <f>IF(職員設定!$W$8="","",職員設定!$W$8)</f>
        <v>課税通勤手当</v>
      </c>
      <c r="O1037" s="151">
        <v>1300</v>
      </c>
      <c r="P1037" s="2"/>
      <c r="Q1037" s="999">
        <f>SUM(Q993:Q1031)-Q1032</f>
        <v>0</v>
      </c>
      <c r="R1037" s="992">
        <f>SUM(R993:R1031)-R1032</f>
        <v>18671</v>
      </c>
      <c r="S1037" s="61" t="str">
        <f>IF(職員設定!$W$8="","",職員設定!$W$8)</f>
        <v>課税通勤手当</v>
      </c>
      <c r="T1037" s="151">
        <v>1720</v>
      </c>
      <c r="U1037" s="2"/>
      <c r="V1037" s="999">
        <f>SUM(V993:V1031)-V1032</f>
        <v>0</v>
      </c>
      <c r="W1037" s="992">
        <f>SUM(W993:W1031)-W1032</f>
        <v>18580</v>
      </c>
      <c r="X1037" s="61" t="str">
        <f>IF(職員設定!$W$8="","",職員設定!$W$8)</f>
        <v>課税通勤手当</v>
      </c>
      <c r="Y1037" s="151">
        <v>2140</v>
      </c>
      <c r="Z1037" s="2"/>
      <c r="AA1037" s="999">
        <f>SUM(AA993:AA1031)-AA1032</f>
        <v>1</v>
      </c>
      <c r="AB1037" s="992">
        <f>SUM(AB993:AB1031)-AB1032</f>
        <v>18591</v>
      </c>
      <c r="AC1037" s="61" t="str">
        <f>IF(職員設定!$W$8="","",職員設定!$W$8)</f>
        <v>課税通勤手当</v>
      </c>
      <c r="AD1037" s="151" t="str">
        <f>IF(AD993&lt;&gt;"",職員設定!$W$26,"0")</f>
        <v>0</v>
      </c>
      <c r="AE1037" s="2"/>
      <c r="AF1037" s="999">
        <f>SUM(AF993:AF1031)-AF1032</f>
        <v>0</v>
      </c>
      <c r="AG1037" s="992">
        <f>SUM(AG993:AG1031)-AG1032</f>
        <v>0</v>
      </c>
      <c r="AH1037" s="61" t="str">
        <f>IF(職員設定!$W$8="","",職員設定!$W$8)</f>
        <v>課税通勤手当</v>
      </c>
      <c r="AI1037" s="151" t="str">
        <f>IF(AI993&lt;&gt;"",職員設定!$W$26,"0")</f>
        <v>0</v>
      </c>
      <c r="AJ1037" s="2"/>
      <c r="AK1037" s="999">
        <f>SUM(AK993:AK1031)-AK1032</f>
        <v>0</v>
      </c>
      <c r="AL1037" s="992">
        <f>SUM(AL993:AL1031)-AL1032</f>
        <v>0</v>
      </c>
      <c r="AM1037" s="61" t="str">
        <f>IF(職員設定!$W$8="","",職員設定!$W$8)</f>
        <v>課税通勤手当</v>
      </c>
      <c r="AN1037" s="151" t="str">
        <f>IF(AN993&lt;&gt;"",職員設定!$W$26,"0")</f>
        <v>0</v>
      </c>
      <c r="AO1037" s="2"/>
      <c r="AP1037" s="999">
        <f>SUM(AP993:AP1031)-AP1032</f>
        <v>0</v>
      </c>
      <c r="AQ1037" s="992">
        <f>SUM(AQ993:AQ1031)-AQ1032</f>
        <v>0</v>
      </c>
      <c r="AR1037" s="61" t="str">
        <f>IF(職員設定!$W$8="","",職員設定!$W$8)</f>
        <v>課税通勤手当</v>
      </c>
      <c r="AS1037" s="151" t="str">
        <f>IF(AS993&lt;&gt;"",職員設定!$W$26,"0")</f>
        <v>0</v>
      </c>
      <c r="AT1037" s="2"/>
      <c r="AU1037" s="999">
        <f>SUM(AU993:AU1031)-AU1032</f>
        <v>0</v>
      </c>
      <c r="AV1037" s="992">
        <f>SUM(AV993:AV1031)-AV1032</f>
        <v>0</v>
      </c>
      <c r="AW1037" s="61" t="str">
        <f>IF(職員設定!$W$8="","",職員設定!$W$8)</f>
        <v>課税通勤手当</v>
      </c>
      <c r="AX1037" s="151" t="str">
        <f>IF(AX993&lt;&gt;"",職員設定!$W$26,"0")</f>
        <v>0</v>
      </c>
      <c r="AY1037" s="2"/>
      <c r="AZ1037" s="999">
        <f>SUM(AZ993:AZ1031)-AZ1032</f>
        <v>0</v>
      </c>
      <c r="BA1037" s="992">
        <f>SUM(BA993:BA1031)-BA1032</f>
        <v>0</v>
      </c>
      <c r="BB1037" s="61" t="str">
        <f>IF(職員設定!$W$8="","",職員設定!$W$8)</f>
        <v>課税通勤手当</v>
      </c>
      <c r="BC1037" s="151" t="str">
        <f>IF(BC993&lt;&gt;"",職員設定!$W$26,"0")</f>
        <v>0</v>
      </c>
      <c r="BD1037" s="2"/>
      <c r="BE1037" s="999">
        <f>SUM(BE993:BE1031)-BE1032</f>
        <v>0</v>
      </c>
      <c r="BF1037" s="992">
        <f>SUM(BF993:BF1031)-BF1032</f>
        <v>0</v>
      </c>
      <c r="BG1037" s="61" t="str">
        <f>IF(職員設定!$W$8="","",職員設定!$W$8)</f>
        <v>課税通勤手当</v>
      </c>
      <c r="BH1037" s="151" t="str">
        <f>IF(BH993&lt;&gt;"",職員設定!$W$26,"0")</f>
        <v>0</v>
      </c>
      <c r="BI1037" s="2"/>
      <c r="BJ1037" s="999">
        <f>SUM(BJ993:BJ1031)-BJ1032</f>
        <v>0</v>
      </c>
      <c r="BK1037" s="992">
        <f>SUM(BK993:BK1031)-BK1032</f>
        <v>0</v>
      </c>
      <c r="BL1037" s="97"/>
      <c r="BM1037" s="159"/>
      <c r="BN1037" s="2"/>
      <c r="BO1037" s="999">
        <f>SUM(BO993:BO1031)-BO1032</f>
        <v>0</v>
      </c>
      <c r="BP1037" s="957">
        <f>SUM(BP993:BP1031)-BP1032</f>
        <v>0</v>
      </c>
      <c r="BQ1037" s="97"/>
      <c r="BR1037" s="159"/>
      <c r="BS1037" s="2"/>
      <c r="BT1037" s="999">
        <f>SUM(BT993:BT1031)-BT1032</f>
        <v>0</v>
      </c>
      <c r="BU1037" s="957">
        <f>SUM(BU993:BU1031)-BU1032</f>
        <v>0</v>
      </c>
      <c r="BV1037" s="97"/>
      <c r="BW1037" s="159"/>
      <c r="BX1037" s="2"/>
      <c r="BY1037" s="999">
        <f>SUM(BY993:BY1031)-BY1032</f>
        <v>0</v>
      </c>
      <c r="BZ1037" s="957">
        <f>SUM(BZ993:BZ1031)-BZ1032</f>
        <v>0</v>
      </c>
      <c r="CA1037" s="1089">
        <f>SUM(CA993:CA1031)-CA1032</f>
        <v>93185</v>
      </c>
      <c r="CB1037" s="1088">
        <f>SUM(CB993:CB1031)-CB1032</f>
        <v>37342</v>
      </c>
      <c r="CC1037" s="1015" t="str">
        <f>IF(BZ1037+BU1037+BP1037+BK1037+BF1037+BA1037+AV1037+AQ1037+AL1037+AG1037+AB1037+W1037+R1037+CB1048+CC1048-CC1049-CB1049=0,"〇",BZ1037+BU1037+BP1037+BK1037+BF1037+BA1037+AV1037+AQ1037+AL1037+AG1037+AB1037+W1037+R1037+CB1048+CC1048-CC1049-CB1049)</f>
        <v>〇</v>
      </c>
    </row>
    <row r="1038" spans="1:81" ht="18" customHeight="1">
      <c r="A1038" s="1180"/>
      <c r="B1038" s="1134"/>
      <c r="C1038" s="1135"/>
      <c r="D1038" s="62" t="str">
        <f>IF(職員設定!$X$8="","",職員設定!$X$8)</f>
        <v>名称</v>
      </c>
      <c r="E1038" s="157">
        <f>IF(E993&lt;&gt;"",職員設定!$X$26,"0")</f>
        <v>0</v>
      </c>
      <c r="F1038" s="2"/>
      <c r="G1038" s="1046"/>
      <c r="H1038" s="1096"/>
      <c r="I1038" s="62" t="str">
        <f>IF(職員設定!$X$8="","",職員設定!$X$8)</f>
        <v>名称</v>
      </c>
      <c r="J1038" s="157">
        <f>IF(J993&lt;&gt;"",職員設定!$X$26,"0")</f>
        <v>0</v>
      </c>
      <c r="K1038" s="2"/>
      <c r="L1038" s="1046"/>
      <c r="M1038" s="1096"/>
      <c r="N1038" s="62" t="str">
        <f>IF(職員設定!$X$8="","",職員設定!$X$8)</f>
        <v>名称</v>
      </c>
      <c r="O1038" s="152">
        <f>IF(O993&lt;&gt;"",職員設定!$X$26,"0")</f>
        <v>0</v>
      </c>
      <c r="P1038" s="2"/>
      <c r="Q1038" s="974"/>
      <c r="R1038" s="993"/>
      <c r="S1038" s="62" t="str">
        <f>IF(職員設定!$X$8="","",職員設定!$X$8)</f>
        <v>名称</v>
      </c>
      <c r="T1038" s="152">
        <f>IF(T993&lt;&gt;"",職員設定!$X$26,"0")</f>
        <v>0</v>
      </c>
      <c r="U1038" s="2"/>
      <c r="V1038" s="974"/>
      <c r="W1038" s="993"/>
      <c r="X1038" s="62" t="str">
        <f>IF(職員設定!$X$8="","",職員設定!$X$8)</f>
        <v>名称</v>
      </c>
      <c r="Y1038" s="152">
        <f>IF(Y993&lt;&gt;"",職員設定!$X$26,"0")</f>
        <v>0</v>
      </c>
      <c r="Z1038" s="2"/>
      <c r="AA1038" s="974"/>
      <c r="AB1038" s="993"/>
      <c r="AC1038" s="62" t="str">
        <f>IF(職員設定!$X$8="","",職員設定!$X$8)</f>
        <v>名称</v>
      </c>
      <c r="AD1038" s="152" t="str">
        <f>IF(AD993&lt;&gt;"",職員設定!$X$26,"0")</f>
        <v>0</v>
      </c>
      <c r="AE1038" s="2"/>
      <c r="AF1038" s="974"/>
      <c r="AG1038" s="993"/>
      <c r="AH1038" s="62" t="str">
        <f>IF(職員設定!$X$8="","",職員設定!$X$8)</f>
        <v>名称</v>
      </c>
      <c r="AI1038" s="152" t="str">
        <f>IF(AI993&lt;&gt;"",職員設定!$X$26,"0")</f>
        <v>0</v>
      </c>
      <c r="AJ1038" s="2"/>
      <c r="AK1038" s="974"/>
      <c r="AL1038" s="993"/>
      <c r="AM1038" s="62" t="str">
        <f>IF(職員設定!$X$8="","",職員設定!$X$8)</f>
        <v>名称</v>
      </c>
      <c r="AN1038" s="152" t="str">
        <f>IF(AN993&lt;&gt;"",職員設定!$X$26,"0")</f>
        <v>0</v>
      </c>
      <c r="AO1038" s="2"/>
      <c r="AP1038" s="974"/>
      <c r="AQ1038" s="993"/>
      <c r="AR1038" s="62" t="str">
        <f>IF(職員設定!$X$8="","",職員設定!$X$8)</f>
        <v>名称</v>
      </c>
      <c r="AS1038" s="152" t="str">
        <f>IF(AS993&lt;&gt;"",職員設定!$X$26,"0")</f>
        <v>0</v>
      </c>
      <c r="AT1038" s="2"/>
      <c r="AU1038" s="974"/>
      <c r="AV1038" s="993"/>
      <c r="AW1038" s="62" t="str">
        <f>IF(職員設定!$X$8="","",職員設定!$X$8)</f>
        <v>名称</v>
      </c>
      <c r="AX1038" s="152" t="str">
        <f>IF(AX993&lt;&gt;"",職員設定!$X$26,"0")</f>
        <v>0</v>
      </c>
      <c r="AY1038" s="2"/>
      <c r="AZ1038" s="974"/>
      <c r="BA1038" s="993"/>
      <c r="BB1038" s="62" t="str">
        <f>IF(職員設定!$X$8="","",職員設定!$X$8)</f>
        <v>名称</v>
      </c>
      <c r="BC1038" s="152" t="str">
        <f>IF(BC993&lt;&gt;"",職員設定!$X$26,"0")</f>
        <v>0</v>
      </c>
      <c r="BD1038" s="2"/>
      <c r="BE1038" s="974"/>
      <c r="BF1038" s="993"/>
      <c r="BG1038" s="62" t="str">
        <f>IF(職員設定!$X$8="","",職員設定!$X$8)</f>
        <v>名称</v>
      </c>
      <c r="BH1038" s="152" t="str">
        <f>IF(BH993&lt;&gt;"",職員設定!$X$26,"0")</f>
        <v>0</v>
      </c>
      <c r="BI1038" s="2"/>
      <c r="BJ1038" s="974"/>
      <c r="BK1038" s="993"/>
      <c r="BL1038" s="99"/>
      <c r="BM1038" s="160"/>
      <c r="BN1038" s="2"/>
      <c r="BO1038" s="974"/>
      <c r="BP1038" s="958"/>
      <c r="BQ1038" s="99"/>
      <c r="BR1038" s="160"/>
      <c r="BS1038" s="2"/>
      <c r="BT1038" s="974"/>
      <c r="BU1038" s="958"/>
      <c r="BV1038" s="99"/>
      <c r="BW1038" s="160"/>
      <c r="BX1038" s="2"/>
      <c r="BY1038" s="974"/>
      <c r="BZ1038" s="958"/>
      <c r="CA1038" s="1004"/>
      <c r="CB1038" s="1020"/>
      <c r="CC1038" s="1016"/>
    </row>
    <row r="1039" spans="1:81" ht="18" customHeight="1" thickBot="1">
      <c r="A1039" s="1180"/>
      <c r="B1039" s="1136"/>
      <c r="C1039" s="1137"/>
      <c r="D1039" s="63" t="str">
        <f>IF(職員設定!$Y$8="","",職員設定!$Y$8)</f>
        <v>名称</v>
      </c>
      <c r="E1039" s="158">
        <f>IF(E993&lt;&gt;"",職員設定!$Y$26,"0")</f>
        <v>0</v>
      </c>
      <c r="F1039" s="2"/>
      <c r="G1039" s="1094"/>
      <c r="H1039" s="1097"/>
      <c r="I1039" s="63" t="str">
        <f>IF(職員設定!$Y$8="","",職員設定!$Y$8)</f>
        <v>名称</v>
      </c>
      <c r="J1039" s="158">
        <f>IF(J993&lt;&gt;"",職員設定!$Y$26,"0")</f>
        <v>0</v>
      </c>
      <c r="K1039" s="2"/>
      <c r="L1039" s="1094"/>
      <c r="M1039" s="1097"/>
      <c r="N1039" s="63" t="str">
        <f>IF(職員設定!$Y$8="","",職員設定!$Y$8)</f>
        <v>名称</v>
      </c>
      <c r="O1039" s="153">
        <f>IF(O993&lt;&gt;"",職員設定!$Y$26,"0")</f>
        <v>0</v>
      </c>
      <c r="P1039" s="24"/>
      <c r="Q1039" s="975"/>
      <c r="R1039" s="994"/>
      <c r="S1039" s="63" t="str">
        <f>IF(職員設定!$Y$8="","",職員設定!$Y$8)</f>
        <v>名称</v>
      </c>
      <c r="T1039" s="153">
        <f>IF(T993&lt;&gt;"",職員設定!$Y$26,"0")</f>
        <v>0</v>
      </c>
      <c r="U1039" s="24"/>
      <c r="V1039" s="975"/>
      <c r="W1039" s="994"/>
      <c r="X1039" s="63" t="str">
        <f>IF(職員設定!$Y$8="","",職員設定!$Y$8)</f>
        <v>名称</v>
      </c>
      <c r="Y1039" s="153">
        <f>IF(Y993&lt;&gt;"",職員設定!$Y$26,"0")</f>
        <v>0</v>
      </c>
      <c r="Z1039" s="24"/>
      <c r="AA1039" s="975"/>
      <c r="AB1039" s="994"/>
      <c r="AC1039" s="63" t="str">
        <f>IF(職員設定!$Y$8="","",職員設定!$Y$8)</f>
        <v>名称</v>
      </c>
      <c r="AD1039" s="153" t="str">
        <f>IF(AD993&lt;&gt;"",職員設定!$Y$26,"0")</f>
        <v>0</v>
      </c>
      <c r="AE1039" s="24"/>
      <c r="AF1039" s="975"/>
      <c r="AG1039" s="994"/>
      <c r="AH1039" s="63" t="str">
        <f>IF(職員設定!$Y$8="","",職員設定!$Y$8)</f>
        <v>名称</v>
      </c>
      <c r="AI1039" s="153" t="str">
        <f>IF(AI993&lt;&gt;"",職員設定!$Y$26,"0")</f>
        <v>0</v>
      </c>
      <c r="AJ1039" s="24"/>
      <c r="AK1039" s="975"/>
      <c r="AL1039" s="994"/>
      <c r="AM1039" s="63" t="str">
        <f>IF(職員設定!$Y$8="","",職員設定!$Y$8)</f>
        <v>名称</v>
      </c>
      <c r="AN1039" s="153" t="str">
        <f>IF(AN993&lt;&gt;"",職員設定!$Y$26,"0")</f>
        <v>0</v>
      </c>
      <c r="AO1039" s="24"/>
      <c r="AP1039" s="975"/>
      <c r="AQ1039" s="994"/>
      <c r="AR1039" s="63" t="str">
        <f>IF(職員設定!$Y$8="","",職員設定!$Y$8)</f>
        <v>名称</v>
      </c>
      <c r="AS1039" s="153" t="str">
        <f>IF(AS993&lt;&gt;"",職員設定!$Y$26,"0")</f>
        <v>0</v>
      </c>
      <c r="AT1039" s="24"/>
      <c r="AU1039" s="975"/>
      <c r="AV1039" s="994"/>
      <c r="AW1039" s="63" t="str">
        <f>IF(職員設定!$Y$8="","",職員設定!$Y$8)</f>
        <v>名称</v>
      </c>
      <c r="AX1039" s="153" t="str">
        <f>IF(AX993&lt;&gt;"",職員設定!$Y$26,"0")</f>
        <v>0</v>
      </c>
      <c r="AY1039" s="24"/>
      <c r="AZ1039" s="975"/>
      <c r="BA1039" s="994"/>
      <c r="BB1039" s="63" t="str">
        <f>IF(職員設定!$Y$8="","",職員設定!$Y$8)</f>
        <v>名称</v>
      </c>
      <c r="BC1039" s="153" t="str">
        <f>IF(BC993&lt;&gt;"",職員設定!$Y$26,"0")</f>
        <v>0</v>
      </c>
      <c r="BD1039" s="24"/>
      <c r="BE1039" s="975"/>
      <c r="BF1039" s="994"/>
      <c r="BG1039" s="63" t="str">
        <f>IF(職員設定!$Y$8="","",職員設定!$Y$8)</f>
        <v>名称</v>
      </c>
      <c r="BH1039" s="153" t="str">
        <f>IF(BH993&lt;&gt;"",職員設定!$Y$26,"0")</f>
        <v>0</v>
      </c>
      <c r="BI1039" s="24"/>
      <c r="BJ1039" s="975"/>
      <c r="BK1039" s="994"/>
      <c r="BL1039" s="101"/>
      <c r="BM1039" s="161"/>
      <c r="BN1039" s="2"/>
      <c r="BO1039" s="975"/>
      <c r="BP1039" s="959"/>
      <c r="BQ1039" s="101"/>
      <c r="BR1039" s="161"/>
      <c r="BS1039" s="2"/>
      <c r="BT1039" s="975"/>
      <c r="BU1039" s="959"/>
      <c r="BV1039" s="101"/>
      <c r="BW1039" s="161"/>
      <c r="BX1039" s="2"/>
      <c r="BY1039" s="975"/>
      <c r="BZ1039" s="959"/>
      <c r="CA1039" s="1005"/>
      <c r="CB1039" s="1021"/>
      <c r="CC1039" s="1017"/>
    </row>
    <row r="1040" spans="1:81" ht="18" customHeight="1">
      <c r="A1040" s="1180"/>
      <c r="B1040" s="1138"/>
      <c r="C1040" s="1139"/>
      <c r="D1040" s="64" t="s">
        <v>15</v>
      </c>
      <c r="E1040" s="8">
        <f>E1039+E1038+E1037+E1036+E1030+E1026+E1022+E1018+E1014+E1010+E1006+E1003+E1000+E997+E994-E1034</f>
        <v>176161</v>
      </c>
      <c r="F1040" s="963" t="str">
        <f>IF(E1041=F1041,"〇","×")</f>
        <v>〇</v>
      </c>
      <c r="G1040" s="964"/>
      <c r="H1040" s="965"/>
      <c r="I1040" s="64" t="s">
        <v>15</v>
      </c>
      <c r="J1040" s="8">
        <f>J1039+J1038+J1037+J1036+J1030+J1026+J1022+J1018+J1014+J1010+J1006+J1003+J1000+J997+J994-J1034</f>
        <v>175127</v>
      </c>
      <c r="K1040" s="963" t="str">
        <f>IF(J1041=K1041,"〇","×")</f>
        <v>〇</v>
      </c>
      <c r="L1040" s="964"/>
      <c r="M1040" s="1098"/>
      <c r="N1040" s="64" t="s">
        <v>15</v>
      </c>
      <c r="O1040" s="8">
        <f>O1039+O1038+O1037+O1036+O1030+O1026+O1022+O1018+O1014+O1010+O1006+O1003+O1000+O997+O994-O1034</f>
        <v>175434</v>
      </c>
      <c r="P1040" s="963" t="str">
        <f>IF(O1041=P1041,"〇","×")</f>
        <v>〇</v>
      </c>
      <c r="Q1040" s="964"/>
      <c r="R1040" s="965"/>
      <c r="S1040" s="64" t="s">
        <v>15</v>
      </c>
      <c r="T1040" s="8">
        <f>T1039+T1038+T1037+T1036+T1030+T1026+T1022+T1018+T1014+T1010+T1006+T1003+T1000+T997+T994-T1034</f>
        <v>175036</v>
      </c>
      <c r="U1040" s="963" t="str">
        <f>IF(T1041=U1041,"〇","×")</f>
        <v>〇</v>
      </c>
      <c r="V1040" s="964"/>
      <c r="W1040" s="965"/>
      <c r="X1040" s="64" t="s">
        <v>15</v>
      </c>
      <c r="Y1040" s="8">
        <f>Y1039+Y1038+Y1037+Y1036+Y1030+Y1026+Y1022+Y1018+Y1014+Y1010+Y1006+Y1003+Y1000+Y997+Y994-Y1034</f>
        <v>175558</v>
      </c>
      <c r="Z1040" s="963" t="str">
        <f>IF(Y1041=Z1041,"〇","×")</f>
        <v>〇</v>
      </c>
      <c r="AA1040" s="964"/>
      <c r="AB1040" s="965"/>
      <c r="AC1040" s="64" t="s">
        <v>15</v>
      </c>
      <c r="AD1040" s="8">
        <f>AD1039+AD1038+AD1037+AD1036+AD1030+AD1026+AD1022+AD1018+AD1014+AD1010+AD1006+AD1003+AD1000+AD997+AD994-AD1034</f>
        <v>0</v>
      </c>
      <c r="AE1040" s="963" t="str">
        <f>IF(AD1041=AE1041,"〇","×")</f>
        <v>〇</v>
      </c>
      <c r="AF1040" s="964"/>
      <c r="AG1040" s="965"/>
      <c r="AH1040" s="64" t="s">
        <v>15</v>
      </c>
      <c r="AI1040" s="8">
        <f>AI1039+AI1038+AI1037+AI1036+AI1030+AI1026+AI1022+AI1018+AI1014+AI1010+AI1006+AI1003+AI1000+AI997+AI994-AI1034</f>
        <v>0</v>
      </c>
      <c r="AJ1040" s="963" t="str">
        <f>IF(AI1041=AJ1041,"〇","×")</f>
        <v>〇</v>
      </c>
      <c r="AK1040" s="964"/>
      <c r="AL1040" s="965"/>
      <c r="AM1040" s="64" t="s">
        <v>15</v>
      </c>
      <c r="AN1040" s="8">
        <f>AN1039+AN1038+AN1037+AN1036+AN1030+AN1026+AN1022+AN1018+AN1014+AN1010+AN1006+AN1003+AN1000+AN997+AN994-AN1034</f>
        <v>0</v>
      </c>
      <c r="AO1040" s="963" t="str">
        <f>IF(AN1041=AO1041,"〇","×")</f>
        <v>〇</v>
      </c>
      <c r="AP1040" s="964"/>
      <c r="AQ1040" s="965"/>
      <c r="AR1040" s="64" t="s">
        <v>15</v>
      </c>
      <c r="AS1040" s="8">
        <f>AS1039+AS1038+AS1037+AS1036+AS1030+AS1026+AS1022+AS1018+AS1014+AS1010+AS1006+AS1003+AS1000+AS997+AS994-AS1034</f>
        <v>0</v>
      </c>
      <c r="AT1040" s="963" t="str">
        <f>IF(AS1041=AT1041,"〇","×")</f>
        <v>〇</v>
      </c>
      <c r="AU1040" s="964"/>
      <c r="AV1040" s="965"/>
      <c r="AW1040" s="64" t="s">
        <v>15</v>
      </c>
      <c r="AX1040" s="8">
        <f>AX1039+AX1038+AX1037+AX1036+AX1030+AX1026+AX1022+AX1018+AX1014+AX1010+AX1006+AX1003+AX1000+AX997+AX994-AX1034</f>
        <v>0</v>
      </c>
      <c r="AY1040" s="963" t="str">
        <f>IF(AX1041=AY1041,"〇","×")</f>
        <v>〇</v>
      </c>
      <c r="AZ1040" s="964"/>
      <c r="BA1040" s="965"/>
      <c r="BB1040" s="64" t="s">
        <v>15</v>
      </c>
      <c r="BC1040" s="8">
        <f>BC1039+BC1038+BC1037+BC1036+BC1030+BC1026+BC1022+BC1018+BC1014+BC1010+BC1006+BC1003+BC1000+BC997+BC994-BC1034</f>
        <v>0</v>
      </c>
      <c r="BD1040" s="963" t="str">
        <f>IF(BC1041=BD1041,"〇","×")</f>
        <v>〇</v>
      </c>
      <c r="BE1040" s="964"/>
      <c r="BF1040" s="965"/>
      <c r="BG1040" s="64" t="s">
        <v>15</v>
      </c>
      <c r="BH1040" s="8">
        <f>BH1039+BH1038+BH1037+BH1036+BH1030+BH1026+BH1022+BH1018+BH1014+BH1010+BH1006+BH1003+BH1000+BH997+BH994-BH1034</f>
        <v>0</v>
      </c>
      <c r="BI1040" s="963" t="str">
        <f>IF(BH1041=BI1041,"〇","×")</f>
        <v>〇</v>
      </c>
      <c r="BJ1040" s="964"/>
      <c r="BK1040" s="965"/>
      <c r="BL1040" s="64" t="s">
        <v>15</v>
      </c>
      <c r="BM1040" s="8">
        <f>BM1010</f>
        <v>0</v>
      </c>
      <c r="BN1040" s="963" t="str">
        <f>IF(BM1041=BN1041,"〇","×")</f>
        <v>〇</v>
      </c>
      <c r="BO1040" s="964"/>
      <c r="BP1040" s="965"/>
      <c r="BQ1040" s="64" t="s">
        <v>15</v>
      </c>
      <c r="BR1040" s="8">
        <f>BR1010</f>
        <v>0</v>
      </c>
      <c r="BS1040" s="963" t="str">
        <f>IF(BR1041=BS1041,"〇","×")</f>
        <v>〇</v>
      </c>
      <c r="BT1040" s="964"/>
      <c r="BU1040" s="965"/>
      <c r="BV1040" s="64" t="s">
        <v>15</v>
      </c>
      <c r="BW1040" s="8">
        <f>BW1010</f>
        <v>0</v>
      </c>
      <c r="BX1040" s="963" t="str">
        <f>IF(BW1041=BX1041,"〇","×")</f>
        <v>〇</v>
      </c>
      <c r="BY1040" s="964"/>
      <c r="BZ1040" s="965"/>
      <c r="CA1040" s="551">
        <f>BW1040+BR1040+BM1040+BH1040+BC1040+AX1040+AS1040+AN1040+AI1040+AD1040+Y1040+T1040+O1040+J1040+E1040</f>
        <v>877316</v>
      </c>
      <c r="CB1040" s="292"/>
      <c r="CC1040" s="697"/>
    </row>
    <row r="1041" spans="1:81" ht="18" customHeight="1" thickBot="1">
      <c r="A1041" s="1180"/>
      <c r="B1041" s="1149"/>
      <c r="C1041" s="1150"/>
      <c r="D1041" s="65" t="s">
        <v>100</v>
      </c>
      <c r="E1041" s="27">
        <f>E1039+E1038+E1037+E1036+E1029+E1025+E1021+E1017+E1013+E1009+E1005+E1002+E999+E996+E993-E1033</f>
        <v>194866</v>
      </c>
      <c r="F1041" s="981">
        <f>E1040+G1037/F993+H1037/F993</f>
        <v>194866</v>
      </c>
      <c r="G1041" s="982"/>
      <c r="H1041" s="359"/>
      <c r="I1041" s="65" t="s">
        <v>100</v>
      </c>
      <c r="J1041" s="27">
        <f>J1039+J1038+J1037+J1036+J1029+J1025+J1021+J1017+J1013+J1009+J1005+J1002+J999+J996+J993-J1033</f>
        <v>193764</v>
      </c>
      <c r="K1041" s="981">
        <f>J1040+L1037/K993+M1037/K993</f>
        <v>193764</v>
      </c>
      <c r="L1041" s="982"/>
      <c r="M1041" s="365"/>
      <c r="N1041" s="65" t="s">
        <v>100</v>
      </c>
      <c r="O1041" s="27">
        <f>O1039+O1038+O1037+O1036+O1029+O1025+O1021+O1017+O1013+O1009+O1005+O1002+O999+O996+O993-O1033</f>
        <v>194105</v>
      </c>
      <c r="P1041" s="981">
        <f>O1040+Q1037/P993+R1037/P993</f>
        <v>194105</v>
      </c>
      <c r="Q1041" s="982"/>
      <c r="R1041" s="359"/>
      <c r="S1041" s="65" t="s">
        <v>100</v>
      </c>
      <c r="T1041" s="27">
        <f>T1039+T1038+T1037+T1036+T1029+T1025+T1021+T1017+T1013+T1009+T1005+T1002+T999+T996+T993-T1033</f>
        <v>193616</v>
      </c>
      <c r="U1041" s="981">
        <f>T1040+V1037/U993+W1037/U993</f>
        <v>193616</v>
      </c>
      <c r="V1041" s="982"/>
      <c r="W1041" s="359"/>
      <c r="X1041" s="65" t="s">
        <v>100</v>
      </c>
      <c r="Y1041" s="27">
        <f>Y1039+Y1038+Y1037+Y1036+Y1029+Y1025+Y1021+Y1017+Y1013+Y1009+Y1005+Y1002+Y999+Y996+Y993-Y1033</f>
        <v>194150</v>
      </c>
      <c r="Z1041" s="981">
        <f>Y1040+AA1037/Z993+AB1037/Z993</f>
        <v>194150</v>
      </c>
      <c r="AA1041" s="982"/>
      <c r="AB1041" s="359"/>
      <c r="AC1041" s="65" t="s">
        <v>100</v>
      </c>
      <c r="AD1041" s="27">
        <f>AD1039+AD1038+AD1037+AD1036+AD1029+AD1025+AD1021+AD1017+AD1013+AD1009+AD1005+AD1002+AD999+AD996+AD993-AD1033</f>
        <v>0</v>
      </c>
      <c r="AE1041" s="981">
        <f>AD1040+AF1037/AE993+AG1037/AE993</f>
        <v>0</v>
      </c>
      <c r="AF1041" s="982"/>
      <c r="AG1041" s="359"/>
      <c r="AH1041" s="65" t="s">
        <v>100</v>
      </c>
      <c r="AI1041" s="27">
        <f>AI1039+AI1038+AI1037+AI1036+AI1029+AI1025+AI1021+AI1017+AI1013+AI1009+AI1005+AI1002+AI999+AI996+AI993-AI1033</f>
        <v>0</v>
      </c>
      <c r="AJ1041" s="981">
        <f>AI1040+AK1037/AJ993+AL1037/AJ993</f>
        <v>0</v>
      </c>
      <c r="AK1041" s="982"/>
      <c r="AL1041" s="359"/>
      <c r="AM1041" s="65" t="s">
        <v>100</v>
      </c>
      <c r="AN1041" s="27">
        <f>AN1039+AN1038+AN1037+AN1036+AN1029+AN1025+AN1021+AN1017+AN1013+AN1009+AN1005+AN1002+AN999+AN996+AN993-AN1033</f>
        <v>0</v>
      </c>
      <c r="AO1041" s="981">
        <f>AN1040+AP1037/AO993+AQ1037/AO993</f>
        <v>0</v>
      </c>
      <c r="AP1041" s="982"/>
      <c r="AQ1041" s="359"/>
      <c r="AR1041" s="65" t="s">
        <v>100</v>
      </c>
      <c r="AS1041" s="27">
        <f>AS1039+AS1038+AS1037+AS1036+AS1029+AS1025+AS1021+AS1017+AS1013+AS1009+AS1005+AS1002+AS999+AS996+AS993-AS1033</f>
        <v>0</v>
      </c>
      <c r="AT1041" s="981">
        <f>AS1040+AU1037/AT993+AV1037/AT993</f>
        <v>0</v>
      </c>
      <c r="AU1041" s="982"/>
      <c r="AV1041" s="359"/>
      <c r="AW1041" s="65" t="s">
        <v>100</v>
      </c>
      <c r="AX1041" s="27">
        <f>AX1039+AX1038+AX1037+AX1036+AX1029+AX1025+AX1021+AX1017+AX1013+AX1009+AX1005+AX1002+AX999+AX996+AX993-AX1033</f>
        <v>0</v>
      </c>
      <c r="AY1041" s="981">
        <f>AX1040+AZ1037/AY993+BA1037/AY993</f>
        <v>0</v>
      </c>
      <c r="AZ1041" s="982"/>
      <c r="BA1041" s="359"/>
      <c r="BB1041" s="65" t="s">
        <v>100</v>
      </c>
      <c r="BC1041" s="27">
        <f>BC1039+BC1038+BC1037+BC1036+BC1029+BC1025+BC1021+BC1017+BC1013+BC1009+BC1005+BC1002+BC999+BC996+BC993-BC1033</f>
        <v>0</v>
      </c>
      <c r="BD1041" s="981">
        <f>BC1040+BE1037/BD993+BF1037/BD993</f>
        <v>0</v>
      </c>
      <c r="BE1041" s="982"/>
      <c r="BF1041" s="359"/>
      <c r="BG1041" s="65" t="s">
        <v>100</v>
      </c>
      <c r="BH1041" s="27">
        <f>BH1039+BH1038+BH1037+BH1036+BH1029+BH1025+BH1021+BH1017+BH1013+BH1009+BH1005+BH1002+BH999+BH996+BH993-BH1033</f>
        <v>0</v>
      </c>
      <c r="BI1041" s="981">
        <f>BH1040+BJ1037/BI993+BK1037/BI993</f>
        <v>0</v>
      </c>
      <c r="BJ1041" s="982"/>
      <c r="BK1041" s="365"/>
      <c r="BL1041" s="65" t="s">
        <v>100</v>
      </c>
      <c r="BM1041" s="27">
        <f>BM1009</f>
        <v>0</v>
      </c>
      <c r="BN1041" s="981">
        <f>BM1040+BO1037/BN993+BP1037/BN993</f>
        <v>0</v>
      </c>
      <c r="BO1041" s="982"/>
      <c r="BP1041" s="359"/>
      <c r="BQ1041" s="65" t="s">
        <v>100</v>
      </c>
      <c r="BR1041" s="27">
        <f>BR1009</f>
        <v>0</v>
      </c>
      <c r="BS1041" s="981">
        <f>BR1040+BT1037/BS993+BU1037/BS993</f>
        <v>0</v>
      </c>
      <c r="BT1041" s="982"/>
      <c r="BU1041" s="359"/>
      <c r="BV1041" s="65" t="s">
        <v>100</v>
      </c>
      <c r="BW1041" s="27">
        <f>BW1009</f>
        <v>0</v>
      </c>
      <c r="BX1041" s="981">
        <f>BW1040+BY1037/BX993+BZ1037/BX993</f>
        <v>0</v>
      </c>
      <c r="BY1041" s="982"/>
      <c r="BZ1041" s="359"/>
      <c r="CA1041" s="552">
        <f>BW1041+BR1041+BM1041+BH1041+BC1041+AX1041+AS1041+AN1041+AI1041+AD1041+Y1041+T1041+O1041+J1041+E1041</f>
        <v>970501</v>
      </c>
      <c r="CB1041" s="293"/>
      <c r="CC1041" s="698"/>
    </row>
    <row r="1042" spans="1:81" ht="18" customHeight="1" thickTop="1">
      <c r="A1042" s="1180"/>
      <c r="B1042" s="1128" t="s">
        <v>227</v>
      </c>
      <c r="C1042" s="1129"/>
      <c r="D1042" s="66" t="s">
        <v>17</v>
      </c>
      <c r="E1042" s="74">
        <f>IF(E993="","",職員設定!$L$26)</f>
        <v>160000</v>
      </c>
      <c r="F1042" s="114"/>
      <c r="G1042" s="291"/>
      <c r="H1042" s="67"/>
      <c r="I1042" s="66" t="s">
        <v>17</v>
      </c>
      <c r="J1042" s="74">
        <f>IF(J993="","",職員設定!$L$26)</f>
        <v>160000</v>
      </c>
      <c r="K1042" s="114"/>
      <c r="L1042" s="291"/>
      <c r="M1042" s="291"/>
      <c r="N1042" s="66" t="s">
        <v>17</v>
      </c>
      <c r="O1042" s="74">
        <f>IF(O993="","",職員設定!$L$26)</f>
        <v>160000</v>
      </c>
      <c r="P1042" s="950" t="s">
        <v>222</v>
      </c>
      <c r="Q1042" s="951"/>
      <c r="R1042" s="952"/>
      <c r="S1042" s="66" t="s">
        <v>17</v>
      </c>
      <c r="T1042" s="74">
        <f>IF(T993="","",職員設定!$L$26)</f>
        <v>160000</v>
      </c>
      <c r="U1042" s="950" t="s">
        <v>222</v>
      </c>
      <c r="V1042" s="951"/>
      <c r="W1042" s="952"/>
      <c r="X1042" s="66" t="s">
        <v>17</v>
      </c>
      <c r="Y1042" s="74">
        <f>IF(Y993="","",職員設定!$L$26)</f>
        <v>160000</v>
      </c>
      <c r="Z1042" s="950" t="s">
        <v>222</v>
      </c>
      <c r="AA1042" s="951"/>
      <c r="AB1042" s="952"/>
      <c r="AC1042" s="66" t="s">
        <v>17</v>
      </c>
      <c r="AD1042" s="74" t="str">
        <f>IF(AD993="","",職員設定!$L$26)</f>
        <v/>
      </c>
      <c r="AE1042" s="950" t="s">
        <v>222</v>
      </c>
      <c r="AF1042" s="951"/>
      <c r="AG1042" s="952"/>
      <c r="AH1042" s="66" t="s">
        <v>17</v>
      </c>
      <c r="AI1042" s="74" t="str">
        <f>IF(AI993="","",職員設定!$L$26)</f>
        <v/>
      </c>
      <c r="AJ1042" s="950" t="s">
        <v>222</v>
      </c>
      <c r="AK1042" s="951"/>
      <c r="AL1042" s="952"/>
      <c r="AM1042" s="66" t="s">
        <v>17</v>
      </c>
      <c r="AN1042" s="74" t="str">
        <f>IF(AN993="","",職員設定!$L$26)</f>
        <v/>
      </c>
      <c r="AO1042" s="950" t="s">
        <v>222</v>
      </c>
      <c r="AP1042" s="951"/>
      <c r="AQ1042" s="952"/>
      <c r="AR1042" s="66" t="s">
        <v>17</v>
      </c>
      <c r="AS1042" s="74" t="str">
        <f>IF(AS993="","",職員設定!$L$26)</f>
        <v/>
      </c>
      <c r="AT1042" s="950" t="s">
        <v>222</v>
      </c>
      <c r="AU1042" s="951"/>
      <c r="AV1042" s="952"/>
      <c r="AW1042" s="66" t="s">
        <v>17</v>
      </c>
      <c r="AX1042" s="74" t="str">
        <f>IF(AX993="","",職員設定!$L$26)</f>
        <v/>
      </c>
      <c r="AY1042" s="950" t="s">
        <v>222</v>
      </c>
      <c r="AZ1042" s="951"/>
      <c r="BA1042" s="952"/>
      <c r="BB1042" s="66" t="s">
        <v>17</v>
      </c>
      <c r="BC1042" s="74" t="str">
        <f>IF(BC993="","",職員設定!$L$26)</f>
        <v/>
      </c>
      <c r="BD1042" s="950" t="s">
        <v>222</v>
      </c>
      <c r="BE1042" s="951"/>
      <c r="BF1042" s="952"/>
      <c r="BG1042" s="66" t="s">
        <v>17</v>
      </c>
      <c r="BH1042" s="74" t="str">
        <f>IF(BH993="","",職員設定!$L$26)</f>
        <v/>
      </c>
      <c r="BI1042" s="950" t="s">
        <v>222</v>
      </c>
      <c r="BJ1042" s="951"/>
      <c r="BK1042" s="952"/>
      <c r="BL1042" s="66"/>
      <c r="BM1042" s="74"/>
      <c r="BN1042" s="950" t="s">
        <v>222</v>
      </c>
      <c r="BO1042" s="951"/>
      <c r="BP1042" s="952"/>
      <c r="BQ1042" s="66"/>
      <c r="BR1042" s="74"/>
      <c r="BS1042" s="950" t="s">
        <v>222</v>
      </c>
      <c r="BT1042" s="951"/>
      <c r="BU1042" s="952"/>
      <c r="BV1042" s="66"/>
      <c r="BW1042" s="74"/>
      <c r="BX1042" s="950" t="s">
        <v>222</v>
      </c>
      <c r="BY1042" s="951"/>
      <c r="BZ1042" s="952"/>
      <c r="CA1042" s="294"/>
      <c r="CB1042" s="1008" t="s">
        <v>223</v>
      </c>
      <c r="CC1042" s="1010" t="s">
        <v>224</v>
      </c>
    </row>
    <row r="1043" spans="1:81" ht="18" customHeight="1">
      <c r="A1043" s="1180"/>
      <c r="B1043" s="1130"/>
      <c r="C1043" s="1131"/>
      <c r="D1043" s="68" t="s">
        <v>63</v>
      </c>
      <c r="E1043" s="34">
        <v>160000</v>
      </c>
      <c r="F1043" s="1120" t="s">
        <v>104</v>
      </c>
      <c r="G1043" s="1121"/>
      <c r="H1043" s="1148"/>
      <c r="I1043" s="68" t="s">
        <v>63</v>
      </c>
      <c r="J1043" s="34">
        <f>IF(J993="","",E1043)</f>
        <v>160000</v>
      </c>
      <c r="K1043" s="1120" t="s">
        <v>104</v>
      </c>
      <c r="L1043" s="1121"/>
      <c r="M1043" s="759"/>
      <c r="N1043" s="68" t="s">
        <v>63</v>
      </c>
      <c r="O1043" s="34">
        <f>IF(O993="","",J1043)</f>
        <v>160000</v>
      </c>
      <c r="P1043" s="1006" t="s">
        <v>221</v>
      </c>
      <c r="Q1043" s="1007"/>
      <c r="R1043" s="537"/>
      <c r="S1043" s="68" t="s">
        <v>63</v>
      </c>
      <c r="T1043" s="34">
        <f>IF(T993="","",O1043)</f>
        <v>160000</v>
      </c>
      <c r="U1043" s="1006" t="s">
        <v>221</v>
      </c>
      <c r="V1043" s="1007"/>
      <c r="W1043" s="537">
        <v>20000</v>
      </c>
      <c r="X1043" s="68" t="s">
        <v>63</v>
      </c>
      <c r="Y1043" s="34">
        <f>IF(Y993="","",T1043)</f>
        <v>160000</v>
      </c>
      <c r="Z1043" s="1006" t="s">
        <v>221</v>
      </c>
      <c r="AA1043" s="1007"/>
      <c r="AB1043" s="537">
        <v>20000</v>
      </c>
      <c r="AC1043" s="68" t="s">
        <v>63</v>
      </c>
      <c r="AD1043" s="34" t="str">
        <f>IF(AD993="","",Y1043)</f>
        <v/>
      </c>
      <c r="AE1043" s="1006" t="s">
        <v>221</v>
      </c>
      <c r="AF1043" s="1007"/>
      <c r="AG1043" s="537"/>
      <c r="AH1043" s="68" t="s">
        <v>63</v>
      </c>
      <c r="AI1043" s="34" t="str">
        <f>IF(AI993="","",AD1043)</f>
        <v/>
      </c>
      <c r="AJ1043" s="1006" t="s">
        <v>221</v>
      </c>
      <c r="AK1043" s="1007"/>
      <c r="AL1043" s="537"/>
      <c r="AM1043" s="68" t="s">
        <v>63</v>
      </c>
      <c r="AN1043" s="34" t="str">
        <f>IF(AN993="","",AI1043)</f>
        <v/>
      </c>
      <c r="AO1043" s="1006" t="s">
        <v>221</v>
      </c>
      <c r="AP1043" s="1007"/>
      <c r="AQ1043" s="537"/>
      <c r="AR1043" s="68" t="s">
        <v>63</v>
      </c>
      <c r="AS1043" s="34" t="str">
        <f>IF(AS993="","",AN1043)</f>
        <v/>
      </c>
      <c r="AT1043" s="1006" t="s">
        <v>221</v>
      </c>
      <c r="AU1043" s="1007"/>
      <c r="AV1043" s="537"/>
      <c r="AW1043" s="68" t="s">
        <v>63</v>
      </c>
      <c r="AX1043" s="34" t="str">
        <f>IF(AX993="","",AS1043)</f>
        <v/>
      </c>
      <c r="AY1043" s="1006" t="s">
        <v>221</v>
      </c>
      <c r="AZ1043" s="1007"/>
      <c r="BA1043" s="537"/>
      <c r="BB1043" s="68" t="s">
        <v>63</v>
      </c>
      <c r="BC1043" s="34" t="str">
        <f>IF(BC993="","",AX1043)</f>
        <v/>
      </c>
      <c r="BD1043" s="1006" t="s">
        <v>221</v>
      </c>
      <c r="BE1043" s="1007"/>
      <c r="BF1043" s="537"/>
      <c r="BG1043" s="68" t="s">
        <v>63</v>
      </c>
      <c r="BH1043" s="34" t="str">
        <f>IF(BH993="","",BC1043)</f>
        <v/>
      </c>
      <c r="BI1043" s="1006" t="s">
        <v>221</v>
      </c>
      <c r="BJ1043" s="1007"/>
      <c r="BK1043" s="537"/>
      <c r="BL1043" s="68"/>
      <c r="BM1043" s="28"/>
      <c r="BN1043" s="529"/>
      <c r="BO1043" s="527"/>
      <c r="BP1043" s="408"/>
      <c r="BQ1043" s="68"/>
      <c r="BR1043" s="28"/>
      <c r="BS1043" s="529"/>
      <c r="BT1043" s="527"/>
      <c r="BU1043" s="408"/>
      <c r="BV1043" s="68"/>
      <c r="BW1043" s="28"/>
      <c r="BX1043" s="529"/>
      <c r="BY1043" s="527"/>
      <c r="BZ1043" s="408"/>
      <c r="CA1043" s="295"/>
      <c r="CB1043" s="1009"/>
      <c r="CC1043" s="1011"/>
    </row>
    <row r="1044" spans="1:81" ht="18" customHeight="1">
      <c r="A1044" s="1180"/>
      <c r="B1044" s="1130"/>
      <c r="C1044" s="1131"/>
      <c r="D1044" s="68" t="s">
        <v>18</v>
      </c>
      <c r="E1044" s="10">
        <f>IF(E1042="","",(E1043-E1042)*F993)</f>
        <v>0</v>
      </c>
      <c r="F1044" s="498"/>
      <c r="G1044" s="569">
        <f>ROUND(IF(E1044="",0,E1044*E4*F993+E1044*G4*F993),0)</f>
        <v>0</v>
      </c>
      <c r="H1044" s="450"/>
      <c r="I1044" s="68" t="s">
        <v>18</v>
      </c>
      <c r="J1044" s="10">
        <f>IF(J1042="","",(J1043-J1042)*K993)</f>
        <v>0</v>
      </c>
      <c r="K1044" s="498"/>
      <c r="L1044" s="569">
        <f>ROUND(IF(J1044="",0,J1044*J4*K993+J1044*L4*K993),0)</f>
        <v>0</v>
      </c>
      <c r="M1044" s="450"/>
      <c r="N1044" s="68" t="s">
        <v>18</v>
      </c>
      <c r="O1044" s="10">
        <f>IF(O1042="","",(O1043-O1042)*P993)</f>
        <v>0</v>
      </c>
      <c r="P1044" s="107"/>
      <c r="Q1044" s="569">
        <f>ROUND(IF(O1044="",0,O1044*O4*P993+O1044*Q4*P993),0)</f>
        <v>0</v>
      </c>
      <c r="R1044" s="520">
        <f>ROUND(IF(R1043="",0,R1043*O4*P993+R1043*Q4*P993),0)</f>
        <v>0</v>
      </c>
      <c r="S1044" s="68" t="s">
        <v>18</v>
      </c>
      <c r="T1044" s="10">
        <f>IF(T1042="","",(T1043-T1042)*U993)</f>
        <v>0</v>
      </c>
      <c r="U1044" s="107"/>
      <c r="V1044" s="569">
        <f>ROUND(IF(T1044="",0,T1044*T4*U993+T1044*V4*U993),0)</f>
        <v>0</v>
      </c>
      <c r="W1044" s="520">
        <f>ROUND(IF(W1043="",0,W1043*T4*U993+W1043*V4*U993),0)</f>
        <v>2857</v>
      </c>
      <c r="X1044" s="68" t="s">
        <v>18</v>
      </c>
      <c r="Y1044" s="10">
        <f>IF(Y1042="","",(Y1043-Y1042)*Z993)</f>
        <v>0</v>
      </c>
      <c r="Z1044" s="107"/>
      <c r="AA1044" s="569">
        <f>ROUND(IF(Y1044="",0,Y1044*Y4*Z993+Y1044*AA4*Z993),0)</f>
        <v>0</v>
      </c>
      <c r="AB1044" s="520">
        <f>ROUND(IF(AB1043="",0,AB1043*Y4*Z993+AB1043*AA4*Z993),0)</f>
        <v>2857</v>
      </c>
      <c r="AC1044" s="68" t="s">
        <v>18</v>
      </c>
      <c r="AD1044" s="10" t="str">
        <f>IF(AD1042="","",(AD1043-AD1042)*AE993)</f>
        <v/>
      </c>
      <c r="AE1044" s="107"/>
      <c r="AF1044" s="569">
        <f>ROUND(IF(AD1044="",0,AD1044*AD4*AE993+AD1044*AF4*AE993),0)</f>
        <v>0</v>
      </c>
      <c r="AG1044" s="520">
        <f>ROUND(IF(AG1043="",0,AG1043*AD4*AE993+AG1043*AF4*AE993),0)</f>
        <v>0</v>
      </c>
      <c r="AH1044" s="68" t="s">
        <v>18</v>
      </c>
      <c r="AI1044" s="10" t="str">
        <f>IF(AI1042="","",(AI1043-AI1042)*AJ993)</f>
        <v/>
      </c>
      <c r="AJ1044" s="107"/>
      <c r="AK1044" s="569">
        <f>ROUND(IF(AI1044="",0,AI1044*AI4*AJ993+AI1044*AK4*AJ993),0)</f>
        <v>0</v>
      </c>
      <c r="AL1044" s="520">
        <f>ROUND(IF(AL1043="",0,AL1043*AI4*AJ993+AL1043*AK4*AJ993),0)</f>
        <v>0</v>
      </c>
      <c r="AM1044" s="68" t="s">
        <v>18</v>
      </c>
      <c r="AN1044" s="10" t="str">
        <f>IF(AN1042="","",(AN1043-AN1042)*AO993)</f>
        <v/>
      </c>
      <c r="AO1044" s="107"/>
      <c r="AP1044" s="569">
        <f>ROUND(IF(AN1044="",0,AN1044*AN4*AO993+AN1044*AP4*AO993),0)</f>
        <v>0</v>
      </c>
      <c r="AQ1044" s="520">
        <f>ROUND(IF(AQ1043="",0,AQ1043*AN4*AO993+AQ1043*AP4*AO993),0)</f>
        <v>0</v>
      </c>
      <c r="AR1044" s="68" t="s">
        <v>18</v>
      </c>
      <c r="AS1044" s="10" t="str">
        <f>IF(AS1042="","",(AS1043-AS1042)*AT993)</f>
        <v/>
      </c>
      <c r="AT1044" s="107"/>
      <c r="AU1044" s="569">
        <f>ROUND(IF(AS1044="",0,AS1044*AS4*AT993+AS1044*AU4*AT993),0)</f>
        <v>0</v>
      </c>
      <c r="AV1044" s="520">
        <f>ROUND(IF(AV1043="",0,AV1043*AS4*AT993+AV1043*AU4*AT993),0)</f>
        <v>0</v>
      </c>
      <c r="AW1044" s="68" t="s">
        <v>18</v>
      </c>
      <c r="AX1044" s="10" t="str">
        <f>IF(AX1042="","",(AX1043-AX1042)*AY993)</f>
        <v/>
      </c>
      <c r="AY1044" s="107"/>
      <c r="AZ1044" s="569">
        <f>ROUND(IF(AX1044="",0,AX1044*AX4*AY993+AX1044*AZ4*AY993),0)</f>
        <v>0</v>
      </c>
      <c r="BA1044" s="520">
        <f>ROUND(IF(BA1043="",0,BA1043*AX4*AY993+BA1043*AZ4*AY993),0)</f>
        <v>0</v>
      </c>
      <c r="BB1044" s="68" t="s">
        <v>18</v>
      </c>
      <c r="BC1044" s="10" t="str">
        <f>IF(BC1042="","",(BC1043-BC1042)*BD993)</f>
        <v/>
      </c>
      <c r="BD1044" s="107"/>
      <c r="BE1044" s="569">
        <f>ROUND(IF(BC1044="",0,BC1044*BC4*BD993+BC1044*BE4*BD993),0)</f>
        <v>0</v>
      </c>
      <c r="BF1044" s="520">
        <f>ROUND(IF(BF1043="",0,BF1043*BC4*BD993+BF1043*BE4*BD993),0)</f>
        <v>0</v>
      </c>
      <c r="BG1044" s="68" t="s">
        <v>18</v>
      </c>
      <c r="BH1044" s="10" t="str">
        <f>IF(BH1042="","",(BH1043-BH1042)*BI993)</f>
        <v/>
      </c>
      <c r="BI1044" s="107"/>
      <c r="BJ1044" s="569">
        <f>ROUND(IF(BH1044="",0,BH1044*BH4*BI993+BH1044*BJ4*BI993),0)</f>
        <v>0</v>
      </c>
      <c r="BK1044" s="520">
        <f>ROUND(IF(BK1043="",0,BK1043*BH4*BI993+BK1043*BJ4*BI993),0)</f>
        <v>0</v>
      </c>
      <c r="BL1044" s="1200" t="s">
        <v>18</v>
      </c>
      <c r="BM1044" s="760"/>
      <c r="BN1044" s="144"/>
      <c r="BO1044" s="565">
        <f>ROUND((BO1037*$BM$4+BO1037*$BO$4),0)</f>
        <v>0</v>
      </c>
      <c r="BP1044" s="567">
        <f>ROUND((BP1037*BM4+BP1037*BO4),0)</f>
        <v>0</v>
      </c>
      <c r="BQ1044" s="1200" t="s">
        <v>18</v>
      </c>
      <c r="BR1044" s="760"/>
      <c r="BS1044" s="144"/>
      <c r="BT1044" s="565">
        <f>ROUND((BT1037*$BR$4+BT1037*$BT$4),0)</f>
        <v>0</v>
      </c>
      <c r="BU1044" s="567">
        <f>ROUND((BU1037*BR4+BU1037*BT4),0)</f>
        <v>0</v>
      </c>
      <c r="BV1044" s="1200" t="s">
        <v>18</v>
      </c>
      <c r="BW1044" s="760"/>
      <c r="BX1044" s="144"/>
      <c r="BY1044" s="565">
        <f>ROUND((BY1037*$BW$4+BY1037*$BY$4),0)</f>
        <v>0</v>
      </c>
      <c r="BZ1044" s="567">
        <f>ROUND((BZ1037*BW4+BZ1037*BY4),0)</f>
        <v>0</v>
      </c>
      <c r="CA1044" s="296"/>
      <c r="CB1044" s="414">
        <f>BZ1044+BU1044+BP1044</f>
        <v>0</v>
      </c>
      <c r="CC1044" s="699">
        <f>BK1044+BF1044+BA1044+AV1044+AQ1044+AL1044+AG1044+AB1044+W1044+R1044</f>
        <v>5714</v>
      </c>
    </row>
    <row r="1045" spans="1:81" ht="18" customHeight="1">
      <c r="A1045" s="1180"/>
      <c r="B1045" s="1130"/>
      <c r="C1045" s="1131"/>
      <c r="D1045" s="68" t="s">
        <v>103</v>
      </c>
      <c r="E1045" s="510" t="s">
        <v>23</v>
      </c>
      <c r="F1045" s="496"/>
      <c r="G1045" s="569">
        <f>ROUND(IF(E1045="対象外",0,E1044*E5*F993),0)</f>
        <v>0</v>
      </c>
      <c r="H1045" s="450"/>
      <c r="I1045" s="68" t="s">
        <v>103</v>
      </c>
      <c r="J1045" s="510" t="s">
        <v>23</v>
      </c>
      <c r="K1045" s="496"/>
      <c r="L1045" s="569">
        <f>ROUND(IF(J1045="対象外",0,J1044*J5*K993),0)</f>
        <v>0</v>
      </c>
      <c r="M1045" s="450"/>
      <c r="N1045" s="68" t="s">
        <v>103</v>
      </c>
      <c r="O1045" s="510" t="s">
        <v>23</v>
      </c>
      <c r="P1045" s="21"/>
      <c r="Q1045" s="569">
        <f>ROUND(IF(O1045="対象外",0,O1044*O5*P993),0)</f>
        <v>0</v>
      </c>
      <c r="R1045" s="520">
        <f>ROUND(IF(OR(O1045="対象外",R1043=""),0,R1043*P993*O5),0)</f>
        <v>0</v>
      </c>
      <c r="S1045" s="68" t="s">
        <v>103</v>
      </c>
      <c r="T1045" s="510" t="s">
        <v>23</v>
      </c>
      <c r="U1045" s="21"/>
      <c r="V1045" s="569">
        <f>ROUND(IF(T1045="対象外",0,T1044*T5*U993),0)</f>
        <v>0</v>
      </c>
      <c r="W1045" s="520">
        <f>ROUND(IF(OR(T1045="対象外",W1043=""),0,W1043*U993*T5),0)</f>
        <v>160</v>
      </c>
      <c r="X1045" s="68" t="s">
        <v>103</v>
      </c>
      <c r="Y1045" s="510" t="s">
        <v>23</v>
      </c>
      <c r="Z1045" s="21"/>
      <c r="AA1045" s="569">
        <f>ROUND(IF(Y1045="対象外",0,Y1044*Y5*Z993),0)</f>
        <v>0</v>
      </c>
      <c r="AB1045" s="520">
        <f>ROUND(IF(OR(Y1045="対象外",AB1043=""),0,AB1043*Z993*Y5),0)</f>
        <v>160</v>
      </c>
      <c r="AC1045" s="68" t="s">
        <v>103</v>
      </c>
      <c r="AD1045" s="510" t="s">
        <v>115</v>
      </c>
      <c r="AE1045" s="21"/>
      <c r="AF1045" s="569">
        <f>ROUND(IF(AD1045="対象外",0,AD1044*AD5*AE993),0)</f>
        <v>0</v>
      </c>
      <c r="AG1045" s="520">
        <f>ROUND(IF(OR(AD1045="対象外",AG1043=""),0,AG1043*AE993*AD5),0)</f>
        <v>0</v>
      </c>
      <c r="AH1045" s="68" t="s">
        <v>103</v>
      </c>
      <c r="AI1045" s="510" t="s">
        <v>115</v>
      </c>
      <c r="AJ1045" s="21"/>
      <c r="AK1045" s="569">
        <f>ROUND(IF(AI1045="対象外",0,AI1044*AI5*AJ993),0)</f>
        <v>0</v>
      </c>
      <c r="AL1045" s="520">
        <f>ROUND(IF(OR(AI1045="対象外",AL1043=""),0,AL1043*AJ993*AI5),0)</f>
        <v>0</v>
      </c>
      <c r="AM1045" s="68" t="s">
        <v>103</v>
      </c>
      <c r="AN1045" s="510" t="s">
        <v>115</v>
      </c>
      <c r="AO1045" s="21"/>
      <c r="AP1045" s="569">
        <f>ROUND(IF(AN1045="対象外",0,AN1044*AN5*AO993),0)</f>
        <v>0</v>
      </c>
      <c r="AQ1045" s="520">
        <f>ROUND(IF(OR(AN1045="対象外",AQ1043=""),0,AQ1043*AO993*AN5),0)</f>
        <v>0</v>
      </c>
      <c r="AR1045" s="68" t="s">
        <v>103</v>
      </c>
      <c r="AS1045" s="510" t="s">
        <v>115</v>
      </c>
      <c r="AT1045" s="21"/>
      <c r="AU1045" s="569">
        <f>ROUND(IF(AS1045="対象外",0,AS1044*AS5*AT993),0)</f>
        <v>0</v>
      </c>
      <c r="AV1045" s="520">
        <f>ROUND(IF(OR(AS1045="対象外",AV1043=""),0,AV1043*AT993*AS5),0)</f>
        <v>0</v>
      </c>
      <c r="AW1045" s="68" t="s">
        <v>103</v>
      </c>
      <c r="AX1045" s="510" t="s">
        <v>115</v>
      </c>
      <c r="AY1045" s="21"/>
      <c r="AZ1045" s="569">
        <f>ROUND(IF(AX1045="対象外",0,AX1044*AX5*AY993),0)</f>
        <v>0</v>
      </c>
      <c r="BA1045" s="520">
        <f>ROUND(IF(OR(AX1045="対象外",BA1043=""),0,BA1043*AY993*AX5),0)</f>
        <v>0</v>
      </c>
      <c r="BB1045" s="68" t="s">
        <v>103</v>
      </c>
      <c r="BC1045" s="510" t="s">
        <v>115</v>
      </c>
      <c r="BD1045" s="21"/>
      <c r="BE1045" s="569">
        <f>ROUND(IF(BC1045="対象外",0,BC1044*BC5*BD993),0)</f>
        <v>0</v>
      </c>
      <c r="BF1045" s="520">
        <f>ROUND(IF(OR(BC1045="対象外",BF1043=""),0,BF1043*BD993*BC5),0)</f>
        <v>0</v>
      </c>
      <c r="BG1045" s="68" t="s">
        <v>103</v>
      </c>
      <c r="BH1045" s="510" t="s">
        <v>115</v>
      </c>
      <c r="BI1045" s="21"/>
      <c r="BJ1045" s="569">
        <f>ROUND(IF(BH1045="対象外",0,BH1044*BH5*BI993),0)</f>
        <v>0</v>
      </c>
      <c r="BK1045" s="520">
        <f>ROUND(IF(OR(BH1045="対象外",BK1043=""),0,BK1043*BI993*BH5),0)</f>
        <v>0</v>
      </c>
      <c r="BL1045" s="68" t="s">
        <v>103</v>
      </c>
      <c r="BM1045" s="510" t="s">
        <v>115</v>
      </c>
      <c r="BN1045" s="496"/>
      <c r="BO1045" s="565">
        <f>ROUND(IF(BM1045="対象",BO1037*$BM$5,0),0)</f>
        <v>0</v>
      </c>
      <c r="BP1045" s="567">
        <f>ROUND(IF(BM1045="対象外",0,BP1037*BM5),0)</f>
        <v>0</v>
      </c>
      <c r="BQ1045" s="68" t="s">
        <v>103</v>
      </c>
      <c r="BR1045" s="510" t="s">
        <v>115</v>
      </c>
      <c r="BS1045" s="496"/>
      <c r="BT1045" s="565">
        <f>ROUND(IF(BR1045="対象",BT1037*$BR$5,0),0)</f>
        <v>0</v>
      </c>
      <c r="BU1045" s="567">
        <f>ROUND(IF(BR1045="対象外",0,BU1037*BR5),0)</f>
        <v>0</v>
      </c>
      <c r="BV1045" s="68" t="s">
        <v>103</v>
      </c>
      <c r="BW1045" s="510" t="s">
        <v>115</v>
      </c>
      <c r="BX1045" s="496"/>
      <c r="BY1045" s="565">
        <f>ROUND(IF(BW1045="対象",BY1037*$BW$5,0),0)</f>
        <v>0</v>
      </c>
      <c r="BZ1045" s="567">
        <f>ROUND(IF(BW1045="対象外",0,BZ1037*BW5),0)</f>
        <v>0</v>
      </c>
      <c r="CA1045" s="296"/>
      <c r="CB1045" s="414">
        <f>BZ1045+BU1045+BP1045</f>
        <v>0</v>
      </c>
      <c r="CC1045" s="700">
        <f>BK1045+BF1045+BA1045+AV1045+AQ1045+AL1045+AG1045+AB1045+W1045+R1045</f>
        <v>320</v>
      </c>
    </row>
    <row r="1046" spans="1:81" ht="18" customHeight="1">
      <c r="A1046" s="1180"/>
      <c r="B1046" s="1130"/>
      <c r="C1046" s="1131"/>
      <c r="D1046" s="69" t="s">
        <v>102</v>
      </c>
      <c r="E1046" s="30"/>
      <c r="F1046" s="496"/>
      <c r="G1046" s="569">
        <f>ROUND(G1037*E3,0)</f>
        <v>0</v>
      </c>
      <c r="H1046" s="450"/>
      <c r="I1046" s="69" t="s">
        <v>102</v>
      </c>
      <c r="J1046" s="30"/>
      <c r="K1046" s="496"/>
      <c r="L1046" s="569">
        <f>ROUND(L1037*J3,0)</f>
        <v>0</v>
      </c>
      <c r="M1046" s="450"/>
      <c r="N1046" s="69" t="s">
        <v>102</v>
      </c>
      <c r="O1046" s="30"/>
      <c r="P1046" s="21"/>
      <c r="Q1046" s="569">
        <f>ROUND(Q1037*O3,0)</f>
        <v>0</v>
      </c>
      <c r="R1046" s="520">
        <f>ROUND(R1037*O3,0)</f>
        <v>56</v>
      </c>
      <c r="S1046" s="69" t="s">
        <v>102</v>
      </c>
      <c r="T1046" s="30"/>
      <c r="U1046" s="21"/>
      <c r="V1046" s="569">
        <f>ROUND(V1037*T3,0)</f>
        <v>0</v>
      </c>
      <c r="W1046" s="520">
        <f>ROUND(W1037*T3,0)</f>
        <v>56</v>
      </c>
      <c r="X1046" s="69" t="s">
        <v>102</v>
      </c>
      <c r="Y1046" s="30"/>
      <c r="Z1046" s="21"/>
      <c r="AA1046" s="569">
        <f>ROUND(AA1037*Y3,0)</f>
        <v>0</v>
      </c>
      <c r="AB1046" s="520">
        <f>ROUND(AB1037*Y3,0)</f>
        <v>56</v>
      </c>
      <c r="AC1046" s="69" t="s">
        <v>102</v>
      </c>
      <c r="AD1046" s="30"/>
      <c r="AE1046" s="21"/>
      <c r="AF1046" s="569">
        <f>ROUND(AF1037*AD3,0)</f>
        <v>0</v>
      </c>
      <c r="AG1046" s="520">
        <f>ROUND(AG1037*AD3,0)</f>
        <v>0</v>
      </c>
      <c r="AH1046" s="69" t="s">
        <v>102</v>
      </c>
      <c r="AI1046" s="30"/>
      <c r="AJ1046" s="21"/>
      <c r="AK1046" s="569">
        <f>ROUND(AK1037*AI3,0)</f>
        <v>0</v>
      </c>
      <c r="AL1046" s="520">
        <f>ROUND(AL1037*AI3,0)</f>
        <v>0</v>
      </c>
      <c r="AM1046" s="69" t="s">
        <v>102</v>
      </c>
      <c r="AN1046" s="30"/>
      <c r="AO1046" s="21"/>
      <c r="AP1046" s="569">
        <f>ROUND(AP1037*AN3,0)</f>
        <v>0</v>
      </c>
      <c r="AQ1046" s="520">
        <f>ROUND(AQ1037*AN3,0)</f>
        <v>0</v>
      </c>
      <c r="AR1046" s="69" t="s">
        <v>102</v>
      </c>
      <c r="AS1046" s="30"/>
      <c r="AT1046" s="21"/>
      <c r="AU1046" s="569">
        <f>ROUND(AU1037*AS3,0)</f>
        <v>0</v>
      </c>
      <c r="AV1046" s="520">
        <f>ROUND(AV1037*AS3,0)</f>
        <v>0</v>
      </c>
      <c r="AW1046" s="69" t="s">
        <v>102</v>
      </c>
      <c r="AX1046" s="30"/>
      <c r="AY1046" s="21"/>
      <c r="AZ1046" s="569">
        <f>ROUND(AZ1037*AX3,0)</f>
        <v>0</v>
      </c>
      <c r="BA1046" s="520">
        <f>ROUND(BA1037*AX3,0)</f>
        <v>0</v>
      </c>
      <c r="BB1046" s="69" t="s">
        <v>102</v>
      </c>
      <c r="BC1046" s="30"/>
      <c r="BD1046" s="21"/>
      <c r="BE1046" s="569">
        <f>ROUNDDOWN(BE1037*BC3,0)</f>
        <v>0</v>
      </c>
      <c r="BF1046" s="520">
        <f>ROUND(BF1037*BC3,0)</f>
        <v>0</v>
      </c>
      <c r="BG1046" s="69" t="s">
        <v>102</v>
      </c>
      <c r="BH1046" s="30"/>
      <c r="BI1046" s="21"/>
      <c r="BJ1046" s="569">
        <f>ROUNDDOWN(BJ1037*BH3,0)</f>
        <v>0</v>
      </c>
      <c r="BK1046" s="520">
        <f>ROUND(BK1037*BH3,0)</f>
        <v>0</v>
      </c>
      <c r="BL1046" s="69" t="s">
        <v>102</v>
      </c>
      <c r="BM1046" s="30"/>
      <c r="BN1046" s="496"/>
      <c r="BO1046" s="565">
        <f>ROUND(BO1037*$BM$3,0)</f>
        <v>0</v>
      </c>
      <c r="BP1046" s="567">
        <f>ROUND(BP1037*BM3,0)</f>
        <v>0</v>
      </c>
      <c r="BQ1046" s="69" t="s">
        <v>102</v>
      </c>
      <c r="BR1046" s="30"/>
      <c r="BS1046" s="496"/>
      <c r="BT1046" s="565">
        <f>ROUND(BT1037*$BR$3,0)</f>
        <v>0</v>
      </c>
      <c r="BU1046" s="567">
        <f>ROUND(BU1037*BR3,0)</f>
        <v>0</v>
      </c>
      <c r="BV1046" s="69" t="s">
        <v>102</v>
      </c>
      <c r="BW1046" s="30"/>
      <c r="BX1046" s="496"/>
      <c r="BY1046" s="565">
        <f>ROUND(BY1037*$BW$3,0)</f>
        <v>0</v>
      </c>
      <c r="BZ1046" s="567">
        <f>ROUND(BZ1037*BW3,0)</f>
        <v>0</v>
      </c>
      <c r="CA1046" s="297"/>
      <c r="CB1046" s="414">
        <f>BZ1046+BU1046+BP1046</f>
        <v>0</v>
      </c>
      <c r="CC1046" s="699">
        <f>BK1046+BF1046+BA1046+AV1046+AQ1046+AL1046+AG1046+AB1046+W1046+R1046</f>
        <v>168</v>
      </c>
    </row>
    <row r="1047" spans="1:81" ht="18" customHeight="1" thickBot="1">
      <c r="A1047" s="1180"/>
      <c r="B1047" s="1132"/>
      <c r="C1047" s="1133"/>
      <c r="D1047" s="70" t="s">
        <v>101</v>
      </c>
      <c r="E1047" s="511" t="s">
        <v>23</v>
      </c>
      <c r="F1047" s="497"/>
      <c r="G1047" s="570">
        <f>ROUND(IF(E1047="対象外",0,G1037*G3),0)</f>
        <v>0</v>
      </c>
      <c r="H1047" s="451"/>
      <c r="I1047" s="70" t="s">
        <v>101</v>
      </c>
      <c r="J1047" s="511" t="s">
        <v>23</v>
      </c>
      <c r="K1047" s="497"/>
      <c r="L1047" s="570">
        <f>ROUND(IF(J1047="対象外",0,L1037*L3),0)</f>
        <v>0</v>
      </c>
      <c r="M1047" s="451"/>
      <c r="N1047" s="70" t="s">
        <v>101</v>
      </c>
      <c r="O1047" s="511" t="s">
        <v>23</v>
      </c>
      <c r="P1047" s="22"/>
      <c r="Q1047" s="570">
        <f>ROUND(IF(O1047="対象外",0,Q1037*Q3),0)</f>
        <v>0</v>
      </c>
      <c r="R1047" s="521">
        <f>ROUND(IF(O1047="対象外",0,R1037*Q3),0)</f>
        <v>177</v>
      </c>
      <c r="S1047" s="70" t="s">
        <v>101</v>
      </c>
      <c r="T1047" s="511" t="s">
        <v>23</v>
      </c>
      <c r="U1047" s="22"/>
      <c r="V1047" s="570">
        <f>ROUND(IF(T1047="対象外",0,V1037*V3),0)</f>
        <v>0</v>
      </c>
      <c r="W1047" s="521">
        <f>ROUND(IF(T1047="対象外",0,W1037*V3),0)</f>
        <v>177</v>
      </c>
      <c r="X1047" s="70" t="s">
        <v>101</v>
      </c>
      <c r="Y1047" s="511" t="s">
        <v>23</v>
      </c>
      <c r="Z1047" s="22"/>
      <c r="AA1047" s="570">
        <f>ROUND(IF(Y1047="対象外",0,AA1037*AA3),0)</f>
        <v>0</v>
      </c>
      <c r="AB1047" s="521">
        <f>ROUND(IF(Y1047="対象外",0,AB1037*AA3),0)</f>
        <v>177</v>
      </c>
      <c r="AC1047" s="70" t="s">
        <v>101</v>
      </c>
      <c r="AD1047" s="511" t="s">
        <v>115</v>
      </c>
      <c r="AE1047" s="22"/>
      <c r="AF1047" s="570">
        <f>ROUND(IF(AD1047="対象外",0,AF1037*AF3),0)</f>
        <v>0</v>
      </c>
      <c r="AG1047" s="521">
        <f>ROUND(IF(AD1047="対象外",0,AG1037*AF3),0)</f>
        <v>0</v>
      </c>
      <c r="AH1047" s="70" t="s">
        <v>101</v>
      </c>
      <c r="AI1047" s="511" t="s">
        <v>115</v>
      </c>
      <c r="AJ1047" s="22"/>
      <c r="AK1047" s="570">
        <f>ROUND(IF(AI1047="対象外",0,AK1037*AK3),0)</f>
        <v>0</v>
      </c>
      <c r="AL1047" s="521">
        <f>ROUND(IF(AI1047="対象外",0,AL1037*AK3),0)</f>
        <v>0</v>
      </c>
      <c r="AM1047" s="70" t="s">
        <v>101</v>
      </c>
      <c r="AN1047" s="511" t="s">
        <v>115</v>
      </c>
      <c r="AO1047" s="22"/>
      <c r="AP1047" s="570">
        <f>ROUND(IF(AN1047="対象外",0,AP1037*AP3),0)</f>
        <v>0</v>
      </c>
      <c r="AQ1047" s="521">
        <f>ROUND(IF(AN1047="対象外",0,AQ1037*AP3),0)</f>
        <v>0</v>
      </c>
      <c r="AR1047" s="70" t="s">
        <v>101</v>
      </c>
      <c r="AS1047" s="511" t="s">
        <v>115</v>
      </c>
      <c r="AT1047" s="22"/>
      <c r="AU1047" s="570">
        <f>ROUND(IF(AS1047="対象外",0,AU1037*AU3),0)</f>
        <v>0</v>
      </c>
      <c r="AV1047" s="521">
        <f>ROUND(IF(AS1047="対象外",0,AV1037*AU3),0)</f>
        <v>0</v>
      </c>
      <c r="AW1047" s="70" t="s">
        <v>101</v>
      </c>
      <c r="AX1047" s="511" t="s">
        <v>115</v>
      </c>
      <c r="AY1047" s="22"/>
      <c r="AZ1047" s="570">
        <f>ROUND(IF(AX1047="対象外",0,AZ1037*AZ3),0)</f>
        <v>0</v>
      </c>
      <c r="BA1047" s="521">
        <f>ROUND(IF(AX1047="対象外",0,BA1037*AZ3),0)</f>
        <v>0</v>
      </c>
      <c r="BB1047" s="70" t="s">
        <v>101</v>
      </c>
      <c r="BC1047" s="511" t="s">
        <v>115</v>
      </c>
      <c r="BD1047" s="22"/>
      <c r="BE1047" s="570">
        <f>ROUNDDOWN(IF(BC1047="対象外",0,BE1037*BE3),0)</f>
        <v>0</v>
      </c>
      <c r="BF1047" s="521">
        <f>ROUND(IF(BC1047="対象外",0,BF1037*BE3),0)</f>
        <v>0</v>
      </c>
      <c r="BG1047" s="70" t="s">
        <v>101</v>
      </c>
      <c r="BH1047" s="511" t="s">
        <v>115</v>
      </c>
      <c r="BI1047" s="22"/>
      <c r="BJ1047" s="570">
        <f>ROUNDDOWN(IF(BH1047="対象外",0,BJ1037*BJ3),0)</f>
        <v>0</v>
      </c>
      <c r="BK1047" s="521">
        <f>ROUND(IF(BH1047="対象外",0,BK1037*BJ3),0)</f>
        <v>0</v>
      </c>
      <c r="BL1047" s="70" t="s">
        <v>101</v>
      </c>
      <c r="BM1047" s="511" t="s">
        <v>115</v>
      </c>
      <c r="BN1047" s="497"/>
      <c r="BO1047" s="566">
        <f>ROUND(IF(BM1047="対象",BO1037*$BO$3,0),0)</f>
        <v>0</v>
      </c>
      <c r="BP1047" s="568">
        <f>ROUND(IF(BM1047="対象外",0,BP1037*BO3),0)</f>
        <v>0</v>
      </c>
      <c r="BQ1047" s="70" t="s">
        <v>101</v>
      </c>
      <c r="BR1047" s="511" t="s">
        <v>115</v>
      </c>
      <c r="BS1047" s="497"/>
      <c r="BT1047" s="566">
        <f>ROUND(IF(BR1047="対象",BT1037*$BT$3,0),0)</f>
        <v>0</v>
      </c>
      <c r="BU1047" s="568">
        <f>ROUND(IF(BR1047="対象外",0,BU1037*BT3),0)</f>
        <v>0</v>
      </c>
      <c r="BV1047" s="70" t="s">
        <v>101</v>
      </c>
      <c r="BW1047" s="511" t="s">
        <v>115</v>
      </c>
      <c r="BX1047" s="497"/>
      <c r="BY1047" s="566">
        <f>ROUND(IF(BW1047="対象",BY1037*$BY$3,0),0)</f>
        <v>0</v>
      </c>
      <c r="BZ1047" s="568">
        <f>ROUND(IF(BW1047="対象外",0,BZ1037*BY3),0)</f>
        <v>0</v>
      </c>
      <c r="CA1047" s="298"/>
      <c r="CB1047" s="414">
        <f>BZ1047+BU1047+BP1047</f>
        <v>0</v>
      </c>
      <c r="CC1047" s="701">
        <f>BK1047+BF1047+BA1047+AV1047+AQ1047+AL1047+AG1047+AB1047+W1047+R1047</f>
        <v>531</v>
      </c>
    </row>
    <row r="1048" spans="1:81" ht="18" customHeight="1" thickBot="1">
      <c r="A1048" s="1180"/>
      <c r="B1048" s="1151" t="s">
        <v>65</v>
      </c>
      <c r="C1048" s="1152"/>
      <c r="D1048" s="71" t="s">
        <v>229</v>
      </c>
      <c r="E1048" s="11"/>
      <c r="F1048" s="599">
        <f>G1048</f>
        <v>0</v>
      </c>
      <c r="G1048" s="554">
        <f>SUM(G1044:G1047)</f>
        <v>0</v>
      </c>
      <c r="H1048" s="452"/>
      <c r="I1048" s="71" t="s">
        <v>229</v>
      </c>
      <c r="J1048" s="11"/>
      <c r="K1048" s="599">
        <f>L1048</f>
        <v>0</v>
      </c>
      <c r="L1048" s="554">
        <f>SUM(L1044:L1047)</f>
        <v>0</v>
      </c>
      <c r="M1048" s="452"/>
      <c r="N1048" s="71" t="s">
        <v>229</v>
      </c>
      <c r="O1048" s="462"/>
      <c r="P1048" s="599">
        <f>R1048+Q1048</f>
        <v>233</v>
      </c>
      <c r="Q1048" s="524">
        <f>SUM(Q1044:Q1047)</f>
        <v>0</v>
      </c>
      <c r="R1048" s="525">
        <f>SUM(R1044:R1047)</f>
        <v>233</v>
      </c>
      <c r="S1048" s="71" t="s">
        <v>229</v>
      </c>
      <c r="T1048" s="462"/>
      <c r="U1048" s="599">
        <f>W1048+V1048</f>
        <v>3250</v>
      </c>
      <c r="V1048" s="524">
        <f>SUM(V1044:V1047)</f>
        <v>0</v>
      </c>
      <c r="W1048" s="525">
        <f>SUM(W1044:W1047)</f>
        <v>3250</v>
      </c>
      <c r="X1048" s="71" t="s">
        <v>229</v>
      </c>
      <c r="Y1048" s="462"/>
      <c r="Z1048" s="599">
        <f>AB1048+AA1048</f>
        <v>3250</v>
      </c>
      <c r="AA1048" s="524">
        <f>SUM(AA1044:AA1047)</f>
        <v>0</v>
      </c>
      <c r="AB1048" s="525">
        <f>SUM(AB1044:AB1047)</f>
        <v>3250</v>
      </c>
      <c r="AC1048" s="71" t="s">
        <v>229</v>
      </c>
      <c r="AD1048" s="462"/>
      <c r="AE1048" s="599">
        <f>AG1048+AF1048</f>
        <v>0</v>
      </c>
      <c r="AF1048" s="524">
        <f>SUM(AF1044:AF1047)</f>
        <v>0</v>
      </c>
      <c r="AG1048" s="525">
        <f>SUM(AG1044:AG1047)</f>
        <v>0</v>
      </c>
      <c r="AH1048" s="71" t="s">
        <v>229</v>
      </c>
      <c r="AI1048" s="462"/>
      <c r="AJ1048" s="599">
        <f>AL1048+AK1048</f>
        <v>0</v>
      </c>
      <c r="AK1048" s="524">
        <f>SUM(AK1044:AK1047)</f>
        <v>0</v>
      </c>
      <c r="AL1048" s="525">
        <f>SUM(AL1044:AL1047)</f>
        <v>0</v>
      </c>
      <c r="AM1048" s="71" t="s">
        <v>229</v>
      </c>
      <c r="AN1048" s="462"/>
      <c r="AO1048" s="599">
        <f>AQ1048+AP1048</f>
        <v>0</v>
      </c>
      <c r="AP1048" s="524">
        <f>SUM(AP1044:AP1047)</f>
        <v>0</v>
      </c>
      <c r="AQ1048" s="525">
        <f>SUM(AQ1044:AQ1047)</f>
        <v>0</v>
      </c>
      <c r="AR1048" s="71" t="s">
        <v>229</v>
      </c>
      <c r="AS1048" s="462"/>
      <c r="AT1048" s="599">
        <f>AV1048+AU1048</f>
        <v>0</v>
      </c>
      <c r="AU1048" s="524">
        <f>SUM(AU1044:AU1047)</f>
        <v>0</v>
      </c>
      <c r="AV1048" s="525">
        <f>SUM(AV1044:AV1047)</f>
        <v>0</v>
      </c>
      <c r="AW1048" s="71" t="s">
        <v>229</v>
      </c>
      <c r="AX1048" s="462"/>
      <c r="AY1048" s="599">
        <f>BA1048+AZ1048</f>
        <v>0</v>
      </c>
      <c r="AZ1048" s="524">
        <f>SUM(AZ1044:AZ1047)</f>
        <v>0</v>
      </c>
      <c r="BA1048" s="525">
        <f>SUM(BA1044:BA1047)</f>
        <v>0</v>
      </c>
      <c r="BB1048" s="71" t="s">
        <v>229</v>
      </c>
      <c r="BC1048" s="462"/>
      <c r="BD1048" s="599">
        <f>BF1048+BE1048</f>
        <v>0</v>
      </c>
      <c r="BE1048" s="524">
        <f>SUM(BE1044:BE1047)</f>
        <v>0</v>
      </c>
      <c r="BF1048" s="525">
        <f>SUM(BF1044:BF1047)</f>
        <v>0</v>
      </c>
      <c r="BG1048" s="71" t="s">
        <v>229</v>
      </c>
      <c r="BH1048" s="462"/>
      <c r="BI1048" s="599">
        <f>BK1048+BJ1048</f>
        <v>0</v>
      </c>
      <c r="BJ1048" s="524">
        <f>SUM(BJ1044:BJ1047)</f>
        <v>0</v>
      </c>
      <c r="BK1048" s="525">
        <f>SUM(BK1044:BK1047)</f>
        <v>0</v>
      </c>
      <c r="BL1048" s="71" t="s">
        <v>229</v>
      </c>
      <c r="BM1048" s="462"/>
      <c r="BN1048" s="601">
        <f>BP1048+BO1048</f>
        <v>0</v>
      </c>
      <c r="BO1048" s="524">
        <f>SUM(BO1044:BO1047)</f>
        <v>0</v>
      </c>
      <c r="BP1048" s="532">
        <f>SUM(BP1044:BP1047)</f>
        <v>0</v>
      </c>
      <c r="BQ1048" s="71" t="s">
        <v>229</v>
      </c>
      <c r="BR1048" s="462"/>
      <c r="BS1048" s="601">
        <f>BU1048+BT1048</f>
        <v>0</v>
      </c>
      <c r="BT1048" s="524">
        <f>SUM(BT1044:BT1047)</f>
        <v>0</v>
      </c>
      <c r="BU1048" s="532">
        <f>SUM(BU1044:BU1047)</f>
        <v>0</v>
      </c>
      <c r="BV1048" s="71" t="s">
        <v>229</v>
      </c>
      <c r="BW1048" s="462"/>
      <c r="BX1048" s="601">
        <f>BZ1048+BY1048</f>
        <v>0</v>
      </c>
      <c r="BY1048" s="524">
        <f>SUM(BY1044:BY1047)</f>
        <v>0</v>
      </c>
      <c r="BZ1048" s="532">
        <f>SUM(BZ1044:BZ1047)</f>
        <v>0</v>
      </c>
      <c r="CA1048" s="467">
        <f>BX1048+BS1048+BN1048+BI1048+BD1048+AY1048+AT1048+AO1048+AJ1048+AE1048+Z1048+U1048+P1048+K1048+F1048</f>
        <v>6733</v>
      </c>
      <c r="CB1048" s="415">
        <f>SUM(CB1044:CB1047)</f>
        <v>0</v>
      </c>
      <c r="CC1048" s="702">
        <f>SUM(CC1044:CC1047)</f>
        <v>6733</v>
      </c>
    </row>
    <row r="1049" spans="1:81" ht="18" customHeight="1" thickBot="1">
      <c r="A1049" s="1184"/>
      <c r="B1049" s="1153" t="s">
        <v>66</v>
      </c>
      <c r="C1049" s="1154"/>
      <c r="D1049" s="474" t="s">
        <v>230</v>
      </c>
      <c r="E1049" s="475"/>
      <c r="F1049" s="599">
        <f>G1049</f>
        <v>0</v>
      </c>
      <c r="G1049" s="554">
        <f>G1048+G1037</f>
        <v>0</v>
      </c>
      <c r="H1049" s="690"/>
      <c r="I1049" s="474" t="s">
        <v>230</v>
      </c>
      <c r="J1049" s="475"/>
      <c r="K1049" s="599">
        <f>L1049</f>
        <v>0</v>
      </c>
      <c r="L1049" s="554">
        <f>L1048+L1037</f>
        <v>0</v>
      </c>
      <c r="M1049" s="690"/>
      <c r="N1049" s="474" t="s">
        <v>230</v>
      </c>
      <c r="O1049" s="462"/>
      <c r="P1049" s="599">
        <f>R1049+Q1049</f>
        <v>18904</v>
      </c>
      <c r="Q1049" s="524">
        <f>Q1048+Q1037</f>
        <v>0</v>
      </c>
      <c r="R1049" s="525">
        <f>R1048+R1037</f>
        <v>18904</v>
      </c>
      <c r="S1049" s="474" t="s">
        <v>230</v>
      </c>
      <c r="T1049" s="462"/>
      <c r="U1049" s="599">
        <f>W1049+V1049</f>
        <v>21830</v>
      </c>
      <c r="V1049" s="524">
        <f>V1048+V1037</f>
        <v>0</v>
      </c>
      <c r="W1049" s="525">
        <f>W1048+W1037</f>
        <v>21830</v>
      </c>
      <c r="X1049" s="474" t="s">
        <v>230</v>
      </c>
      <c r="Y1049" s="462"/>
      <c r="Z1049" s="599">
        <f>AB1049+AA1049</f>
        <v>21842</v>
      </c>
      <c r="AA1049" s="524">
        <f>AA1048+AA1037</f>
        <v>1</v>
      </c>
      <c r="AB1049" s="525">
        <f>AB1048+AB1037</f>
        <v>21841</v>
      </c>
      <c r="AC1049" s="474" t="s">
        <v>230</v>
      </c>
      <c r="AD1049" s="462"/>
      <c r="AE1049" s="599">
        <f>AG1049+AF1049</f>
        <v>0</v>
      </c>
      <c r="AF1049" s="524">
        <f>AF1048+AF1037</f>
        <v>0</v>
      </c>
      <c r="AG1049" s="525">
        <f>AG1048+AG1037</f>
        <v>0</v>
      </c>
      <c r="AH1049" s="474" t="s">
        <v>230</v>
      </c>
      <c r="AI1049" s="462"/>
      <c r="AJ1049" s="599">
        <f>AL1049+AK1049</f>
        <v>0</v>
      </c>
      <c r="AK1049" s="524">
        <f>AK1048+AK1037</f>
        <v>0</v>
      </c>
      <c r="AL1049" s="525">
        <f>AL1048+AL1037</f>
        <v>0</v>
      </c>
      <c r="AM1049" s="474" t="s">
        <v>230</v>
      </c>
      <c r="AN1049" s="462"/>
      <c r="AO1049" s="599">
        <f>AQ1049+AP1049</f>
        <v>0</v>
      </c>
      <c r="AP1049" s="524">
        <f>AP1048+AP1037</f>
        <v>0</v>
      </c>
      <c r="AQ1049" s="525">
        <f>AQ1048+AQ1037</f>
        <v>0</v>
      </c>
      <c r="AR1049" s="474" t="s">
        <v>230</v>
      </c>
      <c r="AS1049" s="462"/>
      <c r="AT1049" s="599">
        <f>AV1049+AU1049</f>
        <v>0</v>
      </c>
      <c r="AU1049" s="524">
        <f>AU1048+AU1037</f>
        <v>0</v>
      </c>
      <c r="AV1049" s="525">
        <f>AV1048+AV1037</f>
        <v>0</v>
      </c>
      <c r="AW1049" s="474" t="s">
        <v>230</v>
      </c>
      <c r="AX1049" s="462"/>
      <c r="AY1049" s="599">
        <f>BA1049+AZ1049</f>
        <v>0</v>
      </c>
      <c r="AZ1049" s="524">
        <f>AZ1048+AZ1037</f>
        <v>0</v>
      </c>
      <c r="BA1049" s="525">
        <f>BA1048+BA1037</f>
        <v>0</v>
      </c>
      <c r="BB1049" s="474" t="s">
        <v>230</v>
      </c>
      <c r="BC1049" s="462"/>
      <c r="BD1049" s="599">
        <f>BF1049+BE1049</f>
        <v>0</v>
      </c>
      <c r="BE1049" s="524">
        <f>BE1048+BE1037</f>
        <v>0</v>
      </c>
      <c r="BF1049" s="525">
        <f>BF1048+BF1037</f>
        <v>0</v>
      </c>
      <c r="BG1049" s="474" t="s">
        <v>230</v>
      </c>
      <c r="BH1049" s="462"/>
      <c r="BI1049" s="599">
        <f>BK1049+BJ1049</f>
        <v>0</v>
      </c>
      <c r="BJ1049" s="524">
        <f>BJ1048+BJ1037</f>
        <v>0</v>
      </c>
      <c r="BK1049" s="525">
        <f>BK1048+BK1037</f>
        <v>0</v>
      </c>
      <c r="BL1049" s="474" t="s">
        <v>230</v>
      </c>
      <c r="BM1049" s="462"/>
      <c r="BN1049" s="601">
        <f>BP1049+BO1049</f>
        <v>0</v>
      </c>
      <c r="BO1049" s="524">
        <f>BO1048+BO1037</f>
        <v>0</v>
      </c>
      <c r="BP1049" s="532">
        <f>BP1048+BP1037</f>
        <v>0</v>
      </c>
      <c r="BQ1049" s="474" t="s">
        <v>230</v>
      </c>
      <c r="BR1049" s="462"/>
      <c r="BS1049" s="601">
        <f>BU1049+BT1049</f>
        <v>0</v>
      </c>
      <c r="BT1049" s="524">
        <f>BT1048+BT1037</f>
        <v>0</v>
      </c>
      <c r="BU1049" s="532">
        <f>BU1048+BU1037</f>
        <v>0</v>
      </c>
      <c r="BV1049" s="474" t="s">
        <v>230</v>
      </c>
      <c r="BW1049" s="462"/>
      <c r="BX1049" s="601">
        <f>BZ1049+BY1049</f>
        <v>0</v>
      </c>
      <c r="BY1049" s="524">
        <f>BY1048+BY1037</f>
        <v>0</v>
      </c>
      <c r="BZ1049" s="532">
        <f>BZ1048+BZ1037</f>
        <v>0</v>
      </c>
      <c r="CA1049" s="467">
        <f>BX1049+BS1049+BN1049+BI1049+BD1049+AY1049+AT1049+AO1049+AJ1049+AE1049+Z1049+U1049+P1049+K1049+F1049</f>
        <v>62576</v>
      </c>
      <c r="CB1049" s="416">
        <f>CB1048+SUM(CC1008:CC1031)</f>
        <v>342</v>
      </c>
      <c r="CC1049" s="703">
        <f>CC1048+SUM(CC993:CC1007)-CC1032</f>
        <v>62233</v>
      </c>
    </row>
    <row r="1050" spans="1:81" ht="34.799999999999997" customHeight="1" thickBot="1">
      <c r="A1050" s="493" t="s">
        <v>80</v>
      </c>
      <c r="B1050" s="1155">
        <f>職員設定!B27</f>
        <v>19</v>
      </c>
      <c r="C1050" s="1156"/>
      <c r="D1050" s="43"/>
      <c r="E1050" s="24" t="s">
        <v>4</v>
      </c>
      <c r="F1050" s="24" t="s">
        <v>33</v>
      </c>
      <c r="G1050" s="364" t="s">
        <v>51</v>
      </c>
      <c r="H1050" s="375" t="s">
        <v>165</v>
      </c>
      <c r="I1050" s="43"/>
      <c r="J1050" s="24" t="s">
        <v>4</v>
      </c>
      <c r="K1050" s="24" t="s">
        <v>33</v>
      </c>
      <c r="L1050" s="143" t="s">
        <v>51</v>
      </c>
      <c r="M1050" s="375" t="s">
        <v>165</v>
      </c>
      <c r="N1050" s="43"/>
      <c r="O1050" s="24" t="s">
        <v>4</v>
      </c>
      <c r="P1050" s="24" t="s">
        <v>78</v>
      </c>
      <c r="Q1050" s="364" t="s">
        <v>51</v>
      </c>
      <c r="R1050" s="410" t="s">
        <v>225</v>
      </c>
      <c r="S1050" s="43"/>
      <c r="T1050" s="24" t="s">
        <v>4</v>
      </c>
      <c r="U1050" s="24" t="s">
        <v>78</v>
      </c>
      <c r="V1050" s="364" t="s">
        <v>51</v>
      </c>
      <c r="W1050" s="410" t="s">
        <v>225</v>
      </c>
      <c r="X1050" s="43"/>
      <c r="Y1050" s="24" t="s">
        <v>4</v>
      </c>
      <c r="Z1050" s="24" t="s">
        <v>78</v>
      </c>
      <c r="AA1050" s="364" t="s">
        <v>51</v>
      </c>
      <c r="AB1050" s="410" t="s">
        <v>225</v>
      </c>
      <c r="AC1050" s="43"/>
      <c r="AD1050" s="24" t="s">
        <v>4</v>
      </c>
      <c r="AE1050" s="24" t="s">
        <v>78</v>
      </c>
      <c r="AF1050" s="364" t="s">
        <v>51</v>
      </c>
      <c r="AG1050" s="410" t="s">
        <v>225</v>
      </c>
      <c r="AH1050" s="43"/>
      <c r="AI1050" s="24" t="s">
        <v>4</v>
      </c>
      <c r="AJ1050" s="24" t="s">
        <v>78</v>
      </c>
      <c r="AK1050" s="364" t="s">
        <v>51</v>
      </c>
      <c r="AL1050" s="410" t="s">
        <v>225</v>
      </c>
      <c r="AM1050" s="43"/>
      <c r="AN1050" s="24" t="s">
        <v>4</v>
      </c>
      <c r="AO1050" s="24" t="s">
        <v>78</v>
      </c>
      <c r="AP1050" s="364" t="s">
        <v>51</v>
      </c>
      <c r="AQ1050" s="410" t="s">
        <v>225</v>
      </c>
      <c r="AR1050" s="43"/>
      <c r="AS1050" s="24" t="s">
        <v>4</v>
      </c>
      <c r="AT1050" s="24" t="s">
        <v>78</v>
      </c>
      <c r="AU1050" s="364" t="s">
        <v>51</v>
      </c>
      <c r="AV1050" s="410" t="s">
        <v>225</v>
      </c>
      <c r="AW1050" s="43"/>
      <c r="AX1050" s="24" t="s">
        <v>4</v>
      </c>
      <c r="AY1050" s="24" t="s">
        <v>78</v>
      </c>
      <c r="AZ1050" s="364" t="s">
        <v>51</v>
      </c>
      <c r="BA1050" s="410" t="s">
        <v>225</v>
      </c>
      <c r="BB1050" s="43"/>
      <c r="BC1050" s="24" t="s">
        <v>4</v>
      </c>
      <c r="BD1050" s="24" t="s">
        <v>78</v>
      </c>
      <c r="BE1050" s="364" t="s">
        <v>51</v>
      </c>
      <c r="BF1050" s="410" t="s">
        <v>225</v>
      </c>
      <c r="BG1050" s="43"/>
      <c r="BH1050" s="24" t="s">
        <v>4</v>
      </c>
      <c r="BI1050" s="24" t="s">
        <v>78</v>
      </c>
      <c r="BJ1050" s="364" t="s">
        <v>51</v>
      </c>
      <c r="BK1050" s="410" t="s">
        <v>225</v>
      </c>
      <c r="BL1050" s="43"/>
      <c r="BM1050" s="24" t="s">
        <v>4</v>
      </c>
      <c r="BN1050" s="24" t="s">
        <v>33</v>
      </c>
      <c r="BO1050" s="364" t="s">
        <v>51</v>
      </c>
      <c r="BP1050" s="410" t="s">
        <v>225</v>
      </c>
      <c r="BQ1050" s="43"/>
      <c r="BR1050" s="24" t="s">
        <v>4</v>
      </c>
      <c r="BS1050" s="24" t="s">
        <v>33</v>
      </c>
      <c r="BT1050" s="364" t="s">
        <v>51</v>
      </c>
      <c r="BU1050" s="410" t="s">
        <v>225</v>
      </c>
      <c r="BV1050" s="43"/>
      <c r="BW1050" s="24" t="s">
        <v>4</v>
      </c>
      <c r="BX1050" s="24" t="s">
        <v>33</v>
      </c>
      <c r="BY1050" s="364" t="s">
        <v>51</v>
      </c>
      <c r="BZ1050" s="410" t="s">
        <v>225</v>
      </c>
      <c r="CA1050" s="411" t="s">
        <v>0</v>
      </c>
      <c r="CB1050" s="412" t="s">
        <v>157</v>
      </c>
      <c r="CC1050" s="696" t="s">
        <v>225</v>
      </c>
    </row>
    <row r="1051" spans="1:81" ht="18" customHeight="1">
      <c r="A1051" s="1180" t="str">
        <f>職員設定!C27</f>
        <v>S</v>
      </c>
      <c r="B1051" s="1159" t="s">
        <v>39</v>
      </c>
      <c r="C1051" s="1164" t="s">
        <v>2</v>
      </c>
      <c r="D1051" s="109" t="s">
        <v>37</v>
      </c>
      <c r="E1051" s="32"/>
      <c r="F1051" s="1000">
        <f>職員設定!$D$27</f>
        <v>1</v>
      </c>
      <c r="G1051" s="1045">
        <f>E1053*F1051-H1051</f>
        <v>0</v>
      </c>
      <c r="H1051" s="1095"/>
      <c r="I1051" s="109" t="s">
        <v>37</v>
      </c>
      <c r="J1051" s="32"/>
      <c r="K1051" s="1000">
        <f>職員設定!$D$27</f>
        <v>1</v>
      </c>
      <c r="L1051" s="1045">
        <f>J1053*K1051-M1051</f>
        <v>0</v>
      </c>
      <c r="M1051" s="1095"/>
      <c r="N1051" s="109" t="s">
        <v>37</v>
      </c>
      <c r="O1051" s="32">
        <v>164000</v>
      </c>
      <c r="P1051" s="1000">
        <f>職員設定!$D$27</f>
        <v>1</v>
      </c>
      <c r="Q1051" s="1045">
        <f>O1053*P1051-R1051</f>
        <v>0</v>
      </c>
      <c r="R1051" s="970">
        <v>4000</v>
      </c>
      <c r="S1051" s="109" t="s">
        <v>37</v>
      </c>
      <c r="T1051" s="32">
        <v>164000</v>
      </c>
      <c r="U1051" s="1000">
        <f>職員設定!$D$27</f>
        <v>1</v>
      </c>
      <c r="V1051" s="1045">
        <f>T1053*U1051-W1051</f>
        <v>0</v>
      </c>
      <c r="W1051" s="970">
        <f>IF(T1051="",0,$R$1051)</f>
        <v>4000</v>
      </c>
      <c r="X1051" s="109" t="s">
        <v>37</v>
      </c>
      <c r="Y1051" s="32">
        <v>164000</v>
      </c>
      <c r="Z1051" s="1000">
        <f>職員設定!$D$27</f>
        <v>1</v>
      </c>
      <c r="AA1051" s="1045">
        <f>Y1053*Z1051-AB1051</f>
        <v>0</v>
      </c>
      <c r="AB1051" s="970">
        <f>IF(Y1051="",0,$R$1051)</f>
        <v>4000</v>
      </c>
      <c r="AC1051" s="109" t="s">
        <v>37</v>
      </c>
      <c r="AD1051" s="32"/>
      <c r="AE1051" s="1000">
        <f>職員設定!$D$27</f>
        <v>1</v>
      </c>
      <c r="AF1051" s="1045">
        <f>AD1053*AE1051-AG1051</f>
        <v>0</v>
      </c>
      <c r="AG1051" s="970">
        <f>IF(AD1051="",0,$M$1051)</f>
        <v>0</v>
      </c>
      <c r="AH1051" s="109" t="s">
        <v>37</v>
      </c>
      <c r="AI1051" s="32"/>
      <c r="AJ1051" s="1000">
        <f>職員設定!$D$27</f>
        <v>1</v>
      </c>
      <c r="AK1051" s="1045">
        <f>AI1053*AJ1051-AL1051</f>
        <v>0</v>
      </c>
      <c r="AL1051" s="970">
        <f>IF(AI1051="",0,$M$1051)</f>
        <v>0</v>
      </c>
      <c r="AM1051" s="109" t="s">
        <v>37</v>
      </c>
      <c r="AN1051" s="32"/>
      <c r="AO1051" s="1000">
        <f>職員設定!$D$27</f>
        <v>1</v>
      </c>
      <c r="AP1051" s="1045">
        <f>AN1053*AO1051-AQ1051</f>
        <v>0</v>
      </c>
      <c r="AQ1051" s="970">
        <f>IF(AN1051="",0,$M$1051)</f>
        <v>0</v>
      </c>
      <c r="AR1051" s="109" t="s">
        <v>37</v>
      </c>
      <c r="AS1051" s="32"/>
      <c r="AT1051" s="1000">
        <f>職員設定!$D$27</f>
        <v>1</v>
      </c>
      <c r="AU1051" s="1045">
        <f>AS1053*AT1051-AV1051</f>
        <v>0</v>
      </c>
      <c r="AV1051" s="970">
        <f>IF(AS1051="",0,$M$1051)</f>
        <v>0</v>
      </c>
      <c r="AW1051" s="109" t="s">
        <v>37</v>
      </c>
      <c r="AX1051" s="32"/>
      <c r="AY1051" s="1000">
        <f>職員設定!$D$27</f>
        <v>1</v>
      </c>
      <c r="AZ1051" s="1045">
        <f>AX1053*AY1051-BA1051</f>
        <v>0</v>
      </c>
      <c r="BA1051" s="970">
        <f>IF(AX1051="",0,$M$1051)</f>
        <v>0</v>
      </c>
      <c r="BB1051" s="109" t="s">
        <v>37</v>
      </c>
      <c r="BC1051" s="32"/>
      <c r="BD1051" s="1000">
        <f>職員設定!$D$27</f>
        <v>1</v>
      </c>
      <c r="BE1051" s="1045">
        <f>BC1053*BD1051-BF1051</f>
        <v>0</v>
      </c>
      <c r="BF1051" s="970">
        <f>IF(BC1051="",0,$M$1051)</f>
        <v>0</v>
      </c>
      <c r="BG1051" s="109" t="s">
        <v>37</v>
      </c>
      <c r="BH1051" s="32"/>
      <c r="BI1051" s="1000">
        <f>職員設定!$D$27</f>
        <v>1</v>
      </c>
      <c r="BJ1051" s="1045">
        <f>BH1053*BI1051-BK1051</f>
        <v>0</v>
      </c>
      <c r="BK1051" s="970">
        <f>IF(BH1051="",0,$M$1051)</f>
        <v>0</v>
      </c>
      <c r="BL1051" s="256"/>
      <c r="BM1051" s="76"/>
      <c r="BN1051" s="1000">
        <f>職員設定!$D$27</f>
        <v>1</v>
      </c>
      <c r="BO1051" s="983"/>
      <c r="BP1051" s="960"/>
      <c r="BQ1051" s="256"/>
      <c r="BR1051" s="76"/>
      <c r="BS1051" s="1000">
        <f>職員設定!$D$27</f>
        <v>1</v>
      </c>
      <c r="BT1051" s="983"/>
      <c r="BU1051" s="960"/>
      <c r="BV1051" s="256"/>
      <c r="BW1051" s="76"/>
      <c r="BX1051" s="1000">
        <f>職員設定!$D$27</f>
        <v>1</v>
      </c>
      <c r="BY1051" s="983"/>
      <c r="BZ1051" s="960"/>
      <c r="CA1051" s="1086">
        <f>BJ1051+BK1051+BE1051+BF1051+AZ1051+BA1051+AU1051+AV1051+AP1051+AQ1051+AK1051+AL1051+AF1051+AG1051+AA1051+AB1051+V1051+W1051+Q1051+R1051+L1051+M1051+G1051+H1051</f>
        <v>12000</v>
      </c>
      <c r="CB1051" s="1087">
        <f>H1051+M1051</f>
        <v>0</v>
      </c>
      <c r="CC1051" s="1025">
        <f>BK1051+BF1051+BA1051+AV1051+AQ1051+AL1051+AG1051+AB1051+W1051+R1051</f>
        <v>12000</v>
      </c>
    </row>
    <row r="1052" spans="1:81" s="230" customFormat="1" ht="18" customHeight="1">
      <c r="A1052" s="1180"/>
      <c r="B1052" s="1160"/>
      <c r="C1052" s="1165"/>
      <c r="D1052" s="45" t="s">
        <v>1</v>
      </c>
      <c r="E1052" s="149" t="str">
        <f>IF(E1051&lt;&gt;"",職員設定!E27,"0")</f>
        <v>0</v>
      </c>
      <c r="F1052" s="1001"/>
      <c r="G1052" s="1046"/>
      <c r="H1052" s="1103"/>
      <c r="I1052" s="45" t="s">
        <v>1</v>
      </c>
      <c r="J1052" s="149" t="str">
        <f>IF(J1051&lt;&gt;"",職員設定!E27,"0")</f>
        <v>0</v>
      </c>
      <c r="K1052" s="1001"/>
      <c r="L1052" s="1046"/>
      <c r="M1052" s="1103"/>
      <c r="N1052" s="45" t="s">
        <v>1</v>
      </c>
      <c r="O1052" s="149">
        <f>IF(O1051&lt;&gt;"",職員設定!$E$27,"0")</f>
        <v>160000</v>
      </c>
      <c r="P1052" s="1001"/>
      <c r="Q1052" s="1046"/>
      <c r="R1052" s="971"/>
      <c r="S1052" s="45" t="s">
        <v>1</v>
      </c>
      <c r="T1052" s="149">
        <f>IF(T1051&lt;&gt;"",職員設定!$E$27,"0")</f>
        <v>160000</v>
      </c>
      <c r="U1052" s="1001"/>
      <c r="V1052" s="1046"/>
      <c r="W1052" s="971"/>
      <c r="X1052" s="45" t="s">
        <v>1</v>
      </c>
      <c r="Y1052" s="149">
        <f>IF(Y1051&lt;&gt;"",職員設定!$E$27,"0")</f>
        <v>160000</v>
      </c>
      <c r="Z1052" s="1001"/>
      <c r="AA1052" s="1046"/>
      <c r="AB1052" s="971"/>
      <c r="AC1052" s="45" t="s">
        <v>1</v>
      </c>
      <c r="AD1052" s="149" t="str">
        <f>IF(AD1051&lt;&gt;"",職員設定!$E$27,"0")</f>
        <v>0</v>
      </c>
      <c r="AE1052" s="1001"/>
      <c r="AF1052" s="1046"/>
      <c r="AG1052" s="971"/>
      <c r="AH1052" s="45" t="s">
        <v>1</v>
      </c>
      <c r="AI1052" s="149" t="str">
        <f>IF(AI1051&lt;&gt;"",職員設定!$E$27,"0")</f>
        <v>0</v>
      </c>
      <c r="AJ1052" s="1001"/>
      <c r="AK1052" s="1046"/>
      <c r="AL1052" s="971"/>
      <c r="AM1052" s="45" t="s">
        <v>1</v>
      </c>
      <c r="AN1052" s="149" t="str">
        <f>IF(AN1051&lt;&gt;"",職員設定!$E$27,"0")</f>
        <v>0</v>
      </c>
      <c r="AO1052" s="1001"/>
      <c r="AP1052" s="1046"/>
      <c r="AQ1052" s="971"/>
      <c r="AR1052" s="45" t="s">
        <v>1</v>
      </c>
      <c r="AS1052" s="149" t="str">
        <f>IF(AS1051&lt;&gt;"",職員設定!$E$27,"0")</f>
        <v>0</v>
      </c>
      <c r="AT1052" s="1001"/>
      <c r="AU1052" s="1046"/>
      <c r="AV1052" s="971"/>
      <c r="AW1052" s="45" t="s">
        <v>1</v>
      </c>
      <c r="AX1052" s="149" t="str">
        <f>IF(AX1051&lt;&gt;"",職員設定!$E$27,"0")</f>
        <v>0</v>
      </c>
      <c r="AY1052" s="1001"/>
      <c r="AZ1052" s="1046"/>
      <c r="BA1052" s="971"/>
      <c r="BB1052" s="45" t="s">
        <v>1</v>
      </c>
      <c r="BC1052" s="149" t="str">
        <f>IF(BC1051&lt;&gt;"",職員設定!$E$27,"0")</f>
        <v>0</v>
      </c>
      <c r="BD1052" s="1001"/>
      <c r="BE1052" s="1046"/>
      <c r="BF1052" s="971"/>
      <c r="BG1052" s="45" t="s">
        <v>1</v>
      </c>
      <c r="BH1052" s="149" t="str">
        <f>IF(BH1051&lt;&gt;"",職員設定!$E$27,"0")</f>
        <v>0</v>
      </c>
      <c r="BI1052" s="1001"/>
      <c r="BJ1052" s="1046"/>
      <c r="BK1052" s="971"/>
      <c r="BL1052" s="45"/>
      <c r="BM1052" s="149"/>
      <c r="BN1052" s="1001"/>
      <c r="BO1052" s="984"/>
      <c r="BP1052" s="954"/>
      <c r="BQ1052" s="45"/>
      <c r="BR1052" s="149"/>
      <c r="BS1052" s="1001"/>
      <c r="BT1052" s="984"/>
      <c r="BU1052" s="954"/>
      <c r="BV1052" s="45"/>
      <c r="BW1052" s="149"/>
      <c r="BX1052" s="1001"/>
      <c r="BY1052" s="984"/>
      <c r="BZ1052" s="954"/>
      <c r="CA1052" s="1080"/>
      <c r="CB1052" s="1022"/>
      <c r="CC1052" s="1026"/>
    </row>
    <row r="1053" spans="1:81" ht="18" customHeight="1" thickBot="1">
      <c r="A1053" s="1180"/>
      <c r="B1053" s="1160"/>
      <c r="C1053" s="1166"/>
      <c r="D1053" s="46" t="s">
        <v>51</v>
      </c>
      <c r="E1053" s="18">
        <f>E1051-E1052</f>
        <v>0</v>
      </c>
      <c r="F1053" s="1001"/>
      <c r="G1053" s="1047"/>
      <c r="H1053" s="1104"/>
      <c r="I1053" s="46" t="s">
        <v>51</v>
      </c>
      <c r="J1053" s="18">
        <f>J1051-J1052</f>
        <v>0</v>
      </c>
      <c r="K1053" s="1001"/>
      <c r="L1053" s="1047"/>
      <c r="M1053" s="1104"/>
      <c r="N1053" s="46" t="s">
        <v>51</v>
      </c>
      <c r="O1053" s="18">
        <f>O1051-O1052</f>
        <v>4000</v>
      </c>
      <c r="P1053" s="1001"/>
      <c r="Q1053" s="1047"/>
      <c r="R1053" s="972"/>
      <c r="S1053" s="46" t="s">
        <v>51</v>
      </c>
      <c r="T1053" s="18">
        <f>T1051-T1052</f>
        <v>4000</v>
      </c>
      <c r="U1053" s="1001"/>
      <c r="V1053" s="1047"/>
      <c r="W1053" s="972"/>
      <c r="X1053" s="46" t="s">
        <v>51</v>
      </c>
      <c r="Y1053" s="18">
        <f>Y1051-Y1052</f>
        <v>4000</v>
      </c>
      <c r="Z1053" s="1001"/>
      <c r="AA1053" s="1047"/>
      <c r="AB1053" s="972"/>
      <c r="AC1053" s="46" t="s">
        <v>51</v>
      </c>
      <c r="AD1053" s="18">
        <f>AD1051-AD1052</f>
        <v>0</v>
      </c>
      <c r="AE1053" s="1001"/>
      <c r="AF1053" s="1047"/>
      <c r="AG1053" s="972"/>
      <c r="AH1053" s="46" t="s">
        <v>51</v>
      </c>
      <c r="AI1053" s="18">
        <f>AI1051-AI1052</f>
        <v>0</v>
      </c>
      <c r="AJ1053" s="1001"/>
      <c r="AK1053" s="1047"/>
      <c r="AL1053" s="972"/>
      <c r="AM1053" s="46" t="s">
        <v>51</v>
      </c>
      <c r="AN1053" s="18">
        <f>AN1051-AN1052</f>
        <v>0</v>
      </c>
      <c r="AO1053" s="1001"/>
      <c r="AP1053" s="1047"/>
      <c r="AQ1053" s="972"/>
      <c r="AR1053" s="46" t="s">
        <v>51</v>
      </c>
      <c r="AS1053" s="18">
        <f>AS1051-AS1052</f>
        <v>0</v>
      </c>
      <c r="AT1053" s="1001"/>
      <c r="AU1053" s="1047"/>
      <c r="AV1053" s="972"/>
      <c r="AW1053" s="46" t="s">
        <v>51</v>
      </c>
      <c r="AX1053" s="18">
        <f>AX1051-AX1052</f>
        <v>0</v>
      </c>
      <c r="AY1053" s="1001"/>
      <c r="AZ1053" s="1047"/>
      <c r="BA1053" s="972"/>
      <c r="BB1053" s="46" t="s">
        <v>51</v>
      </c>
      <c r="BC1053" s="18">
        <f>BC1051-BC1052</f>
        <v>0</v>
      </c>
      <c r="BD1053" s="1001"/>
      <c r="BE1053" s="1047"/>
      <c r="BF1053" s="972"/>
      <c r="BG1053" s="46" t="s">
        <v>51</v>
      </c>
      <c r="BH1053" s="18">
        <f>BH1051-BH1052</f>
        <v>0</v>
      </c>
      <c r="BI1053" s="1001"/>
      <c r="BJ1053" s="1047"/>
      <c r="BK1053" s="972"/>
      <c r="BL1053" s="77"/>
      <c r="BM1053" s="78"/>
      <c r="BN1053" s="1001"/>
      <c r="BO1053" s="985"/>
      <c r="BP1053" s="955"/>
      <c r="BQ1053" s="77"/>
      <c r="BR1053" s="78"/>
      <c r="BS1053" s="1001"/>
      <c r="BT1053" s="985"/>
      <c r="BU1053" s="955"/>
      <c r="BV1053" s="77"/>
      <c r="BW1053" s="78"/>
      <c r="BX1053" s="1001"/>
      <c r="BY1053" s="985"/>
      <c r="BZ1053" s="955"/>
      <c r="CA1053" s="1081"/>
      <c r="CB1053" s="1023"/>
      <c r="CC1053" s="1027"/>
    </row>
    <row r="1054" spans="1:81" ht="18" customHeight="1">
      <c r="A1054" s="1180"/>
      <c r="B1054" s="1161"/>
      <c r="C1054" s="1167" t="str">
        <f>職員設定!$F$7</f>
        <v>資格手当</v>
      </c>
      <c r="D1054" s="44" t="s">
        <v>38</v>
      </c>
      <c r="E1054" s="32"/>
      <c r="F1054" s="1001"/>
      <c r="G1054" s="1045">
        <f>E1056*F1051-H1054</f>
        <v>0</v>
      </c>
      <c r="H1054" s="1095"/>
      <c r="I1054" s="44" t="s">
        <v>38</v>
      </c>
      <c r="J1054" s="32"/>
      <c r="K1054" s="1001"/>
      <c r="L1054" s="1045">
        <f>J1056*K1051-M1054</f>
        <v>0</v>
      </c>
      <c r="M1054" s="1095"/>
      <c r="N1054" s="44" t="s">
        <v>38</v>
      </c>
      <c r="O1054" s="32"/>
      <c r="P1054" s="1001"/>
      <c r="Q1054" s="1045">
        <f>O1056*P1051-R1054</f>
        <v>0</v>
      </c>
      <c r="R1054" s="970">
        <f>IF(O1054="",0,$M$1054)</f>
        <v>0</v>
      </c>
      <c r="S1054" s="44" t="s">
        <v>38</v>
      </c>
      <c r="T1054" s="32"/>
      <c r="U1054" s="1001"/>
      <c r="V1054" s="1045">
        <f>T1056*U1051-W1054</f>
        <v>0</v>
      </c>
      <c r="W1054" s="970">
        <f>IF(T1054="",0,$M$1054)</f>
        <v>0</v>
      </c>
      <c r="X1054" s="44" t="s">
        <v>38</v>
      </c>
      <c r="Y1054" s="32"/>
      <c r="Z1054" s="1001"/>
      <c r="AA1054" s="1045">
        <f>Y1056*Z1051-AB1054</f>
        <v>0</v>
      </c>
      <c r="AB1054" s="970">
        <f>IF(Y1054="",0,$M$1054)</f>
        <v>0</v>
      </c>
      <c r="AC1054" s="44" t="s">
        <v>38</v>
      </c>
      <c r="AD1054" s="32"/>
      <c r="AE1054" s="1001"/>
      <c r="AF1054" s="1045">
        <f>AD1056*AE1051-AG1054</f>
        <v>0</v>
      </c>
      <c r="AG1054" s="970">
        <f>IF(AD1054="",0,$M$1054)</f>
        <v>0</v>
      </c>
      <c r="AH1054" s="44" t="s">
        <v>38</v>
      </c>
      <c r="AI1054" s="32"/>
      <c r="AJ1054" s="1001"/>
      <c r="AK1054" s="1045">
        <f>AI1056*AJ1051-AL1054</f>
        <v>0</v>
      </c>
      <c r="AL1054" s="970">
        <f>IF(AI1054="",0,$M$1054)</f>
        <v>0</v>
      </c>
      <c r="AM1054" s="44" t="s">
        <v>38</v>
      </c>
      <c r="AN1054" s="32"/>
      <c r="AO1054" s="1001"/>
      <c r="AP1054" s="1045">
        <f>AN1056*AO1051-AQ1054</f>
        <v>0</v>
      </c>
      <c r="AQ1054" s="970">
        <f>IF(AN1054="",0,$M$1054)</f>
        <v>0</v>
      </c>
      <c r="AR1054" s="44" t="s">
        <v>38</v>
      </c>
      <c r="AS1054" s="32"/>
      <c r="AT1054" s="1001"/>
      <c r="AU1054" s="1045">
        <f>AS1056*AT1051-AV1054</f>
        <v>0</v>
      </c>
      <c r="AV1054" s="970">
        <f>IF(AS1054="",0,$M$1054)</f>
        <v>0</v>
      </c>
      <c r="AW1054" s="44" t="s">
        <v>38</v>
      </c>
      <c r="AX1054" s="32"/>
      <c r="AY1054" s="1001"/>
      <c r="AZ1054" s="1045">
        <f>AX1056*AY1051-BA1054</f>
        <v>0</v>
      </c>
      <c r="BA1054" s="970">
        <f>IF(AX1054="",0,$M$1054)</f>
        <v>0</v>
      </c>
      <c r="BB1054" s="44" t="s">
        <v>38</v>
      </c>
      <c r="BC1054" s="32"/>
      <c r="BD1054" s="1001"/>
      <c r="BE1054" s="1045">
        <f>BC1056*BD1051-BF1054</f>
        <v>0</v>
      </c>
      <c r="BF1054" s="970">
        <f>IF(BC1054="",0,$M$1054)</f>
        <v>0</v>
      </c>
      <c r="BG1054" s="44" t="s">
        <v>38</v>
      </c>
      <c r="BH1054" s="32"/>
      <c r="BI1054" s="1001"/>
      <c r="BJ1054" s="1045">
        <f>BH1056*BI1051-BK1054</f>
        <v>0</v>
      </c>
      <c r="BK1054" s="970">
        <f>IF(BH1054="",0,$M$1054)</f>
        <v>0</v>
      </c>
      <c r="BL1054" s="75"/>
      <c r="BM1054" s="76"/>
      <c r="BN1054" s="1001"/>
      <c r="BO1054" s="983"/>
      <c r="BP1054" s="960"/>
      <c r="BQ1054" s="75"/>
      <c r="BR1054" s="76"/>
      <c r="BS1054" s="1001"/>
      <c r="BT1054" s="983"/>
      <c r="BU1054" s="960"/>
      <c r="BV1054" s="75"/>
      <c r="BW1054" s="76"/>
      <c r="BX1054" s="1001"/>
      <c r="BY1054" s="983"/>
      <c r="BZ1054" s="960"/>
      <c r="CA1054" s="1003">
        <f t="shared" ref="CA1054" si="450">BJ1054+BK1054+BE1054+BF1054+AZ1054+BA1054+AU1054+AV1054+AP1054+AQ1054+AK1054+AL1054+AF1054+AG1054+AA1054+AB1054+V1054+W1054+Q1054+R1054+L1054+M1054+G1054+H1054</f>
        <v>0</v>
      </c>
      <c r="CB1054" s="1019">
        <f t="shared" ref="CB1054" si="451">H1054+M1054</f>
        <v>0</v>
      </c>
      <c r="CC1054" s="1012">
        <f t="shared" ref="CC1054" si="452">BK1054+BF1054+BA1054+AV1054+AQ1054+AL1054+AG1054+AB1054+W1054+R1054</f>
        <v>0</v>
      </c>
    </row>
    <row r="1055" spans="1:81" s="230" customFormat="1" ht="18" customHeight="1">
      <c r="A1055" s="1180"/>
      <c r="B1055" s="1161"/>
      <c r="C1055" s="1168"/>
      <c r="D1055" s="45" t="s">
        <v>1</v>
      </c>
      <c r="E1055" s="149" t="str">
        <f>IF(E1054&lt;&gt;"",職員設定!F27,"0")</f>
        <v>0</v>
      </c>
      <c r="F1055" s="1001"/>
      <c r="G1055" s="1046"/>
      <c r="H1055" s="1103"/>
      <c r="I1055" s="45" t="s">
        <v>1</v>
      </c>
      <c r="J1055" s="149" t="str">
        <f>IF(J1054&lt;&gt;"",職員設定!F27,"0")</f>
        <v>0</v>
      </c>
      <c r="K1055" s="1001"/>
      <c r="L1055" s="1046"/>
      <c r="M1055" s="1103"/>
      <c r="N1055" s="45" t="s">
        <v>71</v>
      </c>
      <c r="O1055" s="149" t="str">
        <f>IF(O1054&lt;&gt;"",職員設定!$F$27,"0")</f>
        <v>0</v>
      </c>
      <c r="P1055" s="1001"/>
      <c r="Q1055" s="1046"/>
      <c r="R1055" s="971"/>
      <c r="S1055" s="45" t="s">
        <v>71</v>
      </c>
      <c r="T1055" s="149" t="str">
        <f>IF(T1054&lt;&gt;"",職員設定!$F$27,"0")</f>
        <v>0</v>
      </c>
      <c r="U1055" s="1001"/>
      <c r="V1055" s="1046"/>
      <c r="W1055" s="971"/>
      <c r="X1055" s="45" t="s">
        <v>71</v>
      </c>
      <c r="Y1055" s="149" t="str">
        <f>IF(Y1054&lt;&gt;"",職員設定!$F$27,"0")</f>
        <v>0</v>
      </c>
      <c r="Z1055" s="1001"/>
      <c r="AA1055" s="1046"/>
      <c r="AB1055" s="971"/>
      <c r="AC1055" s="45" t="s">
        <v>71</v>
      </c>
      <c r="AD1055" s="149" t="str">
        <f>IF(AD1054&lt;&gt;"",職員設定!$F$27,"0")</f>
        <v>0</v>
      </c>
      <c r="AE1055" s="1001"/>
      <c r="AF1055" s="1046"/>
      <c r="AG1055" s="971"/>
      <c r="AH1055" s="45" t="s">
        <v>71</v>
      </c>
      <c r="AI1055" s="149" t="str">
        <f>IF(AI1054&lt;&gt;"",職員設定!$F$27,"0")</f>
        <v>0</v>
      </c>
      <c r="AJ1055" s="1001"/>
      <c r="AK1055" s="1046"/>
      <c r="AL1055" s="971"/>
      <c r="AM1055" s="45" t="s">
        <v>71</v>
      </c>
      <c r="AN1055" s="149" t="str">
        <f>IF(AN1054&lt;&gt;"",職員設定!$F$27,"0")</f>
        <v>0</v>
      </c>
      <c r="AO1055" s="1001"/>
      <c r="AP1055" s="1046"/>
      <c r="AQ1055" s="971"/>
      <c r="AR1055" s="45" t="s">
        <v>71</v>
      </c>
      <c r="AS1055" s="149" t="str">
        <f>IF(AS1054&lt;&gt;"",職員設定!$F$27,"0")</f>
        <v>0</v>
      </c>
      <c r="AT1055" s="1001"/>
      <c r="AU1055" s="1046"/>
      <c r="AV1055" s="971"/>
      <c r="AW1055" s="45" t="s">
        <v>71</v>
      </c>
      <c r="AX1055" s="149" t="str">
        <f>IF(AX1054&lt;&gt;"",職員設定!$F$27,"0")</f>
        <v>0</v>
      </c>
      <c r="AY1055" s="1001"/>
      <c r="AZ1055" s="1046"/>
      <c r="BA1055" s="971"/>
      <c r="BB1055" s="45" t="s">
        <v>71</v>
      </c>
      <c r="BC1055" s="149" t="str">
        <f>IF(BC1054&lt;&gt;"",職員設定!$F$27,"0")</f>
        <v>0</v>
      </c>
      <c r="BD1055" s="1001"/>
      <c r="BE1055" s="1046"/>
      <c r="BF1055" s="971"/>
      <c r="BG1055" s="45" t="s">
        <v>71</v>
      </c>
      <c r="BH1055" s="149" t="str">
        <f>IF(BH1054&lt;&gt;"",職員設定!$F$27,"0")</f>
        <v>0</v>
      </c>
      <c r="BI1055" s="1001"/>
      <c r="BJ1055" s="1046"/>
      <c r="BK1055" s="971"/>
      <c r="BL1055" s="45"/>
      <c r="BM1055" s="149"/>
      <c r="BN1055" s="1001"/>
      <c r="BO1055" s="984"/>
      <c r="BP1055" s="954"/>
      <c r="BQ1055" s="45"/>
      <c r="BR1055" s="149"/>
      <c r="BS1055" s="1001"/>
      <c r="BT1055" s="984"/>
      <c r="BU1055" s="954"/>
      <c r="BV1055" s="45"/>
      <c r="BW1055" s="149"/>
      <c r="BX1055" s="1001"/>
      <c r="BY1055" s="984"/>
      <c r="BZ1055" s="954"/>
      <c r="CA1055" s="1004"/>
      <c r="CB1055" s="1020"/>
      <c r="CC1055" s="1013"/>
    </row>
    <row r="1056" spans="1:81" ht="18" customHeight="1" thickBot="1">
      <c r="A1056" s="1180"/>
      <c r="B1056" s="1161"/>
      <c r="C1056" s="1169"/>
      <c r="D1056" s="46" t="s">
        <v>51</v>
      </c>
      <c r="E1056" s="18">
        <f>E1054-E1055</f>
        <v>0</v>
      </c>
      <c r="F1056" s="1001"/>
      <c r="G1056" s="1047"/>
      <c r="H1056" s="1104"/>
      <c r="I1056" s="46" t="s">
        <v>51</v>
      </c>
      <c r="J1056" s="18">
        <f>J1054-J1055</f>
        <v>0</v>
      </c>
      <c r="K1056" s="1001"/>
      <c r="L1056" s="1047"/>
      <c r="M1056" s="1104"/>
      <c r="N1056" s="46" t="s">
        <v>51</v>
      </c>
      <c r="O1056" s="18">
        <f>O1054-O1055</f>
        <v>0</v>
      </c>
      <c r="P1056" s="1001"/>
      <c r="Q1056" s="1047"/>
      <c r="R1056" s="972"/>
      <c r="S1056" s="46" t="s">
        <v>51</v>
      </c>
      <c r="T1056" s="18">
        <f>T1054-T1055</f>
        <v>0</v>
      </c>
      <c r="U1056" s="1001"/>
      <c r="V1056" s="1047"/>
      <c r="W1056" s="972"/>
      <c r="X1056" s="46" t="s">
        <v>51</v>
      </c>
      <c r="Y1056" s="18">
        <f>Y1054-Y1055</f>
        <v>0</v>
      </c>
      <c r="Z1056" s="1001"/>
      <c r="AA1056" s="1047"/>
      <c r="AB1056" s="972"/>
      <c r="AC1056" s="46" t="s">
        <v>51</v>
      </c>
      <c r="AD1056" s="18">
        <f>AD1054-AD1055</f>
        <v>0</v>
      </c>
      <c r="AE1056" s="1001"/>
      <c r="AF1056" s="1047"/>
      <c r="AG1056" s="972"/>
      <c r="AH1056" s="46" t="s">
        <v>51</v>
      </c>
      <c r="AI1056" s="18">
        <f>AI1054-AI1055</f>
        <v>0</v>
      </c>
      <c r="AJ1056" s="1001"/>
      <c r="AK1056" s="1047"/>
      <c r="AL1056" s="972"/>
      <c r="AM1056" s="46" t="s">
        <v>51</v>
      </c>
      <c r="AN1056" s="18">
        <f>AN1054-AN1055</f>
        <v>0</v>
      </c>
      <c r="AO1056" s="1001"/>
      <c r="AP1056" s="1047"/>
      <c r="AQ1056" s="972"/>
      <c r="AR1056" s="46" t="s">
        <v>51</v>
      </c>
      <c r="AS1056" s="18">
        <f>AS1054-AS1055</f>
        <v>0</v>
      </c>
      <c r="AT1056" s="1001"/>
      <c r="AU1056" s="1047"/>
      <c r="AV1056" s="972"/>
      <c r="AW1056" s="46" t="s">
        <v>51</v>
      </c>
      <c r="AX1056" s="18">
        <f>AX1054-AX1055</f>
        <v>0</v>
      </c>
      <c r="AY1056" s="1001"/>
      <c r="AZ1056" s="1047"/>
      <c r="BA1056" s="972"/>
      <c r="BB1056" s="46" t="s">
        <v>51</v>
      </c>
      <c r="BC1056" s="18">
        <f>BC1054-BC1055</f>
        <v>0</v>
      </c>
      <c r="BD1056" s="1001"/>
      <c r="BE1056" s="1047"/>
      <c r="BF1056" s="972"/>
      <c r="BG1056" s="46" t="s">
        <v>51</v>
      </c>
      <c r="BH1056" s="18">
        <f>BH1054-BH1055</f>
        <v>0</v>
      </c>
      <c r="BI1056" s="1001"/>
      <c r="BJ1056" s="1047"/>
      <c r="BK1056" s="972"/>
      <c r="BL1056" s="77"/>
      <c r="BM1056" s="78"/>
      <c r="BN1056" s="1001"/>
      <c r="BO1056" s="985"/>
      <c r="BP1056" s="955"/>
      <c r="BQ1056" s="77"/>
      <c r="BR1056" s="78"/>
      <c r="BS1056" s="1001"/>
      <c r="BT1056" s="985"/>
      <c r="BU1056" s="955"/>
      <c r="BV1056" s="77"/>
      <c r="BW1056" s="78"/>
      <c r="BX1056" s="1001"/>
      <c r="BY1056" s="985"/>
      <c r="BZ1056" s="955"/>
      <c r="CA1056" s="1005"/>
      <c r="CB1056" s="1021"/>
      <c r="CC1056" s="1014"/>
    </row>
    <row r="1057" spans="1:81" ht="18" customHeight="1">
      <c r="A1057" s="1180"/>
      <c r="B1057" s="1161"/>
      <c r="C1057" s="1170" t="str">
        <f>職員設定!$G$7</f>
        <v>役職手当</v>
      </c>
      <c r="D1057" s="44" t="s">
        <v>38</v>
      </c>
      <c r="E1057" s="32"/>
      <c r="F1057" s="1001"/>
      <c r="G1057" s="1045">
        <f>E1059*F1051-H1057</f>
        <v>0</v>
      </c>
      <c r="H1057" s="1095"/>
      <c r="I1057" s="44" t="s">
        <v>38</v>
      </c>
      <c r="J1057" s="32"/>
      <c r="K1057" s="1001"/>
      <c r="L1057" s="1045">
        <f>J1059*K1051-M1057</f>
        <v>0</v>
      </c>
      <c r="M1057" s="1095"/>
      <c r="N1057" s="44" t="s">
        <v>38</v>
      </c>
      <c r="O1057" s="32">
        <v>10000</v>
      </c>
      <c r="P1057" s="1001"/>
      <c r="Q1057" s="1045">
        <f>O1059*P1051-R1057</f>
        <v>0</v>
      </c>
      <c r="R1057" s="970">
        <f>IF(O1051="",0,$M$1057)</f>
        <v>0</v>
      </c>
      <c r="S1057" s="44" t="s">
        <v>38</v>
      </c>
      <c r="T1057" s="32">
        <v>10000</v>
      </c>
      <c r="U1057" s="1001"/>
      <c r="V1057" s="1045">
        <f>T1059*U1051-W1057</f>
        <v>0</v>
      </c>
      <c r="W1057" s="970">
        <f>IF(T1051="",0,$M$1057)</f>
        <v>0</v>
      </c>
      <c r="X1057" s="44" t="s">
        <v>38</v>
      </c>
      <c r="Y1057" s="32">
        <v>10000</v>
      </c>
      <c r="Z1057" s="1001"/>
      <c r="AA1057" s="1045">
        <f>Y1059*Z1051-AB1057</f>
        <v>0</v>
      </c>
      <c r="AB1057" s="970">
        <f>IF(Y1051="",0,$M$1057)</f>
        <v>0</v>
      </c>
      <c r="AC1057" s="44" t="s">
        <v>38</v>
      </c>
      <c r="AD1057" s="32"/>
      <c r="AE1057" s="1001"/>
      <c r="AF1057" s="1045">
        <f>AD1059*AE1051-AG1057</f>
        <v>0</v>
      </c>
      <c r="AG1057" s="970">
        <f>IF(AD1051="",0,$M$1057)</f>
        <v>0</v>
      </c>
      <c r="AH1057" s="44" t="s">
        <v>38</v>
      </c>
      <c r="AI1057" s="32"/>
      <c r="AJ1057" s="1001"/>
      <c r="AK1057" s="1045">
        <f>AI1059*AJ1051-AL1057</f>
        <v>0</v>
      </c>
      <c r="AL1057" s="970">
        <f>IF(AI1051="",0,$M$1057)</f>
        <v>0</v>
      </c>
      <c r="AM1057" s="44" t="s">
        <v>38</v>
      </c>
      <c r="AN1057" s="32"/>
      <c r="AO1057" s="1001"/>
      <c r="AP1057" s="1045">
        <f>AN1059*AO1051-AQ1057</f>
        <v>0</v>
      </c>
      <c r="AQ1057" s="970">
        <f>IF(AN1051="",0,$M$1057)</f>
        <v>0</v>
      </c>
      <c r="AR1057" s="44" t="s">
        <v>38</v>
      </c>
      <c r="AS1057" s="32"/>
      <c r="AT1057" s="1001"/>
      <c r="AU1057" s="1045">
        <f>AS1059*AT1051-AV1057</f>
        <v>0</v>
      </c>
      <c r="AV1057" s="970">
        <f>IF(AS1051="",0,$M$1057)</f>
        <v>0</v>
      </c>
      <c r="AW1057" s="44" t="s">
        <v>38</v>
      </c>
      <c r="AX1057" s="32"/>
      <c r="AY1057" s="1001"/>
      <c r="AZ1057" s="1045">
        <f>AX1059*AY1051-BA1057</f>
        <v>0</v>
      </c>
      <c r="BA1057" s="970">
        <f>IF(AX1051="",0,$M$1057)</f>
        <v>0</v>
      </c>
      <c r="BB1057" s="44" t="s">
        <v>38</v>
      </c>
      <c r="BC1057" s="32"/>
      <c r="BD1057" s="1001"/>
      <c r="BE1057" s="1045">
        <f>BC1059*BD1051-BF1057</f>
        <v>0</v>
      </c>
      <c r="BF1057" s="970">
        <f>IF(BC1051="",0,$M$1057)</f>
        <v>0</v>
      </c>
      <c r="BG1057" s="44" t="s">
        <v>38</v>
      </c>
      <c r="BH1057" s="32"/>
      <c r="BI1057" s="1001"/>
      <c r="BJ1057" s="1045">
        <f>BH1059*BI1051-BK1057</f>
        <v>0</v>
      </c>
      <c r="BK1057" s="970">
        <f>IF(BH1051="",0,$M$1057)</f>
        <v>0</v>
      </c>
      <c r="BL1057" s="75"/>
      <c r="BM1057" s="76"/>
      <c r="BN1057" s="1001"/>
      <c r="BO1057" s="983"/>
      <c r="BP1057" s="960"/>
      <c r="BQ1057" s="75"/>
      <c r="BR1057" s="76"/>
      <c r="BS1057" s="1001"/>
      <c r="BT1057" s="983"/>
      <c r="BU1057" s="960"/>
      <c r="BV1057" s="75"/>
      <c r="BW1057" s="76"/>
      <c r="BX1057" s="1001"/>
      <c r="BY1057" s="983"/>
      <c r="BZ1057" s="960"/>
      <c r="CA1057" s="1003">
        <f t="shared" ref="CA1057" si="453">BJ1057+BK1057+BE1057+BF1057+AZ1057+BA1057+AU1057+AV1057+AP1057+AQ1057+AK1057+AL1057+AF1057+AG1057+AA1057+AB1057+V1057+W1057+Q1057+R1057+L1057+M1057+G1057+H1057</f>
        <v>0</v>
      </c>
      <c r="CB1057" s="1019">
        <f t="shared" ref="CB1057" si="454">H1057+M1057</f>
        <v>0</v>
      </c>
      <c r="CC1057" s="1018">
        <f t="shared" ref="CC1057" si="455">BK1057+BF1057+BA1057+AV1057+AQ1057+AL1057+AG1057+AB1057+W1057+R1057</f>
        <v>0</v>
      </c>
    </row>
    <row r="1058" spans="1:81" s="230" customFormat="1" ht="18" customHeight="1">
      <c r="A1058" s="1180"/>
      <c r="B1058" s="1161"/>
      <c r="C1058" s="1140"/>
      <c r="D1058" s="45" t="s">
        <v>1</v>
      </c>
      <c r="E1058" s="149" t="str">
        <f>IF(E1057&lt;&gt;"",職員設定!G27,"0")</f>
        <v>0</v>
      </c>
      <c r="F1058" s="1001"/>
      <c r="G1058" s="1046"/>
      <c r="H1058" s="1103"/>
      <c r="I1058" s="45" t="s">
        <v>1</v>
      </c>
      <c r="J1058" s="149" t="str">
        <f>IF(J1057&lt;&gt;"",職員設定!G27,"0")</f>
        <v>0</v>
      </c>
      <c r="K1058" s="1001"/>
      <c r="L1058" s="1046"/>
      <c r="M1058" s="1103"/>
      <c r="N1058" s="45" t="s">
        <v>71</v>
      </c>
      <c r="O1058" s="149">
        <f>IF(O1057&lt;&gt;"",職員設定!$G$27,"0")</f>
        <v>10000</v>
      </c>
      <c r="P1058" s="1001"/>
      <c r="Q1058" s="1046"/>
      <c r="R1058" s="971"/>
      <c r="S1058" s="45" t="s">
        <v>71</v>
      </c>
      <c r="T1058" s="149">
        <f>IF(T1057&lt;&gt;"",職員設定!$G$27,"0")</f>
        <v>10000</v>
      </c>
      <c r="U1058" s="1001"/>
      <c r="V1058" s="1046"/>
      <c r="W1058" s="971"/>
      <c r="X1058" s="45" t="s">
        <v>71</v>
      </c>
      <c r="Y1058" s="149">
        <f>IF(Y1057&lt;&gt;"",職員設定!$G$27,"0")</f>
        <v>10000</v>
      </c>
      <c r="Z1058" s="1001"/>
      <c r="AA1058" s="1046"/>
      <c r="AB1058" s="971"/>
      <c r="AC1058" s="45" t="s">
        <v>71</v>
      </c>
      <c r="AD1058" s="149" t="str">
        <f>IF(AD1057&lt;&gt;"",職員設定!$G$27,"0")</f>
        <v>0</v>
      </c>
      <c r="AE1058" s="1001"/>
      <c r="AF1058" s="1046"/>
      <c r="AG1058" s="971"/>
      <c r="AH1058" s="45" t="s">
        <v>71</v>
      </c>
      <c r="AI1058" s="149" t="str">
        <f>IF(AI1057&lt;&gt;"",職員設定!$G$27,"0")</f>
        <v>0</v>
      </c>
      <c r="AJ1058" s="1001"/>
      <c r="AK1058" s="1046"/>
      <c r="AL1058" s="971"/>
      <c r="AM1058" s="45" t="s">
        <v>71</v>
      </c>
      <c r="AN1058" s="149" t="str">
        <f>IF(AN1057&lt;&gt;"",職員設定!$G$27,"0")</f>
        <v>0</v>
      </c>
      <c r="AO1058" s="1001"/>
      <c r="AP1058" s="1046"/>
      <c r="AQ1058" s="971"/>
      <c r="AR1058" s="45" t="s">
        <v>71</v>
      </c>
      <c r="AS1058" s="149" t="str">
        <f>IF(AS1057&lt;&gt;"",職員設定!$G$27,"0")</f>
        <v>0</v>
      </c>
      <c r="AT1058" s="1001"/>
      <c r="AU1058" s="1046"/>
      <c r="AV1058" s="971"/>
      <c r="AW1058" s="45" t="s">
        <v>71</v>
      </c>
      <c r="AX1058" s="149" t="str">
        <f>IF(AX1057&lt;&gt;"",職員設定!$G$27,"0")</f>
        <v>0</v>
      </c>
      <c r="AY1058" s="1001"/>
      <c r="AZ1058" s="1046"/>
      <c r="BA1058" s="971"/>
      <c r="BB1058" s="45" t="s">
        <v>71</v>
      </c>
      <c r="BC1058" s="149" t="str">
        <f>IF(BC1057&lt;&gt;"",職員設定!$G$27,"0")</f>
        <v>0</v>
      </c>
      <c r="BD1058" s="1001"/>
      <c r="BE1058" s="1046"/>
      <c r="BF1058" s="971"/>
      <c r="BG1058" s="45" t="s">
        <v>71</v>
      </c>
      <c r="BH1058" s="149" t="str">
        <f>IF(BH1057&lt;&gt;"",職員設定!$G$27,"0")</f>
        <v>0</v>
      </c>
      <c r="BI1058" s="1001"/>
      <c r="BJ1058" s="1046"/>
      <c r="BK1058" s="971"/>
      <c r="BL1058" s="45"/>
      <c r="BM1058" s="149"/>
      <c r="BN1058" s="1001"/>
      <c r="BO1058" s="984"/>
      <c r="BP1058" s="954"/>
      <c r="BQ1058" s="45"/>
      <c r="BR1058" s="149"/>
      <c r="BS1058" s="1001"/>
      <c r="BT1058" s="984"/>
      <c r="BU1058" s="954"/>
      <c r="BV1058" s="45"/>
      <c r="BW1058" s="149"/>
      <c r="BX1058" s="1001"/>
      <c r="BY1058" s="984"/>
      <c r="BZ1058" s="954"/>
      <c r="CA1058" s="1004"/>
      <c r="CB1058" s="1020"/>
      <c r="CC1058" s="1013"/>
    </row>
    <row r="1059" spans="1:81" ht="18" customHeight="1" thickBot="1">
      <c r="A1059" s="1180"/>
      <c r="B1059" s="1161"/>
      <c r="C1059" s="1141"/>
      <c r="D1059" s="46" t="s">
        <v>51</v>
      </c>
      <c r="E1059" s="18">
        <f>E1057-E1058</f>
        <v>0</v>
      </c>
      <c r="F1059" s="1001"/>
      <c r="G1059" s="1047"/>
      <c r="H1059" s="1104"/>
      <c r="I1059" s="46" t="s">
        <v>51</v>
      </c>
      <c r="J1059" s="18">
        <f>J1057-J1058</f>
        <v>0</v>
      </c>
      <c r="K1059" s="1001"/>
      <c r="L1059" s="1047"/>
      <c r="M1059" s="1104"/>
      <c r="N1059" s="46" t="s">
        <v>51</v>
      </c>
      <c r="O1059" s="18">
        <f>O1057-O1058</f>
        <v>0</v>
      </c>
      <c r="P1059" s="1001"/>
      <c r="Q1059" s="1047"/>
      <c r="R1059" s="972"/>
      <c r="S1059" s="46" t="s">
        <v>51</v>
      </c>
      <c r="T1059" s="18">
        <f>T1057-T1058</f>
        <v>0</v>
      </c>
      <c r="U1059" s="1001"/>
      <c r="V1059" s="1047"/>
      <c r="W1059" s="972"/>
      <c r="X1059" s="46" t="s">
        <v>51</v>
      </c>
      <c r="Y1059" s="18">
        <f>Y1057-Y1058</f>
        <v>0</v>
      </c>
      <c r="Z1059" s="1001"/>
      <c r="AA1059" s="1047"/>
      <c r="AB1059" s="972"/>
      <c r="AC1059" s="46" t="s">
        <v>51</v>
      </c>
      <c r="AD1059" s="18">
        <f>AD1057-AD1058</f>
        <v>0</v>
      </c>
      <c r="AE1059" s="1001"/>
      <c r="AF1059" s="1047"/>
      <c r="AG1059" s="972"/>
      <c r="AH1059" s="46" t="s">
        <v>51</v>
      </c>
      <c r="AI1059" s="18">
        <f>AI1057-AI1058</f>
        <v>0</v>
      </c>
      <c r="AJ1059" s="1001"/>
      <c r="AK1059" s="1047"/>
      <c r="AL1059" s="972"/>
      <c r="AM1059" s="46" t="s">
        <v>51</v>
      </c>
      <c r="AN1059" s="18">
        <f>AN1057-AN1058</f>
        <v>0</v>
      </c>
      <c r="AO1059" s="1001"/>
      <c r="AP1059" s="1047"/>
      <c r="AQ1059" s="972"/>
      <c r="AR1059" s="46" t="s">
        <v>51</v>
      </c>
      <c r="AS1059" s="18">
        <f>AS1057-AS1058</f>
        <v>0</v>
      </c>
      <c r="AT1059" s="1001"/>
      <c r="AU1059" s="1047"/>
      <c r="AV1059" s="972"/>
      <c r="AW1059" s="46" t="s">
        <v>51</v>
      </c>
      <c r="AX1059" s="18">
        <f>AX1057-AX1058</f>
        <v>0</v>
      </c>
      <c r="AY1059" s="1001"/>
      <c r="AZ1059" s="1047"/>
      <c r="BA1059" s="972"/>
      <c r="BB1059" s="46" t="s">
        <v>51</v>
      </c>
      <c r="BC1059" s="18">
        <f>BC1057-BC1058</f>
        <v>0</v>
      </c>
      <c r="BD1059" s="1001"/>
      <c r="BE1059" s="1047"/>
      <c r="BF1059" s="972"/>
      <c r="BG1059" s="46" t="s">
        <v>51</v>
      </c>
      <c r="BH1059" s="18">
        <f>BH1057-BH1058</f>
        <v>0</v>
      </c>
      <c r="BI1059" s="1001"/>
      <c r="BJ1059" s="1047"/>
      <c r="BK1059" s="972"/>
      <c r="BL1059" s="77"/>
      <c r="BM1059" s="78"/>
      <c r="BN1059" s="1001"/>
      <c r="BO1059" s="985"/>
      <c r="BP1059" s="955"/>
      <c r="BQ1059" s="77"/>
      <c r="BR1059" s="78"/>
      <c r="BS1059" s="1001"/>
      <c r="BT1059" s="985"/>
      <c r="BU1059" s="955"/>
      <c r="BV1059" s="77"/>
      <c r="BW1059" s="78"/>
      <c r="BX1059" s="1001"/>
      <c r="BY1059" s="985"/>
      <c r="BZ1059" s="955"/>
      <c r="CA1059" s="1005"/>
      <c r="CB1059" s="1021"/>
      <c r="CC1059" s="1014"/>
    </row>
    <row r="1060" spans="1:81" ht="18" customHeight="1">
      <c r="A1060" s="1180"/>
      <c r="B1060" s="1161"/>
      <c r="C1060" s="1170" t="str">
        <f>職員設定!$H$7</f>
        <v>調整手当</v>
      </c>
      <c r="D1060" s="44" t="s">
        <v>38</v>
      </c>
      <c r="E1060" s="32"/>
      <c r="F1060" s="1001"/>
      <c r="G1060" s="1045">
        <f>E1062*F1051-H1060</f>
        <v>0</v>
      </c>
      <c r="H1060" s="1095"/>
      <c r="I1060" s="44" t="s">
        <v>38</v>
      </c>
      <c r="J1060" s="32"/>
      <c r="K1060" s="1001"/>
      <c r="L1060" s="1045">
        <f>J1062*K1051-M1060</f>
        <v>0</v>
      </c>
      <c r="M1060" s="1095"/>
      <c r="N1060" s="44" t="s">
        <v>38</v>
      </c>
      <c r="O1060" s="32"/>
      <c r="P1060" s="1001"/>
      <c r="Q1060" s="1045">
        <f>O1062*P1051-R1060</f>
        <v>0</v>
      </c>
      <c r="R1060" s="970">
        <f>IF(O1051="",0,$M$1060)</f>
        <v>0</v>
      </c>
      <c r="S1060" s="44" t="s">
        <v>38</v>
      </c>
      <c r="T1060" s="32"/>
      <c r="U1060" s="1001"/>
      <c r="V1060" s="1045">
        <f>T1062*U1051-W1060</f>
        <v>0</v>
      </c>
      <c r="W1060" s="970">
        <f>IF(T1051="",0,$M$1060)</f>
        <v>0</v>
      </c>
      <c r="X1060" s="44" t="s">
        <v>38</v>
      </c>
      <c r="Y1060" s="32"/>
      <c r="Z1060" s="1001"/>
      <c r="AA1060" s="1045">
        <f>Y1062*Z1051-AB1060</f>
        <v>0</v>
      </c>
      <c r="AB1060" s="970">
        <f>IF(Y1051="",0,$M$1060)</f>
        <v>0</v>
      </c>
      <c r="AC1060" s="44" t="s">
        <v>38</v>
      </c>
      <c r="AD1060" s="32"/>
      <c r="AE1060" s="1001"/>
      <c r="AF1060" s="1045">
        <f>AD1062*AE1051-AG1060</f>
        <v>0</v>
      </c>
      <c r="AG1060" s="970">
        <f>IF(AD1051="",0,$M$1060)</f>
        <v>0</v>
      </c>
      <c r="AH1060" s="44" t="s">
        <v>38</v>
      </c>
      <c r="AI1060" s="32"/>
      <c r="AJ1060" s="1001"/>
      <c r="AK1060" s="1045">
        <f>AI1062*AJ1051-AL1060</f>
        <v>0</v>
      </c>
      <c r="AL1060" s="970">
        <f>IF(AI1051="",0,$M$1060)</f>
        <v>0</v>
      </c>
      <c r="AM1060" s="44" t="s">
        <v>38</v>
      </c>
      <c r="AN1060" s="32"/>
      <c r="AO1060" s="1001"/>
      <c r="AP1060" s="1045">
        <f>AN1062*AO1051-AQ1060</f>
        <v>0</v>
      </c>
      <c r="AQ1060" s="970">
        <f>IF(AN1051="",0,$M$1060)</f>
        <v>0</v>
      </c>
      <c r="AR1060" s="44" t="s">
        <v>38</v>
      </c>
      <c r="AS1060" s="32"/>
      <c r="AT1060" s="1001"/>
      <c r="AU1060" s="1045">
        <f>AS1062*AT1051-AV1060</f>
        <v>0</v>
      </c>
      <c r="AV1060" s="970">
        <f>IF(AS1051="",0,$M$1060)</f>
        <v>0</v>
      </c>
      <c r="AW1060" s="44" t="s">
        <v>38</v>
      </c>
      <c r="AX1060" s="32"/>
      <c r="AY1060" s="1001"/>
      <c r="AZ1060" s="1045">
        <f>AX1062*AY1051-BA1060</f>
        <v>0</v>
      </c>
      <c r="BA1060" s="970">
        <f>IF(AX1051="",0,$M$1060)</f>
        <v>0</v>
      </c>
      <c r="BB1060" s="44" t="s">
        <v>38</v>
      </c>
      <c r="BC1060" s="32"/>
      <c r="BD1060" s="1001"/>
      <c r="BE1060" s="1045">
        <f>BC1062*BD1051-BF1060</f>
        <v>0</v>
      </c>
      <c r="BF1060" s="970">
        <f>IF(BC1051="",0,$M$1060)</f>
        <v>0</v>
      </c>
      <c r="BG1060" s="44" t="s">
        <v>38</v>
      </c>
      <c r="BH1060" s="32"/>
      <c r="BI1060" s="1001"/>
      <c r="BJ1060" s="1045">
        <f>BH1062*BI1051-BK1060</f>
        <v>0</v>
      </c>
      <c r="BK1060" s="970">
        <f>IF(BH1051="",0,$M$1060)</f>
        <v>0</v>
      </c>
      <c r="BL1060" s="75"/>
      <c r="BM1060" s="76"/>
      <c r="BN1060" s="1001"/>
      <c r="BO1060" s="983"/>
      <c r="BP1060" s="960"/>
      <c r="BQ1060" s="75"/>
      <c r="BR1060" s="76"/>
      <c r="BS1060" s="1001"/>
      <c r="BT1060" s="983"/>
      <c r="BU1060" s="960"/>
      <c r="BV1060" s="75"/>
      <c r="BW1060" s="76"/>
      <c r="BX1060" s="1001"/>
      <c r="BY1060" s="983"/>
      <c r="BZ1060" s="960"/>
      <c r="CA1060" s="1003">
        <f t="shared" ref="CA1060" si="456">BJ1060+BK1060+BE1060+BF1060+AZ1060+BA1060+AU1060+AV1060+AP1060+AQ1060+AK1060+AL1060+AF1060+AG1060+AA1060+AB1060+V1060+W1060+Q1060+R1060+L1060+M1060+G1060+H1060</f>
        <v>0</v>
      </c>
      <c r="CB1060" s="1019">
        <f t="shared" ref="CB1060" si="457">H1060+M1060</f>
        <v>0</v>
      </c>
      <c r="CC1060" s="1018">
        <f t="shared" ref="CC1060" si="458">BK1060+BF1060+BA1060+AV1060+AQ1060+AL1060+AG1060+AB1060+W1060+R1060</f>
        <v>0</v>
      </c>
    </row>
    <row r="1061" spans="1:81" s="230" customFormat="1" ht="18" customHeight="1">
      <c r="A1061" s="1180"/>
      <c r="B1061" s="1162"/>
      <c r="C1061" s="1140"/>
      <c r="D1061" s="45" t="s">
        <v>1</v>
      </c>
      <c r="E1061" s="149" t="str">
        <f>IF(E1060&lt;&gt;"",職員設定!H27,"0")</f>
        <v>0</v>
      </c>
      <c r="F1061" s="1001"/>
      <c r="G1061" s="1046"/>
      <c r="H1061" s="1103"/>
      <c r="I1061" s="45" t="s">
        <v>1</v>
      </c>
      <c r="J1061" s="149" t="str">
        <f>IF(J1060&lt;&gt;"",職員設定!H27,"0")</f>
        <v>0</v>
      </c>
      <c r="K1061" s="1001"/>
      <c r="L1061" s="1046"/>
      <c r="M1061" s="1103"/>
      <c r="N1061" s="45" t="s">
        <v>71</v>
      </c>
      <c r="O1061" s="149" t="str">
        <f>IF(O1060&lt;&gt;"",職員設定!$H$27,"0")</f>
        <v>0</v>
      </c>
      <c r="P1061" s="1001"/>
      <c r="Q1061" s="1046"/>
      <c r="R1061" s="971"/>
      <c r="S1061" s="45" t="s">
        <v>71</v>
      </c>
      <c r="T1061" s="149" t="str">
        <f>IF(T1060&lt;&gt;"",職員設定!$H$27,"0")</f>
        <v>0</v>
      </c>
      <c r="U1061" s="1001"/>
      <c r="V1061" s="1046"/>
      <c r="W1061" s="971"/>
      <c r="X1061" s="45" t="s">
        <v>71</v>
      </c>
      <c r="Y1061" s="149" t="str">
        <f>IF(Y1060&lt;&gt;"",職員設定!$H$27,"0")</f>
        <v>0</v>
      </c>
      <c r="Z1061" s="1001"/>
      <c r="AA1061" s="1046"/>
      <c r="AB1061" s="971"/>
      <c r="AC1061" s="45" t="s">
        <v>71</v>
      </c>
      <c r="AD1061" s="149" t="str">
        <f>IF(AD1060&lt;&gt;"",職員設定!$H$27,"0")</f>
        <v>0</v>
      </c>
      <c r="AE1061" s="1001"/>
      <c r="AF1061" s="1046"/>
      <c r="AG1061" s="971"/>
      <c r="AH1061" s="45" t="s">
        <v>71</v>
      </c>
      <c r="AI1061" s="149" t="str">
        <f>IF(AI1060&lt;&gt;"",職員設定!$H$27,"0")</f>
        <v>0</v>
      </c>
      <c r="AJ1061" s="1001"/>
      <c r="AK1061" s="1046"/>
      <c r="AL1061" s="971"/>
      <c r="AM1061" s="45" t="s">
        <v>71</v>
      </c>
      <c r="AN1061" s="149" t="str">
        <f>IF(AN1060&lt;&gt;"",職員設定!$H$27,"0")</f>
        <v>0</v>
      </c>
      <c r="AO1061" s="1001"/>
      <c r="AP1061" s="1046"/>
      <c r="AQ1061" s="971"/>
      <c r="AR1061" s="45" t="s">
        <v>71</v>
      </c>
      <c r="AS1061" s="149" t="str">
        <f>IF(AS1060&lt;&gt;"",職員設定!$H$27,"0")</f>
        <v>0</v>
      </c>
      <c r="AT1061" s="1001"/>
      <c r="AU1061" s="1046"/>
      <c r="AV1061" s="971"/>
      <c r="AW1061" s="45" t="s">
        <v>71</v>
      </c>
      <c r="AX1061" s="149" t="str">
        <f>IF(AX1060&lt;&gt;"",職員設定!$H$27,"0")</f>
        <v>0</v>
      </c>
      <c r="AY1061" s="1001"/>
      <c r="AZ1061" s="1046"/>
      <c r="BA1061" s="971"/>
      <c r="BB1061" s="45" t="s">
        <v>71</v>
      </c>
      <c r="BC1061" s="149" t="str">
        <f>IF(BC1060&lt;&gt;"",職員設定!$H$27,"0")</f>
        <v>0</v>
      </c>
      <c r="BD1061" s="1001"/>
      <c r="BE1061" s="1046"/>
      <c r="BF1061" s="971"/>
      <c r="BG1061" s="45" t="s">
        <v>71</v>
      </c>
      <c r="BH1061" s="149" t="str">
        <f>IF(BH1060&lt;&gt;"",職員設定!$H$27,"0")</f>
        <v>0</v>
      </c>
      <c r="BI1061" s="1001"/>
      <c r="BJ1061" s="1046"/>
      <c r="BK1061" s="971"/>
      <c r="BL1061" s="45"/>
      <c r="BM1061" s="149"/>
      <c r="BN1061" s="1001"/>
      <c r="BO1061" s="984"/>
      <c r="BP1061" s="954"/>
      <c r="BQ1061" s="45"/>
      <c r="BR1061" s="149"/>
      <c r="BS1061" s="1001"/>
      <c r="BT1061" s="984"/>
      <c r="BU1061" s="954"/>
      <c r="BV1061" s="45"/>
      <c r="BW1061" s="149"/>
      <c r="BX1061" s="1001"/>
      <c r="BY1061" s="984"/>
      <c r="BZ1061" s="954"/>
      <c r="CA1061" s="1004"/>
      <c r="CB1061" s="1020"/>
      <c r="CC1061" s="1013"/>
    </row>
    <row r="1062" spans="1:81" ht="18" customHeight="1" thickBot="1">
      <c r="A1062" s="1180"/>
      <c r="B1062" s="1162"/>
      <c r="C1062" s="1141"/>
      <c r="D1062" s="46" t="s">
        <v>51</v>
      </c>
      <c r="E1062" s="18">
        <f>E1060-E1061</f>
        <v>0</v>
      </c>
      <c r="F1062" s="1001"/>
      <c r="G1062" s="1047"/>
      <c r="H1062" s="1104"/>
      <c r="I1062" s="46" t="s">
        <v>51</v>
      </c>
      <c r="J1062" s="18">
        <f>J1060-J1061</f>
        <v>0</v>
      </c>
      <c r="K1062" s="1001"/>
      <c r="L1062" s="1047"/>
      <c r="M1062" s="1104"/>
      <c r="N1062" s="46" t="s">
        <v>51</v>
      </c>
      <c r="O1062" s="18">
        <f>O1060-O1061</f>
        <v>0</v>
      </c>
      <c r="P1062" s="1001"/>
      <c r="Q1062" s="1047"/>
      <c r="R1062" s="972"/>
      <c r="S1062" s="46" t="s">
        <v>51</v>
      </c>
      <c r="T1062" s="18">
        <f>T1060-T1061</f>
        <v>0</v>
      </c>
      <c r="U1062" s="1001"/>
      <c r="V1062" s="1047"/>
      <c r="W1062" s="972"/>
      <c r="X1062" s="46" t="s">
        <v>51</v>
      </c>
      <c r="Y1062" s="18">
        <f>Y1060-Y1061</f>
        <v>0</v>
      </c>
      <c r="Z1062" s="1001"/>
      <c r="AA1062" s="1047"/>
      <c r="AB1062" s="972"/>
      <c r="AC1062" s="46" t="s">
        <v>51</v>
      </c>
      <c r="AD1062" s="18">
        <f>AD1060-AD1061</f>
        <v>0</v>
      </c>
      <c r="AE1062" s="1001"/>
      <c r="AF1062" s="1047"/>
      <c r="AG1062" s="972"/>
      <c r="AH1062" s="46" t="s">
        <v>51</v>
      </c>
      <c r="AI1062" s="18">
        <f>AI1060-AI1061</f>
        <v>0</v>
      </c>
      <c r="AJ1062" s="1001"/>
      <c r="AK1062" s="1047"/>
      <c r="AL1062" s="972"/>
      <c r="AM1062" s="46" t="s">
        <v>51</v>
      </c>
      <c r="AN1062" s="18">
        <f>AN1060-AN1061</f>
        <v>0</v>
      </c>
      <c r="AO1062" s="1001"/>
      <c r="AP1062" s="1047"/>
      <c r="AQ1062" s="972"/>
      <c r="AR1062" s="46" t="s">
        <v>51</v>
      </c>
      <c r="AS1062" s="18">
        <f>AS1060-AS1061</f>
        <v>0</v>
      </c>
      <c r="AT1062" s="1001"/>
      <c r="AU1062" s="1047"/>
      <c r="AV1062" s="972"/>
      <c r="AW1062" s="46" t="s">
        <v>51</v>
      </c>
      <c r="AX1062" s="18">
        <f>AX1060-AX1061</f>
        <v>0</v>
      </c>
      <c r="AY1062" s="1001"/>
      <c r="AZ1062" s="1047"/>
      <c r="BA1062" s="972"/>
      <c r="BB1062" s="46" t="s">
        <v>51</v>
      </c>
      <c r="BC1062" s="18">
        <f>BC1060-BC1061</f>
        <v>0</v>
      </c>
      <c r="BD1062" s="1001"/>
      <c r="BE1062" s="1047"/>
      <c r="BF1062" s="972"/>
      <c r="BG1062" s="46" t="s">
        <v>51</v>
      </c>
      <c r="BH1062" s="18">
        <f>BH1060-BH1061</f>
        <v>0</v>
      </c>
      <c r="BI1062" s="1001"/>
      <c r="BJ1062" s="1047"/>
      <c r="BK1062" s="972"/>
      <c r="BL1062" s="77"/>
      <c r="BM1062" s="78"/>
      <c r="BN1062" s="1001"/>
      <c r="BO1062" s="985"/>
      <c r="BP1062" s="955"/>
      <c r="BQ1062" s="77"/>
      <c r="BR1062" s="78"/>
      <c r="BS1062" s="1001"/>
      <c r="BT1062" s="985"/>
      <c r="BU1062" s="955"/>
      <c r="BV1062" s="77"/>
      <c r="BW1062" s="78"/>
      <c r="BX1062" s="1001"/>
      <c r="BY1062" s="985"/>
      <c r="BZ1062" s="955"/>
      <c r="CA1062" s="1005"/>
      <c r="CB1062" s="1021"/>
      <c r="CC1062" s="1014"/>
    </row>
    <row r="1063" spans="1:81" ht="18" customHeight="1">
      <c r="A1063" s="1180"/>
      <c r="B1063" s="1162"/>
      <c r="C1063" s="1140" t="str">
        <f>職員設定!$I$7</f>
        <v>名称</v>
      </c>
      <c r="D1063" s="44" t="s">
        <v>38</v>
      </c>
      <c r="E1063" s="32"/>
      <c r="F1063" s="1001"/>
      <c r="G1063" s="1046">
        <f>E1065*F1051-H1063</f>
        <v>0</v>
      </c>
      <c r="H1063" s="1095"/>
      <c r="I1063" s="44" t="s">
        <v>38</v>
      </c>
      <c r="J1063" s="32"/>
      <c r="K1063" s="1001"/>
      <c r="L1063" s="1046">
        <f>J1065*K1051-M1063</f>
        <v>0</v>
      </c>
      <c r="M1063" s="1095"/>
      <c r="N1063" s="48" t="s">
        <v>38</v>
      </c>
      <c r="O1063" s="33"/>
      <c r="P1063" s="1001"/>
      <c r="Q1063" s="1046">
        <f>O1065*P1051-R1063</f>
        <v>0</v>
      </c>
      <c r="R1063" s="970">
        <f>IF(O1051="",0,$M$1063)</f>
        <v>0</v>
      </c>
      <c r="S1063" s="48" t="s">
        <v>38</v>
      </c>
      <c r="T1063" s="33"/>
      <c r="U1063" s="1001"/>
      <c r="V1063" s="1046">
        <f>T1065*U1051-W1063</f>
        <v>0</v>
      </c>
      <c r="W1063" s="970">
        <f>IF(T1051="",0,$M$1063)</f>
        <v>0</v>
      </c>
      <c r="X1063" s="48" t="s">
        <v>38</v>
      </c>
      <c r="Y1063" s="33"/>
      <c r="Z1063" s="1001"/>
      <c r="AA1063" s="1046">
        <f>Y1065*Z1051-AB1063</f>
        <v>0</v>
      </c>
      <c r="AB1063" s="970">
        <f>IF(Y1051="",0,$M$1063)</f>
        <v>0</v>
      </c>
      <c r="AC1063" s="48" t="s">
        <v>38</v>
      </c>
      <c r="AD1063" s="33"/>
      <c r="AE1063" s="1001"/>
      <c r="AF1063" s="1046">
        <f>AD1065*AE1051-AG1063</f>
        <v>0</v>
      </c>
      <c r="AG1063" s="970">
        <f>IF(AD1051="",0,$M$1063)</f>
        <v>0</v>
      </c>
      <c r="AH1063" s="48" t="s">
        <v>38</v>
      </c>
      <c r="AI1063" s="33"/>
      <c r="AJ1063" s="1001"/>
      <c r="AK1063" s="1046">
        <f>AI1065*AJ1051-AL1063</f>
        <v>0</v>
      </c>
      <c r="AL1063" s="970">
        <f>IF(AI1051="",0,$M$1063)</f>
        <v>0</v>
      </c>
      <c r="AM1063" s="48" t="s">
        <v>38</v>
      </c>
      <c r="AN1063" s="33"/>
      <c r="AO1063" s="1001"/>
      <c r="AP1063" s="1046">
        <f>AN1065*AO1051-AQ1063</f>
        <v>0</v>
      </c>
      <c r="AQ1063" s="970">
        <f>IF(AN1051="",0,$M$1063)</f>
        <v>0</v>
      </c>
      <c r="AR1063" s="48" t="s">
        <v>38</v>
      </c>
      <c r="AS1063" s="33"/>
      <c r="AT1063" s="1001"/>
      <c r="AU1063" s="1046">
        <f>AS1065*AT1051-AV1063</f>
        <v>0</v>
      </c>
      <c r="AV1063" s="970">
        <f>IF(AS1051="",0,$M$1063)</f>
        <v>0</v>
      </c>
      <c r="AW1063" s="48" t="s">
        <v>38</v>
      </c>
      <c r="AX1063" s="33"/>
      <c r="AY1063" s="1001"/>
      <c r="AZ1063" s="1046">
        <f>AX1065*AY1051-BA1063</f>
        <v>0</v>
      </c>
      <c r="BA1063" s="970">
        <f>IF(AX1051="",0,$M$1063)</f>
        <v>0</v>
      </c>
      <c r="BB1063" s="48" t="s">
        <v>38</v>
      </c>
      <c r="BC1063" s="33"/>
      <c r="BD1063" s="1001"/>
      <c r="BE1063" s="1046">
        <f>BC1065*BD1051-BF1063</f>
        <v>0</v>
      </c>
      <c r="BF1063" s="970">
        <f>IF(BC1051="",0,$M$1063)</f>
        <v>0</v>
      </c>
      <c r="BG1063" s="48" t="s">
        <v>38</v>
      </c>
      <c r="BH1063" s="33"/>
      <c r="BI1063" s="1001"/>
      <c r="BJ1063" s="1046">
        <f>BH1065*BI1051-BK1063</f>
        <v>0</v>
      </c>
      <c r="BK1063" s="970">
        <f>IF(BH1051="",0,$M$1063)</f>
        <v>0</v>
      </c>
      <c r="BL1063" s="75"/>
      <c r="BM1063" s="76"/>
      <c r="BN1063" s="1001"/>
      <c r="BO1063" s="984"/>
      <c r="BP1063" s="960"/>
      <c r="BQ1063" s="75"/>
      <c r="BR1063" s="76"/>
      <c r="BS1063" s="1001"/>
      <c r="BT1063" s="984"/>
      <c r="BU1063" s="960"/>
      <c r="BV1063" s="75"/>
      <c r="BW1063" s="76"/>
      <c r="BX1063" s="1001"/>
      <c r="BY1063" s="984"/>
      <c r="BZ1063" s="960"/>
      <c r="CA1063" s="1003">
        <f t="shared" ref="CA1063" si="459">BJ1063+BK1063+BE1063+BF1063+AZ1063+BA1063+AU1063+AV1063+AP1063+AQ1063+AK1063+AL1063+AF1063+AG1063+AA1063+AB1063+V1063+W1063+Q1063+R1063+L1063+M1063+G1063+H1063</f>
        <v>0</v>
      </c>
      <c r="CB1063" s="1019">
        <f t="shared" ref="CB1063" si="460">H1063+M1063</f>
        <v>0</v>
      </c>
      <c r="CC1063" s="1018">
        <f>BK1063+BF1063+BA1063+AV1063+AQ1063+AL1063+AG1063+AB1063+W1063+R1063</f>
        <v>0</v>
      </c>
    </row>
    <row r="1064" spans="1:81" s="230" customFormat="1" ht="18" customHeight="1">
      <c r="A1064" s="1180"/>
      <c r="B1064" s="1162"/>
      <c r="C1064" s="1140"/>
      <c r="D1064" s="45" t="s">
        <v>1</v>
      </c>
      <c r="E1064" s="149" t="str">
        <f>IF(E1063&lt;&gt;"",職員設定!I27,"0")</f>
        <v>0</v>
      </c>
      <c r="F1064" s="1001"/>
      <c r="G1064" s="1046"/>
      <c r="H1064" s="1103"/>
      <c r="I1064" s="45" t="s">
        <v>1</v>
      </c>
      <c r="J1064" s="149" t="str">
        <f>IF(J1063&lt;&gt;"",職員設定!I27,"0")</f>
        <v>0</v>
      </c>
      <c r="K1064" s="1001"/>
      <c r="L1064" s="1046"/>
      <c r="M1064" s="1103"/>
      <c r="N1064" s="45" t="s">
        <v>71</v>
      </c>
      <c r="O1064" s="149" t="str">
        <f>IF(O1063&lt;&gt;"",職員設定!$I$27,"0")</f>
        <v>0</v>
      </c>
      <c r="P1064" s="1001"/>
      <c r="Q1064" s="1046"/>
      <c r="R1064" s="971"/>
      <c r="S1064" s="45" t="s">
        <v>71</v>
      </c>
      <c r="T1064" s="149" t="str">
        <f>IF(T1063&lt;&gt;"",職員設定!$I$27,"0")</f>
        <v>0</v>
      </c>
      <c r="U1064" s="1001"/>
      <c r="V1064" s="1046"/>
      <c r="W1064" s="971"/>
      <c r="X1064" s="45" t="s">
        <v>71</v>
      </c>
      <c r="Y1064" s="149" t="str">
        <f>IF(Y1063&lt;&gt;"",職員設定!$I$27,"0")</f>
        <v>0</v>
      </c>
      <c r="Z1064" s="1001"/>
      <c r="AA1064" s="1046"/>
      <c r="AB1064" s="971"/>
      <c r="AC1064" s="45" t="s">
        <v>71</v>
      </c>
      <c r="AD1064" s="149" t="str">
        <f>IF(AD1063&lt;&gt;"",職員設定!$I$27,"0")</f>
        <v>0</v>
      </c>
      <c r="AE1064" s="1001"/>
      <c r="AF1064" s="1046"/>
      <c r="AG1064" s="971"/>
      <c r="AH1064" s="45" t="s">
        <v>71</v>
      </c>
      <c r="AI1064" s="149" t="str">
        <f>IF(AI1063&lt;&gt;"",職員設定!$I$27,"0")</f>
        <v>0</v>
      </c>
      <c r="AJ1064" s="1001"/>
      <c r="AK1064" s="1046"/>
      <c r="AL1064" s="971"/>
      <c r="AM1064" s="45" t="s">
        <v>71</v>
      </c>
      <c r="AN1064" s="149" t="str">
        <f>IF(AN1063&lt;&gt;"",職員設定!$I$27,"0")</f>
        <v>0</v>
      </c>
      <c r="AO1064" s="1001"/>
      <c r="AP1064" s="1046"/>
      <c r="AQ1064" s="971"/>
      <c r="AR1064" s="45" t="s">
        <v>71</v>
      </c>
      <c r="AS1064" s="149" t="str">
        <f>IF(AS1063&lt;&gt;"",職員設定!$I$27,"0")</f>
        <v>0</v>
      </c>
      <c r="AT1064" s="1001"/>
      <c r="AU1064" s="1046"/>
      <c r="AV1064" s="971"/>
      <c r="AW1064" s="45" t="s">
        <v>71</v>
      </c>
      <c r="AX1064" s="149" t="str">
        <f>IF(AX1063&lt;&gt;"",職員設定!$I$27,"0")</f>
        <v>0</v>
      </c>
      <c r="AY1064" s="1001"/>
      <c r="AZ1064" s="1046"/>
      <c r="BA1064" s="971"/>
      <c r="BB1064" s="45" t="s">
        <v>71</v>
      </c>
      <c r="BC1064" s="149" t="str">
        <f>IF(BC1063&lt;&gt;"",職員設定!$I$27,"0")</f>
        <v>0</v>
      </c>
      <c r="BD1064" s="1001"/>
      <c r="BE1064" s="1046"/>
      <c r="BF1064" s="971"/>
      <c r="BG1064" s="45" t="s">
        <v>71</v>
      </c>
      <c r="BH1064" s="149" t="str">
        <f>IF(BH1063&lt;&gt;"",職員設定!$I$27,"0")</f>
        <v>0</v>
      </c>
      <c r="BI1064" s="1001"/>
      <c r="BJ1064" s="1046"/>
      <c r="BK1064" s="971"/>
      <c r="BL1064" s="45"/>
      <c r="BM1064" s="149"/>
      <c r="BN1064" s="1001"/>
      <c r="BO1064" s="984"/>
      <c r="BP1064" s="954"/>
      <c r="BQ1064" s="45"/>
      <c r="BR1064" s="149"/>
      <c r="BS1064" s="1001"/>
      <c r="BT1064" s="984"/>
      <c r="BU1064" s="954"/>
      <c r="BV1064" s="45"/>
      <c r="BW1064" s="149"/>
      <c r="BX1064" s="1001"/>
      <c r="BY1064" s="984"/>
      <c r="BZ1064" s="954"/>
      <c r="CA1064" s="1004"/>
      <c r="CB1064" s="1020"/>
      <c r="CC1064" s="1013"/>
    </row>
    <row r="1065" spans="1:81" ht="18" customHeight="1" thickBot="1">
      <c r="A1065" s="1180"/>
      <c r="B1065" s="1163"/>
      <c r="C1065" s="1141"/>
      <c r="D1065" s="46" t="s">
        <v>51</v>
      </c>
      <c r="E1065" s="18">
        <f>E1063-E1064</f>
        <v>0</v>
      </c>
      <c r="F1065" s="1001"/>
      <c r="G1065" s="1047"/>
      <c r="H1065" s="1104"/>
      <c r="I1065" s="46" t="s">
        <v>51</v>
      </c>
      <c r="J1065" s="18">
        <f>J1063-J1064</f>
        <v>0</v>
      </c>
      <c r="K1065" s="1001"/>
      <c r="L1065" s="1047"/>
      <c r="M1065" s="1104"/>
      <c r="N1065" s="46" t="s">
        <v>51</v>
      </c>
      <c r="O1065" s="18">
        <f>O1063-O1064</f>
        <v>0</v>
      </c>
      <c r="P1065" s="1001"/>
      <c r="Q1065" s="1047"/>
      <c r="R1065" s="972"/>
      <c r="S1065" s="46" t="s">
        <v>51</v>
      </c>
      <c r="T1065" s="18">
        <f>T1063-T1064</f>
        <v>0</v>
      </c>
      <c r="U1065" s="1001"/>
      <c r="V1065" s="1047"/>
      <c r="W1065" s="972"/>
      <c r="X1065" s="46" t="s">
        <v>51</v>
      </c>
      <c r="Y1065" s="18">
        <f>Y1063-Y1064</f>
        <v>0</v>
      </c>
      <c r="Z1065" s="1001"/>
      <c r="AA1065" s="1047"/>
      <c r="AB1065" s="972"/>
      <c r="AC1065" s="46" t="s">
        <v>51</v>
      </c>
      <c r="AD1065" s="18">
        <f>AD1063-AD1064</f>
        <v>0</v>
      </c>
      <c r="AE1065" s="1001"/>
      <c r="AF1065" s="1047"/>
      <c r="AG1065" s="972"/>
      <c r="AH1065" s="46" t="s">
        <v>51</v>
      </c>
      <c r="AI1065" s="18">
        <f>AI1063-AI1064</f>
        <v>0</v>
      </c>
      <c r="AJ1065" s="1001"/>
      <c r="AK1065" s="1047"/>
      <c r="AL1065" s="972"/>
      <c r="AM1065" s="46" t="s">
        <v>51</v>
      </c>
      <c r="AN1065" s="18">
        <f>AN1063-AN1064</f>
        <v>0</v>
      </c>
      <c r="AO1065" s="1001"/>
      <c r="AP1065" s="1047"/>
      <c r="AQ1065" s="972"/>
      <c r="AR1065" s="46" t="s">
        <v>51</v>
      </c>
      <c r="AS1065" s="18">
        <f>AS1063-AS1064</f>
        <v>0</v>
      </c>
      <c r="AT1065" s="1001"/>
      <c r="AU1065" s="1047"/>
      <c r="AV1065" s="972"/>
      <c r="AW1065" s="46" t="s">
        <v>51</v>
      </c>
      <c r="AX1065" s="18">
        <f>AX1063-AX1064</f>
        <v>0</v>
      </c>
      <c r="AY1065" s="1001"/>
      <c r="AZ1065" s="1047"/>
      <c r="BA1065" s="972"/>
      <c r="BB1065" s="46" t="s">
        <v>51</v>
      </c>
      <c r="BC1065" s="18">
        <f>BC1063-BC1064</f>
        <v>0</v>
      </c>
      <c r="BD1065" s="1001"/>
      <c r="BE1065" s="1047"/>
      <c r="BF1065" s="972"/>
      <c r="BG1065" s="46" t="s">
        <v>51</v>
      </c>
      <c r="BH1065" s="18">
        <f>BH1063-BH1064</f>
        <v>0</v>
      </c>
      <c r="BI1065" s="1001"/>
      <c r="BJ1065" s="1047"/>
      <c r="BK1065" s="972"/>
      <c r="BL1065" s="77"/>
      <c r="BM1065" s="78"/>
      <c r="BN1065" s="1001"/>
      <c r="BO1065" s="985"/>
      <c r="BP1065" s="955"/>
      <c r="BQ1065" s="77"/>
      <c r="BR1065" s="78"/>
      <c r="BS1065" s="1001"/>
      <c r="BT1065" s="985"/>
      <c r="BU1065" s="955"/>
      <c r="BV1065" s="77"/>
      <c r="BW1065" s="78"/>
      <c r="BX1065" s="1001"/>
      <c r="BY1065" s="985"/>
      <c r="BZ1065" s="955"/>
      <c r="CA1065" s="1005"/>
      <c r="CB1065" s="1021"/>
      <c r="CC1065" s="1014"/>
    </row>
    <row r="1066" spans="1:81" ht="18" customHeight="1">
      <c r="A1066" s="1180"/>
      <c r="B1066" s="1142" t="s">
        <v>53</v>
      </c>
      <c r="C1066" s="1177" t="str">
        <f>職員設定!$J$7</f>
        <v>名称</v>
      </c>
      <c r="D1066" s="44" t="s">
        <v>48</v>
      </c>
      <c r="E1066" s="32"/>
      <c r="F1066" s="1001"/>
      <c r="G1066" s="1045">
        <f>E1069*F1051-H1066</f>
        <v>0</v>
      </c>
      <c r="H1066" s="1095"/>
      <c r="I1066" s="44" t="s">
        <v>48</v>
      </c>
      <c r="J1066" s="32"/>
      <c r="K1066" s="1001"/>
      <c r="L1066" s="1045">
        <f>J1069*K1051-M1066</f>
        <v>0</v>
      </c>
      <c r="M1066" s="1095"/>
      <c r="N1066" s="44" t="s">
        <v>48</v>
      </c>
      <c r="O1066" s="32"/>
      <c r="P1066" s="1001"/>
      <c r="Q1066" s="1045">
        <f>O1069*P1051-R1066</f>
        <v>0</v>
      </c>
      <c r="R1066" s="986"/>
      <c r="S1066" s="44" t="s">
        <v>48</v>
      </c>
      <c r="T1066" s="32"/>
      <c r="U1066" s="1001"/>
      <c r="V1066" s="1045">
        <f>T1069*U1051-W1066</f>
        <v>0</v>
      </c>
      <c r="W1066" s="986"/>
      <c r="X1066" s="44" t="s">
        <v>48</v>
      </c>
      <c r="Y1066" s="32"/>
      <c r="Z1066" s="1001"/>
      <c r="AA1066" s="1045">
        <f>Y1069*Z1051-AB1066</f>
        <v>0</v>
      </c>
      <c r="AB1066" s="986"/>
      <c r="AC1066" s="44" t="s">
        <v>48</v>
      </c>
      <c r="AD1066" s="32"/>
      <c r="AE1066" s="1001"/>
      <c r="AF1066" s="1045">
        <f>AD1069*AE1051-AG1066</f>
        <v>0</v>
      </c>
      <c r="AG1066" s="986"/>
      <c r="AH1066" s="44" t="s">
        <v>48</v>
      </c>
      <c r="AI1066" s="32"/>
      <c r="AJ1066" s="1001"/>
      <c r="AK1066" s="1045">
        <f>AI1069*AJ1051-AL1066</f>
        <v>0</v>
      </c>
      <c r="AL1066" s="986"/>
      <c r="AM1066" s="44" t="s">
        <v>48</v>
      </c>
      <c r="AN1066" s="32"/>
      <c r="AO1066" s="1001"/>
      <c r="AP1066" s="1045">
        <f>AN1069*AO1051-AQ1066</f>
        <v>0</v>
      </c>
      <c r="AQ1066" s="986"/>
      <c r="AR1066" s="44" t="s">
        <v>48</v>
      </c>
      <c r="AS1066" s="32"/>
      <c r="AT1066" s="1001"/>
      <c r="AU1066" s="1045">
        <f>AS1069*AT1051-AV1066</f>
        <v>0</v>
      </c>
      <c r="AV1066" s="986"/>
      <c r="AW1066" s="44" t="s">
        <v>48</v>
      </c>
      <c r="AX1066" s="32"/>
      <c r="AY1066" s="1001"/>
      <c r="AZ1066" s="1045">
        <f>AX1069*AY1051-BA1066</f>
        <v>0</v>
      </c>
      <c r="BA1066" s="986"/>
      <c r="BB1066" s="44" t="s">
        <v>48</v>
      </c>
      <c r="BC1066" s="32"/>
      <c r="BD1066" s="1001"/>
      <c r="BE1066" s="1045">
        <f>BC1069*BD1051-BF1066</f>
        <v>0</v>
      </c>
      <c r="BF1066" s="986"/>
      <c r="BG1066" s="44" t="s">
        <v>48</v>
      </c>
      <c r="BH1066" s="32"/>
      <c r="BI1066" s="1001"/>
      <c r="BJ1066" s="1045">
        <f>BH1069*BI1051-BK1066</f>
        <v>0</v>
      </c>
      <c r="BK1066" s="986"/>
      <c r="BL1066" s="409" t="s">
        <v>206</v>
      </c>
      <c r="BM1066" s="32"/>
      <c r="BN1066" s="1001"/>
      <c r="BO1066" s="973">
        <f>BM1069*BN1051-BP1066</f>
        <v>0</v>
      </c>
      <c r="BP1066" s="961">
        <f>IF(BM1067&gt;BM1066,(BM1067-BM1066)*BN1051,0)</f>
        <v>0</v>
      </c>
      <c r="BQ1066" s="409" t="s">
        <v>206</v>
      </c>
      <c r="BR1066" s="32"/>
      <c r="BS1066" s="1001"/>
      <c r="BT1066" s="973">
        <f>BR1069*BS1051-BU1066</f>
        <v>0</v>
      </c>
      <c r="BU1066" s="961">
        <f>IF(BR1067&gt;BR1066,(BR1067-BR1066)*BS1051,0)</f>
        <v>0</v>
      </c>
      <c r="BV1066" s="409" t="s">
        <v>206</v>
      </c>
      <c r="BW1066" s="32"/>
      <c r="BX1066" s="1001"/>
      <c r="BY1066" s="973">
        <f>BW1069*BX1051-BZ1066</f>
        <v>0</v>
      </c>
      <c r="BZ1066" s="961">
        <f>IF(BW1067&gt;BW1066,(BW1067-BW1066)*BX1051,0)</f>
        <v>0</v>
      </c>
      <c r="CA1066" s="1003">
        <f>BJ1066+BK1066+BE1066+BF1066+AZ1066+BA1066+AU1066+AV1066+AP1066+AQ1066+AK1066+AL1066+AF1066+AG1066+AA1066+AB1066+V1066+W1066+Q1066+R1066+L1066+M1066+G1066+H1066+BO1066+BP1066+BT1066+BU1066+BY1066+BZ1066</f>
        <v>0</v>
      </c>
      <c r="CB1066" s="1019">
        <f>H1066+M1066</f>
        <v>0</v>
      </c>
      <c r="CC1066" s="944">
        <f>BK1066+BF1066+BA1066+AV1066+AQ1066+AL1066+AG1066+AB1066+W1066+R1066+BP1066+BU1066+BZ1066</f>
        <v>0</v>
      </c>
    </row>
    <row r="1067" spans="1:81" ht="18" customHeight="1">
      <c r="A1067" s="1180"/>
      <c r="B1067" s="1143"/>
      <c r="C1067" s="1178"/>
      <c r="D1067" s="48" t="s">
        <v>38</v>
      </c>
      <c r="E1067" s="33"/>
      <c r="F1067" s="1001"/>
      <c r="G1067" s="1046"/>
      <c r="H1067" s="1096"/>
      <c r="I1067" s="48" t="s">
        <v>38</v>
      </c>
      <c r="J1067" s="33"/>
      <c r="K1067" s="1001"/>
      <c r="L1067" s="1046"/>
      <c r="M1067" s="1096"/>
      <c r="N1067" s="48" t="s">
        <v>38</v>
      </c>
      <c r="O1067" s="33"/>
      <c r="P1067" s="1001"/>
      <c r="Q1067" s="1046"/>
      <c r="R1067" s="987"/>
      <c r="S1067" s="48" t="s">
        <v>38</v>
      </c>
      <c r="T1067" s="33"/>
      <c r="U1067" s="1001"/>
      <c r="V1067" s="1046"/>
      <c r="W1067" s="987"/>
      <c r="X1067" s="48" t="s">
        <v>38</v>
      </c>
      <c r="Y1067" s="33"/>
      <c r="Z1067" s="1001"/>
      <c r="AA1067" s="1046"/>
      <c r="AB1067" s="987"/>
      <c r="AC1067" s="48" t="s">
        <v>38</v>
      </c>
      <c r="AD1067" s="33"/>
      <c r="AE1067" s="1001"/>
      <c r="AF1067" s="1046"/>
      <c r="AG1067" s="987"/>
      <c r="AH1067" s="48" t="s">
        <v>38</v>
      </c>
      <c r="AI1067" s="33"/>
      <c r="AJ1067" s="1001"/>
      <c r="AK1067" s="1046"/>
      <c r="AL1067" s="987"/>
      <c r="AM1067" s="48" t="s">
        <v>38</v>
      </c>
      <c r="AN1067" s="33"/>
      <c r="AO1067" s="1001"/>
      <c r="AP1067" s="1046"/>
      <c r="AQ1067" s="987"/>
      <c r="AR1067" s="48" t="s">
        <v>38</v>
      </c>
      <c r="AS1067" s="33"/>
      <c r="AT1067" s="1001"/>
      <c r="AU1067" s="1046"/>
      <c r="AV1067" s="987"/>
      <c r="AW1067" s="48" t="s">
        <v>38</v>
      </c>
      <c r="AX1067" s="33"/>
      <c r="AY1067" s="1001"/>
      <c r="AZ1067" s="1046"/>
      <c r="BA1067" s="987"/>
      <c r="BB1067" s="48" t="s">
        <v>38</v>
      </c>
      <c r="BC1067" s="33"/>
      <c r="BD1067" s="1001"/>
      <c r="BE1067" s="1046"/>
      <c r="BF1067" s="987"/>
      <c r="BG1067" s="48" t="s">
        <v>38</v>
      </c>
      <c r="BH1067" s="33"/>
      <c r="BI1067" s="1001"/>
      <c r="BJ1067" s="1046"/>
      <c r="BK1067" s="987"/>
      <c r="BL1067" s="48" t="s">
        <v>205</v>
      </c>
      <c r="BM1067" s="33"/>
      <c r="BN1067" s="1001"/>
      <c r="BO1067" s="974"/>
      <c r="BP1067" s="958"/>
      <c r="BQ1067" s="48" t="s">
        <v>205</v>
      </c>
      <c r="BR1067" s="33"/>
      <c r="BS1067" s="1001"/>
      <c r="BT1067" s="974"/>
      <c r="BU1067" s="958"/>
      <c r="BV1067" s="48" t="s">
        <v>205</v>
      </c>
      <c r="BW1067" s="33"/>
      <c r="BX1067" s="1001"/>
      <c r="BY1067" s="974"/>
      <c r="BZ1067" s="958"/>
      <c r="CA1067" s="1080"/>
      <c r="CB1067" s="1022"/>
      <c r="CC1067" s="1028"/>
    </row>
    <row r="1068" spans="1:81" ht="18" customHeight="1">
      <c r="A1068" s="1180"/>
      <c r="B1068" s="1143"/>
      <c r="C1068" s="1178"/>
      <c r="D1068" s="49" t="s">
        <v>44</v>
      </c>
      <c r="E1068" s="34"/>
      <c r="F1068" s="1001"/>
      <c r="G1068" s="1046"/>
      <c r="H1068" s="1096"/>
      <c r="I1068" s="49" t="s">
        <v>44</v>
      </c>
      <c r="J1068" s="34"/>
      <c r="K1068" s="1001"/>
      <c r="L1068" s="1046"/>
      <c r="M1068" s="1096"/>
      <c r="N1068" s="49" t="s">
        <v>44</v>
      </c>
      <c r="O1068" s="34"/>
      <c r="P1068" s="1001"/>
      <c r="Q1068" s="1046"/>
      <c r="R1068" s="987"/>
      <c r="S1068" s="49" t="s">
        <v>44</v>
      </c>
      <c r="T1068" s="34"/>
      <c r="U1068" s="1001"/>
      <c r="V1068" s="1046"/>
      <c r="W1068" s="987"/>
      <c r="X1068" s="49" t="s">
        <v>44</v>
      </c>
      <c r="Y1068" s="34"/>
      <c r="Z1068" s="1001"/>
      <c r="AA1068" s="1046"/>
      <c r="AB1068" s="987"/>
      <c r="AC1068" s="49" t="s">
        <v>44</v>
      </c>
      <c r="AD1068" s="34"/>
      <c r="AE1068" s="1001"/>
      <c r="AF1068" s="1046"/>
      <c r="AG1068" s="987"/>
      <c r="AH1068" s="49" t="s">
        <v>44</v>
      </c>
      <c r="AI1068" s="34"/>
      <c r="AJ1068" s="1001"/>
      <c r="AK1068" s="1046"/>
      <c r="AL1068" s="987"/>
      <c r="AM1068" s="49" t="s">
        <v>44</v>
      </c>
      <c r="AN1068" s="34"/>
      <c r="AO1068" s="1001"/>
      <c r="AP1068" s="1046"/>
      <c r="AQ1068" s="987"/>
      <c r="AR1068" s="49" t="s">
        <v>44</v>
      </c>
      <c r="AS1068" s="34"/>
      <c r="AT1068" s="1001"/>
      <c r="AU1068" s="1046"/>
      <c r="AV1068" s="987"/>
      <c r="AW1068" s="49" t="s">
        <v>44</v>
      </c>
      <c r="AX1068" s="34"/>
      <c r="AY1068" s="1001"/>
      <c r="AZ1068" s="1046"/>
      <c r="BA1068" s="987"/>
      <c r="BB1068" s="49" t="s">
        <v>44</v>
      </c>
      <c r="BC1068" s="34"/>
      <c r="BD1068" s="1001"/>
      <c r="BE1068" s="1046"/>
      <c r="BF1068" s="987"/>
      <c r="BG1068" s="49" t="s">
        <v>44</v>
      </c>
      <c r="BH1068" s="34"/>
      <c r="BI1068" s="1001"/>
      <c r="BJ1068" s="1046"/>
      <c r="BK1068" s="987"/>
      <c r="BL1068" s="517" t="s">
        <v>52</v>
      </c>
      <c r="BM1068" s="28">
        <f>IF(BM1067="",0,職員設定!M27)</f>
        <v>0</v>
      </c>
      <c r="BN1068" s="1001"/>
      <c r="BO1068" s="974"/>
      <c r="BP1068" s="958"/>
      <c r="BQ1068" s="517" t="s">
        <v>52</v>
      </c>
      <c r="BR1068" s="28">
        <f>IF(BR1067="",0,職員設定!N27)</f>
        <v>0</v>
      </c>
      <c r="BS1068" s="1001"/>
      <c r="BT1068" s="974"/>
      <c r="BU1068" s="958"/>
      <c r="BV1068" s="250" t="s">
        <v>52</v>
      </c>
      <c r="BW1068" s="34"/>
      <c r="BX1068" s="1001"/>
      <c r="BY1068" s="974"/>
      <c r="BZ1068" s="958"/>
      <c r="CA1068" s="1080"/>
      <c r="CB1068" s="1022"/>
      <c r="CC1068" s="1028"/>
    </row>
    <row r="1069" spans="1:81" ht="18" customHeight="1" thickBot="1">
      <c r="A1069" s="1180"/>
      <c r="B1069" s="1143"/>
      <c r="C1069" s="1179"/>
      <c r="D1069" s="50" t="s">
        <v>45</v>
      </c>
      <c r="E1069" s="18">
        <f>E1067-E1068</f>
        <v>0</v>
      </c>
      <c r="F1069" s="1001"/>
      <c r="G1069" s="1047"/>
      <c r="H1069" s="1097"/>
      <c r="I1069" s="50" t="s">
        <v>45</v>
      </c>
      <c r="J1069" s="18">
        <f>J1067-J1068</f>
        <v>0</v>
      </c>
      <c r="K1069" s="1001"/>
      <c r="L1069" s="1047"/>
      <c r="M1069" s="1097"/>
      <c r="N1069" s="50" t="s">
        <v>88</v>
      </c>
      <c r="O1069" s="18">
        <f>O1067-O1068</f>
        <v>0</v>
      </c>
      <c r="P1069" s="1001"/>
      <c r="Q1069" s="1047"/>
      <c r="R1069" s="988"/>
      <c r="S1069" s="50" t="s">
        <v>88</v>
      </c>
      <c r="T1069" s="18">
        <f>T1067-T1068</f>
        <v>0</v>
      </c>
      <c r="U1069" s="1001"/>
      <c r="V1069" s="1047"/>
      <c r="W1069" s="988"/>
      <c r="X1069" s="50" t="s">
        <v>88</v>
      </c>
      <c r="Y1069" s="18">
        <f>Y1067-Y1068</f>
        <v>0</v>
      </c>
      <c r="Z1069" s="1001"/>
      <c r="AA1069" s="1047"/>
      <c r="AB1069" s="988"/>
      <c r="AC1069" s="50" t="s">
        <v>88</v>
      </c>
      <c r="AD1069" s="18">
        <f>AD1067-AD1068</f>
        <v>0</v>
      </c>
      <c r="AE1069" s="1001"/>
      <c r="AF1069" s="1047"/>
      <c r="AG1069" s="988"/>
      <c r="AH1069" s="50" t="s">
        <v>88</v>
      </c>
      <c r="AI1069" s="18">
        <f>AI1067-AI1068</f>
        <v>0</v>
      </c>
      <c r="AJ1069" s="1001"/>
      <c r="AK1069" s="1047"/>
      <c r="AL1069" s="988"/>
      <c r="AM1069" s="50" t="s">
        <v>88</v>
      </c>
      <c r="AN1069" s="18">
        <f>AN1067-AN1068</f>
        <v>0</v>
      </c>
      <c r="AO1069" s="1001"/>
      <c r="AP1069" s="1047"/>
      <c r="AQ1069" s="988"/>
      <c r="AR1069" s="50" t="s">
        <v>88</v>
      </c>
      <c r="AS1069" s="18">
        <f>AS1067-AS1068</f>
        <v>0</v>
      </c>
      <c r="AT1069" s="1001"/>
      <c r="AU1069" s="1047"/>
      <c r="AV1069" s="988"/>
      <c r="AW1069" s="50" t="s">
        <v>88</v>
      </c>
      <c r="AX1069" s="18">
        <f>AX1067-AX1068</f>
        <v>0</v>
      </c>
      <c r="AY1069" s="1001"/>
      <c r="AZ1069" s="1047"/>
      <c r="BA1069" s="988"/>
      <c r="BB1069" s="50" t="s">
        <v>88</v>
      </c>
      <c r="BC1069" s="18">
        <f>BC1067-BC1068</f>
        <v>0</v>
      </c>
      <c r="BD1069" s="1001"/>
      <c r="BE1069" s="1047"/>
      <c r="BF1069" s="988"/>
      <c r="BG1069" s="50" t="s">
        <v>88</v>
      </c>
      <c r="BH1069" s="18">
        <f>BH1067-BH1068</f>
        <v>0</v>
      </c>
      <c r="BI1069" s="1001"/>
      <c r="BJ1069" s="1047"/>
      <c r="BK1069" s="988"/>
      <c r="BL1069" s="50" t="s">
        <v>204</v>
      </c>
      <c r="BM1069" s="18">
        <f>BM1067-BM1068</f>
        <v>0</v>
      </c>
      <c r="BN1069" s="1001"/>
      <c r="BO1069" s="975"/>
      <c r="BP1069" s="959"/>
      <c r="BQ1069" s="50" t="s">
        <v>204</v>
      </c>
      <c r="BR1069" s="18">
        <f>BR1067-BR1068</f>
        <v>0</v>
      </c>
      <c r="BS1069" s="1001"/>
      <c r="BT1069" s="975"/>
      <c r="BU1069" s="959"/>
      <c r="BV1069" s="50" t="s">
        <v>204</v>
      </c>
      <c r="BW1069" s="18">
        <f>BW1067-BW1068</f>
        <v>0</v>
      </c>
      <c r="BX1069" s="1001"/>
      <c r="BY1069" s="975"/>
      <c r="BZ1069" s="959"/>
      <c r="CA1069" s="1081"/>
      <c r="CB1069" s="1023"/>
      <c r="CC1069" s="1029">
        <f t="shared" ref="CC1069" si="461">BK1069+BF1069+BA1069+AV1069+AQ1069+AL1069+AG1069+AB1069+W1069+R1069</f>
        <v>0</v>
      </c>
    </row>
    <row r="1070" spans="1:81" ht="18" customHeight="1">
      <c r="A1070" s="1180"/>
      <c r="B1070" s="1143"/>
      <c r="C1070" s="1177" t="str">
        <f>職員設定!$K$7</f>
        <v>名称</v>
      </c>
      <c r="D1070" s="44" t="s">
        <v>48</v>
      </c>
      <c r="E1070" s="32"/>
      <c r="F1070" s="1001"/>
      <c r="G1070" s="1045">
        <f>E1073*F1051-H1070</f>
        <v>0</v>
      </c>
      <c r="H1070" s="1095"/>
      <c r="I1070" s="44" t="s">
        <v>48</v>
      </c>
      <c r="J1070" s="32"/>
      <c r="K1070" s="1001"/>
      <c r="L1070" s="1045">
        <f>J1073*K1051-M1070</f>
        <v>0</v>
      </c>
      <c r="M1070" s="1095"/>
      <c r="N1070" s="44" t="s">
        <v>48</v>
      </c>
      <c r="O1070" s="32"/>
      <c r="P1070" s="1001"/>
      <c r="Q1070" s="1045">
        <f>O1073*P1051-R1070</f>
        <v>0</v>
      </c>
      <c r="R1070" s="986"/>
      <c r="S1070" s="44" t="s">
        <v>48</v>
      </c>
      <c r="T1070" s="32"/>
      <c r="U1070" s="1001"/>
      <c r="V1070" s="1045">
        <f>T1073*U1051-W1070</f>
        <v>0</v>
      </c>
      <c r="W1070" s="986"/>
      <c r="X1070" s="44" t="s">
        <v>48</v>
      </c>
      <c r="Y1070" s="32"/>
      <c r="Z1070" s="1001"/>
      <c r="AA1070" s="1045">
        <f>Y1073*Z1051-AB1070</f>
        <v>0</v>
      </c>
      <c r="AB1070" s="986"/>
      <c r="AC1070" s="44" t="s">
        <v>48</v>
      </c>
      <c r="AD1070" s="32"/>
      <c r="AE1070" s="1001"/>
      <c r="AF1070" s="1045">
        <f>AD1073*AE1051-AG1070</f>
        <v>0</v>
      </c>
      <c r="AG1070" s="986"/>
      <c r="AH1070" s="44" t="s">
        <v>48</v>
      </c>
      <c r="AI1070" s="32"/>
      <c r="AJ1070" s="1001"/>
      <c r="AK1070" s="1045">
        <f>AI1073*AJ1051-AL1070</f>
        <v>0</v>
      </c>
      <c r="AL1070" s="986"/>
      <c r="AM1070" s="44" t="s">
        <v>48</v>
      </c>
      <c r="AN1070" s="32"/>
      <c r="AO1070" s="1001"/>
      <c r="AP1070" s="1045">
        <f>AN1073*AO1051-AQ1070</f>
        <v>0</v>
      </c>
      <c r="AQ1070" s="986"/>
      <c r="AR1070" s="44" t="s">
        <v>48</v>
      </c>
      <c r="AS1070" s="32"/>
      <c r="AT1070" s="1001"/>
      <c r="AU1070" s="1045">
        <f>AS1073*AT1051-AV1070</f>
        <v>0</v>
      </c>
      <c r="AV1070" s="986"/>
      <c r="AW1070" s="44" t="s">
        <v>48</v>
      </c>
      <c r="AX1070" s="32"/>
      <c r="AY1070" s="1001"/>
      <c r="AZ1070" s="1045">
        <f>AX1073*AY1051-BA1070</f>
        <v>0</v>
      </c>
      <c r="BA1070" s="986"/>
      <c r="BB1070" s="44" t="s">
        <v>48</v>
      </c>
      <c r="BC1070" s="32"/>
      <c r="BD1070" s="1001"/>
      <c r="BE1070" s="1045">
        <f>BC1073*BD1051-BF1070</f>
        <v>0</v>
      </c>
      <c r="BF1070" s="986"/>
      <c r="BG1070" s="44" t="s">
        <v>48</v>
      </c>
      <c r="BH1070" s="32"/>
      <c r="BI1070" s="1001"/>
      <c r="BJ1070" s="1045">
        <f>BH1073*BI1051-BK1070</f>
        <v>0</v>
      </c>
      <c r="BK1070" s="986"/>
      <c r="BL1070" s="75"/>
      <c r="BM1070" s="76"/>
      <c r="BN1070" s="1001"/>
      <c r="BO1070" s="976"/>
      <c r="BP1070" s="962"/>
      <c r="BQ1070" s="75"/>
      <c r="BR1070" s="76"/>
      <c r="BS1070" s="1001"/>
      <c r="BT1070" s="976"/>
      <c r="BU1070" s="962"/>
      <c r="BV1070" s="75"/>
      <c r="BW1070" s="76"/>
      <c r="BX1070" s="1001"/>
      <c r="BY1070" s="976"/>
      <c r="BZ1070" s="962"/>
      <c r="CA1070" s="1082">
        <f>BJ1070+BK1070+BE1070+BF1070+AZ1070+BA1070+AU1070+AV1070+AP1070+AQ1070+AK1070+AL1070+AF1070+AG1070+AA1070+AB1070+V1070+W1070+Q1070+R1070+L1070+M1070+G1070+H1070</f>
        <v>0</v>
      </c>
      <c r="CB1070" s="1024">
        <f t="shared" ref="CB1070" si="462">H1070+M1070</f>
        <v>0</v>
      </c>
      <c r="CC1070" s="944">
        <f>BK1070+BF1070+BA1070+AV1070+AQ1070+AL1070+AG1070+AB1070+W1070+R1070</f>
        <v>0</v>
      </c>
    </row>
    <row r="1071" spans="1:81" ht="18" customHeight="1">
      <c r="A1071" s="1180"/>
      <c r="B1071" s="1143"/>
      <c r="C1071" s="1178"/>
      <c r="D1071" s="48" t="s">
        <v>38</v>
      </c>
      <c r="E1071" s="33"/>
      <c r="F1071" s="1001"/>
      <c r="G1071" s="1048"/>
      <c r="H1071" s="1096"/>
      <c r="I1071" s="48" t="s">
        <v>38</v>
      </c>
      <c r="J1071" s="33"/>
      <c r="K1071" s="1001"/>
      <c r="L1071" s="1048"/>
      <c r="M1071" s="1096"/>
      <c r="N1071" s="48" t="s">
        <v>38</v>
      </c>
      <c r="O1071" s="33"/>
      <c r="P1071" s="1001"/>
      <c r="Q1071" s="1048"/>
      <c r="R1071" s="987"/>
      <c r="S1071" s="48" t="s">
        <v>38</v>
      </c>
      <c r="T1071" s="33"/>
      <c r="U1071" s="1001"/>
      <c r="V1071" s="1048"/>
      <c r="W1071" s="987"/>
      <c r="X1071" s="48" t="s">
        <v>38</v>
      </c>
      <c r="Y1071" s="33"/>
      <c r="Z1071" s="1001"/>
      <c r="AA1071" s="1048"/>
      <c r="AB1071" s="987"/>
      <c r="AC1071" s="48" t="s">
        <v>38</v>
      </c>
      <c r="AD1071" s="33"/>
      <c r="AE1071" s="1001"/>
      <c r="AF1071" s="1048"/>
      <c r="AG1071" s="987"/>
      <c r="AH1071" s="48" t="s">
        <v>38</v>
      </c>
      <c r="AI1071" s="33"/>
      <c r="AJ1071" s="1001"/>
      <c r="AK1071" s="1048"/>
      <c r="AL1071" s="987"/>
      <c r="AM1071" s="48" t="s">
        <v>38</v>
      </c>
      <c r="AN1071" s="33"/>
      <c r="AO1071" s="1001"/>
      <c r="AP1071" s="1048"/>
      <c r="AQ1071" s="987"/>
      <c r="AR1071" s="48" t="s">
        <v>38</v>
      </c>
      <c r="AS1071" s="33"/>
      <c r="AT1071" s="1001"/>
      <c r="AU1071" s="1048"/>
      <c r="AV1071" s="987"/>
      <c r="AW1071" s="48" t="s">
        <v>38</v>
      </c>
      <c r="AX1071" s="33"/>
      <c r="AY1071" s="1001"/>
      <c r="AZ1071" s="1048"/>
      <c r="BA1071" s="987"/>
      <c r="BB1071" s="48" t="s">
        <v>38</v>
      </c>
      <c r="BC1071" s="33"/>
      <c r="BD1071" s="1001"/>
      <c r="BE1071" s="1048"/>
      <c r="BF1071" s="987"/>
      <c r="BG1071" s="48" t="s">
        <v>38</v>
      </c>
      <c r="BH1071" s="33"/>
      <c r="BI1071" s="1001"/>
      <c r="BJ1071" s="1048"/>
      <c r="BK1071" s="987"/>
      <c r="BL1071" s="79"/>
      <c r="BM1071" s="80"/>
      <c r="BN1071" s="1001"/>
      <c r="BO1071" s="977"/>
      <c r="BP1071" s="954"/>
      <c r="BQ1071" s="79"/>
      <c r="BR1071" s="80"/>
      <c r="BS1071" s="1001"/>
      <c r="BT1071" s="977"/>
      <c r="BU1071" s="954"/>
      <c r="BV1071" s="79"/>
      <c r="BW1071" s="80"/>
      <c r="BX1071" s="1001"/>
      <c r="BY1071" s="977"/>
      <c r="BZ1071" s="954"/>
      <c r="CA1071" s="1080"/>
      <c r="CB1071" s="1020"/>
      <c r="CC1071" s="945"/>
    </row>
    <row r="1072" spans="1:81" ht="18" customHeight="1">
      <c r="A1072" s="1180"/>
      <c r="B1072" s="1143"/>
      <c r="C1072" s="1178"/>
      <c r="D1072" s="49" t="s">
        <v>44</v>
      </c>
      <c r="E1072" s="34"/>
      <c r="F1072" s="1001"/>
      <c r="G1072" s="1048"/>
      <c r="H1072" s="1096"/>
      <c r="I1072" s="49" t="s">
        <v>44</v>
      </c>
      <c r="J1072" s="34"/>
      <c r="K1072" s="1001"/>
      <c r="L1072" s="1048"/>
      <c r="M1072" s="1096"/>
      <c r="N1072" s="49" t="s">
        <v>44</v>
      </c>
      <c r="O1072" s="34"/>
      <c r="P1072" s="1001"/>
      <c r="Q1072" s="1048"/>
      <c r="R1072" s="987"/>
      <c r="S1072" s="49" t="s">
        <v>44</v>
      </c>
      <c r="T1072" s="34"/>
      <c r="U1072" s="1001"/>
      <c r="V1072" s="1048"/>
      <c r="W1072" s="987"/>
      <c r="X1072" s="49" t="s">
        <v>44</v>
      </c>
      <c r="Y1072" s="34"/>
      <c r="Z1072" s="1001"/>
      <c r="AA1072" s="1048"/>
      <c r="AB1072" s="987"/>
      <c r="AC1072" s="49" t="s">
        <v>44</v>
      </c>
      <c r="AD1072" s="34"/>
      <c r="AE1072" s="1001"/>
      <c r="AF1072" s="1048"/>
      <c r="AG1072" s="987"/>
      <c r="AH1072" s="49" t="s">
        <v>44</v>
      </c>
      <c r="AI1072" s="34"/>
      <c r="AJ1072" s="1001"/>
      <c r="AK1072" s="1048"/>
      <c r="AL1072" s="987"/>
      <c r="AM1072" s="49" t="s">
        <v>44</v>
      </c>
      <c r="AN1072" s="34"/>
      <c r="AO1072" s="1001"/>
      <c r="AP1072" s="1048"/>
      <c r="AQ1072" s="987"/>
      <c r="AR1072" s="49" t="s">
        <v>44</v>
      </c>
      <c r="AS1072" s="34"/>
      <c r="AT1072" s="1001"/>
      <c r="AU1072" s="1048"/>
      <c r="AV1072" s="987"/>
      <c r="AW1072" s="49" t="s">
        <v>44</v>
      </c>
      <c r="AX1072" s="34"/>
      <c r="AY1072" s="1001"/>
      <c r="AZ1072" s="1048"/>
      <c r="BA1072" s="987"/>
      <c r="BB1072" s="49" t="s">
        <v>44</v>
      </c>
      <c r="BC1072" s="34"/>
      <c r="BD1072" s="1001"/>
      <c r="BE1072" s="1048"/>
      <c r="BF1072" s="987"/>
      <c r="BG1072" s="49" t="s">
        <v>44</v>
      </c>
      <c r="BH1072" s="34"/>
      <c r="BI1072" s="1001"/>
      <c r="BJ1072" s="1048"/>
      <c r="BK1072" s="987"/>
      <c r="BL1072" s="72"/>
      <c r="BM1072" s="28"/>
      <c r="BN1072" s="1001"/>
      <c r="BO1072" s="977"/>
      <c r="BP1072" s="954"/>
      <c r="BQ1072" s="72"/>
      <c r="BR1072" s="28"/>
      <c r="BS1072" s="1001"/>
      <c r="BT1072" s="977"/>
      <c r="BU1072" s="954"/>
      <c r="BV1072" s="72"/>
      <c r="BW1072" s="28"/>
      <c r="BX1072" s="1001"/>
      <c r="BY1072" s="977"/>
      <c r="BZ1072" s="954"/>
      <c r="CA1072" s="1080"/>
      <c r="CB1072" s="1020"/>
      <c r="CC1072" s="945"/>
    </row>
    <row r="1073" spans="1:81" ht="18" customHeight="1" thickBot="1">
      <c r="A1073" s="1180"/>
      <c r="B1073" s="1143"/>
      <c r="C1073" s="1179"/>
      <c r="D1073" s="50" t="s">
        <v>45</v>
      </c>
      <c r="E1073" s="18">
        <f>E1071-E1072</f>
        <v>0</v>
      </c>
      <c r="F1073" s="1001"/>
      <c r="G1073" s="1049"/>
      <c r="H1073" s="1097"/>
      <c r="I1073" s="50" t="s">
        <v>45</v>
      </c>
      <c r="J1073" s="18">
        <f>J1071-J1072</f>
        <v>0</v>
      </c>
      <c r="K1073" s="1001"/>
      <c r="L1073" s="1049"/>
      <c r="M1073" s="1097"/>
      <c r="N1073" s="50" t="s">
        <v>88</v>
      </c>
      <c r="O1073" s="18">
        <f>O1071-O1072</f>
        <v>0</v>
      </c>
      <c r="P1073" s="1001"/>
      <c r="Q1073" s="1049"/>
      <c r="R1073" s="988"/>
      <c r="S1073" s="50" t="s">
        <v>88</v>
      </c>
      <c r="T1073" s="18">
        <f>T1071-T1072</f>
        <v>0</v>
      </c>
      <c r="U1073" s="1001"/>
      <c r="V1073" s="1049"/>
      <c r="W1073" s="988"/>
      <c r="X1073" s="50" t="s">
        <v>88</v>
      </c>
      <c r="Y1073" s="18">
        <f>Y1071-Y1072</f>
        <v>0</v>
      </c>
      <c r="Z1073" s="1001"/>
      <c r="AA1073" s="1049"/>
      <c r="AB1073" s="988"/>
      <c r="AC1073" s="50" t="s">
        <v>88</v>
      </c>
      <c r="AD1073" s="18">
        <f>AD1071-AD1072</f>
        <v>0</v>
      </c>
      <c r="AE1073" s="1001"/>
      <c r="AF1073" s="1049"/>
      <c r="AG1073" s="988"/>
      <c r="AH1073" s="50" t="s">
        <v>88</v>
      </c>
      <c r="AI1073" s="18">
        <f>AI1071-AI1072</f>
        <v>0</v>
      </c>
      <c r="AJ1073" s="1001"/>
      <c r="AK1073" s="1049"/>
      <c r="AL1073" s="988"/>
      <c r="AM1073" s="50" t="s">
        <v>88</v>
      </c>
      <c r="AN1073" s="18">
        <f>AN1071-AN1072</f>
        <v>0</v>
      </c>
      <c r="AO1073" s="1001"/>
      <c r="AP1073" s="1049"/>
      <c r="AQ1073" s="988"/>
      <c r="AR1073" s="50" t="s">
        <v>88</v>
      </c>
      <c r="AS1073" s="18">
        <f>AS1071-AS1072</f>
        <v>0</v>
      </c>
      <c r="AT1073" s="1001"/>
      <c r="AU1073" s="1049"/>
      <c r="AV1073" s="988"/>
      <c r="AW1073" s="50" t="s">
        <v>88</v>
      </c>
      <c r="AX1073" s="18">
        <f>AX1071-AX1072</f>
        <v>0</v>
      </c>
      <c r="AY1073" s="1001"/>
      <c r="AZ1073" s="1049"/>
      <c r="BA1073" s="988"/>
      <c r="BB1073" s="50" t="s">
        <v>88</v>
      </c>
      <c r="BC1073" s="18">
        <f>BC1071-BC1072</f>
        <v>0</v>
      </c>
      <c r="BD1073" s="1001"/>
      <c r="BE1073" s="1049"/>
      <c r="BF1073" s="988"/>
      <c r="BG1073" s="50" t="s">
        <v>88</v>
      </c>
      <c r="BH1073" s="18">
        <f>BH1071-BH1072</f>
        <v>0</v>
      </c>
      <c r="BI1073" s="1001"/>
      <c r="BJ1073" s="1049"/>
      <c r="BK1073" s="988"/>
      <c r="BL1073" s="81"/>
      <c r="BM1073" s="78"/>
      <c r="BN1073" s="1001"/>
      <c r="BO1073" s="978"/>
      <c r="BP1073" s="955"/>
      <c r="BQ1073" s="81"/>
      <c r="BR1073" s="78"/>
      <c r="BS1073" s="1001"/>
      <c r="BT1073" s="978"/>
      <c r="BU1073" s="955"/>
      <c r="BV1073" s="81"/>
      <c r="BW1073" s="78"/>
      <c r="BX1073" s="1001"/>
      <c r="BY1073" s="978"/>
      <c r="BZ1073" s="955"/>
      <c r="CA1073" s="1081"/>
      <c r="CB1073" s="1021"/>
      <c r="CC1073" s="945">
        <f t="shared" ref="CC1073:CC1093" si="463">BK1073+BF1073+BA1073+AV1073+AQ1073+AL1073+AG1073+AB1073+W1073+R1073</f>
        <v>0</v>
      </c>
    </row>
    <row r="1074" spans="1:81" ht="18" customHeight="1" thickBot="1">
      <c r="A1074" s="1180"/>
      <c r="B1074" s="1143"/>
      <c r="C1074" s="1145" t="s">
        <v>41</v>
      </c>
      <c r="D1074" s="44" t="s">
        <v>118</v>
      </c>
      <c r="E1074" s="35"/>
      <c r="F1074" s="1001"/>
      <c r="G1074" s="1045">
        <f>E1077*F1051-H1074</f>
        <v>0</v>
      </c>
      <c r="H1074" s="1095"/>
      <c r="I1074" s="44" t="s">
        <v>118</v>
      </c>
      <c r="J1074" s="35"/>
      <c r="K1074" s="1001"/>
      <c r="L1074" s="1045">
        <f>J1077*K1051-M1074</f>
        <v>0</v>
      </c>
      <c r="M1074" s="1095"/>
      <c r="N1074" s="44" t="s">
        <v>119</v>
      </c>
      <c r="O1074" s="35"/>
      <c r="P1074" s="1001"/>
      <c r="Q1074" s="1045">
        <f>O1077*P1051-R1074</f>
        <v>0</v>
      </c>
      <c r="R1074" s="961">
        <f>IF(O1074="",0,ROUND(SUM(R1051:R1065)*O1074*P1051/職員設定!$C$7,0))</f>
        <v>0</v>
      </c>
      <c r="S1074" s="44" t="s">
        <v>119</v>
      </c>
      <c r="T1074" s="35"/>
      <c r="U1074" s="1001"/>
      <c r="V1074" s="1045">
        <f>T1077*U1051-W1074</f>
        <v>0</v>
      </c>
      <c r="W1074" s="961">
        <f>IF(T1074="",0,ROUND(SUM(W1051:W1065)*T1074*U1051/職員設定!$C$7,0))</f>
        <v>0</v>
      </c>
      <c r="X1074" s="44" t="s">
        <v>119</v>
      </c>
      <c r="Y1074" s="35">
        <v>5</v>
      </c>
      <c r="Z1074" s="1001"/>
      <c r="AA1074" s="1045">
        <f>Y1077*Z1051-AB1074</f>
        <v>0</v>
      </c>
      <c r="AB1074" s="961">
        <f>IF(Y1074="",0,ROUND(SUM(AB1051:AB1065)*Y1074*Z1051/職員設定!$C$7,0))</f>
        <v>119</v>
      </c>
      <c r="AC1074" s="44" t="s">
        <v>119</v>
      </c>
      <c r="AD1074" s="35"/>
      <c r="AE1074" s="1001"/>
      <c r="AF1074" s="1045">
        <f>AD1077*AE1051-AG1074</f>
        <v>0</v>
      </c>
      <c r="AG1074" s="961">
        <f>IF(AD1074="",0,ROUND(SUM(AG1051:AG1065)*AD1074*AE1051/職員設定!$C$7,0))</f>
        <v>0</v>
      </c>
      <c r="AH1074" s="44" t="s">
        <v>119</v>
      </c>
      <c r="AI1074" s="35"/>
      <c r="AJ1074" s="1001"/>
      <c r="AK1074" s="1045">
        <f>AI1077*AJ1051-AL1074</f>
        <v>0</v>
      </c>
      <c r="AL1074" s="961">
        <f>IF(AI1074="",0,ROUND(SUM(AL1051:AL1065)*AI1074*AJ1051/職員設定!$C$7,0))</f>
        <v>0</v>
      </c>
      <c r="AM1074" s="44" t="s">
        <v>119</v>
      </c>
      <c r="AN1074" s="35"/>
      <c r="AO1074" s="1001"/>
      <c r="AP1074" s="1045">
        <f>AN1077*AO1051-AQ1074</f>
        <v>0</v>
      </c>
      <c r="AQ1074" s="961">
        <f>IF(AN1074="",0,ROUND(SUM(AQ1051:AQ1065)*AN1074*AO1051/職員設定!$C$7,0))</f>
        <v>0</v>
      </c>
      <c r="AR1074" s="44" t="s">
        <v>119</v>
      </c>
      <c r="AS1074" s="35"/>
      <c r="AT1074" s="1001"/>
      <c r="AU1074" s="1045">
        <f>AS1077*AT1051-AV1074</f>
        <v>0</v>
      </c>
      <c r="AV1074" s="961">
        <f>IF(AS1074="",0,ROUND(SUM(AV1051:AV1065)*AS1074*AT1051/職員設定!$C$7,0))</f>
        <v>0</v>
      </c>
      <c r="AW1074" s="44" t="s">
        <v>119</v>
      </c>
      <c r="AX1074" s="35"/>
      <c r="AY1074" s="1001"/>
      <c r="AZ1074" s="1045">
        <f>AX1077*AY1051-BA1074</f>
        <v>0</v>
      </c>
      <c r="BA1074" s="961">
        <f>IF(AX1074="",0,ROUND(SUM(BA1051:BA1065)*AX1074*AY1051/職員設定!$C$7,0))</f>
        <v>0</v>
      </c>
      <c r="BB1074" s="44" t="s">
        <v>119</v>
      </c>
      <c r="BC1074" s="35"/>
      <c r="BD1074" s="1001"/>
      <c r="BE1074" s="1045">
        <f>BC1077*BD1051-BF1074</f>
        <v>0</v>
      </c>
      <c r="BF1074" s="961">
        <f>IF(BC1074="",0,ROUND(SUM(BF1051:BF1065)*BC1074*BD1051/職員設定!$C$7,0))</f>
        <v>0</v>
      </c>
      <c r="BG1074" s="44" t="s">
        <v>119</v>
      </c>
      <c r="BH1074" s="35"/>
      <c r="BI1074" s="1001"/>
      <c r="BJ1074" s="1045">
        <f>BH1077*BI1051-BK1074</f>
        <v>0</v>
      </c>
      <c r="BK1074" s="961">
        <f>IF(BH1074="",0,ROUND(SUM(BK1051:BK1065)*BH1074*BI1051/職員設定!$C$7,0))</f>
        <v>0</v>
      </c>
      <c r="BL1074" s="75"/>
      <c r="BM1074" s="82"/>
      <c r="BN1074" s="1001"/>
      <c r="BO1074" s="966"/>
      <c r="BP1074" s="953"/>
      <c r="BQ1074" s="75"/>
      <c r="BR1074" s="82"/>
      <c r="BS1074" s="1001"/>
      <c r="BT1074" s="966"/>
      <c r="BU1074" s="953"/>
      <c r="BV1074" s="75"/>
      <c r="BW1074" s="82"/>
      <c r="BX1074" s="1001"/>
      <c r="BY1074" s="966"/>
      <c r="BZ1074" s="953"/>
      <c r="CA1074" s="1082">
        <f t="shared" ref="CA1074" si="464">BJ1074+BK1074+BE1074+BF1074+AZ1074+BA1074+AU1074+AV1074+AP1074+AQ1074+AK1074+AL1074+AF1074+AG1074+AA1074+AB1074+V1074+W1074+Q1074+R1074+L1074+M1074+G1074+H1074</f>
        <v>119</v>
      </c>
      <c r="CB1074" s="1024">
        <f t="shared" ref="CB1074" si="465">H1074+M1074</f>
        <v>0</v>
      </c>
      <c r="CC1074" s="946">
        <f>BK1074+BF1074+BA1074+AV1074+AQ1074+AL1074+AG1074+AB1074+W1074+R1074</f>
        <v>119</v>
      </c>
    </row>
    <row r="1075" spans="1:81" ht="18" customHeight="1" thickBot="1">
      <c r="A1075" s="1180"/>
      <c r="B1075" s="1143"/>
      <c r="C1075" s="1146"/>
      <c r="D1075" s="48" t="s">
        <v>38</v>
      </c>
      <c r="E1075" s="33"/>
      <c r="F1075" s="1001"/>
      <c r="G1075" s="1046"/>
      <c r="H1075" s="1096"/>
      <c r="I1075" s="48" t="s">
        <v>38</v>
      </c>
      <c r="J1075" s="33"/>
      <c r="K1075" s="1001"/>
      <c r="L1075" s="1046"/>
      <c r="M1075" s="1096"/>
      <c r="N1075" s="48" t="s">
        <v>38</v>
      </c>
      <c r="O1075" s="33"/>
      <c r="P1075" s="1001"/>
      <c r="Q1075" s="1046"/>
      <c r="R1075" s="979"/>
      <c r="S1075" s="48" t="s">
        <v>38</v>
      </c>
      <c r="T1075" s="33"/>
      <c r="U1075" s="1001"/>
      <c r="V1075" s="1046"/>
      <c r="W1075" s="979"/>
      <c r="X1075" s="48" t="s">
        <v>38</v>
      </c>
      <c r="Y1075" s="33">
        <v>5159</v>
      </c>
      <c r="Z1075" s="1001"/>
      <c r="AA1075" s="1046"/>
      <c r="AB1075" s="979"/>
      <c r="AC1075" s="48" t="s">
        <v>38</v>
      </c>
      <c r="AD1075" s="33"/>
      <c r="AE1075" s="1001"/>
      <c r="AF1075" s="1046"/>
      <c r="AG1075" s="979"/>
      <c r="AH1075" s="48" t="s">
        <v>38</v>
      </c>
      <c r="AI1075" s="33"/>
      <c r="AJ1075" s="1001"/>
      <c r="AK1075" s="1046"/>
      <c r="AL1075" s="979"/>
      <c r="AM1075" s="48" t="s">
        <v>38</v>
      </c>
      <c r="AN1075" s="33"/>
      <c r="AO1075" s="1001"/>
      <c r="AP1075" s="1046"/>
      <c r="AQ1075" s="979"/>
      <c r="AR1075" s="48" t="s">
        <v>38</v>
      </c>
      <c r="AS1075" s="33"/>
      <c r="AT1075" s="1001"/>
      <c r="AU1075" s="1046"/>
      <c r="AV1075" s="979"/>
      <c r="AW1075" s="48" t="s">
        <v>38</v>
      </c>
      <c r="AX1075" s="33"/>
      <c r="AY1075" s="1001"/>
      <c r="AZ1075" s="1046"/>
      <c r="BA1075" s="979"/>
      <c r="BB1075" s="48" t="s">
        <v>38</v>
      </c>
      <c r="BC1075" s="33"/>
      <c r="BD1075" s="1001"/>
      <c r="BE1075" s="1046"/>
      <c r="BF1075" s="979"/>
      <c r="BG1075" s="48" t="s">
        <v>38</v>
      </c>
      <c r="BH1075" s="33"/>
      <c r="BI1075" s="1001"/>
      <c r="BJ1075" s="1046"/>
      <c r="BK1075" s="979"/>
      <c r="BL1075" s="79"/>
      <c r="BM1075" s="80"/>
      <c r="BN1075" s="1001"/>
      <c r="BO1075" s="967"/>
      <c r="BP1075" s="954"/>
      <c r="BQ1075" s="79"/>
      <c r="BR1075" s="80"/>
      <c r="BS1075" s="1001"/>
      <c r="BT1075" s="967"/>
      <c r="BU1075" s="954"/>
      <c r="BV1075" s="79"/>
      <c r="BW1075" s="80"/>
      <c r="BX1075" s="1001"/>
      <c r="BY1075" s="967"/>
      <c r="BZ1075" s="954"/>
      <c r="CA1075" s="1004"/>
      <c r="CB1075" s="1020"/>
      <c r="CC1075" s="946"/>
    </row>
    <row r="1076" spans="1:81" s="230" customFormat="1" ht="18" customHeight="1" thickBot="1">
      <c r="A1076" s="1180"/>
      <c r="B1076" s="1143"/>
      <c r="C1076" s="1146"/>
      <c r="D1076" s="468" t="s">
        <v>46</v>
      </c>
      <c r="E1076" s="6">
        <f>ROUND(E1074*職員設定!O27,0)</f>
        <v>0</v>
      </c>
      <c r="F1076" s="1001"/>
      <c r="G1076" s="1046"/>
      <c r="H1076" s="1096"/>
      <c r="I1076" s="468" t="s">
        <v>46</v>
      </c>
      <c r="J1076" s="6">
        <f>ROUND(J1074*職員設定!O27,0)</f>
        <v>0</v>
      </c>
      <c r="K1076" s="1001"/>
      <c r="L1076" s="1046"/>
      <c r="M1076" s="1096"/>
      <c r="N1076" s="468" t="s">
        <v>46</v>
      </c>
      <c r="O1076" s="6">
        <f>ROUND(O1074*職員設定!$O$27,0)</f>
        <v>0</v>
      </c>
      <c r="P1076" s="1001"/>
      <c r="Q1076" s="1046"/>
      <c r="R1076" s="979"/>
      <c r="S1076" s="468" t="s">
        <v>46</v>
      </c>
      <c r="T1076" s="6">
        <f>ROUND(T1074*職員設定!$O$27,0)</f>
        <v>0</v>
      </c>
      <c r="U1076" s="1001"/>
      <c r="V1076" s="1046"/>
      <c r="W1076" s="979"/>
      <c r="X1076" s="468" t="s">
        <v>46</v>
      </c>
      <c r="Y1076" s="6">
        <f>ROUND(Y1074*職員設定!$O$27,0)</f>
        <v>5040</v>
      </c>
      <c r="Z1076" s="1001"/>
      <c r="AA1076" s="1046"/>
      <c r="AB1076" s="979"/>
      <c r="AC1076" s="468" t="s">
        <v>46</v>
      </c>
      <c r="AD1076" s="6">
        <f>ROUND(AD1074*職員設定!$O$27,0)</f>
        <v>0</v>
      </c>
      <c r="AE1076" s="1001"/>
      <c r="AF1076" s="1046"/>
      <c r="AG1076" s="979"/>
      <c r="AH1076" s="468" t="s">
        <v>46</v>
      </c>
      <c r="AI1076" s="6">
        <f>ROUND(AI1074*職員設定!$O$27,0)</f>
        <v>0</v>
      </c>
      <c r="AJ1076" s="1001"/>
      <c r="AK1076" s="1046"/>
      <c r="AL1076" s="979"/>
      <c r="AM1076" s="468" t="s">
        <v>46</v>
      </c>
      <c r="AN1076" s="6">
        <f>ROUND(AN1074*職員設定!$O$27,0)</f>
        <v>0</v>
      </c>
      <c r="AO1076" s="1001"/>
      <c r="AP1076" s="1046"/>
      <c r="AQ1076" s="979"/>
      <c r="AR1076" s="468" t="s">
        <v>46</v>
      </c>
      <c r="AS1076" s="6">
        <f>ROUND(AS1074*職員設定!$O$27,0)</f>
        <v>0</v>
      </c>
      <c r="AT1076" s="1001"/>
      <c r="AU1076" s="1046"/>
      <c r="AV1076" s="979"/>
      <c r="AW1076" s="468" t="s">
        <v>46</v>
      </c>
      <c r="AX1076" s="6">
        <f>ROUND(AX1074*職員設定!$O$27,0)</f>
        <v>0</v>
      </c>
      <c r="AY1076" s="1001"/>
      <c r="AZ1076" s="1046"/>
      <c r="BA1076" s="979"/>
      <c r="BB1076" s="468" t="s">
        <v>46</v>
      </c>
      <c r="BC1076" s="6">
        <f>ROUND(BC1074*職員設定!$O$27,0)</f>
        <v>0</v>
      </c>
      <c r="BD1076" s="1001"/>
      <c r="BE1076" s="1046"/>
      <c r="BF1076" s="979"/>
      <c r="BG1076" s="468" t="s">
        <v>46</v>
      </c>
      <c r="BH1076" s="6">
        <f>ROUND(BH1074*職員設定!$O$27,0)</f>
        <v>0</v>
      </c>
      <c r="BI1076" s="1001"/>
      <c r="BJ1076" s="1046"/>
      <c r="BK1076" s="979"/>
      <c r="BL1076" s="434"/>
      <c r="BM1076" s="28"/>
      <c r="BN1076" s="1001"/>
      <c r="BO1076" s="967"/>
      <c r="BP1076" s="954"/>
      <c r="BQ1076" s="434"/>
      <c r="BR1076" s="28"/>
      <c r="BS1076" s="1001"/>
      <c r="BT1076" s="967"/>
      <c r="BU1076" s="954"/>
      <c r="BV1076" s="434"/>
      <c r="BW1076" s="28"/>
      <c r="BX1076" s="1001"/>
      <c r="BY1076" s="967"/>
      <c r="BZ1076" s="954"/>
      <c r="CA1076" s="1004"/>
      <c r="CB1076" s="1020"/>
      <c r="CC1076" s="946"/>
    </row>
    <row r="1077" spans="1:81" ht="18" customHeight="1" thickBot="1">
      <c r="A1077" s="1180"/>
      <c r="B1077" s="1143"/>
      <c r="C1077" s="1147"/>
      <c r="D1077" s="52" t="s">
        <v>47</v>
      </c>
      <c r="E1077" s="19">
        <f>E1075-E1076</f>
        <v>0</v>
      </c>
      <c r="F1077" s="1001"/>
      <c r="G1077" s="1047"/>
      <c r="H1077" s="1097"/>
      <c r="I1077" s="52" t="s">
        <v>47</v>
      </c>
      <c r="J1077" s="19">
        <f>J1075-J1076</f>
        <v>0</v>
      </c>
      <c r="K1077" s="1001"/>
      <c r="L1077" s="1047"/>
      <c r="M1077" s="1097"/>
      <c r="N1077" s="52" t="s">
        <v>89</v>
      </c>
      <c r="O1077" s="19">
        <f>O1075-O1076</f>
        <v>0</v>
      </c>
      <c r="P1077" s="1001"/>
      <c r="Q1077" s="1047"/>
      <c r="R1077" s="980"/>
      <c r="S1077" s="52" t="s">
        <v>89</v>
      </c>
      <c r="T1077" s="19">
        <f>T1075-T1076</f>
        <v>0</v>
      </c>
      <c r="U1077" s="1001"/>
      <c r="V1077" s="1047"/>
      <c r="W1077" s="980"/>
      <c r="X1077" s="52" t="s">
        <v>89</v>
      </c>
      <c r="Y1077" s="19">
        <f>Y1075-Y1076</f>
        <v>119</v>
      </c>
      <c r="Z1077" s="1001"/>
      <c r="AA1077" s="1047"/>
      <c r="AB1077" s="980"/>
      <c r="AC1077" s="52" t="s">
        <v>89</v>
      </c>
      <c r="AD1077" s="19">
        <f>AD1075-AD1076</f>
        <v>0</v>
      </c>
      <c r="AE1077" s="1001"/>
      <c r="AF1077" s="1047"/>
      <c r="AG1077" s="980"/>
      <c r="AH1077" s="52" t="s">
        <v>89</v>
      </c>
      <c r="AI1077" s="19">
        <f>AI1075-AI1076</f>
        <v>0</v>
      </c>
      <c r="AJ1077" s="1001"/>
      <c r="AK1077" s="1047"/>
      <c r="AL1077" s="980"/>
      <c r="AM1077" s="52" t="s">
        <v>89</v>
      </c>
      <c r="AN1077" s="19">
        <f>AN1075-AN1076</f>
        <v>0</v>
      </c>
      <c r="AO1077" s="1001"/>
      <c r="AP1077" s="1047"/>
      <c r="AQ1077" s="980"/>
      <c r="AR1077" s="52" t="s">
        <v>89</v>
      </c>
      <c r="AS1077" s="19">
        <f>AS1075-AS1076</f>
        <v>0</v>
      </c>
      <c r="AT1077" s="1001"/>
      <c r="AU1077" s="1047"/>
      <c r="AV1077" s="980"/>
      <c r="AW1077" s="52" t="s">
        <v>89</v>
      </c>
      <c r="AX1077" s="19">
        <f>AX1075-AX1076</f>
        <v>0</v>
      </c>
      <c r="AY1077" s="1001"/>
      <c r="AZ1077" s="1047"/>
      <c r="BA1077" s="980"/>
      <c r="BB1077" s="52" t="s">
        <v>89</v>
      </c>
      <c r="BC1077" s="19">
        <f>BC1075-BC1076</f>
        <v>0</v>
      </c>
      <c r="BD1077" s="1001"/>
      <c r="BE1077" s="1047"/>
      <c r="BF1077" s="980"/>
      <c r="BG1077" s="52" t="s">
        <v>89</v>
      </c>
      <c r="BH1077" s="19">
        <f>BH1075-BH1076</f>
        <v>0</v>
      </c>
      <c r="BI1077" s="1001"/>
      <c r="BJ1077" s="1047"/>
      <c r="BK1077" s="980"/>
      <c r="BL1077" s="83"/>
      <c r="BM1077" s="84"/>
      <c r="BN1077" s="1001"/>
      <c r="BO1077" s="968"/>
      <c r="BP1077" s="955"/>
      <c r="BQ1077" s="83"/>
      <c r="BR1077" s="84"/>
      <c r="BS1077" s="1001"/>
      <c r="BT1077" s="968"/>
      <c r="BU1077" s="955"/>
      <c r="BV1077" s="83"/>
      <c r="BW1077" s="84"/>
      <c r="BX1077" s="1001"/>
      <c r="BY1077" s="968"/>
      <c r="BZ1077" s="955"/>
      <c r="CA1077" s="1005"/>
      <c r="CB1077" s="1021"/>
      <c r="CC1077" s="946">
        <f t="shared" si="463"/>
        <v>0</v>
      </c>
    </row>
    <row r="1078" spans="1:81" ht="18" customHeight="1" thickBot="1">
      <c r="A1078" s="1180"/>
      <c r="B1078" s="1143"/>
      <c r="C1078" s="1145" t="s">
        <v>42</v>
      </c>
      <c r="D1078" s="44" t="s">
        <v>5</v>
      </c>
      <c r="E1078" s="35"/>
      <c r="F1078" s="1001"/>
      <c r="G1078" s="1045">
        <f>E1081*F1051-H1078</f>
        <v>0</v>
      </c>
      <c r="H1078" s="1095"/>
      <c r="I1078" s="44" t="s">
        <v>5</v>
      </c>
      <c r="J1078" s="35"/>
      <c r="K1078" s="1001"/>
      <c r="L1078" s="1045">
        <f>J1081*K1051-M1078</f>
        <v>0</v>
      </c>
      <c r="M1078" s="1095"/>
      <c r="N1078" s="44" t="s">
        <v>5</v>
      </c>
      <c r="O1078" s="35">
        <v>6.25</v>
      </c>
      <c r="P1078" s="1001"/>
      <c r="Q1078" s="1045">
        <f>O1081*P1051-R1078</f>
        <v>1</v>
      </c>
      <c r="R1078" s="961">
        <f>IF(O1078="",0,ROUND(SUM(R1051:R1065)*O1078*P1051*1.25/職員設定!$C$7,0))</f>
        <v>185</v>
      </c>
      <c r="S1078" s="44" t="s">
        <v>5</v>
      </c>
      <c r="T1078" s="35"/>
      <c r="U1078" s="1001"/>
      <c r="V1078" s="1045">
        <f>T1081*U1051-W1078</f>
        <v>0</v>
      </c>
      <c r="W1078" s="961">
        <f>IF(T1078="",0,ROUND(SUM(W1051:W1065)*T1078*U1051*1.25/職員設定!$C$7,0))</f>
        <v>0</v>
      </c>
      <c r="X1078" s="44" t="s">
        <v>5</v>
      </c>
      <c r="Y1078" s="35">
        <v>3.75</v>
      </c>
      <c r="Z1078" s="1001"/>
      <c r="AA1078" s="1045">
        <f>Y1081*Z1051-AB1078</f>
        <v>1</v>
      </c>
      <c r="AB1078" s="961">
        <f>IF(Y1078="",0,ROUND(SUM(AB1051:AB1065)*Y1078*Z1051*1.25/職員設定!$C$7,0))</f>
        <v>111</v>
      </c>
      <c r="AC1078" s="44" t="s">
        <v>5</v>
      </c>
      <c r="AD1078" s="35"/>
      <c r="AE1078" s="1001"/>
      <c r="AF1078" s="1045">
        <f>AD1081*AE1051-AG1078</f>
        <v>0</v>
      </c>
      <c r="AG1078" s="961">
        <f>IF(AD1078="",0,ROUND(SUM(AG1051:AG1065)*AD1078*AE1051*1.25/職員設定!$C$7,0))</f>
        <v>0</v>
      </c>
      <c r="AH1078" s="44" t="s">
        <v>5</v>
      </c>
      <c r="AI1078" s="35"/>
      <c r="AJ1078" s="1001"/>
      <c r="AK1078" s="1045">
        <f>AI1081*AJ1051-AL1078</f>
        <v>0</v>
      </c>
      <c r="AL1078" s="961">
        <f>IF(AI1078="",0,ROUND(SUM(AL1051:AL1065)*AI1078*AJ1051*1.25/職員設定!$C$7,0))</f>
        <v>0</v>
      </c>
      <c r="AM1078" s="44" t="s">
        <v>5</v>
      </c>
      <c r="AN1078" s="35"/>
      <c r="AO1078" s="1001"/>
      <c r="AP1078" s="1045">
        <f>AN1081*AO1051-AQ1078</f>
        <v>0</v>
      </c>
      <c r="AQ1078" s="961">
        <f>IF(AN1078="",0,ROUND(SUM(AQ1051:AQ1065)*AN1078*AO1051*1.25/職員設定!$C$7,0))</f>
        <v>0</v>
      </c>
      <c r="AR1078" s="44" t="s">
        <v>5</v>
      </c>
      <c r="AS1078" s="35"/>
      <c r="AT1078" s="1001"/>
      <c r="AU1078" s="1045">
        <f>AS1081*AT1051-AV1078</f>
        <v>0</v>
      </c>
      <c r="AV1078" s="961">
        <f>IF(AS1078="",0,ROUND(SUM(AV1051:AV1065)*AS1078*AT1051*1.25/職員設定!$C$7,0))</f>
        <v>0</v>
      </c>
      <c r="AW1078" s="44" t="s">
        <v>5</v>
      </c>
      <c r="AX1078" s="35"/>
      <c r="AY1078" s="1001"/>
      <c r="AZ1078" s="1045">
        <f>AX1081*AY1051-BA1078</f>
        <v>0</v>
      </c>
      <c r="BA1078" s="961">
        <f>IF(AX1078="",0,ROUND(SUM(BA1051:BA1065)*AX1078*AY1051*1.25/職員設定!$C$7,0))</f>
        <v>0</v>
      </c>
      <c r="BB1078" s="44" t="s">
        <v>5</v>
      </c>
      <c r="BC1078" s="35"/>
      <c r="BD1078" s="1001"/>
      <c r="BE1078" s="1045">
        <f>BC1081*BD1051-BF1078</f>
        <v>0</v>
      </c>
      <c r="BF1078" s="961">
        <f>IF(BC1078="",0,ROUND(SUM(BF1051:BF1065)*BC1078*BD1051*1.25/職員設定!$C$7,0))</f>
        <v>0</v>
      </c>
      <c r="BG1078" s="44" t="s">
        <v>5</v>
      </c>
      <c r="BH1078" s="35"/>
      <c r="BI1078" s="1001"/>
      <c r="BJ1078" s="1045">
        <f>BH1081*BI1051-BK1078</f>
        <v>0</v>
      </c>
      <c r="BK1078" s="961">
        <f>IF(BH1078="",0,ROUND(SUM(BK1051:BK1065)*BH1078*BI1051*1.25/職員設定!$C$7,0))</f>
        <v>0</v>
      </c>
      <c r="BL1078" s="75"/>
      <c r="BM1078" s="82"/>
      <c r="BN1078" s="1001"/>
      <c r="BO1078" s="966"/>
      <c r="BP1078" s="953"/>
      <c r="BQ1078" s="75"/>
      <c r="BR1078" s="82"/>
      <c r="BS1078" s="1001"/>
      <c r="BT1078" s="966"/>
      <c r="BU1078" s="953"/>
      <c r="BV1078" s="75"/>
      <c r="BW1078" s="82"/>
      <c r="BX1078" s="1001"/>
      <c r="BY1078" s="966"/>
      <c r="BZ1078" s="953"/>
      <c r="CA1078" s="1082">
        <f t="shared" ref="CA1078" si="466">BJ1078+BK1078+BE1078+BF1078+AZ1078+BA1078+AU1078+AV1078+AP1078+AQ1078+AK1078+AL1078+AF1078+AG1078+AA1078+AB1078+V1078+W1078+Q1078+R1078+L1078+M1078+G1078+H1078</f>
        <v>298</v>
      </c>
      <c r="CB1078" s="1024">
        <f t="shared" ref="CB1078" si="467">H1078+M1078</f>
        <v>0</v>
      </c>
      <c r="CC1078" s="946">
        <f>BK1078+BF1078+BA1078+AV1078+AQ1078+AL1078+AG1078+AB1078+W1078+R1078</f>
        <v>296</v>
      </c>
    </row>
    <row r="1079" spans="1:81" ht="18" customHeight="1" thickBot="1">
      <c r="A1079" s="1180"/>
      <c r="B1079" s="1143"/>
      <c r="C1079" s="1146"/>
      <c r="D1079" s="48" t="s">
        <v>38</v>
      </c>
      <c r="E1079" s="33"/>
      <c r="F1079" s="1001"/>
      <c r="G1079" s="1046"/>
      <c r="H1079" s="1096"/>
      <c r="I1079" s="48" t="s">
        <v>38</v>
      </c>
      <c r="J1079" s="33"/>
      <c r="K1079" s="1001"/>
      <c r="L1079" s="1046"/>
      <c r="M1079" s="1096"/>
      <c r="N1079" s="48" t="s">
        <v>38</v>
      </c>
      <c r="O1079" s="33">
        <v>8061</v>
      </c>
      <c r="P1079" s="1001"/>
      <c r="Q1079" s="1046"/>
      <c r="R1079" s="979"/>
      <c r="S1079" s="48" t="s">
        <v>38</v>
      </c>
      <c r="T1079" s="33"/>
      <c r="U1079" s="1001"/>
      <c r="V1079" s="1046"/>
      <c r="W1079" s="979"/>
      <c r="X1079" s="48" t="s">
        <v>38</v>
      </c>
      <c r="Y1079" s="33">
        <v>4837</v>
      </c>
      <c r="Z1079" s="1001"/>
      <c r="AA1079" s="1046"/>
      <c r="AB1079" s="979"/>
      <c r="AC1079" s="48" t="s">
        <v>38</v>
      </c>
      <c r="AD1079" s="33"/>
      <c r="AE1079" s="1001"/>
      <c r="AF1079" s="1046"/>
      <c r="AG1079" s="979"/>
      <c r="AH1079" s="48" t="s">
        <v>38</v>
      </c>
      <c r="AI1079" s="33"/>
      <c r="AJ1079" s="1001"/>
      <c r="AK1079" s="1046"/>
      <c r="AL1079" s="979"/>
      <c r="AM1079" s="48" t="s">
        <v>38</v>
      </c>
      <c r="AN1079" s="33"/>
      <c r="AO1079" s="1001"/>
      <c r="AP1079" s="1046"/>
      <c r="AQ1079" s="979"/>
      <c r="AR1079" s="48" t="s">
        <v>38</v>
      </c>
      <c r="AS1079" s="33"/>
      <c r="AT1079" s="1001"/>
      <c r="AU1079" s="1046"/>
      <c r="AV1079" s="979"/>
      <c r="AW1079" s="48" t="s">
        <v>38</v>
      </c>
      <c r="AX1079" s="33"/>
      <c r="AY1079" s="1001"/>
      <c r="AZ1079" s="1046"/>
      <c r="BA1079" s="979"/>
      <c r="BB1079" s="48" t="s">
        <v>38</v>
      </c>
      <c r="BC1079" s="33"/>
      <c r="BD1079" s="1001"/>
      <c r="BE1079" s="1046"/>
      <c r="BF1079" s="979"/>
      <c r="BG1079" s="48" t="s">
        <v>38</v>
      </c>
      <c r="BH1079" s="33"/>
      <c r="BI1079" s="1001"/>
      <c r="BJ1079" s="1046"/>
      <c r="BK1079" s="979"/>
      <c r="BL1079" s="79"/>
      <c r="BM1079" s="80"/>
      <c r="BN1079" s="1001"/>
      <c r="BO1079" s="967"/>
      <c r="BP1079" s="954"/>
      <c r="BQ1079" s="79"/>
      <c r="BR1079" s="80"/>
      <c r="BS1079" s="1001"/>
      <c r="BT1079" s="967"/>
      <c r="BU1079" s="954"/>
      <c r="BV1079" s="79"/>
      <c r="BW1079" s="80"/>
      <c r="BX1079" s="1001"/>
      <c r="BY1079" s="967"/>
      <c r="BZ1079" s="954"/>
      <c r="CA1079" s="1004"/>
      <c r="CB1079" s="1020"/>
      <c r="CC1079" s="946"/>
    </row>
    <row r="1080" spans="1:81" s="230" customFormat="1" ht="18" customHeight="1" thickBot="1">
      <c r="A1080" s="1180"/>
      <c r="B1080" s="1143"/>
      <c r="C1080" s="1146"/>
      <c r="D1080" s="468" t="s">
        <v>6</v>
      </c>
      <c r="E1080" s="6">
        <f>ROUND(E1078*職員設定!P27,0)</f>
        <v>0</v>
      </c>
      <c r="F1080" s="1001"/>
      <c r="G1080" s="1046"/>
      <c r="H1080" s="1096"/>
      <c r="I1080" s="468" t="s">
        <v>6</v>
      </c>
      <c r="J1080" s="6">
        <f>ROUND(J1078*職員設定!P27,0)</f>
        <v>0</v>
      </c>
      <c r="K1080" s="1001"/>
      <c r="L1080" s="1046"/>
      <c r="M1080" s="1096"/>
      <c r="N1080" s="468" t="s">
        <v>6</v>
      </c>
      <c r="O1080" s="6">
        <f>ROUND(O1078*職員設定!$P$27,0)</f>
        <v>7875</v>
      </c>
      <c r="P1080" s="1001"/>
      <c r="Q1080" s="1046"/>
      <c r="R1080" s="979"/>
      <c r="S1080" s="468" t="s">
        <v>6</v>
      </c>
      <c r="T1080" s="6">
        <f>ROUND(T1078*職員設定!$P$27,0)</f>
        <v>0</v>
      </c>
      <c r="U1080" s="1001"/>
      <c r="V1080" s="1046"/>
      <c r="W1080" s="979"/>
      <c r="X1080" s="468" t="s">
        <v>6</v>
      </c>
      <c r="Y1080" s="6">
        <f>ROUND(Y1078*職員設定!$P$27,0)</f>
        <v>4725</v>
      </c>
      <c r="Z1080" s="1001"/>
      <c r="AA1080" s="1046"/>
      <c r="AB1080" s="979"/>
      <c r="AC1080" s="468" t="s">
        <v>6</v>
      </c>
      <c r="AD1080" s="6">
        <f>ROUND(AD1078*職員設定!$P$27,0)</f>
        <v>0</v>
      </c>
      <c r="AE1080" s="1001"/>
      <c r="AF1080" s="1046"/>
      <c r="AG1080" s="979"/>
      <c r="AH1080" s="468" t="s">
        <v>6</v>
      </c>
      <c r="AI1080" s="6">
        <f>ROUND(AI1078*職員設定!$P$27,0)</f>
        <v>0</v>
      </c>
      <c r="AJ1080" s="1001"/>
      <c r="AK1080" s="1046"/>
      <c r="AL1080" s="979"/>
      <c r="AM1080" s="468" t="s">
        <v>6</v>
      </c>
      <c r="AN1080" s="6">
        <f>ROUND(AN1078*職員設定!$P$27,0)</f>
        <v>0</v>
      </c>
      <c r="AO1080" s="1001"/>
      <c r="AP1080" s="1046"/>
      <c r="AQ1080" s="979"/>
      <c r="AR1080" s="468" t="s">
        <v>6</v>
      </c>
      <c r="AS1080" s="6">
        <f>ROUND(AS1078*職員設定!$P$27,0)</f>
        <v>0</v>
      </c>
      <c r="AT1080" s="1001"/>
      <c r="AU1080" s="1046"/>
      <c r="AV1080" s="979"/>
      <c r="AW1080" s="468" t="s">
        <v>6</v>
      </c>
      <c r="AX1080" s="6">
        <f>ROUND(AX1078*職員設定!$P$27,0)</f>
        <v>0</v>
      </c>
      <c r="AY1080" s="1001"/>
      <c r="AZ1080" s="1046"/>
      <c r="BA1080" s="979"/>
      <c r="BB1080" s="468" t="s">
        <v>6</v>
      </c>
      <c r="BC1080" s="6">
        <f>ROUND(BC1078*職員設定!$P$27,0)</f>
        <v>0</v>
      </c>
      <c r="BD1080" s="1001"/>
      <c r="BE1080" s="1046"/>
      <c r="BF1080" s="979"/>
      <c r="BG1080" s="468" t="s">
        <v>6</v>
      </c>
      <c r="BH1080" s="6">
        <f>ROUND(BH1078*職員設定!$P$27,0)</f>
        <v>0</v>
      </c>
      <c r="BI1080" s="1001"/>
      <c r="BJ1080" s="1046"/>
      <c r="BK1080" s="979"/>
      <c r="BL1080" s="434"/>
      <c r="BM1080" s="28"/>
      <c r="BN1080" s="1001"/>
      <c r="BO1080" s="967"/>
      <c r="BP1080" s="954"/>
      <c r="BQ1080" s="434"/>
      <c r="BR1080" s="28"/>
      <c r="BS1080" s="1001"/>
      <c r="BT1080" s="967"/>
      <c r="BU1080" s="954"/>
      <c r="BV1080" s="434"/>
      <c r="BW1080" s="28"/>
      <c r="BX1080" s="1001"/>
      <c r="BY1080" s="967"/>
      <c r="BZ1080" s="954"/>
      <c r="CA1080" s="1004"/>
      <c r="CB1080" s="1020"/>
      <c r="CC1080" s="946"/>
    </row>
    <row r="1081" spans="1:81" ht="18" customHeight="1" thickBot="1">
      <c r="A1081" s="1180"/>
      <c r="B1081" s="1143"/>
      <c r="C1081" s="1147"/>
      <c r="D1081" s="53" t="s">
        <v>7</v>
      </c>
      <c r="E1081" s="19">
        <f>E1079-E1080</f>
        <v>0</v>
      </c>
      <c r="F1081" s="1001"/>
      <c r="G1081" s="1047"/>
      <c r="H1081" s="1097"/>
      <c r="I1081" s="53" t="s">
        <v>7</v>
      </c>
      <c r="J1081" s="19">
        <f>J1079-J1080</f>
        <v>0</v>
      </c>
      <c r="K1081" s="1001"/>
      <c r="L1081" s="1047"/>
      <c r="M1081" s="1097"/>
      <c r="N1081" s="53" t="s">
        <v>7</v>
      </c>
      <c r="O1081" s="19">
        <f>O1079-O1080</f>
        <v>186</v>
      </c>
      <c r="P1081" s="1001"/>
      <c r="Q1081" s="1047"/>
      <c r="R1081" s="980"/>
      <c r="S1081" s="53" t="s">
        <v>7</v>
      </c>
      <c r="T1081" s="19">
        <f>T1079-T1080</f>
        <v>0</v>
      </c>
      <c r="U1081" s="1001"/>
      <c r="V1081" s="1047"/>
      <c r="W1081" s="980"/>
      <c r="X1081" s="53" t="s">
        <v>7</v>
      </c>
      <c r="Y1081" s="19">
        <f>Y1079-Y1080</f>
        <v>112</v>
      </c>
      <c r="Z1081" s="1001"/>
      <c r="AA1081" s="1047"/>
      <c r="AB1081" s="980"/>
      <c r="AC1081" s="53" t="s">
        <v>7</v>
      </c>
      <c r="AD1081" s="19">
        <f>AD1079-AD1080</f>
        <v>0</v>
      </c>
      <c r="AE1081" s="1001"/>
      <c r="AF1081" s="1047"/>
      <c r="AG1081" s="980"/>
      <c r="AH1081" s="53" t="s">
        <v>7</v>
      </c>
      <c r="AI1081" s="19">
        <f>AI1079-AI1080</f>
        <v>0</v>
      </c>
      <c r="AJ1081" s="1001"/>
      <c r="AK1081" s="1047"/>
      <c r="AL1081" s="980"/>
      <c r="AM1081" s="53" t="s">
        <v>7</v>
      </c>
      <c r="AN1081" s="19">
        <f>AN1079-AN1080</f>
        <v>0</v>
      </c>
      <c r="AO1081" s="1001"/>
      <c r="AP1081" s="1047"/>
      <c r="AQ1081" s="980"/>
      <c r="AR1081" s="53" t="s">
        <v>7</v>
      </c>
      <c r="AS1081" s="19">
        <f>AS1079-AS1080</f>
        <v>0</v>
      </c>
      <c r="AT1081" s="1001"/>
      <c r="AU1081" s="1047"/>
      <c r="AV1081" s="980"/>
      <c r="AW1081" s="53" t="s">
        <v>7</v>
      </c>
      <c r="AX1081" s="19">
        <f>AX1079-AX1080</f>
        <v>0</v>
      </c>
      <c r="AY1081" s="1001"/>
      <c r="AZ1081" s="1047"/>
      <c r="BA1081" s="980"/>
      <c r="BB1081" s="53" t="s">
        <v>7</v>
      </c>
      <c r="BC1081" s="19">
        <f>BC1079-BC1080</f>
        <v>0</v>
      </c>
      <c r="BD1081" s="1001"/>
      <c r="BE1081" s="1047"/>
      <c r="BF1081" s="980"/>
      <c r="BG1081" s="53" t="s">
        <v>7</v>
      </c>
      <c r="BH1081" s="19">
        <f>BH1079-BH1080</f>
        <v>0</v>
      </c>
      <c r="BI1081" s="1001"/>
      <c r="BJ1081" s="1047"/>
      <c r="BK1081" s="980"/>
      <c r="BL1081" s="85"/>
      <c r="BM1081" s="84"/>
      <c r="BN1081" s="1001"/>
      <c r="BO1081" s="968"/>
      <c r="BP1081" s="955"/>
      <c r="BQ1081" s="85"/>
      <c r="BR1081" s="84"/>
      <c r="BS1081" s="1001"/>
      <c r="BT1081" s="968"/>
      <c r="BU1081" s="955"/>
      <c r="BV1081" s="85"/>
      <c r="BW1081" s="84"/>
      <c r="BX1081" s="1001"/>
      <c r="BY1081" s="968"/>
      <c r="BZ1081" s="955"/>
      <c r="CA1081" s="1005"/>
      <c r="CB1081" s="1021"/>
      <c r="CC1081" s="946">
        <f t="shared" si="463"/>
        <v>0</v>
      </c>
    </row>
    <row r="1082" spans="1:81" ht="18" customHeight="1" thickBot="1">
      <c r="A1082" s="1180"/>
      <c r="B1082" s="1143"/>
      <c r="C1082" s="1145" t="s">
        <v>40</v>
      </c>
      <c r="D1082" s="44" t="s">
        <v>8</v>
      </c>
      <c r="E1082" s="35"/>
      <c r="F1082" s="1001"/>
      <c r="G1082" s="1045">
        <f>E1085*F1051-H1082</f>
        <v>0</v>
      </c>
      <c r="H1082" s="1095"/>
      <c r="I1082" s="44" t="s">
        <v>8</v>
      </c>
      <c r="J1082" s="35"/>
      <c r="K1082" s="1001"/>
      <c r="L1082" s="1045">
        <f>J1085*K1051-M1082</f>
        <v>0</v>
      </c>
      <c r="M1082" s="1095"/>
      <c r="N1082" s="44" t="s">
        <v>8</v>
      </c>
      <c r="O1082" s="35"/>
      <c r="P1082" s="1001"/>
      <c r="Q1082" s="1045">
        <f>O1085*P1051-R1082</f>
        <v>0</v>
      </c>
      <c r="R1082" s="961">
        <f>IF(O1082="",0,ROUND(SUM(R1051:R1065)*O1082*P1051*1.35/職員設定!$C$7,0))</f>
        <v>0</v>
      </c>
      <c r="S1082" s="44" t="s">
        <v>8</v>
      </c>
      <c r="T1082" s="35"/>
      <c r="U1082" s="1001"/>
      <c r="V1082" s="1045">
        <f>T1085*U1051-W1082</f>
        <v>0</v>
      </c>
      <c r="W1082" s="961">
        <f>IF(T1082="",0,ROUND(SUM(W1051:W1065)*T1082*U1051*1.35/職員設定!$C$7,0))</f>
        <v>0</v>
      </c>
      <c r="X1082" s="44" t="s">
        <v>8</v>
      </c>
      <c r="Y1082" s="35"/>
      <c r="Z1082" s="1001"/>
      <c r="AA1082" s="1045">
        <f>Y1085*Z1051-AB1082</f>
        <v>0</v>
      </c>
      <c r="AB1082" s="961">
        <f>IF(Y1082="",0,ROUND(SUM(AB1051:AB1065)*Y1082*Z1051*1.35/職員設定!$C$7,0))</f>
        <v>0</v>
      </c>
      <c r="AC1082" s="44" t="s">
        <v>8</v>
      </c>
      <c r="AD1082" s="35"/>
      <c r="AE1082" s="1001"/>
      <c r="AF1082" s="1045">
        <f>AD1085*AE1051-AG1082</f>
        <v>0</v>
      </c>
      <c r="AG1082" s="961">
        <f>IF(AD1082="",0,ROUND(SUM(AG1051:AG1065)*AD1082*AE1051*1.35/職員設定!$C$7,0))</f>
        <v>0</v>
      </c>
      <c r="AH1082" s="44" t="s">
        <v>8</v>
      </c>
      <c r="AI1082" s="35"/>
      <c r="AJ1082" s="1001"/>
      <c r="AK1082" s="1045">
        <f>AI1085*AJ1051-AL1082</f>
        <v>0</v>
      </c>
      <c r="AL1082" s="961">
        <f>IF(AI1082="",0,ROUND(SUM(AL1051:AL1065)*AI1082*AJ1051*1.35/職員設定!$C$7,0))</f>
        <v>0</v>
      </c>
      <c r="AM1082" s="44" t="s">
        <v>8</v>
      </c>
      <c r="AN1082" s="35"/>
      <c r="AO1082" s="1001"/>
      <c r="AP1082" s="1045">
        <f>AN1085*AO1051-AQ1082</f>
        <v>0</v>
      </c>
      <c r="AQ1082" s="961">
        <f>IF(AN1082="",0,ROUND(SUM(AQ1051:AQ1065)*AN1082*AO1051*1.35/職員設定!$C$7,0))</f>
        <v>0</v>
      </c>
      <c r="AR1082" s="44" t="s">
        <v>8</v>
      </c>
      <c r="AS1082" s="35"/>
      <c r="AT1082" s="1001"/>
      <c r="AU1082" s="1045">
        <f>AS1085*AT1051-AV1082</f>
        <v>0</v>
      </c>
      <c r="AV1082" s="961">
        <f>IF(AS1082="",0,ROUND(SUM(AV1051:AV1065)*AS1082*AT1051*1.35/職員設定!$C$7,0))</f>
        <v>0</v>
      </c>
      <c r="AW1082" s="44" t="s">
        <v>8</v>
      </c>
      <c r="AX1082" s="35"/>
      <c r="AY1082" s="1001"/>
      <c r="AZ1082" s="1045">
        <f>AX1085*AY1051-BA1082</f>
        <v>0</v>
      </c>
      <c r="BA1082" s="961">
        <f>IF(AX1082="",0,ROUND(SUM(BA1051:BA1065)*AX1082*AY1051*1.35/職員設定!$C$7,0))</f>
        <v>0</v>
      </c>
      <c r="BB1082" s="44" t="s">
        <v>8</v>
      </c>
      <c r="BC1082" s="35"/>
      <c r="BD1082" s="1001"/>
      <c r="BE1082" s="1045">
        <f>BC1085*BD1051-BF1082</f>
        <v>0</v>
      </c>
      <c r="BF1082" s="961">
        <f>IF(BC1082="",0,ROUND(SUM(BF1051:BF1065)*BC1082*BD1051*1.35/職員設定!$C$7,0))</f>
        <v>0</v>
      </c>
      <c r="BG1082" s="44" t="s">
        <v>8</v>
      </c>
      <c r="BH1082" s="35"/>
      <c r="BI1082" s="1001"/>
      <c r="BJ1082" s="1045">
        <f>BH1085*BI1051-BK1082</f>
        <v>0</v>
      </c>
      <c r="BK1082" s="961">
        <f>IF(BH1082="",0,ROUND(SUM(BK1051:BK1065)*BH1082*BI1051*1.35/職員設定!$C$7,0))</f>
        <v>0</v>
      </c>
      <c r="BL1082" s="75"/>
      <c r="BM1082" s="82"/>
      <c r="BN1082" s="1001"/>
      <c r="BO1082" s="966"/>
      <c r="BP1082" s="953"/>
      <c r="BQ1082" s="75"/>
      <c r="BR1082" s="82"/>
      <c r="BS1082" s="1001"/>
      <c r="BT1082" s="966"/>
      <c r="BU1082" s="953"/>
      <c r="BV1082" s="75"/>
      <c r="BW1082" s="82"/>
      <c r="BX1082" s="1001"/>
      <c r="BY1082" s="966"/>
      <c r="BZ1082" s="953"/>
      <c r="CA1082" s="1082">
        <f t="shared" ref="CA1082" si="468">BJ1082+BK1082+BE1082+BF1082+AZ1082+BA1082+AU1082+AV1082+AP1082+AQ1082+AK1082+AL1082+AF1082+AG1082+AA1082+AB1082+V1082+W1082+Q1082+R1082+L1082+M1082+G1082+H1082</f>
        <v>0</v>
      </c>
      <c r="CB1082" s="1024">
        <f t="shared" ref="CB1082" si="469">H1082+M1082</f>
        <v>0</v>
      </c>
      <c r="CC1082" s="946">
        <f t="shared" si="463"/>
        <v>0</v>
      </c>
    </row>
    <row r="1083" spans="1:81" ht="18" customHeight="1" thickBot="1">
      <c r="A1083" s="1180"/>
      <c r="B1083" s="1143"/>
      <c r="C1083" s="1146"/>
      <c r="D1083" s="48" t="s">
        <v>38</v>
      </c>
      <c r="E1083" s="33"/>
      <c r="F1083" s="1001"/>
      <c r="G1083" s="1046"/>
      <c r="H1083" s="1096"/>
      <c r="I1083" s="48" t="s">
        <v>38</v>
      </c>
      <c r="J1083" s="33"/>
      <c r="K1083" s="1001"/>
      <c r="L1083" s="1046"/>
      <c r="M1083" s="1096"/>
      <c r="N1083" s="48" t="s">
        <v>38</v>
      </c>
      <c r="O1083" s="33"/>
      <c r="P1083" s="1001"/>
      <c r="Q1083" s="1046"/>
      <c r="R1083" s="979"/>
      <c r="S1083" s="48" t="s">
        <v>38</v>
      </c>
      <c r="T1083" s="33"/>
      <c r="U1083" s="1001"/>
      <c r="V1083" s="1046"/>
      <c r="W1083" s="979"/>
      <c r="X1083" s="48" t="s">
        <v>38</v>
      </c>
      <c r="Y1083" s="33"/>
      <c r="Z1083" s="1001"/>
      <c r="AA1083" s="1046"/>
      <c r="AB1083" s="979"/>
      <c r="AC1083" s="48" t="s">
        <v>38</v>
      </c>
      <c r="AD1083" s="33"/>
      <c r="AE1083" s="1001"/>
      <c r="AF1083" s="1046"/>
      <c r="AG1083" s="979"/>
      <c r="AH1083" s="48" t="s">
        <v>38</v>
      </c>
      <c r="AI1083" s="33"/>
      <c r="AJ1083" s="1001"/>
      <c r="AK1083" s="1046"/>
      <c r="AL1083" s="979"/>
      <c r="AM1083" s="48" t="s">
        <v>38</v>
      </c>
      <c r="AN1083" s="33"/>
      <c r="AO1083" s="1001"/>
      <c r="AP1083" s="1046"/>
      <c r="AQ1083" s="979"/>
      <c r="AR1083" s="48" t="s">
        <v>38</v>
      </c>
      <c r="AS1083" s="33"/>
      <c r="AT1083" s="1001"/>
      <c r="AU1083" s="1046"/>
      <c r="AV1083" s="979"/>
      <c r="AW1083" s="48" t="s">
        <v>38</v>
      </c>
      <c r="AX1083" s="33"/>
      <c r="AY1083" s="1001"/>
      <c r="AZ1083" s="1046"/>
      <c r="BA1083" s="979"/>
      <c r="BB1083" s="48" t="s">
        <v>38</v>
      </c>
      <c r="BC1083" s="33"/>
      <c r="BD1083" s="1001"/>
      <c r="BE1083" s="1046"/>
      <c r="BF1083" s="979"/>
      <c r="BG1083" s="48" t="s">
        <v>38</v>
      </c>
      <c r="BH1083" s="33"/>
      <c r="BI1083" s="1001"/>
      <c r="BJ1083" s="1046"/>
      <c r="BK1083" s="979"/>
      <c r="BL1083" s="79"/>
      <c r="BM1083" s="80"/>
      <c r="BN1083" s="1001"/>
      <c r="BO1083" s="967"/>
      <c r="BP1083" s="954"/>
      <c r="BQ1083" s="79"/>
      <c r="BR1083" s="80"/>
      <c r="BS1083" s="1001"/>
      <c r="BT1083" s="967"/>
      <c r="BU1083" s="954"/>
      <c r="BV1083" s="79"/>
      <c r="BW1083" s="80"/>
      <c r="BX1083" s="1001"/>
      <c r="BY1083" s="967"/>
      <c r="BZ1083" s="954"/>
      <c r="CA1083" s="1004"/>
      <c r="CB1083" s="1020"/>
      <c r="CC1083" s="946"/>
    </row>
    <row r="1084" spans="1:81" s="230" customFormat="1" ht="18" customHeight="1" thickBot="1">
      <c r="A1084" s="1180"/>
      <c r="B1084" s="1143"/>
      <c r="C1084" s="1146"/>
      <c r="D1084" s="468" t="s">
        <v>9</v>
      </c>
      <c r="E1084" s="6">
        <f>ROUND(E1082*職員設定!Q27,0)</f>
        <v>0</v>
      </c>
      <c r="F1084" s="1001"/>
      <c r="G1084" s="1046"/>
      <c r="H1084" s="1096"/>
      <c r="I1084" s="468" t="s">
        <v>9</v>
      </c>
      <c r="J1084" s="6">
        <f>ROUND(J1082*職員設定!Q27,0)</f>
        <v>0</v>
      </c>
      <c r="K1084" s="1001"/>
      <c r="L1084" s="1046"/>
      <c r="M1084" s="1096"/>
      <c r="N1084" s="468" t="s">
        <v>9</v>
      </c>
      <c r="O1084" s="6">
        <f>ROUND(O1082*職員設定!$Q$27,0)</f>
        <v>0</v>
      </c>
      <c r="P1084" s="1001"/>
      <c r="Q1084" s="1046"/>
      <c r="R1084" s="979"/>
      <c r="S1084" s="468" t="s">
        <v>9</v>
      </c>
      <c r="T1084" s="6">
        <f>ROUND(T1082*職員設定!$Q$27,0)</f>
        <v>0</v>
      </c>
      <c r="U1084" s="1001"/>
      <c r="V1084" s="1046"/>
      <c r="W1084" s="979"/>
      <c r="X1084" s="468" t="s">
        <v>9</v>
      </c>
      <c r="Y1084" s="6">
        <f>ROUND(Y1082*職員設定!$Q$27,0)</f>
        <v>0</v>
      </c>
      <c r="Z1084" s="1001"/>
      <c r="AA1084" s="1046"/>
      <c r="AB1084" s="979"/>
      <c r="AC1084" s="468" t="s">
        <v>9</v>
      </c>
      <c r="AD1084" s="6">
        <f>ROUND(AD1082*職員設定!$Q$27,0)</f>
        <v>0</v>
      </c>
      <c r="AE1084" s="1001"/>
      <c r="AF1084" s="1046"/>
      <c r="AG1084" s="979"/>
      <c r="AH1084" s="468" t="s">
        <v>9</v>
      </c>
      <c r="AI1084" s="6">
        <f>ROUND(AI1082*職員設定!$Q$27,0)</f>
        <v>0</v>
      </c>
      <c r="AJ1084" s="1001"/>
      <c r="AK1084" s="1046"/>
      <c r="AL1084" s="979"/>
      <c r="AM1084" s="468" t="s">
        <v>9</v>
      </c>
      <c r="AN1084" s="6">
        <f>ROUND(AN1082*職員設定!$Q$27,0)</f>
        <v>0</v>
      </c>
      <c r="AO1084" s="1001"/>
      <c r="AP1084" s="1046"/>
      <c r="AQ1084" s="979"/>
      <c r="AR1084" s="468" t="s">
        <v>9</v>
      </c>
      <c r="AS1084" s="6">
        <f>ROUND(AS1082*職員設定!$Q$27,0)</f>
        <v>0</v>
      </c>
      <c r="AT1084" s="1001"/>
      <c r="AU1084" s="1046"/>
      <c r="AV1084" s="979"/>
      <c r="AW1084" s="468" t="s">
        <v>9</v>
      </c>
      <c r="AX1084" s="6">
        <f>ROUND(AX1082*職員設定!$Q$27,0)</f>
        <v>0</v>
      </c>
      <c r="AY1084" s="1001"/>
      <c r="AZ1084" s="1046"/>
      <c r="BA1084" s="979"/>
      <c r="BB1084" s="468" t="s">
        <v>9</v>
      </c>
      <c r="BC1084" s="6">
        <f>ROUND(BC1082*職員設定!$Q$27,0)</f>
        <v>0</v>
      </c>
      <c r="BD1084" s="1001"/>
      <c r="BE1084" s="1046"/>
      <c r="BF1084" s="979"/>
      <c r="BG1084" s="468" t="s">
        <v>9</v>
      </c>
      <c r="BH1084" s="6">
        <f>ROUND(BH1082*職員設定!$Q$27,0)</f>
        <v>0</v>
      </c>
      <c r="BI1084" s="1001"/>
      <c r="BJ1084" s="1046"/>
      <c r="BK1084" s="979"/>
      <c r="BL1084" s="434"/>
      <c r="BM1084" s="28"/>
      <c r="BN1084" s="1001"/>
      <c r="BO1084" s="967"/>
      <c r="BP1084" s="954"/>
      <c r="BQ1084" s="434"/>
      <c r="BR1084" s="28"/>
      <c r="BS1084" s="1001"/>
      <c r="BT1084" s="967"/>
      <c r="BU1084" s="954"/>
      <c r="BV1084" s="434"/>
      <c r="BW1084" s="28"/>
      <c r="BX1084" s="1001"/>
      <c r="BY1084" s="967"/>
      <c r="BZ1084" s="954"/>
      <c r="CA1084" s="1004"/>
      <c r="CB1084" s="1020"/>
      <c r="CC1084" s="946"/>
    </row>
    <row r="1085" spans="1:81" ht="18" customHeight="1" thickBot="1">
      <c r="A1085" s="1180"/>
      <c r="B1085" s="1143"/>
      <c r="C1085" s="1147"/>
      <c r="D1085" s="53" t="s">
        <v>10</v>
      </c>
      <c r="E1085" s="19">
        <f>E1083-E1084</f>
        <v>0</v>
      </c>
      <c r="F1085" s="1001"/>
      <c r="G1085" s="1047"/>
      <c r="H1085" s="1097"/>
      <c r="I1085" s="53" t="s">
        <v>10</v>
      </c>
      <c r="J1085" s="19">
        <f>J1083-J1084</f>
        <v>0</v>
      </c>
      <c r="K1085" s="1001"/>
      <c r="L1085" s="1047"/>
      <c r="M1085" s="1097"/>
      <c r="N1085" s="53" t="s">
        <v>10</v>
      </c>
      <c r="O1085" s="19">
        <f>O1083-O1084</f>
        <v>0</v>
      </c>
      <c r="P1085" s="1001"/>
      <c r="Q1085" s="1047"/>
      <c r="R1085" s="980"/>
      <c r="S1085" s="53" t="s">
        <v>10</v>
      </c>
      <c r="T1085" s="19">
        <f>T1083-T1084</f>
        <v>0</v>
      </c>
      <c r="U1085" s="1001"/>
      <c r="V1085" s="1047"/>
      <c r="W1085" s="980"/>
      <c r="X1085" s="53" t="s">
        <v>10</v>
      </c>
      <c r="Y1085" s="19">
        <f>Y1083-Y1084</f>
        <v>0</v>
      </c>
      <c r="Z1085" s="1001"/>
      <c r="AA1085" s="1047"/>
      <c r="AB1085" s="980"/>
      <c r="AC1085" s="53" t="s">
        <v>10</v>
      </c>
      <c r="AD1085" s="19">
        <f>AD1083-AD1084</f>
        <v>0</v>
      </c>
      <c r="AE1085" s="1001"/>
      <c r="AF1085" s="1047"/>
      <c r="AG1085" s="980"/>
      <c r="AH1085" s="53" t="s">
        <v>10</v>
      </c>
      <c r="AI1085" s="19">
        <f>AI1083-AI1084</f>
        <v>0</v>
      </c>
      <c r="AJ1085" s="1001"/>
      <c r="AK1085" s="1047"/>
      <c r="AL1085" s="980"/>
      <c r="AM1085" s="53" t="s">
        <v>10</v>
      </c>
      <c r="AN1085" s="19">
        <f>AN1083-AN1084</f>
        <v>0</v>
      </c>
      <c r="AO1085" s="1001"/>
      <c r="AP1085" s="1047"/>
      <c r="AQ1085" s="980"/>
      <c r="AR1085" s="53" t="s">
        <v>10</v>
      </c>
      <c r="AS1085" s="19">
        <f>AS1083-AS1084</f>
        <v>0</v>
      </c>
      <c r="AT1085" s="1001"/>
      <c r="AU1085" s="1047"/>
      <c r="AV1085" s="980"/>
      <c r="AW1085" s="53" t="s">
        <v>10</v>
      </c>
      <c r="AX1085" s="19">
        <f>AX1083-AX1084</f>
        <v>0</v>
      </c>
      <c r="AY1085" s="1001"/>
      <c r="AZ1085" s="1047"/>
      <c r="BA1085" s="980"/>
      <c r="BB1085" s="53" t="s">
        <v>10</v>
      </c>
      <c r="BC1085" s="19">
        <f>BC1083-BC1084</f>
        <v>0</v>
      </c>
      <c r="BD1085" s="1001"/>
      <c r="BE1085" s="1047"/>
      <c r="BF1085" s="980"/>
      <c r="BG1085" s="53" t="s">
        <v>10</v>
      </c>
      <c r="BH1085" s="19">
        <f>BH1083-BH1084</f>
        <v>0</v>
      </c>
      <c r="BI1085" s="1001"/>
      <c r="BJ1085" s="1047"/>
      <c r="BK1085" s="980"/>
      <c r="BL1085" s="85"/>
      <c r="BM1085" s="84"/>
      <c r="BN1085" s="1001"/>
      <c r="BO1085" s="968"/>
      <c r="BP1085" s="955"/>
      <c r="BQ1085" s="85"/>
      <c r="BR1085" s="84"/>
      <c r="BS1085" s="1001"/>
      <c r="BT1085" s="968"/>
      <c r="BU1085" s="955"/>
      <c r="BV1085" s="85"/>
      <c r="BW1085" s="84"/>
      <c r="BX1085" s="1001"/>
      <c r="BY1085" s="968"/>
      <c r="BZ1085" s="955"/>
      <c r="CA1085" s="1005"/>
      <c r="CB1085" s="1021"/>
      <c r="CC1085" s="946">
        <f t="shared" ref="CC1085" si="470">BK1085+BF1085+BA1085+AV1085+AQ1085+AL1085+AG1085+AB1085+W1085+R1085</f>
        <v>0</v>
      </c>
    </row>
    <row r="1086" spans="1:81" ht="18" customHeight="1" thickBot="1">
      <c r="A1086" s="1180"/>
      <c r="B1086" s="1143"/>
      <c r="C1086" s="1146" t="s">
        <v>43</v>
      </c>
      <c r="D1086" s="48" t="s">
        <v>11</v>
      </c>
      <c r="E1086" s="36"/>
      <c r="F1086" s="1001"/>
      <c r="G1086" s="1046">
        <f>E1089*F1051-H1086</f>
        <v>0</v>
      </c>
      <c r="H1086" s="1095"/>
      <c r="I1086" s="48" t="s">
        <v>11</v>
      </c>
      <c r="J1086" s="36"/>
      <c r="K1086" s="1001"/>
      <c r="L1086" s="1046">
        <f>J1089*K1051-M1086</f>
        <v>0</v>
      </c>
      <c r="M1086" s="1095"/>
      <c r="N1086" s="48" t="s">
        <v>11</v>
      </c>
      <c r="O1086" s="36"/>
      <c r="P1086" s="1001"/>
      <c r="Q1086" s="1046">
        <f>O1089*P1051-R1086</f>
        <v>0</v>
      </c>
      <c r="R1086" s="961">
        <f>IF(O1086="",0,ROUND(SUM(R1051:R1065)*O1086*P1051*0.25/職員設定!$C$7,0))</f>
        <v>0</v>
      </c>
      <c r="S1086" s="48" t="s">
        <v>11</v>
      </c>
      <c r="T1086" s="36"/>
      <c r="U1086" s="1001"/>
      <c r="V1086" s="1046">
        <f>T1089*U1051-W1086</f>
        <v>0</v>
      </c>
      <c r="W1086" s="961">
        <f>IF(T1086="",0,ROUND(SUM(W1051:W1065)*T1086*U1051*0.25/職員設定!$C$7,0))</f>
        <v>0</v>
      </c>
      <c r="X1086" s="48" t="s">
        <v>11</v>
      </c>
      <c r="Y1086" s="36"/>
      <c r="Z1086" s="1001"/>
      <c r="AA1086" s="1046">
        <f>Y1089*Z1051-AB1086</f>
        <v>0</v>
      </c>
      <c r="AB1086" s="961">
        <f>IF(Y1086="",0,ROUND(SUM(AB1051:AB1065)*Y1086*Z1051*0.25/職員設定!$C$7,0))</f>
        <v>0</v>
      </c>
      <c r="AC1086" s="48" t="s">
        <v>11</v>
      </c>
      <c r="AD1086" s="36"/>
      <c r="AE1086" s="1001"/>
      <c r="AF1086" s="1046">
        <f>AD1089*AE1051-AG1086</f>
        <v>0</v>
      </c>
      <c r="AG1086" s="961">
        <f>IF(AD1086="",0,ROUND(SUM(AG1051:AG1065)*AD1086*AE1051*0.25/職員設定!$C$7,0))</f>
        <v>0</v>
      </c>
      <c r="AH1086" s="48" t="s">
        <v>11</v>
      </c>
      <c r="AI1086" s="36"/>
      <c r="AJ1086" s="1001"/>
      <c r="AK1086" s="1046">
        <f>AI1089*AJ1051-AL1086</f>
        <v>0</v>
      </c>
      <c r="AL1086" s="961">
        <f>IF(AI1086="",0,ROUND(SUM(AL1051:AL1065)*AI1086*AJ1051*0.25/職員設定!$C$7,0))</f>
        <v>0</v>
      </c>
      <c r="AM1086" s="48" t="s">
        <v>11</v>
      </c>
      <c r="AN1086" s="36"/>
      <c r="AO1086" s="1001"/>
      <c r="AP1086" s="1046">
        <f>AN1089*AO1051-AQ1086</f>
        <v>0</v>
      </c>
      <c r="AQ1086" s="961">
        <f>IF(AN1086="",0,ROUND(SUM(AQ1051:AQ1065)*AN1086*AO1051*0.25/職員設定!$C$7,0))</f>
        <v>0</v>
      </c>
      <c r="AR1086" s="48" t="s">
        <v>11</v>
      </c>
      <c r="AS1086" s="36"/>
      <c r="AT1086" s="1001"/>
      <c r="AU1086" s="1046">
        <f>AS1089*AT1051-AV1086</f>
        <v>0</v>
      </c>
      <c r="AV1086" s="961">
        <f>IF(AS1086="",0,ROUND(SUM(AV1051:AV1065)*AS1086*AT1051*0.25/職員設定!$C$7,0))</f>
        <v>0</v>
      </c>
      <c r="AW1086" s="48" t="s">
        <v>11</v>
      </c>
      <c r="AX1086" s="36"/>
      <c r="AY1086" s="1001"/>
      <c r="AZ1086" s="1046">
        <f>AX1089*AY1051-BA1086</f>
        <v>0</v>
      </c>
      <c r="BA1086" s="961">
        <f>IF(AX1086="",0,ROUND(SUM(BA1051:BA1065)*AX1086*AY1051*0.25/職員設定!$C$7,0))</f>
        <v>0</v>
      </c>
      <c r="BB1086" s="48" t="s">
        <v>11</v>
      </c>
      <c r="BC1086" s="36"/>
      <c r="BD1086" s="1001"/>
      <c r="BE1086" s="1046">
        <f>BC1089*BD1051-BF1086</f>
        <v>0</v>
      </c>
      <c r="BF1086" s="961">
        <f>IF(BC1086="",0,ROUND(SUM(BF1051:BF1065)*BC1086*BD1051*0.25/職員設定!$C$7,0))</f>
        <v>0</v>
      </c>
      <c r="BG1086" s="48" t="s">
        <v>11</v>
      </c>
      <c r="BH1086" s="36"/>
      <c r="BI1086" s="1001"/>
      <c r="BJ1086" s="1046">
        <f>BH1089*BI1051-BK1086</f>
        <v>0</v>
      </c>
      <c r="BK1086" s="961">
        <f>IF(BH1086="",0,ROUND(SUM(BK1051:BK1065)*BH1086*BI1051*0.25/職員設定!$C$7,0))</f>
        <v>0</v>
      </c>
      <c r="BL1086" s="79"/>
      <c r="BM1086" s="86"/>
      <c r="BN1086" s="1001"/>
      <c r="BO1086" s="969"/>
      <c r="BP1086" s="953"/>
      <c r="BQ1086" s="79"/>
      <c r="BR1086" s="86"/>
      <c r="BS1086" s="1001"/>
      <c r="BT1086" s="969"/>
      <c r="BU1086" s="953"/>
      <c r="BV1086" s="79"/>
      <c r="BW1086" s="86"/>
      <c r="BX1086" s="1001"/>
      <c r="BY1086" s="969"/>
      <c r="BZ1086" s="953"/>
      <c r="CA1086" s="1082">
        <f t="shared" ref="CA1086" si="471">BJ1086+BK1086+BE1086+BF1086+AZ1086+BA1086+AU1086+AV1086+AP1086+AQ1086+AK1086+AL1086+AF1086+AG1086+AA1086+AB1086+V1086+W1086+Q1086+R1086+L1086+M1086+G1086+H1086</f>
        <v>0</v>
      </c>
      <c r="CB1086" s="1024">
        <f t="shared" ref="CB1086" si="472">H1086+M1086</f>
        <v>0</v>
      </c>
      <c r="CC1086" s="946">
        <f>BK1086+BF1086+BA1086+AV1086+AQ1086+AL1086+AG1086+AB1086+W1086+R1086</f>
        <v>0</v>
      </c>
    </row>
    <row r="1087" spans="1:81" ht="18" customHeight="1" thickBot="1">
      <c r="A1087" s="1180"/>
      <c r="B1087" s="1143"/>
      <c r="C1087" s="1146"/>
      <c r="D1087" s="48" t="s">
        <v>38</v>
      </c>
      <c r="E1087" s="33"/>
      <c r="F1087" s="1001"/>
      <c r="G1087" s="1046"/>
      <c r="H1087" s="1096"/>
      <c r="I1087" s="48" t="s">
        <v>38</v>
      </c>
      <c r="J1087" s="33"/>
      <c r="K1087" s="1001"/>
      <c r="L1087" s="1046"/>
      <c r="M1087" s="1096"/>
      <c r="N1087" s="48" t="s">
        <v>38</v>
      </c>
      <c r="O1087" s="33">
        <v>0</v>
      </c>
      <c r="P1087" s="1001"/>
      <c r="Q1087" s="1046"/>
      <c r="R1087" s="979"/>
      <c r="S1087" s="48" t="s">
        <v>38</v>
      </c>
      <c r="T1087" s="33">
        <v>0</v>
      </c>
      <c r="U1087" s="1001"/>
      <c r="V1087" s="1046"/>
      <c r="W1087" s="979"/>
      <c r="X1087" s="48" t="s">
        <v>38</v>
      </c>
      <c r="Y1087" s="33">
        <v>0</v>
      </c>
      <c r="Z1087" s="1001"/>
      <c r="AA1087" s="1046"/>
      <c r="AB1087" s="979"/>
      <c r="AC1087" s="48" t="s">
        <v>38</v>
      </c>
      <c r="AD1087" s="33">
        <v>0</v>
      </c>
      <c r="AE1087" s="1001"/>
      <c r="AF1087" s="1046"/>
      <c r="AG1087" s="979"/>
      <c r="AH1087" s="48" t="s">
        <v>38</v>
      </c>
      <c r="AI1087" s="33">
        <v>0</v>
      </c>
      <c r="AJ1087" s="1001"/>
      <c r="AK1087" s="1046"/>
      <c r="AL1087" s="979"/>
      <c r="AM1087" s="48" t="s">
        <v>38</v>
      </c>
      <c r="AN1087" s="33">
        <v>0</v>
      </c>
      <c r="AO1087" s="1001"/>
      <c r="AP1087" s="1046"/>
      <c r="AQ1087" s="979"/>
      <c r="AR1087" s="48" t="s">
        <v>38</v>
      </c>
      <c r="AS1087" s="33">
        <v>0</v>
      </c>
      <c r="AT1087" s="1001"/>
      <c r="AU1087" s="1046"/>
      <c r="AV1087" s="979"/>
      <c r="AW1087" s="48" t="s">
        <v>38</v>
      </c>
      <c r="AX1087" s="33">
        <v>0</v>
      </c>
      <c r="AY1087" s="1001"/>
      <c r="AZ1087" s="1046"/>
      <c r="BA1087" s="979"/>
      <c r="BB1087" s="48" t="s">
        <v>38</v>
      </c>
      <c r="BC1087" s="33">
        <v>0</v>
      </c>
      <c r="BD1087" s="1001"/>
      <c r="BE1087" s="1046"/>
      <c r="BF1087" s="979"/>
      <c r="BG1087" s="48" t="s">
        <v>38</v>
      </c>
      <c r="BH1087" s="33">
        <v>0</v>
      </c>
      <c r="BI1087" s="1001"/>
      <c r="BJ1087" s="1046"/>
      <c r="BK1087" s="979"/>
      <c r="BL1087" s="79"/>
      <c r="BM1087" s="80"/>
      <c r="BN1087" s="1001"/>
      <c r="BO1087" s="967"/>
      <c r="BP1087" s="954"/>
      <c r="BQ1087" s="79"/>
      <c r="BR1087" s="80"/>
      <c r="BS1087" s="1001"/>
      <c r="BT1087" s="967"/>
      <c r="BU1087" s="954"/>
      <c r="BV1087" s="79"/>
      <c r="BW1087" s="80"/>
      <c r="BX1087" s="1001"/>
      <c r="BY1087" s="967"/>
      <c r="BZ1087" s="954"/>
      <c r="CA1087" s="1004"/>
      <c r="CB1087" s="1020"/>
      <c r="CC1087" s="946"/>
    </row>
    <row r="1088" spans="1:81" s="230" customFormat="1" ht="18" customHeight="1" thickBot="1">
      <c r="A1088" s="1180"/>
      <c r="B1088" s="1143"/>
      <c r="C1088" s="1146"/>
      <c r="D1088" s="468" t="s">
        <v>12</v>
      </c>
      <c r="E1088" s="6">
        <f>ROUND(E1086*職員設定!R27,0)</f>
        <v>0</v>
      </c>
      <c r="F1088" s="1001"/>
      <c r="G1088" s="1046"/>
      <c r="H1088" s="1096"/>
      <c r="I1088" s="468" t="s">
        <v>12</v>
      </c>
      <c r="J1088" s="6">
        <f>ROUND(J1086*職員設定!R27,0)</f>
        <v>0</v>
      </c>
      <c r="K1088" s="1001"/>
      <c r="L1088" s="1046"/>
      <c r="M1088" s="1096"/>
      <c r="N1088" s="468" t="s">
        <v>12</v>
      </c>
      <c r="O1088" s="6">
        <f>ROUND(O1086*職員設定!$R$27,0)</f>
        <v>0</v>
      </c>
      <c r="P1088" s="1001"/>
      <c r="Q1088" s="1046"/>
      <c r="R1088" s="979"/>
      <c r="S1088" s="468" t="s">
        <v>12</v>
      </c>
      <c r="T1088" s="6">
        <f>ROUND(T1086*職員設定!$R$27,0)</f>
        <v>0</v>
      </c>
      <c r="U1088" s="1001"/>
      <c r="V1088" s="1046"/>
      <c r="W1088" s="979"/>
      <c r="X1088" s="468" t="s">
        <v>12</v>
      </c>
      <c r="Y1088" s="6">
        <f>ROUND(Y1086*職員設定!$R$27,0)</f>
        <v>0</v>
      </c>
      <c r="Z1088" s="1001"/>
      <c r="AA1088" s="1046"/>
      <c r="AB1088" s="979"/>
      <c r="AC1088" s="468" t="s">
        <v>12</v>
      </c>
      <c r="AD1088" s="6">
        <f>ROUND(AD1086*職員設定!$R$27,0)</f>
        <v>0</v>
      </c>
      <c r="AE1088" s="1001"/>
      <c r="AF1088" s="1046"/>
      <c r="AG1088" s="979"/>
      <c r="AH1088" s="468" t="s">
        <v>12</v>
      </c>
      <c r="AI1088" s="6">
        <f>ROUND(AI1086*職員設定!$R$27,0)</f>
        <v>0</v>
      </c>
      <c r="AJ1088" s="1001"/>
      <c r="AK1088" s="1046"/>
      <c r="AL1088" s="979"/>
      <c r="AM1088" s="468" t="s">
        <v>12</v>
      </c>
      <c r="AN1088" s="6">
        <f>ROUND(AN1086*職員設定!$R$27,0)</f>
        <v>0</v>
      </c>
      <c r="AO1088" s="1001"/>
      <c r="AP1088" s="1046"/>
      <c r="AQ1088" s="979"/>
      <c r="AR1088" s="468" t="s">
        <v>12</v>
      </c>
      <c r="AS1088" s="6">
        <f>ROUND(AS1086*職員設定!$R$27,0)</f>
        <v>0</v>
      </c>
      <c r="AT1088" s="1001"/>
      <c r="AU1088" s="1046"/>
      <c r="AV1088" s="979"/>
      <c r="AW1088" s="468" t="s">
        <v>12</v>
      </c>
      <c r="AX1088" s="6">
        <f>ROUND(AX1086*職員設定!$R$27,0)</f>
        <v>0</v>
      </c>
      <c r="AY1088" s="1001"/>
      <c r="AZ1088" s="1046"/>
      <c r="BA1088" s="979"/>
      <c r="BB1088" s="468" t="s">
        <v>12</v>
      </c>
      <c r="BC1088" s="6">
        <f>ROUND(BC1086*職員設定!$R$27,0)</f>
        <v>0</v>
      </c>
      <c r="BD1088" s="1001"/>
      <c r="BE1088" s="1046"/>
      <c r="BF1088" s="979"/>
      <c r="BG1088" s="468" t="s">
        <v>12</v>
      </c>
      <c r="BH1088" s="6">
        <f>ROUND(BH1086*職員設定!$R$27,0)</f>
        <v>0</v>
      </c>
      <c r="BI1088" s="1001"/>
      <c r="BJ1088" s="1046"/>
      <c r="BK1088" s="979"/>
      <c r="BL1088" s="434"/>
      <c r="BM1088" s="28"/>
      <c r="BN1088" s="1001"/>
      <c r="BO1088" s="967"/>
      <c r="BP1088" s="954"/>
      <c r="BQ1088" s="434"/>
      <c r="BR1088" s="28"/>
      <c r="BS1088" s="1001"/>
      <c r="BT1088" s="967"/>
      <c r="BU1088" s="954"/>
      <c r="BV1088" s="434"/>
      <c r="BW1088" s="28"/>
      <c r="BX1088" s="1001"/>
      <c r="BY1088" s="967"/>
      <c r="BZ1088" s="954"/>
      <c r="CA1088" s="1004"/>
      <c r="CB1088" s="1020"/>
      <c r="CC1088" s="946"/>
    </row>
    <row r="1089" spans="1:81" ht="18" customHeight="1" thickBot="1">
      <c r="A1089" s="1180"/>
      <c r="B1089" s="1144"/>
      <c r="C1089" s="1147"/>
      <c r="D1089" s="54" t="s">
        <v>13</v>
      </c>
      <c r="E1089" s="20">
        <f>E1087-E1088</f>
        <v>0</v>
      </c>
      <c r="F1089" s="1001"/>
      <c r="G1089" s="1047"/>
      <c r="H1089" s="1097"/>
      <c r="I1089" s="54" t="s">
        <v>13</v>
      </c>
      <c r="J1089" s="20">
        <f>J1087-J1088</f>
        <v>0</v>
      </c>
      <c r="K1089" s="1001"/>
      <c r="L1089" s="1047"/>
      <c r="M1089" s="1097"/>
      <c r="N1089" s="54" t="s">
        <v>13</v>
      </c>
      <c r="O1089" s="20">
        <f>O1087-O1088</f>
        <v>0</v>
      </c>
      <c r="P1089" s="1001"/>
      <c r="Q1089" s="1047"/>
      <c r="R1089" s="980"/>
      <c r="S1089" s="54" t="s">
        <v>13</v>
      </c>
      <c r="T1089" s="20">
        <f>T1087-T1088</f>
        <v>0</v>
      </c>
      <c r="U1089" s="1001"/>
      <c r="V1089" s="1047"/>
      <c r="W1089" s="980"/>
      <c r="X1089" s="54" t="s">
        <v>13</v>
      </c>
      <c r="Y1089" s="20">
        <f>Y1087-Y1088</f>
        <v>0</v>
      </c>
      <c r="Z1089" s="1001"/>
      <c r="AA1089" s="1047"/>
      <c r="AB1089" s="980"/>
      <c r="AC1089" s="54" t="s">
        <v>13</v>
      </c>
      <c r="AD1089" s="20">
        <f>AD1087-AD1088</f>
        <v>0</v>
      </c>
      <c r="AE1089" s="1001"/>
      <c r="AF1089" s="1047"/>
      <c r="AG1089" s="980"/>
      <c r="AH1089" s="54" t="s">
        <v>13</v>
      </c>
      <c r="AI1089" s="20">
        <f>AI1087-AI1088</f>
        <v>0</v>
      </c>
      <c r="AJ1089" s="1001"/>
      <c r="AK1089" s="1047"/>
      <c r="AL1089" s="980"/>
      <c r="AM1089" s="54" t="s">
        <v>13</v>
      </c>
      <c r="AN1089" s="20">
        <f>AN1087-AN1088</f>
        <v>0</v>
      </c>
      <c r="AO1089" s="1001"/>
      <c r="AP1089" s="1047"/>
      <c r="AQ1089" s="980"/>
      <c r="AR1089" s="54" t="s">
        <v>13</v>
      </c>
      <c r="AS1089" s="20">
        <f>AS1087-AS1088</f>
        <v>0</v>
      </c>
      <c r="AT1089" s="1001"/>
      <c r="AU1089" s="1047"/>
      <c r="AV1089" s="980"/>
      <c r="AW1089" s="54" t="s">
        <v>13</v>
      </c>
      <c r="AX1089" s="20">
        <f>AX1087-AX1088</f>
        <v>0</v>
      </c>
      <c r="AY1089" s="1001"/>
      <c r="AZ1089" s="1047"/>
      <c r="BA1089" s="980"/>
      <c r="BB1089" s="54" t="s">
        <v>13</v>
      </c>
      <c r="BC1089" s="20">
        <f>BC1087-BC1088</f>
        <v>0</v>
      </c>
      <c r="BD1089" s="1001"/>
      <c r="BE1089" s="1047"/>
      <c r="BF1089" s="980"/>
      <c r="BG1089" s="54" t="s">
        <v>13</v>
      </c>
      <c r="BH1089" s="20">
        <f>BH1087-BH1088</f>
        <v>0</v>
      </c>
      <c r="BI1089" s="1001"/>
      <c r="BJ1089" s="1047"/>
      <c r="BK1089" s="980"/>
      <c r="BL1089" s="87"/>
      <c r="BM1089" s="88"/>
      <c r="BN1089" s="1001"/>
      <c r="BO1089" s="968"/>
      <c r="BP1089" s="955"/>
      <c r="BQ1089" s="87"/>
      <c r="BR1089" s="88"/>
      <c r="BS1089" s="1001"/>
      <c r="BT1089" s="968"/>
      <c r="BU1089" s="955"/>
      <c r="BV1089" s="87"/>
      <c r="BW1089" s="88"/>
      <c r="BX1089" s="1001"/>
      <c r="BY1089" s="968"/>
      <c r="BZ1089" s="955"/>
      <c r="CA1089" s="1005"/>
      <c r="CB1089" s="1021"/>
      <c r="CC1089" s="946">
        <f t="shared" si="463"/>
        <v>0</v>
      </c>
    </row>
    <row r="1090" spans="1:81" ht="18" customHeight="1">
      <c r="A1090" s="1180"/>
      <c r="B1090" s="1171" t="s">
        <v>87</v>
      </c>
      <c r="C1090" s="1172"/>
      <c r="D1090" s="55" t="s">
        <v>84</v>
      </c>
      <c r="E1090" s="189"/>
      <c r="F1090" s="1001"/>
      <c r="G1090" s="1090">
        <f>E1093*F1051-H1090</f>
        <v>0</v>
      </c>
      <c r="H1090" s="1099"/>
      <c r="I1090" s="55" t="s">
        <v>84</v>
      </c>
      <c r="J1090" s="189"/>
      <c r="K1090" s="1001"/>
      <c r="L1090" s="1090">
        <f>J1093*K1051-M1090</f>
        <v>0</v>
      </c>
      <c r="M1090" s="1099"/>
      <c r="N1090" s="55" t="s">
        <v>84</v>
      </c>
      <c r="O1090" s="189"/>
      <c r="P1090" s="1001"/>
      <c r="Q1090" s="1042">
        <f>O1093*P1051-R1090</f>
        <v>0</v>
      </c>
      <c r="R1090" s="989">
        <f>ROUND(IF(O1090="",0,O1093*P1051*SUM(R1051:R1065)/SUM(Q1051:Q1065,R1051:R1065)),0)</f>
        <v>0</v>
      </c>
      <c r="S1090" s="55" t="s">
        <v>84</v>
      </c>
      <c r="T1090" s="189"/>
      <c r="U1090" s="1001"/>
      <c r="V1090" s="1042">
        <f>T1093*U1051-W1090</f>
        <v>0</v>
      </c>
      <c r="W1090" s="989">
        <f>ROUND(IF(T1090="",0,T1093*U1051*SUM(W1051:W1065)/SUM(V1051:V1065,W1051:W1065)),0)</f>
        <v>0</v>
      </c>
      <c r="X1090" s="55" t="s">
        <v>84</v>
      </c>
      <c r="Y1090" s="189">
        <v>43.917000000000002</v>
      </c>
      <c r="Z1090" s="1001"/>
      <c r="AA1090" s="1042">
        <f>Y1093*Z1051-AB1090</f>
        <v>0</v>
      </c>
      <c r="AB1090" s="989">
        <f>ROUND(IF(Y1090="",0,Y1093*Z1051*SUM(AB1051:AB1065)/SUM(AA1051:AA1065,AB1051:AB1065)),0)</f>
        <v>1044</v>
      </c>
      <c r="AC1090" s="55" t="s">
        <v>84</v>
      </c>
      <c r="AD1090" s="189"/>
      <c r="AE1090" s="1001"/>
      <c r="AF1090" s="1042">
        <f>AD1093*AE1051-AG1090</f>
        <v>0</v>
      </c>
      <c r="AG1090" s="989">
        <f>ROUND(IF(AD1090="",0,AD1093*AE1051*SUM(AG1051:AG1065)/SUM(AF1051:AF1065,AG1051:AG1065)),0)</f>
        <v>0</v>
      </c>
      <c r="AH1090" s="55" t="s">
        <v>84</v>
      </c>
      <c r="AI1090" s="189"/>
      <c r="AJ1090" s="1001"/>
      <c r="AK1090" s="1042">
        <f>AI1093*AJ1051-AL1090</f>
        <v>0</v>
      </c>
      <c r="AL1090" s="989">
        <f>ROUND(IF(AI1090="",0,AI1093*AJ1051*SUM(AL1051:AL1065)/SUM(AK1051:AK1065,AL1051:AL1065)),0)</f>
        <v>0</v>
      </c>
      <c r="AM1090" s="55" t="s">
        <v>84</v>
      </c>
      <c r="AN1090" s="189"/>
      <c r="AO1090" s="1001"/>
      <c r="AP1090" s="1042">
        <f>AN1093*AO1051-AQ1090</f>
        <v>0</v>
      </c>
      <c r="AQ1090" s="989">
        <f>ROUND(IF(AN1090="",0,AN1093*AO1051*SUM(AQ1051:AQ1065)/SUM(AP1051:AP1065,AQ1051:AQ1065)),0)</f>
        <v>0</v>
      </c>
      <c r="AR1090" s="55" t="s">
        <v>84</v>
      </c>
      <c r="AS1090" s="189"/>
      <c r="AT1090" s="1001"/>
      <c r="AU1090" s="1042">
        <f>AS1093*AT1051-AV1090</f>
        <v>0</v>
      </c>
      <c r="AV1090" s="989">
        <f>ROUND(IF(AS1090="",0,AS1093*AT1051*SUM(AV1051:AV1065)/SUM(AU1051:AU1065,AV1051:AV1065)),0)</f>
        <v>0</v>
      </c>
      <c r="AW1090" s="55" t="s">
        <v>84</v>
      </c>
      <c r="AX1090" s="189"/>
      <c r="AY1090" s="1001"/>
      <c r="AZ1090" s="1042">
        <f>AX1093*AY1051-BA1090</f>
        <v>0</v>
      </c>
      <c r="BA1090" s="989">
        <f>ROUND(IF(AX1090="",0,AX1093*AY1051*SUM(BA1051:BA1065)/SUM(AZ1051:AZ1065,BA1051:BA1065)),0)</f>
        <v>0</v>
      </c>
      <c r="BB1090" s="55" t="s">
        <v>84</v>
      </c>
      <c r="BC1090" s="189"/>
      <c r="BD1090" s="1001"/>
      <c r="BE1090" s="1042">
        <f>BC1093*BD1051-BF1090</f>
        <v>0</v>
      </c>
      <c r="BF1090" s="989">
        <f>ROUND(IF(BC1090="",0,BC1093*BD1051*SUM(BF1051:BF1065)/SUM(BE1051:BE1065,BF1051:BF1065)),0)</f>
        <v>0</v>
      </c>
      <c r="BG1090" s="55" t="s">
        <v>84</v>
      </c>
      <c r="BH1090" s="189"/>
      <c r="BI1090" s="1001"/>
      <c r="BJ1090" s="1042">
        <f>BH1093*BI1051-BK1090</f>
        <v>0</v>
      </c>
      <c r="BK1090" s="989">
        <f>ROUND(IF(BH1090="",0,BH1093*BI1051*SUM(BK1051:BK1065)/SUM(BJ1051:BJ1065,BK1051:BK1065)),0)</f>
        <v>0</v>
      </c>
      <c r="BL1090" s="89"/>
      <c r="BM1090" s="90"/>
      <c r="BN1090" s="1001"/>
      <c r="BO1090" s="995"/>
      <c r="BP1090" s="956"/>
      <c r="BQ1090" s="89"/>
      <c r="BR1090" s="90"/>
      <c r="BS1090" s="1001"/>
      <c r="BT1090" s="995"/>
      <c r="BU1090" s="956"/>
      <c r="BV1090" s="89"/>
      <c r="BW1090" s="90"/>
      <c r="BX1090" s="1001"/>
      <c r="BY1090" s="995"/>
      <c r="BZ1090" s="956"/>
      <c r="CA1090" s="1083">
        <f t="shared" ref="CA1090" si="473">BJ1090+BK1090+BE1090+BF1090+AZ1090+BA1090+AU1090+AV1090+AP1090+AQ1090+AK1090+AL1090+AF1090+AG1090+AA1090+AB1090+V1090+W1090+Q1090+R1090+L1090+M1090+G1090+H1090</f>
        <v>1044</v>
      </c>
      <c r="CB1090" s="1077">
        <f t="shared" ref="CB1090" si="474">H1090+M1090</f>
        <v>0</v>
      </c>
      <c r="CC1090" s="947">
        <f>BK1090+BF1090+BA1090+AV1090+AQ1090+AL1090+AG1090+AB1090+W1090+R1090</f>
        <v>1044</v>
      </c>
    </row>
    <row r="1091" spans="1:81" ht="18" customHeight="1">
      <c r="A1091" s="1180"/>
      <c r="B1091" s="1173"/>
      <c r="C1091" s="1174"/>
      <c r="D1091" s="56" t="s">
        <v>49</v>
      </c>
      <c r="E1091" s="37"/>
      <c r="F1091" s="1001"/>
      <c r="G1091" s="1091"/>
      <c r="H1091" s="1100"/>
      <c r="I1091" s="56" t="s">
        <v>49</v>
      </c>
      <c r="J1091" s="37"/>
      <c r="K1091" s="1001"/>
      <c r="L1091" s="1091"/>
      <c r="M1091" s="1100"/>
      <c r="N1091" s="56" t="s">
        <v>49</v>
      </c>
      <c r="O1091" s="37"/>
      <c r="P1091" s="1001"/>
      <c r="Q1091" s="1043"/>
      <c r="R1091" s="990"/>
      <c r="S1091" s="56" t="s">
        <v>49</v>
      </c>
      <c r="T1091" s="37"/>
      <c r="U1091" s="1001"/>
      <c r="V1091" s="1043"/>
      <c r="W1091" s="990"/>
      <c r="X1091" s="56" t="s">
        <v>49</v>
      </c>
      <c r="Y1091" s="37">
        <v>45312</v>
      </c>
      <c r="Z1091" s="1001"/>
      <c r="AA1091" s="1043"/>
      <c r="AB1091" s="990"/>
      <c r="AC1091" s="56" t="s">
        <v>49</v>
      </c>
      <c r="AD1091" s="37"/>
      <c r="AE1091" s="1001"/>
      <c r="AF1091" s="1043"/>
      <c r="AG1091" s="990"/>
      <c r="AH1091" s="56" t="s">
        <v>49</v>
      </c>
      <c r="AI1091" s="37"/>
      <c r="AJ1091" s="1001"/>
      <c r="AK1091" s="1043"/>
      <c r="AL1091" s="990"/>
      <c r="AM1091" s="56" t="s">
        <v>49</v>
      </c>
      <c r="AN1091" s="37"/>
      <c r="AO1091" s="1001"/>
      <c r="AP1091" s="1043"/>
      <c r="AQ1091" s="990"/>
      <c r="AR1091" s="56" t="s">
        <v>49</v>
      </c>
      <c r="AS1091" s="37"/>
      <c r="AT1091" s="1001"/>
      <c r="AU1091" s="1043"/>
      <c r="AV1091" s="990"/>
      <c r="AW1091" s="56" t="s">
        <v>49</v>
      </c>
      <c r="AX1091" s="37"/>
      <c r="AY1091" s="1001"/>
      <c r="AZ1091" s="1043"/>
      <c r="BA1091" s="990"/>
      <c r="BB1091" s="56" t="s">
        <v>49</v>
      </c>
      <c r="BC1091" s="37"/>
      <c r="BD1091" s="1001"/>
      <c r="BE1091" s="1043"/>
      <c r="BF1091" s="990"/>
      <c r="BG1091" s="56" t="s">
        <v>49</v>
      </c>
      <c r="BH1091" s="37"/>
      <c r="BI1091" s="1001"/>
      <c r="BJ1091" s="1043"/>
      <c r="BK1091" s="990"/>
      <c r="BL1091" s="91"/>
      <c r="BM1091" s="92"/>
      <c r="BN1091" s="1001"/>
      <c r="BO1091" s="996"/>
      <c r="BP1091" s="954"/>
      <c r="BQ1091" s="91"/>
      <c r="BR1091" s="92"/>
      <c r="BS1091" s="1001"/>
      <c r="BT1091" s="996"/>
      <c r="BU1091" s="954"/>
      <c r="BV1091" s="91"/>
      <c r="BW1091" s="92"/>
      <c r="BX1091" s="1001"/>
      <c r="BY1091" s="996"/>
      <c r="BZ1091" s="954"/>
      <c r="CA1091" s="1084"/>
      <c r="CB1091" s="1078"/>
      <c r="CC1091" s="948"/>
    </row>
    <row r="1092" spans="1:81" s="230" customFormat="1" ht="18" customHeight="1">
      <c r="A1092" s="1180"/>
      <c r="B1092" s="1173"/>
      <c r="C1092" s="1174"/>
      <c r="D1092" s="469" t="s">
        <v>61</v>
      </c>
      <c r="E1092" s="26">
        <f>ROUND(E1090*職員設定!$S$27,0)</f>
        <v>0</v>
      </c>
      <c r="F1092" s="1001"/>
      <c r="G1092" s="1091"/>
      <c r="H1092" s="1100"/>
      <c r="I1092" s="469" t="s">
        <v>61</v>
      </c>
      <c r="J1092" s="26">
        <f>ROUND(J1090*職員設定!$S$27,0)</f>
        <v>0</v>
      </c>
      <c r="K1092" s="1001"/>
      <c r="L1092" s="1091"/>
      <c r="M1092" s="1100"/>
      <c r="N1092" s="469" t="s">
        <v>85</v>
      </c>
      <c r="O1092" s="26">
        <f>ROUND(O1090*職員設定!$S$27,0)</f>
        <v>0</v>
      </c>
      <c r="P1092" s="1001"/>
      <c r="Q1092" s="1043"/>
      <c r="R1092" s="990"/>
      <c r="S1092" s="469" t="s">
        <v>85</v>
      </c>
      <c r="T1092" s="26">
        <f>ROUND(T1090*職員設定!$S$27,0)</f>
        <v>0</v>
      </c>
      <c r="U1092" s="1001"/>
      <c r="V1092" s="1043"/>
      <c r="W1092" s="990"/>
      <c r="X1092" s="469" t="s">
        <v>85</v>
      </c>
      <c r="Y1092" s="26">
        <f>ROUND(Y1090*職員設定!$S$27,0)</f>
        <v>44268</v>
      </c>
      <c r="Z1092" s="1001"/>
      <c r="AA1092" s="1043"/>
      <c r="AB1092" s="990"/>
      <c r="AC1092" s="469" t="s">
        <v>85</v>
      </c>
      <c r="AD1092" s="26">
        <f>ROUND(AD1090*職員設定!$S$27,0)</f>
        <v>0</v>
      </c>
      <c r="AE1092" s="1001"/>
      <c r="AF1092" s="1043"/>
      <c r="AG1092" s="990"/>
      <c r="AH1092" s="469" t="s">
        <v>85</v>
      </c>
      <c r="AI1092" s="26">
        <f>ROUND(AI1090*職員設定!$S$27,0)</f>
        <v>0</v>
      </c>
      <c r="AJ1092" s="1001"/>
      <c r="AK1092" s="1043"/>
      <c r="AL1092" s="990"/>
      <c r="AM1092" s="469" t="s">
        <v>85</v>
      </c>
      <c r="AN1092" s="26">
        <f>ROUND(AN1090*職員設定!$S$27,0)</f>
        <v>0</v>
      </c>
      <c r="AO1092" s="1001"/>
      <c r="AP1092" s="1043"/>
      <c r="AQ1092" s="990"/>
      <c r="AR1092" s="469" t="s">
        <v>85</v>
      </c>
      <c r="AS1092" s="26">
        <f>ROUND(AS1090*職員設定!$S$27,0)</f>
        <v>0</v>
      </c>
      <c r="AT1092" s="1001"/>
      <c r="AU1092" s="1043"/>
      <c r="AV1092" s="990"/>
      <c r="AW1092" s="469" t="s">
        <v>85</v>
      </c>
      <c r="AX1092" s="26">
        <f>ROUND(AX1090*職員設定!$S$27,0)</f>
        <v>0</v>
      </c>
      <c r="AY1092" s="1001"/>
      <c r="AZ1092" s="1043"/>
      <c r="BA1092" s="990"/>
      <c r="BB1092" s="469" t="s">
        <v>85</v>
      </c>
      <c r="BC1092" s="26">
        <f>ROUND(BC1090*職員設定!$S$27,0)</f>
        <v>0</v>
      </c>
      <c r="BD1092" s="1001"/>
      <c r="BE1092" s="1043"/>
      <c r="BF1092" s="990"/>
      <c r="BG1092" s="469" t="s">
        <v>85</v>
      </c>
      <c r="BH1092" s="26">
        <f>ROUND(BH1090*職員設定!$S$27,0)</f>
        <v>0</v>
      </c>
      <c r="BI1092" s="1001"/>
      <c r="BJ1092" s="1043"/>
      <c r="BK1092" s="990"/>
      <c r="BL1092" s="470"/>
      <c r="BM1092" s="26"/>
      <c r="BN1092" s="1001"/>
      <c r="BO1092" s="997"/>
      <c r="BP1092" s="954"/>
      <c r="BQ1092" s="470"/>
      <c r="BR1092" s="26"/>
      <c r="BS1092" s="1001"/>
      <c r="BT1092" s="997"/>
      <c r="BU1092" s="954"/>
      <c r="BV1092" s="470"/>
      <c r="BW1092" s="26"/>
      <c r="BX1092" s="1001"/>
      <c r="BY1092" s="997"/>
      <c r="BZ1092" s="954"/>
      <c r="CA1092" s="1084"/>
      <c r="CB1092" s="1078"/>
      <c r="CC1092" s="948"/>
    </row>
    <row r="1093" spans="1:81" ht="18" customHeight="1" thickBot="1">
      <c r="A1093" s="1180"/>
      <c r="B1093" s="1175"/>
      <c r="C1093" s="1176"/>
      <c r="D1093" s="58" t="s">
        <v>62</v>
      </c>
      <c r="E1093" s="19">
        <f>E1091-E1092</f>
        <v>0</v>
      </c>
      <c r="F1093" s="1002"/>
      <c r="G1093" s="1092"/>
      <c r="H1093" s="1101"/>
      <c r="I1093" s="58" t="s">
        <v>62</v>
      </c>
      <c r="J1093" s="19">
        <f>J1091-J1092</f>
        <v>0</v>
      </c>
      <c r="K1093" s="1002"/>
      <c r="L1093" s="1092"/>
      <c r="M1093" s="1101"/>
      <c r="N1093" s="58" t="s">
        <v>86</v>
      </c>
      <c r="O1093" s="19">
        <f>O1091-O1092</f>
        <v>0</v>
      </c>
      <c r="P1093" s="1002"/>
      <c r="Q1093" s="1044"/>
      <c r="R1093" s="991"/>
      <c r="S1093" s="58" t="s">
        <v>86</v>
      </c>
      <c r="T1093" s="19">
        <f>T1091-T1092</f>
        <v>0</v>
      </c>
      <c r="U1093" s="1002"/>
      <c r="V1093" s="1044"/>
      <c r="W1093" s="991"/>
      <c r="X1093" s="58" t="s">
        <v>86</v>
      </c>
      <c r="Y1093" s="19">
        <f>Y1091-Y1092</f>
        <v>1044</v>
      </c>
      <c r="Z1093" s="1002"/>
      <c r="AA1093" s="1044"/>
      <c r="AB1093" s="991"/>
      <c r="AC1093" s="58" t="s">
        <v>86</v>
      </c>
      <c r="AD1093" s="19">
        <f>AD1091-AD1092</f>
        <v>0</v>
      </c>
      <c r="AE1093" s="1002"/>
      <c r="AF1093" s="1044"/>
      <c r="AG1093" s="991"/>
      <c r="AH1093" s="58" t="s">
        <v>86</v>
      </c>
      <c r="AI1093" s="19">
        <f>AI1091-AI1092</f>
        <v>0</v>
      </c>
      <c r="AJ1093" s="1002"/>
      <c r="AK1093" s="1044"/>
      <c r="AL1093" s="991"/>
      <c r="AM1093" s="58" t="s">
        <v>86</v>
      </c>
      <c r="AN1093" s="19">
        <f>AN1091-AN1092</f>
        <v>0</v>
      </c>
      <c r="AO1093" s="1002"/>
      <c r="AP1093" s="1044"/>
      <c r="AQ1093" s="991"/>
      <c r="AR1093" s="58" t="s">
        <v>86</v>
      </c>
      <c r="AS1093" s="19">
        <f>AS1091-AS1092</f>
        <v>0</v>
      </c>
      <c r="AT1093" s="1002"/>
      <c r="AU1093" s="1044"/>
      <c r="AV1093" s="991"/>
      <c r="AW1093" s="58" t="s">
        <v>86</v>
      </c>
      <c r="AX1093" s="19">
        <f>AX1091-AX1092</f>
        <v>0</v>
      </c>
      <c r="AY1093" s="1002"/>
      <c r="AZ1093" s="1044"/>
      <c r="BA1093" s="991"/>
      <c r="BB1093" s="58" t="s">
        <v>86</v>
      </c>
      <c r="BC1093" s="19">
        <f>BC1091-BC1092</f>
        <v>0</v>
      </c>
      <c r="BD1093" s="1002"/>
      <c r="BE1093" s="1044"/>
      <c r="BF1093" s="991"/>
      <c r="BG1093" s="58" t="s">
        <v>86</v>
      </c>
      <c r="BH1093" s="19">
        <f>BH1091-BH1092</f>
        <v>0</v>
      </c>
      <c r="BI1093" s="1002"/>
      <c r="BJ1093" s="1044"/>
      <c r="BK1093" s="991"/>
      <c r="BL1093" s="94"/>
      <c r="BM1093" s="84"/>
      <c r="BN1093" s="1002"/>
      <c r="BO1093" s="998"/>
      <c r="BP1093" s="955"/>
      <c r="BQ1093" s="94"/>
      <c r="BR1093" s="84"/>
      <c r="BS1093" s="1002"/>
      <c r="BT1093" s="998"/>
      <c r="BU1093" s="955"/>
      <c r="BV1093" s="94"/>
      <c r="BW1093" s="84"/>
      <c r="BX1093" s="1002"/>
      <c r="BY1093" s="998"/>
      <c r="BZ1093" s="955"/>
      <c r="CA1093" s="1085"/>
      <c r="CB1093" s="1079"/>
      <c r="CC1093" s="949">
        <f t="shared" si="463"/>
        <v>0</v>
      </c>
    </row>
    <row r="1094" spans="1:81" ht="18" customHeight="1">
      <c r="A1094" s="1180"/>
      <c r="B1094" s="1134" t="s">
        <v>228</v>
      </c>
      <c r="C1094" s="1135"/>
      <c r="D1094" s="59" t="str">
        <f>IF(職員設定!$V$8="","",職員設定!$V$8)</f>
        <v>通勤手当</v>
      </c>
      <c r="E1094" s="156" t="str">
        <f>IF(E1051&lt;&gt;"",職員設定!$V$27,"0")</f>
        <v>0</v>
      </c>
      <c r="F1094" s="2"/>
      <c r="G1094" s="29" t="s">
        <v>90</v>
      </c>
      <c r="H1094" s="165" t="s">
        <v>79</v>
      </c>
      <c r="I1094" s="59" t="str">
        <f>IF(職員設定!$V$8="","",職員設定!$V$8)</f>
        <v>通勤手当</v>
      </c>
      <c r="J1094" s="156" t="str">
        <f>IF(J1051&lt;&gt;"",職員設定!$V$27,"0")</f>
        <v>0</v>
      </c>
      <c r="K1094" s="2"/>
      <c r="L1094" s="29" t="s">
        <v>90</v>
      </c>
      <c r="M1094" s="165" t="s">
        <v>79</v>
      </c>
      <c r="N1094" s="59" t="str">
        <f>IF(職員設定!$V$8="","",職員設定!$V$8)</f>
        <v>通勤手当</v>
      </c>
      <c r="O1094" s="151">
        <v>5700</v>
      </c>
      <c r="P1094" s="2"/>
      <c r="Q1094" s="299" t="s">
        <v>79</v>
      </c>
      <c r="R1094" s="165" t="s">
        <v>79</v>
      </c>
      <c r="S1094" s="59" t="str">
        <f>IF(職員設定!$V$8="","",職員設定!$V$8)</f>
        <v>通勤手当</v>
      </c>
      <c r="T1094" s="151">
        <v>5700</v>
      </c>
      <c r="U1094" s="2"/>
      <c r="V1094" s="299" t="s">
        <v>79</v>
      </c>
      <c r="W1094" s="165" t="s">
        <v>79</v>
      </c>
      <c r="X1094" s="59" t="str">
        <f>IF(職員設定!$V$8="","",職員設定!$V$8)</f>
        <v>通勤手当</v>
      </c>
      <c r="Y1094" s="151">
        <v>2280</v>
      </c>
      <c r="Z1094" s="2"/>
      <c r="AA1094" s="299" t="s">
        <v>79</v>
      </c>
      <c r="AB1094" s="165" t="s">
        <v>79</v>
      </c>
      <c r="AC1094" s="59" t="str">
        <f>IF(職員設定!$V$8="","",職員設定!$V$8)</f>
        <v>通勤手当</v>
      </c>
      <c r="AD1094" s="151" t="str">
        <f>IF(AD1051&lt;&gt;"",職員設定!$V$27,"0")</f>
        <v>0</v>
      </c>
      <c r="AE1094" s="2"/>
      <c r="AF1094" s="299" t="s">
        <v>79</v>
      </c>
      <c r="AG1094" s="165" t="s">
        <v>79</v>
      </c>
      <c r="AH1094" s="59" t="str">
        <f>IF(職員設定!$V$8="","",職員設定!$V$8)</f>
        <v>通勤手当</v>
      </c>
      <c r="AI1094" s="151" t="str">
        <f>IF(AI1051&lt;&gt;"",職員設定!$V$27,"0")</f>
        <v>0</v>
      </c>
      <c r="AJ1094" s="2"/>
      <c r="AK1094" s="299" t="s">
        <v>79</v>
      </c>
      <c r="AL1094" s="165" t="s">
        <v>79</v>
      </c>
      <c r="AM1094" s="59" t="str">
        <f>IF(職員設定!$V$8="","",職員設定!$V$8)</f>
        <v>通勤手当</v>
      </c>
      <c r="AN1094" s="151" t="str">
        <f>IF(AN1051&lt;&gt;"",職員設定!$V$27,"0")</f>
        <v>0</v>
      </c>
      <c r="AO1094" s="2"/>
      <c r="AP1094" s="299" t="s">
        <v>79</v>
      </c>
      <c r="AQ1094" s="165" t="s">
        <v>79</v>
      </c>
      <c r="AR1094" s="59" t="str">
        <f>IF(職員設定!$V$8="","",職員設定!$V$8)</f>
        <v>通勤手当</v>
      </c>
      <c r="AS1094" s="151" t="str">
        <f>IF(AS1051&lt;&gt;"",職員設定!$V$27,"0")</f>
        <v>0</v>
      </c>
      <c r="AT1094" s="2"/>
      <c r="AU1094" s="299" t="s">
        <v>79</v>
      </c>
      <c r="AV1094" s="165" t="s">
        <v>79</v>
      </c>
      <c r="AW1094" s="59" t="str">
        <f>IF(職員設定!$V$8="","",職員設定!$V$8)</f>
        <v>通勤手当</v>
      </c>
      <c r="AX1094" s="151" t="str">
        <f>IF(AX1051&lt;&gt;"",職員設定!$V$27,"0")</f>
        <v>0</v>
      </c>
      <c r="AY1094" s="2"/>
      <c r="AZ1094" s="299" t="s">
        <v>79</v>
      </c>
      <c r="BA1094" s="165" t="s">
        <v>79</v>
      </c>
      <c r="BB1094" s="59" t="str">
        <f>IF(職員設定!$V$8="","",職員設定!$V$8)</f>
        <v>通勤手当</v>
      </c>
      <c r="BC1094" s="151" t="str">
        <f>IF(BC1051&lt;&gt;"",職員設定!$V$27,"0")</f>
        <v>0</v>
      </c>
      <c r="BD1094" s="2"/>
      <c r="BE1094" s="299" t="s">
        <v>79</v>
      </c>
      <c r="BF1094" s="165" t="s">
        <v>79</v>
      </c>
      <c r="BG1094" s="59" t="str">
        <f>IF(職員設定!$V$8="","",職員設定!$V$8)</f>
        <v>通勤手当</v>
      </c>
      <c r="BH1094" s="151" t="str">
        <f>IF(BH1051&lt;&gt;"",職員設定!$V$27,"0")</f>
        <v>0</v>
      </c>
      <c r="BI1094" s="2"/>
      <c r="BJ1094" s="299" t="s">
        <v>79</v>
      </c>
      <c r="BK1094" s="165" t="s">
        <v>79</v>
      </c>
      <c r="BL1094" s="95"/>
      <c r="BM1094" s="159"/>
      <c r="BN1094" s="2"/>
      <c r="BO1094" s="29" t="s">
        <v>79</v>
      </c>
      <c r="BP1094" s="165" t="s">
        <v>116</v>
      </c>
      <c r="BQ1094" s="95"/>
      <c r="BR1094" s="159"/>
      <c r="BS1094" s="2"/>
      <c r="BT1094" s="29" t="s">
        <v>79</v>
      </c>
      <c r="BU1094" s="165" t="s">
        <v>116</v>
      </c>
      <c r="BV1094" s="95"/>
      <c r="BW1094" s="159"/>
      <c r="BX1094" s="2"/>
      <c r="BY1094" s="29" t="s">
        <v>79</v>
      </c>
      <c r="BZ1094" s="165" t="s">
        <v>116</v>
      </c>
      <c r="CA1094" s="290" t="s">
        <v>14</v>
      </c>
      <c r="CB1094" s="290" t="s">
        <v>14</v>
      </c>
      <c r="CC1094" s="603" t="s">
        <v>121</v>
      </c>
    </row>
    <row r="1095" spans="1:81" ht="18" customHeight="1">
      <c r="A1095" s="1180"/>
      <c r="B1095" s="1134"/>
      <c r="C1095" s="1135"/>
      <c r="D1095" s="61" t="str">
        <f>IF(職員設定!$W$8="","",職員設定!$W$8)</f>
        <v>課税通勤手当</v>
      </c>
      <c r="E1095" s="156" t="str">
        <f>IF(E1051&lt;&gt;"",職員設定!$W$27,"0")</f>
        <v>0</v>
      </c>
      <c r="F1095" s="2"/>
      <c r="G1095" s="1093">
        <f>SUM(G1051:G1089)-G1090</f>
        <v>0</v>
      </c>
      <c r="H1095" s="1102">
        <f>SUM(H1051:H1089)-H1090</f>
        <v>0</v>
      </c>
      <c r="I1095" s="61" t="str">
        <f>IF(職員設定!$W$8="","",職員設定!$W$8)</f>
        <v>課税通勤手当</v>
      </c>
      <c r="J1095" s="156" t="str">
        <f>IF(J1051&lt;&gt;"",職員設定!$W$27,"0")</f>
        <v>0</v>
      </c>
      <c r="K1095" s="2"/>
      <c r="L1095" s="1093">
        <f>SUM(L1051:L1089)-L1090</f>
        <v>0</v>
      </c>
      <c r="M1095" s="1102">
        <f>SUM(M1051:M1089)-M1090</f>
        <v>0</v>
      </c>
      <c r="N1095" s="61" t="str">
        <f>IF(職員設定!$W$8="","",職員設定!$W$8)</f>
        <v>課税通勤手当</v>
      </c>
      <c r="O1095" s="151">
        <f>IF(O1051&lt;&gt;"",職員設定!$W$27,"0")</f>
        <v>0</v>
      </c>
      <c r="P1095" s="2"/>
      <c r="Q1095" s="999">
        <f>SUM(Q1051:Q1089)-Q1090</f>
        <v>1</v>
      </c>
      <c r="R1095" s="992">
        <f>SUM(R1051:R1089)-R1090</f>
        <v>4185</v>
      </c>
      <c r="S1095" s="61" t="str">
        <f>IF(職員設定!$W$8="","",職員設定!$W$8)</f>
        <v>課税通勤手当</v>
      </c>
      <c r="T1095" s="151">
        <f>IF(T1051&lt;&gt;"",職員設定!$W$27,"0")</f>
        <v>0</v>
      </c>
      <c r="U1095" s="2"/>
      <c r="V1095" s="999">
        <f>SUM(V1051:V1089)-V1090</f>
        <v>0</v>
      </c>
      <c r="W1095" s="992">
        <f>SUM(W1051:W1089)-W1090</f>
        <v>4000</v>
      </c>
      <c r="X1095" s="61" t="str">
        <f>IF(職員設定!$W$8="","",職員設定!$W$8)</f>
        <v>課税通勤手当</v>
      </c>
      <c r="Y1095" s="151">
        <f>IF(Y1051&lt;&gt;"",職員設定!$W$27,"0")</f>
        <v>0</v>
      </c>
      <c r="Z1095" s="2"/>
      <c r="AA1095" s="999">
        <f>SUM(AA1051:AA1089)-AA1090</f>
        <v>1</v>
      </c>
      <c r="AB1095" s="992">
        <f>SUM(AB1051:AB1089)-AB1090</f>
        <v>3186</v>
      </c>
      <c r="AC1095" s="61" t="str">
        <f>IF(職員設定!$W$8="","",職員設定!$W$8)</f>
        <v>課税通勤手当</v>
      </c>
      <c r="AD1095" s="151" t="str">
        <f>IF(AD1051&lt;&gt;"",職員設定!$W$27,"0")</f>
        <v>0</v>
      </c>
      <c r="AE1095" s="2"/>
      <c r="AF1095" s="999">
        <f>SUM(AF1051:AF1089)-AF1090</f>
        <v>0</v>
      </c>
      <c r="AG1095" s="992">
        <f>SUM(AG1051:AG1089)-AG1090</f>
        <v>0</v>
      </c>
      <c r="AH1095" s="61" t="str">
        <f>IF(職員設定!$W$8="","",職員設定!$W$8)</f>
        <v>課税通勤手当</v>
      </c>
      <c r="AI1095" s="151" t="str">
        <f>IF(AI1051&lt;&gt;"",職員設定!$W$27,"0")</f>
        <v>0</v>
      </c>
      <c r="AJ1095" s="2"/>
      <c r="AK1095" s="999">
        <f>SUM(AK1051:AK1089)-AK1090</f>
        <v>0</v>
      </c>
      <c r="AL1095" s="992">
        <f>SUM(AL1051:AL1089)-AL1090</f>
        <v>0</v>
      </c>
      <c r="AM1095" s="61" t="str">
        <f>IF(職員設定!$W$8="","",職員設定!$W$8)</f>
        <v>課税通勤手当</v>
      </c>
      <c r="AN1095" s="151" t="str">
        <f>IF(AN1051&lt;&gt;"",職員設定!$W$27,"0")</f>
        <v>0</v>
      </c>
      <c r="AO1095" s="2"/>
      <c r="AP1095" s="999">
        <f>SUM(AP1051:AP1089)-AP1090</f>
        <v>0</v>
      </c>
      <c r="AQ1095" s="992">
        <f>SUM(AQ1051:AQ1089)-AQ1090</f>
        <v>0</v>
      </c>
      <c r="AR1095" s="61" t="str">
        <f>IF(職員設定!$W$8="","",職員設定!$W$8)</f>
        <v>課税通勤手当</v>
      </c>
      <c r="AS1095" s="151" t="str">
        <f>IF(AS1051&lt;&gt;"",職員設定!$W$27,"0")</f>
        <v>0</v>
      </c>
      <c r="AT1095" s="2"/>
      <c r="AU1095" s="999">
        <f>SUM(AU1051:AU1089)-AU1090</f>
        <v>0</v>
      </c>
      <c r="AV1095" s="992">
        <f>SUM(AV1051:AV1089)-AV1090</f>
        <v>0</v>
      </c>
      <c r="AW1095" s="61" t="str">
        <f>IF(職員設定!$W$8="","",職員設定!$W$8)</f>
        <v>課税通勤手当</v>
      </c>
      <c r="AX1095" s="151" t="str">
        <f>IF(AX1051&lt;&gt;"",職員設定!$W$27,"0")</f>
        <v>0</v>
      </c>
      <c r="AY1095" s="2"/>
      <c r="AZ1095" s="999">
        <f>SUM(AZ1051:AZ1089)-AZ1090</f>
        <v>0</v>
      </c>
      <c r="BA1095" s="992">
        <f>SUM(BA1051:BA1089)-BA1090</f>
        <v>0</v>
      </c>
      <c r="BB1095" s="61" t="str">
        <f>IF(職員設定!$W$8="","",職員設定!$W$8)</f>
        <v>課税通勤手当</v>
      </c>
      <c r="BC1095" s="151" t="str">
        <f>IF(BC1051&lt;&gt;"",職員設定!$W$27,"0")</f>
        <v>0</v>
      </c>
      <c r="BD1095" s="2"/>
      <c r="BE1095" s="999">
        <f>SUM(BE1051:BE1089)-BE1090</f>
        <v>0</v>
      </c>
      <c r="BF1095" s="992">
        <f>SUM(BF1051:BF1089)-BF1090</f>
        <v>0</v>
      </c>
      <c r="BG1095" s="61" t="str">
        <f>IF(職員設定!$W$8="","",職員設定!$W$8)</f>
        <v>課税通勤手当</v>
      </c>
      <c r="BH1095" s="151" t="str">
        <f>IF(BH1051&lt;&gt;"",職員設定!$W$27,"0")</f>
        <v>0</v>
      </c>
      <c r="BI1095" s="2"/>
      <c r="BJ1095" s="999">
        <f>SUM(BJ1051:BJ1089)-BJ1090</f>
        <v>0</v>
      </c>
      <c r="BK1095" s="992">
        <f>SUM(BK1051:BK1089)-BK1090</f>
        <v>0</v>
      </c>
      <c r="BL1095" s="97"/>
      <c r="BM1095" s="159"/>
      <c r="BN1095" s="2"/>
      <c r="BO1095" s="999">
        <f>SUM(BO1051:BO1089)-BO1090</f>
        <v>0</v>
      </c>
      <c r="BP1095" s="957">
        <f>SUM(BP1051:BP1089)-BP1090</f>
        <v>0</v>
      </c>
      <c r="BQ1095" s="97"/>
      <c r="BR1095" s="159"/>
      <c r="BS1095" s="2"/>
      <c r="BT1095" s="999">
        <f>SUM(BT1051:BT1089)-BT1090</f>
        <v>0</v>
      </c>
      <c r="BU1095" s="957">
        <f>SUM(BU1051:BU1089)-BU1090</f>
        <v>0</v>
      </c>
      <c r="BV1095" s="97"/>
      <c r="BW1095" s="159"/>
      <c r="BX1095" s="2"/>
      <c r="BY1095" s="999">
        <f>SUM(BY1051:BY1089)-BY1090</f>
        <v>0</v>
      </c>
      <c r="BZ1095" s="957">
        <f>SUM(BZ1051:BZ1089)-BZ1090</f>
        <v>0</v>
      </c>
      <c r="CA1095" s="1089">
        <f>SUM(CA1051:CA1089)-CA1090</f>
        <v>11373</v>
      </c>
      <c r="CB1095" s="1088">
        <f>SUM(CB1051:CB1089)-CB1090</f>
        <v>0</v>
      </c>
      <c r="CC1095" s="1015" t="str">
        <f>IF(BZ1095+BU1095+BP1095+BK1095+BF1095+BA1095+AV1095+AQ1095+AL1095+AG1095+AB1095+W1095+R1095+CB1106+CC1106-CC1107-CB1107=0,"〇",BZ1095+BU1095+BP1095+BK1095+BF1095+BA1095+AV1095+AQ1095+AL1095+AG1095+AB1095+W1095+R1095+CB1106+CC1106-CC1107-CB1107)</f>
        <v>〇</v>
      </c>
    </row>
    <row r="1096" spans="1:81" ht="18" customHeight="1">
      <c r="A1096" s="1180"/>
      <c r="B1096" s="1134"/>
      <c r="C1096" s="1135"/>
      <c r="D1096" s="62" t="str">
        <f>IF(職員設定!$X$8="","",職員設定!$X$8)</f>
        <v>名称</v>
      </c>
      <c r="E1096" s="157" t="str">
        <f>IF(E1051&lt;&gt;"",職員設定!$X$27,"0")</f>
        <v>0</v>
      </c>
      <c r="F1096" s="2"/>
      <c r="G1096" s="1046"/>
      <c r="H1096" s="1096"/>
      <c r="I1096" s="62" t="str">
        <f>IF(職員設定!$X$8="","",職員設定!$X$8)</f>
        <v>名称</v>
      </c>
      <c r="J1096" s="157" t="str">
        <f>IF(J1051&lt;&gt;"",職員設定!$X$27,"0")</f>
        <v>0</v>
      </c>
      <c r="K1096" s="2"/>
      <c r="L1096" s="1046"/>
      <c r="M1096" s="1096"/>
      <c r="N1096" s="62" t="str">
        <f>IF(職員設定!$X$8="","",職員設定!$X$8)</f>
        <v>名称</v>
      </c>
      <c r="O1096" s="152">
        <f>IF(O1051&lt;&gt;"",職員設定!$X$27,"0")</f>
        <v>0</v>
      </c>
      <c r="P1096" s="2"/>
      <c r="Q1096" s="974"/>
      <c r="R1096" s="993"/>
      <c r="S1096" s="62" t="str">
        <f>IF(職員設定!$X$8="","",職員設定!$X$8)</f>
        <v>名称</v>
      </c>
      <c r="T1096" s="152">
        <f>IF(T1051&lt;&gt;"",職員設定!$X$27,"0")</f>
        <v>0</v>
      </c>
      <c r="U1096" s="2"/>
      <c r="V1096" s="974"/>
      <c r="W1096" s="993"/>
      <c r="X1096" s="62" t="str">
        <f>IF(職員設定!$X$8="","",職員設定!$X$8)</f>
        <v>名称</v>
      </c>
      <c r="Y1096" s="152">
        <f>IF(Y1051&lt;&gt;"",職員設定!$X$27,"0")</f>
        <v>0</v>
      </c>
      <c r="Z1096" s="2"/>
      <c r="AA1096" s="974"/>
      <c r="AB1096" s="993"/>
      <c r="AC1096" s="62" t="str">
        <f>IF(職員設定!$X$8="","",職員設定!$X$8)</f>
        <v>名称</v>
      </c>
      <c r="AD1096" s="152" t="str">
        <f>IF(AD1051&lt;&gt;"",職員設定!$X$27,"0")</f>
        <v>0</v>
      </c>
      <c r="AE1096" s="2"/>
      <c r="AF1096" s="974"/>
      <c r="AG1096" s="993"/>
      <c r="AH1096" s="62" t="str">
        <f>IF(職員設定!$X$8="","",職員設定!$X$8)</f>
        <v>名称</v>
      </c>
      <c r="AI1096" s="152" t="str">
        <f>IF(AI1051&lt;&gt;"",職員設定!$X$27,"0")</f>
        <v>0</v>
      </c>
      <c r="AJ1096" s="2"/>
      <c r="AK1096" s="974"/>
      <c r="AL1096" s="993"/>
      <c r="AM1096" s="62" t="str">
        <f>IF(職員設定!$X$8="","",職員設定!$X$8)</f>
        <v>名称</v>
      </c>
      <c r="AN1096" s="152" t="str">
        <f>IF(AN1051&lt;&gt;"",職員設定!$X$27,"0")</f>
        <v>0</v>
      </c>
      <c r="AO1096" s="2"/>
      <c r="AP1096" s="974"/>
      <c r="AQ1096" s="993"/>
      <c r="AR1096" s="62" t="str">
        <f>IF(職員設定!$X$8="","",職員設定!$X$8)</f>
        <v>名称</v>
      </c>
      <c r="AS1096" s="152" t="str">
        <f>IF(AS1051&lt;&gt;"",職員設定!$X$27,"0")</f>
        <v>0</v>
      </c>
      <c r="AT1096" s="2"/>
      <c r="AU1096" s="974"/>
      <c r="AV1096" s="993"/>
      <c r="AW1096" s="62" t="str">
        <f>IF(職員設定!$X$8="","",職員設定!$X$8)</f>
        <v>名称</v>
      </c>
      <c r="AX1096" s="152" t="str">
        <f>IF(AX1051&lt;&gt;"",職員設定!$X$27,"0")</f>
        <v>0</v>
      </c>
      <c r="AY1096" s="2"/>
      <c r="AZ1096" s="974"/>
      <c r="BA1096" s="993"/>
      <c r="BB1096" s="62" t="str">
        <f>IF(職員設定!$X$8="","",職員設定!$X$8)</f>
        <v>名称</v>
      </c>
      <c r="BC1096" s="152" t="str">
        <f>IF(BC1051&lt;&gt;"",職員設定!$X$27,"0")</f>
        <v>0</v>
      </c>
      <c r="BD1096" s="2"/>
      <c r="BE1096" s="974"/>
      <c r="BF1096" s="993"/>
      <c r="BG1096" s="62" t="str">
        <f>IF(職員設定!$X$8="","",職員設定!$X$8)</f>
        <v>名称</v>
      </c>
      <c r="BH1096" s="152" t="str">
        <f>IF(BH1051&lt;&gt;"",職員設定!$X$27,"0")</f>
        <v>0</v>
      </c>
      <c r="BI1096" s="2"/>
      <c r="BJ1096" s="974"/>
      <c r="BK1096" s="993"/>
      <c r="BL1096" s="99"/>
      <c r="BM1096" s="160"/>
      <c r="BN1096" s="2"/>
      <c r="BO1096" s="974"/>
      <c r="BP1096" s="958"/>
      <c r="BQ1096" s="99"/>
      <c r="BR1096" s="160"/>
      <c r="BS1096" s="2"/>
      <c r="BT1096" s="974"/>
      <c r="BU1096" s="958"/>
      <c r="BV1096" s="99"/>
      <c r="BW1096" s="160"/>
      <c r="BX1096" s="2"/>
      <c r="BY1096" s="974"/>
      <c r="BZ1096" s="958"/>
      <c r="CA1096" s="1004"/>
      <c r="CB1096" s="1020"/>
      <c r="CC1096" s="1016"/>
    </row>
    <row r="1097" spans="1:81" ht="18" customHeight="1" thickBot="1">
      <c r="A1097" s="1180"/>
      <c r="B1097" s="1136"/>
      <c r="C1097" s="1137"/>
      <c r="D1097" s="63" t="str">
        <f>IF(職員設定!$Y$8="","",職員設定!$Y$8)</f>
        <v>名称</v>
      </c>
      <c r="E1097" s="158" t="str">
        <f>IF(E1051&lt;&gt;"",職員設定!$Y$27,"0")</f>
        <v>0</v>
      </c>
      <c r="F1097" s="2"/>
      <c r="G1097" s="1094"/>
      <c r="H1097" s="1097"/>
      <c r="I1097" s="63" t="str">
        <f>IF(職員設定!$Y$8="","",職員設定!$Y$8)</f>
        <v>名称</v>
      </c>
      <c r="J1097" s="158" t="str">
        <f>IF(J1051&lt;&gt;"",職員設定!$Y$27,"0")</f>
        <v>0</v>
      </c>
      <c r="K1097" s="2"/>
      <c r="L1097" s="1094"/>
      <c r="M1097" s="1097"/>
      <c r="N1097" s="63" t="str">
        <f>IF(職員設定!$Y$8="","",職員設定!$Y$8)</f>
        <v>名称</v>
      </c>
      <c r="O1097" s="153">
        <f>IF(O1051&lt;&gt;"",職員設定!$Y$27,"0")</f>
        <v>0</v>
      </c>
      <c r="P1097" s="24"/>
      <c r="Q1097" s="975"/>
      <c r="R1097" s="994"/>
      <c r="S1097" s="63" t="str">
        <f>IF(職員設定!$Y$8="","",職員設定!$Y$8)</f>
        <v>名称</v>
      </c>
      <c r="T1097" s="153">
        <f>IF(T1051&lt;&gt;"",職員設定!$Y$27,"0")</f>
        <v>0</v>
      </c>
      <c r="U1097" s="24"/>
      <c r="V1097" s="975"/>
      <c r="W1097" s="994"/>
      <c r="X1097" s="63" t="str">
        <f>IF(職員設定!$Y$8="","",職員設定!$Y$8)</f>
        <v>名称</v>
      </c>
      <c r="Y1097" s="153">
        <f>IF(Y1051&lt;&gt;"",職員設定!$Y$27,"0")</f>
        <v>0</v>
      </c>
      <c r="Z1097" s="24"/>
      <c r="AA1097" s="975"/>
      <c r="AB1097" s="994"/>
      <c r="AC1097" s="63" t="str">
        <f>IF(職員設定!$Y$8="","",職員設定!$Y$8)</f>
        <v>名称</v>
      </c>
      <c r="AD1097" s="153" t="str">
        <f>IF(AD1051&lt;&gt;"",職員設定!$Y$27,"0")</f>
        <v>0</v>
      </c>
      <c r="AE1097" s="24"/>
      <c r="AF1097" s="975"/>
      <c r="AG1097" s="994"/>
      <c r="AH1097" s="63" t="str">
        <f>IF(職員設定!$Y$8="","",職員設定!$Y$8)</f>
        <v>名称</v>
      </c>
      <c r="AI1097" s="153" t="str">
        <f>IF(AI1051&lt;&gt;"",職員設定!$Y$27,"0")</f>
        <v>0</v>
      </c>
      <c r="AJ1097" s="24"/>
      <c r="AK1097" s="975"/>
      <c r="AL1097" s="994"/>
      <c r="AM1097" s="63" t="str">
        <f>IF(職員設定!$Y$8="","",職員設定!$Y$8)</f>
        <v>名称</v>
      </c>
      <c r="AN1097" s="153" t="str">
        <f>IF(AN1051&lt;&gt;"",職員設定!$Y$27,"0")</f>
        <v>0</v>
      </c>
      <c r="AO1097" s="24"/>
      <c r="AP1097" s="975"/>
      <c r="AQ1097" s="994"/>
      <c r="AR1097" s="63" t="str">
        <f>IF(職員設定!$Y$8="","",職員設定!$Y$8)</f>
        <v>名称</v>
      </c>
      <c r="AS1097" s="153" t="str">
        <f>IF(AS1051&lt;&gt;"",職員設定!$Y$27,"0")</f>
        <v>0</v>
      </c>
      <c r="AT1097" s="24"/>
      <c r="AU1097" s="975"/>
      <c r="AV1097" s="994"/>
      <c r="AW1097" s="63" t="str">
        <f>IF(職員設定!$Y$8="","",職員設定!$Y$8)</f>
        <v>名称</v>
      </c>
      <c r="AX1097" s="153" t="str">
        <f>IF(AX1051&lt;&gt;"",職員設定!$Y$27,"0")</f>
        <v>0</v>
      </c>
      <c r="AY1097" s="24"/>
      <c r="AZ1097" s="975"/>
      <c r="BA1097" s="994"/>
      <c r="BB1097" s="63" t="str">
        <f>IF(職員設定!$Y$8="","",職員設定!$Y$8)</f>
        <v>名称</v>
      </c>
      <c r="BC1097" s="153" t="str">
        <f>IF(BC1051&lt;&gt;"",職員設定!$Y$27,"0")</f>
        <v>0</v>
      </c>
      <c r="BD1097" s="24"/>
      <c r="BE1097" s="975"/>
      <c r="BF1097" s="994"/>
      <c r="BG1097" s="63" t="str">
        <f>IF(職員設定!$Y$8="","",職員設定!$Y$8)</f>
        <v>名称</v>
      </c>
      <c r="BH1097" s="153" t="str">
        <f>IF(BH1051&lt;&gt;"",職員設定!$Y$27,"0")</f>
        <v>0</v>
      </c>
      <c r="BI1097" s="24"/>
      <c r="BJ1097" s="975"/>
      <c r="BK1097" s="994"/>
      <c r="BL1097" s="101"/>
      <c r="BM1097" s="161"/>
      <c r="BN1097" s="2"/>
      <c r="BO1097" s="975"/>
      <c r="BP1097" s="959"/>
      <c r="BQ1097" s="101"/>
      <c r="BR1097" s="161"/>
      <c r="BS1097" s="2"/>
      <c r="BT1097" s="975"/>
      <c r="BU1097" s="959"/>
      <c r="BV1097" s="101"/>
      <c r="BW1097" s="161"/>
      <c r="BX1097" s="2"/>
      <c r="BY1097" s="975"/>
      <c r="BZ1097" s="959"/>
      <c r="CA1097" s="1005"/>
      <c r="CB1097" s="1021"/>
      <c r="CC1097" s="1017"/>
    </row>
    <row r="1098" spans="1:81" ht="18" customHeight="1">
      <c r="A1098" s="1180"/>
      <c r="B1098" s="1138"/>
      <c r="C1098" s="1139"/>
      <c r="D1098" s="64" t="s">
        <v>15</v>
      </c>
      <c r="E1098" s="8">
        <f>E1097+E1096+E1095+E1094+E1088+E1084+E1080+E1076+E1072+E1068+E1064+E1061+E1058+E1055+E1052-E1092</f>
        <v>0</v>
      </c>
      <c r="F1098" s="963" t="str">
        <f>IF(E1099=F1099,"〇","×")</f>
        <v>〇</v>
      </c>
      <c r="G1098" s="964"/>
      <c r="H1098" s="965"/>
      <c r="I1098" s="64" t="s">
        <v>15</v>
      </c>
      <c r="J1098" s="8">
        <f>J1097+J1096+J1095+J1094+J1088+J1084+J1080+J1076+J1072+J1068+J1064+J1061+J1058+J1055+J1052-J1092</f>
        <v>0</v>
      </c>
      <c r="K1098" s="963" t="str">
        <f>IF(J1099=K1099,"〇","×")</f>
        <v>〇</v>
      </c>
      <c r="L1098" s="964"/>
      <c r="M1098" s="1098"/>
      <c r="N1098" s="64" t="s">
        <v>15</v>
      </c>
      <c r="O1098" s="8">
        <f>O1097+O1096+O1095+O1094+O1088+O1084+O1080+O1076+O1072+O1068+O1064+O1061+O1058+O1055+O1052-O1092</f>
        <v>183575</v>
      </c>
      <c r="P1098" s="963" t="str">
        <f>IF(O1099=P1099,"〇","×")</f>
        <v>〇</v>
      </c>
      <c r="Q1098" s="964"/>
      <c r="R1098" s="965"/>
      <c r="S1098" s="64" t="s">
        <v>15</v>
      </c>
      <c r="T1098" s="8">
        <f>T1097+T1096+T1095+T1094+T1088+T1084+T1080+T1076+T1072+T1068+T1064+T1061+T1058+T1055+T1052-T1092</f>
        <v>175700</v>
      </c>
      <c r="U1098" s="963" t="str">
        <f>IF(T1099=U1099,"〇","×")</f>
        <v>〇</v>
      </c>
      <c r="V1098" s="964"/>
      <c r="W1098" s="965"/>
      <c r="X1098" s="64" t="s">
        <v>15</v>
      </c>
      <c r="Y1098" s="8">
        <f>Y1097+Y1096+Y1095+Y1094+Y1088+Y1084+Y1080+Y1076+Y1072+Y1068+Y1064+Y1061+Y1058+Y1055+Y1052-Y1092</f>
        <v>137777</v>
      </c>
      <c r="Z1098" s="963" t="str">
        <f>IF(Y1099=Z1099,"〇","×")</f>
        <v>〇</v>
      </c>
      <c r="AA1098" s="964"/>
      <c r="AB1098" s="965"/>
      <c r="AC1098" s="64" t="s">
        <v>15</v>
      </c>
      <c r="AD1098" s="8">
        <f>AD1097+AD1096+AD1095+AD1094+AD1088+AD1084+AD1080+AD1076+AD1072+AD1068+AD1064+AD1061+AD1058+AD1055+AD1052-AD1092</f>
        <v>0</v>
      </c>
      <c r="AE1098" s="963" t="str">
        <f>IF(AD1099=AE1099,"〇","×")</f>
        <v>〇</v>
      </c>
      <c r="AF1098" s="964"/>
      <c r="AG1098" s="965"/>
      <c r="AH1098" s="64" t="s">
        <v>15</v>
      </c>
      <c r="AI1098" s="8">
        <f>AI1097+AI1096+AI1095+AI1094+AI1088+AI1084+AI1080+AI1076+AI1072+AI1068+AI1064+AI1061+AI1058+AI1055+AI1052-AI1092</f>
        <v>0</v>
      </c>
      <c r="AJ1098" s="963" t="str">
        <f>IF(AI1099=AJ1099,"〇","×")</f>
        <v>〇</v>
      </c>
      <c r="AK1098" s="964"/>
      <c r="AL1098" s="965"/>
      <c r="AM1098" s="64" t="s">
        <v>15</v>
      </c>
      <c r="AN1098" s="8">
        <f>AN1097+AN1096+AN1095+AN1094+AN1088+AN1084+AN1080+AN1076+AN1072+AN1068+AN1064+AN1061+AN1058+AN1055+AN1052-AN1092</f>
        <v>0</v>
      </c>
      <c r="AO1098" s="963" t="str">
        <f>IF(AN1099=AO1099,"〇","×")</f>
        <v>〇</v>
      </c>
      <c r="AP1098" s="964"/>
      <c r="AQ1098" s="965"/>
      <c r="AR1098" s="64" t="s">
        <v>15</v>
      </c>
      <c r="AS1098" s="8">
        <f>AS1097+AS1096+AS1095+AS1094+AS1088+AS1084+AS1080+AS1076+AS1072+AS1068+AS1064+AS1061+AS1058+AS1055+AS1052-AS1092</f>
        <v>0</v>
      </c>
      <c r="AT1098" s="963" t="str">
        <f>IF(AS1099=AT1099,"〇","×")</f>
        <v>〇</v>
      </c>
      <c r="AU1098" s="964"/>
      <c r="AV1098" s="965"/>
      <c r="AW1098" s="64" t="s">
        <v>15</v>
      </c>
      <c r="AX1098" s="8">
        <f>AX1097+AX1096+AX1095+AX1094+AX1088+AX1084+AX1080+AX1076+AX1072+AX1068+AX1064+AX1061+AX1058+AX1055+AX1052-AX1092</f>
        <v>0</v>
      </c>
      <c r="AY1098" s="963" t="str">
        <f>IF(AX1099=AY1099,"〇","×")</f>
        <v>〇</v>
      </c>
      <c r="AZ1098" s="964"/>
      <c r="BA1098" s="965"/>
      <c r="BB1098" s="64" t="s">
        <v>15</v>
      </c>
      <c r="BC1098" s="8">
        <f>BC1097+BC1096+BC1095+BC1094+BC1088+BC1084+BC1080+BC1076+BC1072+BC1068+BC1064+BC1061+BC1058+BC1055+BC1052-BC1092</f>
        <v>0</v>
      </c>
      <c r="BD1098" s="963" t="str">
        <f>IF(BC1099=BD1099,"〇","×")</f>
        <v>〇</v>
      </c>
      <c r="BE1098" s="964"/>
      <c r="BF1098" s="965"/>
      <c r="BG1098" s="64" t="s">
        <v>15</v>
      </c>
      <c r="BH1098" s="8">
        <f>BH1097+BH1096+BH1095+BH1094+BH1088+BH1084+BH1080+BH1076+BH1072+BH1068+BH1064+BH1061+BH1058+BH1055+BH1052-BH1092</f>
        <v>0</v>
      </c>
      <c r="BI1098" s="963" t="str">
        <f>IF(BH1099=BI1099,"〇","×")</f>
        <v>〇</v>
      </c>
      <c r="BJ1098" s="964"/>
      <c r="BK1098" s="965"/>
      <c r="BL1098" s="64" t="s">
        <v>15</v>
      </c>
      <c r="BM1098" s="8">
        <f>BM1068</f>
        <v>0</v>
      </c>
      <c r="BN1098" s="963" t="str">
        <f>IF(BM1099=BN1099,"〇","×")</f>
        <v>〇</v>
      </c>
      <c r="BO1098" s="964"/>
      <c r="BP1098" s="965"/>
      <c r="BQ1098" s="64" t="s">
        <v>15</v>
      </c>
      <c r="BR1098" s="8">
        <f>BR1068</f>
        <v>0</v>
      </c>
      <c r="BS1098" s="963" t="str">
        <f>IF(BR1099=BS1099,"〇","×")</f>
        <v>〇</v>
      </c>
      <c r="BT1098" s="964"/>
      <c r="BU1098" s="965"/>
      <c r="BV1098" s="64" t="s">
        <v>15</v>
      </c>
      <c r="BW1098" s="8">
        <f>BW1068</f>
        <v>0</v>
      </c>
      <c r="BX1098" s="963" t="str">
        <f>IF(BW1099=BX1099,"〇","×")</f>
        <v>〇</v>
      </c>
      <c r="BY1098" s="964"/>
      <c r="BZ1098" s="965"/>
      <c r="CA1098" s="551">
        <f>BW1098+BR1098+BM1098+BH1098+BC1098+AX1098+AS1098+AN1098+AI1098+AD1098+Y1098+T1098+O1098+J1098+E1098</f>
        <v>497052</v>
      </c>
      <c r="CB1098" s="292"/>
      <c r="CC1098" s="697"/>
    </row>
    <row r="1099" spans="1:81" ht="18" customHeight="1" thickBot="1">
      <c r="A1099" s="1180"/>
      <c r="B1099" s="1149"/>
      <c r="C1099" s="1150"/>
      <c r="D1099" s="65" t="s">
        <v>100</v>
      </c>
      <c r="E1099" s="27">
        <f>E1097+E1096+E1095+E1094+E1087+E1083+E1079+E1075+E1071+E1067+E1063+E1060+E1057+E1054+E1051-E1091</f>
        <v>0</v>
      </c>
      <c r="F1099" s="981">
        <f>E1098+G1095/F1051+H1095/F1051</f>
        <v>0</v>
      </c>
      <c r="G1099" s="982"/>
      <c r="H1099" s="359"/>
      <c r="I1099" s="65" t="s">
        <v>100</v>
      </c>
      <c r="J1099" s="27">
        <f>J1097+J1096+J1095+J1094+J1087+J1083+J1079+J1075+J1071+J1067+J1063+J1060+J1057+J1054+J1051-J1091</f>
        <v>0</v>
      </c>
      <c r="K1099" s="981">
        <f>J1098+L1095/K1051+M1095/K1051</f>
        <v>0</v>
      </c>
      <c r="L1099" s="982"/>
      <c r="M1099" s="365"/>
      <c r="N1099" s="65" t="s">
        <v>100</v>
      </c>
      <c r="O1099" s="27">
        <f>O1097+O1096+O1095+O1094+O1087+O1083+O1079+O1075+O1071+O1067+O1063+O1060+O1057+O1054+O1051-O1091</f>
        <v>187761</v>
      </c>
      <c r="P1099" s="981">
        <f>O1098+Q1095/P1051+R1095/P1051</f>
        <v>187761</v>
      </c>
      <c r="Q1099" s="982"/>
      <c r="R1099" s="359"/>
      <c r="S1099" s="65" t="s">
        <v>100</v>
      </c>
      <c r="T1099" s="27">
        <f>T1097+T1096+T1095+T1094+T1087+T1083+T1079+T1075+T1071+T1067+T1063+T1060+T1057+T1054+T1051-T1091</f>
        <v>179700</v>
      </c>
      <c r="U1099" s="981">
        <f>T1098+V1095/U1051+W1095/U1051</f>
        <v>179700</v>
      </c>
      <c r="V1099" s="982"/>
      <c r="W1099" s="359"/>
      <c r="X1099" s="65" t="s">
        <v>100</v>
      </c>
      <c r="Y1099" s="27">
        <f>Y1097+Y1096+Y1095+Y1094+Y1087+Y1083+Y1079+Y1075+Y1071+Y1067+Y1063+Y1060+Y1057+Y1054+Y1051-Y1091</f>
        <v>140964</v>
      </c>
      <c r="Z1099" s="981">
        <f>Y1098+AA1095/Z1051+AB1095/Z1051</f>
        <v>140964</v>
      </c>
      <c r="AA1099" s="982"/>
      <c r="AB1099" s="359"/>
      <c r="AC1099" s="65" t="s">
        <v>100</v>
      </c>
      <c r="AD1099" s="27">
        <f>AD1097+AD1096+AD1095+AD1094+AD1087+AD1083+AD1079+AD1075+AD1071+AD1067+AD1063+AD1060+AD1057+AD1054+AD1051-AD1091</f>
        <v>0</v>
      </c>
      <c r="AE1099" s="981">
        <f>AD1098+AF1095/AE1051+AG1095/AE1051</f>
        <v>0</v>
      </c>
      <c r="AF1099" s="982"/>
      <c r="AG1099" s="359"/>
      <c r="AH1099" s="65" t="s">
        <v>100</v>
      </c>
      <c r="AI1099" s="27">
        <f>AI1097+AI1096+AI1095+AI1094+AI1087+AI1083+AI1079+AI1075+AI1071+AI1067+AI1063+AI1060+AI1057+AI1054+AI1051-AI1091</f>
        <v>0</v>
      </c>
      <c r="AJ1099" s="981">
        <f>AI1098+AK1095/AJ1051+AL1095/AJ1051</f>
        <v>0</v>
      </c>
      <c r="AK1099" s="982"/>
      <c r="AL1099" s="359"/>
      <c r="AM1099" s="65" t="s">
        <v>100</v>
      </c>
      <c r="AN1099" s="27">
        <f>AN1097+AN1096+AN1095+AN1094+AN1087+AN1083+AN1079+AN1075+AN1071+AN1067+AN1063+AN1060+AN1057+AN1054+AN1051-AN1091</f>
        <v>0</v>
      </c>
      <c r="AO1099" s="981">
        <f>AN1098+AP1095/AO1051+AQ1095/AO1051</f>
        <v>0</v>
      </c>
      <c r="AP1099" s="982"/>
      <c r="AQ1099" s="359"/>
      <c r="AR1099" s="65" t="s">
        <v>100</v>
      </c>
      <c r="AS1099" s="27">
        <f>AS1097+AS1096+AS1095+AS1094+AS1087+AS1083+AS1079+AS1075+AS1071+AS1067+AS1063+AS1060+AS1057+AS1054+AS1051-AS1091</f>
        <v>0</v>
      </c>
      <c r="AT1099" s="981">
        <f>AS1098+AU1095/AT1051+AV1095/AT1051</f>
        <v>0</v>
      </c>
      <c r="AU1099" s="982"/>
      <c r="AV1099" s="359"/>
      <c r="AW1099" s="65" t="s">
        <v>100</v>
      </c>
      <c r="AX1099" s="27">
        <f>AX1097+AX1096+AX1095+AX1094+AX1087+AX1083+AX1079+AX1075+AX1071+AX1067+AX1063+AX1060+AX1057+AX1054+AX1051-AX1091</f>
        <v>0</v>
      </c>
      <c r="AY1099" s="981">
        <f>AX1098+AZ1095/AY1051+BA1095/AY1051</f>
        <v>0</v>
      </c>
      <c r="AZ1099" s="982"/>
      <c r="BA1099" s="359"/>
      <c r="BB1099" s="65" t="s">
        <v>100</v>
      </c>
      <c r="BC1099" s="27">
        <f>BC1097+BC1096+BC1095+BC1094+BC1087+BC1083+BC1079+BC1075+BC1071+BC1067+BC1063+BC1060+BC1057+BC1054+BC1051-BC1091</f>
        <v>0</v>
      </c>
      <c r="BD1099" s="981">
        <f>BC1098+BE1095/BD1051+BF1095/BD1051</f>
        <v>0</v>
      </c>
      <c r="BE1099" s="982"/>
      <c r="BF1099" s="359"/>
      <c r="BG1099" s="65" t="s">
        <v>100</v>
      </c>
      <c r="BH1099" s="27">
        <f>BH1097+BH1096+BH1095+BH1094+BH1087+BH1083+BH1079+BH1075+BH1071+BH1067+BH1063+BH1060+BH1057+BH1054+BH1051-BH1091</f>
        <v>0</v>
      </c>
      <c r="BI1099" s="981">
        <f>BH1098+BJ1095/BI1051+BK1095/BI1051</f>
        <v>0</v>
      </c>
      <c r="BJ1099" s="982"/>
      <c r="BK1099" s="365"/>
      <c r="BL1099" s="65" t="s">
        <v>100</v>
      </c>
      <c r="BM1099" s="27">
        <f>BM1067</f>
        <v>0</v>
      </c>
      <c r="BN1099" s="981">
        <f>BM1098+BO1095/BN1051+BP1095/BN1051</f>
        <v>0</v>
      </c>
      <c r="BO1099" s="982"/>
      <c r="BP1099" s="359"/>
      <c r="BQ1099" s="65" t="s">
        <v>100</v>
      </c>
      <c r="BR1099" s="27">
        <f>BR1067</f>
        <v>0</v>
      </c>
      <c r="BS1099" s="981">
        <f>BR1098+BT1095/BS1051+BU1095/BS1051</f>
        <v>0</v>
      </c>
      <c r="BT1099" s="982"/>
      <c r="BU1099" s="359"/>
      <c r="BV1099" s="65" t="s">
        <v>100</v>
      </c>
      <c r="BW1099" s="27">
        <f>BW1067</f>
        <v>0</v>
      </c>
      <c r="BX1099" s="981">
        <f>BW1098+BY1095/BX1051+BZ1095/BX1051</f>
        <v>0</v>
      </c>
      <c r="BY1099" s="982"/>
      <c r="BZ1099" s="359"/>
      <c r="CA1099" s="552">
        <f>BW1099+BR1099+BM1099+BH1099+BC1099+AX1099+AS1099+AN1099+AI1099+AD1099+Y1099+T1099+O1099+J1099+E1099</f>
        <v>508425</v>
      </c>
      <c r="CB1099" s="293"/>
      <c r="CC1099" s="698"/>
    </row>
    <row r="1100" spans="1:81" ht="18" customHeight="1" thickTop="1">
      <c r="A1100" s="1180"/>
      <c r="B1100" s="1128" t="s">
        <v>227</v>
      </c>
      <c r="C1100" s="1129"/>
      <c r="D1100" s="66" t="s">
        <v>17</v>
      </c>
      <c r="E1100" s="74" t="str">
        <f>IF(E1051="","",職員設定!$L$27)</f>
        <v/>
      </c>
      <c r="F1100" s="114"/>
      <c r="G1100" s="291"/>
      <c r="H1100" s="67"/>
      <c r="I1100" s="66" t="s">
        <v>17</v>
      </c>
      <c r="J1100" s="74" t="str">
        <f>IF(J1051="","",職員設定!$L$27)</f>
        <v/>
      </c>
      <c r="K1100" s="114"/>
      <c r="L1100" s="291"/>
      <c r="M1100" s="67"/>
      <c r="N1100" s="66" t="s">
        <v>17</v>
      </c>
      <c r="O1100" s="74">
        <f>IF(O1051="","",職員設定!$L$27)</f>
        <v>160000</v>
      </c>
      <c r="P1100" s="950" t="s">
        <v>222</v>
      </c>
      <c r="Q1100" s="951"/>
      <c r="R1100" s="952"/>
      <c r="S1100" s="66" t="s">
        <v>17</v>
      </c>
      <c r="T1100" s="74">
        <f>IF(T1051="","",職員設定!$L$27)</f>
        <v>160000</v>
      </c>
      <c r="U1100" s="950" t="s">
        <v>222</v>
      </c>
      <c r="V1100" s="951"/>
      <c r="W1100" s="952"/>
      <c r="X1100" s="66" t="s">
        <v>17</v>
      </c>
      <c r="Y1100" s="74">
        <f>IF(Y1051="","",職員設定!$L$27)</f>
        <v>160000</v>
      </c>
      <c r="Z1100" s="950" t="s">
        <v>222</v>
      </c>
      <c r="AA1100" s="951"/>
      <c r="AB1100" s="952"/>
      <c r="AC1100" s="66" t="s">
        <v>17</v>
      </c>
      <c r="AD1100" s="74" t="str">
        <f>IF(AD1051="","",職員設定!$L$27)</f>
        <v/>
      </c>
      <c r="AE1100" s="950" t="s">
        <v>222</v>
      </c>
      <c r="AF1100" s="951"/>
      <c r="AG1100" s="952"/>
      <c r="AH1100" s="66" t="s">
        <v>17</v>
      </c>
      <c r="AI1100" s="74" t="str">
        <f>IF(AI1051="","",職員設定!$L$27)</f>
        <v/>
      </c>
      <c r="AJ1100" s="950" t="s">
        <v>222</v>
      </c>
      <c r="AK1100" s="951"/>
      <c r="AL1100" s="952"/>
      <c r="AM1100" s="66" t="s">
        <v>17</v>
      </c>
      <c r="AN1100" s="74" t="str">
        <f>IF(AN1051="","",職員設定!$L$27)</f>
        <v/>
      </c>
      <c r="AO1100" s="950" t="s">
        <v>222</v>
      </c>
      <c r="AP1100" s="951"/>
      <c r="AQ1100" s="952"/>
      <c r="AR1100" s="66" t="s">
        <v>17</v>
      </c>
      <c r="AS1100" s="74" t="str">
        <f>IF(AS1051="","",職員設定!$L$27)</f>
        <v/>
      </c>
      <c r="AT1100" s="950" t="s">
        <v>222</v>
      </c>
      <c r="AU1100" s="951"/>
      <c r="AV1100" s="952"/>
      <c r="AW1100" s="66" t="s">
        <v>17</v>
      </c>
      <c r="AX1100" s="74" t="str">
        <f>IF(AX1051="","",職員設定!$L$27)</f>
        <v/>
      </c>
      <c r="AY1100" s="950" t="s">
        <v>222</v>
      </c>
      <c r="AZ1100" s="951"/>
      <c r="BA1100" s="952"/>
      <c r="BB1100" s="66" t="s">
        <v>17</v>
      </c>
      <c r="BC1100" s="74" t="str">
        <f>IF(BC1051="","",職員設定!$L$27)</f>
        <v/>
      </c>
      <c r="BD1100" s="950" t="s">
        <v>222</v>
      </c>
      <c r="BE1100" s="951"/>
      <c r="BF1100" s="952"/>
      <c r="BG1100" s="66" t="s">
        <v>17</v>
      </c>
      <c r="BH1100" s="74" t="str">
        <f>IF(BH1051="","",職員設定!$L$27)</f>
        <v/>
      </c>
      <c r="BI1100" s="950" t="s">
        <v>222</v>
      </c>
      <c r="BJ1100" s="951"/>
      <c r="BK1100" s="952"/>
      <c r="BL1100" s="66"/>
      <c r="BM1100" s="74"/>
      <c r="BN1100" s="950" t="s">
        <v>222</v>
      </c>
      <c r="BO1100" s="951"/>
      <c r="BP1100" s="952"/>
      <c r="BQ1100" s="66"/>
      <c r="BR1100" s="74"/>
      <c r="BS1100" s="950" t="s">
        <v>222</v>
      </c>
      <c r="BT1100" s="951"/>
      <c r="BU1100" s="952"/>
      <c r="BV1100" s="66"/>
      <c r="BW1100" s="74"/>
      <c r="BX1100" s="950" t="s">
        <v>222</v>
      </c>
      <c r="BY1100" s="951"/>
      <c r="BZ1100" s="952"/>
      <c r="CA1100" s="294"/>
      <c r="CB1100" s="1008" t="s">
        <v>223</v>
      </c>
      <c r="CC1100" s="1010" t="s">
        <v>224</v>
      </c>
    </row>
    <row r="1101" spans="1:81" ht="18" customHeight="1">
      <c r="A1101" s="1180"/>
      <c r="B1101" s="1130"/>
      <c r="C1101" s="1131"/>
      <c r="D1101" s="68" t="s">
        <v>63</v>
      </c>
      <c r="E1101" s="34"/>
      <c r="F1101" s="1120" t="s">
        <v>104</v>
      </c>
      <c r="G1101" s="1121"/>
      <c r="H1101" s="1148"/>
      <c r="I1101" s="68" t="s">
        <v>63</v>
      </c>
      <c r="J1101" s="34" t="str">
        <f>IF(J1051="","",E1101)</f>
        <v/>
      </c>
      <c r="K1101" s="1120" t="s">
        <v>104</v>
      </c>
      <c r="L1101" s="1121"/>
      <c r="M1101" s="1148"/>
      <c r="N1101" s="68" t="s">
        <v>63</v>
      </c>
      <c r="O1101" s="34">
        <v>160000</v>
      </c>
      <c r="P1101" s="1006" t="s">
        <v>221</v>
      </c>
      <c r="Q1101" s="1007"/>
      <c r="R1101" s="537"/>
      <c r="S1101" s="68" t="s">
        <v>63</v>
      </c>
      <c r="T1101" s="34">
        <v>160000</v>
      </c>
      <c r="U1101" s="1006" t="s">
        <v>221</v>
      </c>
      <c r="V1101" s="1007"/>
      <c r="W1101" s="537"/>
      <c r="X1101" s="68" t="s">
        <v>63</v>
      </c>
      <c r="Y1101" s="34">
        <v>160000</v>
      </c>
      <c r="Z1101" s="1006" t="s">
        <v>221</v>
      </c>
      <c r="AA1101" s="1007"/>
      <c r="AB1101" s="537"/>
      <c r="AC1101" s="68" t="s">
        <v>63</v>
      </c>
      <c r="AD1101" s="34" t="str">
        <f>IF(AD1051="","",Y1101)</f>
        <v/>
      </c>
      <c r="AE1101" s="1006" t="s">
        <v>221</v>
      </c>
      <c r="AF1101" s="1007"/>
      <c r="AG1101" s="537"/>
      <c r="AH1101" s="68" t="s">
        <v>63</v>
      </c>
      <c r="AI1101" s="34" t="str">
        <f>IF(AI1051="","",AD1101)</f>
        <v/>
      </c>
      <c r="AJ1101" s="1006" t="s">
        <v>221</v>
      </c>
      <c r="AK1101" s="1007"/>
      <c r="AL1101" s="537"/>
      <c r="AM1101" s="68" t="s">
        <v>63</v>
      </c>
      <c r="AN1101" s="34" t="str">
        <f>IF(AN1051="","",AI1101)</f>
        <v/>
      </c>
      <c r="AO1101" s="1006" t="s">
        <v>221</v>
      </c>
      <c r="AP1101" s="1007"/>
      <c r="AQ1101" s="537"/>
      <c r="AR1101" s="68" t="s">
        <v>63</v>
      </c>
      <c r="AS1101" s="34" t="str">
        <f>IF(AS1051="","",AN1101)</f>
        <v/>
      </c>
      <c r="AT1101" s="1006" t="s">
        <v>221</v>
      </c>
      <c r="AU1101" s="1007"/>
      <c r="AV1101" s="537"/>
      <c r="AW1101" s="68" t="s">
        <v>63</v>
      </c>
      <c r="AX1101" s="34" t="str">
        <f>IF(AX1051="","",AS1101)</f>
        <v/>
      </c>
      <c r="AY1101" s="1006" t="s">
        <v>221</v>
      </c>
      <c r="AZ1101" s="1007"/>
      <c r="BA1101" s="537"/>
      <c r="BB1101" s="68" t="s">
        <v>63</v>
      </c>
      <c r="BC1101" s="34" t="str">
        <f>IF(BC1051="","",AX1101)</f>
        <v/>
      </c>
      <c r="BD1101" s="1006" t="s">
        <v>221</v>
      </c>
      <c r="BE1101" s="1007"/>
      <c r="BF1101" s="537"/>
      <c r="BG1101" s="68" t="s">
        <v>63</v>
      </c>
      <c r="BH1101" s="34" t="str">
        <f>IF(BH1051="","",BC1101)</f>
        <v/>
      </c>
      <c r="BI1101" s="1006" t="s">
        <v>221</v>
      </c>
      <c r="BJ1101" s="1007"/>
      <c r="BK1101" s="537"/>
      <c r="BL1101" s="68"/>
      <c r="BM1101" s="28"/>
      <c r="BN1101" s="529"/>
      <c r="BO1101" s="527"/>
      <c r="BP1101" s="408"/>
      <c r="BQ1101" s="68"/>
      <c r="BR1101" s="28"/>
      <c r="BS1101" s="529"/>
      <c r="BT1101" s="527"/>
      <c r="BU1101" s="408"/>
      <c r="BV1101" s="68"/>
      <c r="BW1101" s="28"/>
      <c r="BX1101" s="529"/>
      <c r="BY1101" s="527"/>
      <c r="BZ1101" s="408"/>
      <c r="CA1101" s="295"/>
      <c r="CB1101" s="1009"/>
      <c r="CC1101" s="1011"/>
    </row>
    <row r="1102" spans="1:81" ht="18" customHeight="1">
      <c r="A1102" s="1180"/>
      <c r="B1102" s="1130"/>
      <c r="C1102" s="1131"/>
      <c r="D1102" s="68" t="s">
        <v>18</v>
      </c>
      <c r="E1102" s="10" t="str">
        <f>IF(E1100="","",(E1101-E1100)*F1051)</f>
        <v/>
      </c>
      <c r="F1102" s="360"/>
      <c r="G1102" s="547">
        <f>ROUND(IF(E1102="",0,E1102*E4*F1051+E1102*G4*F1051),0)</f>
        <v>0</v>
      </c>
      <c r="H1102" s="450"/>
      <c r="I1102" s="68" t="s">
        <v>18</v>
      </c>
      <c r="J1102" s="10" t="str">
        <f>IF(J1100="","",(J1101-J1100)*K1051)</f>
        <v/>
      </c>
      <c r="K1102" s="360"/>
      <c r="L1102" s="547">
        <f>ROUND(IF(J1102="",0,J1102*J4*K1051+J1102*L4*K1051),0)</f>
        <v>0</v>
      </c>
      <c r="M1102" s="450"/>
      <c r="N1102" s="68" t="s">
        <v>18</v>
      </c>
      <c r="O1102" s="10">
        <f>IF(O1100="","",(O1101-O1100)*P1051)</f>
        <v>0</v>
      </c>
      <c r="P1102" s="144"/>
      <c r="Q1102" s="569">
        <f>ROUND(IF(O1102="",0,O1102*O4*P1051+O1102*Q4*P1051),0)</f>
        <v>0</v>
      </c>
      <c r="R1102" s="520">
        <f>ROUND(IF(R1101="",0,R1101*O4*P1051+R1101*Q4*P1051),0)</f>
        <v>0</v>
      </c>
      <c r="S1102" s="68" t="s">
        <v>18</v>
      </c>
      <c r="T1102" s="10">
        <f>IF(T1100="","",(T1101-T1100)*U1051)</f>
        <v>0</v>
      </c>
      <c r="U1102" s="144"/>
      <c r="V1102" s="569">
        <f>ROUND(IF(T1102="",0,T1102*T4*U1051+T1102*V4*U1051),0)</f>
        <v>0</v>
      </c>
      <c r="W1102" s="520">
        <f>ROUND(IF(W1101="",0,W1101*T4*U1051+W1101*V4*U1051),0)</f>
        <v>0</v>
      </c>
      <c r="X1102" s="68" t="s">
        <v>18</v>
      </c>
      <c r="Y1102" s="10">
        <f>IF(Y1100="","",(Y1101-Y1100)*Z1051)</f>
        <v>0</v>
      </c>
      <c r="Z1102" s="144"/>
      <c r="AA1102" s="569">
        <f>ROUND(IF(Y1102="",0,Y1102*Y4*Z1051+Y1102*AA4*Z1051),0)</f>
        <v>0</v>
      </c>
      <c r="AB1102" s="520">
        <f>ROUND(IF(AB1101="",0,AB1101*Y4*Z1051+AB1101*AA4*Z1051),0)</f>
        <v>0</v>
      </c>
      <c r="AC1102" s="68" t="s">
        <v>18</v>
      </c>
      <c r="AD1102" s="10" t="str">
        <f>IF(AD1100="","",(AD1101-AD1100)*AE1051)</f>
        <v/>
      </c>
      <c r="AE1102" s="144"/>
      <c r="AF1102" s="569">
        <f>ROUND(IF(AD1102="",0,AD1102*AD4*AE1051+AD1102*AF4*AE1051),0)</f>
        <v>0</v>
      </c>
      <c r="AG1102" s="520">
        <f>ROUND(IF(AG1101="",0,AG1101*AD4*AE1051+AG1101*AF4*AE1051),0)</f>
        <v>0</v>
      </c>
      <c r="AH1102" s="68" t="s">
        <v>18</v>
      </c>
      <c r="AI1102" s="10" t="str">
        <f>IF(AI1100="","",(AI1101-AI1100)*AJ1051)</f>
        <v/>
      </c>
      <c r="AJ1102" s="144"/>
      <c r="AK1102" s="569">
        <f>ROUND(IF(AI1102="",0,AI1102*AI4*AJ1051+AI1102*AK4*AJ1051),0)</f>
        <v>0</v>
      </c>
      <c r="AL1102" s="520">
        <f>ROUND(IF(AL1101="",0,AL1101*AI4*AJ1051+AL1101*AK4*AJ1051),0)</f>
        <v>0</v>
      </c>
      <c r="AM1102" s="68" t="s">
        <v>18</v>
      </c>
      <c r="AN1102" s="10" t="str">
        <f>IF(AN1100="","",(AN1101-AN1100)*AO1051)</f>
        <v/>
      </c>
      <c r="AO1102" s="144"/>
      <c r="AP1102" s="569">
        <f>ROUND(IF(AN1102="",0,AN1102*AN4*AO1051+AN1102*AP4*AO1051),0)</f>
        <v>0</v>
      </c>
      <c r="AQ1102" s="520">
        <f>ROUND(IF(AQ1101="",0,AQ1101*AN4*AO1051+AQ1101*AP4*AO1051),0)</f>
        <v>0</v>
      </c>
      <c r="AR1102" s="68" t="s">
        <v>18</v>
      </c>
      <c r="AS1102" s="10" t="str">
        <f>IF(AS1100="","",(AS1101-AS1100)*AT1051)</f>
        <v/>
      </c>
      <c r="AT1102" s="144"/>
      <c r="AU1102" s="569">
        <f>ROUND(IF(AS1102="",0,AS1102*AS4*AT1051+AS1102*AU4*AT1051),0)</f>
        <v>0</v>
      </c>
      <c r="AV1102" s="520">
        <f>ROUND(IF(AV1101="",0,AV1101*AS4*AT1051+AV1101*AU4*AT1051),0)</f>
        <v>0</v>
      </c>
      <c r="AW1102" s="68" t="s">
        <v>18</v>
      </c>
      <c r="AX1102" s="10" t="str">
        <f>IF(AX1100="","",(AX1101-AX1100)*AY1051)</f>
        <v/>
      </c>
      <c r="AY1102" s="144"/>
      <c r="AZ1102" s="569">
        <f>ROUND(IF(AX1102="",0,AX1102*AX4*AY1051+AX1102*AZ4*AY1051),0)</f>
        <v>0</v>
      </c>
      <c r="BA1102" s="520">
        <f>ROUND(IF(BA1101="",0,BA1101*AX4*AY1051+BA1101*AZ4*AY1051),0)</f>
        <v>0</v>
      </c>
      <c r="BB1102" s="68" t="s">
        <v>18</v>
      </c>
      <c r="BC1102" s="10" t="str">
        <f>IF(BC1100="","",(BC1101-BC1100)*BD1051)</f>
        <v/>
      </c>
      <c r="BD1102" s="144"/>
      <c r="BE1102" s="569">
        <f>ROUND(IF(BC1102="",0,BC1102*BC4*BD1051+BC1102*BE4*BD1051),0)</f>
        <v>0</v>
      </c>
      <c r="BF1102" s="520">
        <f>ROUND(IF(BF1101="",0,BF1101*BC4*BD1051+BF1101*BE4*BD1051),0)</f>
        <v>0</v>
      </c>
      <c r="BG1102" s="68" t="s">
        <v>18</v>
      </c>
      <c r="BH1102" s="10" t="str">
        <f>IF(BH1100="","",(BH1101-BH1100)*BI1051)</f>
        <v/>
      </c>
      <c r="BI1102" s="144"/>
      <c r="BJ1102" s="569">
        <f>ROUND(IF(BH1102="",0,BH1102*BH4*BI1051+BH1102*BJ4*BI1051),0)</f>
        <v>0</v>
      </c>
      <c r="BK1102" s="520">
        <f>ROUND(IF(BK1101="",0,BK1101*BH4*BI1051+BK1101*BJ4*BI1051),0)</f>
        <v>0</v>
      </c>
      <c r="BL1102" s="1200" t="s">
        <v>18</v>
      </c>
      <c r="BM1102" s="760"/>
      <c r="BN1102" s="144"/>
      <c r="BO1102" s="565">
        <f>ROUND((BO1095*$BM$4+BO1095*$BO$4),0)</f>
        <v>0</v>
      </c>
      <c r="BP1102" s="567">
        <f>ROUND((BP1095*BM4+BP1095*BO4),0)</f>
        <v>0</v>
      </c>
      <c r="BQ1102" s="1200" t="s">
        <v>18</v>
      </c>
      <c r="BR1102" s="760"/>
      <c r="BS1102" s="144"/>
      <c r="BT1102" s="565">
        <f>ROUND((BT1095*$BR$4+BT1095*$BT$4),0)</f>
        <v>0</v>
      </c>
      <c r="BU1102" s="567">
        <f>ROUND((BU1095*BR4+BU1095*BT4),0)</f>
        <v>0</v>
      </c>
      <c r="BV1102" s="1200" t="s">
        <v>18</v>
      </c>
      <c r="BW1102" s="760"/>
      <c r="BX1102" s="144"/>
      <c r="BY1102" s="565">
        <f>ROUND((BY1095*$BW$4+BY1095*$BY$4),0)</f>
        <v>0</v>
      </c>
      <c r="BZ1102" s="567">
        <f>ROUND((BZ1095*BW4+BZ1095*BY4),0)</f>
        <v>0</v>
      </c>
      <c r="CA1102" s="296"/>
      <c r="CB1102" s="414">
        <f>BZ1102+BU1102+BP1102</f>
        <v>0</v>
      </c>
      <c r="CC1102" s="699">
        <f>BK1102+BF1102+BA1102+AV1102+AQ1102+AL1102+AG1102+AB1102+W1102+R1102</f>
        <v>0</v>
      </c>
    </row>
    <row r="1103" spans="1:81" ht="18" customHeight="1">
      <c r="A1103" s="1180"/>
      <c r="B1103" s="1130"/>
      <c r="C1103" s="1131"/>
      <c r="D1103" s="68" t="s">
        <v>103</v>
      </c>
      <c r="E1103" s="510" t="s">
        <v>115</v>
      </c>
      <c r="F1103" s="21"/>
      <c r="G1103" s="547">
        <f>ROUND(IF(E1103="対象外",0,E1102*E5*F1051),0)</f>
        <v>0</v>
      </c>
      <c r="H1103" s="450"/>
      <c r="I1103" s="68" t="s">
        <v>103</v>
      </c>
      <c r="J1103" s="510" t="s">
        <v>115</v>
      </c>
      <c r="K1103" s="21"/>
      <c r="L1103" s="547">
        <f>ROUND(IF(J1103="対象外",0,J1102*J5*K1051),0)</f>
        <v>0</v>
      </c>
      <c r="M1103" s="450"/>
      <c r="N1103" s="68" t="s">
        <v>103</v>
      </c>
      <c r="O1103" s="510" t="s">
        <v>23</v>
      </c>
      <c r="P1103" s="496"/>
      <c r="Q1103" s="569">
        <f>ROUND(IF(O1103="対象外",0,O1102*O5*P1051),0)</f>
        <v>0</v>
      </c>
      <c r="R1103" s="520">
        <f>ROUND(IF(OR(O1103="対象外",R1101=""),0,R1101*P1051*O5),0)</f>
        <v>0</v>
      </c>
      <c r="S1103" s="68" t="s">
        <v>103</v>
      </c>
      <c r="T1103" s="510" t="s">
        <v>23</v>
      </c>
      <c r="U1103" s="496"/>
      <c r="V1103" s="569">
        <f>ROUND(IF(T1103="対象外",0,T1102*T5*U1051),0)</f>
        <v>0</v>
      </c>
      <c r="W1103" s="520">
        <f>ROUND(IF(OR(T1103="対象外",W1101=""),0,W1101*U1051*T5),0)</f>
        <v>0</v>
      </c>
      <c r="X1103" s="68" t="s">
        <v>103</v>
      </c>
      <c r="Y1103" s="510" t="s">
        <v>23</v>
      </c>
      <c r="Z1103" s="496"/>
      <c r="AA1103" s="569">
        <f>ROUND(IF(Y1103="対象外",0,Y1102*Y5*Z1051),0)</f>
        <v>0</v>
      </c>
      <c r="AB1103" s="520">
        <f>ROUND(IF(OR(Y1103="対象外",AB1101=""),0,AB1101*Z1051*Y5),0)</f>
        <v>0</v>
      </c>
      <c r="AC1103" s="68" t="s">
        <v>103</v>
      </c>
      <c r="AD1103" s="510" t="s">
        <v>115</v>
      </c>
      <c r="AE1103" s="496"/>
      <c r="AF1103" s="569">
        <f>ROUND(IF(AD1103="対象外",0,AD1102*AD5*AE1051),0)</f>
        <v>0</v>
      </c>
      <c r="AG1103" s="520">
        <f>ROUND(IF(OR(AD1103="対象外",AG1101=""),0,AG1101*AE1051*AD5),0)</f>
        <v>0</v>
      </c>
      <c r="AH1103" s="68" t="s">
        <v>103</v>
      </c>
      <c r="AI1103" s="510" t="s">
        <v>115</v>
      </c>
      <c r="AJ1103" s="496"/>
      <c r="AK1103" s="569">
        <f>ROUND(IF(AI1103="対象外",0,AI1102*AI5*AJ1051),0)</f>
        <v>0</v>
      </c>
      <c r="AL1103" s="520">
        <f>ROUND(IF(OR(AI1103="対象外",AL1101=""),0,AL1101*AJ1051*AI5),0)</f>
        <v>0</v>
      </c>
      <c r="AM1103" s="68" t="s">
        <v>103</v>
      </c>
      <c r="AN1103" s="510" t="s">
        <v>115</v>
      </c>
      <c r="AO1103" s="496"/>
      <c r="AP1103" s="569">
        <f>ROUND(IF(AN1103="対象外",0,AN1102*AN5*AO1051),0)</f>
        <v>0</v>
      </c>
      <c r="AQ1103" s="520">
        <f>ROUND(IF(OR(AN1103="対象外",AQ1101=""),0,AQ1101*AO1051*AN5),0)</f>
        <v>0</v>
      </c>
      <c r="AR1103" s="68" t="s">
        <v>103</v>
      </c>
      <c r="AS1103" s="510" t="s">
        <v>115</v>
      </c>
      <c r="AT1103" s="496"/>
      <c r="AU1103" s="569">
        <f>ROUND(IF(AS1103="対象外",0,AS1102*AS5*AT1051),0)</f>
        <v>0</v>
      </c>
      <c r="AV1103" s="520">
        <f>ROUND(IF(OR(AS1103="対象外",AV1101=""),0,AV1101*AT1051*AS5),0)</f>
        <v>0</v>
      </c>
      <c r="AW1103" s="68" t="s">
        <v>103</v>
      </c>
      <c r="AX1103" s="510" t="s">
        <v>115</v>
      </c>
      <c r="AY1103" s="496"/>
      <c r="AZ1103" s="569">
        <f>ROUND(IF(AX1103="対象外",0,AX1102*AX5*AY1051),0)</f>
        <v>0</v>
      </c>
      <c r="BA1103" s="520">
        <f>ROUND(IF(OR(AX1103="対象外",BA1101=""),0,BA1101*AY1051*AX5),0)</f>
        <v>0</v>
      </c>
      <c r="BB1103" s="68" t="s">
        <v>103</v>
      </c>
      <c r="BC1103" s="510" t="s">
        <v>115</v>
      </c>
      <c r="BD1103" s="496"/>
      <c r="BE1103" s="569">
        <f>ROUND(IF(BC1103="対象外",0,BC1102*BC5*BD1051),0)</f>
        <v>0</v>
      </c>
      <c r="BF1103" s="520">
        <f>ROUND(IF(OR(BC1103="対象外",BF1101=""),0,BF1101*BD1051*BC5),0)</f>
        <v>0</v>
      </c>
      <c r="BG1103" s="68" t="s">
        <v>103</v>
      </c>
      <c r="BH1103" s="510" t="s">
        <v>115</v>
      </c>
      <c r="BI1103" s="496"/>
      <c r="BJ1103" s="569">
        <f>ROUND(IF(BH1103="対象外",0,BH1102*BH5*BI1051),0)</f>
        <v>0</v>
      </c>
      <c r="BK1103" s="520">
        <f>ROUND(IF(OR(BH1103="対象外",BK1101=""),0,BK1101*BI1051*BH5),0)</f>
        <v>0</v>
      </c>
      <c r="BL1103" s="68" t="s">
        <v>103</v>
      </c>
      <c r="BM1103" s="510" t="s">
        <v>115</v>
      </c>
      <c r="BN1103" s="496"/>
      <c r="BO1103" s="565">
        <f>ROUND(IF(BM1103="対象",BO1095*$BM$5,0),0)</f>
        <v>0</v>
      </c>
      <c r="BP1103" s="567">
        <f>ROUND(IF(BM1103="対象外",0,BP1095*BM5),0)</f>
        <v>0</v>
      </c>
      <c r="BQ1103" s="68" t="s">
        <v>103</v>
      </c>
      <c r="BR1103" s="510" t="s">
        <v>115</v>
      </c>
      <c r="BS1103" s="496"/>
      <c r="BT1103" s="565">
        <f>ROUND(IF(BR1103="対象",BT1095*$BR$5,0),0)</f>
        <v>0</v>
      </c>
      <c r="BU1103" s="567">
        <f>ROUND(IF(BR1103="対象外",0,BU1095*BR5),0)</f>
        <v>0</v>
      </c>
      <c r="BV1103" s="68" t="s">
        <v>103</v>
      </c>
      <c r="BW1103" s="510" t="s">
        <v>115</v>
      </c>
      <c r="BX1103" s="496"/>
      <c r="BY1103" s="565">
        <f>ROUND(IF(BW1103="対象",BY1095*$BW$5,0),0)</f>
        <v>0</v>
      </c>
      <c r="BZ1103" s="567">
        <f>ROUND(IF(BW1103="対象外",0,BZ1095*BW5),0)</f>
        <v>0</v>
      </c>
      <c r="CA1103" s="296"/>
      <c r="CB1103" s="414">
        <f>BZ1103+BU1103+BP1103</f>
        <v>0</v>
      </c>
      <c r="CC1103" s="700">
        <f>BK1103+BF1103+BA1103+AV1103+AQ1103+AL1103+AG1103+AB1103+W1103+R1103</f>
        <v>0</v>
      </c>
    </row>
    <row r="1104" spans="1:81" ht="18" customHeight="1">
      <c r="A1104" s="1180"/>
      <c r="B1104" s="1130"/>
      <c r="C1104" s="1131"/>
      <c r="D1104" s="69" t="s">
        <v>102</v>
      </c>
      <c r="E1104" s="30"/>
      <c r="F1104" s="21"/>
      <c r="G1104" s="547">
        <f>ROUND(G1095*E3,0)</f>
        <v>0</v>
      </c>
      <c r="H1104" s="450"/>
      <c r="I1104" s="69" t="s">
        <v>102</v>
      </c>
      <c r="J1104" s="30"/>
      <c r="K1104" s="21"/>
      <c r="L1104" s="547">
        <f>ROUND(L1095*J3,0)</f>
        <v>0</v>
      </c>
      <c r="M1104" s="450"/>
      <c r="N1104" s="69" t="s">
        <v>102</v>
      </c>
      <c r="O1104" s="30"/>
      <c r="P1104" s="496"/>
      <c r="Q1104" s="569">
        <f>ROUND(Q1095*O3,0)</f>
        <v>0</v>
      </c>
      <c r="R1104" s="571">
        <f>ROUND(R1095*O3,0)</f>
        <v>13</v>
      </c>
      <c r="S1104" s="69" t="s">
        <v>102</v>
      </c>
      <c r="T1104" s="30"/>
      <c r="U1104" s="496"/>
      <c r="V1104" s="569">
        <f>ROUND(V1095*T3,0)</f>
        <v>0</v>
      </c>
      <c r="W1104" s="571">
        <f>ROUND(W1095*T3,0)</f>
        <v>12</v>
      </c>
      <c r="X1104" s="69" t="s">
        <v>102</v>
      </c>
      <c r="Y1104" s="30"/>
      <c r="Z1104" s="496"/>
      <c r="AA1104" s="569">
        <f>ROUND(AA1095*Y3,0)</f>
        <v>0</v>
      </c>
      <c r="AB1104" s="571">
        <f>ROUND(AB1095*Y3,0)</f>
        <v>10</v>
      </c>
      <c r="AC1104" s="69" t="s">
        <v>102</v>
      </c>
      <c r="AD1104" s="30"/>
      <c r="AE1104" s="496"/>
      <c r="AF1104" s="569">
        <f>ROUND(AF1095*AD3,0)</f>
        <v>0</v>
      </c>
      <c r="AG1104" s="571">
        <f>ROUND(AG1095*AD3,0)</f>
        <v>0</v>
      </c>
      <c r="AH1104" s="69" t="s">
        <v>102</v>
      </c>
      <c r="AI1104" s="30"/>
      <c r="AJ1104" s="496"/>
      <c r="AK1104" s="569">
        <f>ROUND(AK1095*AI3,0)</f>
        <v>0</v>
      </c>
      <c r="AL1104" s="571">
        <f>ROUND(AL1095*AI3,0)</f>
        <v>0</v>
      </c>
      <c r="AM1104" s="69" t="s">
        <v>102</v>
      </c>
      <c r="AN1104" s="30"/>
      <c r="AO1104" s="496"/>
      <c r="AP1104" s="569">
        <f>ROUND(AP1095*AN3,0)</f>
        <v>0</v>
      </c>
      <c r="AQ1104" s="571">
        <f>ROUND(AQ1095*AN3,0)</f>
        <v>0</v>
      </c>
      <c r="AR1104" s="69" t="s">
        <v>102</v>
      </c>
      <c r="AS1104" s="30"/>
      <c r="AT1104" s="496"/>
      <c r="AU1104" s="569">
        <f>ROUND(AU1095*AS3,0)</f>
        <v>0</v>
      </c>
      <c r="AV1104" s="571">
        <f>ROUND(AV1095*AS3,0)</f>
        <v>0</v>
      </c>
      <c r="AW1104" s="69" t="s">
        <v>102</v>
      </c>
      <c r="AX1104" s="30"/>
      <c r="AY1104" s="496"/>
      <c r="AZ1104" s="569">
        <f>ROUND(AZ1095*AX3,0)</f>
        <v>0</v>
      </c>
      <c r="BA1104" s="571">
        <f>ROUND(BA1095*AX3,0)</f>
        <v>0</v>
      </c>
      <c r="BB1104" s="69" t="s">
        <v>102</v>
      </c>
      <c r="BC1104" s="30"/>
      <c r="BD1104" s="496"/>
      <c r="BE1104" s="569">
        <f>ROUNDDOWN(BE1095*BC3,0)</f>
        <v>0</v>
      </c>
      <c r="BF1104" s="571">
        <f>ROUND(BF1095*BC3,0)</f>
        <v>0</v>
      </c>
      <c r="BG1104" s="69" t="s">
        <v>102</v>
      </c>
      <c r="BH1104" s="30"/>
      <c r="BI1104" s="496"/>
      <c r="BJ1104" s="569">
        <f>ROUNDDOWN(BJ1095*BH3,0)</f>
        <v>0</v>
      </c>
      <c r="BK1104" s="571">
        <f>ROUND(BK1095*BH3,0)</f>
        <v>0</v>
      </c>
      <c r="BL1104" s="69" t="s">
        <v>102</v>
      </c>
      <c r="BM1104" s="30"/>
      <c r="BN1104" s="496"/>
      <c r="BO1104" s="565">
        <f>ROUND(BO1095*$BM$3,0)</f>
        <v>0</v>
      </c>
      <c r="BP1104" s="567">
        <f>ROUND(BP1095*BM3,0)</f>
        <v>0</v>
      </c>
      <c r="BQ1104" s="69" t="s">
        <v>102</v>
      </c>
      <c r="BR1104" s="30"/>
      <c r="BS1104" s="496"/>
      <c r="BT1104" s="565">
        <f>ROUND(BT1095*$BR$3,0)</f>
        <v>0</v>
      </c>
      <c r="BU1104" s="567">
        <f>ROUND(BU1095*BR3,0)</f>
        <v>0</v>
      </c>
      <c r="BV1104" s="69" t="s">
        <v>102</v>
      </c>
      <c r="BW1104" s="30"/>
      <c r="BX1104" s="496"/>
      <c r="BY1104" s="565">
        <f>ROUND(BY1095*$BW$3,0)</f>
        <v>0</v>
      </c>
      <c r="BZ1104" s="567">
        <f>ROUND(BZ1095*BW3,0)</f>
        <v>0</v>
      </c>
      <c r="CA1104" s="297"/>
      <c r="CB1104" s="414">
        <f>BZ1104+BU1104+BP1104</f>
        <v>0</v>
      </c>
      <c r="CC1104" s="699">
        <f>BK1104+BF1104+BA1104+AV1104+AQ1104+AL1104+AG1104+AB1104+W1104+R1104</f>
        <v>35</v>
      </c>
    </row>
    <row r="1105" spans="1:81" ht="18" customHeight="1" thickBot="1">
      <c r="A1105" s="1180"/>
      <c r="B1105" s="1132"/>
      <c r="C1105" s="1133"/>
      <c r="D1105" s="70" t="s">
        <v>101</v>
      </c>
      <c r="E1105" s="511" t="s">
        <v>115</v>
      </c>
      <c r="F1105" s="22"/>
      <c r="G1105" s="553">
        <f>ROUND(IF(E1105="対象外",0,G1095*G3),0)</f>
        <v>0</v>
      </c>
      <c r="H1105" s="451"/>
      <c r="I1105" s="70" t="s">
        <v>101</v>
      </c>
      <c r="J1105" s="511" t="s">
        <v>115</v>
      </c>
      <c r="K1105" s="22"/>
      <c r="L1105" s="553">
        <f>ROUND(IF(J1105="対象外",0,L1095*L3),0)</f>
        <v>0</v>
      </c>
      <c r="M1105" s="451"/>
      <c r="N1105" s="70" t="s">
        <v>101</v>
      </c>
      <c r="O1105" s="511" t="s">
        <v>23</v>
      </c>
      <c r="P1105" s="497"/>
      <c r="Q1105" s="570">
        <f>ROUND(IF(O1105="対象外",0,Q1095*Q3),0)</f>
        <v>0</v>
      </c>
      <c r="R1105" s="572">
        <f>ROUND(IF(O1105="対象外",0,R1095*Q3),0)</f>
        <v>40</v>
      </c>
      <c r="S1105" s="70" t="s">
        <v>101</v>
      </c>
      <c r="T1105" s="511" t="s">
        <v>23</v>
      </c>
      <c r="U1105" s="497"/>
      <c r="V1105" s="570">
        <f>ROUND(IF(T1105="対象外",0,V1095*V3),0)</f>
        <v>0</v>
      </c>
      <c r="W1105" s="572">
        <f>ROUND(IF(T1105="対象外",0,W1095*V3),0)</f>
        <v>38</v>
      </c>
      <c r="X1105" s="70" t="s">
        <v>101</v>
      </c>
      <c r="Y1105" s="511" t="s">
        <v>23</v>
      </c>
      <c r="Z1105" s="497"/>
      <c r="AA1105" s="570">
        <f>ROUND(IF(Y1105="対象外",0,AA1095*AA3),0)</f>
        <v>0</v>
      </c>
      <c r="AB1105" s="572">
        <f>ROUND(IF(Y1105="対象外",0,AB1095*AA3),0)</f>
        <v>30</v>
      </c>
      <c r="AC1105" s="70" t="s">
        <v>101</v>
      </c>
      <c r="AD1105" s="511" t="s">
        <v>115</v>
      </c>
      <c r="AE1105" s="497"/>
      <c r="AF1105" s="570">
        <f>ROUND(IF(AD1105="対象外",0,AF1095*AF3),0)</f>
        <v>0</v>
      </c>
      <c r="AG1105" s="572">
        <f>ROUND(IF(AD1105="対象外",0,AG1095*AF3),0)</f>
        <v>0</v>
      </c>
      <c r="AH1105" s="70" t="s">
        <v>101</v>
      </c>
      <c r="AI1105" s="511" t="s">
        <v>115</v>
      </c>
      <c r="AJ1105" s="497"/>
      <c r="AK1105" s="570">
        <f>ROUND(IF(AI1105="対象外",0,AK1095*AK3),0)</f>
        <v>0</v>
      </c>
      <c r="AL1105" s="572">
        <f>ROUND(IF(AI1105="対象外",0,AL1095*AK3),0)</f>
        <v>0</v>
      </c>
      <c r="AM1105" s="70" t="s">
        <v>101</v>
      </c>
      <c r="AN1105" s="511" t="s">
        <v>115</v>
      </c>
      <c r="AO1105" s="497"/>
      <c r="AP1105" s="570">
        <f>ROUND(IF(AN1105="対象外",0,AP1095*AP3),0)</f>
        <v>0</v>
      </c>
      <c r="AQ1105" s="572">
        <f>ROUND(IF(AN1105="対象外",0,AQ1095*AP3),0)</f>
        <v>0</v>
      </c>
      <c r="AR1105" s="70" t="s">
        <v>101</v>
      </c>
      <c r="AS1105" s="511" t="s">
        <v>115</v>
      </c>
      <c r="AT1105" s="497"/>
      <c r="AU1105" s="570">
        <f>ROUND(IF(AS1105="対象外",0,AU1095*AU3),0)</f>
        <v>0</v>
      </c>
      <c r="AV1105" s="572">
        <f>ROUND(IF(AS1105="対象外",0,AV1095*AU3),0)</f>
        <v>0</v>
      </c>
      <c r="AW1105" s="70" t="s">
        <v>101</v>
      </c>
      <c r="AX1105" s="511" t="s">
        <v>115</v>
      </c>
      <c r="AY1105" s="497"/>
      <c r="AZ1105" s="570">
        <f>ROUND(IF(AX1105="対象外",0,AZ1095*AZ3),0)</f>
        <v>0</v>
      </c>
      <c r="BA1105" s="572">
        <f>ROUND(IF(AX1105="対象外",0,BA1095*AZ3),0)</f>
        <v>0</v>
      </c>
      <c r="BB1105" s="70" t="s">
        <v>101</v>
      </c>
      <c r="BC1105" s="511" t="s">
        <v>115</v>
      </c>
      <c r="BD1105" s="497"/>
      <c r="BE1105" s="570">
        <f>ROUNDDOWN(IF(BC1105="対象外",0,BE1095*BE3),0)</f>
        <v>0</v>
      </c>
      <c r="BF1105" s="572">
        <f>ROUND(IF(BC1105="対象外",0,BF1095*BE3),0)</f>
        <v>0</v>
      </c>
      <c r="BG1105" s="70" t="s">
        <v>101</v>
      </c>
      <c r="BH1105" s="511" t="s">
        <v>115</v>
      </c>
      <c r="BI1105" s="497"/>
      <c r="BJ1105" s="570">
        <f>ROUNDDOWN(IF(BH1105="対象外",0,BJ1095*BJ3),0)</f>
        <v>0</v>
      </c>
      <c r="BK1105" s="572">
        <f>ROUND(IF(BH1105="対象外",0,BK1095*BJ3),0)</f>
        <v>0</v>
      </c>
      <c r="BL1105" s="70" t="s">
        <v>101</v>
      </c>
      <c r="BM1105" s="511" t="s">
        <v>115</v>
      </c>
      <c r="BN1105" s="497"/>
      <c r="BO1105" s="566">
        <f>ROUND(IF(BM1105="対象",BO1095*$BO$3,0),0)</f>
        <v>0</v>
      </c>
      <c r="BP1105" s="568">
        <f>ROUND(IF(BM1105="対象外",0,BP1095*BO3),0)</f>
        <v>0</v>
      </c>
      <c r="BQ1105" s="70" t="s">
        <v>101</v>
      </c>
      <c r="BR1105" s="511" t="s">
        <v>115</v>
      </c>
      <c r="BS1105" s="497"/>
      <c r="BT1105" s="566">
        <f>ROUND(IF(BR1105="対象",BT1095*$BT$3,0),0)</f>
        <v>0</v>
      </c>
      <c r="BU1105" s="568">
        <f>ROUND(IF(BR1105="対象外",0,BU1095*BT3),0)</f>
        <v>0</v>
      </c>
      <c r="BV1105" s="70" t="s">
        <v>101</v>
      </c>
      <c r="BW1105" s="511" t="s">
        <v>115</v>
      </c>
      <c r="BX1105" s="497"/>
      <c r="BY1105" s="566">
        <f>ROUND(IF(BW1105="対象",BY1095*$BY$3,0),0)</f>
        <v>0</v>
      </c>
      <c r="BZ1105" s="568">
        <f>ROUND(IF(BW1105="対象外",0,BZ1095*BY3),0)</f>
        <v>0</v>
      </c>
      <c r="CA1105" s="298"/>
      <c r="CB1105" s="414">
        <f>BZ1105+BU1105+BP1105</f>
        <v>0</v>
      </c>
      <c r="CC1105" s="701">
        <f>BK1105+BF1105+BA1105+AV1105+AQ1105+AL1105+AG1105+AB1105+W1105+R1105</f>
        <v>108</v>
      </c>
    </row>
    <row r="1106" spans="1:81" ht="18" customHeight="1" thickBot="1">
      <c r="A1106" s="1180"/>
      <c r="B1106" s="1151" t="s">
        <v>65</v>
      </c>
      <c r="C1106" s="1152"/>
      <c r="D1106" s="71" t="s">
        <v>229</v>
      </c>
      <c r="E1106" s="11"/>
      <c r="F1106" s="599">
        <f>G1106</f>
        <v>0</v>
      </c>
      <c r="G1106" s="554">
        <f>SUM(G1102:G1105)</f>
        <v>0</v>
      </c>
      <c r="H1106" s="452"/>
      <c r="I1106" s="71" t="s">
        <v>229</v>
      </c>
      <c r="J1106" s="11"/>
      <c r="K1106" s="599">
        <f>L1106</f>
        <v>0</v>
      </c>
      <c r="L1106" s="554">
        <f>SUM(L1102:L1105)</f>
        <v>0</v>
      </c>
      <c r="M1106" s="452"/>
      <c r="N1106" s="71" t="s">
        <v>229</v>
      </c>
      <c r="O1106" s="462"/>
      <c r="P1106" s="599">
        <f>R1106+Q1106</f>
        <v>53</v>
      </c>
      <c r="Q1106" s="524">
        <f>SUM(Q1102:Q1105)</f>
        <v>0</v>
      </c>
      <c r="R1106" s="525">
        <f>SUM(R1102:R1105)</f>
        <v>53</v>
      </c>
      <c r="S1106" s="71" t="s">
        <v>229</v>
      </c>
      <c r="T1106" s="462"/>
      <c r="U1106" s="599">
        <f>W1106+V1106</f>
        <v>50</v>
      </c>
      <c r="V1106" s="524">
        <f>SUM(V1102:V1105)</f>
        <v>0</v>
      </c>
      <c r="W1106" s="525">
        <f>SUM(W1102:W1105)</f>
        <v>50</v>
      </c>
      <c r="X1106" s="71" t="s">
        <v>229</v>
      </c>
      <c r="Y1106" s="462"/>
      <c r="Z1106" s="599">
        <f>AB1106+AA1106</f>
        <v>40</v>
      </c>
      <c r="AA1106" s="524">
        <f>SUM(AA1102:AA1105)</f>
        <v>0</v>
      </c>
      <c r="AB1106" s="525">
        <f>SUM(AB1102:AB1105)</f>
        <v>40</v>
      </c>
      <c r="AC1106" s="71" t="s">
        <v>229</v>
      </c>
      <c r="AD1106" s="462"/>
      <c r="AE1106" s="599">
        <f>AG1106+AF1106</f>
        <v>0</v>
      </c>
      <c r="AF1106" s="524">
        <f>SUM(AF1102:AF1105)</f>
        <v>0</v>
      </c>
      <c r="AG1106" s="525">
        <f>SUM(AG1102:AG1105)</f>
        <v>0</v>
      </c>
      <c r="AH1106" s="71" t="s">
        <v>229</v>
      </c>
      <c r="AI1106" s="462"/>
      <c r="AJ1106" s="599">
        <f>AL1106+AK1106</f>
        <v>0</v>
      </c>
      <c r="AK1106" s="524">
        <f>SUM(AK1102:AK1105)</f>
        <v>0</v>
      </c>
      <c r="AL1106" s="525">
        <f>SUM(AL1102:AL1105)</f>
        <v>0</v>
      </c>
      <c r="AM1106" s="71" t="s">
        <v>229</v>
      </c>
      <c r="AN1106" s="462"/>
      <c r="AO1106" s="599">
        <f>AQ1106+AP1106</f>
        <v>0</v>
      </c>
      <c r="AP1106" s="524">
        <f>SUM(AP1102:AP1105)</f>
        <v>0</v>
      </c>
      <c r="AQ1106" s="525">
        <f>SUM(AQ1102:AQ1105)</f>
        <v>0</v>
      </c>
      <c r="AR1106" s="71" t="s">
        <v>229</v>
      </c>
      <c r="AS1106" s="462"/>
      <c r="AT1106" s="599">
        <f>AV1106+AU1106</f>
        <v>0</v>
      </c>
      <c r="AU1106" s="524">
        <f>SUM(AU1102:AU1105)</f>
        <v>0</v>
      </c>
      <c r="AV1106" s="525">
        <f>SUM(AV1102:AV1105)</f>
        <v>0</v>
      </c>
      <c r="AW1106" s="71" t="s">
        <v>229</v>
      </c>
      <c r="AX1106" s="462"/>
      <c r="AY1106" s="599">
        <f>BA1106+AZ1106</f>
        <v>0</v>
      </c>
      <c r="AZ1106" s="524">
        <f>SUM(AZ1102:AZ1105)</f>
        <v>0</v>
      </c>
      <c r="BA1106" s="525">
        <f>SUM(BA1102:BA1105)</f>
        <v>0</v>
      </c>
      <c r="BB1106" s="71" t="s">
        <v>229</v>
      </c>
      <c r="BC1106" s="462"/>
      <c r="BD1106" s="599">
        <f>BF1106+BE1106</f>
        <v>0</v>
      </c>
      <c r="BE1106" s="524">
        <f>SUM(BE1102:BE1105)</f>
        <v>0</v>
      </c>
      <c r="BF1106" s="525">
        <f>SUM(BF1102:BF1105)</f>
        <v>0</v>
      </c>
      <c r="BG1106" s="71" t="s">
        <v>229</v>
      </c>
      <c r="BH1106" s="462"/>
      <c r="BI1106" s="599">
        <f>BK1106+BJ1106</f>
        <v>0</v>
      </c>
      <c r="BJ1106" s="524">
        <f>SUM(BJ1102:BJ1105)</f>
        <v>0</v>
      </c>
      <c r="BK1106" s="525">
        <f>SUM(BK1102:BK1105)</f>
        <v>0</v>
      </c>
      <c r="BL1106" s="71" t="s">
        <v>229</v>
      </c>
      <c r="BM1106" s="462"/>
      <c r="BN1106" s="601">
        <f>BP1106+BO1106</f>
        <v>0</v>
      </c>
      <c r="BO1106" s="524">
        <f>SUM(BO1102:BO1105)</f>
        <v>0</v>
      </c>
      <c r="BP1106" s="532">
        <f>SUM(BP1102:BP1105)</f>
        <v>0</v>
      </c>
      <c r="BQ1106" s="71" t="s">
        <v>229</v>
      </c>
      <c r="BR1106" s="462"/>
      <c r="BS1106" s="601">
        <f>BU1106+BT1106</f>
        <v>0</v>
      </c>
      <c r="BT1106" s="524">
        <f>SUM(BT1102:BT1105)</f>
        <v>0</v>
      </c>
      <c r="BU1106" s="532">
        <f>SUM(BU1102:BU1105)</f>
        <v>0</v>
      </c>
      <c r="BV1106" s="71" t="s">
        <v>229</v>
      </c>
      <c r="BW1106" s="462"/>
      <c r="BX1106" s="601">
        <f>BZ1106+BY1106</f>
        <v>0</v>
      </c>
      <c r="BY1106" s="524">
        <f>SUM(BY1102:BY1105)</f>
        <v>0</v>
      </c>
      <c r="BZ1106" s="532">
        <f>SUM(BZ1102:BZ1105)</f>
        <v>0</v>
      </c>
      <c r="CA1106" s="467">
        <f>BX1106+BS1106+BN1106+BI1106+BD1106+AY1106+AT1106+AO1106+AJ1106+AE1106+Z1106+U1106+P1106+K1106+F1106</f>
        <v>143</v>
      </c>
      <c r="CB1106" s="415">
        <f>SUM(CB1102:CB1105)</f>
        <v>0</v>
      </c>
      <c r="CC1106" s="702">
        <f>SUM(CC1102:CC1105)</f>
        <v>143</v>
      </c>
    </row>
    <row r="1107" spans="1:81" ht="18" customHeight="1" thickBot="1">
      <c r="A1107" s="1184"/>
      <c r="B1107" s="1153" t="s">
        <v>66</v>
      </c>
      <c r="C1107" s="1154"/>
      <c r="D1107" s="474" t="s">
        <v>230</v>
      </c>
      <c r="E1107" s="475"/>
      <c r="F1107" s="599">
        <f>G1107</f>
        <v>0</v>
      </c>
      <c r="G1107" s="554">
        <f>G1106+G1095</f>
        <v>0</v>
      </c>
      <c r="H1107" s="690"/>
      <c r="I1107" s="474" t="s">
        <v>230</v>
      </c>
      <c r="J1107" s="475"/>
      <c r="K1107" s="599">
        <f>L1107</f>
        <v>0</v>
      </c>
      <c r="L1107" s="554">
        <f>L1106+L1095</f>
        <v>0</v>
      </c>
      <c r="M1107" s="690"/>
      <c r="N1107" s="474" t="s">
        <v>230</v>
      </c>
      <c r="O1107" s="462"/>
      <c r="P1107" s="599">
        <f>R1107+Q1107</f>
        <v>4239</v>
      </c>
      <c r="Q1107" s="524">
        <f>Q1106+Q1095</f>
        <v>1</v>
      </c>
      <c r="R1107" s="525">
        <f>R1106+R1095</f>
        <v>4238</v>
      </c>
      <c r="S1107" s="474" t="s">
        <v>230</v>
      </c>
      <c r="T1107" s="462"/>
      <c r="U1107" s="599">
        <f>W1107+V1107</f>
        <v>4050</v>
      </c>
      <c r="V1107" s="524">
        <f>V1106+V1095</f>
        <v>0</v>
      </c>
      <c r="W1107" s="525">
        <f>W1106+W1095</f>
        <v>4050</v>
      </c>
      <c r="X1107" s="474" t="s">
        <v>230</v>
      </c>
      <c r="Y1107" s="462"/>
      <c r="Z1107" s="599">
        <f>AB1107+AA1107</f>
        <v>3227</v>
      </c>
      <c r="AA1107" s="524">
        <f>AA1106+AA1095</f>
        <v>1</v>
      </c>
      <c r="AB1107" s="525">
        <f>AB1106+AB1095</f>
        <v>3226</v>
      </c>
      <c r="AC1107" s="474" t="s">
        <v>230</v>
      </c>
      <c r="AD1107" s="462"/>
      <c r="AE1107" s="599">
        <f>AG1107+AF1107</f>
        <v>0</v>
      </c>
      <c r="AF1107" s="524">
        <f>AF1106+AF1095</f>
        <v>0</v>
      </c>
      <c r="AG1107" s="525">
        <f>AG1106+AG1095</f>
        <v>0</v>
      </c>
      <c r="AH1107" s="474" t="s">
        <v>230</v>
      </c>
      <c r="AI1107" s="462"/>
      <c r="AJ1107" s="599">
        <f>AL1107+AK1107</f>
        <v>0</v>
      </c>
      <c r="AK1107" s="524">
        <f>AK1106+AK1095</f>
        <v>0</v>
      </c>
      <c r="AL1107" s="525">
        <f>AL1106+AL1095</f>
        <v>0</v>
      </c>
      <c r="AM1107" s="474" t="s">
        <v>230</v>
      </c>
      <c r="AN1107" s="462"/>
      <c r="AO1107" s="599">
        <f>AQ1107+AP1107</f>
        <v>0</v>
      </c>
      <c r="AP1107" s="524">
        <f>AP1106+AP1095</f>
        <v>0</v>
      </c>
      <c r="AQ1107" s="525">
        <f>AQ1106+AQ1095</f>
        <v>0</v>
      </c>
      <c r="AR1107" s="474" t="s">
        <v>230</v>
      </c>
      <c r="AS1107" s="462"/>
      <c r="AT1107" s="599">
        <f>AV1107+AU1107</f>
        <v>0</v>
      </c>
      <c r="AU1107" s="524">
        <f>AU1106+AU1095</f>
        <v>0</v>
      </c>
      <c r="AV1107" s="525">
        <f>AV1106+AV1095</f>
        <v>0</v>
      </c>
      <c r="AW1107" s="474" t="s">
        <v>230</v>
      </c>
      <c r="AX1107" s="462"/>
      <c r="AY1107" s="599">
        <f>BA1107+AZ1107</f>
        <v>0</v>
      </c>
      <c r="AZ1107" s="524">
        <f>AZ1106+AZ1095</f>
        <v>0</v>
      </c>
      <c r="BA1107" s="525">
        <f>BA1106+BA1095</f>
        <v>0</v>
      </c>
      <c r="BB1107" s="474" t="s">
        <v>230</v>
      </c>
      <c r="BC1107" s="462"/>
      <c r="BD1107" s="599">
        <f>BF1107+BE1107</f>
        <v>0</v>
      </c>
      <c r="BE1107" s="524">
        <f>BE1106+BE1095</f>
        <v>0</v>
      </c>
      <c r="BF1107" s="525">
        <f>BF1106+BF1095</f>
        <v>0</v>
      </c>
      <c r="BG1107" s="474" t="s">
        <v>230</v>
      </c>
      <c r="BH1107" s="462"/>
      <c r="BI1107" s="599">
        <f>BK1107+BJ1107</f>
        <v>0</v>
      </c>
      <c r="BJ1107" s="524">
        <f>BJ1106+BJ1095</f>
        <v>0</v>
      </c>
      <c r="BK1107" s="525">
        <f>BK1106+BK1095</f>
        <v>0</v>
      </c>
      <c r="BL1107" s="474" t="s">
        <v>230</v>
      </c>
      <c r="BM1107" s="462"/>
      <c r="BN1107" s="601">
        <f>BP1107+BO1107</f>
        <v>0</v>
      </c>
      <c r="BO1107" s="524">
        <f>BO1106+BO1095</f>
        <v>0</v>
      </c>
      <c r="BP1107" s="532">
        <f>BP1106+BP1095</f>
        <v>0</v>
      </c>
      <c r="BQ1107" s="474" t="s">
        <v>230</v>
      </c>
      <c r="BR1107" s="462"/>
      <c r="BS1107" s="601">
        <f>BU1107+BT1107</f>
        <v>0</v>
      </c>
      <c r="BT1107" s="524">
        <f>BT1106+BT1095</f>
        <v>0</v>
      </c>
      <c r="BU1107" s="532">
        <f>BU1106+BU1095</f>
        <v>0</v>
      </c>
      <c r="BV1107" s="474" t="s">
        <v>230</v>
      </c>
      <c r="BW1107" s="462"/>
      <c r="BX1107" s="601">
        <f>BZ1107+BY1107</f>
        <v>0</v>
      </c>
      <c r="BY1107" s="524">
        <f>BY1106+BY1095</f>
        <v>0</v>
      </c>
      <c r="BZ1107" s="532">
        <f>BZ1106+BZ1095</f>
        <v>0</v>
      </c>
      <c r="CA1107" s="467">
        <f>BX1107+BS1107+BN1107+BI1107+BD1107+AY1107+AT1107+AO1107+AJ1107+AE1107+Z1107+U1107+P1107+K1107+F1107</f>
        <v>11516</v>
      </c>
      <c r="CB1107" s="416">
        <f>CB1106+SUM(CC1066:CC1089)</f>
        <v>415</v>
      </c>
      <c r="CC1107" s="703">
        <f>CC1106+SUM(CC1051:CC1065)-CC1090</f>
        <v>11099</v>
      </c>
    </row>
    <row r="1108" spans="1:81" ht="34.799999999999997" customHeight="1" thickBot="1">
      <c r="A1108" s="493" t="s">
        <v>80</v>
      </c>
      <c r="B1108" s="1155">
        <f>職員設定!B28</f>
        <v>20</v>
      </c>
      <c r="C1108" s="1156"/>
      <c r="D1108" s="43"/>
      <c r="E1108" s="24" t="s">
        <v>4</v>
      </c>
      <c r="F1108" s="24" t="s">
        <v>33</v>
      </c>
      <c r="G1108" s="364" t="s">
        <v>51</v>
      </c>
      <c r="H1108" s="375" t="s">
        <v>165</v>
      </c>
      <c r="I1108" s="43"/>
      <c r="J1108" s="24" t="s">
        <v>4</v>
      </c>
      <c r="K1108" s="24" t="s">
        <v>33</v>
      </c>
      <c r="L1108" s="143" t="s">
        <v>51</v>
      </c>
      <c r="M1108" s="375" t="s">
        <v>165</v>
      </c>
      <c r="N1108" s="43"/>
      <c r="O1108" s="24" t="s">
        <v>4</v>
      </c>
      <c r="P1108" s="24" t="s">
        <v>78</v>
      </c>
      <c r="Q1108" s="364" t="s">
        <v>51</v>
      </c>
      <c r="R1108" s="410" t="s">
        <v>225</v>
      </c>
      <c r="S1108" s="43"/>
      <c r="T1108" s="24" t="s">
        <v>4</v>
      </c>
      <c r="U1108" s="24" t="s">
        <v>78</v>
      </c>
      <c r="V1108" s="364" t="s">
        <v>51</v>
      </c>
      <c r="W1108" s="410" t="s">
        <v>225</v>
      </c>
      <c r="X1108" s="43"/>
      <c r="Y1108" s="24" t="s">
        <v>4</v>
      </c>
      <c r="Z1108" s="24" t="s">
        <v>78</v>
      </c>
      <c r="AA1108" s="364" t="s">
        <v>51</v>
      </c>
      <c r="AB1108" s="410" t="s">
        <v>225</v>
      </c>
      <c r="AC1108" s="43"/>
      <c r="AD1108" s="24" t="s">
        <v>4</v>
      </c>
      <c r="AE1108" s="24" t="s">
        <v>78</v>
      </c>
      <c r="AF1108" s="364" t="s">
        <v>51</v>
      </c>
      <c r="AG1108" s="410" t="s">
        <v>225</v>
      </c>
      <c r="AH1108" s="43"/>
      <c r="AI1108" s="24" t="s">
        <v>4</v>
      </c>
      <c r="AJ1108" s="24" t="s">
        <v>78</v>
      </c>
      <c r="AK1108" s="364" t="s">
        <v>51</v>
      </c>
      <c r="AL1108" s="410" t="s">
        <v>225</v>
      </c>
      <c r="AM1108" s="43"/>
      <c r="AN1108" s="24" t="s">
        <v>4</v>
      </c>
      <c r="AO1108" s="24" t="s">
        <v>78</v>
      </c>
      <c r="AP1108" s="364" t="s">
        <v>51</v>
      </c>
      <c r="AQ1108" s="410" t="s">
        <v>225</v>
      </c>
      <c r="AR1108" s="43"/>
      <c r="AS1108" s="24" t="s">
        <v>4</v>
      </c>
      <c r="AT1108" s="24" t="s">
        <v>78</v>
      </c>
      <c r="AU1108" s="364" t="s">
        <v>51</v>
      </c>
      <c r="AV1108" s="410" t="s">
        <v>225</v>
      </c>
      <c r="AW1108" s="43"/>
      <c r="AX1108" s="24" t="s">
        <v>4</v>
      </c>
      <c r="AY1108" s="24" t="s">
        <v>78</v>
      </c>
      <c r="AZ1108" s="364" t="s">
        <v>51</v>
      </c>
      <c r="BA1108" s="410" t="s">
        <v>225</v>
      </c>
      <c r="BB1108" s="43"/>
      <c r="BC1108" s="24" t="s">
        <v>4</v>
      </c>
      <c r="BD1108" s="24" t="s">
        <v>78</v>
      </c>
      <c r="BE1108" s="364" t="s">
        <v>51</v>
      </c>
      <c r="BF1108" s="410" t="s">
        <v>225</v>
      </c>
      <c r="BG1108" s="43"/>
      <c r="BH1108" s="24" t="s">
        <v>4</v>
      </c>
      <c r="BI1108" s="24" t="s">
        <v>78</v>
      </c>
      <c r="BJ1108" s="364" t="s">
        <v>51</v>
      </c>
      <c r="BK1108" s="410" t="s">
        <v>225</v>
      </c>
      <c r="BL1108" s="43"/>
      <c r="BM1108" s="24" t="s">
        <v>4</v>
      </c>
      <c r="BN1108" s="24" t="s">
        <v>33</v>
      </c>
      <c r="BO1108" s="364" t="s">
        <v>51</v>
      </c>
      <c r="BP1108" s="410" t="s">
        <v>225</v>
      </c>
      <c r="BQ1108" s="43"/>
      <c r="BR1108" s="24" t="s">
        <v>4</v>
      </c>
      <c r="BS1108" s="24" t="s">
        <v>33</v>
      </c>
      <c r="BT1108" s="364" t="s">
        <v>51</v>
      </c>
      <c r="BU1108" s="410" t="s">
        <v>225</v>
      </c>
      <c r="BV1108" s="43"/>
      <c r="BW1108" s="24" t="s">
        <v>4</v>
      </c>
      <c r="BX1108" s="24" t="s">
        <v>33</v>
      </c>
      <c r="BY1108" s="364" t="s">
        <v>51</v>
      </c>
      <c r="BZ1108" s="410" t="s">
        <v>225</v>
      </c>
      <c r="CA1108" s="411" t="s">
        <v>0</v>
      </c>
      <c r="CB1108" s="412" t="s">
        <v>157</v>
      </c>
      <c r="CC1108" s="696" t="s">
        <v>225</v>
      </c>
    </row>
    <row r="1109" spans="1:81" ht="18" customHeight="1">
      <c r="A1109" s="1180" t="str">
        <f>職員設定!C28</f>
        <v>T</v>
      </c>
      <c r="B1109" s="1159" t="s">
        <v>39</v>
      </c>
      <c r="C1109" s="1164" t="s">
        <v>2</v>
      </c>
      <c r="D1109" s="109" t="s">
        <v>37</v>
      </c>
      <c r="E1109" s="32">
        <v>164000</v>
      </c>
      <c r="F1109" s="1000">
        <f>職員設定!$D$28</f>
        <v>1</v>
      </c>
      <c r="G1109" s="1045">
        <f>E1111*F1109-H1109</f>
        <v>0</v>
      </c>
      <c r="H1109" s="1095">
        <v>4000</v>
      </c>
      <c r="I1109" s="109" t="s">
        <v>37</v>
      </c>
      <c r="J1109" s="32">
        <v>164000</v>
      </c>
      <c r="K1109" s="1000">
        <f>職員設定!$D$28</f>
        <v>1</v>
      </c>
      <c r="L1109" s="1045">
        <f>J1111*K1109-M1109</f>
        <v>0</v>
      </c>
      <c r="M1109" s="1095">
        <v>4000</v>
      </c>
      <c r="N1109" s="109" t="s">
        <v>37</v>
      </c>
      <c r="O1109" s="32">
        <v>164000</v>
      </c>
      <c r="P1109" s="1000">
        <f>職員設定!$D$28</f>
        <v>1</v>
      </c>
      <c r="Q1109" s="1045">
        <f>O1111*P1109-R1109</f>
        <v>0</v>
      </c>
      <c r="R1109" s="970">
        <f>IF(O1109="",0,$M$1109)</f>
        <v>4000</v>
      </c>
      <c r="S1109" s="109" t="s">
        <v>37</v>
      </c>
      <c r="T1109" s="32">
        <v>164000</v>
      </c>
      <c r="U1109" s="1000">
        <f>職員設定!$D$28</f>
        <v>1</v>
      </c>
      <c r="V1109" s="1045">
        <f>T1111*U1109-W1109</f>
        <v>0</v>
      </c>
      <c r="W1109" s="970">
        <f>IF(T1109="",0,$M$1109)</f>
        <v>4000</v>
      </c>
      <c r="X1109" s="109" t="s">
        <v>37</v>
      </c>
      <c r="Y1109" s="32">
        <v>164000</v>
      </c>
      <c r="Z1109" s="1000">
        <f>職員設定!$D$28</f>
        <v>1</v>
      </c>
      <c r="AA1109" s="1045">
        <f>Y1111*Z1109-AB1109</f>
        <v>0</v>
      </c>
      <c r="AB1109" s="970">
        <f>IF(Y1109="",0,$M$1109)</f>
        <v>4000</v>
      </c>
      <c r="AC1109" s="109" t="s">
        <v>37</v>
      </c>
      <c r="AD1109" s="32"/>
      <c r="AE1109" s="1000">
        <f>職員設定!$D$28</f>
        <v>1</v>
      </c>
      <c r="AF1109" s="1045">
        <f>AD1111*AE1109-AG1109</f>
        <v>0</v>
      </c>
      <c r="AG1109" s="970">
        <f>IF(AD1109="",0,$M$1109)</f>
        <v>0</v>
      </c>
      <c r="AH1109" s="109" t="s">
        <v>37</v>
      </c>
      <c r="AI1109" s="32"/>
      <c r="AJ1109" s="1000">
        <f>職員設定!$D$28</f>
        <v>1</v>
      </c>
      <c r="AK1109" s="1045">
        <f>AI1111*AJ1109-AL1109</f>
        <v>0</v>
      </c>
      <c r="AL1109" s="970">
        <f>IF(AI1109="",0,$M$1109)</f>
        <v>0</v>
      </c>
      <c r="AM1109" s="109" t="s">
        <v>37</v>
      </c>
      <c r="AN1109" s="32"/>
      <c r="AO1109" s="1000">
        <f>職員設定!$D$28</f>
        <v>1</v>
      </c>
      <c r="AP1109" s="1045">
        <f>AN1111*AO1109-AQ1109</f>
        <v>0</v>
      </c>
      <c r="AQ1109" s="970">
        <f>IF(AN1109="",0,$M$1109)</f>
        <v>0</v>
      </c>
      <c r="AR1109" s="109" t="s">
        <v>37</v>
      </c>
      <c r="AS1109" s="32"/>
      <c r="AT1109" s="1000">
        <f>職員設定!$D$28</f>
        <v>1</v>
      </c>
      <c r="AU1109" s="1045">
        <f>AS1111*AT1109-AV1109</f>
        <v>0</v>
      </c>
      <c r="AV1109" s="970">
        <f>IF(AS1109="",0,$M$1109)</f>
        <v>0</v>
      </c>
      <c r="AW1109" s="109" t="s">
        <v>37</v>
      </c>
      <c r="AX1109" s="32"/>
      <c r="AY1109" s="1000">
        <f>職員設定!$D$28</f>
        <v>1</v>
      </c>
      <c r="AZ1109" s="1045">
        <f>AX1111*AY1109-BA1109</f>
        <v>0</v>
      </c>
      <c r="BA1109" s="970">
        <f>IF(AX1109="",0,$M$1109)</f>
        <v>0</v>
      </c>
      <c r="BB1109" s="109" t="s">
        <v>37</v>
      </c>
      <c r="BC1109" s="32"/>
      <c r="BD1109" s="1000">
        <f>職員設定!$D$28</f>
        <v>1</v>
      </c>
      <c r="BE1109" s="1045">
        <f>BC1111*BD1109-BF1109</f>
        <v>0</v>
      </c>
      <c r="BF1109" s="970">
        <f>IF(BC1109="",0,$M$1109)</f>
        <v>0</v>
      </c>
      <c r="BG1109" s="109" t="s">
        <v>37</v>
      </c>
      <c r="BH1109" s="32"/>
      <c r="BI1109" s="1000">
        <f>職員設定!$D$28</f>
        <v>1</v>
      </c>
      <c r="BJ1109" s="1045">
        <f>BH1111*BI1109-BK1109</f>
        <v>0</v>
      </c>
      <c r="BK1109" s="970">
        <f>IF(BH1109="",0,$M$1109)</f>
        <v>0</v>
      </c>
      <c r="BL1109" s="256"/>
      <c r="BM1109" s="76"/>
      <c r="BN1109" s="1000">
        <f>職員設定!$D$28</f>
        <v>1</v>
      </c>
      <c r="BO1109" s="983"/>
      <c r="BP1109" s="960"/>
      <c r="BQ1109" s="256"/>
      <c r="BR1109" s="76"/>
      <c r="BS1109" s="1000">
        <f>職員設定!$D$28</f>
        <v>1</v>
      </c>
      <c r="BT1109" s="983"/>
      <c r="BU1109" s="960"/>
      <c r="BV1109" s="256"/>
      <c r="BW1109" s="76"/>
      <c r="BX1109" s="1000">
        <f>職員設定!$D$28</f>
        <v>1</v>
      </c>
      <c r="BY1109" s="983"/>
      <c r="BZ1109" s="960"/>
      <c r="CA1109" s="1086">
        <f>BJ1109+BK1109+BE1109+BF1109+AZ1109+BA1109+AU1109+AV1109+AP1109+AQ1109+AK1109+AL1109+AF1109+AG1109+AA1109+AB1109+V1109+W1109+Q1109+R1109+L1109+M1109+G1109+H1109</f>
        <v>20000</v>
      </c>
      <c r="CB1109" s="1087">
        <f>H1109+M1109</f>
        <v>8000</v>
      </c>
      <c r="CC1109" s="1025">
        <f>BK1109+BF1109+BA1109+AV1109+AQ1109+AL1109+AG1109+AB1109+W1109+R1109</f>
        <v>12000</v>
      </c>
    </row>
    <row r="1110" spans="1:81" s="230" customFormat="1" ht="18" customHeight="1">
      <c r="A1110" s="1180"/>
      <c r="B1110" s="1160"/>
      <c r="C1110" s="1165"/>
      <c r="D1110" s="45" t="s">
        <v>1</v>
      </c>
      <c r="E1110" s="149">
        <f>IF(E1109&lt;&gt;"",職員設定!E28,"0")</f>
        <v>160000</v>
      </c>
      <c r="F1110" s="1001"/>
      <c r="G1110" s="1046"/>
      <c r="H1110" s="1103"/>
      <c r="I1110" s="45" t="s">
        <v>1</v>
      </c>
      <c r="J1110" s="149">
        <f>IF(J1109&lt;&gt;"",職員設定!E28,"0")</f>
        <v>160000</v>
      </c>
      <c r="K1110" s="1001"/>
      <c r="L1110" s="1046"/>
      <c r="M1110" s="1103"/>
      <c r="N1110" s="45" t="s">
        <v>1</v>
      </c>
      <c r="O1110" s="149">
        <f>IF(O1109&lt;&gt;"",職員設定!$E$28,"0")</f>
        <v>160000</v>
      </c>
      <c r="P1110" s="1001"/>
      <c r="Q1110" s="1046"/>
      <c r="R1110" s="971"/>
      <c r="S1110" s="45" t="s">
        <v>1</v>
      </c>
      <c r="T1110" s="149">
        <f>IF(T1109&lt;&gt;"",職員設定!$E$28,"0")</f>
        <v>160000</v>
      </c>
      <c r="U1110" s="1001"/>
      <c r="V1110" s="1046"/>
      <c r="W1110" s="993"/>
      <c r="X1110" s="45" t="s">
        <v>1</v>
      </c>
      <c r="Y1110" s="149">
        <f>IF(Y1109&lt;&gt;"",職員設定!$E$28,"0")</f>
        <v>160000</v>
      </c>
      <c r="Z1110" s="1001"/>
      <c r="AA1110" s="1046"/>
      <c r="AB1110" s="971"/>
      <c r="AC1110" s="45" t="s">
        <v>1</v>
      </c>
      <c r="AD1110" s="149" t="str">
        <f>IF(AD1109&lt;&gt;"",職員設定!$E$28,"0")</f>
        <v>0</v>
      </c>
      <c r="AE1110" s="1001"/>
      <c r="AF1110" s="1046"/>
      <c r="AG1110" s="971"/>
      <c r="AH1110" s="45" t="s">
        <v>1</v>
      </c>
      <c r="AI1110" s="149" t="str">
        <f>IF(AI1109&lt;&gt;"",職員設定!$E$28,"0")</f>
        <v>0</v>
      </c>
      <c r="AJ1110" s="1001"/>
      <c r="AK1110" s="1046"/>
      <c r="AL1110" s="971"/>
      <c r="AM1110" s="45" t="s">
        <v>1</v>
      </c>
      <c r="AN1110" s="149" t="str">
        <f>IF(AN1109&lt;&gt;"",職員設定!$E$28,"0")</f>
        <v>0</v>
      </c>
      <c r="AO1110" s="1001"/>
      <c r="AP1110" s="1046"/>
      <c r="AQ1110" s="971"/>
      <c r="AR1110" s="45" t="s">
        <v>1</v>
      </c>
      <c r="AS1110" s="149" t="str">
        <f>IF(AS1109&lt;&gt;"",職員設定!$E$28,"0")</f>
        <v>0</v>
      </c>
      <c r="AT1110" s="1001"/>
      <c r="AU1110" s="1046"/>
      <c r="AV1110" s="971"/>
      <c r="AW1110" s="45" t="s">
        <v>1</v>
      </c>
      <c r="AX1110" s="149" t="str">
        <f>IF(AX1109&lt;&gt;"",職員設定!$E$28,"0")</f>
        <v>0</v>
      </c>
      <c r="AY1110" s="1001"/>
      <c r="AZ1110" s="1046"/>
      <c r="BA1110" s="971"/>
      <c r="BB1110" s="45" t="s">
        <v>1</v>
      </c>
      <c r="BC1110" s="149" t="str">
        <f>IF(BC1109&lt;&gt;"",職員設定!$E$28,"0")</f>
        <v>0</v>
      </c>
      <c r="BD1110" s="1001"/>
      <c r="BE1110" s="1046"/>
      <c r="BF1110" s="971"/>
      <c r="BG1110" s="45" t="s">
        <v>1</v>
      </c>
      <c r="BH1110" s="149" t="str">
        <f>IF(BH1109&lt;&gt;"",職員設定!$E$28,"0")</f>
        <v>0</v>
      </c>
      <c r="BI1110" s="1001"/>
      <c r="BJ1110" s="1046"/>
      <c r="BK1110" s="971"/>
      <c r="BL1110" s="45"/>
      <c r="BM1110" s="149"/>
      <c r="BN1110" s="1001"/>
      <c r="BO1110" s="984"/>
      <c r="BP1110" s="954"/>
      <c r="BQ1110" s="45"/>
      <c r="BR1110" s="149"/>
      <c r="BS1110" s="1001"/>
      <c r="BT1110" s="984"/>
      <c r="BU1110" s="954"/>
      <c r="BV1110" s="45"/>
      <c r="BW1110" s="149"/>
      <c r="BX1110" s="1001"/>
      <c r="BY1110" s="984"/>
      <c r="BZ1110" s="954"/>
      <c r="CA1110" s="1080"/>
      <c r="CB1110" s="1022"/>
      <c r="CC1110" s="1026"/>
    </row>
    <row r="1111" spans="1:81" ht="18" customHeight="1" thickBot="1">
      <c r="A1111" s="1180"/>
      <c r="B1111" s="1160"/>
      <c r="C1111" s="1166"/>
      <c r="D1111" s="46" t="s">
        <v>51</v>
      </c>
      <c r="E1111" s="18">
        <f>E1109-E1110</f>
        <v>4000</v>
      </c>
      <c r="F1111" s="1001"/>
      <c r="G1111" s="1047"/>
      <c r="H1111" s="1104"/>
      <c r="I1111" s="46" t="s">
        <v>51</v>
      </c>
      <c r="J1111" s="18">
        <f>J1109-J1110</f>
        <v>4000</v>
      </c>
      <c r="K1111" s="1001"/>
      <c r="L1111" s="1047"/>
      <c r="M1111" s="1104"/>
      <c r="N1111" s="46" t="s">
        <v>51</v>
      </c>
      <c r="O1111" s="18">
        <f>O1109-O1110</f>
        <v>4000</v>
      </c>
      <c r="P1111" s="1001"/>
      <c r="Q1111" s="1047"/>
      <c r="R1111" s="972"/>
      <c r="S1111" s="46" t="s">
        <v>51</v>
      </c>
      <c r="T1111" s="18">
        <f>T1109-T1110</f>
        <v>4000</v>
      </c>
      <c r="U1111" s="1001"/>
      <c r="V1111" s="1047"/>
      <c r="W1111" s="994"/>
      <c r="X1111" s="46" t="s">
        <v>51</v>
      </c>
      <c r="Y1111" s="18">
        <f>Y1109-Y1110</f>
        <v>4000</v>
      </c>
      <c r="Z1111" s="1001"/>
      <c r="AA1111" s="1047"/>
      <c r="AB1111" s="972"/>
      <c r="AC1111" s="46" t="s">
        <v>51</v>
      </c>
      <c r="AD1111" s="18">
        <f>AD1109-AD1110</f>
        <v>0</v>
      </c>
      <c r="AE1111" s="1001"/>
      <c r="AF1111" s="1047"/>
      <c r="AG1111" s="972"/>
      <c r="AH1111" s="46" t="s">
        <v>51</v>
      </c>
      <c r="AI1111" s="18">
        <f>AI1109-AI1110</f>
        <v>0</v>
      </c>
      <c r="AJ1111" s="1001"/>
      <c r="AK1111" s="1047"/>
      <c r="AL1111" s="972"/>
      <c r="AM1111" s="46" t="s">
        <v>51</v>
      </c>
      <c r="AN1111" s="18">
        <f>AN1109-AN1110</f>
        <v>0</v>
      </c>
      <c r="AO1111" s="1001"/>
      <c r="AP1111" s="1047"/>
      <c r="AQ1111" s="972"/>
      <c r="AR1111" s="46" t="s">
        <v>51</v>
      </c>
      <c r="AS1111" s="18">
        <f>AS1109-AS1110</f>
        <v>0</v>
      </c>
      <c r="AT1111" s="1001"/>
      <c r="AU1111" s="1047"/>
      <c r="AV1111" s="972"/>
      <c r="AW1111" s="46" t="s">
        <v>51</v>
      </c>
      <c r="AX1111" s="18">
        <f>AX1109-AX1110</f>
        <v>0</v>
      </c>
      <c r="AY1111" s="1001"/>
      <c r="AZ1111" s="1047"/>
      <c r="BA1111" s="972"/>
      <c r="BB1111" s="46" t="s">
        <v>51</v>
      </c>
      <c r="BC1111" s="18">
        <f>BC1109-BC1110</f>
        <v>0</v>
      </c>
      <c r="BD1111" s="1001"/>
      <c r="BE1111" s="1047"/>
      <c r="BF1111" s="972"/>
      <c r="BG1111" s="46" t="s">
        <v>51</v>
      </c>
      <c r="BH1111" s="18">
        <f>BH1109-BH1110</f>
        <v>0</v>
      </c>
      <c r="BI1111" s="1001"/>
      <c r="BJ1111" s="1047"/>
      <c r="BK1111" s="972"/>
      <c r="BL1111" s="77"/>
      <c r="BM1111" s="78"/>
      <c r="BN1111" s="1001"/>
      <c r="BO1111" s="985"/>
      <c r="BP1111" s="955"/>
      <c r="BQ1111" s="77"/>
      <c r="BR1111" s="78"/>
      <c r="BS1111" s="1001"/>
      <c r="BT1111" s="985"/>
      <c r="BU1111" s="955"/>
      <c r="BV1111" s="77"/>
      <c r="BW1111" s="78"/>
      <c r="BX1111" s="1001"/>
      <c r="BY1111" s="985"/>
      <c r="BZ1111" s="955"/>
      <c r="CA1111" s="1081"/>
      <c r="CB1111" s="1023"/>
      <c r="CC1111" s="1027"/>
    </row>
    <row r="1112" spans="1:81" ht="18" customHeight="1">
      <c r="A1112" s="1180"/>
      <c r="B1112" s="1161"/>
      <c r="C1112" s="1167" t="str">
        <f>職員設定!$F$7</f>
        <v>資格手当</v>
      </c>
      <c r="D1112" s="44" t="s">
        <v>38</v>
      </c>
      <c r="E1112" s="32">
        <v>10000</v>
      </c>
      <c r="F1112" s="1001"/>
      <c r="G1112" s="1045">
        <f>E1114*F1109-H1112</f>
        <v>10000</v>
      </c>
      <c r="H1112" s="1095"/>
      <c r="I1112" s="44" t="s">
        <v>38</v>
      </c>
      <c r="J1112" s="32">
        <v>10000</v>
      </c>
      <c r="K1112" s="1001"/>
      <c r="L1112" s="1045">
        <f>J1114*K1109-M1112</f>
        <v>10000</v>
      </c>
      <c r="M1112" s="1095"/>
      <c r="N1112" s="44" t="s">
        <v>38</v>
      </c>
      <c r="O1112" s="32">
        <v>10000</v>
      </c>
      <c r="P1112" s="1001"/>
      <c r="Q1112" s="1045">
        <f>O1114*P1109-R1112</f>
        <v>10000</v>
      </c>
      <c r="R1112" s="970">
        <f>IF(O1109="",0,$M$1112)</f>
        <v>0</v>
      </c>
      <c r="S1112" s="44" t="s">
        <v>38</v>
      </c>
      <c r="T1112" s="32">
        <v>10000</v>
      </c>
      <c r="U1112" s="1001"/>
      <c r="V1112" s="1045">
        <f>T1114*U1109-W1112</f>
        <v>10000</v>
      </c>
      <c r="W1112" s="970">
        <f>IF(T1109="",0,$M$1112)</f>
        <v>0</v>
      </c>
      <c r="X1112" s="44" t="s">
        <v>38</v>
      </c>
      <c r="Y1112" s="32">
        <v>10000</v>
      </c>
      <c r="Z1112" s="1001"/>
      <c r="AA1112" s="1045">
        <f>Y1114*Z1109-AB1112</f>
        <v>10000</v>
      </c>
      <c r="AB1112" s="970">
        <f>IF(Y1109="",0,$M$1112)</f>
        <v>0</v>
      </c>
      <c r="AC1112" s="44" t="s">
        <v>38</v>
      </c>
      <c r="AD1112" s="32"/>
      <c r="AE1112" s="1001"/>
      <c r="AF1112" s="1045">
        <f>AD1114*AE1109-AG1112</f>
        <v>0</v>
      </c>
      <c r="AG1112" s="970">
        <f>IF(AD1109="",0,$M$1112)</f>
        <v>0</v>
      </c>
      <c r="AH1112" s="44" t="s">
        <v>38</v>
      </c>
      <c r="AI1112" s="32"/>
      <c r="AJ1112" s="1001"/>
      <c r="AK1112" s="1045">
        <f>AI1114*AJ1109-AL1112</f>
        <v>0</v>
      </c>
      <c r="AL1112" s="970">
        <f>IF(AI1109="",0,$M$1112)</f>
        <v>0</v>
      </c>
      <c r="AM1112" s="44" t="s">
        <v>38</v>
      </c>
      <c r="AN1112" s="32"/>
      <c r="AO1112" s="1001"/>
      <c r="AP1112" s="1045">
        <f>AN1114*AO1109-AQ1112</f>
        <v>0</v>
      </c>
      <c r="AQ1112" s="970">
        <f>IF(AN1109="",0,$M$1112)</f>
        <v>0</v>
      </c>
      <c r="AR1112" s="44" t="s">
        <v>38</v>
      </c>
      <c r="AS1112" s="32"/>
      <c r="AT1112" s="1001"/>
      <c r="AU1112" s="1045">
        <f>AS1114*AT1109-AV1112</f>
        <v>0</v>
      </c>
      <c r="AV1112" s="970">
        <f>IF(AS1109="",0,$M$1112)</f>
        <v>0</v>
      </c>
      <c r="AW1112" s="44" t="s">
        <v>38</v>
      </c>
      <c r="AX1112" s="32"/>
      <c r="AY1112" s="1001"/>
      <c r="AZ1112" s="1045">
        <f>AX1114*AY1109-BA1112</f>
        <v>0</v>
      </c>
      <c r="BA1112" s="970">
        <f>IF(AX1109="",0,$M$1112)</f>
        <v>0</v>
      </c>
      <c r="BB1112" s="44" t="s">
        <v>38</v>
      </c>
      <c r="BC1112" s="32"/>
      <c r="BD1112" s="1001"/>
      <c r="BE1112" s="1045">
        <f>BC1114*BD1109-BF1112</f>
        <v>0</v>
      </c>
      <c r="BF1112" s="970">
        <f>IF(BC1109="",0,$M$1112)</f>
        <v>0</v>
      </c>
      <c r="BG1112" s="44" t="s">
        <v>38</v>
      </c>
      <c r="BH1112" s="32"/>
      <c r="BI1112" s="1001"/>
      <c r="BJ1112" s="1045">
        <f>BH1114*BI1109-BK1112</f>
        <v>0</v>
      </c>
      <c r="BK1112" s="970">
        <f>IF(BH1109="",0,$M$1112)</f>
        <v>0</v>
      </c>
      <c r="BL1112" s="75"/>
      <c r="BM1112" s="76"/>
      <c r="BN1112" s="1001"/>
      <c r="BO1112" s="983"/>
      <c r="BP1112" s="960"/>
      <c r="BQ1112" s="75"/>
      <c r="BR1112" s="76"/>
      <c r="BS1112" s="1001"/>
      <c r="BT1112" s="983"/>
      <c r="BU1112" s="960"/>
      <c r="BV1112" s="75"/>
      <c r="BW1112" s="76"/>
      <c r="BX1112" s="1001"/>
      <c r="BY1112" s="983"/>
      <c r="BZ1112" s="960"/>
      <c r="CA1112" s="1003">
        <f t="shared" ref="CA1112" si="475">BJ1112+BK1112+BE1112+BF1112+AZ1112+BA1112+AU1112+AV1112+AP1112+AQ1112+AK1112+AL1112+AF1112+AG1112+AA1112+AB1112+V1112+W1112+Q1112+R1112+L1112+M1112+G1112+H1112</f>
        <v>50000</v>
      </c>
      <c r="CB1112" s="1019">
        <f t="shared" ref="CB1112" si="476">H1112+M1112</f>
        <v>0</v>
      </c>
      <c r="CC1112" s="1012">
        <f t="shared" ref="CC1112" si="477">BK1112+BF1112+BA1112+AV1112+AQ1112+AL1112+AG1112+AB1112+W1112+R1112</f>
        <v>0</v>
      </c>
    </row>
    <row r="1113" spans="1:81" s="230" customFormat="1" ht="18" customHeight="1">
      <c r="A1113" s="1180"/>
      <c r="B1113" s="1161"/>
      <c r="C1113" s="1168"/>
      <c r="D1113" s="45" t="s">
        <v>1</v>
      </c>
      <c r="E1113" s="149">
        <f>IF(E1112&lt;&gt;"",職員設定!F28,"0")</f>
        <v>0</v>
      </c>
      <c r="F1113" s="1001"/>
      <c r="G1113" s="1046"/>
      <c r="H1113" s="1103"/>
      <c r="I1113" s="45" t="s">
        <v>1</v>
      </c>
      <c r="J1113" s="149">
        <f>IF(J1112&lt;&gt;"",職員設定!F28,"0")</f>
        <v>0</v>
      </c>
      <c r="K1113" s="1001"/>
      <c r="L1113" s="1046"/>
      <c r="M1113" s="1103"/>
      <c r="N1113" s="45" t="s">
        <v>71</v>
      </c>
      <c r="O1113" s="149">
        <f>IF(O1112&lt;&gt;"",職員設定!$F$28,"0")</f>
        <v>0</v>
      </c>
      <c r="P1113" s="1001"/>
      <c r="Q1113" s="1046"/>
      <c r="R1113" s="971"/>
      <c r="S1113" s="45" t="s">
        <v>71</v>
      </c>
      <c r="T1113" s="149">
        <f>IF(T1112&lt;&gt;"",職員設定!$F$28,"0")</f>
        <v>0</v>
      </c>
      <c r="U1113" s="1001"/>
      <c r="V1113" s="1046"/>
      <c r="W1113" s="993"/>
      <c r="X1113" s="45" t="s">
        <v>71</v>
      </c>
      <c r="Y1113" s="149">
        <f>IF(Y1112&lt;&gt;"",職員設定!$F$28,"0")</f>
        <v>0</v>
      </c>
      <c r="Z1113" s="1001"/>
      <c r="AA1113" s="1046"/>
      <c r="AB1113" s="971"/>
      <c r="AC1113" s="45" t="s">
        <v>71</v>
      </c>
      <c r="AD1113" s="149" t="str">
        <f>IF(AD1112&lt;&gt;"",職員設定!$F$28,"0")</f>
        <v>0</v>
      </c>
      <c r="AE1113" s="1001"/>
      <c r="AF1113" s="1046"/>
      <c r="AG1113" s="971"/>
      <c r="AH1113" s="45" t="s">
        <v>71</v>
      </c>
      <c r="AI1113" s="149" t="str">
        <f>IF(AI1112&lt;&gt;"",職員設定!$F$28,"0")</f>
        <v>0</v>
      </c>
      <c r="AJ1113" s="1001"/>
      <c r="AK1113" s="1046"/>
      <c r="AL1113" s="971"/>
      <c r="AM1113" s="45" t="s">
        <v>71</v>
      </c>
      <c r="AN1113" s="149" t="str">
        <f>IF(AN1112&lt;&gt;"",職員設定!$F$28,"0")</f>
        <v>0</v>
      </c>
      <c r="AO1113" s="1001"/>
      <c r="AP1113" s="1046"/>
      <c r="AQ1113" s="971"/>
      <c r="AR1113" s="45" t="s">
        <v>71</v>
      </c>
      <c r="AS1113" s="149" t="str">
        <f>IF(AS1112&lt;&gt;"",職員設定!$F$28,"0")</f>
        <v>0</v>
      </c>
      <c r="AT1113" s="1001"/>
      <c r="AU1113" s="1046"/>
      <c r="AV1113" s="971"/>
      <c r="AW1113" s="45" t="s">
        <v>71</v>
      </c>
      <c r="AX1113" s="149" t="str">
        <f>IF(AX1112&lt;&gt;"",職員設定!$F$28,"0")</f>
        <v>0</v>
      </c>
      <c r="AY1113" s="1001"/>
      <c r="AZ1113" s="1046"/>
      <c r="BA1113" s="971"/>
      <c r="BB1113" s="45" t="s">
        <v>71</v>
      </c>
      <c r="BC1113" s="149" t="str">
        <f>IF(BC1112&lt;&gt;"",職員設定!$F$28,"0")</f>
        <v>0</v>
      </c>
      <c r="BD1113" s="1001"/>
      <c r="BE1113" s="1046"/>
      <c r="BF1113" s="971"/>
      <c r="BG1113" s="45" t="s">
        <v>71</v>
      </c>
      <c r="BH1113" s="149" t="str">
        <f>IF(BH1112&lt;&gt;"",職員設定!$F$28,"0")</f>
        <v>0</v>
      </c>
      <c r="BI1113" s="1001"/>
      <c r="BJ1113" s="1046"/>
      <c r="BK1113" s="971"/>
      <c r="BL1113" s="45"/>
      <c r="BM1113" s="149"/>
      <c r="BN1113" s="1001"/>
      <c r="BO1113" s="984"/>
      <c r="BP1113" s="954"/>
      <c r="BQ1113" s="45"/>
      <c r="BR1113" s="149"/>
      <c r="BS1113" s="1001"/>
      <c r="BT1113" s="984"/>
      <c r="BU1113" s="954"/>
      <c r="BV1113" s="45"/>
      <c r="BW1113" s="149"/>
      <c r="BX1113" s="1001"/>
      <c r="BY1113" s="984"/>
      <c r="BZ1113" s="954"/>
      <c r="CA1113" s="1004"/>
      <c r="CB1113" s="1020"/>
      <c r="CC1113" s="1013"/>
    </row>
    <row r="1114" spans="1:81" ht="18" customHeight="1" thickBot="1">
      <c r="A1114" s="1180"/>
      <c r="B1114" s="1161"/>
      <c r="C1114" s="1169"/>
      <c r="D1114" s="46" t="s">
        <v>51</v>
      </c>
      <c r="E1114" s="18">
        <f>E1112-E1113</f>
        <v>10000</v>
      </c>
      <c r="F1114" s="1001"/>
      <c r="G1114" s="1047"/>
      <c r="H1114" s="1104"/>
      <c r="I1114" s="46" t="s">
        <v>51</v>
      </c>
      <c r="J1114" s="18">
        <f>J1112-J1113</f>
        <v>10000</v>
      </c>
      <c r="K1114" s="1001"/>
      <c r="L1114" s="1047"/>
      <c r="M1114" s="1104"/>
      <c r="N1114" s="46" t="s">
        <v>51</v>
      </c>
      <c r="O1114" s="18">
        <f>O1112-O1113</f>
        <v>10000</v>
      </c>
      <c r="P1114" s="1001"/>
      <c r="Q1114" s="1047"/>
      <c r="R1114" s="972"/>
      <c r="S1114" s="46" t="s">
        <v>51</v>
      </c>
      <c r="T1114" s="18">
        <f>T1112-T1113</f>
        <v>10000</v>
      </c>
      <c r="U1114" s="1001"/>
      <c r="V1114" s="1047"/>
      <c r="W1114" s="994"/>
      <c r="X1114" s="46" t="s">
        <v>51</v>
      </c>
      <c r="Y1114" s="18">
        <f>Y1112-Y1113</f>
        <v>10000</v>
      </c>
      <c r="Z1114" s="1001"/>
      <c r="AA1114" s="1047"/>
      <c r="AB1114" s="972"/>
      <c r="AC1114" s="46" t="s">
        <v>51</v>
      </c>
      <c r="AD1114" s="18">
        <f>AD1112-AD1113</f>
        <v>0</v>
      </c>
      <c r="AE1114" s="1001"/>
      <c r="AF1114" s="1047"/>
      <c r="AG1114" s="972"/>
      <c r="AH1114" s="46" t="s">
        <v>51</v>
      </c>
      <c r="AI1114" s="18">
        <f>AI1112-AI1113</f>
        <v>0</v>
      </c>
      <c r="AJ1114" s="1001"/>
      <c r="AK1114" s="1047"/>
      <c r="AL1114" s="972"/>
      <c r="AM1114" s="46" t="s">
        <v>51</v>
      </c>
      <c r="AN1114" s="18">
        <f>AN1112-AN1113</f>
        <v>0</v>
      </c>
      <c r="AO1114" s="1001"/>
      <c r="AP1114" s="1047"/>
      <c r="AQ1114" s="972"/>
      <c r="AR1114" s="46" t="s">
        <v>51</v>
      </c>
      <c r="AS1114" s="18">
        <f>AS1112-AS1113</f>
        <v>0</v>
      </c>
      <c r="AT1114" s="1001"/>
      <c r="AU1114" s="1047"/>
      <c r="AV1114" s="972"/>
      <c r="AW1114" s="46" t="s">
        <v>51</v>
      </c>
      <c r="AX1114" s="18">
        <f>AX1112-AX1113</f>
        <v>0</v>
      </c>
      <c r="AY1114" s="1001"/>
      <c r="AZ1114" s="1047"/>
      <c r="BA1114" s="972"/>
      <c r="BB1114" s="46" t="s">
        <v>51</v>
      </c>
      <c r="BC1114" s="18">
        <f>BC1112-BC1113</f>
        <v>0</v>
      </c>
      <c r="BD1114" s="1001"/>
      <c r="BE1114" s="1047"/>
      <c r="BF1114" s="972"/>
      <c r="BG1114" s="46" t="s">
        <v>51</v>
      </c>
      <c r="BH1114" s="18">
        <f>BH1112-BH1113</f>
        <v>0</v>
      </c>
      <c r="BI1114" s="1001"/>
      <c r="BJ1114" s="1047"/>
      <c r="BK1114" s="972"/>
      <c r="BL1114" s="77"/>
      <c r="BM1114" s="78"/>
      <c r="BN1114" s="1001"/>
      <c r="BO1114" s="985"/>
      <c r="BP1114" s="955"/>
      <c r="BQ1114" s="77"/>
      <c r="BR1114" s="78"/>
      <c r="BS1114" s="1001"/>
      <c r="BT1114" s="985"/>
      <c r="BU1114" s="955"/>
      <c r="BV1114" s="77"/>
      <c r="BW1114" s="78"/>
      <c r="BX1114" s="1001"/>
      <c r="BY1114" s="985"/>
      <c r="BZ1114" s="955"/>
      <c r="CA1114" s="1005"/>
      <c r="CB1114" s="1021"/>
      <c r="CC1114" s="1014"/>
    </row>
    <row r="1115" spans="1:81" ht="18" customHeight="1">
      <c r="A1115" s="1180"/>
      <c r="B1115" s="1161"/>
      <c r="C1115" s="1170" t="str">
        <f>職員設定!$G$7</f>
        <v>役職手当</v>
      </c>
      <c r="D1115" s="44" t="s">
        <v>38</v>
      </c>
      <c r="E1115" s="32"/>
      <c r="F1115" s="1001"/>
      <c r="G1115" s="1045">
        <f>E1117*F1109-H1115</f>
        <v>0</v>
      </c>
      <c r="H1115" s="1095"/>
      <c r="I1115" s="44" t="s">
        <v>38</v>
      </c>
      <c r="J1115" s="32"/>
      <c r="K1115" s="1001"/>
      <c r="L1115" s="1045">
        <f>J1117*K1109-M1115</f>
        <v>0</v>
      </c>
      <c r="M1115" s="1095"/>
      <c r="N1115" s="44" t="s">
        <v>38</v>
      </c>
      <c r="O1115" s="32"/>
      <c r="P1115" s="1001"/>
      <c r="Q1115" s="1045">
        <f>O1117*P1109-R1115</f>
        <v>0</v>
      </c>
      <c r="R1115" s="970">
        <f>IF(O1109="",0,$M$1115)</f>
        <v>0</v>
      </c>
      <c r="S1115" s="44" t="s">
        <v>38</v>
      </c>
      <c r="T1115" s="32"/>
      <c r="U1115" s="1001"/>
      <c r="V1115" s="1045">
        <f>T1117*U1109-W1115</f>
        <v>0</v>
      </c>
      <c r="W1115" s="970">
        <f>IF(T1109="",0,$M$1115)</f>
        <v>0</v>
      </c>
      <c r="X1115" s="44" t="s">
        <v>38</v>
      </c>
      <c r="Y1115" s="32"/>
      <c r="Z1115" s="1001"/>
      <c r="AA1115" s="1045">
        <f>Y1117*Z1109-AB1115</f>
        <v>0</v>
      </c>
      <c r="AB1115" s="970">
        <f>IF(Y1109="",0,$M$1115)</f>
        <v>0</v>
      </c>
      <c r="AC1115" s="44" t="s">
        <v>38</v>
      </c>
      <c r="AD1115" s="32"/>
      <c r="AE1115" s="1001"/>
      <c r="AF1115" s="1045">
        <f>AD1117*AE1109-AG1115</f>
        <v>0</v>
      </c>
      <c r="AG1115" s="970">
        <f>IF(AD1109="",0,$M$1115)</f>
        <v>0</v>
      </c>
      <c r="AH1115" s="44" t="s">
        <v>38</v>
      </c>
      <c r="AI1115" s="32"/>
      <c r="AJ1115" s="1001"/>
      <c r="AK1115" s="1045">
        <f>AI1117*AJ1109-AL1115</f>
        <v>0</v>
      </c>
      <c r="AL1115" s="970">
        <f>IF(AI1109="",0,$M$1115)</f>
        <v>0</v>
      </c>
      <c r="AM1115" s="44" t="s">
        <v>38</v>
      </c>
      <c r="AN1115" s="32"/>
      <c r="AO1115" s="1001"/>
      <c r="AP1115" s="1045">
        <f>AN1117*AO1109-AQ1115</f>
        <v>0</v>
      </c>
      <c r="AQ1115" s="970">
        <f>IF(AN1109="",0,$M$1115)</f>
        <v>0</v>
      </c>
      <c r="AR1115" s="44" t="s">
        <v>38</v>
      </c>
      <c r="AS1115" s="32"/>
      <c r="AT1115" s="1001"/>
      <c r="AU1115" s="1045">
        <f>AS1117*AT1109-AV1115</f>
        <v>0</v>
      </c>
      <c r="AV1115" s="970">
        <f>IF(AS1109="",0,$M$1115)</f>
        <v>0</v>
      </c>
      <c r="AW1115" s="44" t="s">
        <v>38</v>
      </c>
      <c r="AX1115" s="32"/>
      <c r="AY1115" s="1001"/>
      <c r="AZ1115" s="1045">
        <f>AX1117*AY1109-BA1115</f>
        <v>0</v>
      </c>
      <c r="BA1115" s="970">
        <f>IF(AX1109="",0,$M$1115)</f>
        <v>0</v>
      </c>
      <c r="BB1115" s="44" t="s">
        <v>38</v>
      </c>
      <c r="BC1115" s="32"/>
      <c r="BD1115" s="1001"/>
      <c r="BE1115" s="1045">
        <f>BC1117*BD1109-BF1115</f>
        <v>0</v>
      </c>
      <c r="BF1115" s="970">
        <f>IF(BC1109="",0,$M$1115)</f>
        <v>0</v>
      </c>
      <c r="BG1115" s="44" t="s">
        <v>38</v>
      </c>
      <c r="BH1115" s="32"/>
      <c r="BI1115" s="1001"/>
      <c r="BJ1115" s="1045">
        <f>BH1117*BI1109-BK1115</f>
        <v>0</v>
      </c>
      <c r="BK1115" s="970">
        <f>IF(BH1109="",0,$M$1115)</f>
        <v>0</v>
      </c>
      <c r="BL1115" s="75"/>
      <c r="BM1115" s="76"/>
      <c r="BN1115" s="1001"/>
      <c r="BO1115" s="983"/>
      <c r="BP1115" s="960"/>
      <c r="BQ1115" s="75"/>
      <c r="BR1115" s="76"/>
      <c r="BS1115" s="1001"/>
      <c r="BT1115" s="983"/>
      <c r="BU1115" s="960"/>
      <c r="BV1115" s="75"/>
      <c r="BW1115" s="76"/>
      <c r="BX1115" s="1001"/>
      <c r="BY1115" s="983"/>
      <c r="BZ1115" s="960"/>
      <c r="CA1115" s="1003">
        <f t="shared" ref="CA1115" si="478">BJ1115+BK1115+BE1115+BF1115+AZ1115+BA1115+AU1115+AV1115+AP1115+AQ1115+AK1115+AL1115+AF1115+AG1115+AA1115+AB1115+V1115+W1115+Q1115+R1115+L1115+M1115+G1115+H1115</f>
        <v>0</v>
      </c>
      <c r="CB1115" s="1019">
        <f t="shared" ref="CB1115" si="479">H1115+M1115</f>
        <v>0</v>
      </c>
      <c r="CC1115" s="1018">
        <f t="shared" ref="CC1115" si="480">BK1115+BF1115+BA1115+AV1115+AQ1115+AL1115+AG1115+AB1115+W1115+R1115</f>
        <v>0</v>
      </c>
    </row>
    <row r="1116" spans="1:81" s="230" customFormat="1" ht="18" customHeight="1">
      <c r="A1116" s="1180"/>
      <c r="B1116" s="1161"/>
      <c r="C1116" s="1140"/>
      <c r="D1116" s="45" t="s">
        <v>1</v>
      </c>
      <c r="E1116" s="149" t="str">
        <f>IF(E1115&lt;&gt;"",職員設定!G28,"0")</f>
        <v>0</v>
      </c>
      <c r="F1116" s="1001"/>
      <c r="G1116" s="1046"/>
      <c r="H1116" s="1103"/>
      <c r="I1116" s="45" t="s">
        <v>1</v>
      </c>
      <c r="J1116" s="149" t="str">
        <f>IF(J1115&lt;&gt;"",職員設定!G28,"0")</f>
        <v>0</v>
      </c>
      <c r="K1116" s="1001"/>
      <c r="L1116" s="1046"/>
      <c r="M1116" s="1103"/>
      <c r="N1116" s="45" t="s">
        <v>71</v>
      </c>
      <c r="O1116" s="149" t="str">
        <f>IF(O1115&lt;&gt;"",職員設定!$G$28,"0")</f>
        <v>0</v>
      </c>
      <c r="P1116" s="1001"/>
      <c r="Q1116" s="1046"/>
      <c r="R1116" s="971"/>
      <c r="S1116" s="45" t="s">
        <v>71</v>
      </c>
      <c r="T1116" s="149" t="str">
        <f>IF(T1115&lt;&gt;"",職員設定!$G$28,"0")</f>
        <v>0</v>
      </c>
      <c r="U1116" s="1001"/>
      <c r="V1116" s="1046"/>
      <c r="W1116" s="993"/>
      <c r="X1116" s="45" t="s">
        <v>71</v>
      </c>
      <c r="Y1116" s="149" t="str">
        <f>IF(Y1115&lt;&gt;"",職員設定!$G$28,"0")</f>
        <v>0</v>
      </c>
      <c r="Z1116" s="1001"/>
      <c r="AA1116" s="1046"/>
      <c r="AB1116" s="971"/>
      <c r="AC1116" s="45" t="s">
        <v>71</v>
      </c>
      <c r="AD1116" s="149" t="str">
        <f>IF(AD1115&lt;&gt;"",職員設定!$G$28,"0")</f>
        <v>0</v>
      </c>
      <c r="AE1116" s="1001"/>
      <c r="AF1116" s="1046"/>
      <c r="AG1116" s="971"/>
      <c r="AH1116" s="45" t="s">
        <v>71</v>
      </c>
      <c r="AI1116" s="149" t="str">
        <f>IF(AI1115&lt;&gt;"",職員設定!$G$28,"0")</f>
        <v>0</v>
      </c>
      <c r="AJ1116" s="1001"/>
      <c r="AK1116" s="1046"/>
      <c r="AL1116" s="971"/>
      <c r="AM1116" s="45" t="s">
        <v>71</v>
      </c>
      <c r="AN1116" s="149" t="str">
        <f>IF(AN1115&lt;&gt;"",職員設定!$G$28,"0")</f>
        <v>0</v>
      </c>
      <c r="AO1116" s="1001"/>
      <c r="AP1116" s="1046"/>
      <c r="AQ1116" s="971"/>
      <c r="AR1116" s="45" t="s">
        <v>71</v>
      </c>
      <c r="AS1116" s="149" t="str">
        <f>IF(AS1115&lt;&gt;"",職員設定!$G$28,"0")</f>
        <v>0</v>
      </c>
      <c r="AT1116" s="1001"/>
      <c r="AU1116" s="1046"/>
      <c r="AV1116" s="971"/>
      <c r="AW1116" s="45" t="s">
        <v>71</v>
      </c>
      <c r="AX1116" s="149" t="str">
        <f>IF(AX1115&lt;&gt;"",職員設定!$G$28,"0")</f>
        <v>0</v>
      </c>
      <c r="AY1116" s="1001"/>
      <c r="AZ1116" s="1046"/>
      <c r="BA1116" s="971"/>
      <c r="BB1116" s="45" t="s">
        <v>71</v>
      </c>
      <c r="BC1116" s="149" t="str">
        <f>IF(BC1115&lt;&gt;"",職員設定!$G$28,"0")</f>
        <v>0</v>
      </c>
      <c r="BD1116" s="1001"/>
      <c r="BE1116" s="1046"/>
      <c r="BF1116" s="971"/>
      <c r="BG1116" s="45" t="s">
        <v>71</v>
      </c>
      <c r="BH1116" s="149" t="str">
        <f>IF(BH1115&lt;&gt;"",職員設定!$G$28,"0")</f>
        <v>0</v>
      </c>
      <c r="BI1116" s="1001"/>
      <c r="BJ1116" s="1046"/>
      <c r="BK1116" s="971"/>
      <c r="BL1116" s="45"/>
      <c r="BM1116" s="149"/>
      <c r="BN1116" s="1001"/>
      <c r="BO1116" s="984"/>
      <c r="BP1116" s="954"/>
      <c r="BQ1116" s="45"/>
      <c r="BR1116" s="149"/>
      <c r="BS1116" s="1001"/>
      <c r="BT1116" s="984"/>
      <c r="BU1116" s="954"/>
      <c r="BV1116" s="45"/>
      <c r="BW1116" s="149"/>
      <c r="BX1116" s="1001"/>
      <c r="BY1116" s="984"/>
      <c r="BZ1116" s="954"/>
      <c r="CA1116" s="1004"/>
      <c r="CB1116" s="1020"/>
      <c r="CC1116" s="1013"/>
    </row>
    <row r="1117" spans="1:81" ht="18" customHeight="1" thickBot="1">
      <c r="A1117" s="1180"/>
      <c r="B1117" s="1161"/>
      <c r="C1117" s="1141"/>
      <c r="D1117" s="46" t="s">
        <v>51</v>
      </c>
      <c r="E1117" s="18">
        <f>E1115-E1116</f>
        <v>0</v>
      </c>
      <c r="F1117" s="1001"/>
      <c r="G1117" s="1047"/>
      <c r="H1117" s="1104"/>
      <c r="I1117" s="46" t="s">
        <v>51</v>
      </c>
      <c r="J1117" s="18">
        <f>J1115-J1116</f>
        <v>0</v>
      </c>
      <c r="K1117" s="1001"/>
      <c r="L1117" s="1047"/>
      <c r="M1117" s="1104"/>
      <c r="N1117" s="46" t="s">
        <v>51</v>
      </c>
      <c r="O1117" s="18">
        <f>O1115-O1116</f>
        <v>0</v>
      </c>
      <c r="P1117" s="1001"/>
      <c r="Q1117" s="1047"/>
      <c r="R1117" s="972"/>
      <c r="S1117" s="46" t="s">
        <v>51</v>
      </c>
      <c r="T1117" s="18">
        <f>T1115-T1116</f>
        <v>0</v>
      </c>
      <c r="U1117" s="1001"/>
      <c r="V1117" s="1047"/>
      <c r="W1117" s="994"/>
      <c r="X1117" s="46" t="s">
        <v>51</v>
      </c>
      <c r="Y1117" s="18">
        <f>Y1115-Y1116</f>
        <v>0</v>
      </c>
      <c r="Z1117" s="1001"/>
      <c r="AA1117" s="1047"/>
      <c r="AB1117" s="972"/>
      <c r="AC1117" s="46" t="s">
        <v>51</v>
      </c>
      <c r="AD1117" s="18">
        <f>AD1115-AD1116</f>
        <v>0</v>
      </c>
      <c r="AE1117" s="1001"/>
      <c r="AF1117" s="1047"/>
      <c r="AG1117" s="972"/>
      <c r="AH1117" s="46" t="s">
        <v>51</v>
      </c>
      <c r="AI1117" s="18">
        <f>AI1115-AI1116</f>
        <v>0</v>
      </c>
      <c r="AJ1117" s="1001"/>
      <c r="AK1117" s="1047"/>
      <c r="AL1117" s="972"/>
      <c r="AM1117" s="46" t="s">
        <v>51</v>
      </c>
      <c r="AN1117" s="18">
        <f>AN1115-AN1116</f>
        <v>0</v>
      </c>
      <c r="AO1117" s="1001"/>
      <c r="AP1117" s="1047"/>
      <c r="AQ1117" s="972"/>
      <c r="AR1117" s="46" t="s">
        <v>51</v>
      </c>
      <c r="AS1117" s="18">
        <f>AS1115-AS1116</f>
        <v>0</v>
      </c>
      <c r="AT1117" s="1001"/>
      <c r="AU1117" s="1047"/>
      <c r="AV1117" s="972"/>
      <c r="AW1117" s="46" t="s">
        <v>51</v>
      </c>
      <c r="AX1117" s="18">
        <f>AX1115-AX1116</f>
        <v>0</v>
      </c>
      <c r="AY1117" s="1001"/>
      <c r="AZ1117" s="1047"/>
      <c r="BA1117" s="972"/>
      <c r="BB1117" s="46" t="s">
        <v>51</v>
      </c>
      <c r="BC1117" s="18">
        <f>BC1115-BC1116</f>
        <v>0</v>
      </c>
      <c r="BD1117" s="1001"/>
      <c r="BE1117" s="1047"/>
      <c r="BF1117" s="972"/>
      <c r="BG1117" s="46" t="s">
        <v>51</v>
      </c>
      <c r="BH1117" s="18">
        <f>BH1115-BH1116</f>
        <v>0</v>
      </c>
      <c r="BI1117" s="1001"/>
      <c r="BJ1117" s="1047"/>
      <c r="BK1117" s="972"/>
      <c r="BL1117" s="77"/>
      <c r="BM1117" s="78"/>
      <c r="BN1117" s="1001"/>
      <c r="BO1117" s="985"/>
      <c r="BP1117" s="955"/>
      <c r="BQ1117" s="77"/>
      <c r="BR1117" s="78"/>
      <c r="BS1117" s="1001"/>
      <c r="BT1117" s="985"/>
      <c r="BU1117" s="955"/>
      <c r="BV1117" s="77"/>
      <c r="BW1117" s="78"/>
      <c r="BX1117" s="1001"/>
      <c r="BY1117" s="985"/>
      <c r="BZ1117" s="955"/>
      <c r="CA1117" s="1005"/>
      <c r="CB1117" s="1021"/>
      <c r="CC1117" s="1014"/>
    </row>
    <row r="1118" spans="1:81" ht="18" customHeight="1">
      <c r="A1118" s="1180"/>
      <c r="B1118" s="1161"/>
      <c r="C1118" s="1170" t="str">
        <f>職員設定!$H$7</f>
        <v>調整手当</v>
      </c>
      <c r="D1118" s="44" t="s">
        <v>38</v>
      </c>
      <c r="E1118" s="32"/>
      <c r="F1118" s="1001"/>
      <c r="G1118" s="1045">
        <f>E1120*F1109-H1118</f>
        <v>0</v>
      </c>
      <c r="H1118" s="1095"/>
      <c r="I1118" s="44" t="s">
        <v>38</v>
      </c>
      <c r="J1118" s="32"/>
      <c r="K1118" s="1001"/>
      <c r="L1118" s="1045">
        <f>J1120*K1109-M1118</f>
        <v>0</v>
      </c>
      <c r="M1118" s="1095"/>
      <c r="N1118" s="44" t="s">
        <v>38</v>
      </c>
      <c r="O1118" s="32"/>
      <c r="P1118" s="1001"/>
      <c r="Q1118" s="1045">
        <f>O1120*P1109-R1118</f>
        <v>0</v>
      </c>
      <c r="R1118" s="970">
        <f>IF(O1109="",0,$M$1118)</f>
        <v>0</v>
      </c>
      <c r="S1118" s="44" t="s">
        <v>38</v>
      </c>
      <c r="T1118" s="32"/>
      <c r="U1118" s="1001"/>
      <c r="V1118" s="1045">
        <f>T1120*U1109-W1118</f>
        <v>0</v>
      </c>
      <c r="W1118" s="970">
        <f>IF(T1109="",0,$M$1118)</f>
        <v>0</v>
      </c>
      <c r="X1118" s="44" t="s">
        <v>38</v>
      </c>
      <c r="Y1118" s="32"/>
      <c r="Z1118" s="1001"/>
      <c r="AA1118" s="1045">
        <f>Y1120*Z1109-AB1118</f>
        <v>0</v>
      </c>
      <c r="AB1118" s="970">
        <f>IF(Y1109="",0,$M$1118)</f>
        <v>0</v>
      </c>
      <c r="AC1118" s="44" t="s">
        <v>38</v>
      </c>
      <c r="AD1118" s="32"/>
      <c r="AE1118" s="1001"/>
      <c r="AF1118" s="1045">
        <f>AD1120*AE1109-AG1118</f>
        <v>0</v>
      </c>
      <c r="AG1118" s="970">
        <f>IF(AD1109="",0,$M$1118)</f>
        <v>0</v>
      </c>
      <c r="AH1118" s="44" t="s">
        <v>38</v>
      </c>
      <c r="AI1118" s="32"/>
      <c r="AJ1118" s="1001"/>
      <c r="AK1118" s="1045">
        <f>AI1120*AJ1109-AL1118</f>
        <v>0</v>
      </c>
      <c r="AL1118" s="970">
        <f>IF(AI1109="",0,$M$1118)</f>
        <v>0</v>
      </c>
      <c r="AM1118" s="44" t="s">
        <v>38</v>
      </c>
      <c r="AN1118" s="32"/>
      <c r="AO1118" s="1001"/>
      <c r="AP1118" s="1045">
        <f>AN1120*AO1109-AQ1118</f>
        <v>0</v>
      </c>
      <c r="AQ1118" s="970">
        <f>IF(AN1109="",0,$M$1118)</f>
        <v>0</v>
      </c>
      <c r="AR1118" s="44" t="s">
        <v>38</v>
      </c>
      <c r="AS1118" s="32"/>
      <c r="AT1118" s="1001"/>
      <c r="AU1118" s="1045">
        <f>AS1120*AT1109-AV1118</f>
        <v>0</v>
      </c>
      <c r="AV1118" s="970">
        <f>IF(AS1109="",0,$M$1118)</f>
        <v>0</v>
      </c>
      <c r="AW1118" s="44" t="s">
        <v>38</v>
      </c>
      <c r="AX1118" s="32"/>
      <c r="AY1118" s="1001"/>
      <c r="AZ1118" s="1045">
        <f>AX1120*AY1109-BA1118</f>
        <v>0</v>
      </c>
      <c r="BA1118" s="970">
        <f>IF(AX1109="",0,$M$1118)</f>
        <v>0</v>
      </c>
      <c r="BB1118" s="44" t="s">
        <v>38</v>
      </c>
      <c r="BC1118" s="32"/>
      <c r="BD1118" s="1001"/>
      <c r="BE1118" s="1045">
        <f>BC1120*BD1109-BF1118</f>
        <v>0</v>
      </c>
      <c r="BF1118" s="970">
        <f>IF(BC1109="",0,$M$1118)</f>
        <v>0</v>
      </c>
      <c r="BG1118" s="44" t="s">
        <v>38</v>
      </c>
      <c r="BH1118" s="32"/>
      <c r="BI1118" s="1001"/>
      <c r="BJ1118" s="1045">
        <f>BH1120*BI1109-BK1118</f>
        <v>0</v>
      </c>
      <c r="BK1118" s="970">
        <f>IF(BH1109="",0,$M$1118)</f>
        <v>0</v>
      </c>
      <c r="BL1118" s="75"/>
      <c r="BM1118" s="76"/>
      <c r="BN1118" s="1001"/>
      <c r="BO1118" s="983"/>
      <c r="BP1118" s="960"/>
      <c r="BQ1118" s="75"/>
      <c r="BR1118" s="76"/>
      <c r="BS1118" s="1001"/>
      <c r="BT1118" s="983"/>
      <c r="BU1118" s="960"/>
      <c r="BV1118" s="75"/>
      <c r="BW1118" s="76"/>
      <c r="BX1118" s="1001"/>
      <c r="BY1118" s="983"/>
      <c r="BZ1118" s="960"/>
      <c r="CA1118" s="1003">
        <f t="shared" ref="CA1118" si="481">BJ1118+BK1118+BE1118+BF1118+AZ1118+BA1118+AU1118+AV1118+AP1118+AQ1118+AK1118+AL1118+AF1118+AG1118+AA1118+AB1118+V1118+W1118+Q1118+R1118+L1118+M1118+G1118+H1118</f>
        <v>0</v>
      </c>
      <c r="CB1118" s="1019">
        <f t="shared" ref="CB1118" si="482">H1118+M1118</f>
        <v>0</v>
      </c>
      <c r="CC1118" s="1018">
        <f t="shared" ref="CC1118" si="483">BK1118+BF1118+BA1118+AV1118+AQ1118+AL1118+AG1118+AB1118+W1118+R1118</f>
        <v>0</v>
      </c>
    </row>
    <row r="1119" spans="1:81" s="230" customFormat="1" ht="18" customHeight="1">
      <c r="A1119" s="1180"/>
      <c r="B1119" s="1162"/>
      <c r="C1119" s="1140"/>
      <c r="D1119" s="45" t="s">
        <v>1</v>
      </c>
      <c r="E1119" s="149" t="str">
        <f>IF(E1118&lt;&gt;"",職員設定!H28,"0")</f>
        <v>0</v>
      </c>
      <c r="F1119" s="1001"/>
      <c r="G1119" s="1046"/>
      <c r="H1119" s="1103"/>
      <c r="I1119" s="45" t="s">
        <v>1</v>
      </c>
      <c r="J1119" s="149" t="str">
        <f>IF(J1118&lt;&gt;"",職員設定!H28,"0")</f>
        <v>0</v>
      </c>
      <c r="K1119" s="1001"/>
      <c r="L1119" s="1046"/>
      <c r="M1119" s="1103"/>
      <c r="N1119" s="45" t="s">
        <v>71</v>
      </c>
      <c r="O1119" s="149" t="str">
        <f>IF(O1118&lt;&gt;"",職員設定!$H$28,"0")</f>
        <v>0</v>
      </c>
      <c r="P1119" s="1001"/>
      <c r="Q1119" s="1046"/>
      <c r="R1119" s="971"/>
      <c r="S1119" s="45" t="s">
        <v>71</v>
      </c>
      <c r="T1119" s="149" t="str">
        <f>IF(T1118&lt;&gt;"",職員設定!$H$28,"0")</f>
        <v>0</v>
      </c>
      <c r="U1119" s="1001"/>
      <c r="V1119" s="1046"/>
      <c r="W1119" s="993"/>
      <c r="X1119" s="45" t="s">
        <v>71</v>
      </c>
      <c r="Y1119" s="149" t="str">
        <f>IF(Y1118&lt;&gt;"",職員設定!$H$28,"0")</f>
        <v>0</v>
      </c>
      <c r="Z1119" s="1001"/>
      <c r="AA1119" s="1046"/>
      <c r="AB1119" s="971"/>
      <c r="AC1119" s="45" t="s">
        <v>71</v>
      </c>
      <c r="AD1119" s="149" t="str">
        <f>IF(AD1118&lt;&gt;"",職員設定!$H$28,"0")</f>
        <v>0</v>
      </c>
      <c r="AE1119" s="1001"/>
      <c r="AF1119" s="1046"/>
      <c r="AG1119" s="971"/>
      <c r="AH1119" s="45" t="s">
        <v>71</v>
      </c>
      <c r="AI1119" s="149" t="str">
        <f>IF(AI1118&lt;&gt;"",職員設定!$H$28,"0")</f>
        <v>0</v>
      </c>
      <c r="AJ1119" s="1001"/>
      <c r="AK1119" s="1046"/>
      <c r="AL1119" s="971"/>
      <c r="AM1119" s="45" t="s">
        <v>71</v>
      </c>
      <c r="AN1119" s="149" t="str">
        <f>IF(AN1118&lt;&gt;"",職員設定!$H$28,"0")</f>
        <v>0</v>
      </c>
      <c r="AO1119" s="1001"/>
      <c r="AP1119" s="1046"/>
      <c r="AQ1119" s="971"/>
      <c r="AR1119" s="45" t="s">
        <v>71</v>
      </c>
      <c r="AS1119" s="149" t="str">
        <f>IF(AS1118&lt;&gt;"",職員設定!$H$28,"0")</f>
        <v>0</v>
      </c>
      <c r="AT1119" s="1001"/>
      <c r="AU1119" s="1046"/>
      <c r="AV1119" s="971"/>
      <c r="AW1119" s="45" t="s">
        <v>71</v>
      </c>
      <c r="AX1119" s="149" t="str">
        <f>IF(AX1118&lt;&gt;"",職員設定!$H$28,"0")</f>
        <v>0</v>
      </c>
      <c r="AY1119" s="1001"/>
      <c r="AZ1119" s="1046"/>
      <c r="BA1119" s="971"/>
      <c r="BB1119" s="45" t="s">
        <v>71</v>
      </c>
      <c r="BC1119" s="149" t="str">
        <f>IF(BC1118&lt;&gt;"",職員設定!$H$28,"0")</f>
        <v>0</v>
      </c>
      <c r="BD1119" s="1001"/>
      <c r="BE1119" s="1046"/>
      <c r="BF1119" s="971"/>
      <c r="BG1119" s="45" t="s">
        <v>71</v>
      </c>
      <c r="BH1119" s="149" t="str">
        <f>IF(BH1118&lt;&gt;"",職員設定!$H$28,"0")</f>
        <v>0</v>
      </c>
      <c r="BI1119" s="1001"/>
      <c r="BJ1119" s="1046"/>
      <c r="BK1119" s="971"/>
      <c r="BL1119" s="45"/>
      <c r="BM1119" s="149"/>
      <c r="BN1119" s="1001"/>
      <c r="BO1119" s="984"/>
      <c r="BP1119" s="954"/>
      <c r="BQ1119" s="45"/>
      <c r="BR1119" s="149"/>
      <c r="BS1119" s="1001"/>
      <c r="BT1119" s="984"/>
      <c r="BU1119" s="954"/>
      <c r="BV1119" s="45"/>
      <c r="BW1119" s="149"/>
      <c r="BX1119" s="1001"/>
      <c r="BY1119" s="984"/>
      <c r="BZ1119" s="954"/>
      <c r="CA1119" s="1004"/>
      <c r="CB1119" s="1020"/>
      <c r="CC1119" s="1013"/>
    </row>
    <row r="1120" spans="1:81" ht="18" customHeight="1" thickBot="1">
      <c r="A1120" s="1180"/>
      <c r="B1120" s="1162"/>
      <c r="C1120" s="1141"/>
      <c r="D1120" s="46" t="s">
        <v>51</v>
      </c>
      <c r="E1120" s="18">
        <f>E1118-E1119</f>
        <v>0</v>
      </c>
      <c r="F1120" s="1001"/>
      <c r="G1120" s="1047"/>
      <c r="H1120" s="1104"/>
      <c r="I1120" s="46" t="s">
        <v>51</v>
      </c>
      <c r="J1120" s="18">
        <f>J1118-J1119</f>
        <v>0</v>
      </c>
      <c r="K1120" s="1001"/>
      <c r="L1120" s="1047"/>
      <c r="M1120" s="1104"/>
      <c r="N1120" s="46" t="s">
        <v>51</v>
      </c>
      <c r="O1120" s="18">
        <f>O1118-O1119</f>
        <v>0</v>
      </c>
      <c r="P1120" s="1001"/>
      <c r="Q1120" s="1047"/>
      <c r="R1120" s="972"/>
      <c r="S1120" s="46" t="s">
        <v>51</v>
      </c>
      <c r="T1120" s="18">
        <f>T1118-T1119</f>
        <v>0</v>
      </c>
      <c r="U1120" s="1001"/>
      <c r="V1120" s="1047"/>
      <c r="W1120" s="994"/>
      <c r="X1120" s="46" t="s">
        <v>51</v>
      </c>
      <c r="Y1120" s="18">
        <f>Y1118-Y1119</f>
        <v>0</v>
      </c>
      <c r="Z1120" s="1001"/>
      <c r="AA1120" s="1047"/>
      <c r="AB1120" s="972"/>
      <c r="AC1120" s="46" t="s">
        <v>51</v>
      </c>
      <c r="AD1120" s="18">
        <f>AD1118-AD1119</f>
        <v>0</v>
      </c>
      <c r="AE1120" s="1001"/>
      <c r="AF1120" s="1047"/>
      <c r="AG1120" s="972"/>
      <c r="AH1120" s="46" t="s">
        <v>51</v>
      </c>
      <c r="AI1120" s="18">
        <f>AI1118-AI1119</f>
        <v>0</v>
      </c>
      <c r="AJ1120" s="1001"/>
      <c r="AK1120" s="1047"/>
      <c r="AL1120" s="972"/>
      <c r="AM1120" s="46" t="s">
        <v>51</v>
      </c>
      <c r="AN1120" s="18">
        <f>AN1118-AN1119</f>
        <v>0</v>
      </c>
      <c r="AO1120" s="1001"/>
      <c r="AP1120" s="1047"/>
      <c r="AQ1120" s="972"/>
      <c r="AR1120" s="46" t="s">
        <v>51</v>
      </c>
      <c r="AS1120" s="18">
        <f>AS1118-AS1119</f>
        <v>0</v>
      </c>
      <c r="AT1120" s="1001"/>
      <c r="AU1120" s="1047"/>
      <c r="AV1120" s="972"/>
      <c r="AW1120" s="46" t="s">
        <v>51</v>
      </c>
      <c r="AX1120" s="18">
        <f>AX1118-AX1119</f>
        <v>0</v>
      </c>
      <c r="AY1120" s="1001"/>
      <c r="AZ1120" s="1047"/>
      <c r="BA1120" s="972"/>
      <c r="BB1120" s="46" t="s">
        <v>51</v>
      </c>
      <c r="BC1120" s="18">
        <f>BC1118-BC1119</f>
        <v>0</v>
      </c>
      <c r="BD1120" s="1001"/>
      <c r="BE1120" s="1047"/>
      <c r="BF1120" s="972"/>
      <c r="BG1120" s="46" t="s">
        <v>51</v>
      </c>
      <c r="BH1120" s="18">
        <f>BH1118-BH1119</f>
        <v>0</v>
      </c>
      <c r="BI1120" s="1001"/>
      <c r="BJ1120" s="1047"/>
      <c r="BK1120" s="972"/>
      <c r="BL1120" s="77"/>
      <c r="BM1120" s="78"/>
      <c r="BN1120" s="1001"/>
      <c r="BO1120" s="985"/>
      <c r="BP1120" s="955"/>
      <c r="BQ1120" s="77"/>
      <c r="BR1120" s="78"/>
      <c r="BS1120" s="1001"/>
      <c r="BT1120" s="985"/>
      <c r="BU1120" s="955"/>
      <c r="BV1120" s="77"/>
      <c r="BW1120" s="78"/>
      <c r="BX1120" s="1001"/>
      <c r="BY1120" s="985"/>
      <c r="BZ1120" s="955"/>
      <c r="CA1120" s="1005"/>
      <c r="CB1120" s="1021"/>
      <c r="CC1120" s="1014"/>
    </row>
    <row r="1121" spans="1:81" ht="18" customHeight="1">
      <c r="A1121" s="1180"/>
      <c r="B1121" s="1162"/>
      <c r="C1121" s="1140" t="str">
        <f>職員設定!$I$7</f>
        <v>名称</v>
      </c>
      <c r="D1121" s="44" t="s">
        <v>38</v>
      </c>
      <c r="E1121" s="32"/>
      <c r="F1121" s="1001"/>
      <c r="G1121" s="1046">
        <f>E1123*F1109-H1121</f>
        <v>0</v>
      </c>
      <c r="H1121" s="1095"/>
      <c r="I1121" s="44" t="s">
        <v>38</v>
      </c>
      <c r="J1121" s="32"/>
      <c r="K1121" s="1001"/>
      <c r="L1121" s="1046">
        <f>J1123*K1109-M1121</f>
        <v>0</v>
      </c>
      <c r="M1121" s="1095"/>
      <c r="N1121" s="48" t="s">
        <v>38</v>
      </c>
      <c r="O1121" s="33"/>
      <c r="P1121" s="1001"/>
      <c r="Q1121" s="1046">
        <f>O1123*P1109-R1121</f>
        <v>0</v>
      </c>
      <c r="R1121" s="970">
        <f>IF(O1109="",0,$M$1121)</f>
        <v>0</v>
      </c>
      <c r="S1121" s="48" t="s">
        <v>38</v>
      </c>
      <c r="T1121" s="33"/>
      <c r="U1121" s="1001"/>
      <c r="V1121" s="1046">
        <f>T1123*U1109-W1121</f>
        <v>0</v>
      </c>
      <c r="W1121" s="970">
        <f>IF(T1109="",0,$M$1121)</f>
        <v>0</v>
      </c>
      <c r="X1121" s="48" t="s">
        <v>38</v>
      </c>
      <c r="Y1121" s="33"/>
      <c r="Z1121" s="1001"/>
      <c r="AA1121" s="1046">
        <f>Y1123*Z1109-AB1121</f>
        <v>0</v>
      </c>
      <c r="AB1121" s="970">
        <f>IF(Y1109="",0,$M$1121)</f>
        <v>0</v>
      </c>
      <c r="AC1121" s="48" t="s">
        <v>38</v>
      </c>
      <c r="AD1121" s="33"/>
      <c r="AE1121" s="1001"/>
      <c r="AF1121" s="1046">
        <f>AD1123*AE1109-AG1121</f>
        <v>0</v>
      </c>
      <c r="AG1121" s="970">
        <f>IF(AD1109="",0,$M$1121)</f>
        <v>0</v>
      </c>
      <c r="AH1121" s="48" t="s">
        <v>38</v>
      </c>
      <c r="AI1121" s="33"/>
      <c r="AJ1121" s="1001"/>
      <c r="AK1121" s="1046">
        <f>AI1123*AJ1109-AL1121</f>
        <v>0</v>
      </c>
      <c r="AL1121" s="970">
        <f>IF(AI1109="",0,$M$1121)</f>
        <v>0</v>
      </c>
      <c r="AM1121" s="48" t="s">
        <v>38</v>
      </c>
      <c r="AN1121" s="33"/>
      <c r="AO1121" s="1001"/>
      <c r="AP1121" s="1046">
        <f>AN1123*AO1109-AQ1121</f>
        <v>0</v>
      </c>
      <c r="AQ1121" s="970">
        <f>IF(AN1109="",0,$M$1121)</f>
        <v>0</v>
      </c>
      <c r="AR1121" s="48" t="s">
        <v>38</v>
      </c>
      <c r="AS1121" s="33"/>
      <c r="AT1121" s="1001"/>
      <c r="AU1121" s="1046">
        <f>AS1123*AT1109-AV1121</f>
        <v>0</v>
      </c>
      <c r="AV1121" s="970">
        <f>IF(AS1109="",0,$M$1121)</f>
        <v>0</v>
      </c>
      <c r="AW1121" s="48" t="s">
        <v>38</v>
      </c>
      <c r="AX1121" s="33"/>
      <c r="AY1121" s="1001"/>
      <c r="AZ1121" s="1046">
        <f>AX1123*AY1109-BA1121</f>
        <v>0</v>
      </c>
      <c r="BA1121" s="970">
        <f>IF(AX1109="",0,$M$1121)</f>
        <v>0</v>
      </c>
      <c r="BB1121" s="48" t="s">
        <v>38</v>
      </c>
      <c r="BC1121" s="33"/>
      <c r="BD1121" s="1001"/>
      <c r="BE1121" s="1046">
        <f>BC1123*BD1109-BF1121</f>
        <v>0</v>
      </c>
      <c r="BF1121" s="970">
        <f>IF(BC1109="",0,$M$1121)</f>
        <v>0</v>
      </c>
      <c r="BG1121" s="48" t="s">
        <v>38</v>
      </c>
      <c r="BH1121" s="33"/>
      <c r="BI1121" s="1001"/>
      <c r="BJ1121" s="1046">
        <f>BH1123*BI1109-BK1121</f>
        <v>0</v>
      </c>
      <c r="BK1121" s="970">
        <f>IF(BH1109="",0,$M$1121)</f>
        <v>0</v>
      </c>
      <c r="BL1121" s="75"/>
      <c r="BM1121" s="76"/>
      <c r="BN1121" s="1001"/>
      <c r="BO1121" s="984"/>
      <c r="BP1121" s="960"/>
      <c r="BQ1121" s="75"/>
      <c r="BR1121" s="76"/>
      <c r="BS1121" s="1001"/>
      <c r="BT1121" s="984"/>
      <c r="BU1121" s="960"/>
      <c r="BV1121" s="75"/>
      <c r="BW1121" s="76"/>
      <c r="BX1121" s="1001"/>
      <c r="BY1121" s="984"/>
      <c r="BZ1121" s="960"/>
      <c r="CA1121" s="1003">
        <f t="shared" ref="CA1121" si="484">BJ1121+BK1121+BE1121+BF1121+AZ1121+BA1121+AU1121+AV1121+AP1121+AQ1121+AK1121+AL1121+AF1121+AG1121+AA1121+AB1121+V1121+W1121+Q1121+R1121+L1121+M1121+G1121+H1121</f>
        <v>0</v>
      </c>
      <c r="CB1121" s="1019">
        <f t="shared" ref="CB1121" si="485">H1121+M1121</f>
        <v>0</v>
      </c>
      <c r="CC1121" s="1018">
        <f>BK1121+BF1121+BA1121+AV1121+AQ1121+AL1121+AG1121+AB1121+W1121+R1121</f>
        <v>0</v>
      </c>
    </row>
    <row r="1122" spans="1:81" s="230" customFormat="1" ht="18" customHeight="1">
      <c r="A1122" s="1180"/>
      <c r="B1122" s="1162"/>
      <c r="C1122" s="1140"/>
      <c r="D1122" s="45" t="s">
        <v>1</v>
      </c>
      <c r="E1122" s="149" t="str">
        <f>IF(E1121&lt;&gt;"",職員設定!I28,"0")</f>
        <v>0</v>
      </c>
      <c r="F1122" s="1001"/>
      <c r="G1122" s="1046"/>
      <c r="H1122" s="1103"/>
      <c r="I1122" s="45" t="s">
        <v>1</v>
      </c>
      <c r="J1122" s="149" t="str">
        <f>IF(J1121&lt;&gt;"",職員設定!I28,"0")</f>
        <v>0</v>
      </c>
      <c r="K1122" s="1001"/>
      <c r="L1122" s="1046"/>
      <c r="M1122" s="1103"/>
      <c r="N1122" s="45" t="s">
        <v>71</v>
      </c>
      <c r="O1122" s="149" t="str">
        <f>IF(O1121&lt;&gt;"",職員設定!$I$28,"0")</f>
        <v>0</v>
      </c>
      <c r="P1122" s="1001"/>
      <c r="Q1122" s="1046"/>
      <c r="R1122" s="971"/>
      <c r="S1122" s="45" t="s">
        <v>71</v>
      </c>
      <c r="T1122" s="149" t="str">
        <f>IF(T1121&lt;&gt;"",職員設定!$I$28,"0")</f>
        <v>0</v>
      </c>
      <c r="U1122" s="1001"/>
      <c r="V1122" s="1046"/>
      <c r="W1122" s="993"/>
      <c r="X1122" s="45" t="s">
        <v>71</v>
      </c>
      <c r="Y1122" s="149" t="str">
        <f>IF(Y1121&lt;&gt;"",職員設定!$I$28,"0")</f>
        <v>0</v>
      </c>
      <c r="Z1122" s="1001"/>
      <c r="AA1122" s="1046"/>
      <c r="AB1122" s="971"/>
      <c r="AC1122" s="45" t="s">
        <v>71</v>
      </c>
      <c r="AD1122" s="149" t="str">
        <f>IF(AD1121&lt;&gt;"",職員設定!$I$28,"0")</f>
        <v>0</v>
      </c>
      <c r="AE1122" s="1001"/>
      <c r="AF1122" s="1046"/>
      <c r="AG1122" s="971"/>
      <c r="AH1122" s="45" t="s">
        <v>71</v>
      </c>
      <c r="AI1122" s="149" t="str">
        <f>IF(AI1121&lt;&gt;"",職員設定!$I$28,"0")</f>
        <v>0</v>
      </c>
      <c r="AJ1122" s="1001"/>
      <c r="AK1122" s="1046"/>
      <c r="AL1122" s="971"/>
      <c r="AM1122" s="45" t="s">
        <v>71</v>
      </c>
      <c r="AN1122" s="149" t="str">
        <f>IF(AN1121&lt;&gt;"",職員設定!$I$28,"0")</f>
        <v>0</v>
      </c>
      <c r="AO1122" s="1001"/>
      <c r="AP1122" s="1046"/>
      <c r="AQ1122" s="971"/>
      <c r="AR1122" s="45" t="s">
        <v>71</v>
      </c>
      <c r="AS1122" s="149" t="str">
        <f>IF(AS1121&lt;&gt;"",職員設定!$I$28,"0")</f>
        <v>0</v>
      </c>
      <c r="AT1122" s="1001"/>
      <c r="AU1122" s="1046"/>
      <c r="AV1122" s="971"/>
      <c r="AW1122" s="45" t="s">
        <v>71</v>
      </c>
      <c r="AX1122" s="149" t="str">
        <f>IF(AX1121&lt;&gt;"",職員設定!$I$28,"0")</f>
        <v>0</v>
      </c>
      <c r="AY1122" s="1001"/>
      <c r="AZ1122" s="1046"/>
      <c r="BA1122" s="971"/>
      <c r="BB1122" s="45" t="s">
        <v>71</v>
      </c>
      <c r="BC1122" s="149" t="str">
        <f>IF(BC1121&lt;&gt;"",職員設定!$I$28,"0")</f>
        <v>0</v>
      </c>
      <c r="BD1122" s="1001"/>
      <c r="BE1122" s="1046"/>
      <c r="BF1122" s="971"/>
      <c r="BG1122" s="45" t="s">
        <v>71</v>
      </c>
      <c r="BH1122" s="149" t="str">
        <f>IF(BH1121&lt;&gt;"",職員設定!$I$28,"0")</f>
        <v>0</v>
      </c>
      <c r="BI1122" s="1001"/>
      <c r="BJ1122" s="1046"/>
      <c r="BK1122" s="971"/>
      <c r="BL1122" s="45"/>
      <c r="BM1122" s="149"/>
      <c r="BN1122" s="1001"/>
      <c r="BO1122" s="984"/>
      <c r="BP1122" s="954"/>
      <c r="BQ1122" s="45"/>
      <c r="BR1122" s="149"/>
      <c r="BS1122" s="1001"/>
      <c r="BT1122" s="984"/>
      <c r="BU1122" s="954"/>
      <c r="BV1122" s="45"/>
      <c r="BW1122" s="149"/>
      <c r="BX1122" s="1001"/>
      <c r="BY1122" s="984"/>
      <c r="BZ1122" s="954"/>
      <c r="CA1122" s="1004"/>
      <c r="CB1122" s="1020"/>
      <c r="CC1122" s="1013"/>
    </row>
    <row r="1123" spans="1:81" ht="18" customHeight="1" thickBot="1">
      <c r="A1123" s="1180"/>
      <c r="B1123" s="1163"/>
      <c r="C1123" s="1141"/>
      <c r="D1123" s="46" t="s">
        <v>51</v>
      </c>
      <c r="E1123" s="18">
        <f>E1121-E1122</f>
        <v>0</v>
      </c>
      <c r="F1123" s="1001"/>
      <c r="G1123" s="1047"/>
      <c r="H1123" s="1104"/>
      <c r="I1123" s="46" t="s">
        <v>51</v>
      </c>
      <c r="J1123" s="18">
        <f>J1121-J1122</f>
        <v>0</v>
      </c>
      <c r="K1123" s="1001"/>
      <c r="L1123" s="1047"/>
      <c r="M1123" s="1104"/>
      <c r="N1123" s="46" t="s">
        <v>51</v>
      </c>
      <c r="O1123" s="18">
        <f>O1121-O1122</f>
        <v>0</v>
      </c>
      <c r="P1123" s="1001"/>
      <c r="Q1123" s="1047"/>
      <c r="R1123" s="972"/>
      <c r="S1123" s="46" t="s">
        <v>51</v>
      </c>
      <c r="T1123" s="18">
        <f>T1121-T1122</f>
        <v>0</v>
      </c>
      <c r="U1123" s="1001"/>
      <c r="V1123" s="1047"/>
      <c r="W1123" s="994"/>
      <c r="X1123" s="46" t="s">
        <v>51</v>
      </c>
      <c r="Y1123" s="18">
        <f>Y1121-Y1122</f>
        <v>0</v>
      </c>
      <c r="Z1123" s="1001"/>
      <c r="AA1123" s="1047"/>
      <c r="AB1123" s="972"/>
      <c r="AC1123" s="46" t="s">
        <v>51</v>
      </c>
      <c r="AD1123" s="18">
        <f>AD1121-AD1122</f>
        <v>0</v>
      </c>
      <c r="AE1123" s="1001"/>
      <c r="AF1123" s="1047"/>
      <c r="AG1123" s="972"/>
      <c r="AH1123" s="46" t="s">
        <v>51</v>
      </c>
      <c r="AI1123" s="18">
        <f>AI1121-AI1122</f>
        <v>0</v>
      </c>
      <c r="AJ1123" s="1001"/>
      <c r="AK1123" s="1047"/>
      <c r="AL1123" s="972"/>
      <c r="AM1123" s="46" t="s">
        <v>51</v>
      </c>
      <c r="AN1123" s="18">
        <f>AN1121-AN1122</f>
        <v>0</v>
      </c>
      <c r="AO1123" s="1001"/>
      <c r="AP1123" s="1047"/>
      <c r="AQ1123" s="972"/>
      <c r="AR1123" s="46" t="s">
        <v>51</v>
      </c>
      <c r="AS1123" s="18">
        <f>AS1121-AS1122</f>
        <v>0</v>
      </c>
      <c r="AT1123" s="1001"/>
      <c r="AU1123" s="1047"/>
      <c r="AV1123" s="972"/>
      <c r="AW1123" s="46" t="s">
        <v>51</v>
      </c>
      <c r="AX1123" s="18">
        <f>AX1121-AX1122</f>
        <v>0</v>
      </c>
      <c r="AY1123" s="1001"/>
      <c r="AZ1123" s="1047"/>
      <c r="BA1123" s="972"/>
      <c r="BB1123" s="46" t="s">
        <v>51</v>
      </c>
      <c r="BC1123" s="18">
        <f>BC1121-BC1122</f>
        <v>0</v>
      </c>
      <c r="BD1123" s="1001"/>
      <c r="BE1123" s="1047"/>
      <c r="BF1123" s="972"/>
      <c r="BG1123" s="46" t="s">
        <v>51</v>
      </c>
      <c r="BH1123" s="18">
        <f>BH1121-BH1122</f>
        <v>0</v>
      </c>
      <c r="BI1123" s="1001"/>
      <c r="BJ1123" s="1047"/>
      <c r="BK1123" s="972"/>
      <c r="BL1123" s="77"/>
      <c r="BM1123" s="78"/>
      <c r="BN1123" s="1001"/>
      <c r="BO1123" s="985"/>
      <c r="BP1123" s="955"/>
      <c r="BQ1123" s="77"/>
      <c r="BR1123" s="78"/>
      <c r="BS1123" s="1001"/>
      <c r="BT1123" s="985"/>
      <c r="BU1123" s="955"/>
      <c r="BV1123" s="77"/>
      <c r="BW1123" s="78"/>
      <c r="BX1123" s="1001"/>
      <c r="BY1123" s="985"/>
      <c r="BZ1123" s="955"/>
      <c r="CA1123" s="1005"/>
      <c r="CB1123" s="1021"/>
      <c r="CC1123" s="1014"/>
    </row>
    <row r="1124" spans="1:81" ht="18" customHeight="1">
      <c r="A1124" s="1180"/>
      <c r="B1124" s="1142" t="s">
        <v>53</v>
      </c>
      <c r="C1124" s="1177" t="str">
        <f>職員設定!$J$7</f>
        <v>名称</v>
      </c>
      <c r="D1124" s="44" t="s">
        <v>48</v>
      </c>
      <c r="E1124" s="32"/>
      <c r="F1124" s="1001"/>
      <c r="G1124" s="1045">
        <f>E1127*F1109-H1124</f>
        <v>0</v>
      </c>
      <c r="H1124" s="1095"/>
      <c r="I1124" s="44" t="s">
        <v>48</v>
      </c>
      <c r="J1124" s="32"/>
      <c r="K1124" s="1001"/>
      <c r="L1124" s="1045">
        <f>J1127*K1109-M1124</f>
        <v>0</v>
      </c>
      <c r="M1124" s="1095"/>
      <c r="N1124" s="44" t="s">
        <v>48</v>
      </c>
      <c r="O1124" s="32"/>
      <c r="P1124" s="1001"/>
      <c r="Q1124" s="1045">
        <f>O1127*P1109-R1124</f>
        <v>0</v>
      </c>
      <c r="R1124" s="986"/>
      <c r="S1124" s="44" t="s">
        <v>48</v>
      </c>
      <c r="T1124" s="32"/>
      <c r="U1124" s="1001"/>
      <c r="V1124" s="1045">
        <f>T1127*U1109-W1124</f>
        <v>0</v>
      </c>
      <c r="W1124" s="986"/>
      <c r="X1124" s="44" t="s">
        <v>48</v>
      </c>
      <c r="Y1124" s="32"/>
      <c r="Z1124" s="1001"/>
      <c r="AA1124" s="1045">
        <f>Y1127*Z1109-AB1124</f>
        <v>0</v>
      </c>
      <c r="AB1124" s="986"/>
      <c r="AC1124" s="44" t="s">
        <v>48</v>
      </c>
      <c r="AD1124" s="32"/>
      <c r="AE1124" s="1001"/>
      <c r="AF1124" s="1045">
        <f>AD1127*AE1109-AG1124</f>
        <v>0</v>
      </c>
      <c r="AG1124" s="986"/>
      <c r="AH1124" s="44" t="s">
        <v>48</v>
      </c>
      <c r="AI1124" s="32"/>
      <c r="AJ1124" s="1001"/>
      <c r="AK1124" s="1045">
        <f>AI1127*AJ1109-AL1124</f>
        <v>0</v>
      </c>
      <c r="AL1124" s="986"/>
      <c r="AM1124" s="44" t="s">
        <v>48</v>
      </c>
      <c r="AN1124" s="32"/>
      <c r="AO1124" s="1001"/>
      <c r="AP1124" s="1045">
        <f>AN1127*AO1109-AQ1124</f>
        <v>0</v>
      </c>
      <c r="AQ1124" s="986"/>
      <c r="AR1124" s="44" t="s">
        <v>48</v>
      </c>
      <c r="AS1124" s="32"/>
      <c r="AT1124" s="1001"/>
      <c r="AU1124" s="1045">
        <f>AS1127*AT1109-AV1124</f>
        <v>0</v>
      </c>
      <c r="AV1124" s="986"/>
      <c r="AW1124" s="44" t="s">
        <v>48</v>
      </c>
      <c r="AX1124" s="32"/>
      <c r="AY1124" s="1001"/>
      <c r="AZ1124" s="1045">
        <f>AX1127*AY1109-BA1124</f>
        <v>0</v>
      </c>
      <c r="BA1124" s="986"/>
      <c r="BB1124" s="44" t="s">
        <v>48</v>
      </c>
      <c r="BC1124" s="32"/>
      <c r="BD1124" s="1001"/>
      <c r="BE1124" s="1045">
        <f>BC1127*BD1109-BF1124</f>
        <v>0</v>
      </c>
      <c r="BF1124" s="986"/>
      <c r="BG1124" s="44" t="s">
        <v>48</v>
      </c>
      <c r="BH1124" s="32"/>
      <c r="BI1124" s="1001"/>
      <c r="BJ1124" s="1045">
        <f>BH1127*BI1109-BK1124</f>
        <v>0</v>
      </c>
      <c r="BK1124" s="986"/>
      <c r="BL1124" s="409" t="s">
        <v>206</v>
      </c>
      <c r="BM1124" s="32"/>
      <c r="BN1124" s="1001"/>
      <c r="BO1124" s="973">
        <f>BM1127*BN1109-BP1124</f>
        <v>0</v>
      </c>
      <c r="BP1124" s="961">
        <f>IF(BM1125&gt;BM1124,(BM1125-BM1124)*BN1109,0)</f>
        <v>0</v>
      </c>
      <c r="BQ1124" s="409" t="s">
        <v>206</v>
      </c>
      <c r="BR1124" s="32"/>
      <c r="BS1124" s="1001"/>
      <c r="BT1124" s="973">
        <f>BR1127*BS1109-BU1124</f>
        <v>0</v>
      </c>
      <c r="BU1124" s="961">
        <f>IF(BR1125&gt;BR1124,(BR1125-BR1124)*BS1109,0)</f>
        <v>0</v>
      </c>
      <c r="BV1124" s="409" t="s">
        <v>206</v>
      </c>
      <c r="BW1124" s="32"/>
      <c r="BX1124" s="1001"/>
      <c r="BY1124" s="973">
        <f>BW1127*BX1109-BZ1124</f>
        <v>0</v>
      </c>
      <c r="BZ1124" s="961">
        <f>IF(BW1125&gt;BW1124,(BW1125-BW1124)*BX1109,0)</f>
        <v>0</v>
      </c>
      <c r="CA1124" s="1003">
        <f>BJ1124+BK1124+BE1124+BF1124+AZ1124+BA1124+AU1124+AV1124+AP1124+AQ1124+AK1124+AL1124+AF1124+AG1124+AA1124+AB1124+V1124+W1124+Q1124+R1124+L1124+M1124+G1124+H1124+BO1124+BP1124+BT1124+BU1124+BY1124+BZ1124</f>
        <v>0</v>
      </c>
      <c r="CB1124" s="1019">
        <f>H1124+M1124</f>
        <v>0</v>
      </c>
      <c r="CC1124" s="944">
        <f>BK1124+BF1124+BA1124+AV1124+AQ1124+AL1124+AG1124+AB1124+W1124+R1124+BP1124+BU1124+BZ1124</f>
        <v>0</v>
      </c>
    </row>
    <row r="1125" spans="1:81" ht="18" customHeight="1">
      <c r="A1125" s="1180"/>
      <c r="B1125" s="1143"/>
      <c r="C1125" s="1178"/>
      <c r="D1125" s="48" t="s">
        <v>38</v>
      </c>
      <c r="E1125" s="33"/>
      <c r="F1125" s="1001"/>
      <c r="G1125" s="1046"/>
      <c r="H1125" s="1096"/>
      <c r="I1125" s="48" t="s">
        <v>38</v>
      </c>
      <c r="J1125" s="33"/>
      <c r="K1125" s="1001"/>
      <c r="L1125" s="1046"/>
      <c r="M1125" s="1096"/>
      <c r="N1125" s="48" t="s">
        <v>38</v>
      </c>
      <c r="O1125" s="33"/>
      <c r="P1125" s="1001"/>
      <c r="Q1125" s="1046"/>
      <c r="R1125" s="987"/>
      <c r="S1125" s="48" t="s">
        <v>38</v>
      </c>
      <c r="T1125" s="33"/>
      <c r="U1125" s="1001"/>
      <c r="V1125" s="1046"/>
      <c r="W1125" s="987"/>
      <c r="X1125" s="48" t="s">
        <v>38</v>
      </c>
      <c r="Y1125" s="33"/>
      <c r="Z1125" s="1001"/>
      <c r="AA1125" s="1046"/>
      <c r="AB1125" s="987"/>
      <c r="AC1125" s="48" t="s">
        <v>38</v>
      </c>
      <c r="AD1125" s="33"/>
      <c r="AE1125" s="1001"/>
      <c r="AF1125" s="1046"/>
      <c r="AG1125" s="987"/>
      <c r="AH1125" s="48" t="s">
        <v>38</v>
      </c>
      <c r="AI1125" s="33"/>
      <c r="AJ1125" s="1001"/>
      <c r="AK1125" s="1046"/>
      <c r="AL1125" s="987"/>
      <c r="AM1125" s="48" t="s">
        <v>38</v>
      </c>
      <c r="AN1125" s="33"/>
      <c r="AO1125" s="1001"/>
      <c r="AP1125" s="1046"/>
      <c r="AQ1125" s="987"/>
      <c r="AR1125" s="48" t="s">
        <v>38</v>
      </c>
      <c r="AS1125" s="33"/>
      <c r="AT1125" s="1001"/>
      <c r="AU1125" s="1046"/>
      <c r="AV1125" s="987"/>
      <c r="AW1125" s="48" t="s">
        <v>38</v>
      </c>
      <c r="AX1125" s="33"/>
      <c r="AY1125" s="1001"/>
      <c r="AZ1125" s="1046"/>
      <c r="BA1125" s="987"/>
      <c r="BB1125" s="48" t="s">
        <v>38</v>
      </c>
      <c r="BC1125" s="33"/>
      <c r="BD1125" s="1001"/>
      <c r="BE1125" s="1046"/>
      <c r="BF1125" s="987"/>
      <c r="BG1125" s="48" t="s">
        <v>38</v>
      </c>
      <c r="BH1125" s="33"/>
      <c r="BI1125" s="1001"/>
      <c r="BJ1125" s="1046"/>
      <c r="BK1125" s="987"/>
      <c r="BL1125" s="48" t="s">
        <v>205</v>
      </c>
      <c r="BM1125" s="33"/>
      <c r="BN1125" s="1001"/>
      <c r="BO1125" s="974"/>
      <c r="BP1125" s="958"/>
      <c r="BQ1125" s="48" t="s">
        <v>205</v>
      </c>
      <c r="BR1125" s="33"/>
      <c r="BS1125" s="1001"/>
      <c r="BT1125" s="974"/>
      <c r="BU1125" s="958"/>
      <c r="BV1125" s="48" t="s">
        <v>205</v>
      </c>
      <c r="BW1125" s="33"/>
      <c r="BX1125" s="1001"/>
      <c r="BY1125" s="974"/>
      <c r="BZ1125" s="958"/>
      <c r="CA1125" s="1080"/>
      <c r="CB1125" s="1022"/>
      <c r="CC1125" s="1028"/>
    </row>
    <row r="1126" spans="1:81" ht="18" customHeight="1">
      <c r="A1126" s="1180"/>
      <c r="B1126" s="1143"/>
      <c r="C1126" s="1178"/>
      <c r="D1126" s="49" t="s">
        <v>44</v>
      </c>
      <c r="E1126" s="34"/>
      <c r="F1126" s="1001"/>
      <c r="G1126" s="1046"/>
      <c r="H1126" s="1096"/>
      <c r="I1126" s="49" t="s">
        <v>44</v>
      </c>
      <c r="J1126" s="34"/>
      <c r="K1126" s="1001"/>
      <c r="L1126" s="1046"/>
      <c r="M1126" s="1096"/>
      <c r="N1126" s="49" t="s">
        <v>44</v>
      </c>
      <c r="O1126" s="34"/>
      <c r="P1126" s="1001"/>
      <c r="Q1126" s="1046"/>
      <c r="R1126" s="987"/>
      <c r="S1126" s="49" t="s">
        <v>44</v>
      </c>
      <c r="T1126" s="34"/>
      <c r="U1126" s="1001"/>
      <c r="V1126" s="1046"/>
      <c r="W1126" s="987"/>
      <c r="X1126" s="49" t="s">
        <v>44</v>
      </c>
      <c r="Y1126" s="34"/>
      <c r="Z1126" s="1001"/>
      <c r="AA1126" s="1046"/>
      <c r="AB1126" s="987"/>
      <c r="AC1126" s="49" t="s">
        <v>44</v>
      </c>
      <c r="AD1126" s="34"/>
      <c r="AE1126" s="1001"/>
      <c r="AF1126" s="1046"/>
      <c r="AG1126" s="987"/>
      <c r="AH1126" s="49" t="s">
        <v>44</v>
      </c>
      <c r="AI1126" s="34"/>
      <c r="AJ1126" s="1001"/>
      <c r="AK1126" s="1046"/>
      <c r="AL1126" s="987"/>
      <c r="AM1126" s="49" t="s">
        <v>44</v>
      </c>
      <c r="AN1126" s="34"/>
      <c r="AO1126" s="1001"/>
      <c r="AP1126" s="1046"/>
      <c r="AQ1126" s="987"/>
      <c r="AR1126" s="49" t="s">
        <v>44</v>
      </c>
      <c r="AS1126" s="34"/>
      <c r="AT1126" s="1001"/>
      <c r="AU1126" s="1046"/>
      <c r="AV1126" s="987"/>
      <c r="AW1126" s="49" t="s">
        <v>44</v>
      </c>
      <c r="AX1126" s="34"/>
      <c r="AY1126" s="1001"/>
      <c r="AZ1126" s="1046"/>
      <c r="BA1126" s="987"/>
      <c r="BB1126" s="49" t="s">
        <v>44</v>
      </c>
      <c r="BC1126" s="34"/>
      <c r="BD1126" s="1001"/>
      <c r="BE1126" s="1046"/>
      <c r="BF1126" s="987"/>
      <c r="BG1126" s="49" t="s">
        <v>44</v>
      </c>
      <c r="BH1126" s="34"/>
      <c r="BI1126" s="1001"/>
      <c r="BJ1126" s="1046"/>
      <c r="BK1126" s="987"/>
      <c r="BL1126" s="517" t="s">
        <v>52</v>
      </c>
      <c r="BM1126" s="28">
        <f>IF(BM1125="",0,職員設定!M28)</f>
        <v>0</v>
      </c>
      <c r="BN1126" s="1001"/>
      <c r="BO1126" s="974"/>
      <c r="BP1126" s="958"/>
      <c r="BQ1126" s="517" t="s">
        <v>52</v>
      </c>
      <c r="BR1126" s="28">
        <f>IF(BR1125="",0,職員設定!N28)</f>
        <v>0</v>
      </c>
      <c r="BS1126" s="1001"/>
      <c r="BT1126" s="974"/>
      <c r="BU1126" s="958"/>
      <c r="BV1126" s="250" t="s">
        <v>52</v>
      </c>
      <c r="BW1126" s="34"/>
      <c r="BX1126" s="1001"/>
      <c r="BY1126" s="974"/>
      <c r="BZ1126" s="958"/>
      <c r="CA1126" s="1080"/>
      <c r="CB1126" s="1022"/>
      <c r="CC1126" s="1028"/>
    </row>
    <row r="1127" spans="1:81" ht="18" customHeight="1" thickBot="1">
      <c r="A1127" s="1180"/>
      <c r="B1127" s="1143"/>
      <c r="C1127" s="1179"/>
      <c r="D1127" s="50" t="s">
        <v>45</v>
      </c>
      <c r="E1127" s="18">
        <f>E1125-E1126</f>
        <v>0</v>
      </c>
      <c r="F1127" s="1001"/>
      <c r="G1127" s="1047"/>
      <c r="H1127" s="1097"/>
      <c r="I1127" s="50" t="s">
        <v>45</v>
      </c>
      <c r="J1127" s="18">
        <f>J1125-J1126</f>
        <v>0</v>
      </c>
      <c r="K1127" s="1001"/>
      <c r="L1127" s="1047"/>
      <c r="M1127" s="1097"/>
      <c r="N1127" s="50" t="s">
        <v>88</v>
      </c>
      <c r="O1127" s="18">
        <f>O1125-O1126</f>
        <v>0</v>
      </c>
      <c r="P1127" s="1001"/>
      <c r="Q1127" s="1047"/>
      <c r="R1127" s="988"/>
      <c r="S1127" s="50" t="s">
        <v>88</v>
      </c>
      <c r="T1127" s="18">
        <f>T1125-T1126</f>
        <v>0</v>
      </c>
      <c r="U1127" s="1001"/>
      <c r="V1127" s="1047"/>
      <c r="W1127" s="988"/>
      <c r="X1127" s="50" t="s">
        <v>88</v>
      </c>
      <c r="Y1127" s="18">
        <f>Y1125-Y1126</f>
        <v>0</v>
      </c>
      <c r="Z1127" s="1001"/>
      <c r="AA1127" s="1047"/>
      <c r="AB1127" s="988"/>
      <c r="AC1127" s="50" t="s">
        <v>88</v>
      </c>
      <c r="AD1127" s="18">
        <f>AD1125-AD1126</f>
        <v>0</v>
      </c>
      <c r="AE1127" s="1001"/>
      <c r="AF1127" s="1047"/>
      <c r="AG1127" s="988"/>
      <c r="AH1127" s="50" t="s">
        <v>88</v>
      </c>
      <c r="AI1127" s="18">
        <f>AI1125-AI1126</f>
        <v>0</v>
      </c>
      <c r="AJ1127" s="1001"/>
      <c r="AK1127" s="1047"/>
      <c r="AL1127" s="988"/>
      <c r="AM1127" s="50" t="s">
        <v>88</v>
      </c>
      <c r="AN1127" s="18">
        <f>AN1125-AN1126</f>
        <v>0</v>
      </c>
      <c r="AO1127" s="1001"/>
      <c r="AP1127" s="1047"/>
      <c r="AQ1127" s="988"/>
      <c r="AR1127" s="50" t="s">
        <v>88</v>
      </c>
      <c r="AS1127" s="18">
        <f>AS1125-AS1126</f>
        <v>0</v>
      </c>
      <c r="AT1127" s="1001"/>
      <c r="AU1127" s="1047"/>
      <c r="AV1127" s="988"/>
      <c r="AW1127" s="50" t="s">
        <v>88</v>
      </c>
      <c r="AX1127" s="18">
        <f>AX1125-AX1126</f>
        <v>0</v>
      </c>
      <c r="AY1127" s="1001"/>
      <c r="AZ1127" s="1047"/>
      <c r="BA1127" s="988"/>
      <c r="BB1127" s="50" t="s">
        <v>88</v>
      </c>
      <c r="BC1127" s="18">
        <f>BC1125-BC1126</f>
        <v>0</v>
      </c>
      <c r="BD1127" s="1001"/>
      <c r="BE1127" s="1047"/>
      <c r="BF1127" s="988"/>
      <c r="BG1127" s="50" t="s">
        <v>88</v>
      </c>
      <c r="BH1127" s="18">
        <f>BH1125-BH1126</f>
        <v>0</v>
      </c>
      <c r="BI1127" s="1001"/>
      <c r="BJ1127" s="1047"/>
      <c r="BK1127" s="988"/>
      <c r="BL1127" s="50" t="s">
        <v>204</v>
      </c>
      <c r="BM1127" s="18">
        <f>BM1125-BM1126</f>
        <v>0</v>
      </c>
      <c r="BN1127" s="1001"/>
      <c r="BO1127" s="975"/>
      <c r="BP1127" s="959"/>
      <c r="BQ1127" s="50" t="s">
        <v>204</v>
      </c>
      <c r="BR1127" s="18">
        <f>BR1125-BR1126</f>
        <v>0</v>
      </c>
      <c r="BS1127" s="1001"/>
      <c r="BT1127" s="975"/>
      <c r="BU1127" s="959"/>
      <c r="BV1127" s="50" t="s">
        <v>204</v>
      </c>
      <c r="BW1127" s="18">
        <f>BW1125-BW1126</f>
        <v>0</v>
      </c>
      <c r="BX1127" s="1001"/>
      <c r="BY1127" s="975"/>
      <c r="BZ1127" s="959"/>
      <c r="CA1127" s="1081"/>
      <c r="CB1127" s="1023"/>
      <c r="CC1127" s="1029">
        <f t="shared" ref="CC1127" si="486">BK1127+BF1127+BA1127+AV1127+AQ1127+AL1127+AG1127+AB1127+W1127+R1127</f>
        <v>0</v>
      </c>
    </row>
    <row r="1128" spans="1:81" ht="18" customHeight="1">
      <c r="A1128" s="1180"/>
      <c r="B1128" s="1143"/>
      <c r="C1128" s="1177" t="str">
        <f>職員設定!$K$7</f>
        <v>名称</v>
      </c>
      <c r="D1128" s="44" t="s">
        <v>48</v>
      </c>
      <c r="E1128" s="32"/>
      <c r="F1128" s="1001"/>
      <c r="G1128" s="1045">
        <f>E1131*F1109-H1128</f>
        <v>0</v>
      </c>
      <c r="H1128" s="1095"/>
      <c r="I1128" s="44" t="s">
        <v>48</v>
      </c>
      <c r="J1128" s="32"/>
      <c r="K1128" s="1001"/>
      <c r="L1128" s="1045">
        <f>J1131*K1109-M1128</f>
        <v>0</v>
      </c>
      <c r="M1128" s="1095"/>
      <c r="N1128" s="44" t="s">
        <v>48</v>
      </c>
      <c r="O1128" s="32"/>
      <c r="P1128" s="1001"/>
      <c r="Q1128" s="1045">
        <f>O1131*P1109-R1128</f>
        <v>0</v>
      </c>
      <c r="R1128" s="986"/>
      <c r="S1128" s="44" t="s">
        <v>48</v>
      </c>
      <c r="T1128" s="32"/>
      <c r="U1128" s="1001"/>
      <c r="V1128" s="1045">
        <f>T1131*U1109-W1128</f>
        <v>0</v>
      </c>
      <c r="W1128" s="986"/>
      <c r="X1128" s="44" t="s">
        <v>48</v>
      </c>
      <c r="Y1128" s="32"/>
      <c r="Z1128" s="1001"/>
      <c r="AA1128" s="1045">
        <f>Y1131*Z1109-AB1128</f>
        <v>0</v>
      </c>
      <c r="AB1128" s="986"/>
      <c r="AC1128" s="44" t="s">
        <v>48</v>
      </c>
      <c r="AD1128" s="32"/>
      <c r="AE1128" s="1001"/>
      <c r="AF1128" s="1045">
        <f>AD1131*AE1109-AG1128</f>
        <v>0</v>
      </c>
      <c r="AG1128" s="986"/>
      <c r="AH1128" s="44" t="s">
        <v>48</v>
      </c>
      <c r="AI1128" s="32"/>
      <c r="AJ1128" s="1001"/>
      <c r="AK1128" s="1045">
        <f>AI1131*AJ1109-AL1128</f>
        <v>0</v>
      </c>
      <c r="AL1128" s="986"/>
      <c r="AM1128" s="44" t="s">
        <v>48</v>
      </c>
      <c r="AN1128" s="32"/>
      <c r="AO1128" s="1001"/>
      <c r="AP1128" s="1045">
        <f>AN1131*AO1109-AQ1128</f>
        <v>0</v>
      </c>
      <c r="AQ1128" s="986"/>
      <c r="AR1128" s="44" t="s">
        <v>48</v>
      </c>
      <c r="AS1128" s="32"/>
      <c r="AT1128" s="1001"/>
      <c r="AU1128" s="1045">
        <f>AS1131*AT1109-AV1128</f>
        <v>0</v>
      </c>
      <c r="AV1128" s="986"/>
      <c r="AW1128" s="44" t="s">
        <v>48</v>
      </c>
      <c r="AX1128" s="32"/>
      <c r="AY1128" s="1001"/>
      <c r="AZ1128" s="1045">
        <f>AX1131*AY1109-BA1128</f>
        <v>0</v>
      </c>
      <c r="BA1128" s="986"/>
      <c r="BB1128" s="44" t="s">
        <v>48</v>
      </c>
      <c r="BC1128" s="32"/>
      <c r="BD1128" s="1001"/>
      <c r="BE1128" s="1045">
        <f>BC1131*BD1109-BF1128</f>
        <v>0</v>
      </c>
      <c r="BF1128" s="986"/>
      <c r="BG1128" s="44" t="s">
        <v>48</v>
      </c>
      <c r="BH1128" s="32"/>
      <c r="BI1128" s="1001"/>
      <c r="BJ1128" s="1045">
        <f>BH1131*BI1109-BK1128</f>
        <v>0</v>
      </c>
      <c r="BK1128" s="986"/>
      <c r="BL1128" s="75"/>
      <c r="BM1128" s="76"/>
      <c r="BN1128" s="1001"/>
      <c r="BO1128" s="976"/>
      <c r="BP1128" s="962"/>
      <c r="BQ1128" s="75"/>
      <c r="BR1128" s="76"/>
      <c r="BS1128" s="1001"/>
      <c r="BT1128" s="976"/>
      <c r="BU1128" s="962"/>
      <c r="BV1128" s="75"/>
      <c r="BW1128" s="76"/>
      <c r="BX1128" s="1001"/>
      <c r="BY1128" s="976"/>
      <c r="BZ1128" s="962"/>
      <c r="CA1128" s="1082">
        <f>BJ1128+BK1128+BE1128+BF1128+AZ1128+BA1128+AU1128+AV1128+AP1128+AQ1128+AK1128+AL1128+AF1128+AG1128+AA1128+AB1128+V1128+W1128+Q1128+R1128+L1128+M1128+G1128+H1128</f>
        <v>0</v>
      </c>
      <c r="CB1128" s="1024">
        <f t="shared" ref="CB1128" si="487">H1128+M1128</f>
        <v>0</v>
      </c>
      <c r="CC1128" s="944">
        <f>BK1128+BF1128+BA1128+AV1128+AQ1128+AL1128+AG1128+AB1128+W1128+R1128</f>
        <v>0</v>
      </c>
    </row>
    <row r="1129" spans="1:81" ht="18" customHeight="1">
      <c r="A1129" s="1180"/>
      <c r="B1129" s="1143"/>
      <c r="C1129" s="1178"/>
      <c r="D1129" s="48" t="s">
        <v>38</v>
      </c>
      <c r="E1129" s="33"/>
      <c r="F1129" s="1001"/>
      <c r="G1129" s="1048"/>
      <c r="H1129" s="1096"/>
      <c r="I1129" s="48" t="s">
        <v>38</v>
      </c>
      <c r="J1129" s="33"/>
      <c r="K1129" s="1001"/>
      <c r="L1129" s="1048"/>
      <c r="M1129" s="1096"/>
      <c r="N1129" s="48" t="s">
        <v>38</v>
      </c>
      <c r="O1129" s="33"/>
      <c r="P1129" s="1001"/>
      <c r="Q1129" s="1048"/>
      <c r="R1129" s="987"/>
      <c r="S1129" s="48" t="s">
        <v>38</v>
      </c>
      <c r="T1129" s="33"/>
      <c r="U1129" s="1001"/>
      <c r="V1129" s="1048"/>
      <c r="W1129" s="987"/>
      <c r="X1129" s="48" t="s">
        <v>38</v>
      </c>
      <c r="Y1129" s="33"/>
      <c r="Z1129" s="1001"/>
      <c r="AA1129" s="1048"/>
      <c r="AB1129" s="987"/>
      <c r="AC1129" s="48" t="s">
        <v>38</v>
      </c>
      <c r="AD1129" s="33"/>
      <c r="AE1129" s="1001"/>
      <c r="AF1129" s="1048"/>
      <c r="AG1129" s="987"/>
      <c r="AH1129" s="48" t="s">
        <v>38</v>
      </c>
      <c r="AI1129" s="33"/>
      <c r="AJ1129" s="1001"/>
      <c r="AK1129" s="1048"/>
      <c r="AL1129" s="987"/>
      <c r="AM1129" s="48" t="s">
        <v>38</v>
      </c>
      <c r="AN1129" s="33"/>
      <c r="AO1129" s="1001"/>
      <c r="AP1129" s="1048"/>
      <c r="AQ1129" s="987"/>
      <c r="AR1129" s="48" t="s">
        <v>38</v>
      </c>
      <c r="AS1129" s="33"/>
      <c r="AT1129" s="1001"/>
      <c r="AU1129" s="1048"/>
      <c r="AV1129" s="987"/>
      <c r="AW1129" s="48" t="s">
        <v>38</v>
      </c>
      <c r="AX1129" s="33"/>
      <c r="AY1129" s="1001"/>
      <c r="AZ1129" s="1048"/>
      <c r="BA1129" s="987"/>
      <c r="BB1129" s="48" t="s">
        <v>38</v>
      </c>
      <c r="BC1129" s="33"/>
      <c r="BD1129" s="1001"/>
      <c r="BE1129" s="1048"/>
      <c r="BF1129" s="987"/>
      <c r="BG1129" s="48" t="s">
        <v>38</v>
      </c>
      <c r="BH1129" s="33"/>
      <c r="BI1129" s="1001"/>
      <c r="BJ1129" s="1048"/>
      <c r="BK1129" s="987"/>
      <c r="BL1129" s="79"/>
      <c r="BM1129" s="80"/>
      <c r="BN1129" s="1001"/>
      <c r="BO1129" s="977"/>
      <c r="BP1129" s="954"/>
      <c r="BQ1129" s="79"/>
      <c r="BR1129" s="80"/>
      <c r="BS1129" s="1001"/>
      <c r="BT1129" s="977"/>
      <c r="BU1129" s="954"/>
      <c r="BV1129" s="79"/>
      <c r="BW1129" s="80"/>
      <c r="BX1129" s="1001"/>
      <c r="BY1129" s="977"/>
      <c r="BZ1129" s="954"/>
      <c r="CA1129" s="1080"/>
      <c r="CB1129" s="1020"/>
      <c r="CC1129" s="945"/>
    </row>
    <row r="1130" spans="1:81" ht="18" customHeight="1">
      <c r="A1130" s="1180"/>
      <c r="B1130" s="1143"/>
      <c r="C1130" s="1178"/>
      <c r="D1130" s="49" t="s">
        <v>44</v>
      </c>
      <c r="E1130" s="34"/>
      <c r="F1130" s="1001"/>
      <c r="G1130" s="1048"/>
      <c r="H1130" s="1096"/>
      <c r="I1130" s="49" t="s">
        <v>44</v>
      </c>
      <c r="J1130" s="34"/>
      <c r="K1130" s="1001"/>
      <c r="L1130" s="1048"/>
      <c r="M1130" s="1096"/>
      <c r="N1130" s="49" t="s">
        <v>44</v>
      </c>
      <c r="O1130" s="34"/>
      <c r="P1130" s="1001"/>
      <c r="Q1130" s="1048"/>
      <c r="R1130" s="987"/>
      <c r="S1130" s="49" t="s">
        <v>44</v>
      </c>
      <c r="T1130" s="34"/>
      <c r="U1130" s="1001"/>
      <c r="V1130" s="1048"/>
      <c r="W1130" s="987"/>
      <c r="X1130" s="49" t="s">
        <v>44</v>
      </c>
      <c r="Y1130" s="34"/>
      <c r="Z1130" s="1001"/>
      <c r="AA1130" s="1048"/>
      <c r="AB1130" s="987"/>
      <c r="AC1130" s="49" t="s">
        <v>44</v>
      </c>
      <c r="AD1130" s="34"/>
      <c r="AE1130" s="1001"/>
      <c r="AF1130" s="1048"/>
      <c r="AG1130" s="987"/>
      <c r="AH1130" s="49" t="s">
        <v>44</v>
      </c>
      <c r="AI1130" s="34"/>
      <c r="AJ1130" s="1001"/>
      <c r="AK1130" s="1048"/>
      <c r="AL1130" s="987"/>
      <c r="AM1130" s="49" t="s">
        <v>44</v>
      </c>
      <c r="AN1130" s="34"/>
      <c r="AO1130" s="1001"/>
      <c r="AP1130" s="1048"/>
      <c r="AQ1130" s="987"/>
      <c r="AR1130" s="49" t="s">
        <v>44</v>
      </c>
      <c r="AS1130" s="34"/>
      <c r="AT1130" s="1001"/>
      <c r="AU1130" s="1048"/>
      <c r="AV1130" s="987"/>
      <c r="AW1130" s="49" t="s">
        <v>44</v>
      </c>
      <c r="AX1130" s="34"/>
      <c r="AY1130" s="1001"/>
      <c r="AZ1130" s="1048"/>
      <c r="BA1130" s="987"/>
      <c r="BB1130" s="49" t="s">
        <v>44</v>
      </c>
      <c r="BC1130" s="34"/>
      <c r="BD1130" s="1001"/>
      <c r="BE1130" s="1048"/>
      <c r="BF1130" s="987"/>
      <c r="BG1130" s="49" t="s">
        <v>44</v>
      </c>
      <c r="BH1130" s="34"/>
      <c r="BI1130" s="1001"/>
      <c r="BJ1130" s="1048"/>
      <c r="BK1130" s="987"/>
      <c r="BL1130" s="72"/>
      <c r="BM1130" s="28"/>
      <c r="BN1130" s="1001"/>
      <c r="BO1130" s="977"/>
      <c r="BP1130" s="954"/>
      <c r="BQ1130" s="72"/>
      <c r="BR1130" s="28"/>
      <c r="BS1130" s="1001"/>
      <c r="BT1130" s="977"/>
      <c r="BU1130" s="954"/>
      <c r="BV1130" s="72"/>
      <c r="BW1130" s="28"/>
      <c r="BX1130" s="1001"/>
      <c r="BY1130" s="977"/>
      <c r="BZ1130" s="954"/>
      <c r="CA1130" s="1080"/>
      <c r="CB1130" s="1020"/>
      <c r="CC1130" s="945"/>
    </row>
    <row r="1131" spans="1:81" ht="18" customHeight="1" thickBot="1">
      <c r="A1131" s="1180"/>
      <c r="B1131" s="1143"/>
      <c r="C1131" s="1179"/>
      <c r="D1131" s="50" t="s">
        <v>45</v>
      </c>
      <c r="E1131" s="18">
        <f>E1129-E1130</f>
        <v>0</v>
      </c>
      <c r="F1131" s="1001"/>
      <c r="G1131" s="1049"/>
      <c r="H1131" s="1097"/>
      <c r="I1131" s="50" t="s">
        <v>45</v>
      </c>
      <c r="J1131" s="18">
        <f>J1129-J1130</f>
        <v>0</v>
      </c>
      <c r="K1131" s="1001"/>
      <c r="L1131" s="1049"/>
      <c r="M1131" s="1097"/>
      <c r="N1131" s="50" t="s">
        <v>88</v>
      </c>
      <c r="O1131" s="18">
        <f>O1129-O1130</f>
        <v>0</v>
      </c>
      <c r="P1131" s="1001"/>
      <c r="Q1131" s="1049"/>
      <c r="R1131" s="988"/>
      <c r="S1131" s="50" t="s">
        <v>88</v>
      </c>
      <c r="T1131" s="18">
        <f>T1129-T1130</f>
        <v>0</v>
      </c>
      <c r="U1131" s="1001"/>
      <c r="V1131" s="1049"/>
      <c r="W1131" s="988"/>
      <c r="X1131" s="50" t="s">
        <v>88</v>
      </c>
      <c r="Y1131" s="18">
        <f>Y1129-Y1130</f>
        <v>0</v>
      </c>
      <c r="Z1131" s="1001"/>
      <c r="AA1131" s="1049"/>
      <c r="AB1131" s="988"/>
      <c r="AC1131" s="50" t="s">
        <v>88</v>
      </c>
      <c r="AD1131" s="18">
        <f>AD1129-AD1130</f>
        <v>0</v>
      </c>
      <c r="AE1131" s="1001"/>
      <c r="AF1131" s="1049"/>
      <c r="AG1131" s="988"/>
      <c r="AH1131" s="50" t="s">
        <v>88</v>
      </c>
      <c r="AI1131" s="18">
        <f>AI1129-AI1130</f>
        <v>0</v>
      </c>
      <c r="AJ1131" s="1001"/>
      <c r="AK1131" s="1049"/>
      <c r="AL1131" s="988"/>
      <c r="AM1131" s="50" t="s">
        <v>88</v>
      </c>
      <c r="AN1131" s="18">
        <f>AN1129-AN1130</f>
        <v>0</v>
      </c>
      <c r="AO1131" s="1001"/>
      <c r="AP1131" s="1049"/>
      <c r="AQ1131" s="988"/>
      <c r="AR1131" s="50" t="s">
        <v>88</v>
      </c>
      <c r="AS1131" s="18">
        <f>AS1129-AS1130</f>
        <v>0</v>
      </c>
      <c r="AT1131" s="1001"/>
      <c r="AU1131" s="1049"/>
      <c r="AV1131" s="988"/>
      <c r="AW1131" s="50" t="s">
        <v>88</v>
      </c>
      <c r="AX1131" s="18">
        <f>AX1129-AX1130</f>
        <v>0</v>
      </c>
      <c r="AY1131" s="1001"/>
      <c r="AZ1131" s="1049"/>
      <c r="BA1131" s="988"/>
      <c r="BB1131" s="50" t="s">
        <v>88</v>
      </c>
      <c r="BC1131" s="18">
        <f>BC1129-BC1130</f>
        <v>0</v>
      </c>
      <c r="BD1131" s="1001"/>
      <c r="BE1131" s="1049"/>
      <c r="BF1131" s="988"/>
      <c r="BG1131" s="50" t="s">
        <v>88</v>
      </c>
      <c r="BH1131" s="18">
        <f>BH1129-BH1130</f>
        <v>0</v>
      </c>
      <c r="BI1131" s="1001"/>
      <c r="BJ1131" s="1049"/>
      <c r="BK1131" s="988"/>
      <c r="BL1131" s="81"/>
      <c r="BM1131" s="78"/>
      <c r="BN1131" s="1001"/>
      <c r="BO1131" s="978"/>
      <c r="BP1131" s="955"/>
      <c r="BQ1131" s="81"/>
      <c r="BR1131" s="78"/>
      <c r="BS1131" s="1001"/>
      <c r="BT1131" s="978"/>
      <c r="BU1131" s="955"/>
      <c r="BV1131" s="81"/>
      <c r="BW1131" s="78"/>
      <c r="BX1131" s="1001"/>
      <c r="BY1131" s="978"/>
      <c r="BZ1131" s="955"/>
      <c r="CA1131" s="1081"/>
      <c r="CB1131" s="1021"/>
      <c r="CC1131" s="945">
        <f t="shared" ref="CC1131:CC1151" si="488">BK1131+BF1131+BA1131+AV1131+AQ1131+AL1131+AG1131+AB1131+W1131+R1131</f>
        <v>0</v>
      </c>
    </row>
    <row r="1132" spans="1:81" ht="18" customHeight="1" thickBot="1">
      <c r="A1132" s="1180"/>
      <c r="B1132" s="1143"/>
      <c r="C1132" s="1145" t="s">
        <v>41</v>
      </c>
      <c r="D1132" s="44" t="s">
        <v>118</v>
      </c>
      <c r="E1132" s="35"/>
      <c r="F1132" s="1001"/>
      <c r="G1132" s="1045">
        <f>E1135*F1109-H1132</f>
        <v>0</v>
      </c>
      <c r="H1132" s="1095"/>
      <c r="I1132" s="44" t="s">
        <v>118</v>
      </c>
      <c r="J1132" s="35"/>
      <c r="K1132" s="1001"/>
      <c r="L1132" s="1045">
        <f>J1135*K1109-M1132</f>
        <v>0</v>
      </c>
      <c r="M1132" s="1095"/>
      <c r="N1132" s="44" t="s">
        <v>119</v>
      </c>
      <c r="O1132" s="35"/>
      <c r="P1132" s="1001"/>
      <c r="Q1132" s="1045">
        <f>O1135*P1109-R1132</f>
        <v>0</v>
      </c>
      <c r="R1132" s="961">
        <f>IF(O1132="",0,ROUND(SUM(R1109:R1123)*O1132*P1109/職員設定!$C$7,0))</f>
        <v>0</v>
      </c>
      <c r="S1132" s="44" t="s">
        <v>119</v>
      </c>
      <c r="T1132" s="35">
        <v>8.3000000000000004E-2</v>
      </c>
      <c r="U1132" s="1001"/>
      <c r="V1132" s="1045">
        <f>T1135*U1109-W1132</f>
        <v>5</v>
      </c>
      <c r="W1132" s="961">
        <f>IF(T1132="",0,ROUND(SUM(W1109:W1123)*T1132*U1109/職員設定!$C$7,0))</f>
        <v>2</v>
      </c>
      <c r="X1132" s="44" t="s">
        <v>119</v>
      </c>
      <c r="Y1132" s="35">
        <v>5</v>
      </c>
      <c r="Z1132" s="1001"/>
      <c r="AA1132" s="1045">
        <f>Y1135*Z1109-AB1132</f>
        <v>295</v>
      </c>
      <c r="AB1132" s="961">
        <f>IF(Y1132="",0,ROUND(SUM(AB1109:AB1123)*Y1132*Z1109/職員設定!$C$7,0))</f>
        <v>119</v>
      </c>
      <c r="AC1132" s="44" t="s">
        <v>119</v>
      </c>
      <c r="AD1132" s="35"/>
      <c r="AE1132" s="1001"/>
      <c r="AF1132" s="1045">
        <f>AD1135*AE1109-AG1132</f>
        <v>0</v>
      </c>
      <c r="AG1132" s="961">
        <f>IF(AD1132="",0,ROUND(SUM(AG1109:AG1123)*AD1132*AE1109/職員設定!$C$7,0))</f>
        <v>0</v>
      </c>
      <c r="AH1132" s="44" t="s">
        <v>119</v>
      </c>
      <c r="AI1132" s="35"/>
      <c r="AJ1132" s="1001"/>
      <c r="AK1132" s="1045">
        <f>AI1135*AJ1109-AL1132</f>
        <v>0</v>
      </c>
      <c r="AL1132" s="961">
        <f>IF(AI1132="",0,ROUND(SUM(AL1109:AL1123)*AI1132*AJ1109/職員設定!$C$7,0))</f>
        <v>0</v>
      </c>
      <c r="AM1132" s="44" t="s">
        <v>119</v>
      </c>
      <c r="AN1132" s="35"/>
      <c r="AO1132" s="1001"/>
      <c r="AP1132" s="1045">
        <f>AN1135*AO1109-AQ1132</f>
        <v>0</v>
      </c>
      <c r="AQ1132" s="961">
        <f>IF(AN1132="",0,ROUND(SUM(AQ1109:AQ1123)*AN1132*AO1109/職員設定!$C$7,0))</f>
        <v>0</v>
      </c>
      <c r="AR1132" s="44" t="s">
        <v>119</v>
      </c>
      <c r="AS1132" s="35"/>
      <c r="AT1132" s="1001"/>
      <c r="AU1132" s="1045">
        <f>AS1135*AT1109-AV1132</f>
        <v>0</v>
      </c>
      <c r="AV1132" s="961">
        <f>IF(AS1132="",0,ROUND(SUM(AV1109:AV1123)*AS1132*AT1109/職員設定!$C$7,0))</f>
        <v>0</v>
      </c>
      <c r="AW1132" s="44" t="s">
        <v>119</v>
      </c>
      <c r="AX1132" s="35"/>
      <c r="AY1132" s="1001"/>
      <c r="AZ1132" s="1045">
        <f>AX1135*AY1109-BA1132</f>
        <v>0</v>
      </c>
      <c r="BA1132" s="961">
        <f>IF(AX1132="",0,ROUND(SUM(BA1109:BA1123)*AX1132*AY1109/職員設定!$C$7,0))</f>
        <v>0</v>
      </c>
      <c r="BB1132" s="44" t="s">
        <v>119</v>
      </c>
      <c r="BC1132" s="35"/>
      <c r="BD1132" s="1001"/>
      <c r="BE1132" s="1045">
        <f>BC1135*BD1109-BF1132</f>
        <v>0</v>
      </c>
      <c r="BF1132" s="961">
        <f>IF(BC1132="",0,ROUND(SUM(BF1109:BF1123)*BC1132*BD1109/職員設定!$C$7,0))</f>
        <v>0</v>
      </c>
      <c r="BG1132" s="44" t="s">
        <v>119</v>
      </c>
      <c r="BH1132" s="35"/>
      <c r="BI1132" s="1001"/>
      <c r="BJ1132" s="1045">
        <f>BH1135*BI1109-BK1132</f>
        <v>0</v>
      </c>
      <c r="BK1132" s="961">
        <f>IF(BH1132="",0,ROUND(SUM(BK1109:BK1123)*BH1132*BI1109/職員設定!$C$7,0))</f>
        <v>0</v>
      </c>
      <c r="BL1132" s="75"/>
      <c r="BM1132" s="82"/>
      <c r="BN1132" s="1001"/>
      <c r="BO1132" s="966"/>
      <c r="BP1132" s="953"/>
      <c r="BQ1132" s="75"/>
      <c r="BR1132" s="82"/>
      <c r="BS1132" s="1001"/>
      <c r="BT1132" s="966"/>
      <c r="BU1132" s="953"/>
      <c r="BV1132" s="75"/>
      <c r="BW1132" s="82"/>
      <c r="BX1132" s="1001"/>
      <c r="BY1132" s="966"/>
      <c r="BZ1132" s="953"/>
      <c r="CA1132" s="1082">
        <f t="shared" ref="CA1132" si="489">BJ1132+BK1132+BE1132+BF1132+AZ1132+BA1132+AU1132+AV1132+AP1132+AQ1132+AK1132+AL1132+AF1132+AG1132+AA1132+AB1132+V1132+W1132+Q1132+R1132+L1132+M1132+G1132+H1132</f>
        <v>421</v>
      </c>
      <c r="CB1132" s="1024">
        <f t="shared" ref="CB1132" si="490">H1132+M1132</f>
        <v>0</v>
      </c>
      <c r="CC1132" s="946">
        <f>BK1132+BF1132+BA1132+AV1132+AQ1132+AL1132+AG1132+AB1132+W1132+R1132</f>
        <v>121</v>
      </c>
    </row>
    <row r="1133" spans="1:81" ht="18" customHeight="1" thickBot="1">
      <c r="A1133" s="1180"/>
      <c r="B1133" s="1143"/>
      <c r="C1133" s="1146"/>
      <c r="D1133" s="48" t="s">
        <v>38</v>
      </c>
      <c r="E1133" s="33"/>
      <c r="F1133" s="1001"/>
      <c r="G1133" s="1046"/>
      <c r="H1133" s="1096"/>
      <c r="I1133" s="48" t="s">
        <v>38</v>
      </c>
      <c r="J1133" s="33"/>
      <c r="K1133" s="1001"/>
      <c r="L1133" s="1046"/>
      <c r="M1133" s="1096"/>
      <c r="N1133" s="48" t="s">
        <v>38</v>
      </c>
      <c r="O1133" s="33"/>
      <c r="P1133" s="1001"/>
      <c r="Q1133" s="1046"/>
      <c r="R1133" s="979"/>
      <c r="S1133" s="48" t="s">
        <v>38</v>
      </c>
      <c r="T1133" s="33">
        <v>86</v>
      </c>
      <c r="U1133" s="1001"/>
      <c r="V1133" s="1046"/>
      <c r="W1133" s="979"/>
      <c r="X1133" s="48" t="s">
        <v>38</v>
      </c>
      <c r="Y1133" s="33">
        <v>5159</v>
      </c>
      <c r="Z1133" s="1001"/>
      <c r="AA1133" s="1046"/>
      <c r="AB1133" s="979"/>
      <c r="AC1133" s="48" t="s">
        <v>38</v>
      </c>
      <c r="AD1133" s="33"/>
      <c r="AE1133" s="1001"/>
      <c r="AF1133" s="1046"/>
      <c r="AG1133" s="979"/>
      <c r="AH1133" s="48" t="s">
        <v>38</v>
      </c>
      <c r="AI1133" s="33"/>
      <c r="AJ1133" s="1001"/>
      <c r="AK1133" s="1046"/>
      <c r="AL1133" s="979"/>
      <c r="AM1133" s="48" t="s">
        <v>38</v>
      </c>
      <c r="AN1133" s="33"/>
      <c r="AO1133" s="1001"/>
      <c r="AP1133" s="1046"/>
      <c r="AQ1133" s="979"/>
      <c r="AR1133" s="48" t="s">
        <v>38</v>
      </c>
      <c r="AS1133" s="33"/>
      <c r="AT1133" s="1001"/>
      <c r="AU1133" s="1046"/>
      <c r="AV1133" s="979"/>
      <c r="AW1133" s="48" t="s">
        <v>38</v>
      </c>
      <c r="AX1133" s="33"/>
      <c r="AY1133" s="1001"/>
      <c r="AZ1133" s="1046"/>
      <c r="BA1133" s="979"/>
      <c r="BB1133" s="48" t="s">
        <v>38</v>
      </c>
      <c r="BC1133" s="33"/>
      <c r="BD1133" s="1001"/>
      <c r="BE1133" s="1046"/>
      <c r="BF1133" s="979"/>
      <c r="BG1133" s="48" t="s">
        <v>38</v>
      </c>
      <c r="BH1133" s="33"/>
      <c r="BI1133" s="1001"/>
      <c r="BJ1133" s="1046"/>
      <c r="BK1133" s="979"/>
      <c r="BL1133" s="79"/>
      <c r="BM1133" s="80"/>
      <c r="BN1133" s="1001"/>
      <c r="BO1133" s="967"/>
      <c r="BP1133" s="954"/>
      <c r="BQ1133" s="79"/>
      <c r="BR1133" s="80"/>
      <c r="BS1133" s="1001"/>
      <c r="BT1133" s="967"/>
      <c r="BU1133" s="954"/>
      <c r="BV1133" s="79"/>
      <c r="BW1133" s="80"/>
      <c r="BX1133" s="1001"/>
      <c r="BY1133" s="967"/>
      <c r="BZ1133" s="954"/>
      <c r="CA1133" s="1004"/>
      <c r="CB1133" s="1020"/>
      <c r="CC1133" s="946"/>
    </row>
    <row r="1134" spans="1:81" s="230" customFormat="1" ht="18" customHeight="1" thickBot="1">
      <c r="A1134" s="1180"/>
      <c r="B1134" s="1143"/>
      <c r="C1134" s="1146"/>
      <c r="D1134" s="468" t="s">
        <v>46</v>
      </c>
      <c r="E1134" s="6">
        <f>ROUND(E1132*職員設定!O28,0)</f>
        <v>0</v>
      </c>
      <c r="F1134" s="1001"/>
      <c r="G1134" s="1046"/>
      <c r="H1134" s="1096"/>
      <c r="I1134" s="468" t="s">
        <v>46</v>
      </c>
      <c r="J1134" s="6">
        <f>ROUND(J1132*職員設定!O28,0)</f>
        <v>0</v>
      </c>
      <c r="K1134" s="1001"/>
      <c r="L1134" s="1046"/>
      <c r="M1134" s="1096"/>
      <c r="N1134" s="468" t="s">
        <v>46</v>
      </c>
      <c r="O1134" s="6">
        <f>ROUND(O1132*職員設定!$O$28,0)</f>
        <v>0</v>
      </c>
      <c r="P1134" s="1001"/>
      <c r="Q1134" s="1046"/>
      <c r="R1134" s="979"/>
      <c r="S1134" s="468" t="s">
        <v>46</v>
      </c>
      <c r="T1134" s="6">
        <f>ROUND(T1132*職員設定!$O$28,0)</f>
        <v>79</v>
      </c>
      <c r="U1134" s="1001"/>
      <c r="V1134" s="1046"/>
      <c r="W1134" s="979"/>
      <c r="X1134" s="468" t="s">
        <v>46</v>
      </c>
      <c r="Y1134" s="6">
        <f>ROUND(Y1132*職員設定!$O$28,0)</f>
        <v>4745</v>
      </c>
      <c r="Z1134" s="1001"/>
      <c r="AA1134" s="1046"/>
      <c r="AB1134" s="979"/>
      <c r="AC1134" s="468" t="s">
        <v>46</v>
      </c>
      <c r="AD1134" s="6">
        <f>ROUND(AD1132*職員設定!$O$28,0)</f>
        <v>0</v>
      </c>
      <c r="AE1134" s="1001"/>
      <c r="AF1134" s="1046"/>
      <c r="AG1134" s="979"/>
      <c r="AH1134" s="468" t="s">
        <v>46</v>
      </c>
      <c r="AI1134" s="6">
        <f>ROUND(AI1132*職員設定!$O$28,0)</f>
        <v>0</v>
      </c>
      <c r="AJ1134" s="1001"/>
      <c r="AK1134" s="1046"/>
      <c r="AL1134" s="979"/>
      <c r="AM1134" s="468" t="s">
        <v>46</v>
      </c>
      <c r="AN1134" s="6">
        <f>ROUND(AN1132*職員設定!$O$28,0)</f>
        <v>0</v>
      </c>
      <c r="AO1134" s="1001"/>
      <c r="AP1134" s="1046"/>
      <c r="AQ1134" s="979"/>
      <c r="AR1134" s="468" t="s">
        <v>46</v>
      </c>
      <c r="AS1134" s="6">
        <f>ROUND(AS1132*職員設定!$O$28,0)</f>
        <v>0</v>
      </c>
      <c r="AT1134" s="1001"/>
      <c r="AU1134" s="1046"/>
      <c r="AV1134" s="979"/>
      <c r="AW1134" s="468" t="s">
        <v>46</v>
      </c>
      <c r="AX1134" s="6">
        <f>ROUND(AX1132*職員設定!$O$28,0)</f>
        <v>0</v>
      </c>
      <c r="AY1134" s="1001"/>
      <c r="AZ1134" s="1046"/>
      <c r="BA1134" s="979"/>
      <c r="BB1134" s="468" t="s">
        <v>46</v>
      </c>
      <c r="BC1134" s="6">
        <f>ROUND(BC1132*職員設定!$O$28,0)</f>
        <v>0</v>
      </c>
      <c r="BD1134" s="1001"/>
      <c r="BE1134" s="1046"/>
      <c r="BF1134" s="979"/>
      <c r="BG1134" s="468" t="s">
        <v>46</v>
      </c>
      <c r="BH1134" s="6">
        <f>ROUND(BH1132*職員設定!$O$28,0)</f>
        <v>0</v>
      </c>
      <c r="BI1134" s="1001"/>
      <c r="BJ1134" s="1046"/>
      <c r="BK1134" s="979"/>
      <c r="BL1134" s="434"/>
      <c r="BM1134" s="28"/>
      <c r="BN1134" s="1001"/>
      <c r="BO1134" s="967"/>
      <c r="BP1134" s="954"/>
      <c r="BQ1134" s="434"/>
      <c r="BR1134" s="28"/>
      <c r="BS1134" s="1001"/>
      <c r="BT1134" s="967"/>
      <c r="BU1134" s="954"/>
      <c r="BV1134" s="434"/>
      <c r="BW1134" s="28"/>
      <c r="BX1134" s="1001"/>
      <c r="BY1134" s="967"/>
      <c r="BZ1134" s="954"/>
      <c r="CA1134" s="1004"/>
      <c r="CB1134" s="1020"/>
      <c r="CC1134" s="946"/>
    </row>
    <row r="1135" spans="1:81" ht="18" customHeight="1" thickBot="1">
      <c r="A1135" s="1180"/>
      <c r="B1135" s="1143"/>
      <c r="C1135" s="1147"/>
      <c r="D1135" s="52" t="s">
        <v>47</v>
      </c>
      <c r="E1135" s="19">
        <f>E1133-E1134</f>
        <v>0</v>
      </c>
      <c r="F1135" s="1001"/>
      <c r="G1135" s="1047"/>
      <c r="H1135" s="1097"/>
      <c r="I1135" s="52" t="s">
        <v>47</v>
      </c>
      <c r="J1135" s="19">
        <f>J1133-J1134</f>
        <v>0</v>
      </c>
      <c r="K1135" s="1001"/>
      <c r="L1135" s="1047"/>
      <c r="M1135" s="1097"/>
      <c r="N1135" s="52" t="s">
        <v>89</v>
      </c>
      <c r="O1135" s="19">
        <f>O1133-O1134</f>
        <v>0</v>
      </c>
      <c r="P1135" s="1001"/>
      <c r="Q1135" s="1047"/>
      <c r="R1135" s="980"/>
      <c r="S1135" s="52" t="s">
        <v>89</v>
      </c>
      <c r="T1135" s="19">
        <f>T1133-T1134</f>
        <v>7</v>
      </c>
      <c r="U1135" s="1001"/>
      <c r="V1135" s="1047"/>
      <c r="W1135" s="980"/>
      <c r="X1135" s="52" t="s">
        <v>89</v>
      </c>
      <c r="Y1135" s="19">
        <f>Y1133-Y1134</f>
        <v>414</v>
      </c>
      <c r="Z1135" s="1001"/>
      <c r="AA1135" s="1047"/>
      <c r="AB1135" s="980"/>
      <c r="AC1135" s="52" t="s">
        <v>89</v>
      </c>
      <c r="AD1135" s="19">
        <f>AD1133-AD1134</f>
        <v>0</v>
      </c>
      <c r="AE1135" s="1001"/>
      <c r="AF1135" s="1047"/>
      <c r="AG1135" s="980"/>
      <c r="AH1135" s="52" t="s">
        <v>89</v>
      </c>
      <c r="AI1135" s="19">
        <f>AI1133-AI1134</f>
        <v>0</v>
      </c>
      <c r="AJ1135" s="1001"/>
      <c r="AK1135" s="1047"/>
      <c r="AL1135" s="980"/>
      <c r="AM1135" s="52" t="s">
        <v>89</v>
      </c>
      <c r="AN1135" s="19">
        <f>AN1133-AN1134</f>
        <v>0</v>
      </c>
      <c r="AO1135" s="1001"/>
      <c r="AP1135" s="1047"/>
      <c r="AQ1135" s="980"/>
      <c r="AR1135" s="52" t="s">
        <v>89</v>
      </c>
      <c r="AS1135" s="19">
        <f>AS1133-AS1134</f>
        <v>0</v>
      </c>
      <c r="AT1135" s="1001"/>
      <c r="AU1135" s="1047"/>
      <c r="AV1135" s="980"/>
      <c r="AW1135" s="52" t="s">
        <v>89</v>
      </c>
      <c r="AX1135" s="19">
        <f>AX1133-AX1134</f>
        <v>0</v>
      </c>
      <c r="AY1135" s="1001"/>
      <c r="AZ1135" s="1047"/>
      <c r="BA1135" s="980"/>
      <c r="BB1135" s="52" t="s">
        <v>89</v>
      </c>
      <c r="BC1135" s="19">
        <f>BC1133-BC1134</f>
        <v>0</v>
      </c>
      <c r="BD1135" s="1001"/>
      <c r="BE1135" s="1047"/>
      <c r="BF1135" s="980"/>
      <c r="BG1135" s="52" t="s">
        <v>89</v>
      </c>
      <c r="BH1135" s="19">
        <f>BH1133-BH1134</f>
        <v>0</v>
      </c>
      <c r="BI1135" s="1001"/>
      <c r="BJ1135" s="1047"/>
      <c r="BK1135" s="980"/>
      <c r="BL1135" s="83"/>
      <c r="BM1135" s="84"/>
      <c r="BN1135" s="1001"/>
      <c r="BO1135" s="968"/>
      <c r="BP1135" s="955"/>
      <c r="BQ1135" s="83"/>
      <c r="BR1135" s="84"/>
      <c r="BS1135" s="1001"/>
      <c r="BT1135" s="968"/>
      <c r="BU1135" s="955"/>
      <c r="BV1135" s="83"/>
      <c r="BW1135" s="84"/>
      <c r="BX1135" s="1001"/>
      <c r="BY1135" s="968"/>
      <c r="BZ1135" s="955"/>
      <c r="CA1135" s="1005"/>
      <c r="CB1135" s="1021"/>
      <c r="CC1135" s="946">
        <f t="shared" si="488"/>
        <v>0</v>
      </c>
    </row>
    <row r="1136" spans="1:81" ht="18" customHeight="1" thickBot="1">
      <c r="A1136" s="1180"/>
      <c r="B1136" s="1143"/>
      <c r="C1136" s="1145" t="s">
        <v>42</v>
      </c>
      <c r="D1136" s="44" t="s">
        <v>5</v>
      </c>
      <c r="E1136" s="35">
        <v>0.25</v>
      </c>
      <c r="F1136" s="1001"/>
      <c r="G1136" s="1045">
        <f>E1139*F1109-H1136</f>
        <v>-297</v>
      </c>
      <c r="H1136" s="1095"/>
      <c r="I1136" s="44" t="s">
        <v>5</v>
      </c>
      <c r="J1136" s="35"/>
      <c r="K1136" s="1001"/>
      <c r="L1136" s="1045">
        <f>J1139*K1109-M1136</f>
        <v>0</v>
      </c>
      <c r="M1136" s="1095"/>
      <c r="N1136" s="44" t="s">
        <v>5</v>
      </c>
      <c r="O1136" s="35">
        <v>2.9165999999999999</v>
      </c>
      <c r="P1136" s="1001"/>
      <c r="Q1136" s="1045">
        <f>O1139*P1109-R1136</f>
        <v>217</v>
      </c>
      <c r="R1136" s="961">
        <f>IF(O1136="",0,ROUND(SUM(R1109:R1123)*O1136*P1109*1.25/職員設定!$C$7,0))</f>
        <v>86</v>
      </c>
      <c r="S1136" s="44" t="s">
        <v>5</v>
      </c>
      <c r="T1136" s="35">
        <v>2.25</v>
      </c>
      <c r="U1136" s="1001"/>
      <c r="V1136" s="1045">
        <f>T1139*U1109-W1136</f>
        <v>166</v>
      </c>
      <c r="W1136" s="961">
        <f>IF(T1136="",0,ROUND(SUM(W1109:W1123)*T1136*U1109*1.25/職員設定!$C$7,0))</f>
        <v>67</v>
      </c>
      <c r="X1136" s="44" t="s">
        <v>5</v>
      </c>
      <c r="Y1136" s="35">
        <v>0.75</v>
      </c>
      <c r="Z1136" s="1001"/>
      <c r="AA1136" s="1045">
        <f>Y1139*Z1109-AB1136</f>
        <v>56</v>
      </c>
      <c r="AB1136" s="961">
        <f>IF(Y1136="",0,ROUND(SUM(AB1109:AB1123)*Y1136*Z1109*1.25/職員設定!$C$7,0))</f>
        <v>22</v>
      </c>
      <c r="AC1136" s="44" t="s">
        <v>5</v>
      </c>
      <c r="AD1136" s="35"/>
      <c r="AE1136" s="1001"/>
      <c r="AF1136" s="1045">
        <f>AD1139*AE1109-AG1136</f>
        <v>0</v>
      </c>
      <c r="AG1136" s="961">
        <f>IF(AD1136="",0,ROUND(SUM(AG1109:AG1123)*AD1136*AE1109*1.25/職員設定!$C$7,0))</f>
        <v>0</v>
      </c>
      <c r="AH1136" s="44" t="s">
        <v>5</v>
      </c>
      <c r="AI1136" s="35"/>
      <c r="AJ1136" s="1001"/>
      <c r="AK1136" s="1045">
        <f>AI1139*AJ1109-AL1136</f>
        <v>0</v>
      </c>
      <c r="AL1136" s="961">
        <f>IF(AI1136="",0,ROUND(SUM(AL1109:AL1123)*AI1136*AJ1109*1.25/職員設定!$C$7,0))</f>
        <v>0</v>
      </c>
      <c r="AM1136" s="44" t="s">
        <v>5</v>
      </c>
      <c r="AN1136" s="35"/>
      <c r="AO1136" s="1001"/>
      <c r="AP1136" s="1045">
        <f>AN1139*AO1109-AQ1136</f>
        <v>0</v>
      </c>
      <c r="AQ1136" s="961">
        <f>IF(AN1136="",0,ROUND(SUM(AQ1109:AQ1123)*AN1136*AO1109*1.25/職員設定!$C$7,0))</f>
        <v>0</v>
      </c>
      <c r="AR1136" s="44" t="s">
        <v>5</v>
      </c>
      <c r="AS1136" s="35"/>
      <c r="AT1136" s="1001"/>
      <c r="AU1136" s="1045">
        <f>AS1139*AT1109-AV1136</f>
        <v>0</v>
      </c>
      <c r="AV1136" s="961">
        <f>IF(AS1136="",0,ROUND(SUM(AV1109:AV1123)*AS1136*AT1109*1.25/職員設定!$C$7,0))</f>
        <v>0</v>
      </c>
      <c r="AW1136" s="44" t="s">
        <v>5</v>
      </c>
      <c r="AX1136" s="35"/>
      <c r="AY1136" s="1001"/>
      <c r="AZ1136" s="1045">
        <f>AX1139*AY1109-BA1136</f>
        <v>0</v>
      </c>
      <c r="BA1136" s="961">
        <f>IF(AX1136="",0,ROUND(SUM(BA1109:BA1123)*AX1136*AY1109*1.25/職員設定!$C$7,0))</f>
        <v>0</v>
      </c>
      <c r="BB1136" s="44" t="s">
        <v>5</v>
      </c>
      <c r="BC1136" s="35"/>
      <c r="BD1136" s="1001"/>
      <c r="BE1136" s="1045">
        <f>BC1139*BD1109-BF1136</f>
        <v>0</v>
      </c>
      <c r="BF1136" s="961">
        <f>IF(BC1136="",0,ROUND(SUM(BF1109:BF1123)*BC1136*BD1109*1.25/職員設定!$C$7,0))</f>
        <v>0</v>
      </c>
      <c r="BG1136" s="44" t="s">
        <v>5</v>
      </c>
      <c r="BH1136" s="35"/>
      <c r="BI1136" s="1001"/>
      <c r="BJ1136" s="1045">
        <f>BH1139*BI1109-BK1136</f>
        <v>0</v>
      </c>
      <c r="BK1136" s="961">
        <f>IF(BH1136="",0,ROUND(SUM(BK1109:BK1123)*BH1136*BI1109*1.25/職員設定!$C$7,0))</f>
        <v>0</v>
      </c>
      <c r="BL1136" s="75"/>
      <c r="BM1136" s="82"/>
      <c r="BN1136" s="1001"/>
      <c r="BO1136" s="966"/>
      <c r="BP1136" s="953"/>
      <c r="BQ1136" s="75"/>
      <c r="BR1136" s="82"/>
      <c r="BS1136" s="1001"/>
      <c r="BT1136" s="966"/>
      <c r="BU1136" s="953"/>
      <c r="BV1136" s="75"/>
      <c r="BW1136" s="82"/>
      <c r="BX1136" s="1001"/>
      <c r="BY1136" s="966"/>
      <c r="BZ1136" s="953"/>
      <c r="CA1136" s="1082">
        <f t="shared" ref="CA1136" si="491">BJ1136+BK1136+BE1136+BF1136+AZ1136+BA1136+AU1136+AV1136+AP1136+AQ1136+AK1136+AL1136+AF1136+AG1136+AA1136+AB1136+V1136+W1136+Q1136+R1136+L1136+M1136+G1136+H1136</f>
        <v>317</v>
      </c>
      <c r="CB1136" s="1024">
        <f t="shared" ref="CB1136" si="492">H1136+M1136</f>
        <v>0</v>
      </c>
      <c r="CC1136" s="946">
        <f>BK1136+BF1136+BA1136+AV1136+AQ1136+AL1136+AG1136+AB1136+W1136+R1136</f>
        <v>175</v>
      </c>
    </row>
    <row r="1137" spans="1:81" ht="18" customHeight="1" thickBot="1">
      <c r="A1137" s="1180"/>
      <c r="B1137" s="1143"/>
      <c r="C1137" s="1146"/>
      <c r="D1137" s="48" t="s">
        <v>38</v>
      </c>
      <c r="E1137" s="33">
        <v>0</v>
      </c>
      <c r="F1137" s="1001"/>
      <c r="G1137" s="1046"/>
      <c r="H1137" s="1096"/>
      <c r="I1137" s="48" t="s">
        <v>38</v>
      </c>
      <c r="J1137" s="33"/>
      <c r="K1137" s="1001"/>
      <c r="L1137" s="1046"/>
      <c r="M1137" s="1096"/>
      <c r="N1137" s="48" t="s">
        <v>38</v>
      </c>
      <c r="O1137" s="33">
        <v>3762</v>
      </c>
      <c r="P1137" s="1001"/>
      <c r="Q1137" s="1046"/>
      <c r="R1137" s="979"/>
      <c r="S1137" s="48" t="s">
        <v>38</v>
      </c>
      <c r="T1137" s="33">
        <v>2902</v>
      </c>
      <c r="U1137" s="1001"/>
      <c r="V1137" s="1046"/>
      <c r="W1137" s="979"/>
      <c r="X1137" s="48" t="s">
        <v>38</v>
      </c>
      <c r="Y1137" s="33">
        <v>968</v>
      </c>
      <c r="Z1137" s="1001"/>
      <c r="AA1137" s="1046"/>
      <c r="AB1137" s="979"/>
      <c r="AC1137" s="48" t="s">
        <v>38</v>
      </c>
      <c r="AD1137" s="33"/>
      <c r="AE1137" s="1001"/>
      <c r="AF1137" s="1046"/>
      <c r="AG1137" s="979"/>
      <c r="AH1137" s="48" t="s">
        <v>38</v>
      </c>
      <c r="AI1137" s="33"/>
      <c r="AJ1137" s="1001"/>
      <c r="AK1137" s="1046"/>
      <c r="AL1137" s="979"/>
      <c r="AM1137" s="48" t="s">
        <v>38</v>
      </c>
      <c r="AN1137" s="33"/>
      <c r="AO1137" s="1001"/>
      <c r="AP1137" s="1046"/>
      <c r="AQ1137" s="979"/>
      <c r="AR1137" s="48" t="s">
        <v>38</v>
      </c>
      <c r="AS1137" s="33"/>
      <c r="AT1137" s="1001"/>
      <c r="AU1137" s="1046"/>
      <c r="AV1137" s="979"/>
      <c r="AW1137" s="48" t="s">
        <v>38</v>
      </c>
      <c r="AX1137" s="33"/>
      <c r="AY1137" s="1001"/>
      <c r="AZ1137" s="1046"/>
      <c r="BA1137" s="979"/>
      <c r="BB1137" s="48" t="s">
        <v>38</v>
      </c>
      <c r="BC1137" s="33"/>
      <c r="BD1137" s="1001"/>
      <c r="BE1137" s="1046"/>
      <c r="BF1137" s="979"/>
      <c r="BG1137" s="48" t="s">
        <v>38</v>
      </c>
      <c r="BH1137" s="33"/>
      <c r="BI1137" s="1001"/>
      <c r="BJ1137" s="1046"/>
      <c r="BK1137" s="979"/>
      <c r="BL1137" s="79"/>
      <c r="BM1137" s="80"/>
      <c r="BN1137" s="1001"/>
      <c r="BO1137" s="967"/>
      <c r="BP1137" s="954"/>
      <c r="BQ1137" s="79"/>
      <c r="BR1137" s="80"/>
      <c r="BS1137" s="1001"/>
      <c r="BT1137" s="967"/>
      <c r="BU1137" s="954"/>
      <c r="BV1137" s="79"/>
      <c r="BW1137" s="80"/>
      <c r="BX1137" s="1001"/>
      <c r="BY1137" s="967"/>
      <c r="BZ1137" s="954"/>
      <c r="CA1137" s="1004"/>
      <c r="CB1137" s="1020"/>
      <c r="CC1137" s="946"/>
    </row>
    <row r="1138" spans="1:81" s="230" customFormat="1" ht="18" customHeight="1" thickBot="1">
      <c r="A1138" s="1180"/>
      <c r="B1138" s="1143"/>
      <c r="C1138" s="1146"/>
      <c r="D1138" s="468" t="s">
        <v>6</v>
      </c>
      <c r="E1138" s="6">
        <f>ROUND(E1136*職員設定!P28,0)</f>
        <v>297</v>
      </c>
      <c r="F1138" s="1001"/>
      <c r="G1138" s="1046"/>
      <c r="H1138" s="1096"/>
      <c r="I1138" s="468" t="s">
        <v>6</v>
      </c>
      <c r="J1138" s="6">
        <f>ROUND(J1136*職員設定!P28,0)</f>
        <v>0</v>
      </c>
      <c r="K1138" s="1001"/>
      <c r="L1138" s="1046"/>
      <c r="M1138" s="1096"/>
      <c r="N1138" s="468" t="s">
        <v>6</v>
      </c>
      <c r="O1138" s="6">
        <f>ROUND(O1136*職員設定!$P$28,0)</f>
        <v>3459</v>
      </c>
      <c r="P1138" s="1001"/>
      <c r="Q1138" s="1046"/>
      <c r="R1138" s="979"/>
      <c r="S1138" s="468" t="s">
        <v>6</v>
      </c>
      <c r="T1138" s="6">
        <f>ROUND(T1136*職員設定!$P$28,0)</f>
        <v>2669</v>
      </c>
      <c r="U1138" s="1001"/>
      <c r="V1138" s="1046"/>
      <c r="W1138" s="979"/>
      <c r="X1138" s="468" t="s">
        <v>6</v>
      </c>
      <c r="Y1138" s="6">
        <f>ROUND(Y1136*職員設定!$P$28,0)</f>
        <v>890</v>
      </c>
      <c r="Z1138" s="1001"/>
      <c r="AA1138" s="1046"/>
      <c r="AB1138" s="979"/>
      <c r="AC1138" s="468" t="s">
        <v>6</v>
      </c>
      <c r="AD1138" s="6">
        <f>ROUND(AD1136*職員設定!$P$28,0)</f>
        <v>0</v>
      </c>
      <c r="AE1138" s="1001"/>
      <c r="AF1138" s="1046"/>
      <c r="AG1138" s="979"/>
      <c r="AH1138" s="468" t="s">
        <v>6</v>
      </c>
      <c r="AI1138" s="6">
        <f>ROUND(AI1136*職員設定!$P$28,0)</f>
        <v>0</v>
      </c>
      <c r="AJ1138" s="1001"/>
      <c r="AK1138" s="1046"/>
      <c r="AL1138" s="979"/>
      <c r="AM1138" s="468" t="s">
        <v>6</v>
      </c>
      <c r="AN1138" s="6">
        <f>ROUND(AN1136*職員設定!$P$28,0)</f>
        <v>0</v>
      </c>
      <c r="AO1138" s="1001"/>
      <c r="AP1138" s="1046"/>
      <c r="AQ1138" s="979"/>
      <c r="AR1138" s="468" t="s">
        <v>6</v>
      </c>
      <c r="AS1138" s="6">
        <f>ROUND(AS1136*職員設定!$P$28,0)</f>
        <v>0</v>
      </c>
      <c r="AT1138" s="1001"/>
      <c r="AU1138" s="1046"/>
      <c r="AV1138" s="979"/>
      <c r="AW1138" s="468" t="s">
        <v>6</v>
      </c>
      <c r="AX1138" s="6">
        <f>ROUND(AX1136*職員設定!$P$28,0)</f>
        <v>0</v>
      </c>
      <c r="AY1138" s="1001"/>
      <c r="AZ1138" s="1046"/>
      <c r="BA1138" s="979"/>
      <c r="BB1138" s="468" t="s">
        <v>6</v>
      </c>
      <c r="BC1138" s="6">
        <f>ROUND(BC1136*職員設定!$P$28,0)</f>
        <v>0</v>
      </c>
      <c r="BD1138" s="1001"/>
      <c r="BE1138" s="1046"/>
      <c r="BF1138" s="979"/>
      <c r="BG1138" s="468" t="s">
        <v>6</v>
      </c>
      <c r="BH1138" s="6">
        <f>ROUND(BH1136*職員設定!$P$28,0)</f>
        <v>0</v>
      </c>
      <c r="BI1138" s="1001"/>
      <c r="BJ1138" s="1046"/>
      <c r="BK1138" s="979"/>
      <c r="BL1138" s="434"/>
      <c r="BM1138" s="28"/>
      <c r="BN1138" s="1001"/>
      <c r="BO1138" s="967"/>
      <c r="BP1138" s="954"/>
      <c r="BQ1138" s="434"/>
      <c r="BR1138" s="28"/>
      <c r="BS1138" s="1001"/>
      <c r="BT1138" s="967"/>
      <c r="BU1138" s="954"/>
      <c r="BV1138" s="434"/>
      <c r="BW1138" s="28"/>
      <c r="BX1138" s="1001"/>
      <c r="BY1138" s="967"/>
      <c r="BZ1138" s="954"/>
      <c r="CA1138" s="1004"/>
      <c r="CB1138" s="1020"/>
      <c r="CC1138" s="946"/>
    </row>
    <row r="1139" spans="1:81" ht="18" customHeight="1" thickBot="1">
      <c r="A1139" s="1180"/>
      <c r="B1139" s="1143"/>
      <c r="C1139" s="1147"/>
      <c r="D1139" s="53" t="s">
        <v>7</v>
      </c>
      <c r="E1139" s="19">
        <f>E1137-E1138</f>
        <v>-297</v>
      </c>
      <c r="F1139" s="1001"/>
      <c r="G1139" s="1047"/>
      <c r="H1139" s="1097"/>
      <c r="I1139" s="53" t="s">
        <v>7</v>
      </c>
      <c r="J1139" s="19">
        <f>J1137-J1138</f>
        <v>0</v>
      </c>
      <c r="K1139" s="1001"/>
      <c r="L1139" s="1047"/>
      <c r="M1139" s="1097"/>
      <c r="N1139" s="53" t="s">
        <v>7</v>
      </c>
      <c r="O1139" s="19">
        <f>O1137-O1138</f>
        <v>303</v>
      </c>
      <c r="P1139" s="1001"/>
      <c r="Q1139" s="1047"/>
      <c r="R1139" s="980"/>
      <c r="S1139" s="53" t="s">
        <v>7</v>
      </c>
      <c r="T1139" s="19">
        <f>T1137-T1138</f>
        <v>233</v>
      </c>
      <c r="U1139" s="1001"/>
      <c r="V1139" s="1047"/>
      <c r="W1139" s="980"/>
      <c r="X1139" s="53" t="s">
        <v>7</v>
      </c>
      <c r="Y1139" s="19">
        <f>Y1137-Y1138</f>
        <v>78</v>
      </c>
      <c r="Z1139" s="1001"/>
      <c r="AA1139" s="1047"/>
      <c r="AB1139" s="980"/>
      <c r="AC1139" s="53" t="s">
        <v>7</v>
      </c>
      <c r="AD1139" s="19">
        <f>AD1137-AD1138</f>
        <v>0</v>
      </c>
      <c r="AE1139" s="1001"/>
      <c r="AF1139" s="1047"/>
      <c r="AG1139" s="980"/>
      <c r="AH1139" s="53" t="s">
        <v>7</v>
      </c>
      <c r="AI1139" s="19">
        <f>AI1137-AI1138</f>
        <v>0</v>
      </c>
      <c r="AJ1139" s="1001"/>
      <c r="AK1139" s="1047"/>
      <c r="AL1139" s="980"/>
      <c r="AM1139" s="53" t="s">
        <v>7</v>
      </c>
      <c r="AN1139" s="19">
        <f>AN1137-AN1138</f>
        <v>0</v>
      </c>
      <c r="AO1139" s="1001"/>
      <c r="AP1139" s="1047"/>
      <c r="AQ1139" s="980"/>
      <c r="AR1139" s="53" t="s">
        <v>7</v>
      </c>
      <c r="AS1139" s="19">
        <f>AS1137-AS1138</f>
        <v>0</v>
      </c>
      <c r="AT1139" s="1001"/>
      <c r="AU1139" s="1047"/>
      <c r="AV1139" s="980"/>
      <c r="AW1139" s="53" t="s">
        <v>7</v>
      </c>
      <c r="AX1139" s="19">
        <f>AX1137-AX1138</f>
        <v>0</v>
      </c>
      <c r="AY1139" s="1001"/>
      <c r="AZ1139" s="1047"/>
      <c r="BA1139" s="980"/>
      <c r="BB1139" s="53" t="s">
        <v>7</v>
      </c>
      <c r="BC1139" s="19">
        <f>BC1137-BC1138</f>
        <v>0</v>
      </c>
      <c r="BD1139" s="1001"/>
      <c r="BE1139" s="1047"/>
      <c r="BF1139" s="980"/>
      <c r="BG1139" s="53" t="s">
        <v>7</v>
      </c>
      <c r="BH1139" s="19">
        <f>BH1137-BH1138</f>
        <v>0</v>
      </c>
      <c r="BI1139" s="1001"/>
      <c r="BJ1139" s="1047"/>
      <c r="BK1139" s="980"/>
      <c r="BL1139" s="85"/>
      <c r="BM1139" s="84"/>
      <c r="BN1139" s="1001"/>
      <c r="BO1139" s="968"/>
      <c r="BP1139" s="955"/>
      <c r="BQ1139" s="85"/>
      <c r="BR1139" s="84"/>
      <c r="BS1139" s="1001"/>
      <c r="BT1139" s="968"/>
      <c r="BU1139" s="955"/>
      <c r="BV1139" s="85"/>
      <c r="BW1139" s="84"/>
      <c r="BX1139" s="1001"/>
      <c r="BY1139" s="968"/>
      <c r="BZ1139" s="955"/>
      <c r="CA1139" s="1005"/>
      <c r="CB1139" s="1021"/>
      <c r="CC1139" s="946">
        <f t="shared" si="488"/>
        <v>0</v>
      </c>
    </row>
    <row r="1140" spans="1:81" ht="18" customHeight="1" thickBot="1">
      <c r="A1140" s="1180"/>
      <c r="B1140" s="1143"/>
      <c r="C1140" s="1145" t="s">
        <v>40</v>
      </c>
      <c r="D1140" s="44" t="s">
        <v>8</v>
      </c>
      <c r="E1140" s="35"/>
      <c r="F1140" s="1001"/>
      <c r="G1140" s="1045">
        <f>E1143*F1109-H1140</f>
        <v>0</v>
      </c>
      <c r="H1140" s="1095"/>
      <c r="I1140" s="44" t="s">
        <v>8</v>
      </c>
      <c r="J1140" s="35"/>
      <c r="K1140" s="1001"/>
      <c r="L1140" s="1045">
        <f>J1143*K1109-M1140</f>
        <v>0</v>
      </c>
      <c r="M1140" s="1095"/>
      <c r="N1140" s="44" t="s">
        <v>8</v>
      </c>
      <c r="O1140" s="35"/>
      <c r="P1140" s="1001"/>
      <c r="Q1140" s="1045">
        <f>O1143*P1109-R1140</f>
        <v>0</v>
      </c>
      <c r="R1140" s="961">
        <f>IF(O1140="",0,ROUND(SUM(R1109:R1123)*O1140*P1109*1.35/職員設定!$C$7,0))</f>
        <v>0</v>
      </c>
      <c r="S1140" s="44" t="s">
        <v>8</v>
      </c>
      <c r="T1140" s="35"/>
      <c r="U1140" s="1001"/>
      <c r="V1140" s="1045">
        <f>T1143*U1109-W1140</f>
        <v>0</v>
      </c>
      <c r="W1140" s="961">
        <f>IF(T1140="",0,ROUND(SUM(W1109:W1123)*T1140*U1109*1.35/職員設定!$C$7,0))</f>
        <v>0</v>
      </c>
      <c r="X1140" s="44" t="s">
        <v>8</v>
      </c>
      <c r="Y1140" s="35"/>
      <c r="Z1140" s="1001"/>
      <c r="AA1140" s="1045">
        <f>Y1143*Z1109-AB1140</f>
        <v>0</v>
      </c>
      <c r="AB1140" s="961">
        <f>IF(Y1140="",0,ROUND(SUM(AB1109:AB1123)*Y1140*Z1109*1.35/職員設定!$C$7,0))</f>
        <v>0</v>
      </c>
      <c r="AC1140" s="44" t="s">
        <v>8</v>
      </c>
      <c r="AD1140" s="35"/>
      <c r="AE1140" s="1001"/>
      <c r="AF1140" s="1045">
        <f>AD1143*AE1109-AG1140</f>
        <v>0</v>
      </c>
      <c r="AG1140" s="961">
        <f>IF(AD1140="",0,ROUND(SUM(AG1109:AG1123)*AD1140*AE1109*1.35/職員設定!$C$7,0))</f>
        <v>0</v>
      </c>
      <c r="AH1140" s="44" t="s">
        <v>8</v>
      </c>
      <c r="AI1140" s="35"/>
      <c r="AJ1140" s="1001"/>
      <c r="AK1140" s="1045">
        <f>AI1143*AJ1109-AL1140</f>
        <v>0</v>
      </c>
      <c r="AL1140" s="961">
        <f>IF(AI1140="",0,ROUND(SUM(AL1109:AL1123)*AI1140*AJ1109*1.35/職員設定!$C$7,0))</f>
        <v>0</v>
      </c>
      <c r="AM1140" s="44" t="s">
        <v>8</v>
      </c>
      <c r="AN1140" s="35"/>
      <c r="AO1140" s="1001"/>
      <c r="AP1140" s="1045">
        <f>AN1143*AO1109-AQ1140</f>
        <v>0</v>
      </c>
      <c r="AQ1140" s="961">
        <f>IF(AN1140="",0,ROUND(SUM(AQ1109:AQ1123)*AN1140*AO1109*1.35/職員設定!$C$7,0))</f>
        <v>0</v>
      </c>
      <c r="AR1140" s="44" t="s">
        <v>8</v>
      </c>
      <c r="AS1140" s="35"/>
      <c r="AT1140" s="1001"/>
      <c r="AU1140" s="1045">
        <f>AS1143*AT1109-AV1140</f>
        <v>0</v>
      </c>
      <c r="AV1140" s="961">
        <f>IF(AS1140="",0,ROUND(SUM(AV1109:AV1123)*AS1140*AT1109*1.35/職員設定!$C$7,0))</f>
        <v>0</v>
      </c>
      <c r="AW1140" s="44" t="s">
        <v>8</v>
      </c>
      <c r="AX1140" s="35"/>
      <c r="AY1140" s="1001"/>
      <c r="AZ1140" s="1045">
        <f>AX1143*AY1109-BA1140</f>
        <v>0</v>
      </c>
      <c r="BA1140" s="961">
        <f>IF(AX1140="",0,ROUND(SUM(BA1109:BA1123)*AX1140*AY1109*1.35/職員設定!$C$7,0))</f>
        <v>0</v>
      </c>
      <c r="BB1140" s="44" t="s">
        <v>8</v>
      </c>
      <c r="BC1140" s="35"/>
      <c r="BD1140" s="1001"/>
      <c r="BE1140" s="1045">
        <f>BC1143*BD1109-BF1140</f>
        <v>0</v>
      </c>
      <c r="BF1140" s="961">
        <f>IF(BC1140="",0,ROUND(SUM(BF1109:BF1123)*BC1140*BD1109*1.35/職員設定!$C$7,0))</f>
        <v>0</v>
      </c>
      <c r="BG1140" s="44" t="s">
        <v>8</v>
      </c>
      <c r="BH1140" s="35"/>
      <c r="BI1140" s="1001"/>
      <c r="BJ1140" s="1045">
        <f>BH1143*BI1109-BK1140</f>
        <v>0</v>
      </c>
      <c r="BK1140" s="961">
        <f>IF(BH1140="",0,ROUND(SUM(BK1109:BK1123)*BH1140*BI1109*1.35/職員設定!$C$7,0))</f>
        <v>0</v>
      </c>
      <c r="BL1140" s="75"/>
      <c r="BM1140" s="82"/>
      <c r="BN1140" s="1001"/>
      <c r="BO1140" s="966"/>
      <c r="BP1140" s="953"/>
      <c r="BQ1140" s="75"/>
      <c r="BR1140" s="82"/>
      <c r="BS1140" s="1001"/>
      <c r="BT1140" s="966"/>
      <c r="BU1140" s="953"/>
      <c r="BV1140" s="75"/>
      <c r="BW1140" s="82"/>
      <c r="BX1140" s="1001"/>
      <c r="BY1140" s="966"/>
      <c r="BZ1140" s="953"/>
      <c r="CA1140" s="1082">
        <f t="shared" ref="CA1140" si="493">BJ1140+BK1140+BE1140+BF1140+AZ1140+BA1140+AU1140+AV1140+AP1140+AQ1140+AK1140+AL1140+AF1140+AG1140+AA1140+AB1140+V1140+W1140+Q1140+R1140+L1140+M1140+G1140+H1140</f>
        <v>0</v>
      </c>
      <c r="CB1140" s="1024">
        <f t="shared" ref="CB1140" si="494">H1140+M1140</f>
        <v>0</v>
      </c>
      <c r="CC1140" s="946">
        <f t="shared" si="488"/>
        <v>0</v>
      </c>
    </row>
    <row r="1141" spans="1:81" ht="18" customHeight="1" thickBot="1">
      <c r="A1141" s="1180"/>
      <c r="B1141" s="1143"/>
      <c r="C1141" s="1146"/>
      <c r="D1141" s="48" t="s">
        <v>38</v>
      </c>
      <c r="E1141" s="33"/>
      <c r="F1141" s="1001"/>
      <c r="G1141" s="1046"/>
      <c r="H1141" s="1096"/>
      <c r="I1141" s="48" t="s">
        <v>38</v>
      </c>
      <c r="J1141" s="33"/>
      <c r="K1141" s="1001"/>
      <c r="L1141" s="1046"/>
      <c r="M1141" s="1096"/>
      <c r="N1141" s="48" t="s">
        <v>38</v>
      </c>
      <c r="O1141" s="33"/>
      <c r="P1141" s="1001"/>
      <c r="Q1141" s="1046"/>
      <c r="R1141" s="979"/>
      <c r="S1141" s="48" t="s">
        <v>38</v>
      </c>
      <c r="T1141" s="33"/>
      <c r="U1141" s="1001"/>
      <c r="V1141" s="1046"/>
      <c r="W1141" s="979"/>
      <c r="X1141" s="48" t="s">
        <v>38</v>
      </c>
      <c r="Y1141" s="33"/>
      <c r="Z1141" s="1001"/>
      <c r="AA1141" s="1046"/>
      <c r="AB1141" s="979"/>
      <c r="AC1141" s="48" t="s">
        <v>38</v>
      </c>
      <c r="AD1141" s="33"/>
      <c r="AE1141" s="1001"/>
      <c r="AF1141" s="1046"/>
      <c r="AG1141" s="979"/>
      <c r="AH1141" s="48" t="s">
        <v>38</v>
      </c>
      <c r="AI1141" s="33"/>
      <c r="AJ1141" s="1001"/>
      <c r="AK1141" s="1046"/>
      <c r="AL1141" s="979"/>
      <c r="AM1141" s="48" t="s">
        <v>38</v>
      </c>
      <c r="AN1141" s="33"/>
      <c r="AO1141" s="1001"/>
      <c r="AP1141" s="1046"/>
      <c r="AQ1141" s="979"/>
      <c r="AR1141" s="48" t="s">
        <v>38</v>
      </c>
      <c r="AS1141" s="33"/>
      <c r="AT1141" s="1001"/>
      <c r="AU1141" s="1046"/>
      <c r="AV1141" s="979"/>
      <c r="AW1141" s="48" t="s">
        <v>38</v>
      </c>
      <c r="AX1141" s="33"/>
      <c r="AY1141" s="1001"/>
      <c r="AZ1141" s="1046"/>
      <c r="BA1141" s="979"/>
      <c r="BB1141" s="48" t="s">
        <v>38</v>
      </c>
      <c r="BC1141" s="33"/>
      <c r="BD1141" s="1001"/>
      <c r="BE1141" s="1046"/>
      <c r="BF1141" s="979"/>
      <c r="BG1141" s="48" t="s">
        <v>38</v>
      </c>
      <c r="BH1141" s="33"/>
      <c r="BI1141" s="1001"/>
      <c r="BJ1141" s="1046"/>
      <c r="BK1141" s="979"/>
      <c r="BL1141" s="79"/>
      <c r="BM1141" s="80"/>
      <c r="BN1141" s="1001"/>
      <c r="BO1141" s="967"/>
      <c r="BP1141" s="954"/>
      <c r="BQ1141" s="79"/>
      <c r="BR1141" s="80"/>
      <c r="BS1141" s="1001"/>
      <c r="BT1141" s="967"/>
      <c r="BU1141" s="954"/>
      <c r="BV1141" s="79"/>
      <c r="BW1141" s="80"/>
      <c r="BX1141" s="1001"/>
      <c r="BY1141" s="967"/>
      <c r="BZ1141" s="954"/>
      <c r="CA1141" s="1004"/>
      <c r="CB1141" s="1020"/>
      <c r="CC1141" s="946"/>
    </row>
    <row r="1142" spans="1:81" s="230" customFormat="1" ht="18" customHeight="1" thickBot="1">
      <c r="A1142" s="1180"/>
      <c r="B1142" s="1143"/>
      <c r="C1142" s="1146"/>
      <c r="D1142" s="468" t="s">
        <v>9</v>
      </c>
      <c r="E1142" s="6">
        <f>ROUND(E1140*職員設定!Q28,0)</f>
        <v>0</v>
      </c>
      <c r="F1142" s="1001"/>
      <c r="G1142" s="1046"/>
      <c r="H1142" s="1096"/>
      <c r="I1142" s="468" t="s">
        <v>9</v>
      </c>
      <c r="J1142" s="6">
        <f>ROUND(J1140*職員設定!Q28,0)</f>
        <v>0</v>
      </c>
      <c r="K1142" s="1001"/>
      <c r="L1142" s="1046"/>
      <c r="M1142" s="1096"/>
      <c r="N1142" s="468" t="s">
        <v>9</v>
      </c>
      <c r="O1142" s="6">
        <f>ROUND(O1140*職員設定!$Q$28,0)</f>
        <v>0</v>
      </c>
      <c r="P1142" s="1001"/>
      <c r="Q1142" s="1046"/>
      <c r="R1142" s="979"/>
      <c r="S1142" s="468" t="s">
        <v>9</v>
      </c>
      <c r="T1142" s="6">
        <f>ROUND(T1140*職員設定!$Q$28,0)</f>
        <v>0</v>
      </c>
      <c r="U1142" s="1001"/>
      <c r="V1142" s="1046"/>
      <c r="W1142" s="979"/>
      <c r="X1142" s="468" t="s">
        <v>9</v>
      </c>
      <c r="Y1142" s="6">
        <f>ROUND(Y1140*職員設定!$Q$28,0)</f>
        <v>0</v>
      </c>
      <c r="Z1142" s="1001"/>
      <c r="AA1142" s="1046"/>
      <c r="AB1142" s="979"/>
      <c r="AC1142" s="468" t="s">
        <v>9</v>
      </c>
      <c r="AD1142" s="6">
        <f>ROUND(AD1140*職員設定!$Q$28,0)</f>
        <v>0</v>
      </c>
      <c r="AE1142" s="1001"/>
      <c r="AF1142" s="1046"/>
      <c r="AG1142" s="979"/>
      <c r="AH1142" s="468" t="s">
        <v>9</v>
      </c>
      <c r="AI1142" s="6">
        <f>ROUND(AI1140*職員設定!$Q$28,0)</f>
        <v>0</v>
      </c>
      <c r="AJ1142" s="1001"/>
      <c r="AK1142" s="1046"/>
      <c r="AL1142" s="979"/>
      <c r="AM1142" s="468" t="s">
        <v>9</v>
      </c>
      <c r="AN1142" s="6">
        <f>ROUND(AN1140*職員設定!$Q$28,0)</f>
        <v>0</v>
      </c>
      <c r="AO1142" s="1001"/>
      <c r="AP1142" s="1046"/>
      <c r="AQ1142" s="979"/>
      <c r="AR1142" s="468" t="s">
        <v>9</v>
      </c>
      <c r="AS1142" s="6">
        <f>ROUND(AS1140*職員設定!$Q$28,0)</f>
        <v>0</v>
      </c>
      <c r="AT1142" s="1001"/>
      <c r="AU1142" s="1046"/>
      <c r="AV1142" s="979"/>
      <c r="AW1142" s="468" t="s">
        <v>9</v>
      </c>
      <c r="AX1142" s="6">
        <f>ROUND(AX1140*職員設定!$Q$28,0)</f>
        <v>0</v>
      </c>
      <c r="AY1142" s="1001"/>
      <c r="AZ1142" s="1046"/>
      <c r="BA1142" s="979"/>
      <c r="BB1142" s="468" t="s">
        <v>9</v>
      </c>
      <c r="BC1142" s="6">
        <f>ROUND(BC1140*職員設定!$Q$28,0)</f>
        <v>0</v>
      </c>
      <c r="BD1142" s="1001"/>
      <c r="BE1142" s="1046"/>
      <c r="BF1142" s="979"/>
      <c r="BG1142" s="468" t="s">
        <v>9</v>
      </c>
      <c r="BH1142" s="6">
        <f>ROUND(BH1140*職員設定!$Q$28,0)</f>
        <v>0</v>
      </c>
      <c r="BI1142" s="1001"/>
      <c r="BJ1142" s="1046"/>
      <c r="BK1142" s="979"/>
      <c r="BL1142" s="434"/>
      <c r="BM1142" s="28"/>
      <c r="BN1142" s="1001"/>
      <c r="BO1142" s="967"/>
      <c r="BP1142" s="954"/>
      <c r="BQ1142" s="434"/>
      <c r="BR1142" s="28"/>
      <c r="BS1142" s="1001"/>
      <c r="BT1142" s="967"/>
      <c r="BU1142" s="954"/>
      <c r="BV1142" s="434"/>
      <c r="BW1142" s="28"/>
      <c r="BX1142" s="1001"/>
      <c r="BY1142" s="967"/>
      <c r="BZ1142" s="954"/>
      <c r="CA1142" s="1004"/>
      <c r="CB1142" s="1020"/>
      <c r="CC1142" s="946"/>
    </row>
    <row r="1143" spans="1:81" ht="18" customHeight="1" thickBot="1">
      <c r="A1143" s="1180"/>
      <c r="B1143" s="1143"/>
      <c r="C1143" s="1147"/>
      <c r="D1143" s="53" t="s">
        <v>10</v>
      </c>
      <c r="E1143" s="19">
        <f>E1141-E1142</f>
        <v>0</v>
      </c>
      <c r="F1143" s="1001"/>
      <c r="G1143" s="1047"/>
      <c r="H1143" s="1097"/>
      <c r="I1143" s="53" t="s">
        <v>10</v>
      </c>
      <c r="J1143" s="19">
        <f>J1141-J1142</f>
        <v>0</v>
      </c>
      <c r="K1143" s="1001"/>
      <c r="L1143" s="1047"/>
      <c r="M1143" s="1097"/>
      <c r="N1143" s="53" t="s">
        <v>10</v>
      </c>
      <c r="O1143" s="19">
        <f>O1141-O1142</f>
        <v>0</v>
      </c>
      <c r="P1143" s="1001"/>
      <c r="Q1143" s="1047"/>
      <c r="R1143" s="980"/>
      <c r="S1143" s="53" t="s">
        <v>10</v>
      </c>
      <c r="T1143" s="19">
        <f>T1141-T1142</f>
        <v>0</v>
      </c>
      <c r="U1143" s="1001"/>
      <c r="V1143" s="1047"/>
      <c r="W1143" s="980"/>
      <c r="X1143" s="53" t="s">
        <v>10</v>
      </c>
      <c r="Y1143" s="19">
        <f>Y1141-Y1142</f>
        <v>0</v>
      </c>
      <c r="Z1143" s="1001"/>
      <c r="AA1143" s="1047"/>
      <c r="AB1143" s="980"/>
      <c r="AC1143" s="53" t="s">
        <v>10</v>
      </c>
      <c r="AD1143" s="19">
        <f>AD1141-AD1142</f>
        <v>0</v>
      </c>
      <c r="AE1143" s="1001"/>
      <c r="AF1143" s="1047"/>
      <c r="AG1143" s="980"/>
      <c r="AH1143" s="53" t="s">
        <v>10</v>
      </c>
      <c r="AI1143" s="19">
        <f>AI1141-AI1142</f>
        <v>0</v>
      </c>
      <c r="AJ1143" s="1001"/>
      <c r="AK1143" s="1047"/>
      <c r="AL1143" s="980"/>
      <c r="AM1143" s="53" t="s">
        <v>10</v>
      </c>
      <c r="AN1143" s="19">
        <f>AN1141-AN1142</f>
        <v>0</v>
      </c>
      <c r="AO1143" s="1001"/>
      <c r="AP1143" s="1047"/>
      <c r="AQ1143" s="980"/>
      <c r="AR1143" s="53" t="s">
        <v>10</v>
      </c>
      <c r="AS1143" s="19">
        <f>AS1141-AS1142</f>
        <v>0</v>
      </c>
      <c r="AT1143" s="1001"/>
      <c r="AU1143" s="1047"/>
      <c r="AV1143" s="980"/>
      <c r="AW1143" s="53" t="s">
        <v>10</v>
      </c>
      <c r="AX1143" s="19">
        <f>AX1141-AX1142</f>
        <v>0</v>
      </c>
      <c r="AY1143" s="1001"/>
      <c r="AZ1143" s="1047"/>
      <c r="BA1143" s="980"/>
      <c r="BB1143" s="53" t="s">
        <v>10</v>
      </c>
      <c r="BC1143" s="19">
        <f>BC1141-BC1142</f>
        <v>0</v>
      </c>
      <c r="BD1143" s="1001"/>
      <c r="BE1143" s="1047"/>
      <c r="BF1143" s="980"/>
      <c r="BG1143" s="53" t="s">
        <v>10</v>
      </c>
      <c r="BH1143" s="19">
        <f>BH1141-BH1142</f>
        <v>0</v>
      </c>
      <c r="BI1143" s="1001"/>
      <c r="BJ1143" s="1047"/>
      <c r="BK1143" s="980"/>
      <c r="BL1143" s="85"/>
      <c r="BM1143" s="84"/>
      <c r="BN1143" s="1001"/>
      <c r="BO1143" s="968"/>
      <c r="BP1143" s="955"/>
      <c r="BQ1143" s="85"/>
      <c r="BR1143" s="84"/>
      <c r="BS1143" s="1001"/>
      <c r="BT1143" s="968"/>
      <c r="BU1143" s="955"/>
      <c r="BV1143" s="85"/>
      <c r="BW1143" s="84"/>
      <c r="BX1143" s="1001"/>
      <c r="BY1143" s="968"/>
      <c r="BZ1143" s="955"/>
      <c r="CA1143" s="1005"/>
      <c r="CB1143" s="1021"/>
      <c r="CC1143" s="946">
        <f t="shared" ref="CC1143" si="495">BK1143+BF1143+BA1143+AV1143+AQ1143+AL1143+AG1143+AB1143+W1143+R1143</f>
        <v>0</v>
      </c>
    </row>
    <row r="1144" spans="1:81" ht="18" customHeight="1" thickBot="1">
      <c r="A1144" s="1180"/>
      <c r="B1144" s="1143"/>
      <c r="C1144" s="1146" t="s">
        <v>43</v>
      </c>
      <c r="D1144" s="48" t="s">
        <v>11</v>
      </c>
      <c r="E1144" s="36"/>
      <c r="F1144" s="1001"/>
      <c r="G1144" s="1046">
        <f>E1147*F1109-H1144</f>
        <v>0</v>
      </c>
      <c r="H1144" s="1095"/>
      <c r="I1144" s="48" t="s">
        <v>11</v>
      </c>
      <c r="J1144" s="36"/>
      <c r="K1144" s="1001"/>
      <c r="L1144" s="1046">
        <f>J1147*K1109-M1144</f>
        <v>0</v>
      </c>
      <c r="M1144" s="1095"/>
      <c r="N1144" s="48" t="s">
        <v>11</v>
      </c>
      <c r="O1144" s="36"/>
      <c r="P1144" s="1001"/>
      <c r="Q1144" s="1046">
        <f>O1147*P1109-R1144</f>
        <v>0</v>
      </c>
      <c r="R1144" s="961">
        <f>IF(O1144="",0,ROUND(SUM(R1109:R1123)*O1144*P1109*0.25/職員設定!$C$7,0))</f>
        <v>0</v>
      </c>
      <c r="S1144" s="48" t="s">
        <v>11</v>
      </c>
      <c r="T1144" s="36"/>
      <c r="U1144" s="1001"/>
      <c r="V1144" s="1046">
        <f>T1147*U1109-W1144</f>
        <v>0</v>
      </c>
      <c r="W1144" s="961">
        <f>IF(T1144="",0,ROUND(SUM(W1109:W1123)*T1144*U1109*0.25/職員設定!$C$7,0))</f>
        <v>0</v>
      </c>
      <c r="X1144" s="48" t="s">
        <v>11</v>
      </c>
      <c r="Y1144" s="36"/>
      <c r="Z1144" s="1001"/>
      <c r="AA1144" s="1046">
        <f>Y1147*Z1109-AB1144</f>
        <v>0</v>
      </c>
      <c r="AB1144" s="961">
        <f>IF(Y1144="",0,ROUND(SUM(AB1109:AB1123)*Y1144*Z1109*0.25/職員設定!$C$7,0))</f>
        <v>0</v>
      </c>
      <c r="AC1144" s="48" t="s">
        <v>11</v>
      </c>
      <c r="AD1144" s="36"/>
      <c r="AE1144" s="1001"/>
      <c r="AF1144" s="1046">
        <f>AD1147*AE1109-AG1144</f>
        <v>0</v>
      </c>
      <c r="AG1144" s="961">
        <f>IF(AD1144="",0,ROUND(SUM(AG1109:AG1123)*AD1144*AE1109*0.25/職員設定!$C$7,0))</f>
        <v>0</v>
      </c>
      <c r="AH1144" s="48" t="s">
        <v>11</v>
      </c>
      <c r="AI1144" s="36"/>
      <c r="AJ1144" s="1001"/>
      <c r="AK1144" s="1046">
        <f>AI1147*AJ1109-AL1144</f>
        <v>0</v>
      </c>
      <c r="AL1144" s="961">
        <f>IF(AI1144="",0,ROUND(SUM(AL1109:AL1123)*AI1144*AJ1109*0.25/職員設定!$C$7,0))</f>
        <v>0</v>
      </c>
      <c r="AM1144" s="48" t="s">
        <v>11</v>
      </c>
      <c r="AN1144" s="36"/>
      <c r="AO1144" s="1001"/>
      <c r="AP1144" s="1046">
        <f>AN1147*AO1109-AQ1144</f>
        <v>0</v>
      </c>
      <c r="AQ1144" s="961">
        <f>IF(AN1144="",0,ROUND(SUM(AQ1109:AQ1123)*AN1144*AO1109*0.25/職員設定!$C$7,0))</f>
        <v>0</v>
      </c>
      <c r="AR1144" s="48" t="s">
        <v>11</v>
      </c>
      <c r="AS1144" s="36"/>
      <c r="AT1144" s="1001"/>
      <c r="AU1144" s="1046">
        <f>AS1147*AT1109-AV1144</f>
        <v>0</v>
      </c>
      <c r="AV1144" s="961">
        <f>IF(AS1144="",0,ROUND(SUM(AV1109:AV1123)*AS1144*AT1109*0.25/職員設定!$C$7,0))</f>
        <v>0</v>
      </c>
      <c r="AW1144" s="48" t="s">
        <v>11</v>
      </c>
      <c r="AX1144" s="36"/>
      <c r="AY1144" s="1001"/>
      <c r="AZ1144" s="1046">
        <f>AX1147*AY1109-BA1144</f>
        <v>0</v>
      </c>
      <c r="BA1144" s="961">
        <f>IF(AX1144="",0,ROUND(SUM(BA1109:BA1123)*AX1144*AY1109*0.25/職員設定!$C$7,0))</f>
        <v>0</v>
      </c>
      <c r="BB1144" s="48" t="s">
        <v>11</v>
      </c>
      <c r="BC1144" s="36"/>
      <c r="BD1144" s="1001"/>
      <c r="BE1144" s="1046">
        <f>BC1147*BD1109-BF1144</f>
        <v>0</v>
      </c>
      <c r="BF1144" s="961">
        <f>IF(BC1144="",0,ROUND(SUM(BF1109:BF1123)*BC1144*BD1109*0.25/職員設定!$C$7,0))</f>
        <v>0</v>
      </c>
      <c r="BG1144" s="48" t="s">
        <v>11</v>
      </c>
      <c r="BH1144" s="36"/>
      <c r="BI1144" s="1001"/>
      <c r="BJ1144" s="1046">
        <f>BH1147*BI1109-BK1144</f>
        <v>0</v>
      </c>
      <c r="BK1144" s="961">
        <f>IF(BH1144="",0,ROUND(SUM(BK1109:BK1123)*BH1144*BI1109*0.25/職員設定!$C$7,0))</f>
        <v>0</v>
      </c>
      <c r="BL1144" s="79"/>
      <c r="BM1144" s="86"/>
      <c r="BN1144" s="1001"/>
      <c r="BO1144" s="969"/>
      <c r="BP1144" s="953"/>
      <c r="BQ1144" s="79"/>
      <c r="BR1144" s="86"/>
      <c r="BS1144" s="1001"/>
      <c r="BT1144" s="969"/>
      <c r="BU1144" s="953"/>
      <c r="BV1144" s="79"/>
      <c r="BW1144" s="86"/>
      <c r="BX1144" s="1001"/>
      <c r="BY1144" s="969"/>
      <c r="BZ1144" s="953"/>
      <c r="CA1144" s="1082">
        <f t="shared" ref="CA1144" si="496">BJ1144+BK1144+BE1144+BF1144+AZ1144+BA1144+AU1144+AV1144+AP1144+AQ1144+AK1144+AL1144+AF1144+AG1144+AA1144+AB1144+V1144+W1144+Q1144+R1144+L1144+M1144+G1144+H1144</f>
        <v>0</v>
      </c>
      <c r="CB1144" s="1024">
        <f t="shared" ref="CB1144" si="497">H1144+M1144</f>
        <v>0</v>
      </c>
      <c r="CC1144" s="946">
        <f>BK1144+BF1144+BA1144+AV1144+AQ1144+AL1144+AG1144+AB1144+W1144+R1144</f>
        <v>0</v>
      </c>
    </row>
    <row r="1145" spans="1:81" ht="18" customHeight="1" thickBot="1">
      <c r="A1145" s="1180"/>
      <c r="B1145" s="1143"/>
      <c r="C1145" s="1146"/>
      <c r="D1145" s="48" t="s">
        <v>38</v>
      </c>
      <c r="E1145" s="33"/>
      <c r="F1145" s="1001"/>
      <c r="G1145" s="1046"/>
      <c r="H1145" s="1096"/>
      <c r="I1145" s="48" t="s">
        <v>38</v>
      </c>
      <c r="J1145" s="33"/>
      <c r="K1145" s="1001"/>
      <c r="L1145" s="1046"/>
      <c r="M1145" s="1096"/>
      <c r="N1145" s="48" t="s">
        <v>38</v>
      </c>
      <c r="O1145" s="33">
        <v>0</v>
      </c>
      <c r="P1145" s="1001"/>
      <c r="Q1145" s="1046"/>
      <c r="R1145" s="979"/>
      <c r="S1145" s="48" t="s">
        <v>38</v>
      </c>
      <c r="T1145" s="33">
        <v>0</v>
      </c>
      <c r="U1145" s="1001"/>
      <c r="V1145" s="1046"/>
      <c r="W1145" s="979"/>
      <c r="X1145" s="48" t="s">
        <v>38</v>
      </c>
      <c r="Y1145" s="33">
        <v>0</v>
      </c>
      <c r="Z1145" s="1001"/>
      <c r="AA1145" s="1046"/>
      <c r="AB1145" s="979"/>
      <c r="AC1145" s="48" t="s">
        <v>38</v>
      </c>
      <c r="AD1145" s="33">
        <v>0</v>
      </c>
      <c r="AE1145" s="1001"/>
      <c r="AF1145" s="1046"/>
      <c r="AG1145" s="979"/>
      <c r="AH1145" s="48" t="s">
        <v>38</v>
      </c>
      <c r="AI1145" s="33">
        <v>0</v>
      </c>
      <c r="AJ1145" s="1001"/>
      <c r="AK1145" s="1046"/>
      <c r="AL1145" s="979"/>
      <c r="AM1145" s="48" t="s">
        <v>38</v>
      </c>
      <c r="AN1145" s="33">
        <v>0</v>
      </c>
      <c r="AO1145" s="1001"/>
      <c r="AP1145" s="1046"/>
      <c r="AQ1145" s="979"/>
      <c r="AR1145" s="48" t="s">
        <v>38</v>
      </c>
      <c r="AS1145" s="33">
        <v>0</v>
      </c>
      <c r="AT1145" s="1001"/>
      <c r="AU1145" s="1046"/>
      <c r="AV1145" s="979"/>
      <c r="AW1145" s="48" t="s">
        <v>38</v>
      </c>
      <c r="AX1145" s="33">
        <v>0</v>
      </c>
      <c r="AY1145" s="1001"/>
      <c r="AZ1145" s="1046"/>
      <c r="BA1145" s="979"/>
      <c r="BB1145" s="48" t="s">
        <v>38</v>
      </c>
      <c r="BC1145" s="33">
        <v>0</v>
      </c>
      <c r="BD1145" s="1001"/>
      <c r="BE1145" s="1046"/>
      <c r="BF1145" s="979"/>
      <c r="BG1145" s="48" t="s">
        <v>38</v>
      </c>
      <c r="BH1145" s="33">
        <v>0</v>
      </c>
      <c r="BI1145" s="1001"/>
      <c r="BJ1145" s="1046"/>
      <c r="BK1145" s="979"/>
      <c r="BL1145" s="79"/>
      <c r="BM1145" s="80"/>
      <c r="BN1145" s="1001"/>
      <c r="BO1145" s="967"/>
      <c r="BP1145" s="954"/>
      <c r="BQ1145" s="79"/>
      <c r="BR1145" s="80"/>
      <c r="BS1145" s="1001"/>
      <c r="BT1145" s="967"/>
      <c r="BU1145" s="954"/>
      <c r="BV1145" s="79"/>
      <c r="BW1145" s="80"/>
      <c r="BX1145" s="1001"/>
      <c r="BY1145" s="967"/>
      <c r="BZ1145" s="954"/>
      <c r="CA1145" s="1004"/>
      <c r="CB1145" s="1020"/>
      <c r="CC1145" s="946"/>
    </row>
    <row r="1146" spans="1:81" s="230" customFormat="1" ht="18" customHeight="1" thickBot="1">
      <c r="A1146" s="1180"/>
      <c r="B1146" s="1143"/>
      <c r="C1146" s="1146"/>
      <c r="D1146" s="468" t="s">
        <v>12</v>
      </c>
      <c r="E1146" s="6">
        <f>ROUND(E1144*職員設定!R28,0)</f>
        <v>0</v>
      </c>
      <c r="F1146" s="1001"/>
      <c r="G1146" s="1046"/>
      <c r="H1146" s="1096"/>
      <c r="I1146" s="468" t="s">
        <v>12</v>
      </c>
      <c r="J1146" s="6">
        <f>ROUND(J1144*職員設定!R28,0)</f>
        <v>0</v>
      </c>
      <c r="K1146" s="1001"/>
      <c r="L1146" s="1046"/>
      <c r="M1146" s="1096"/>
      <c r="N1146" s="468" t="s">
        <v>12</v>
      </c>
      <c r="O1146" s="6">
        <f>ROUND(O1144*職員設定!$R$28,0)</f>
        <v>0</v>
      </c>
      <c r="P1146" s="1001"/>
      <c r="Q1146" s="1046"/>
      <c r="R1146" s="979"/>
      <c r="S1146" s="468" t="s">
        <v>12</v>
      </c>
      <c r="T1146" s="6">
        <f>ROUND(T1144*職員設定!$R$28,0)</f>
        <v>0</v>
      </c>
      <c r="U1146" s="1001"/>
      <c r="V1146" s="1046"/>
      <c r="W1146" s="979"/>
      <c r="X1146" s="468" t="s">
        <v>12</v>
      </c>
      <c r="Y1146" s="6">
        <f>ROUND(Y1144*職員設定!$R$28,0)</f>
        <v>0</v>
      </c>
      <c r="Z1146" s="1001"/>
      <c r="AA1146" s="1046"/>
      <c r="AB1146" s="979"/>
      <c r="AC1146" s="468" t="s">
        <v>12</v>
      </c>
      <c r="AD1146" s="6">
        <f>ROUND(AD1144*職員設定!$R$28,0)</f>
        <v>0</v>
      </c>
      <c r="AE1146" s="1001"/>
      <c r="AF1146" s="1046"/>
      <c r="AG1146" s="979"/>
      <c r="AH1146" s="468" t="s">
        <v>12</v>
      </c>
      <c r="AI1146" s="6">
        <f>ROUND(AI1144*職員設定!$R$28,0)</f>
        <v>0</v>
      </c>
      <c r="AJ1146" s="1001"/>
      <c r="AK1146" s="1046"/>
      <c r="AL1146" s="979"/>
      <c r="AM1146" s="468" t="s">
        <v>12</v>
      </c>
      <c r="AN1146" s="6">
        <f>ROUND(AN1144*職員設定!$R$28,0)</f>
        <v>0</v>
      </c>
      <c r="AO1146" s="1001"/>
      <c r="AP1146" s="1046"/>
      <c r="AQ1146" s="979"/>
      <c r="AR1146" s="468" t="s">
        <v>12</v>
      </c>
      <c r="AS1146" s="6">
        <f>ROUND(AS1144*職員設定!$R$28,0)</f>
        <v>0</v>
      </c>
      <c r="AT1146" s="1001"/>
      <c r="AU1146" s="1046"/>
      <c r="AV1146" s="979"/>
      <c r="AW1146" s="468" t="s">
        <v>12</v>
      </c>
      <c r="AX1146" s="6">
        <f>ROUND(AX1144*職員設定!$R$28,0)</f>
        <v>0</v>
      </c>
      <c r="AY1146" s="1001"/>
      <c r="AZ1146" s="1046"/>
      <c r="BA1146" s="979"/>
      <c r="BB1146" s="468" t="s">
        <v>12</v>
      </c>
      <c r="BC1146" s="6">
        <f>ROUND(BC1144*職員設定!$R$28,0)</f>
        <v>0</v>
      </c>
      <c r="BD1146" s="1001"/>
      <c r="BE1146" s="1046"/>
      <c r="BF1146" s="979"/>
      <c r="BG1146" s="468" t="s">
        <v>12</v>
      </c>
      <c r="BH1146" s="6">
        <f>ROUND(BH1144*職員設定!$R$28,0)</f>
        <v>0</v>
      </c>
      <c r="BI1146" s="1001"/>
      <c r="BJ1146" s="1046"/>
      <c r="BK1146" s="979"/>
      <c r="BL1146" s="434"/>
      <c r="BM1146" s="28"/>
      <c r="BN1146" s="1001"/>
      <c r="BO1146" s="967"/>
      <c r="BP1146" s="954"/>
      <c r="BQ1146" s="434"/>
      <c r="BR1146" s="28"/>
      <c r="BS1146" s="1001"/>
      <c r="BT1146" s="967"/>
      <c r="BU1146" s="954"/>
      <c r="BV1146" s="434"/>
      <c r="BW1146" s="28"/>
      <c r="BX1146" s="1001"/>
      <c r="BY1146" s="967"/>
      <c r="BZ1146" s="954"/>
      <c r="CA1146" s="1004"/>
      <c r="CB1146" s="1020"/>
      <c r="CC1146" s="946"/>
    </row>
    <row r="1147" spans="1:81" ht="18" customHeight="1" thickBot="1">
      <c r="A1147" s="1180"/>
      <c r="B1147" s="1144"/>
      <c r="C1147" s="1147"/>
      <c r="D1147" s="54" t="s">
        <v>13</v>
      </c>
      <c r="E1147" s="20">
        <f>E1145-E1146</f>
        <v>0</v>
      </c>
      <c r="F1147" s="1001"/>
      <c r="G1147" s="1047"/>
      <c r="H1147" s="1097"/>
      <c r="I1147" s="54" t="s">
        <v>13</v>
      </c>
      <c r="J1147" s="20">
        <f>J1145-J1146</f>
        <v>0</v>
      </c>
      <c r="K1147" s="1001"/>
      <c r="L1147" s="1047"/>
      <c r="M1147" s="1097"/>
      <c r="N1147" s="54" t="s">
        <v>13</v>
      </c>
      <c r="O1147" s="20">
        <f>O1145-O1146</f>
        <v>0</v>
      </c>
      <c r="P1147" s="1001"/>
      <c r="Q1147" s="1047"/>
      <c r="R1147" s="980"/>
      <c r="S1147" s="54" t="s">
        <v>13</v>
      </c>
      <c r="T1147" s="20">
        <f>T1145-T1146</f>
        <v>0</v>
      </c>
      <c r="U1147" s="1001"/>
      <c r="V1147" s="1047"/>
      <c r="W1147" s="980"/>
      <c r="X1147" s="54" t="s">
        <v>13</v>
      </c>
      <c r="Y1147" s="20">
        <f>Y1145-Y1146</f>
        <v>0</v>
      </c>
      <c r="Z1147" s="1001"/>
      <c r="AA1147" s="1047"/>
      <c r="AB1147" s="980"/>
      <c r="AC1147" s="54" t="s">
        <v>13</v>
      </c>
      <c r="AD1147" s="20">
        <f>AD1145-AD1146</f>
        <v>0</v>
      </c>
      <c r="AE1147" s="1001"/>
      <c r="AF1147" s="1047"/>
      <c r="AG1147" s="980"/>
      <c r="AH1147" s="54" t="s">
        <v>13</v>
      </c>
      <c r="AI1147" s="20">
        <f>AI1145-AI1146</f>
        <v>0</v>
      </c>
      <c r="AJ1147" s="1001"/>
      <c r="AK1147" s="1047"/>
      <c r="AL1147" s="980"/>
      <c r="AM1147" s="54" t="s">
        <v>13</v>
      </c>
      <c r="AN1147" s="20">
        <f>AN1145-AN1146</f>
        <v>0</v>
      </c>
      <c r="AO1147" s="1001"/>
      <c r="AP1147" s="1047"/>
      <c r="AQ1147" s="980"/>
      <c r="AR1147" s="54" t="s">
        <v>13</v>
      </c>
      <c r="AS1147" s="20">
        <f>AS1145-AS1146</f>
        <v>0</v>
      </c>
      <c r="AT1147" s="1001"/>
      <c r="AU1147" s="1047"/>
      <c r="AV1147" s="980"/>
      <c r="AW1147" s="54" t="s">
        <v>13</v>
      </c>
      <c r="AX1147" s="20">
        <f>AX1145-AX1146</f>
        <v>0</v>
      </c>
      <c r="AY1147" s="1001"/>
      <c r="AZ1147" s="1047"/>
      <c r="BA1147" s="980"/>
      <c r="BB1147" s="54" t="s">
        <v>13</v>
      </c>
      <c r="BC1147" s="20">
        <f>BC1145-BC1146</f>
        <v>0</v>
      </c>
      <c r="BD1147" s="1001"/>
      <c r="BE1147" s="1047"/>
      <c r="BF1147" s="980"/>
      <c r="BG1147" s="54" t="s">
        <v>13</v>
      </c>
      <c r="BH1147" s="20">
        <f>BH1145-BH1146</f>
        <v>0</v>
      </c>
      <c r="BI1147" s="1001"/>
      <c r="BJ1147" s="1047"/>
      <c r="BK1147" s="980"/>
      <c r="BL1147" s="87"/>
      <c r="BM1147" s="88"/>
      <c r="BN1147" s="1001"/>
      <c r="BO1147" s="968"/>
      <c r="BP1147" s="955"/>
      <c r="BQ1147" s="87"/>
      <c r="BR1147" s="88"/>
      <c r="BS1147" s="1001"/>
      <c r="BT1147" s="968"/>
      <c r="BU1147" s="955"/>
      <c r="BV1147" s="87"/>
      <c r="BW1147" s="88"/>
      <c r="BX1147" s="1001"/>
      <c r="BY1147" s="968"/>
      <c r="BZ1147" s="955"/>
      <c r="CA1147" s="1005"/>
      <c r="CB1147" s="1021"/>
      <c r="CC1147" s="946">
        <f t="shared" si="488"/>
        <v>0</v>
      </c>
    </row>
    <row r="1148" spans="1:81" ht="18" customHeight="1">
      <c r="A1148" s="1180"/>
      <c r="B1148" s="1171" t="s">
        <v>87</v>
      </c>
      <c r="C1148" s="1172"/>
      <c r="D1148" s="55" t="s">
        <v>84</v>
      </c>
      <c r="E1148" s="189"/>
      <c r="F1148" s="1001"/>
      <c r="G1148" s="1090">
        <f>E1151*F1109-H1148</f>
        <v>0</v>
      </c>
      <c r="H1148" s="1099"/>
      <c r="I1148" s="55" t="s">
        <v>84</v>
      </c>
      <c r="J1148" s="189"/>
      <c r="K1148" s="1001"/>
      <c r="L1148" s="1090">
        <f>J1151*K1109-M1148</f>
        <v>0</v>
      </c>
      <c r="M1148" s="1099"/>
      <c r="N1148" s="55" t="s">
        <v>84</v>
      </c>
      <c r="O1148" s="189">
        <v>0.25</v>
      </c>
      <c r="P1148" s="1001"/>
      <c r="Q1148" s="1042">
        <f>O1151*P1109-R1148</f>
        <v>14</v>
      </c>
      <c r="R1148" s="989">
        <f>ROUND(IF(O1148="",0,O1151*P1109*SUM(R1109:R1123)/SUM(Q1109:Q1123,R1109:R1123)),0)</f>
        <v>6</v>
      </c>
      <c r="S1148" s="55" t="s">
        <v>84</v>
      </c>
      <c r="T1148" s="189"/>
      <c r="U1148" s="1001"/>
      <c r="V1148" s="1042">
        <f>T1151*U1109-W1148</f>
        <v>0</v>
      </c>
      <c r="W1148" s="989">
        <f>ROUND(IF(T1148="",0,T1151*U1109*SUM(W1109:W1123)/SUM(V1109:V1123,W1109:W1123)),0)</f>
        <v>0</v>
      </c>
      <c r="X1148" s="55" t="s">
        <v>84</v>
      </c>
      <c r="Y1148" s="189"/>
      <c r="Z1148" s="1001"/>
      <c r="AA1148" s="1042">
        <f>Y1151*Z1109-AB1148</f>
        <v>0</v>
      </c>
      <c r="AB1148" s="989">
        <f>ROUND(IF(Y1148="",0,Y1151*Z1109*SUM(AB1109:AB1123)/SUM(AA1109:AA1123,AB1109:AB1123)),0)</f>
        <v>0</v>
      </c>
      <c r="AC1148" s="55" t="s">
        <v>84</v>
      </c>
      <c r="AD1148" s="189"/>
      <c r="AE1148" s="1001"/>
      <c r="AF1148" s="1042">
        <f>AD1151*AE1109-AG1148</f>
        <v>0</v>
      </c>
      <c r="AG1148" s="989">
        <f>ROUND(IF(AD1148="",0,AD1151*AE1109*SUM(AG1109:AG1123)/SUM(AF1109:AF1123,AG1109:AG1123)),0)</f>
        <v>0</v>
      </c>
      <c r="AH1148" s="55" t="s">
        <v>84</v>
      </c>
      <c r="AI1148" s="189"/>
      <c r="AJ1148" s="1001"/>
      <c r="AK1148" s="1042">
        <f>AI1151*AJ1109-AL1148</f>
        <v>0</v>
      </c>
      <c r="AL1148" s="989">
        <f>ROUND(IF(AI1148="",0,AI1151*AJ1109*SUM(AL1109:AL1123)/SUM(AK1109:AK1123,AL1109:AL1123)),0)</f>
        <v>0</v>
      </c>
      <c r="AM1148" s="55" t="s">
        <v>84</v>
      </c>
      <c r="AN1148" s="189"/>
      <c r="AO1148" s="1001"/>
      <c r="AP1148" s="1042">
        <f>AN1151*AO1109-AQ1148</f>
        <v>0</v>
      </c>
      <c r="AQ1148" s="989">
        <f>ROUND(IF(AN1148="",0,AN1151*AO1109*SUM(AQ1109:AQ1123)/SUM(AP1109:AP1123,AQ1109:AQ1123)),0)</f>
        <v>0</v>
      </c>
      <c r="AR1148" s="55" t="s">
        <v>84</v>
      </c>
      <c r="AS1148" s="189"/>
      <c r="AT1148" s="1001"/>
      <c r="AU1148" s="1042">
        <f>AS1151*AT1109-AV1148</f>
        <v>0</v>
      </c>
      <c r="AV1148" s="989">
        <f>ROUND(IF(AS1148="",0,AS1151*AT1109*SUM(AV1109:AV1123)/SUM(AU1109:AU1123,AV1109:AV1123)),0)</f>
        <v>0</v>
      </c>
      <c r="AW1148" s="55" t="s">
        <v>84</v>
      </c>
      <c r="AX1148" s="189"/>
      <c r="AY1148" s="1001"/>
      <c r="AZ1148" s="1042">
        <f>AX1151*AY1109-BA1148</f>
        <v>0</v>
      </c>
      <c r="BA1148" s="989">
        <f>ROUND(IF(AX1148="",0,AX1151*AY1109*SUM(BA1109:BA1123)/SUM(AZ1109:AZ1123,BA1109:BA1123)),0)</f>
        <v>0</v>
      </c>
      <c r="BB1148" s="55" t="s">
        <v>84</v>
      </c>
      <c r="BC1148" s="189"/>
      <c r="BD1148" s="1001"/>
      <c r="BE1148" s="1042">
        <f>BC1151*BD1109-BF1148</f>
        <v>0</v>
      </c>
      <c r="BF1148" s="989">
        <f>ROUND(IF(BC1148="",0,BC1151*BD1109*SUM(BF1109:BF1123)/SUM(BE1109:BE1123,BF1109:BF1123)),0)</f>
        <v>0</v>
      </c>
      <c r="BG1148" s="55" t="s">
        <v>84</v>
      </c>
      <c r="BH1148" s="189"/>
      <c r="BI1148" s="1001"/>
      <c r="BJ1148" s="1042">
        <f>BH1151*BI1109-BK1148</f>
        <v>0</v>
      </c>
      <c r="BK1148" s="989">
        <f>ROUND(IF(BH1148="",0,BH1151*BI1109*SUM(BK1109:BK1123)/SUM(BJ1109:BJ1123,BK1109:BK1123)),0)</f>
        <v>0</v>
      </c>
      <c r="BL1148" s="89"/>
      <c r="BM1148" s="90"/>
      <c r="BN1148" s="1001"/>
      <c r="BO1148" s="995"/>
      <c r="BP1148" s="956"/>
      <c r="BQ1148" s="89"/>
      <c r="BR1148" s="90"/>
      <c r="BS1148" s="1001"/>
      <c r="BT1148" s="995"/>
      <c r="BU1148" s="956"/>
      <c r="BV1148" s="89"/>
      <c r="BW1148" s="90"/>
      <c r="BX1148" s="1001"/>
      <c r="BY1148" s="995"/>
      <c r="BZ1148" s="956"/>
      <c r="CA1148" s="1083">
        <f t="shared" ref="CA1148" si="498">BJ1148+BK1148+BE1148+BF1148+AZ1148+BA1148+AU1148+AV1148+AP1148+AQ1148+AK1148+AL1148+AF1148+AG1148+AA1148+AB1148+V1148+W1148+Q1148+R1148+L1148+M1148+G1148+H1148</f>
        <v>20</v>
      </c>
      <c r="CB1148" s="1077">
        <f t="shared" ref="CB1148" si="499">H1148+M1148</f>
        <v>0</v>
      </c>
      <c r="CC1148" s="947">
        <f>BK1148+BF1148+BA1148+AV1148+AQ1148+AL1148+AG1148+AB1148+W1148+R1148</f>
        <v>6</v>
      </c>
    </row>
    <row r="1149" spans="1:81" ht="18" customHeight="1">
      <c r="A1149" s="1180"/>
      <c r="B1149" s="1173"/>
      <c r="C1149" s="1174"/>
      <c r="D1149" s="56" t="s">
        <v>49</v>
      </c>
      <c r="E1149" s="37"/>
      <c r="F1149" s="1001"/>
      <c r="G1149" s="1091"/>
      <c r="H1149" s="1100"/>
      <c r="I1149" s="56" t="s">
        <v>49</v>
      </c>
      <c r="J1149" s="37"/>
      <c r="K1149" s="1001"/>
      <c r="L1149" s="1091"/>
      <c r="M1149" s="1100"/>
      <c r="N1149" s="56" t="s">
        <v>49</v>
      </c>
      <c r="O1149" s="37">
        <v>257</v>
      </c>
      <c r="P1149" s="1001"/>
      <c r="Q1149" s="1043"/>
      <c r="R1149" s="990"/>
      <c r="S1149" s="56" t="s">
        <v>49</v>
      </c>
      <c r="T1149" s="37"/>
      <c r="U1149" s="1001"/>
      <c r="V1149" s="1043"/>
      <c r="W1149" s="990"/>
      <c r="X1149" s="56" t="s">
        <v>49</v>
      </c>
      <c r="Y1149" s="37"/>
      <c r="Z1149" s="1001"/>
      <c r="AA1149" s="1043"/>
      <c r="AB1149" s="990"/>
      <c r="AC1149" s="56" t="s">
        <v>49</v>
      </c>
      <c r="AD1149" s="37"/>
      <c r="AE1149" s="1001"/>
      <c r="AF1149" s="1043"/>
      <c r="AG1149" s="990"/>
      <c r="AH1149" s="56" t="s">
        <v>49</v>
      </c>
      <c r="AI1149" s="37"/>
      <c r="AJ1149" s="1001"/>
      <c r="AK1149" s="1043"/>
      <c r="AL1149" s="990"/>
      <c r="AM1149" s="56" t="s">
        <v>49</v>
      </c>
      <c r="AN1149" s="37"/>
      <c r="AO1149" s="1001"/>
      <c r="AP1149" s="1043"/>
      <c r="AQ1149" s="990"/>
      <c r="AR1149" s="56" t="s">
        <v>49</v>
      </c>
      <c r="AS1149" s="37"/>
      <c r="AT1149" s="1001"/>
      <c r="AU1149" s="1043"/>
      <c r="AV1149" s="990"/>
      <c r="AW1149" s="56" t="s">
        <v>49</v>
      </c>
      <c r="AX1149" s="37"/>
      <c r="AY1149" s="1001"/>
      <c r="AZ1149" s="1043"/>
      <c r="BA1149" s="990"/>
      <c r="BB1149" s="56" t="s">
        <v>49</v>
      </c>
      <c r="BC1149" s="37"/>
      <c r="BD1149" s="1001"/>
      <c r="BE1149" s="1043"/>
      <c r="BF1149" s="990"/>
      <c r="BG1149" s="56" t="s">
        <v>49</v>
      </c>
      <c r="BH1149" s="37"/>
      <c r="BI1149" s="1001"/>
      <c r="BJ1149" s="1043"/>
      <c r="BK1149" s="990"/>
      <c r="BL1149" s="91"/>
      <c r="BM1149" s="92"/>
      <c r="BN1149" s="1001"/>
      <c r="BO1149" s="996"/>
      <c r="BP1149" s="954"/>
      <c r="BQ1149" s="91"/>
      <c r="BR1149" s="92"/>
      <c r="BS1149" s="1001"/>
      <c r="BT1149" s="996"/>
      <c r="BU1149" s="954"/>
      <c r="BV1149" s="91"/>
      <c r="BW1149" s="92"/>
      <c r="BX1149" s="1001"/>
      <c r="BY1149" s="996"/>
      <c r="BZ1149" s="954"/>
      <c r="CA1149" s="1084"/>
      <c r="CB1149" s="1078"/>
      <c r="CC1149" s="948"/>
    </row>
    <row r="1150" spans="1:81" s="230" customFormat="1" ht="18" customHeight="1">
      <c r="A1150" s="1180"/>
      <c r="B1150" s="1173"/>
      <c r="C1150" s="1174"/>
      <c r="D1150" s="469" t="s">
        <v>61</v>
      </c>
      <c r="E1150" s="26">
        <f>ROUND(E1148*職員設定!$S$28,0)</f>
        <v>0</v>
      </c>
      <c r="F1150" s="1001"/>
      <c r="G1150" s="1091"/>
      <c r="H1150" s="1100"/>
      <c r="I1150" s="469" t="s">
        <v>61</v>
      </c>
      <c r="J1150" s="26">
        <f>ROUND(J1148*職員設定!$S$28,0)</f>
        <v>0</v>
      </c>
      <c r="K1150" s="1001"/>
      <c r="L1150" s="1091"/>
      <c r="M1150" s="1100"/>
      <c r="N1150" s="469" t="s">
        <v>85</v>
      </c>
      <c r="O1150" s="26">
        <f>ROUND(O1148*職員設定!$S$28,0)</f>
        <v>237</v>
      </c>
      <c r="P1150" s="1001"/>
      <c r="Q1150" s="1043"/>
      <c r="R1150" s="990"/>
      <c r="S1150" s="469" t="s">
        <v>85</v>
      </c>
      <c r="T1150" s="26">
        <f>ROUND(T1148*職員設定!$S$28,0)</f>
        <v>0</v>
      </c>
      <c r="U1150" s="1001"/>
      <c r="V1150" s="1043"/>
      <c r="W1150" s="990"/>
      <c r="X1150" s="469" t="s">
        <v>85</v>
      </c>
      <c r="Y1150" s="26">
        <f>ROUND(Y1148*職員設定!$S$28,0)</f>
        <v>0</v>
      </c>
      <c r="Z1150" s="1001"/>
      <c r="AA1150" s="1043"/>
      <c r="AB1150" s="990"/>
      <c r="AC1150" s="469" t="s">
        <v>85</v>
      </c>
      <c r="AD1150" s="26">
        <f>ROUND(AD1148*職員設定!$S$28,0)</f>
        <v>0</v>
      </c>
      <c r="AE1150" s="1001"/>
      <c r="AF1150" s="1043"/>
      <c r="AG1150" s="990"/>
      <c r="AH1150" s="469" t="s">
        <v>85</v>
      </c>
      <c r="AI1150" s="26">
        <f>ROUND(AI1148*職員設定!$S$28,0)</f>
        <v>0</v>
      </c>
      <c r="AJ1150" s="1001"/>
      <c r="AK1150" s="1043"/>
      <c r="AL1150" s="990"/>
      <c r="AM1150" s="469" t="s">
        <v>85</v>
      </c>
      <c r="AN1150" s="26">
        <f>ROUND(AN1148*職員設定!$S$28,0)</f>
        <v>0</v>
      </c>
      <c r="AO1150" s="1001"/>
      <c r="AP1150" s="1043"/>
      <c r="AQ1150" s="990"/>
      <c r="AR1150" s="469" t="s">
        <v>85</v>
      </c>
      <c r="AS1150" s="26">
        <f>ROUND(AS1148*職員設定!$S$28,0)</f>
        <v>0</v>
      </c>
      <c r="AT1150" s="1001"/>
      <c r="AU1150" s="1043"/>
      <c r="AV1150" s="990"/>
      <c r="AW1150" s="469" t="s">
        <v>85</v>
      </c>
      <c r="AX1150" s="26">
        <f>ROUND(AX1148*職員設定!$S$28,0)</f>
        <v>0</v>
      </c>
      <c r="AY1150" s="1001"/>
      <c r="AZ1150" s="1043"/>
      <c r="BA1150" s="990"/>
      <c r="BB1150" s="469" t="s">
        <v>85</v>
      </c>
      <c r="BC1150" s="26">
        <f>ROUND(BC1148*職員設定!$S$28,0)</f>
        <v>0</v>
      </c>
      <c r="BD1150" s="1001"/>
      <c r="BE1150" s="1043"/>
      <c r="BF1150" s="990"/>
      <c r="BG1150" s="469" t="s">
        <v>85</v>
      </c>
      <c r="BH1150" s="26">
        <f>ROUND(BH1148*職員設定!$S$28,0)</f>
        <v>0</v>
      </c>
      <c r="BI1150" s="1001"/>
      <c r="BJ1150" s="1043"/>
      <c r="BK1150" s="990"/>
      <c r="BL1150" s="470"/>
      <c r="BM1150" s="26"/>
      <c r="BN1150" s="1001"/>
      <c r="BO1150" s="997"/>
      <c r="BP1150" s="954"/>
      <c r="BQ1150" s="470"/>
      <c r="BR1150" s="26"/>
      <c r="BS1150" s="1001"/>
      <c r="BT1150" s="997"/>
      <c r="BU1150" s="954"/>
      <c r="BV1150" s="470"/>
      <c r="BW1150" s="26"/>
      <c r="BX1150" s="1001"/>
      <c r="BY1150" s="997"/>
      <c r="BZ1150" s="954"/>
      <c r="CA1150" s="1084"/>
      <c r="CB1150" s="1078"/>
      <c r="CC1150" s="948"/>
    </row>
    <row r="1151" spans="1:81" ht="18" customHeight="1" thickBot="1">
      <c r="A1151" s="1180"/>
      <c r="B1151" s="1175"/>
      <c r="C1151" s="1176"/>
      <c r="D1151" s="58" t="s">
        <v>62</v>
      </c>
      <c r="E1151" s="19">
        <f>E1149-E1150</f>
        <v>0</v>
      </c>
      <c r="F1151" s="1002"/>
      <c r="G1151" s="1092"/>
      <c r="H1151" s="1101"/>
      <c r="I1151" s="58" t="s">
        <v>62</v>
      </c>
      <c r="J1151" s="19">
        <f>J1149-J1150</f>
        <v>0</v>
      </c>
      <c r="K1151" s="1002"/>
      <c r="L1151" s="1092"/>
      <c r="M1151" s="1101"/>
      <c r="N1151" s="58" t="s">
        <v>86</v>
      </c>
      <c r="O1151" s="19">
        <f>O1149-O1150</f>
        <v>20</v>
      </c>
      <c r="P1151" s="1002"/>
      <c r="Q1151" s="1044"/>
      <c r="R1151" s="991"/>
      <c r="S1151" s="58" t="s">
        <v>86</v>
      </c>
      <c r="T1151" s="19">
        <f>T1149-T1150</f>
        <v>0</v>
      </c>
      <c r="U1151" s="1002"/>
      <c r="V1151" s="1044"/>
      <c r="W1151" s="991"/>
      <c r="X1151" s="58" t="s">
        <v>86</v>
      </c>
      <c r="Y1151" s="19">
        <f>Y1149-Y1150</f>
        <v>0</v>
      </c>
      <c r="Z1151" s="1002"/>
      <c r="AA1151" s="1044"/>
      <c r="AB1151" s="991"/>
      <c r="AC1151" s="58" t="s">
        <v>86</v>
      </c>
      <c r="AD1151" s="19">
        <f>AD1149-AD1150</f>
        <v>0</v>
      </c>
      <c r="AE1151" s="1002"/>
      <c r="AF1151" s="1044"/>
      <c r="AG1151" s="991"/>
      <c r="AH1151" s="58" t="s">
        <v>86</v>
      </c>
      <c r="AI1151" s="19">
        <f>AI1149-AI1150</f>
        <v>0</v>
      </c>
      <c r="AJ1151" s="1002"/>
      <c r="AK1151" s="1044"/>
      <c r="AL1151" s="991"/>
      <c r="AM1151" s="58" t="s">
        <v>86</v>
      </c>
      <c r="AN1151" s="19">
        <f>AN1149-AN1150</f>
        <v>0</v>
      </c>
      <c r="AO1151" s="1002"/>
      <c r="AP1151" s="1044"/>
      <c r="AQ1151" s="991"/>
      <c r="AR1151" s="58" t="s">
        <v>86</v>
      </c>
      <c r="AS1151" s="19">
        <f>AS1149-AS1150</f>
        <v>0</v>
      </c>
      <c r="AT1151" s="1002"/>
      <c r="AU1151" s="1044"/>
      <c r="AV1151" s="991"/>
      <c r="AW1151" s="58" t="s">
        <v>86</v>
      </c>
      <c r="AX1151" s="19">
        <f>AX1149-AX1150</f>
        <v>0</v>
      </c>
      <c r="AY1151" s="1002"/>
      <c r="AZ1151" s="1044"/>
      <c r="BA1151" s="991"/>
      <c r="BB1151" s="58" t="s">
        <v>86</v>
      </c>
      <c r="BC1151" s="19">
        <f>BC1149-BC1150</f>
        <v>0</v>
      </c>
      <c r="BD1151" s="1002"/>
      <c r="BE1151" s="1044"/>
      <c r="BF1151" s="991"/>
      <c r="BG1151" s="58" t="s">
        <v>86</v>
      </c>
      <c r="BH1151" s="19">
        <f>BH1149-BH1150</f>
        <v>0</v>
      </c>
      <c r="BI1151" s="1002"/>
      <c r="BJ1151" s="1044"/>
      <c r="BK1151" s="991"/>
      <c r="BL1151" s="94"/>
      <c r="BM1151" s="84"/>
      <c r="BN1151" s="1002"/>
      <c r="BO1151" s="998"/>
      <c r="BP1151" s="955"/>
      <c r="BQ1151" s="94"/>
      <c r="BR1151" s="84"/>
      <c r="BS1151" s="1002"/>
      <c r="BT1151" s="998"/>
      <c r="BU1151" s="955"/>
      <c r="BV1151" s="94"/>
      <c r="BW1151" s="84"/>
      <c r="BX1151" s="1002"/>
      <c r="BY1151" s="998"/>
      <c r="BZ1151" s="955"/>
      <c r="CA1151" s="1085"/>
      <c r="CB1151" s="1079"/>
      <c r="CC1151" s="949">
        <f t="shared" si="488"/>
        <v>0</v>
      </c>
    </row>
    <row r="1152" spans="1:81" ht="18" customHeight="1">
      <c r="A1152" s="1180"/>
      <c r="B1152" s="1134" t="s">
        <v>228</v>
      </c>
      <c r="C1152" s="1135"/>
      <c r="D1152" s="59" t="str">
        <f>IF(職員設定!$V$8="","",職員設定!$V$8)</f>
        <v>通勤手当</v>
      </c>
      <c r="E1152" s="156">
        <v>10200</v>
      </c>
      <c r="F1152" s="2"/>
      <c r="G1152" s="29" t="s">
        <v>90</v>
      </c>
      <c r="H1152" s="165" t="s">
        <v>79</v>
      </c>
      <c r="I1152" s="59" t="str">
        <f>IF(職員設定!$V$8="","",職員設定!$V$8)</f>
        <v>通勤手当</v>
      </c>
      <c r="J1152" s="156">
        <v>10710</v>
      </c>
      <c r="K1152" s="2"/>
      <c r="L1152" s="29" t="s">
        <v>90</v>
      </c>
      <c r="M1152" s="165" t="s">
        <v>79</v>
      </c>
      <c r="N1152" s="59" t="str">
        <f>IF(職員設定!$V$8="","",職員設定!$V$8)</f>
        <v>通勤手当</v>
      </c>
      <c r="O1152" s="151">
        <v>10080</v>
      </c>
      <c r="P1152" s="2"/>
      <c r="Q1152" s="299" t="s">
        <v>79</v>
      </c>
      <c r="R1152" s="165" t="s">
        <v>79</v>
      </c>
      <c r="S1152" s="59" t="str">
        <f>IF(職員設定!$V$8="","",職員設定!$V$8)</f>
        <v>通勤手当</v>
      </c>
      <c r="T1152" s="151">
        <v>12600</v>
      </c>
      <c r="U1152" s="2"/>
      <c r="V1152" s="299" t="s">
        <v>79</v>
      </c>
      <c r="W1152" s="165" t="s">
        <v>79</v>
      </c>
      <c r="X1152" s="59" t="str">
        <f>IF(職員設定!$V$8="","",職員設定!$V$8)</f>
        <v>通勤手当</v>
      </c>
      <c r="Y1152" s="151">
        <v>12600</v>
      </c>
      <c r="Z1152" s="2"/>
      <c r="AA1152" s="299" t="s">
        <v>79</v>
      </c>
      <c r="AB1152" s="165" t="s">
        <v>79</v>
      </c>
      <c r="AC1152" s="59" t="str">
        <f>IF(職員設定!$V$8="","",職員設定!$V$8)</f>
        <v>通勤手当</v>
      </c>
      <c r="AD1152" s="151" t="str">
        <f>IF(AD1109&lt;&gt;"",職員設定!$V$28,"0")</f>
        <v>0</v>
      </c>
      <c r="AE1152" s="2"/>
      <c r="AF1152" s="299" t="s">
        <v>79</v>
      </c>
      <c r="AG1152" s="165" t="s">
        <v>79</v>
      </c>
      <c r="AH1152" s="59" t="str">
        <f>IF(職員設定!$V$8="","",職員設定!$V$8)</f>
        <v>通勤手当</v>
      </c>
      <c r="AI1152" s="151" t="str">
        <f>IF(AI1109&lt;&gt;"",職員設定!$V$28,"0")</f>
        <v>0</v>
      </c>
      <c r="AJ1152" s="2"/>
      <c r="AK1152" s="299" t="s">
        <v>79</v>
      </c>
      <c r="AL1152" s="165" t="s">
        <v>79</v>
      </c>
      <c r="AM1152" s="59" t="str">
        <f>IF(職員設定!$V$8="","",職員設定!$V$8)</f>
        <v>通勤手当</v>
      </c>
      <c r="AN1152" s="151" t="str">
        <f>IF(AN1109&lt;&gt;"",職員設定!$V$28,"0")</f>
        <v>0</v>
      </c>
      <c r="AO1152" s="2"/>
      <c r="AP1152" s="299" t="s">
        <v>79</v>
      </c>
      <c r="AQ1152" s="165" t="s">
        <v>79</v>
      </c>
      <c r="AR1152" s="59" t="str">
        <f>IF(職員設定!$V$8="","",職員設定!$V$8)</f>
        <v>通勤手当</v>
      </c>
      <c r="AS1152" s="151" t="str">
        <f>IF(AS1109&lt;&gt;"",職員設定!$V$28,"0")</f>
        <v>0</v>
      </c>
      <c r="AT1152" s="2"/>
      <c r="AU1152" s="299" t="s">
        <v>79</v>
      </c>
      <c r="AV1152" s="165" t="s">
        <v>79</v>
      </c>
      <c r="AW1152" s="59" t="str">
        <f>IF(職員設定!$V$8="","",職員設定!$V$8)</f>
        <v>通勤手当</v>
      </c>
      <c r="AX1152" s="151" t="str">
        <f>IF(AX1109&lt;&gt;"",職員設定!$V$28,"0")</f>
        <v>0</v>
      </c>
      <c r="AY1152" s="2"/>
      <c r="AZ1152" s="299" t="s">
        <v>79</v>
      </c>
      <c r="BA1152" s="165" t="s">
        <v>79</v>
      </c>
      <c r="BB1152" s="59" t="str">
        <f>IF(職員設定!$V$8="","",職員設定!$V$8)</f>
        <v>通勤手当</v>
      </c>
      <c r="BC1152" s="151" t="str">
        <f>IF(BC1109&lt;&gt;"",職員設定!$V$28,"0")</f>
        <v>0</v>
      </c>
      <c r="BD1152" s="2"/>
      <c r="BE1152" s="299" t="s">
        <v>79</v>
      </c>
      <c r="BF1152" s="165" t="s">
        <v>79</v>
      </c>
      <c r="BG1152" s="59" t="str">
        <f>IF(職員設定!$V$8="","",職員設定!$V$8)</f>
        <v>通勤手当</v>
      </c>
      <c r="BH1152" s="151" t="str">
        <f>IF(BH1109&lt;&gt;"",職員設定!$V$28,"0")</f>
        <v>0</v>
      </c>
      <c r="BI1152" s="2"/>
      <c r="BJ1152" s="299" t="s">
        <v>79</v>
      </c>
      <c r="BK1152" s="165" t="s">
        <v>79</v>
      </c>
      <c r="BL1152" s="95"/>
      <c r="BM1152" s="159"/>
      <c r="BN1152" s="2"/>
      <c r="BO1152" s="29" t="s">
        <v>79</v>
      </c>
      <c r="BP1152" s="165" t="s">
        <v>116</v>
      </c>
      <c r="BQ1152" s="95"/>
      <c r="BR1152" s="159"/>
      <c r="BS1152" s="2"/>
      <c r="BT1152" s="29" t="s">
        <v>79</v>
      </c>
      <c r="BU1152" s="165" t="s">
        <v>116</v>
      </c>
      <c r="BV1152" s="95"/>
      <c r="BW1152" s="159"/>
      <c r="BX1152" s="2"/>
      <c r="BY1152" s="29" t="s">
        <v>79</v>
      </c>
      <c r="BZ1152" s="165" t="s">
        <v>116</v>
      </c>
      <c r="CA1152" s="290" t="s">
        <v>14</v>
      </c>
      <c r="CB1152" s="290" t="s">
        <v>14</v>
      </c>
      <c r="CC1152" s="603" t="s">
        <v>121</v>
      </c>
    </row>
    <row r="1153" spans="1:81" ht="18" customHeight="1">
      <c r="A1153" s="1180"/>
      <c r="B1153" s="1134"/>
      <c r="C1153" s="1135"/>
      <c r="D1153" s="61" t="str">
        <f>IF(職員設定!$W$8="","",職員設定!$W$8)</f>
        <v>課税通勤手当</v>
      </c>
      <c r="E1153" s="156">
        <f>IF(E1109&lt;&gt;"",職員設定!$W$28,"0")</f>
        <v>0</v>
      </c>
      <c r="F1153" s="2"/>
      <c r="G1153" s="1093">
        <f>SUM(G1109:G1147)-G1148</f>
        <v>9703</v>
      </c>
      <c r="H1153" s="1102">
        <f>SUM(H1109:H1147)-H1148</f>
        <v>4000</v>
      </c>
      <c r="I1153" s="61" t="str">
        <f>IF(職員設定!$W$8="","",職員設定!$W$8)</f>
        <v>課税通勤手当</v>
      </c>
      <c r="J1153" s="156">
        <f>IF(J1109&lt;&gt;"",職員設定!$W$28,"0")</f>
        <v>0</v>
      </c>
      <c r="K1153" s="2"/>
      <c r="L1153" s="1093">
        <f>SUM(L1109:L1147)-L1148</f>
        <v>10000</v>
      </c>
      <c r="M1153" s="1102">
        <f>SUM(M1109:M1147)-M1148</f>
        <v>4000</v>
      </c>
      <c r="N1153" s="61" t="str">
        <f>IF(職員設定!$W$8="","",職員設定!$W$8)</f>
        <v>課税通勤手当</v>
      </c>
      <c r="O1153" s="151">
        <f>IF(O1109&lt;&gt;"",職員設定!$W$28,"0")</f>
        <v>0</v>
      </c>
      <c r="P1153" s="2"/>
      <c r="Q1153" s="999">
        <f>SUM(Q1109:Q1147)-Q1148</f>
        <v>10203</v>
      </c>
      <c r="R1153" s="992">
        <f>SUM(R1109:R1147)-R1148</f>
        <v>4080</v>
      </c>
      <c r="S1153" s="61" t="str">
        <f>IF(職員設定!$W$8="","",職員設定!$W$8)</f>
        <v>課税通勤手当</v>
      </c>
      <c r="T1153" s="151">
        <f>IF(T1109&lt;&gt;"",職員設定!$W$28,"0")</f>
        <v>0</v>
      </c>
      <c r="U1153" s="2"/>
      <c r="V1153" s="999">
        <f>SUM(V1109:V1147)-V1148</f>
        <v>10171</v>
      </c>
      <c r="W1153" s="992">
        <f>SUM(W1109:W1147)-W1148</f>
        <v>4069</v>
      </c>
      <c r="X1153" s="61" t="str">
        <f>IF(職員設定!$W$8="","",職員設定!$W$8)</f>
        <v>課税通勤手当</v>
      </c>
      <c r="Y1153" s="151">
        <v>900</v>
      </c>
      <c r="Z1153" s="2"/>
      <c r="AA1153" s="999">
        <f>SUM(AA1109:AA1147)-AA1148</f>
        <v>10351</v>
      </c>
      <c r="AB1153" s="992">
        <f>SUM(AB1109:AB1147)-AB1148</f>
        <v>4141</v>
      </c>
      <c r="AC1153" s="61" t="str">
        <f>IF(職員設定!$W$8="","",職員設定!$W$8)</f>
        <v>課税通勤手当</v>
      </c>
      <c r="AD1153" s="151" t="str">
        <f>IF(AD1109&lt;&gt;"",職員設定!$W$28,"0")</f>
        <v>0</v>
      </c>
      <c r="AE1153" s="2"/>
      <c r="AF1153" s="999">
        <f>SUM(AF1109:AF1147)-AF1148</f>
        <v>0</v>
      </c>
      <c r="AG1153" s="992">
        <f>SUM(AG1109:AG1147)-AG1148</f>
        <v>0</v>
      </c>
      <c r="AH1153" s="61" t="str">
        <f>IF(職員設定!$W$8="","",職員設定!$W$8)</f>
        <v>課税通勤手当</v>
      </c>
      <c r="AI1153" s="151" t="str">
        <f>IF(AI1109&lt;&gt;"",職員設定!$W$28,"0")</f>
        <v>0</v>
      </c>
      <c r="AJ1153" s="2"/>
      <c r="AK1153" s="999">
        <f>SUM(AK1109:AK1147)-AK1148</f>
        <v>0</v>
      </c>
      <c r="AL1153" s="992">
        <f>SUM(AL1109:AL1147)-AL1148</f>
        <v>0</v>
      </c>
      <c r="AM1153" s="61" t="str">
        <f>IF(職員設定!$W$8="","",職員設定!$W$8)</f>
        <v>課税通勤手当</v>
      </c>
      <c r="AN1153" s="151" t="str">
        <f>IF(AN1109&lt;&gt;"",職員設定!$W$28,"0")</f>
        <v>0</v>
      </c>
      <c r="AO1153" s="2"/>
      <c r="AP1153" s="999">
        <f>SUM(AP1109:AP1147)-AP1148</f>
        <v>0</v>
      </c>
      <c r="AQ1153" s="992">
        <f>SUM(AQ1109:AQ1147)-AQ1148</f>
        <v>0</v>
      </c>
      <c r="AR1153" s="61" t="str">
        <f>IF(職員設定!$W$8="","",職員設定!$W$8)</f>
        <v>課税通勤手当</v>
      </c>
      <c r="AS1153" s="151" t="str">
        <f>IF(AS1109&lt;&gt;"",職員設定!$W$28,"0")</f>
        <v>0</v>
      </c>
      <c r="AT1153" s="2"/>
      <c r="AU1153" s="999">
        <f>SUM(AU1109:AU1147)-AU1148</f>
        <v>0</v>
      </c>
      <c r="AV1153" s="992">
        <f>SUM(AV1109:AV1147)-AV1148</f>
        <v>0</v>
      </c>
      <c r="AW1153" s="61" t="str">
        <f>IF(職員設定!$W$8="","",職員設定!$W$8)</f>
        <v>課税通勤手当</v>
      </c>
      <c r="AX1153" s="151" t="str">
        <f>IF(AX1109&lt;&gt;"",職員設定!$W$28,"0")</f>
        <v>0</v>
      </c>
      <c r="AY1153" s="2"/>
      <c r="AZ1153" s="999">
        <f>SUM(AZ1109:AZ1147)-AZ1148</f>
        <v>0</v>
      </c>
      <c r="BA1153" s="992">
        <f>SUM(BA1109:BA1147)-BA1148</f>
        <v>0</v>
      </c>
      <c r="BB1153" s="61" t="str">
        <f>IF(職員設定!$W$8="","",職員設定!$W$8)</f>
        <v>課税通勤手当</v>
      </c>
      <c r="BC1153" s="151" t="str">
        <f>IF(BC1109&lt;&gt;"",職員設定!$W$28,"0")</f>
        <v>0</v>
      </c>
      <c r="BD1153" s="2"/>
      <c r="BE1153" s="999">
        <f>SUM(BE1109:BE1147)-BE1148</f>
        <v>0</v>
      </c>
      <c r="BF1153" s="992">
        <f>SUM(BF1109:BF1147)-BF1148</f>
        <v>0</v>
      </c>
      <c r="BG1153" s="61" t="str">
        <f>IF(職員設定!$W$8="","",職員設定!$W$8)</f>
        <v>課税通勤手当</v>
      </c>
      <c r="BH1153" s="151" t="str">
        <f>IF(BH1109&lt;&gt;"",職員設定!$W$28,"0")</f>
        <v>0</v>
      </c>
      <c r="BI1153" s="2"/>
      <c r="BJ1153" s="999">
        <f>SUM(BJ1109:BJ1147)-BJ1148</f>
        <v>0</v>
      </c>
      <c r="BK1153" s="992">
        <f>SUM(BK1109:BK1147)-BK1148</f>
        <v>0</v>
      </c>
      <c r="BL1153" s="97"/>
      <c r="BM1153" s="159"/>
      <c r="BN1153" s="2"/>
      <c r="BO1153" s="999">
        <f>SUM(BO1109:BO1147)-BO1148</f>
        <v>0</v>
      </c>
      <c r="BP1153" s="957">
        <f>SUM(BP1109:BP1147)-BP1148</f>
        <v>0</v>
      </c>
      <c r="BQ1153" s="97"/>
      <c r="BR1153" s="159"/>
      <c r="BS1153" s="2"/>
      <c r="BT1153" s="999">
        <f>SUM(BT1109:BT1147)-BT1148</f>
        <v>0</v>
      </c>
      <c r="BU1153" s="957">
        <f>SUM(BU1109:BU1147)-BU1148</f>
        <v>0</v>
      </c>
      <c r="BV1153" s="97"/>
      <c r="BW1153" s="159"/>
      <c r="BX1153" s="2"/>
      <c r="BY1153" s="999">
        <f>SUM(BY1109:BY1147)-BY1148</f>
        <v>0</v>
      </c>
      <c r="BZ1153" s="957">
        <f>SUM(BZ1109:BZ1147)-BZ1148</f>
        <v>0</v>
      </c>
      <c r="CA1153" s="1089">
        <f>SUM(CA1109:CA1147)-CA1148</f>
        <v>70718</v>
      </c>
      <c r="CB1153" s="1088">
        <f>SUM(CB1109:CB1147)-CB1148</f>
        <v>8000</v>
      </c>
      <c r="CC1153" s="1015" t="str">
        <f>IF(BZ1153+BU1153+BP1153+BK1153+BF1153+BA1153+AV1153+AQ1153+AL1153+AG1153+AB1153+W1153+R1153+CB1164+CC1164-CC1165-CB1165=0,"〇",BZ1153+BU1153+BP1153+BK1153+BF1153+BA1153+AV1153+AQ1153+AL1153+AG1153+AB1153+W1153+R1153+CB1164+CC1164-CC1165-CB1165)</f>
        <v>〇</v>
      </c>
    </row>
    <row r="1154" spans="1:81" ht="18" customHeight="1">
      <c r="A1154" s="1180"/>
      <c r="B1154" s="1134"/>
      <c r="C1154" s="1135"/>
      <c r="D1154" s="62" t="str">
        <f>IF(職員設定!$X$8="","",職員設定!$X$8)</f>
        <v>名称</v>
      </c>
      <c r="E1154" s="157">
        <f>IF(E1109&lt;&gt;"",職員設定!$X$28,"0")</f>
        <v>0</v>
      </c>
      <c r="F1154" s="2"/>
      <c r="G1154" s="1046"/>
      <c r="H1154" s="1096"/>
      <c r="I1154" s="62" t="str">
        <f>IF(職員設定!$X$8="","",職員設定!$X$8)</f>
        <v>名称</v>
      </c>
      <c r="J1154" s="157">
        <f>IF(J1109&lt;&gt;"",職員設定!$X$28,"0")</f>
        <v>0</v>
      </c>
      <c r="K1154" s="2"/>
      <c r="L1154" s="1046"/>
      <c r="M1154" s="1096"/>
      <c r="N1154" s="62" t="str">
        <f>IF(職員設定!$X$8="","",職員設定!$X$8)</f>
        <v>名称</v>
      </c>
      <c r="O1154" s="152">
        <f>IF(O1109&lt;&gt;"",職員設定!$X$28,"0")</f>
        <v>0</v>
      </c>
      <c r="P1154" s="2"/>
      <c r="Q1154" s="974"/>
      <c r="R1154" s="993"/>
      <c r="S1154" s="62" t="str">
        <f>IF(職員設定!$X$8="","",職員設定!$X$8)</f>
        <v>名称</v>
      </c>
      <c r="T1154" s="152">
        <f>IF(T1109&lt;&gt;"",職員設定!$X$28,"0")</f>
        <v>0</v>
      </c>
      <c r="U1154" s="2"/>
      <c r="V1154" s="974"/>
      <c r="W1154" s="993"/>
      <c r="X1154" s="62" t="str">
        <f>IF(職員設定!$X$8="","",職員設定!$X$8)</f>
        <v>名称</v>
      </c>
      <c r="Y1154" s="152">
        <f>IF(Y1109&lt;&gt;"",職員設定!$X$28,"0")</f>
        <v>0</v>
      </c>
      <c r="Z1154" s="2"/>
      <c r="AA1154" s="974"/>
      <c r="AB1154" s="993"/>
      <c r="AC1154" s="62" t="str">
        <f>IF(職員設定!$X$8="","",職員設定!$X$8)</f>
        <v>名称</v>
      </c>
      <c r="AD1154" s="152" t="str">
        <f>IF(AD1109&lt;&gt;"",職員設定!$X$28,"0")</f>
        <v>0</v>
      </c>
      <c r="AE1154" s="2"/>
      <c r="AF1154" s="974"/>
      <c r="AG1154" s="993"/>
      <c r="AH1154" s="62" t="str">
        <f>IF(職員設定!$X$8="","",職員設定!$X$8)</f>
        <v>名称</v>
      </c>
      <c r="AI1154" s="152" t="str">
        <f>IF(AI1109&lt;&gt;"",職員設定!$X$28,"0")</f>
        <v>0</v>
      </c>
      <c r="AJ1154" s="2"/>
      <c r="AK1154" s="974"/>
      <c r="AL1154" s="993"/>
      <c r="AM1154" s="62" t="str">
        <f>IF(職員設定!$X$8="","",職員設定!$X$8)</f>
        <v>名称</v>
      </c>
      <c r="AN1154" s="152" t="str">
        <f>IF(AN1109&lt;&gt;"",職員設定!$X$28,"0")</f>
        <v>0</v>
      </c>
      <c r="AO1154" s="2"/>
      <c r="AP1154" s="974"/>
      <c r="AQ1154" s="993"/>
      <c r="AR1154" s="62" t="str">
        <f>IF(職員設定!$X$8="","",職員設定!$X$8)</f>
        <v>名称</v>
      </c>
      <c r="AS1154" s="152" t="str">
        <f>IF(AS1109&lt;&gt;"",職員設定!$X$28,"0")</f>
        <v>0</v>
      </c>
      <c r="AT1154" s="2"/>
      <c r="AU1154" s="974"/>
      <c r="AV1154" s="993"/>
      <c r="AW1154" s="62" t="str">
        <f>IF(職員設定!$X$8="","",職員設定!$X$8)</f>
        <v>名称</v>
      </c>
      <c r="AX1154" s="152" t="str">
        <f>IF(AX1109&lt;&gt;"",職員設定!$X$28,"0")</f>
        <v>0</v>
      </c>
      <c r="AY1154" s="2"/>
      <c r="AZ1154" s="974"/>
      <c r="BA1154" s="993"/>
      <c r="BB1154" s="62" t="str">
        <f>IF(職員設定!$X$8="","",職員設定!$X$8)</f>
        <v>名称</v>
      </c>
      <c r="BC1154" s="152" t="str">
        <f>IF(BC1109&lt;&gt;"",職員設定!$X$28,"0")</f>
        <v>0</v>
      </c>
      <c r="BD1154" s="2"/>
      <c r="BE1154" s="974"/>
      <c r="BF1154" s="993"/>
      <c r="BG1154" s="62" t="str">
        <f>IF(職員設定!$X$8="","",職員設定!$X$8)</f>
        <v>名称</v>
      </c>
      <c r="BH1154" s="152" t="str">
        <f>IF(BH1109&lt;&gt;"",職員設定!$X$28,"0")</f>
        <v>0</v>
      </c>
      <c r="BI1154" s="2"/>
      <c r="BJ1154" s="974"/>
      <c r="BK1154" s="993"/>
      <c r="BL1154" s="99"/>
      <c r="BM1154" s="160"/>
      <c r="BN1154" s="2"/>
      <c r="BO1154" s="974"/>
      <c r="BP1154" s="958"/>
      <c r="BQ1154" s="99"/>
      <c r="BR1154" s="160"/>
      <c r="BS1154" s="2"/>
      <c r="BT1154" s="974"/>
      <c r="BU1154" s="958"/>
      <c r="BV1154" s="99"/>
      <c r="BW1154" s="160"/>
      <c r="BX1154" s="2"/>
      <c r="BY1154" s="974"/>
      <c r="BZ1154" s="958"/>
      <c r="CA1154" s="1004"/>
      <c r="CB1154" s="1020"/>
      <c r="CC1154" s="1016"/>
    </row>
    <row r="1155" spans="1:81" ht="18" customHeight="1" thickBot="1">
      <c r="A1155" s="1180"/>
      <c r="B1155" s="1136"/>
      <c r="C1155" s="1137"/>
      <c r="D1155" s="63" t="str">
        <f>IF(職員設定!$Y$8="","",職員設定!$Y$8)</f>
        <v>名称</v>
      </c>
      <c r="E1155" s="158">
        <f>IF(E1109&lt;&gt;"",職員設定!$Y$28,"0")</f>
        <v>0</v>
      </c>
      <c r="F1155" s="2"/>
      <c r="G1155" s="1094"/>
      <c r="H1155" s="1097"/>
      <c r="I1155" s="63" t="str">
        <f>IF(職員設定!$Y$8="","",職員設定!$Y$8)</f>
        <v>名称</v>
      </c>
      <c r="J1155" s="158">
        <f>IF(J1109&lt;&gt;"",職員設定!$Y$28,"0")</f>
        <v>0</v>
      </c>
      <c r="K1155" s="2"/>
      <c r="L1155" s="1094"/>
      <c r="M1155" s="1097"/>
      <c r="N1155" s="63" t="str">
        <f>IF(職員設定!$Y$8="","",職員設定!$Y$8)</f>
        <v>名称</v>
      </c>
      <c r="O1155" s="153">
        <f>IF(O1109&lt;&gt;"",職員設定!$Y$28,"0")</f>
        <v>0</v>
      </c>
      <c r="P1155" s="24"/>
      <c r="Q1155" s="975"/>
      <c r="R1155" s="994"/>
      <c r="S1155" s="63" t="str">
        <f>IF(職員設定!$Y$8="","",職員設定!$Y$8)</f>
        <v>名称</v>
      </c>
      <c r="T1155" s="153">
        <f>IF(T1109&lt;&gt;"",職員設定!$Y$28,"0")</f>
        <v>0</v>
      </c>
      <c r="U1155" s="24"/>
      <c r="V1155" s="975"/>
      <c r="W1155" s="994"/>
      <c r="X1155" s="63" t="str">
        <f>IF(職員設定!$Y$8="","",職員設定!$Y$8)</f>
        <v>名称</v>
      </c>
      <c r="Y1155" s="153">
        <f>IF(Y1109&lt;&gt;"",職員設定!$Y$28,"0")</f>
        <v>0</v>
      </c>
      <c r="Z1155" s="24"/>
      <c r="AA1155" s="975"/>
      <c r="AB1155" s="994"/>
      <c r="AC1155" s="63" t="str">
        <f>IF(職員設定!$Y$8="","",職員設定!$Y$8)</f>
        <v>名称</v>
      </c>
      <c r="AD1155" s="153" t="str">
        <f>IF(AD1109&lt;&gt;"",職員設定!$Y$28,"0")</f>
        <v>0</v>
      </c>
      <c r="AE1155" s="24"/>
      <c r="AF1155" s="975"/>
      <c r="AG1155" s="994"/>
      <c r="AH1155" s="63" t="str">
        <f>IF(職員設定!$Y$8="","",職員設定!$Y$8)</f>
        <v>名称</v>
      </c>
      <c r="AI1155" s="153" t="str">
        <f>IF(AI1109&lt;&gt;"",職員設定!$Y$28,"0")</f>
        <v>0</v>
      </c>
      <c r="AJ1155" s="24"/>
      <c r="AK1155" s="975"/>
      <c r="AL1155" s="994"/>
      <c r="AM1155" s="63" t="str">
        <f>IF(職員設定!$Y$8="","",職員設定!$Y$8)</f>
        <v>名称</v>
      </c>
      <c r="AN1155" s="153" t="str">
        <f>IF(AN1109&lt;&gt;"",職員設定!$Y$28,"0")</f>
        <v>0</v>
      </c>
      <c r="AO1155" s="24"/>
      <c r="AP1155" s="975"/>
      <c r="AQ1155" s="994"/>
      <c r="AR1155" s="63" t="str">
        <f>IF(職員設定!$Y$8="","",職員設定!$Y$8)</f>
        <v>名称</v>
      </c>
      <c r="AS1155" s="153" t="str">
        <f>IF(AS1109&lt;&gt;"",職員設定!$Y$28,"0")</f>
        <v>0</v>
      </c>
      <c r="AT1155" s="24"/>
      <c r="AU1155" s="975"/>
      <c r="AV1155" s="994"/>
      <c r="AW1155" s="63" t="str">
        <f>IF(職員設定!$Y$8="","",職員設定!$Y$8)</f>
        <v>名称</v>
      </c>
      <c r="AX1155" s="153" t="str">
        <f>IF(AX1109&lt;&gt;"",職員設定!$Y$28,"0")</f>
        <v>0</v>
      </c>
      <c r="AY1155" s="24"/>
      <c r="AZ1155" s="975"/>
      <c r="BA1155" s="994"/>
      <c r="BB1155" s="63" t="str">
        <f>IF(職員設定!$Y$8="","",職員設定!$Y$8)</f>
        <v>名称</v>
      </c>
      <c r="BC1155" s="153" t="str">
        <f>IF(BC1109&lt;&gt;"",職員設定!$Y$28,"0")</f>
        <v>0</v>
      </c>
      <c r="BD1155" s="24"/>
      <c r="BE1155" s="975"/>
      <c r="BF1155" s="994"/>
      <c r="BG1155" s="63" t="str">
        <f>IF(職員設定!$Y$8="","",職員設定!$Y$8)</f>
        <v>名称</v>
      </c>
      <c r="BH1155" s="153" t="str">
        <f>IF(BH1109&lt;&gt;"",職員設定!$Y$28,"0")</f>
        <v>0</v>
      </c>
      <c r="BI1155" s="24"/>
      <c r="BJ1155" s="975"/>
      <c r="BK1155" s="994"/>
      <c r="BL1155" s="101"/>
      <c r="BM1155" s="161"/>
      <c r="BN1155" s="2"/>
      <c r="BO1155" s="975"/>
      <c r="BP1155" s="959"/>
      <c r="BQ1155" s="101"/>
      <c r="BR1155" s="161"/>
      <c r="BS1155" s="2"/>
      <c r="BT1155" s="975"/>
      <c r="BU1155" s="959"/>
      <c r="BV1155" s="101"/>
      <c r="BW1155" s="161"/>
      <c r="BX1155" s="2"/>
      <c r="BY1155" s="975"/>
      <c r="BZ1155" s="959"/>
      <c r="CA1155" s="1005"/>
      <c r="CB1155" s="1021"/>
      <c r="CC1155" s="1017"/>
    </row>
    <row r="1156" spans="1:81" ht="18" customHeight="1">
      <c r="A1156" s="1180"/>
      <c r="B1156" s="1138"/>
      <c r="C1156" s="1139"/>
      <c r="D1156" s="64" t="s">
        <v>15</v>
      </c>
      <c r="E1156" s="8">
        <f>E1155+E1154+E1153+E1152+E1146+E1142+E1138+E1134+E1130+E1126+E1122+E1119+E1116+E1113+E1110-E1150</f>
        <v>170497</v>
      </c>
      <c r="F1156" s="963" t="str">
        <f>IF(E1157=F1157,"〇","×")</f>
        <v>〇</v>
      </c>
      <c r="G1156" s="964"/>
      <c r="H1156" s="965"/>
      <c r="I1156" s="64" t="s">
        <v>15</v>
      </c>
      <c r="J1156" s="8">
        <f>J1155+J1154+J1153+J1152+J1146+J1142+J1138+J1134+J1130+J1126+J1122+J1119+J1116+J1113+J1110-J1150</f>
        <v>170710</v>
      </c>
      <c r="K1156" s="963" t="str">
        <f>IF(J1157=K1157,"〇","×")</f>
        <v>〇</v>
      </c>
      <c r="L1156" s="964"/>
      <c r="M1156" s="1098"/>
      <c r="N1156" s="64" t="s">
        <v>15</v>
      </c>
      <c r="O1156" s="8">
        <f>O1155+O1154+O1153+O1152+O1146+O1142+O1138+O1134+O1130+O1126+O1122+O1119+O1116+O1113+O1110-O1150</f>
        <v>173302</v>
      </c>
      <c r="P1156" s="963" t="str">
        <f>IF(O1157=P1157,"〇","×")</f>
        <v>〇</v>
      </c>
      <c r="Q1156" s="964"/>
      <c r="R1156" s="965"/>
      <c r="S1156" s="64" t="s">
        <v>15</v>
      </c>
      <c r="T1156" s="8">
        <f>T1155+T1154+T1153+T1152+T1146+T1142+T1138+T1134+T1130+T1126+T1122+T1119+T1116+T1113+T1110-T1150</f>
        <v>175348</v>
      </c>
      <c r="U1156" s="963" t="str">
        <f>IF(T1157=U1157,"〇","×")</f>
        <v>〇</v>
      </c>
      <c r="V1156" s="964"/>
      <c r="W1156" s="965"/>
      <c r="X1156" s="64" t="s">
        <v>15</v>
      </c>
      <c r="Y1156" s="8">
        <f>Y1155+Y1154+Y1153+Y1152+Y1146+Y1142+Y1138+Y1134+Y1130+Y1126+Y1122+Y1119+Y1116+Y1113+Y1110-Y1150</f>
        <v>179135</v>
      </c>
      <c r="Z1156" s="963" t="str">
        <f>IF(Y1157=Z1157,"〇","×")</f>
        <v>〇</v>
      </c>
      <c r="AA1156" s="964"/>
      <c r="AB1156" s="965"/>
      <c r="AC1156" s="64" t="s">
        <v>15</v>
      </c>
      <c r="AD1156" s="8">
        <f>AD1155+AD1154+AD1153+AD1152+AD1146+AD1142+AD1138+AD1134+AD1130+AD1126+AD1122+AD1119+AD1116+AD1113+AD1110-AD1150</f>
        <v>0</v>
      </c>
      <c r="AE1156" s="963" t="str">
        <f>IF(AD1157=AE1157,"〇","×")</f>
        <v>〇</v>
      </c>
      <c r="AF1156" s="964"/>
      <c r="AG1156" s="965"/>
      <c r="AH1156" s="64" t="s">
        <v>15</v>
      </c>
      <c r="AI1156" s="8">
        <f>AI1155+AI1154+AI1153+AI1152+AI1146+AI1142+AI1138+AI1134+AI1130+AI1126+AI1122+AI1119+AI1116+AI1113+AI1110-AI1150</f>
        <v>0</v>
      </c>
      <c r="AJ1156" s="963" t="str">
        <f>IF(AI1157=AJ1157,"〇","×")</f>
        <v>〇</v>
      </c>
      <c r="AK1156" s="964"/>
      <c r="AL1156" s="965"/>
      <c r="AM1156" s="64" t="s">
        <v>15</v>
      </c>
      <c r="AN1156" s="8">
        <f>AN1155+AN1154+AN1153+AN1152+AN1146+AN1142+AN1138+AN1134+AN1130+AN1126+AN1122+AN1119+AN1116+AN1113+AN1110-AN1150</f>
        <v>0</v>
      </c>
      <c r="AO1156" s="963" t="str">
        <f>IF(AN1157=AO1157,"〇","×")</f>
        <v>〇</v>
      </c>
      <c r="AP1156" s="964"/>
      <c r="AQ1156" s="965"/>
      <c r="AR1156" s="64" t="s">
        <v>15</v>
      </c>
      <c r="AS1156" s="8">
        <f>AS1155+AS1154+AS1153+AS1152+AS1146+AS1142+AS1138+AS1134+AS1130+AS1126+AS1122+AS1119+AS1116+AS1113+AS1110-AS1150</f>
        <v>0</v>
      </c>
      <c r="AT1156" s="963" t="str">
        <f>IF(AS1157=AT1157,"〇","×")</f>
        <v>〇</v>
      </c>
      <c r="AU1156" s="964"/>
      <c r="AV1156" s="965"/>
      <c r="AW1156" s="64" t="s">
        <v>15</v>
      </c>
      <c r="AX1156" s="8">
        <f>AX1155+AX1154+AX1153+AX1152+AX1146+AX1142+AX1138+AX1134+AX1130+AX1126+AX1122+AX1119+AX1116+AX1113+AX1110-AX1150</f>
        <v>0</v>
      </c>
      <c r="AY1156" s="963" t="str">
        <f>IF(AX1157=AY1157,"〇","×")</f>
        <v>〇</v>
      </c>
      <c r="AZ1156" s="964"/>
      <c r="BA1156" s="965"/>
      <c r="BB1156" s="64" t="s">
        <v>15</v>
      </c>
      <c r="BC1156" s="8">
        <f>BC1155+BC1154+BC1153+BC1152+BC1146+BC1142+BC1138+BC1134+BC1130+BC1126+BC1122+BC1119+BC1116+BC1113+BC1110-BC1150</f>
        <v>0</v>
      </c>
      <c r="BD1156" s="963" t="str">
        <f>IF(BC1157=BD1157,"〇","×")</f>
        <v>〇</v>
      </c>
      <c r="BE1156" s="964"/>
      <c r="BF1156" s="965"/>
      <c r="BG1156" s="64" t="s">
        <v>15</v>
      </c>
      <c r="BH1156" s="8">
        <f>BH1155+BH1154+BH1153+BH1152+BH1146+BH1142+BH1138+BH1134+BH1130+BH1126+BH1122+BH1119+BH1116+BH1113+BH1110-BH1150</f>
        <v>0</v>
      </c>
      <c r="BI1156" s="963" t="str">
        <f>IF(BH1157=BI1157,"〇","×")</f>
        <v>〇</v>
      </c>
      <c r="BJ1156" s="964"/>
      <c r="BK1156" s="965"/>
      <c r="BL1156" s="64" t="s">
        <v>15</v>
      </c>
      <c r="BM1156" s="8">
        <f>BM1126</f>
        <v>0</v>
      </c>
      <c r="BN1156" s="963" t="str">
        <f>IF(BM1157=BN1157,"〇","×")</f>
        <v>〇</v>
      </c>
      <c r="BO1156" s="964"/>
      <c r="BP1156" s="965"/>
      <c r="BQ1156" s="64" t="s">
        <v>15</v>
      </c>
      <c r="BR1156" s="8">
        <f>BR1126</f>
        <v>0</v>
      </c>
      <c r="BS1156" s="963" t="str">
        <f>IF(BR1157=BS1157,"〇","×")</f>
        <v>〇</v>
      </c>
      <c r="BT1156" s="964"/>
      <c r="BU1156" s="965"/>
      <c r="BV1156" s="64" t="s">
        <v>15</v>
      </c>
      <c r="BW1156" s="8">
        <f>BW1126</f>
        <v>0</v>
      </c>
      <c r="BX1156" s="963" t="str">
        <f>IF(BW1157=BX1157,"〇","×")</f>
        <v>〇</v>
      </c>
      <c r="BY1156" s="964"/>
      <c r="BZ1156" s="965"/>
      <c r="CA1156" s="292">
        <f>BW1156+BR1156+BM1156+BH1156+BC1156+AX1156+AS1156+AN1156+AI1156+AD1156+Y1156+T1156+O1156+J1156+E1156</f>
        <v>868992</v>
      </c>
      <c r="CB1156" s="292"/>
      <c r="CC1156" s="697"/>
    </row>
    <row r="1157" spans="1:81" ht="18" customHeight="1" thickBot="1">
      <c r="A1157" s="1180"/>
      <c r="B1157" s="1149"/>
      <c r="C1157" s="1150"/>
      <c r="D1157" s="65" t="s">
        <v>100</v>
      </c>
      <c r="E1157" s="27">
        <f>E1155+E1154+E1153+E1152+E1145+E1141+E1137+E1133+E1129+E1125+E1121+E1118+E1115+E1112+E1109-E1149</f>
        <v>184200</v>
      </c>
      <c r="F1157" s="981">
        <f>E1156+G1153/F1109+H1153/F1109</f>
        <v>184200</v>
      </c>
      <c r="G1157" s="982"/>
      <c r="H1157" s="359"/>
      <c r="I1157" s="65" t="s">
        <v>100</v>
      </c>
      <c r="J1157" s="27">
        <f>J1155+J1154+J1153+J1152+J1145+J1141+J1137+J1133+J1129+J1125+J1121+J1118+J1115+J1112+J1109-J1149</f>
        <v>184710</v>
      </c>
      <c r="K1157" s="981">
        <f>J1156+L1153/K1109+M1153/K1109</f>
        <v>184710</v>
      </c>
      <c r="L1157" s="982"/>
      <c r="M1157" s="365"/>
      <c r="N1157" s="65" t="s">
        <v>100</v>
      </c>
      <c r="O1157" s="27">
        <f>O1155+O1154+O1153+O1152+O1145+O1141+O1137+O1133+O1129+O1125+O1121+O1118+O1115+O1112+O1109-O1149</f>
        <v>187585</v>
      </c>
      <c r="P1157" s="981">
        <f>O1156+Q1153/P1109+R1153/P1109</f>
        <v>187585</v>
      </c>
      <c r="Q1157" s="982"/>
      <c r="R1157" s="359"/>
      <c r="S1157" s="65" t="s">
        <v>100</v>
      </c>
      <c r="T1157" s="27">
        <f>T1155+T1154+T1153+T1152+T1145+T1141+T1137+T1133+T1129+T1125+T1121+T1118+T1115+T1112+T1109-T1149</f>
        <v>189588</v>
      </c>
      <c r="U1157" s="981">
        <f>T1156+V1153/U1109+W1153/U1109</f>
        <v>189588</v>
      </c>
      <c r="V1157" s="982"/>
      <c r="W1157" s="359"/>
      <c r="X1157" s="65" t="s">
        <v>100</v>
      </c>
      <c r="Y1157" s="27">
        <f>Y1155+Y1154+Y1153+Y1152+Y1145+Y1141+Y1137+Y1133+Y1129+Y1125+Y1121+Y1118+Y1115+Y1112+Y1109-Y1149</f>
        <v>193627</v>
      </c>
      <c r="Z1157" s="981">
        <f>Y1156+AA1153/Z1109+AB1153/Z1109</f>
        <v>193627</v>
      </c>
      <c r="AA1157" s="982"/>
      <c r="AB1157" s="359"/>
      <c r="AC1157" s="65" t="s">
        <v>100</v>
      </c>
      <c r="AD1157" s="27">
        <f>AD1155+AD1154+AD1153+AD1152+AD1145+AD1141+AD1137+AD1133+AD1129+AD1125+AD1121+AD1118+AD1115+AD1112+AD1109-AD1149</f>
        <v>0</v>
      </c>
      <c r="AE1157" s="981">
        <f>AD1156+AF1153/AE1109+AG1153/AE1109</f>
        <v>0</v>
      </c>
      <c r="AF1157" s="982"/>
      <c r="AG1157" s="359"/>
      <c r="AH1157" s="65" t="s">
        <v>100</v>
      </c>
      <c r="AI1157" s="27">
        <f>AI1155+AI1154+AI1153+AI1152+AI1145+AI1141+AI1137+AI1133+AI1129+AI1125+AI1121+AI1118+AI1115+AI1112+AI1109-AI1149</f>
        <v>0</v>
      </c>
      <c r="AJ1157" s="981">
        <f>AI1156+AK1153/AJ1109+AL1153/AJ1109</f>
        <v>0</v>
      </c>
      <c r="AK1157" s="982"/>
      <c r="AL1157" s="359"/>
      <c r="AM1157" s="65" t="s">
        <v>100</v>
      </c>
      <c r="AN1157" s="27">
        <f>AN1155+AN1154+AN1153+AN1152+AN1145+AN1141+AN1137+AN1133+AN1129+AN1125+AN1121+AN1118+AN1115+AN1112+AN1109-AN1149</f>
        <v>0</v>
      </c>
      <c r="AO1157" s="981">
        <f>AN1156+AP1153/AO1109+AQ1153/AO1109</f>
        <v>0</v>
      </c>
      <c r="AP1157" s="982"/>
      <c r="AQ1157" s="359"/>
      <c r="AR1157" s="65" t="s">
        <v>100</v>
      </c>
      <c r="AS1157" s="27">
        <f>AS1155+AS1154+AS1153+AS1152+AS1145+AS1141+AS1137+AS1133+AS1129+AS1125+AS1121+AS1118+AS1115+AS1112+AS1109-AS1149</f>
        <v>0</v>
      </c>
      <c r="AT1157" s="981">
        <f>AS1156+AU1153/AT1109+AV1153/AT1109</f>
        <v>0</v>
      </c>
      <c r="AU1157" s="982"/>
      <c r="AV1157" s="359"/>
      <c r="AW1157" s="65" t="s">
        <v>100</v>
      </c>
      <c r="AX1157" s="27">
        <f>AX1155+AX1154+AX1153+AX1152+AX1145+AX1141+AX1137+AX1133+AX1129+AX1125+AX1121+AX1118+AX1115+AX1112+AX1109-AX1149</f>
        <v>0</v>
      </c>
      <c r="AY1157" s="981">
        <f>AX1156+AZ1153/AY1109+BA1153/AY1109</f>
        <v>0</v>
      </c>
      <c r="AZ1157" s="982"/>
      <c r="BA1157" s="359"/>
      <c r="BB1157" s="65" t="s">
        <v>100</v>
      </c>
      <c r="BC1157" s="27">
        <f>BC1155+BC1154+BC1153+BC1152+BC1145+BC1141+BC1137+BC1133+BC1129+BC1125+BC1121+BC1118+BC1115+BC1112+BC1109-BC1149</f>
        <v>0</v>
      </c>
      <c r="BD1157" s="981">
        <f>BC1156+BE1153/BD1109+BF1153/BD1109</f>
        <v>0</v>
      </c>
      <c r="BE1157" s="982"/>
      <c r="BF1157" s="359"/>
      <c r="BG1157" s="65" t="s">
        <v>100</v>
      </c>
      <c r="BH1157" s="27">
        <f>BH1155+BH1154+BH1153+BH1152+BH1145+BH1141+BH1137+BH1133+BH1129+BH1125+BH1121+BH1118+BH1115+BH1112+BH1109-BH1149</f>
        <v>0</v>
      </c>
      <c r="BI1157" s="981">
        <f>BH1156+BJ1153/BI1109+BK1153/BI1109</f>
        <v>0</v>
      </c>
      <c r="BJ1157" s="982"/>
      <c r="BK1157" s="365"/>
      <c r="BL1157" s="65" t="s">
        <v>100</v>
      </c>
      <c r="BM1157" s="27">
        <f>BM1125</f>
        <v>0</v>
      </c>
      <c r="BN1157" s="981">
        <f>BM1156+BO1153/BN1109+BP1153/BN1109</f>
        <v>0</v>
      </c>
      <c r="BO1157" s="982"/>
      <c r="BP1157" s="359"/>
      <c r="BQ1157" s="65" t="s">
        <v>100</v>
      </c>
      <c r="BR1157" s="27">
        <f>BR1125</f>
        <v>0</v>
      </c>
      <c r="BS1157" s="981">
        <f>BR1156+BT1153/BS1109+BU1153/BS1109</f>
        <v>0</v>
      </c>
      <c r="BT1157" s="982"/>
      <c r="BU1157" s="359"/>
      <c r="BV1157" s="65" t="s">
        <v>100</v>
      </c>
      <c r="BW1157" s="27">
        <f>BW1125</f>
        <v>0</v>
      </c>
      <c r="BX1157" s="981">
        <f>BW1156+BY1153/BX1109+BZ1153/BX1109</f>
        <v>0</v>
      </c>
      <c r="BY1157" s="982"/>
      <c r="BZ1157" s="359"/>
      <c r="CA1157" s="293">
        <f>BW1157+BR1157+BM1157+BH1157+BC1157+AX1157+AS1157+AN1157+AI1157+AD1157+Y1157+T1157+O1157+J1157+E1157</f>
        <v>939710</v>
      </c>
      <c r="CB1157" s="293"/>
      <c r="CC1157" s="698"/>
    </row>
    <row r="1158" spans="1:81" ht="18" customHeight="1" thickTop="1">
      <c r="A1158" s="1180"/>
      <c r="B1158" s="1128" t="s">
        <v>227</v>
      </c>
      <c r="C1158" s="1129"/>
      <c r="D1158" s="66" t="s">
        <v>17</v>
      </c>
      <c r="E1158" s="74">
        <f>IF(E1109="","",職員設定!$L$28)</f>
        <v>170000</v>
      </c>
      <c r="F1158" s="114"/>
      <c r="G1158" s="291"/>
      <c r="H1158" s="67"/>
      <c r="I1158" s="66" t="s">
        <v>17</v>
      </c>
      <c r="J1158" s="74">
        <f>IF(J1109="","",職員設定!$L$28)</f>
        <v>170000</v>
      </c>
      <c r="K1158" s="114"/>
      <c r="L1158" s="291"/>
      <c r="M1158" s="67"/>
      <c r="N1158" s="66" t="s">
        <v>17</v>
      </c>
      <c r="O1158" s="74">
        <f>IF(O1109="","",職員設定!$L$28)</f>
        <v>170000</v>
      </c>
      <c r="P1158" s="950" t="s">
        <v>222</v>
      </c>
      <c r="Q1158" s="951"/>
      <c r="R1158" s="952"/>
      <c r="S1158" s="66" t="s">
        <v>17</v>
      </c>
      <c r="T1158" s="74">
        <f>IF(T1109="","",職員設定!$L$28)</f>
        <v>170000</v>
      </c>
      <c r="U1158" s="950" t="s">
        <v>222</v>
      </c>
      <c r="V1158" s="951"/>
      <c r="W1158" s="952"/>
      <c r="X1158" s="66" t="s">
        <v>17</v>
      </c>
      <c r="Y1158" s="74">
        <f>IF(Y1109="","",職員設定!$L$28)</f>
        <v>170000</v>
      </c>
      <c r="Z1158" s="950" t="s">
        <v>222</v>
      </c>
      <c r="AA1158" s="951"/>
      <c r="AB1158" s="952"/>
      <c r="AC1158" s="66" t="s">
        <v>17</v>
      </c>
      <c r="AD1158" s="74" t="str">
        <f>IF(AD1109="","",職員設定!$L$28)</f>
        <v/>
      </c>
      <c r="AE1158" s="950" t="s">
        <v>222</v>
      </c>
      <c r="AF1158" s="951"/>
      <c r="AG1158" s="952"/>
      <c r="AH1158" s="66" t="s">
        <v>17</v>
      </c>
      <c r="AI1158" s="74" t="str">
        <f>IF(AI1109="","",職員設定!$L$28)</f>
        <v/>
      </c>
      <c r="AJ1158" s="950" t="s">
        <v>222</v>
      </c>
      <c r="AK1158" s="951"/>
      <c r="AL1158" s="952"/>
      <c r="AM1158" s="66" t="s">
        <v>17</v>
      </c>
      <c r="AN1158" s="74" t="str">
        <f>IF(AN1109="","",職員設定!$L$28)</f>
        <v/>
      </c>
      <c r="AO1158" s="950" t="s">
        <v>222</v>
      </c>
      <c r="AP1158" s="951"/>
      <c r="AQ1158" s="952"/>
      <c r="AR1158" s="66" t="s">
        <v>17</v>
      </c>
      <c r="AS1158" s="74" t="str">
        <f>IF(AS1109="","",職員設定!$L$28)</f>
        <v/>
      </c>
      <c r="AT1158" s="950" t="s">
        <v>222</v>
      </c>
      <c r="AU1158" s="951"/>
      <c r="AV1158" s="952"/>
      <c r="AW1158" s="66" t="s">
        <v>17</v>
      </c>
      <c r="AX1158" s="74" t="str">
        <f>IF(AX1109="","",職員設定!$L$28)</f>
        <v/>
      </c>
      <c r="AY1158" s="950" t="s">
        <v>222</v>
      </c>
      <c r="AZ1158" s="951"/>
      <c r="BA1158" s="952"/>
      <c r="BB1158" s="66" t="s">
        <v>17</v>
      </c>
      <c r="BC1158" s="74" t="str">
        <f>IF(BC1109="","",職員設定!$L$28)</f>
        <v/>
      </c>
      <c r="BD1158" s="950" t="s">
        <v>222</v>
      </c>
      <c r="BE1158" s="951"/>
      <c r="BF1158" s="952"/>
      <c r="BG1158" s="66" t="s">
        <v>17</v>
      </c>
      <c r="BH1158" s="74" t="str">
        <f>IF(BH1109="","",職員設定!$L$28)</f>
        <v/>
      </c>
      <c r="BI1158" s="950" t="s">
        <v>222</v>
      </c>
      <c r="BJ1158" s="951"/>
      <c r="BK1158" s="952"/>
      <c r="BL1158" s="66"/>
      <c r="BM1158" s="74"/>
      <c r="BN1158" s="950" t="s">
        <v>222</v>
      </c>
      <c r="BO1158" s="951"/>
      <c r="BP1158" s="952"/>
      <c r="BQ1158" s="66"/>
      <c r="BR1158" s="74"/>
      <c r="BS1158" s="950" t="s">
        <v>222</v>
      </c>
      <c r="BT1158" s="951"/>
      <c r="BU1158" s="952"/>
      <c r="BV1158" s="66"/>
      <c r="BW1158" s="74"/>
      <c r="BX1158" s="950" t="s">
        <v>222</v>
      </c>
      <c r="BY1158" s="951"/>
      <c r="BZ1158" s="952"/>
      <c r="CA1158" s="294"/>
      <c r="CB1158" s="1008" t="s">
        <v>223</v>
      </c>
      <c r="CC1158" s="1010" t="s">
        <v>224</v>
      </c>
    </row>
    <row r="1159" spans="1:81" ht="18" customHeight="1">
      <c r="A1159" s="1180"/>
      <c r="B1159" s="1130"/>
      <c r="C1159" s="1131"/>
      <c r="D1159" s="68" t="s">
        <v>63</v>
      </c>
      <c r="E1159" s="34">
        <v>190000</v>
      </c>
      <c r="F1159" s="1120" t="s">
        <v>104</v>
      </c>
      <c r="G1159" s="1121"/>
      <c r="H1159" s="1148"/>
      <c r="I1159" s="68" t="s">
        <v>63</v>
      </c>
      <c r="J1159" s="34">
        <f>IF(J1109="","",E1159)</f>
        <v>190000</v>
      </c>
      <c r="K1159" s="1120" t="s">
        <v>104</v>
      </c>
      <c r="L1159" s="1121"/>
      <c r="M1159" s="1148"/>
      <c r="N1159" s="68" t="s">
        <v>63</v>
      </c>
      <c r="O1159" s="34">
        <f>IF(O1109="","",J1159)</f>
        <v>190000</v>
      </c>
      <c r="P1159" s="1006" t="s">
        <v>221</v>
      </c>
      <c r="Q1159" s="1007"/>
      <c r="R1159" s="537"/>
      <c r="S1159" s="68" t="s">
        <v>63</v>
      </c>
      <c r="T1159" s="34">
        <v>180000</v>
      </c>
      <c r="U1159" s="1006" t="s">
        <v>221</v>
      </c>
      <c r="V1159" s="1007"/>
      <c r="W1159" s="537"/>
      <c r="X1159" s="68" t="s">
        <v>63</v>
      </c>
      <c r="Y1159" s="34">
        <f>IF(Y1109="","",T1159)</f>
        <v>180000</v>
      </c>
      <c r="Z1159" s="1006" t="s">
        <v>221</v>
      </c>
      <c r="AA1159" s="1007"/>
      <c r="AB1159" s="537"/>
      <c r="AC1159" s="68" t="s">
        <v>63</v>
      </c>
      <c r="AD1159" s="34" t="str">
        <f>IF(AD1109="","",Y1159)</f>
        <v/>
      </c>
      <c r="AE1159" s="1006" t="s">
        <v>221</v>
      </c>
      <c r="AF1159" s="1007"/>
      <c r="AG1159" s="537"/>
      <c r="AH1159" s="68" t="s">
        <v>63</v>
      </c>
      <c r="AI1159" s="34" t="str">
        <f>IF(AI1109="","",AD1159)</f>
        <v/>
      </c>
      <c r="AJ1159" s="1006" t="s">
        <v>221</v>
      </c>
      <c r="AK1159" s="1007"/>
      <c r="AL1159" s="537"/>
      <c r="AM1159" s="68" t="s">
        <v>63</v>
      </c>
      <c r="AN1159" s="34" t="str">
        <f>IF(AN1109="","",AI1159)</f>
        <v/>
      </c>
      <c r="AO1159" s="1006" t="s">
        <v>221</v>
      </c>
      <c r="AP1159" s="1007"/>
      <c r="AQ1159" s="537"/>
      <c r="AR1159" s="68" t="s">
        <v>63</v>
      </c>
      <c r="AS1159" s="34" t="str">
        <f>IF(AS1109="","",AN1159)</f>
        <v/>
      </c>
      <c r="AT1159" s="1006" t="s">
        <v>221</v>
      </c>
      <c r="AU1159" s="1007"/>
      <c r="AV1159" s="537"/>
      <c r="AW1159" s="68" t="s">
        <v>63</v>
      </c>
      <c r="AX1159" s="34" t="str">
        <f>IF(AX1109="","",AS1159)</f>
        <v/>
      </c>
      <c r="AY1159" s="1006" t="s">
        <v>221</v>
      </c>
      <c r="AZ1159" s="1007"/>
      <c r="BA1159" s="537"/>
      <c r="BB1159" s="68" t="s">
        <v>63</v>
      </c>
      <c r="BC1159" s="34" t="str">
        <f>IF(BC1109="","",AX1159)</f>
        <v/>
      </c>
      <c r="BD1159" s="1006" t="s">
        <v>221</v>
      </c>
      <c r="BE1159" s="1007"/>
      <c r="BF1159" s="537"/>
      <c r="BG1159" s="68" t="s">
        <v>63</v>
      </c>
      <c r="BH1159" s="34" t="str">
        <f>IF(BH1109="","",BC1159)</f>
        <v/>
      </c>
      <c r="BI1159" s="1006" t="s">
        <v>221</v>
      </c>
      <c r="BJ1159" s="1007"/>
      <c r="BK1159" s="537"/>
      <c r="BL1159" s="68"/>
      <c r="BM1159" s="28"/>
      <c r="BN1159" s="529"/>
      <c r="BO1159" s="527"/>
      <c r="BP1159" s="408"/>
      <c r="BQ1159" s="68"/>
      <c r="BR1159" s="28"/>
      <c r="BS1159" s="529"/>
      <c r="BT1159" s="527"/>
      <c r="BU1159" s="408"/>
      <c r="BV1159" s="68"/>
      <c r="BW1159" s="28"/>
      <c r="BX1159" s="529"/>
      <c r="BY1159" s="527"/>
      <c r="BZ1159" s="408"/>
      <c r="CA1159" s="295"/>
      <c r="CB1159" s="1009"/>
      <c r="CC1159" s="1011"/>
    </row>
    <row r="1160" spans="1:81" ht="18" customHeight="1">
      <c r="A1160" s="1180"/>
      <c r="B1160" s="1130"/>
      <c r="C1160" s="1131"/>
      <c r="D1160" s="68" t="s">
        <v>18</v>
      </c>
      <c r="E1160" s="10">
        <f>IF(E1158="","",(E1159-E1158)*F1109)</f>
        <v>20000</v>
      </c>
      <c r="F1160" s="498"/>
      <c r="G1160" s="569">
        <f>ROUND(IF(E1160="",0,E1160*E4*F1109+E1160*G4*F1109),0)</f>
        <v>2857</v>
      </c>
      <c r="H1160" s="450"/>
      <c r="I1160" s="68" t="s">
        <v>18</v>
      </c>
      <c r="J1160" s="10">
        <f>IF(J1158="","",(J1159-J1158)*K1109)</f>
        <v>20000</v>
      </c>
      <c r="K1160" s="498"/>
      <c r="L1160" s="569">
        <f>ROUND(IF(J1160="",0,J1160*J4*K1109+J1160*L4*K1109),0)</f>
        <v>2857</v>
      </c>
      <c r="M1160" s="450"/>
      <c r="N1160" s="68" t="s">
        <v>18</v>
      </c>
      <c r="O1160" s="10">
        <f>IF(O1158="","",(O1159-O1158)*P1109)</f>
        <v>20000</v>
      </c>
      <c r="P1160" s="144"/>
      <c r="Q1160" s="569">
        <f>ROUND(IF(O1160="",0,O1160*O4*P1109+O1160*Q4*P1109),0)</f>
        <v>2857</v>
      </c>
      <c r="R1160" s="520">
        <f>ROUND(IF(R1159="",0,R1159*O4*P1109+R1159*Q4*P1109),0)</f>
        <v>0</v>
      </c>
      <c r="S1160" s="68" t="s">
        <v>18</v>
      </c>
      <c r="T1160" s="10">
        <f>IF(T1158="","",(T1159-T1158)*U1109)</f>
        <v>10000</v>
      </c>
      <c r="U1160" s="144"/>
      <c r="V1160" s="569">
        <f>ROUND(IF(T1160="",0,T1160*T4*U1109+T1160*V4*U1109),0)</f>
        <v>1429</v>
      </c>
      <c r="W1160" s="520">
        <f>ROUND(IF(W1159="",0,W1159*T4*U1109+W1159*V4*U1109),0)</f>
        <v>0</v>
      </c>
      <c r="X1160" s="68" t="s">
        <v>18</v>
      </c>
      <c r="Y1160" s="10">
        <f>IF(Y1158="","",(Y1159-Y1158)*Z1109)</f>
        <v>10000</v>
      </c>
      <c r="Z1160" s="144"/>
      <c r="AA1160" s="569">
        <f>ROUND(IF(Y1160="",0,Y1160*Y4*Z1109+Y1160*AA4*Z1109),0)</f>
        <v>1429</v>
      </c>
      <c r="AB1160" s="520">
        <f>ROUND(IF(AB1159="",0,AB1159*Y4*Z1109+AB1159*AA4*Z1109),0)</f>
        <v>0</v>
      </c>
      <c r="AC1160" s="68" t="s">
        <v>18</v>
      </c>
      <c r="AD1160" s="10" t="str">
        <f>IF(AD1158="","",(AD1159-AD1158)*AE1109)</f>
        <v/>
      </c>
      <c r="AE1160" s="144"/>
      <c r="AF1160" s="569">
        <f>ROUND(IF(AD1160="",0,AD1160*AD4*AE1109+AD1160*AF4*AE1109),0)</f>
        <v>0</v>
      </c>
      <c r="AG1160" s="520">
        <f>ROUND(IF(AG1159="",0,AG1159*AD4*AE1109+AG1159*AF4*AE1109),0)</f>
        <v>0</v>
      </c>
      <c r="AH1160" s="68" t="s">
        <v>18</v>
      </c>
      <c r="AI1160" s="10" t="str">
        <f>IF(AI1158="","",(AI1159-AI1158)*AJ1109)</f>
        <v/>
      </c>
      <c r="AJ1160" s="144"/>
      <c r="AK1160" s="569">
        <f>ROUND(IF(AI1160="",0,AI1160*AI4*AJ1109+AI1160*AK4*AJ1109),0)</f>
        <v>0</v>
      </c>
      <c r="AL1160" s="520">
        <f>ROUND(IF(AL1159="",0,AL1159*AI4*AJ1109+AL1159*AK4*AJ1109),0)</f>
        <v>0</v>
      </c>
      <c r="AM1160" s="68" t="s">
        <v>18</v>
      </c>
      <c r="AN1160" s="10" t="str">
        <f>IF(AN1158="","",(AN1159-AN1158)*AO1109)</f>
        <v/>
      </c>
      <c r="AO1160" s="144"/>
      <c r="AP1160" s="569">
        <f>ROUND(IF(AN1160="",0,AN1160*AN4*AO1109+AN1160*AP4*AO1109),0)</f>
        <v>0</v>
      </c>
      <c r="AQ1160" s="520">
        <f>ROUND(IF(AQ1159="",0,AQ1159*AN4*AO1109+AQ1159*AP4*AO1109),0)</f>
        <v>0</v>
      </c>
      <c r="AR1160" s="68" t="s">
        <v>18</v>
      </c>
      <c r="AS1160" s="10" t="str">
        <f>IF(AS1158="","",(AS1159-AS1158)*AT1109)</f>
        <v/>
      </c>
      <c r="AT1160" s="144"/>
      <c r="AU1160" s="569">
        <f>ROUND(IF(AS1160="",0,AS1160*AS4*AT1109+AS1160*AU4*AT1109),0)</f>
        <v>0</v>
      </c>
      <c r="AV1160" s="520">
        <f>ROUND(IF(AV1159="",0,AV1159*AS4*AT1109+AV1159*AU4*AT1109),0)</f>
        <v>0</v>
      </c>
      <c r="AW1160" s="68" t="s">
        <v>18</v>
      </c>
      <c r="AX1160" s="10" t="str">
        <f>IF(AX1158="","",(AX1159-AX1158)*AY1109)</f>
        <v/>
      </c>
      <c r="AY1160" s="144"/>
      <c r="AZ1160" s="569">
        <f>ROUND(IF(AX1160="",0,AX1160*AX4*AY1109+AX1160*AZ4*AY1109),0)</f>
        <v>0</v>
      </c>
      <c r="BA1160" s="520">
        <f>ROUND(IF(BA1159="",0,BA1159*AX4*AY1109+BA1159*AZ4*AY1109),0)</f>
        <v>0</v>
      </c>
      <c r="BB1160" s="68" t="s">
        <v>18</v>
      </c>
      <c r="BC1160" s="10" t="str">
        <f>IF(BC1158="","",(BC1159-BC1158)*BD1109)</f>
        <v/>
      </c>
      <c r="BD1160" s="144"/>
      <c r="BE1160" s="569">
        <f>ROUND(IF(BC1160="",0,BC1160*BC4*BD1109+BC1160*BE4*BD1109),0)</f>
        <v>0</v>
      </c>
      <c r="BF1160" s="520">
        <f>ROUND(IF(BF1159="",0,BF1159*BC4*BD1109+BF1159*BE4*BD1109),0)</f>
        <v>0</v>
      </c>
      <c r="BG1160" s="68" t="s">
        <v>18</v>
      </c>
      <c r="BH1160" s="10" t="str">
        <f>IF(BH1158="","",(BH1159-BH1158)*BI1109)</f>
        <v/>
      </c>
      <c r="BI1160" s="144"/>
      <c r="BJ1160" s="569">
        <f>ROUND(IF(BH1160="",0,BH1160*BH4*BI1109+BH1160*BJ4*BI1109),0)</f>
        <v>0</v>
      </c>
      <c r="BK1160" s="520">
        <f>ROUND(IF(BK1159="",0,BK1159*BH4*BI1109+BK1159*BJ4*BI1109),0)</f>
        <v>0</v>
      </c>
      <c r="BL1160" s="1200" t="s">
        <v>18</v>
      </c>
      <c r="BM1160" s="760"/>
      <c r="BN1160" s="144"/>
      <c r="BO1160" s="565">
        <f>ROUND((BO1153*$BM$4+BO1153*$BO$4),0)</f>
        <v>0</v>
      </c>
      <c r="BP1160" s="567">
        <f>ROUND((BP1153*BM4+BP1153*BO4),0)</f>
        <v>0</v>
      </c>
      <c r="BQ1160" s="1200" t="s">
        <v>18</v>
      </c>
      <c r="BR1160" s="760"/>
      <c r="BS1160" s="144"/>
      <c r="BT1160" s="565">
        <f>ROUND((BT1153*$BR$4+BT1153*$BT$4),0)</f>
        <v>0</v>
      </c>
      <c r="BU1160" s="567">
        <f>ROUND((BU1153*BR4+BU1153*BT4),0)</f>
        <v>0</v>
      </c>
      <c r="BV1160" s="1200" t="s">
        <v>18</v>
      </c>
      <c r="BW1160" s="760"/>
      <c r="BX1160" s="144"/>
      <c r="BY1160" s="565">
        <f>ROUND((BY1153*$BW$4+BY1153*$BY$4),0)</f>
        <v>0</v>
      </c>
      <c r="BZ1160" s="567">
        <f>ROUND((BZ1153*BW4+BZ1153*BY4),0)</f>
        <v>0</v>
      </c>
      <c r="CA1160" s="296"/>
      <c r="CB1160" s="414">
        <f>BZ1160+BU1160+BP1160</f>
        <v>0</v>
      </c>
      <c r="CC1160" s="699">
        <f>BK1160+BF1160+BA1160+AV1160+AQ1160+AL1160+AG1160+AB1160+W1160+R1160</f>
        <v>0</v>
      </c>
    </row>
    <row r="1161" spans="1:81" ht="18" customHeight="1">
      <c r="A1161" s="1180"/>
      <c r="B1161" s="1130"/>
      <c r="C1161" s="1131"/>
      <c r="D1161" s="68" t="s">
        <v>103</v>
      </c>
      <c r="E1161" s="510" t="s">
        <v>115</v>
      </c>
      <c r="F1161" s="496"/>
      <c r="G1161" s="569">
        <f>ROUND(IF(E1161="対象外",0,E1160*E5*F1109),0)</f>
        <v>0</v>
      </c>
      <c r="H1161" s="450"/>
      <c r="I1161" s="68" t="s">
        <v>103</v>
      </c>
      <c r="J1161" s="510" t="s">
        <v>115</v>
      </c>
      <c r="K1161" s="496"/>
      <c r="L1161" s="569">
        <f>ROUND(IF(J1161="対象外",0,J1160*J5*K1109),0)</f>
        <v>0</v>
      </c>
      <c r="M1161" s="450"/>
      <c r="N1161" s="68" t="s">
        <v>103</v>
      </c>
      <c r="O1161" s="510" t="s">
        <v>115</v>
      </c>
      <c r="P1161" s="496"/>
      <c r="Q1161" s="569">
        <f>ROUND(IF(O1161="対象外",0,O1160*O5*P1109),0)</f>
        <v>0</v>
      </c>
      <c r="R1161" s="520">
        <f>ROUND(IF(OR(O1161="対象外",R1159=""),0,R1159*P1109*O5),0)</f>
        <v>0</v>
      </c>
      <c r="S1161" s="68" t="s">
        <v>103</v>
      </c>
      <c r="T1161" s="510" t="s">
        <v>115</v>
      </c>
      <c r="U1161" s="496"/>
      <c r="V1161" s="569">
        <f>ROUND(IF(T1161="対象外",0,T1160*T5*U1109),0)</f>
        <v>0</v>
      </c>
      <c r="W1161" s="520">
        <f>ROUND(IF(OR(T1161="対象外",W1159=""),0,W1159*U1109*T5),0)</f>
        <v>0</v>
      </c>
      <c r="X1161" s="68" t="s">
        <v>103</v>
      </c>
      <c r="Y1161" s="510" t="s">
        <v>115</v>
      </c>
      <c r="Z1161" s="496"/>
      <c r="AA1161" s="569">
        <f>ROUND(IF(Y1161="対象外",0,Y1160*Y5*Z1109),0)</f>
        <v>0</v>
      </c>
      <c r="AB1161" s="520">
        <f>ROUND(IF(OR(Y1161="対象外",AB1159=""),0,AB1159*Z1109*Y5),0)</f>
        <v>0</v>
      </c>
      <c r="AC1161" s="68" t="s">
        <v>103</v>
      </c>
      <c r="AD1161" s="510" t="s">
        <v>115</v>
      </c>
      <c r="AE1161" s="496"/>
      <c r="AF1161" s="569">
        <f>ROUND(IF(AD1161="対象外",0,AD1160*AD5*AE1109),0)</f>
        <v>0</v>
      </c>
      <c r="AG1161" s="520">
        <f>ROUND(IF(OR(AD1161="対象外",AG1159=""),0,AG1159*AE1109*AD5),0)</f>
        <v>0</v>
      </c>
      <c r="AH1161" s="68" t="s">
        <v>103</v>
      </c>
      <c r="AI1161" s="510" t="s">
        <v>115</v>
      </c>
      <c r="AJ1161" s="496"/>
      <c r="AK1161" s="569">
        <f>ROUND(IF(AI1161="対象外",0,AI1160*AI5*AJ1109),0)</f>
        <v>0</v>
      </c>
      <c r="AL1161" s="520">
        <f>ROUND(IF(OR(AI1161="対象外",AL1159=""),0,AL1159*AJ1109*AI5),0)</f>
        <v>0</v>
      </c>
      <c r="AM1161" s="68" t="s">
        <v>103</v>
      </c>
      <c r="AN1161" s="510" t="s">
        <v>115</v>
      </c>
      <c r="AO1161" s="496"/>
      <c r="AP1161" s="569">
        <f>ROUND(IF(AN1161="対象外",0,AN1160*AN5*AO1109),0)</f>
        <v>0</v>
      </c>
      <c r="AQ1161" s="520">
        <f>ROUND(IF(OR(AN1161="対象外",AQ1159=""),0,AQ1159*AO1109*AN5),0)</f>
        <v>0</v>
      </c>
      <c r="AR1161" s="68" t="s">
        <v>103</v>
      </c>
      <c r="AS1161" s="510" t="s">
        <v>115</v>
      </c>
      <c r="AT1161" s="496"/>
      <c r="AU1161" s="569">
        <f>ROUND(IF(AS1161="対象外",0,AS1160*AS5*AT1109),0)</f>
        <v>0</v>
      </c>
      <c r="AV1161" s="520">
        <f>ROUND(IF(OR(AS1161="対象外",AV1159=""),0,AV1159*AT1109*AS5),0)</f>
        <v>0</v>
      </c>
      <c r="AW1161" s="68" t="s">
        <v>103</v>
      </c>
      <c r="AX1161" s="510" t="s">
        <v>115</v>
      </c>
      <c r="AY1161" s="496"/>
      <c r="AZ1161" s="569">
        <f>ROUND(IF(AX1161="対象外",0,AX1160*AX5*AY1109),0)</f>
        <v>0</v>
      </c>
      <c r="BA1161" s="520">
        <f>ROUND(IF(OR(AX1161="対象外",BA1159=""),0,BA1159*AY1109*AX5),0)</f>
        <v>0</v>
      </c>
      <c r="BB1161" s="68" t="s">
        <v>103</v>
      </c>
      <c r="BC1161" s="510" t="s">
        <v>115</v>
      </c>
      <c r="BD1161" s="496"/>
      <c r="BE1161" s="569">
        <f>ROUND(IF(BC1161="対象外",0,BC1160*BC5*BD1109),0)</f>
        <v>0</v>
      </c>
      <c r="BF1161" s="520">
        <f>ROUND(IF(OR(BC1161="対象外",BF1159=""),0,BF1159*BD1109*BC5),0)</f>
        <v>0</v>
      </c>
      <c r="BG1161" s="68" t="s">
        <v>103</v>
      </c>
      <c r="BH1161" s="510" t="s">
        <v>115</v>
      </c>
      <c r="BI1161" s="496"/>
      <c r="BJ1161" s="569">
        <f>ROUND(IF(BH1161="対象外",0,BH1160*BH5*BI1109),0)</f>
        <v>0</v>
      </c>
      <c r="BK1161" s="520">
        <f>ROUND(IF(OR(BH1161="対象外",BK1159=""),0,BK1159*BI1109*BH5),0)</f>
        <v>0</v>
      </c>
      <c r="BL1161" s="68" t="s">
        <v>103</v>
      </c>
      <c r="BM1161" s="510" t="s">
        <v>115</v>
      </c>
      <c r="BN1161" s="496"/>
      <c r="BO1161" s="565">
        <f>ROUND(IF(BM1161="対象",BO1153*$BM$5,0),0)</f>
        <v>0</v>
      </c>
      <c r="BP1161" s="567">
        <f>ROUND(IF(BM1161="対象外",0,BP1153*BM5),0)</f>
        <v>0</v>
      </c>
      <c r="BQ1161" s="68" t="s">
        <v>103</v>
      </c>
      <c r="BR1161" s="510" t="s">
        <v>115</v>
      </c>
      <c r="BS1161" s="496"/>
      <c r="BT1161" s="565">
        <f>ROUND(IF(BR1161="対象",BT1153*$BR$5,0),0)</f>
        <v>0</v>
      </c>
      <c r="BU1161" s="567">
        <f>ROUND(IF(BR1161="対象外",0,BU1153*BR5),0)</f>
        <v>0</v>
      </c>
      <c r="BV1161" s="68" t="s">
        <v>103</v>
      </c>
      <c r="BW1161" s="510" t="s">
        <v>115</v>
      </c>
      <c r="BX1161" s="496"/>
      <c r="BY1161" s="565">
        <f>ROUND(IF(BW1161="対象",BY1153*$BW$5,0),0)</f>
        <v>0</v>
      </c>
      <c r="BZ1161" s="567">
        <f>ROUND(IF(BW1161="対象外",0,BZ1153*BW5),0)</f>
        <v>0</v>
      </c>
      <c r="CA1161" s="296"/>
      <c r="CB1161" s="414">
        <f>BZ1161+BU1161+BP1161</f>
        <v>0</v>
      </c>
      <c r="CC1161" s="700">
        <f>BK1161+BF1161+BA1161+AV1161+AQ1161+AL1161+AG1161+AB1161+W1161+R1161</f>
        <v>0</v>
      </c>
    </row>
    <row r="1162" spans="1:81" ht="18" customHeight="1">
      <c r="A1162" s="1180"/>
      <c r="B1162" s="1130"/>
      <c r="C1162" s="1131"/>
      <c r="D1162" s="69" t="s">
        <v>102</v>
      </c>
      <c r="E1162" s="30"/>
      <c r="F1162" s="496"/>
      <c r="G1162" s="569">
        <f>ROUND(G1153*E3,0)</f>
        <v>29</v>
      </c>
      <c r="H1162" s="450"/>
      <c r="I1162" s="69" t="s">
        <v>102</v>
      </c>
      <c r="J1162" s="30"/>
      <c r="K1162" s="496"/>
      <c r="L1162" s="569">
        <f>ROUND(L1153*J3,0)</f>
        <v>30</v>
      </c>
      <c r="M1162" s="450"/>
      <c r="N1162" s="69" t="s">
        <v>102</v>
      </c>
      <c r="O1162" s="30"/>
      <c r="P1162" s="496"/>
      <c r="Q1162" s="569">
        <f>ROUND(Q1153*O3,0)</f>
        <v>31</v>
      </c>
      <c r="R1162" s="571">
        <f>ROUND(R1153*O3,0)</f>
        <v>12</v>
      </c>
      <c r="S1162" s="69" t="s">
        <v>102</v>
      </c>
      <c r="T1162" s="30"/>
      <c r="U1162" s="496"/>
      <c r="V1162" s="569">
        <f>ROUND(V1153*T3,0)</f>
        <v>31</v>
      </c>
      <c r="W1162" s="571">
        <f>ROUND(W1153*T3,0)</f>
        <v>12</v>
      </c>
      <c r="X1162" s="69" t="s">
        <v>102</v>
      </c>
      <c r="Y1162" s="30"/>
      <c r="Z1162" s="496"/>
      <c r="AA1162" s="569">
        <f>ROUND(AA1153*Y3,0)</f>
        <v>31</v>
      </c>
      <c r="AB1162" s="571">
        <f>ROUND(AB1153*Y3,0)</f>
        <v>13</v>
      </c>
      <c r="AC1162" s="69" t="s">
        <v>102</v>
      </c>
      <c r="AD1162" s="30"/>
      <c r="AE1162" s="496"/>
      <c r="AF1162" s="569">
        <f>ROUND(AF1153*AD3,0)</f>
        <v>0</v>
      </c>
      <c r="AG1162" s="571">
        <f>ROUND(AG1153*AD3,0)</f>
        <v>0</v>
      </c>
      <c r="AH1162" s="69" t="s">
        <v>102</v>
      </c>
      <c r="AI1162" s="30"/>
      <c r="AJ1162" s="496"/>
      <c r="AK1162" s="569">
        <f>ROUND(AK1153*AI3,0)</f>
        <v>0</v>
      </c>
      <c r="AL1162" s="571">
        <f>ROUND(AL1153*AI3,0)</f>
        <v>0</v>
      </c>
      <c r="AM1162" s="69" t="s">
        <v>102</v>
      </c>
      <c r="AN1162" s="30"/>
      <c r="AO1162" s="496"/>
      <c r="AP1162" s="569">
        <f>ROUND(AP1153*AN3,0)</f>
        <v>0</v>
      </c>
      <c r="AQ1162" s="571">
        <f>ROUND(AQ1153*AN3,0)</f>
        <v>0</v>
      </c>
      <c r="AR1162" s="69" t="s">
        <v>102</v>
      </c>
      <c r="AS1162" s="30"/>
      <c r="AT1162" s="496"/>
      <c r="AU1162" s="569">
        <f>ROUND(AU1153*AS3,0)</f>
        <v>0</v>
      </c>
      <c r="AV1162" s="571">
        <f>ROUND(AV1153*AS3,0)</f>
        <v>0</v>
      </c>
      <c r="AW1162" s="69" t="s">
        <v>102</v>
      </c>
      <c r="AX1162" s="30"/>
      <c r="AY1162" s="496"/>
      <c r="AZ1162" s="569">
        <f>ROUND(AZ1153*AX3,0)</f>
        <v>0</v>
      </c>
      <c r="BA1162" s="571">
        <f>ROUND(BA1153*AX3,0)</f>
        <v>0</v>
      </c>
      <c r="BB1162" s="69" t="s">
        <v>102</v>
      </c>
      <c r="BC1162" s="30"/>
      <c r="BD1162" s="496"/>
      <c r="BE1162" s="569">
        <f>ROUNDDOWN(BE1153*BC3,0)</f>
        <v>0</v>
      </c>
      <c r="BF1162" s="571">
        <f>ROUND(BF1153*BC3,0)</f>
        <v>0</v>
      </c>
      <c r="BG1162" s="69" t="s">
        <v>102</v>
      </c>
      <c r="BH1162" s="30"/>
      <c r="BI1162" s="496"/>
      <c r="BJ1162" s="569">
        <f>ROUNDDOWN(BJ1153*BH3,0)</f>
        <v>0</v>
      </c>
      <c r="BK1162" s="571">
        <f>ROUND(BK1153*BH3,0)</f>
        <v>0</v>
      </c>
      <c r="BL1162" s="69" t="s">
        <v>102</v>
      </c>
      <c r="BM1162" s="30"/>
      <c r="BN1162" s="496"/>
      <c r="BO1162" s="565">
        <f>ROUND(BO1153*$BM$3,0)</f>
        <v>0</v>
      </c>
      <c r="BP1162" s="567">
        <f>ROUND(BP1153*BM3,0)</f>
        <v>0</v>
      </c>
      <c r="BQ1162" s="69" t="s">
        <v>102</v>
      </c>
      <c r="BR1162" s="30"/>
      <c r="BS1162" s="496"/>
      <c r="BT1162" s="565">
        <f>ROUND(BT1153*$BR$3,0)</f>
        <v>0</v>
      </c>
      <c r="BU1162" s="567">
        <f>ROUND(BU1153*BR3,0)</f>
        <v>0</v>
      </c>
      <c r="BV1162" s="69" t="s">
        <v>102</v>
      </c>
      <c r="BW1162" s="30"/>
      <c r="BX1162" s="496"/>
      <c r="BY1162" s="565">
        <f>ROUND(BY1153*$BW$3,0)</f>
        <v>0</v>
      </c>
      <c r="BZ1162" s="567">
        <f>ROUND(BZ1153*BW3,0)</f>
        <v>0</v>
      </c>
      <c r="CA1162" s="297"/>
      <c r="CB1162" s="414">
        <f>BZ1162+BU1162+BP1162</f>
        <v>0</v>
      </c>
      <c r="CC1162" s="699">
        <f>BK1162+BF1162+BA1162+AV1162+AQ1162+AL1162+AG1162+AB1162+W1162+R1162</f>
        <v>37</v>
      </c>
    </row>
    <row r="1163" spans="1:81" ht="18" customHeight="1" thickBot="1">
      <c r="A1163" s="1180"/>
      <c r="B1163" s="1132"/>
      <c r="C1163" s="1133"/>
      <c r="D1163" s="70" t="s">
        <v>101</v>
      </c>
      <c r="E1163" s="511" t="s">
        <v>23</v>
      </c>
      <c r="F1163" s="497"/>
      <c r="G1163" s="570">
        <f>ROUND(IF(E1163="対象外",0,G1153*G3),0)</f>
        <v>92</v>
      </c>
      <c r="H1163" s="451"/>
      <c r="I1163" s="70" t="s">
        <v>101</v>
      </c>
      <c r="J1163" s="511" t="s">
        <v>23</v>
      </c>
      <c r="K1163" s="497"/>
      <c r="L1163" s="570">
        <f>ROUND(IF(J1163="対象外",0,L1153*L3),0)</f>
        <v>95</v>
      </c>
      <c r="M1163" s="451"/>
      <c r="N1163" s="70" t="s">
        <v>101</v>
      </c>
      <c r="O1163" s="511" t="s">
        <v>23</v>
      </c>
      <c r="P1163" s="497"/>
      <c r="Q1163" s="570">
        <f>ROUND(IF(O1163="対象外",0,Q1153*Q3),0)</f>
        <v>97</v>
      </c>
      <c r="R1163" s="572">
        <f>ROUND(IF(O1163="対象外",0,R1153*Q3),0)</f>
        <v>39</v>
      </c>
      <c r="S1163" s="70" t="s">
        <v>101</v>
      </c>
      <c r="T1163" s="511" t="s">
        <v>23</v>
      </c>
      <c r="U1163" s="497"/>
      <c r="V1163" s="570">
        <f>ROUND(IF(T1163="対象外",0,V1153*V3),0)</f>
        <v>97</v>
      </c>
      <c r="W1163" s="572">
        <f>ROUND(IF(T1163="対象外",0,W1153*V3),0)</f>
        <v>39</v>
      </c>
      <c r="X1163" s="70" t="s">
        <v>101</v>
      </c>
      <c r="Y1163" s="511" t="s">
        <v>23</v>
      </c>
      <c r="Z1163" s="497"/>
      <c r="AA1163" s="570">
        <f>ROUND(IF(Y1163="対象外",0,AA1153*AA3),0)</f>
        <v>98</v>
      </c>
      <c r="AB1163" s="572">
        <f>ROUND(IF(Y1163="対象外",0,AB1153*AA3),0)</f>
        <v>39</v>
      </c>
      <c r="AC1163" s="70" t="s">
        <v>101</v>
      </c>
      <c r="AD1163" s="511" t="s">
        <v>115</v>
      </c>
      <c r="AE1163" s="497"/>
      <c r="AF1163" s="570">
        <f>ROUND(IF(AD1163="対象外",0,AF1153*AF3),0)</f>
        <v>0</v>
      </c>
      <c r="AG1163" s="572">
        <f>ROUND(IF(AD1163="対象外",0,AG1153*AF3),0)</f>
        <v>0</v>
      </c>
      <c r="AH1163" s="70" t="s">
        <v>101</v>
      </c>
      <c r="AI1163" s="511" t="s">
        <v>115</v>
      </c>
      <c r="AJ1163" s="497"/>
      <c r="AK1163" s="570">
        <f>ROUND(IF(AI1163="対象外",0,AK1153*AK3),0)</f>
        <v>0</v>
      </c>
      <c r="AL1163" s="572">
        <f>ROUND(IF(AI1163="対象外",0,AL1153*AK3),0)</f>
        <v>0</v>
      </c>
      <c r="AM1163" s="70" t="s">
        <v>101</v>
      </c>
      <c r="AN1163" s="511" t="s">
        <v>115</v>
      </c>
      <c r="AO1163" s="497"/>
      <c r="AP1163" s="570">
        <f>ROUND(IF(AN1163="対象外",0,AP1153*AP3),0)</f>
        <v>0</v>
      </c>
      <c r="AQ1163" s="572">
        <f>ROUND(IF(AN1163="対象外",0,AQ1153*AP3),0)</f>
        <v>0</v>
      </c>
      <c r="AR1163" s="70" t="s">
        <v>101</v>
      </c>
      <c r="AS1163" s="511" t="s">
        <v>115</v>
      </c>
      <c r="AT1163" s="497"/>
      <c r="AU1163" s="570">
        <f>ROUND(IF(AS1163="対象外",0,AU1153*AU3),0)</f>
        <v>0</v>
      </c>
      <c r="AV1163" s="572">
        <f>ROUND(IF(AS1163="対象外",0,AV1153*AU3),0)</f>
        <v>0</v>
      </c>
      <c r="AW1163" s="70" t="s">
        <v>101</v>
      </c>
      <c r="AX1163" s="511" t="s">
        <v>115</v>
      </c>
      <c r="AY1163" s="497"/>
      <c r="AZ1163" s="570">
        <f>ROUND(IF(AX1163="対象外",0,AZ1153*AZ3),0)</f>
        <v>0</v>
      </c>
      <c r="BA1163" s="572">
        <f>ROUND(IF(AX1163="対象外",0,BA1153*AZ3),0)</f>
        <v>0</v>
      </c>
      <c r="BB1163" s="70" t="s">
        <v>101</v>
      </c>
      <c r="BC1163" s="511" t="s">
        <v>115</v>
      </c>
      <c r="BD1163" s="497"/>
      <c r="BE1163" s="570">
        <f>ROUNDDOWN(IF(BC1163="対象外",0,BE1153*BE3),0)</f>
        <v>0</v>
      </c>
      <c r="BF1163" s="572">
        <f>ROUND(IF(BC1163="対象外",0,BF1153*BE3),0)</f>
        <v>0</v>
      </c>
      <c r="BG1163" s="70" t="s">
        <v>101</v>
      </c>
      <c r="BH1163" s="511" t="s">
        <v>115</v>
      </c>
      <c r="BI1163" s="497"/>
      <c r="BJ1163" s="570">
        <f>ROUNDDOWN(IF(BH1163="対象外",0,BJ1153*BJ3),0)</f>
        <v>0</v>
      </c>
      <c r="BK1163" s="572">
        <f>ROUND(IF(BH1163="対象外",0,BK1153*BJ3),0)</f>
        <v>0</v>
      </c>
      <c r="BL1163" s="70" t="s">
        <v>101</v>
      </c>
      <c r="BM1163" s="511" t="s">
        <v>115</v>
      </c>
      <c r="BN1163" s="497"/>
      <c r="BO1163" s="566">
        <f>ROUND(IF(BM1163="対象",BO1153*$BO$3,0),0)</f>
        <v>0</v>
      </c>
      <c r="BP1163" s="568">
        <f>ROUND(IF(BM1163="対象外",0,BP1153*BO3),0)</f>
        <v>0</v>
      </c>
      <c r="BQ1163" s="70" t="s">
        <v>101</v>
      </c>
      <c r="BR1163" s="511" t="s">
        <v>115</v>
      </c>
      <c r="BS1163" s="497"/>
      <c r="BT1163" s="566">
        <f>ROUND(IF(BR1163="対象",BT1153*$BT$3,0),0)</f>
        <v>0</v>
      </c>
      <c r="BU1163" s="568">
        <f>ROUND(IF(BR1163="対象外",0,BU1153*BT3),0)</f>
        <v>0</v>
      </c>
      <c r="BV1163" s="70" t="s">
        <v>101</v>
      </c>
      <c r="BW1163" s="511" t="s">
        <v>115</v>
      </c>
      <c r="BX1163" s="497"/>
      <c r="BY1163" s="566">
        <f>ROUND(IF(BW1163="対象",BY1153*$BY$3,0),0)</f>
        <v>0</v>
      </c>
      <c r="BZ1163" s="568">
        <f>ROUND(IF(BW1163="対象外",0,BZ1153*BY3),0)</f>
        <v>0</v>
      </c>
      <c r="CA1163" s="298"/>
      <c r="CB1163" s="414">
        <f>BZ1163+BU1163+BP1163</f>
        <v>0</v>
      </c>
      <c r="CC1163" s="701">
        <f>BK1163+BF1163+BA1163+AV1163+AQ1163+AL1163+AG1163+AB1163+W1163+R1163</f>
        <v>117</v>
      </c>
    </row>
    <row r="1164" spans="1:81" ht="18" customHeight="1" thickBot="1">
      <c r="A1164" s="1180"/>
      <c r="B1164" s="1151" t="s">
        <v>65</v>
      </c>
      <c r="C1164" s="1152"/>
      <c r="D1164" s="71" t="s">
        <v>229</v>
      </c>
      <c r="E1164" s="11"/>
      <c r="F1164" s="599">
        <f>G1164</f>
        <v>2978</v>
      </c>
      <c r="G1164" s="554">
        <f>SUM(G1160:G1163)</f>
        <v>2978</v>
      </c>
      <c r="H1164" s="452"/>
      <c r="I1164" s="71" t="s">
        <v>229</v>
      </c>
      <c r="J1164" s="11"/>
      <c r="K1164" s="599">
        <f>L1164</f>
        <v>2982</v>
      </c>
      <c r="L1164" s="554">
        <f>SUM(L1160:L1163)</f>
        <v>2982</v>
      </c>
      <c r="M1164" s="452"/>
      <c r="N1164" s="71" t="s">
        <v>229</v>
      </c>
      <c r="O1164" s="462"/>
      <c r="P1164" s="599">
        <f>R1164+Q1164</f>
        <v>3036</v>
      </c>
      <c r="Q1164" s="524">
        <f>SUM(Q1160:Q1163)</f>
        <v>2985</v>
      </c>
      <c r="R1164" s="525">
        <f>SUM(R1160:R1163)</f>
        <v>51</v>
      </c>
      <c r="S1164" s="71" t="s">
        <v>229</v>
      </c>
      <c r="T1164" s="462"/>
      <c r="U1164" s="599">
        <f>W1164+V1164</f>
        <v>1608</v>
      </c>
      <c r="V1164" s="524">
        <f>SUM(V1160:V1163)</f>
        <v>1557</v>
      </c>
      <c r="W1164" s="525">
        <f>SUM(W1160:W1163)</f>
        <v>51</v>
      </c>
      <c r="X1164" s="71" t="s">
        <v>229</v>
      </c>
      <c r="Y1164" s="462"/>
      <c r="Z1164" s="599">
        <f>AB1164+AA1164</f>
        <v>1610</v>
      </c>
      <c r="AA1164" s="524">
        <f>SUM(AA1160:AA1163)</f>
        <v>1558</v>
      </c>
      <c r="AB1164" s="525">
        <f>SUM(AB1160:AB1163)</f>
        <v>52</v>
      </c>
      <c r="AC1164" s="71" t="s">
        <v>229</v>
      </c>
      <c r="AD1164" s="462"/>
      <c r="AE1164" s="599">
        <f>AG1164+AF1164</f>
        <v>0</v>
      </c>
      <c r="AF1164" s="524">
        <f>SUM(AF1160:AF1163)</f>
        <v>0</v>
      </c>
      <c r="AG1164" s="525">
        <f>SUM(AG1160:AG1163)</f>
        <v>0</v>
      </c>
      <c r="AH1164" s="71" t="s">
        <v>229</v>
      </c>
      <c r="AI1164" s="462"/>
      <c r="AJ1164" s="599">
        <f>AL1164+AK1164</f>
        <v>0</v>
      </c>
      <c r="AK1164" s="524">
        <f>SUM(AK1160:AK1163)</f>
        <v>0</v>
      </c>
      <c r="AL1164" s="525">
        <f>SUM(AL1160:AL1163)</f>
        <v>0</v>
      </c>
      <c r="AM1164" s="71" t="s">
        <v>229</v>
      </c>
      <c r="AN1164" s="462"/>
      <c r="AO1164" s="599">
        <f>AQ1164+AP1164</f>
        <v>0</v>
      </c>
      <c r="AP1164" s="524">
        <f>SUM(AP1160:AP1163)</f>
        <v>0</v>
      </c>
      <c r="AQ1164" s="525">
        <f>SUM(AQ1160:AQ1163)</f>
        <v>0</v>
      </c>
      <c r="AR1164" s="71" t="s">
        <v>229</v>
      </c>
      <c r="AS1164" s="462"/>
      <c r="AT1164" s="599">
        <f>AV1164+AU1164</f>
        <v>0</v>
      </c>
      <c r="AU1164" s="524">
        <f>SUM(AU1160:AU1163)</f>
        <v>0</v>
      </c>
      <c r="AV1164" s="525">
        <f>SUM(AV1160:AV1163)</f>
        <v>0</v>
      </c>
      <c r="AW1164" s="71" t="s">
        <v>229</v>
      </c>
      <c r="AX1164" s="462"/>
      <c r="AY1164" s="599">
        <f>BA1164+AZ1164</f>
        <v>0</v>
      </c>
      <c r="AZ1164" s="524">
        <f>SUM(AZ1160:AZ1163)</f>
        <v>0</v>
      </c>
      <c r="BA1164" s="525">
        <f>SUM(BA1160:BA1163)</f>
        <v>0</v>
      </c>
      <c r="BB1164" s="71" t="s">
        <v>229</v>
      </c>
      <c r="BC1164" s="462"/>
      <c r="BD1164" s="599">
        <f>BF1164+BE1164</f>
        <v>0</v>
      </c>
      <c r="BE1164" s="524">
        <f>SUM(BE1160:BE1163)</f>
        <v>0</v>
      </c>
      <c r="BF1164" s="525">
        <f>SUM(BF1160:BF1163)</f>
        <v>0</v>
      </c>
      <c r="BG1164" s="71" t="s">
        <v>229</v>
      </c>
      <c r="BH1164" s="462"/>
      <c r="BI1164" s="599">
        <f>BK1164+BJ1164</f>
        <v>0</v>
      </c>
      <c r="BJ1164" s="524">
        <f>SUM(BJ1160:BJ1163)</f>
        <v>0</v>
      </c>
      <c r="BK1164" s="525">
        <f>SUM(BK1160:BK1163)</f>
        <v>0</v>
      </c>
      <c r="BL1164" s="71" t="s">
        <v>229</v>
      </c>
      <c r="BM1164" s="462"/>
      <c r="BN1164" s="601">
        <f>BP1164+BO1164</f>
        <v>0</v>
      </c>
      <c r="BO1164" s="524">
        <f>SUM(BO1160:BO1163)</f>
        <v>0</v>
      </c>
      <c r="BP1164" s="532">
        <f>SUM(BP1160:BP1163)</f>
        <v>0</v>
      </c>
      <c r="BQ1164" s="71" t="s">
        <v>229</v>
      </c>
      <c r="BR1164" s="462"/>
      <c r="BS1164" s="601">
        <f>BU1164+BT1164</f>
        <v>0</v>
      </c>
      <c r="BT1164" s="524">
        <f>SUM(BT1160:BT1163)</f>
        <v>0</v>
      </c>
      <c r="BU1164" s="532">
        <f>SUM(BU1160:BU1163)</f>
        <v>0</v>
      </c>
      <c r="BV1164" s="71" t="s">
        <v>229</v>
      </c>
      <c r="BW1164" s="462"/>
      <c r="BX1164" s="601">
        <f>BZ1164+BY1164</f>
        <v>0</v>
      </c>
      <c r="BY1164" s="524">
        <f>SUM(BY1160:BY1163)</f>
        <v>0</v>
      </c>
      <c r="BZ1164" s="532">
        <f>SUM(BZ1160:BZ1163)</f>
        <v>0</v>
      </c>
      <c r="CA1164" s="467">
        <f>BX1164+BS1164+BN1164+BI1164+BD1164+AY1164+AT1164+AO1164+AJ1164+AE1164+Z1164+U1164+P1164+K1164+F1164</f>
        <v>12214</v>
      </c>
      <c r="CB1164" s="415">
        <f>SUM(CB1160:CB1163)</f>
        <v>0</v>
      </c>
      <c r="CC1164" s="702">
        <f>SUM(CC1160:CC1163)</f>
        <v>154</v>
      </c>
    </row>
    <row r="1165" spans="1:81" ht="18" customHeight="1" thickBot="1">
      <c r="A1165" s="1184"/>
      <c r="B1165" s="1153" t="s">
        <v>66</v>
      </c>
      <c r="C1165" s="1154"/>
      <c r="D1165" s="474" t="s">
        <v>230</v>
      </c>
      <c r="E1165" s="475"/>
      <c r="F1165" s="599">
        <f>G1165</f>
        <v>12681</v>
      </c>
      <c r="G1165" s="554">
        <f>G1164+G1153</f>
        <v>12681</v>
      </c>
      <c r="H1165" s="690"/>
      <c r="I1165" s="474" t="s">
        <v>230</v>
      </c>
      <c r="J1165" s="475"/>
      <c r="K1165" s="599">
        <f>L1165</f>
        <v>12982</v>
      </c>
      <c r="L1165" s="554">
        <f>L1164+L1153</f>
        <v>12982</v>
      </c>
      <c r="M1165" s="690"/>
      <c r="N1165" s="474" t="s">
        <v>230</v>
      </c>
      <c r="O1165" s="462"/>
      <c r="P1165" s="599">
        <f>R1165+Q1165</f>
        <v>17319</v>
      </c>
      <c r="Q1165" s="524">
        <f>Q1164+Q1153</f>
        <v>13188</v>
      </c>
      <c r="R1165" s="525">
        <f>R1164+R1153</f>
        <v>4131</v>
      </c>
      <c r="S1165" s="474" t="s">
        <v>230</v>
      </c>
      <c r="T1165" s="462"/>
      <c r="U1165" s="599">
        <f>W1165+V1165</f>
        <v>15848</v>
      </c>
      <c r="V1165" s="524">
        <f>V1164+V1153</f>
        <v>11728</v>
      </c>
      <c r="W1165" s="525">
        <f>W1164+W1153</f>
        <v>4120</v>
      </c>
      <c r="X1165" s="474" t="s">
        <v>230</v>
      </c>
      <c r="Y1165" s="462"/>
      <c r="Z1165" s="599">
        <f>AB1165+AA1165</f>
        <v>16102</v>
      </c>
      <c r="AA1165" s="524">
        <f>AA1164+AA1153</f>
        <v>11909</v>
      </c>
      <c r="AB1165" s="525">
        <f>AB1164+AB1153</f>
        <v>4193</v>
      </c>
      <c r="AC1165" s="474" t="s">
        <v>230</v>
      </c>
      <c r="AD1165" s="462"/>
      <c r="AE1165" s="599">
        <f>AG1165+AF1165</f>
        <v>0</v>
      </c>
      <c r="AF1165" s="524">
        <f>AF1164+AF1153</f>
        <v>0</v>
      </c>
      <c r="AG1165" s="525">
        <f>AG1164+AG1153</f>
        <v>0</v>
      </c>
      <c r="AH1165" s="474" t="s">
        <v>230</v>
      </c>
      <c r="AI1165" s="462"/>
      <c r="AJ1165" s="599">
        <f>AL1165+AK1165</f>
        <v>0</v>
      </c>
      <c r="AK1165" s="524">
        <f>AK1164+AK1153</f>
        <v>0</v>
      </c>
      <c r="AL1165" s="525">
        <f>AL1164+AL1153</f>
        <v>0</v>
      </c>
      <c r="AM1165" s="474" t="s">
        <v>230</v>
      </c>
      <c r="AN1165" s="462"/>
      <c r="AO1165" s="599">
        <f>AQ1165+AP1165</f>
        <v>0</v>
      </c>
      <c r="AP1165" s="524">
        <f>AP1164+AP1153</f>
        <v>0</v>
      </c>
      <c r="AQ1165" s="525">
        <f>AQ1164+AQ1153</f>
        <v>0</v>
      </c>
      <c r="AR1165" s="474" t="s">
        <v>230</v>
      </c>
      <c r="AS1165" s="462"/>
      <c r="AT1165" s="599">
        <f>AV1165+AU1165</f>
        <v>0</v>
      </c>
      <c r="AU1165" s="524">
        <f>AU1164+AU1153</f>
        <v>0</v>
      </c>
      <c r="AV1165" s="525">
        <f>AV1164+AV1153</f>
        <v>0</v>
      </c>
      <c r="AW1165" s="474" t="s">
        <v>230</v>
      </c>
      <c r="AX1165" s="462"/>
      <c r="AY1165" s="599">
        <f>BA1165+AZ1165</f>
        <v>0</v>
      </c>
      <c r="AZ1165" s="524">
        <f>AZ1164+AZ1153</f>
        <v>0</v>
      </c>
      <c r="BA1165" s="525">
        <f>BA1164+BA1153</f>
        <v>0</v>
      </c>
      <c r="BB1165" s="474" t="s">
        <v>230</v>
      </c>
      <c r="BC1165" s="462"/>
      <c r="BD1165" s="599">
        <f>BF1165+BE1165</f>
        <v>0</v>
      </c>
      <c r="BE1165" s="524">
        <f>BE1164+BE1153</f>
        <v>0</v>
      </c>
      <c r="BF1165" s="525">
        <f>BF1164+BF1153</f>
        <v>0</v>
      </c>
      <c r="BG1165" s="474" t="s">
        <v>230</v>
      </c>
      <c r="BH1165" s="462"/>
      <c r="BI1165" s="599">
        <f>BK1165+BJ1165</f>
        <v>0</v>
      </c>
      <c r="BJ1165" s="524">
        <f>BJ1164+BJ1153</f>
        <v>0</v>
      </c>
      <c r="BK1165" s="525">
        <f>BK1164+BK1153</f>
        <v>0</v>
      </c>
      <c r="BL1165" s="474" t="s">
        <v>230</v>
      </c>
      <c r="BM1165" s="462"/>
      <c r="BN1165" s="601">
        <f>BP1165+BO1165</f>
        <v>0</v>
      </c>
      <c r="BO1165" s="524">
        <f>BO1164+BO1153</f>
        <v>0</v>
      </c>
      <c r="BP1165" s="532">
        <f>BP1164+BP1153</f>
        <v>0</v>
      </c>
      <c r="BQ1165" s="474" t="s">
        <v>230</v>
      </c>
      <c r="BR1165" s="462"/>
      <c r="BS1165" s="601">
        <f>BU1165+BT1165</f>
        <v>0</v>
      </c>
      <c r="BT1165" s="524">
        <f>BT1164+BT1153</f>
        <v>0</v>
      </c>
      <c r="BU1165" s="532">
        <f>BU1164+BU1153</f>
        <v>0</v>
      </c>
      <c r="BV1165" s="474" t="s">
        <v>230</v>
      </c>
      <c r="BW1165" s="462"/>
      <c r="BX1165" s="601">
        <f>BZ1165+BY1165</f>
        <v>0</v>
      </c>
      <c r="BY1165" s="524">
        <f>BY1164+BY1153</f>
        <v>0</v>
      </c>
      <c r="BZ1165" s="532">
        <f>BZ1164+BZ1153</f>
        <v>0</v>
      </c>
      <c r="CA1165" s="467">
        <f>BX1165+BS1165+BN1165+BI1165+BD1165+AY1165+AT1165+AO1165+AJ1165+AE1165+Z1165+U1165+P1165+K1165+F1165</f>
        <v>74932</v>
      </c>
      <c r="CB1165" s="416">
        <f>CB1164+SUM(CC1124:CC1147)</f>
        <v>296</v>
      </c>
      <c r="CC1165" s="703">
        <f>CC1164+SUM(CC1109:CC1123)-CC1148</f>
        <v>12148</v>
      </c>
    </row>
    <row r="1166" spans="1:81" ht="34.799999999999997" customHeight="1" thickBot="1">
      <c r="A1166" s="493" t="s">
        <v>80</v>
      </c>
      <c r="B1166" s="1155">
        <f>職員設定!B29</f>
        <v>21</v>
      </c>
      <c r="C1166" s="1156"/>
      <c r="D1166" s="43"/>
      <c r="E1166" s="24" t="s">
        <v>4</v>
      </c>
      <c r="F1166" s="24" t="s">
        <v>33</v>
      </c>
      <c r="G1166" s="364" t="s">
        <v>51</v>
      </c>
      <c r="H1166" s="375" t="s">
        <v>165</v>
      </c>
      <c r="I1166" s="43"/>
      <c r="J1166" s="24" t="s">
        <v>4</v>
      </c>
      <c r="K1166" s="24" t="s">
        <v>33</v>
      </c>
      <c r="L1166" s="143" t="s">
        <v>51</v>
      </c>
      <c r="M1166" s="375" t="s">
        <v>165</v>
      </c>
      <c r="N1166" s="43"/>
      <c r="O1166" s="24" t="s">
        <v>4</v>
      </c>
      <c r="P1166" s="24" t="s">
        <v>78</v>
      </c>
      <c r="Q1166" s="364" t="s">
        <v>51</v>
      </c>
      <c r="R1166" s="410" t="s">
        <v>225</v>
      </c>
      <c r="S1166" s="43"/>
      <c r="T1166" s="24" t="s">
        <v>4</v>
      </c>
      <c r="U1166" s="24" t="s">
        <v>78</v>
      </c>
      <c r="V1166" s="364" t="s">
        <v>51</v>
      </c>
      <c r="W1166" s="410" t="s">
        <v>225</v>
      </c>
      <c r="X1166" s="43"/>
      <c r="Y1166" s="24" t="s">
        <v>4</v>
      </c>
      <c r="Z1166" s="24" t="s">
        <v>78</v>
      </c>
      <c r="AA1166" s="364" t="s">
        <v>51</v>
      </c>
      <c r="AB1166" s="410" t="s">
        <v>225</v>
      </c>
      <c r="AC1166" s="43"/>
      <c r="AD1166" s="24" t="s">
        <v>4</v>
      </c>
      <c r="AE1166" s="24" t="s">
        <v>78</v>
      </c>
      <c r="AF1166" s="364" t="s">
        <v>51</v>
      </c>
      <c r="AG1166" s="410" t="s">
        <v>225</v>
      </c>
      <c r="AH1166" s="43"/>
      <c r="AI1166" s="24" t="s">
        <v>4</v>
      </c>
      <c r="AJ1166" s="24" t="s">
        <v>78</v>
      </c>
      <c r="AK1166" s="364" t="s">
        <v>51</v>
      </c>
      <c r="AL1166" s="410" t="s">
        <v>225</v>
      </c>
      <c r="AM1166" s="43"/>
      <c r="AN1166" s="24" t="s">
        <v>4</v>
      </c>
      <c r="AO1166" s="24" t="s">
        <v>78</v>
      </c>
      <c r="AP1166" s="364" t="s">
        <v>51</v>
      </c>
      <c r="AQ1166" s="410" t="s">
        <v>225</v>
      </c>
      <c r="AR1166" s="43"/>
      <c r="AS1166" s="24" t="s">
        <v>4</v>
      </c>
      <c r="AT1166" s="24" t="s">
        <v>78</v>
      </c>
      <c r="AU1166" s="364" t="s">
        <v>51</v>
      </c>
      <c r="AV1166" s="410" t="s">
        <v>225</v>
      </c>
      <c r="AW1166" s="43"/>
      <c r="AX1166" s="24" t="s">
        <v>4</v>
      </c>
      <c r="AY1166" s="24" t="s">
        <v>78</v>
      </c>
      <c r="AZ1166" s="364" t="s">
        <v>51</v>
      </c>
      <c r="BA1166" s="410" t="s">
        <v>225</v>
      </c>
      <c r="BB1166" s="43"/>
      <c r="BC1166" s="24" t="s">
        <v>4</v>
      </c>
      <c r="BD1166" s="24" t="s">
        <v>78</v>
      </c>
      <c r="BE1166" s="364" t="s">
        <v>51</v>
      </c>
      <c r="BF1166" s="410" t="s">
        <v>225</v>
      </c>
      <c r="BG1166" s="43"/>
      <c r="BH1166" s="24" t="s">
        <v>4</v>
      </c>
      <c r="BI1166" s="24" t="s">
        <v>78</v>
      </c>
      <c r="BJ1166" s="364" t="s">
        <v>51</v>
      </c>
      <c r="BK1166" s="410" t="s">
        <v>225</v>
      </c>
      <c r="BL1166" s="43"/>
      <c r="BM1166" s="24" t="s">
        <v>4</v>
      </c>
      <c r="BN1166" s="24" t="s">
        <v>33</v>
      </c>
      <c r="BO1166" s="364" t="s">
        <v>51</v>
      </c>
      <c r="BP1166" s="410" t="s">
        <v>225</v>
      </c>
      <c r="BQ1166" s="43"/>
      <c r="BR1166" s="24" t="s">
        <v>4</v>
      </c>
      <c r="BS1166" s="24" t="s">
        <v>33</v>
      </c>
      <c r="BT1166" s="364" t="s">
        <v>51</v>
      </c>
      <c r="BU1166" s="410" t="s">
        <v>225</v>
      </c>
      <c r="BV1166" s="43"/>
      <c r="BW1166" s="24" t="s">
        <v>4</v>
      </c>
      <c r="BX1166" s="24" t="s">
        <v>33</v>
      </c>
      <c r="BY1166" s="364" t="s">
        <v>51</v>
      </c>
      <c r="BZ1166" s="410" t="s">
        <v>225</v>
      </c>
      <c r="CA1166" s="411" t="s">
        <v>0</v>
      </c>
      <c r="CB1166" s="412" t="s">
        <v>157</v>
      </c>
      <c r="CC1166" s="696" t="s">
        <v>225</v>
      </c>
    </row>
    <row r="1167" spans="1:81" ht="18" customHeight="1">
      <c r="A1167" s="1180" t="str">
        <f>職員設定!C29</f>
        <v>U</v>
      </c>
      <c r="B1167" s="1159" t="s">
        <v>39</v>
      </c>
      <c r="C1167" s="1164" t="s">
        <v>2</v>
      </c>
      <c r="D1167" s="109" t="s">
        <v>37</v>
      </c>
      <c r="E1167" s="32">
        <v>164000</v>
      </c>
      <c r="F1167" s="1000">
        <f>職員設定!$D$29</f>
        <v>1</v>
      </c>
      <c r="G1167" s="1045">
        <f>E1169*F1167-H1167</f>
        <v>0</v>
      </c>
      <c r="H1167" s="1095">
        <v>4000</v>
      </c>
      <c r="I1167" s="109" t="s">
        <v>37</v>
      </c>
      <c r="J1167" s="32">
        <v>164000</v>
      </c>
      <c r="K1167" s="1000">
        <f>職員設定!$D$29</f>
        <v>1</v>
      </c>
      <c r="L1167" s="1045">
        <f>J1169*K1167-M1167</f>
        <v>0</v>
      </c>
      <c r="M1167" s="1095">
        <v>4000</v>
      </c>
      <c r="N1167" s="109" t="s">
        <v>37</v>
      </c>
      <c r="O1167" s="32">
        <v>164000</v>
      </c>
      <c r="P1167" s="1000">
        <f>職員設定!$D$29</f>
        <v>1</v>
      </c>
      <c r="Q1167" s="1045">
        <f>O1169*P1167-R1167</f>
        <v>0</v>
      </c>
      <c r="R1167" s="970">
        <f>IF(O1167="",0,$M$1167)</f>
        <v>4000</v>
      </c>
      <c r="S1167" s="109" t="s">
        <v>37</v>
      </c>
      <c r="T1167" s="32">
        <v>164000</v>
      </c>
      <c r="U1167" s="1000">
        <f>職員設定!$D$29</f>
        <v>1</v>
      </c>
      <c r="V1167" s="1045">
        <f>T1169*U1167-W1167</f>
        <v>0</v>
      </c>
      <c r="W1167" s="970">
        <f>IF(T1167="",0,$M$1167)</f>
        <v>4000</v>
      </c>
      <c r="X1167" s="109" t="s">
        <v>37</v>
      </c>
      <c r="Y1167" s="32">
        <v>164000</v>
      </c>
      <c r="Z1167" s="1000">
        <f>職員設定!$D$29</f>
        <v>1</v>
      </c>
      <c r="AA1167" s="1045">
        <f>Y1169*Z1167-AB1167</f>
        <v>0</v>
      </c>
      <c r="AB1167" s="970">
        <f>IF(Y1167="",0,$M$1167)</f>
        <v>4000</v>
      </c>
      <c r="AC1167" s="109" t="s">
        <v>37</v>
      </c>
      <c r="AD1167" s="32"/>
      <c r="AE1167" s="1000">
        <f>職員設定!$D$29</f>
        <v>1</v>
      </c>
      <c r="AF1167" s="1045">
        <f>AD1169*AE1167-AG1167</f>
        <v>0</v>
      </c>
      <c r="AG1167" s="970">
        <f>IF(AD1167="",0,$M$1167)</f>
        <v>0</v>
      </c>
      <c r="AH1167" s="109" t="s">
        <v>37</v>
      </c>
      <c r="AI1167" s="32"/>
      <c r="AJ1167" s="1000">
        <f>職員設定!$D$29</f>
        <v>1</v>
      </c>
      <c r="AK1167" s="1045">
        <f>AI1169*AJ1167-AL1167</f>
        <v>0</v>
      </c>
      <c r="AL1167" s="970">
        <f>IF(AI1167="",0,$M$1167)</f>
        <v>0</v>
      </c>
      <c r="AM1167" s="109" t="s">
        <v>37</v>
      </c>
      <c r="AN1167" s="32"/>
      <c r="AO1167" s="1000">
        <f>職員設定!$D$29</f>
        <v>1</v>
      </c>
      <c r="AP1167" s="1045">
        <f>AN1169*AO1167-AQ1167</f>
        <v>0</v>
      </c>
      <c r="AQ1167" s="970">
        <f>IF(AN1167="",0,$M$1167)</f>
        <v>0</v>
      </c>
      <c r="AR1167" s="109" t="s">
        <v>37</v>
      </c>
      <c r="AS1167" s="32"/>
      <c r="AT1167" s="1000">
        <f>職員設定!$D$29</f>
        <v>1</v>
      </c>
      <c r="AU1167" s="1045">
        <f>AS1169*AT1167-AV1167</f>
        <v>0</v>
      </c>
      <c r="AV1167" s="970">
        <f>IF(AS1167="",0,$M$1167)</f>
        <v>0</v>
      </c>
      <c r="AW1167" s="109" t="s">
        <v>37</v>
      </c>
      <c r="AX1167" s="32"/>
      <c r="AY1167" s="1000">
        <f>職員設定!$D$29</f>
        <v>1</v>
      </c>
      <c r="AZ1167" s="1045">
        <f>AX1169*AY1167-BA1167</f>
        <v>0</v>
      </c>
      <c r="BA1167" s="970">
        <f>IF(AX1167="",0,$M$1167)</f>
        <v>0</v>
      </c>
      <c r="BB1167" s="109" t="s">
        <v>37</v>
      </c>
      <c r="BC1167" s="32"/>
      <c r="BD1167" s="1000">
        <f>職員設定!$D$29</f>
        <v>1</v>
      </c>
      <c r="BE1167" s="1045">
        <f>BC1169*BD1167-BF1167</f>
        <v>0</v>
      </c>
      <c r="BF1167" s="970">
        <f>IF(BC1167="",0,$M$1167)</f>
        <v>0</v>
      </c>
      <c r="BG1167" s="109" t="s">
        <v>37</v>
      </c>
      <c r="BH1167" s="32"/>
      <c r="BI1167" s="1000">
        <f>職員設定!$D$29</f>
        <v>1</v>
      </c>
      <c r="BJ1167" s="1045">
        <f>BH1169*BI1167-BK1167</f>
        <v>0</v>
      </c>
      <c r="BK1167" s="970">
        <f>IF(BH1167="",0,$M$1167)</f>
        <v>0</v>
      </c>
      <c r="BL1167" s="256"/>
      <c r="BM1167" s="76"/>
      <c r="BN1167" s="1000">
        <f>職員設定!$D$29</f>
        <v>1</v>
      </c>
      <c r="BO1167" s="983"/>
      <c r="BP1167" s="960"/>
      <c r="BQ1167" s="256"/>
      <c r="BR1167" s="76"/>
      <c r="BS1167" s="1000">
        <f>職員設定!$D$29</f>
        <v>1</v>
      </c>
      <c r="BT1167" s="983"/>
      <c r="BU1167" s="960"/>
      <c r="BV1167" s="256"/>
      <c r="BW1167" s="76"/>
      <c r="BX1167" s="1000">
        <f>職員設定!$D$29</f>
        <v>1</v>
      </c>
      <c r="BY1167" s="983"/>
      <c r="BZ1167" s="960"/>
      <c r="CA1167" s="1086">
        <f>BJ1167+BK1167+BE1167+BF1167+AZ1167+BA1167+AU1167+AV1167+AP1167+AQ1167+AK1167+AL1167+AF1167+AG1167+AA1167+AB1167+V1167+W1167+Q1167+R1167+L1167+M1167+G1167+H1167</f>
        <v>20000</v>
      </c>
      <c r="CB1167" s="1087">
        <f>H1167+M1167</f>
        <v>8000</v>
      </c>
      <c r="CC1167" s="1025">
        <f>BK1167+BF1167+BA1167+AV1167+AQ1167+AL1167+AG1167+AB1167+W1167+R1167</f>
        <v>12000</v>
      </c>
    </row>
    <row r="1168" spans="1:81" s="230" customFormat="1" ht="18" customHeight="1">
      <c r="A1168" s="1180"/>
      <c r="B1168" s="1160"/>
      <c r="C1168" s="1165"/>
      <c r="D1168" s="45" t="s">
        <v>1</v>
      </c>
      <c r="E1168" s="149">
        <f>IF(E1167&lt;&gt;"",職員設定!E29,"0")</f>
        <v>160000</v>
      </c>
      <c r="F1168" s="1001"/>
      <c r="G1168" s="1046"/>
      <c r="H1168" s="1103"/>
      <c r="I1168" s="45" t="s">
        <v>1</v>
      </c>
      <c r="J1168" s="149">
        <f>IF(J1167&lt;&gt;"",職員設定!E29,"0")</f>
        <v>160000</v>
      </c>
      <c r="K1168" s="1001"/>
      <c r="L1168" s="1046"/>
      <c r="M1168" s="1103"/>
      <c r="N1168" s="45" t="s">
        <v>1</v>
      </c>
      <c r="O1168" s="149">
        <f>IF(O1167&lt;&gt;"",職員設定!$E$29,"0")</f>
        <v>160000</v>
      </c>
      <c r="P1168" s="1001"/>
      <c r="Q1168" s="1046"/>
      <c r="R1168" s="971"/>
      <c r="S1168" s="45" t="s">
        <v>1</v>
      </c>
      <c r="T1168" s="149">
        <f>IF(T1167&lt;&gt;"",職員設定!$E$29,"0")</f>
        <v>160000</v>
      </c>
      <c r="U1168" s="1001"/>
      <c r="V1168" s="1046"/>
      <c r="W1168" s="971"/>
      <c r="X1168" s="45" t="s">
        <v>1</v>
      </c>
      <c r="Y1168" s="149">
        <f>IF(Y1167&lt;&gt;"",職員設定!$E$29,"0")</f>
        <v>160000</v>
      </c>
      <c r="Z1168" s="1001"/>
      <c r="AA1168" s="1046"/>
      <c r="AB1168" s="971"/>
      <c r="AC1168" s="45" t="s">
        <v>1</v>
      </c>
      <c r="AD1168" s="149" t="str">
        <f>IF(AD1167&lt;&gt;"",職員設定!$E$29,"0")</f>
        <v>0</v>
      </c>
      <c r="AE1168" s="1001"/>
      <c r="AF1168" s="1046"/>
      <c r="AG1168" s="971"/>
      <c r="AH1168" s="45" t="s">
        <v>1</v>
      </c>
      <c r="AI1168" s="149" t="str">
        <f>IF(AI1167&lt;&gt;"",職員設定!$E$29,"0")</f>
        <v>0</v>
      </c>
      <c r="AJ1168" s="1001"/>
      <c r="AK1168" s="1046"/>
      <c r="AL1168" s="971"/>
      <c r="AM1168" s="45" t="s">
        <v>1</v>
      </c>
      <c r="AN1168" s="149" t="str">
        <f>IF(AN1167&lt;&gt;"",職員設定!$E$29,"0")</f>
        <v>0</v>
      </c>
      <c r="AO1168" s="1001"/>
      <c r="AP1168" s="1046"/>
      <c r="AQ1168" s="971"/>
      <c r="AR1168" s="45" t="s">
        <v>1</v>
      </c>
      <c r="AS1168" s="149" t="str">
        <f>IF(AS1167&lt;&gt;"",職員設定!$E$29,"0")</f>
        <v>0</v>
      </c>
      <c r="AT1168" s="1001"/>
      <c r="AU1168" s="1046"/>
      <c r="AV1168" s="971"/>
      <c r="AW1168" s="45" t="s">
        <v>1</v>
      </c>
      <c r="AX1168" s="149" t="str">
        <f>IF(AX1167&lt;&gt;"",職員設定!$E$29,"0")</f>
        <v>0</v>
      </c>
      <c r="AY1168" s="1001"/>
      <c r="AZ1168" s="1046"/>
      <c r="BA1168" s="971"/>
      <c r="BB1168" s="45" t="s">
        <v>1</v>
      </c>
      <c r="BC1168" s="149" t="str">
        <f>IF(BC1167&lt;&gt;"",職員設定!$E$29,"0")</f>
        <v>0</v>
      </c>
      <c r="BD1168" s="1001"/>
      <c r="BE1168" s="1046"/>
      <c r="BF1168" s="971"/>
      <c r="BG1168" s="45" t="s">
        <v>1</v>
      </c>
      <c r="BH1168" s="149" t="str">
        <f>IF(BH1167&lt;&gt;"",職員設定!$E$29,"0")</f>
        <v>0</v>
      </c>
      <c r="BI1168" s="1001"/>
      <c r="BJ1168" s="1046"/>
      <c r="BK1168" s="971"/>
      <c r="BL1168" s="45"/>
      <c r="BM1168" s="149"/>
      <c r="BN1168" s="1001"/>
      <c r="BO1168" s="984"/>
      <c r="BP1168" s="954"/>
      <c r="BQ1168" s="45"/>
      <c r="BR1168" s="149"/>
      <c r="BS1168" s="1001"/>
      <c r="BT1168" s="984"/>
      <c r="BU1168" s="954"/>
      <c r="BV1168" s="45"/>
      <c r="BW1168" s="149"/>
      <c r="BX1168" s="1001"/>
      <c r="BY1168" s="984"/>
      <c r="BZ1168" s="954"/>
      <c r="CA1168" s="1080"/>
      <c r="CB1168" s="1022"/>
      <c r="CC1168" s="1026"/>
    </row>
    <row r="1169" spans="1:81" ht="18" customHeight="1" thickBot="1">
      <c r="A1169" s="1180"/>
      <c r="B1169" s="1160"/>
      <c r="C1169" s="1166"/>
      <c r="D1169" s="46" t="s">
        <v>51</v>
      </c>
      <c r="E1169" s="18">
        <f>E1167-E1168</f>
        <v>4000</v>
      </c>
      <c r="F1169" s="1001"/>
      <c r="G1169" s="1047"/>
      <c r="H1169" s="1104"/>
      <c r="I1169" s="46" t="s">
        <v>51</v>
      </c>
      <c r="J1169" s="18">
        <f>J1167-J1168</f>
        <v>4000</v>
      </c>
      <c r="K1169" s="1001"/>
      <c r="L1169" s="1047"/>
      <c r="M1169" s="1104"/>
      <c r="N1169" s="46" t="s">
        <v>51</v>
      </c>
      <c r="O1169" s="18">
        <f>O1167-O1168</f>
        <v>4000</v>
      </c>
      <c r="P1169" s="1001"/>
      <c r="Q1169" s="1047"/>
      <c r="R1169" s="972"/>
      <c r="S1169" s="46" t="s">
        <v>51</v>
      </c>
      <c r="T1169" s="18">
        <f>T1167-T1168</f>
        <v>4000</v>
      </c>
      <c r="U1169" s="1001"/>
      <c r="V1169" s="1047"/>
      <c r="W1169" s="972"/>
      <c r="X1169" s="46" t="s">
        <v>51</v>
      </c>
      <c r="Y1169" s="18">
        <f>Y1167-Y1168</f>
        <v>4000</v>
      </c>
      <c r="Z1169" s="1001"/>
      <c r="AA1169" s="1047"/>
      <c r="AB1169" s="972"/>
      <c r="AC1169" s="46" t="s">
        <v>51</v>
      </c>
      <c r="AD1169" s="18">
        <f>AD1167-AD1168</f>
        <v>0</v>
      </c>
      <c r="AE1169" s="1001"/>
      <c r="AF1169" s="1047"/>
      <c r="AG1169" s="972"/>
      <c r="AH1169" s="46" t="s">
        <v>51</v>
      </c>
      <c r="AI1169" s="18">
        <f>AI1167-AI1168</f>
        <v>0</v>
      </c>
      <c r="AJ1169" s="1001"/>
      <c r="AK1169" s="1047"/>
      <c r="AL1169" s="972"/>
      <c r="AM1169" s="46" t="s">
        <v>51</v>
      </c>
      <c r="AN1169" s="18">
        <f>AN1167-AN1168</f>
        <v>0</v>
      </c>
      <c r="AO1169" s="1001"/>
      <c r="AP1169" s="1047"/>
      <c r="AQ1169" s="972"/>
      <c r="AR1169" s="46" t="s">
        <v>51</v>
      </c>
      <c r="AS1169" s="18">
        <f>AS1167-AS1168</f>
        <v>0</v>
      </c>
      <c r="AT1169" s="1001"/>
      <c r="AU1169" s="1047"/>
      <c r="AV1169" s="972"/>
      <c r="AW1169" s="46" t="s">
        <v>51</v>
      </c>
      <c r="AX1169" s="18">
        <f>AX1167-AX1168</f>
        <v>0</v>
      </c>
      <c r="AY1169" s="1001"/>
      <c r="AZ1169" s="1047"/>
      <c r="BA1169" s="972"/>
      <c r="BB1169" s="46" t="s">
        <v>51</v>
      </c>
      <c r="BC1169" s="18">
        <f>BC1167-BC1168</f>
        <v>0</v>
      </c>
      <c r="BD1169" s="1001"/>
      <c r="BE1169" s="1047"/>
      <c r="BF1169" s="972"/>
      <c r="BG1169" s="46" t="s">
        <v>51</v>
      </c>
      <c r="BH1169" s="18">
        <f>BH1167-BH1168</f>
        <v>0</v>
      </c>
      <c r="BI1169" s="1001"/>
      <c r="BJ1169" s="1047"/>
      <c r="BK1169" s="972"/>
      <c r="BL1169" s="77"/>
      <c r="BM1169" s="78"/>
      <c r="BN1169" s="1001"/>
      <c r="BO1169" s="985"/>
      <c r="BP1169" s="955"/>
      <c r="BQ1169" s="77"/>
      <c r="BR1169" s="78"/>
      <c r="BS1169" s="1001"/>
      <c r="BT1169" s="985"/>
      <c r="BU1169" s="955"/>
      <c r="BV1169" s="77"/>
      <c r="BW1169" s="78"/>
      <c r="BX1169" s="1001"/>
      <c r="BY1169" s="985"/>
      <c r="BZ1169" s="955"/>
      <c r="CA1169" s="1081"/>
      <c r="CB1169" s="1023"/>
      <c r="CC1169" s="1027"/>
    </row>
    <row r="1170" spans="1:81" ht="18" customHeight="1">
      <c r="A1170" s="1180"/>
      <c r="B1170" s="1161"/>
      <c r="C1170" s="1167" t="str">
        <f>職員設定!$F$7</f>
        <v>資格手当</v>
      </c>
      <c r="D1170" s="44" t="s">
        <v>38</v>
      </c>
      <c r="E1170" s="32">
        <v>30000</v>
      </c>
      <c r="F1170" s="1001"/>
      <c r="G1170" s="1045">
        <f>E1172*F1167-H1170</f>
        <v>0</v>
      </c>
      <c r="H1170" s="1095"/>
      <c r="I1170" s="44" t="s">
        <v>38</v>
      </c>
      <c r="J1170" s="32">
        <v>30000</v>
      </c>
      <c r="K1170" s="1001"/>
      <c r="L1170" s="1045">
        <f>J1172*K1167-M1170</f>
        <v>0</v>
      </c>
      <c r="M1170" s="1095"/>
      <c r="N1170" s="44" t="s">
        <v>38</v>
      </c>
      <c r="O1170" s="32">
        <v>30000</v>
      </c>
      <c r="P1170" s="1001"/>
      <c r="Q1170" s="1045">
        <f>O1172*P1167-R1170</f>
        <v>0</v>
      </c>
      <c r="R1170" s="970">
        <f>IF(O1167="",0,$M$1170)</f>
        <v>0</v>
      </c>
      <c r="S1170" s="44" t="s">
        <v>38</v>
      </c>
      <c r="T1170" s="32">
        <v>30000</v>
      </c>
      <c r="U1170" s="1001"/>
      <c r="V1170" s="1045">
        <f>T1172*U1167-W1170</f>
        <v>0</v>
      </c>
      <c r="W1170" s="970">
        <f>IF(T1167="",0,$M$1170)</f>
        <v>0</v>
      </c>
      <c r="X1170" s="44" t="s">
        <v>38</v>
      </c>
      <c r="Y1170" s="32">
        <v>30000</v>
      </c>
      <c r="Z1170" s="1001"/>
      <c r="AA1170" s="1045">
        <f>Y1172*Z1167-AB1170</f>
        <v>0</v>
      </c>
      <c r="AB1170" s="970">
        <f>IF(Y1167="",0,$M$1170)</f>
        <v>0</v>
      </c>
      <c r="AC1170" s="44" t="s">
        <v>38</v>
      </c>
      <c r="AD1170" s="32"/>
      <c r="AE1170" s="1001"/>
      <c r="AF1170" s="1045">
        <f>AD1172*AE1167-AG1170</f>
        <v>0</v>
      </c>
      <c r="AG1170" s="970">
        <f>IF(AD1167="",0,$M$1170)</f>
        <v>0</v>
      </c>
      <c r="AH1170" s="44" t="s">
        <v>38</v>
      </c>
      <c r="AI1170" s="32"/>
      <c r="AJ1170" s="1001"/>
      <c r="AK1170" s="1045">
        <f>AI1172*AJ1167-AL1170</f>
        <v>0</v>
      </c>
      <c r="AL1170" s="970">
        <f>IF(AI1167="",0,$M$1170)</f>
        <v>0</v>
      </c>
      <c r="AM1170" s="44" t="s">
        <v>38</v>
      </c>
      <c r="AN1170" s="32"/>
      <c r="AO1170" s="1001"/>
      <c r="AP1170" s="1045">
        <f>AN1172*AO1167-AQ1170</f>
        <v>0</v>
      </c>
      <c r="AQ1170" s="970">
        <f>IF(AN1167="",0,$M$1170)</f>
        <v>0</v>
      </c>
      <c r="AR1170" s="44" t="s">
        <v>38</v>
      </c>
      <c r="AS1170" s="32"/>
      <c r="AT1170" s="1001"/>
      <c r="AU1170" s="1045">
        <f>AS1172*AT1167-AV1170</f>
        <v>0</v>
      </c>
      <c r="AV1170" s="970">
        <f>IF(AS1167="",0,$M$1170)</f>
        <v>0</v>
      </c>
      <c r="AW1170" s="44" t="s">
        <v>38</v>
      </c>
      <c r="AX1170" s="32"/>
      <c r="AY1170" s="1001"/>
      <c r="AZ1170" s="1045">
        <f>AX1172*AY1167-BA1170</f>
        <v>0</v>
      </c>
      <c r="BA1170" s="970">
        <f>IF(AX1167="",0,$M$1170)</f>
        <v>0</v>
      </c>
      <c r="BB1170" s="44" t="s">
        <v>38</v>
      </c>
      <c r="BC1170" s="32"/>
      <c r="BD1170" s="1001"/>
      <c r="BE1170" s="1045">
        <f>BC1172*BD1167-BF1170</f>
        <v>0</v>
      </c>
      <c r="BF1170" s="970">
        <f>IF(BC1167="",0,$M$1170)</f>
        <v>0</v>
      </c>
      <c r="BG1170" s="44" t="s">
        <v>38</v>
      </c>
      <c r="BH1170" s="32"/>
      <c r="BI1170" s="1001"/>
      <c r="BJ1170" s="1045">
        <f>BH1172*BI1167-BK1170</f>
        <v>0</v>
      </c>
      <c r="BK1170" s="970">
        <f>IF(BH1167="",0,$M$1170)</f>
        <v>0</v>
      </c>
      <c r="BL1170" s="75"/>
      <c r="BM1170" s="76"/>
      <c r="BN1170" s="1001"/>
      <c r="BO1170" s="983"/>
      <c r="BP1170" s="960"/>
      <c r="BQ1170" s="75"/>
      <c r="BR1170" s="76"/>
      <c r="BS1170" s="1001"/>
      <c r="BT1170" s="983"/>
      <c r="BU1170" s="960"/>
      <c r="BV1170" s="75"/>
      <c r="BW1170" s="76"/>
      <c r="BX1170" s="1001"/>
      <c r="BY1170" s="983"/>
      <c r="BZ1170" s="960"/>
      <c r="CA1170" s="1003">
        <f t="shared" ref="CA1170" si="500">BJ1170+BK1170+BE1170+BF1170+AZ1170+BA1170+AU1170+AV1170+AP1170+AQ1170+AK1170+AL1170+AF1170+AG1170+AA1170+AB1170+V1170+W1170+Q1170+R1170+L1170+M1170+G1170+H1170</f>
        <v>0</v>
      </c>
      <c r="CB1170" s="1019">
        <f t="shared" ref="CB1170" si="501">H1170+M1170</f>
        <v>0</v>
      </c>
      <c r="CC1170" s="1012">
        <f t="shared" ref="CC1170" si="502">BK1170+BF1170+BA1170+AV1170+AQ1170+AL1170+AG1170+AB1170+W1170+R1170</f>
        <v>0</v>
      </c>
    </row>
    <row r="1171" spans="1:81" s="230" customFormat="1" ht="18" customHeight="1">
      <c r="A1171" s="1180"/>
      <c r="B1171" s="1161"/>
      <c r="C1171" s="1168"/>
      <c r="D1171" s="45" t="s">
        <v>1</v>
      </c>
      <c r="E1171" s="149">
        <f>IF(E1170&lt;&gt;"",職員設定!F29,"0")</f>
        <v>30000</v>
      </c>
      <c r="F1171" s="1001"/>
      <c r="G1171" s="1046"/>
      <c r="H1171" s="1103"/>
      <c r="I1171" s="45" t="s">
        <v>1</v>
      </c>
      <c r="J1171" s="149">
        <f>IF(J1170&lt;&gt;"",職員設定!F29,"0")</f>
        <v>30000</v>
      </c>
      <c r="K1171" s="1001"/>
      <c r="L1171" s="1046"/>
      <c r="M1171" s="1103"/>
      <c r="N1171" s="45" t="s">
        <v>71</v>
      </c>
      <c r="O1171" s="149">
        <f>IF(O1170&lt;&gt;"",職員設定!$F$29,"0")</f>
        <v>30000</v>
      </c>
      <c r="P1171" s="1001"/>
      <c r="Q1171" s="1046"/>
      <c r="R1171" s="971"/>
      <c r="S1171" s="45" t="s">
        <v>71</v>
      </c>
      <c r="T1171" s="149">
        <f>IF(T1170&lt;&gt;"",職員設定!$F$29,"0")</f>
        <v>30000</v>
      </c>
      <c r="U1171" s="1001"/>
      <c r="V1171" s="1046"/>
      <c r="W1171" s="971"/>
      <c r="X1171" s="45" t="s">
        <v>71</v>
      </c>
      <c r="Y1171" s="149">
        <f>IF(Y1170&lt;&gt;"",職員設定!$F$29,"0")</f>
        <v>30000</v>
      </c>
      <c r="Z1171" s="1001"/>
      <c r="AA1171" s="1046"/>
      <c r="AB1171" s="971"/>
      <c r="AC1171" s="45" t="s">
        <v>71</v>
      </c>
      <c r="AD1171" s="149" t="str">
        <f>IF(AD1170&lt;&gt;"",職員設定!$F$29,"0")</f>
        <v>0</v>
      </c>
      <c r="AE1171" s="1001"/>
      <c r="AF1171" s="1046"/>
      <c r="AG1171" s="971"/>
      <c r="AH1171" s="45" t="s">
        <v>71</v>
      </c>
      <c r="AI1171" s="149" t="str">
        <f>IF(AI1170&lt;&gt;"",職員設定!$F$29,"0")</f>
        <v>0</v>
      </c>
      <c r="AJ1171" s="1001"/>
      <c r="AK1171" s="1046"/>
      <c r="AL1171" s="971"/>
      <c r="AM1171" s="45" t="s">
        <v>71</v>
      </c>
      <c r="AN1171" s="149" t="str">
        <f>IF(AN1170&lt;&gt;"",職員設定!$F$29,"0")</f>
        <v>0</v>
      </c>
      <c r="AO1171" s="1001"/>
      <c r="AP1171" s="1046"/>
      <c r="AQ1171" s="971"/>
      <c r="AR1171" s="45" t="s">
        <v>71</v>
      </c>
      <c r="AS1171" s="149" t="str">
        <f>IF(AS1170&lt;&gt;"",職員設定!$F$29,"0")</f>
        <v>0</v>
      </c>
      <c r="AT1171" s="1001"/>
      <c r="AU1171" s="1046"/>
      <c r="AV1171" s="971"/>
      <c r="AW1171" s="45" t="s">
        <v>71</v>
      </c>
      <c r="AX1171" s="149" t="str">
        <f>IF(AX1170&lt;&gt;"",職員設定!$F$29,"0")</f>
        <v>0</v>
      </c>
      <c r="AY1171" s="1001"/>
      <c r="AZ1171" s="1046"/>
      <c r="BA1171" s="971"/>
      <c r="BB1171" s="45" t="s">
        <v>71</v>
      </c>
      <c r="BC1171" s="149" t="str">
        <f>IF(BC1170&lt;&gt;"",職員設定!$F$29,"0")</f>
        <v>0</v>
      </c>
      <c r="BD1171" s="1001"/>
      <c r="BE1171" s="1046"/>
      <c r="BF1171" s="971"/>
      <c r="BG1171" s="45" t="s">
        <v>71</v>
      </c>
      <c r="BH1171" s="149" t="str">
        <f>IF(BH1170&lt;&gt;"",職員設定!$F$29,"0")</f>
        <v>0</v>
      </c>
      <c r="BI1171" s="1001"/>
      <c r="BJ1171" s="1046"/>
      <c r="BK1171" s="971"/>
      <c r="BL1171" s="45"/>
      <c r="BM1171" s="149"/>
      <c r="BN1171" s="1001"/>
      <c r="BO1171" s="984"/>
      <c r="BP1171" s="954"/>
      <c r="BQ1171" s="45"/>
      <c r="BR1171" s="149"/>
      <c r="BS1171" s="1001"/>
      <c r="BT1171" s="984"/>
      <c r="BU1171" s="954"/>
      <c r="BV1171" s="45"/>
      <c r="BW1171" s="149"/>
      <c r="BX1171" s="1001"/>
      <c r="BY1171" s="984"/>
      <c r="BZ1171" s="954"/>
      <c r="CA1171" s="1004"/>
      <c r="CB1171" s="1020"/>
      <c r="CC1171" s="1013"/>
    </row>
    <row r="1172" spans="1:81" ht="18" customHeight="1" thickBot="1">
      <c r="A1172" s="1180"/>
      <c r="B1172" s="1161"/>
      <c r="C1172" s="1169"/>
      <c r="D1172" s="46" t="s">
        <v>51</v>
      </c>
      <c r="E1172" s="18">
        <f>E1170-E1171</f>
        <v>0</v>
      </c>
      <c r="F1172" s="1001"/>
      <c r="G1172" s="1047"/>
      <c r="H1172" s="1104"/>
      <c r="I1172" s="46" t="s">
        <v>51</v>
      </c>
      <c r="J1172" s="18">
        <f>J1170-J1171</f>
        <v>0</v>
      </c>
      <c r="K1172" s="1001"/>
      <c r="L1172" s="1047"/>
      <c r="M1172" s="1104"/>
      <c r="N1172" s="46" t="s">
        <v>51</v>
      </c>
      <c r="O1172" s="18">
        <f>O1170-O1171</f>
        <v>0</v>
      </c>
      <c r="P1172" s="1001"/>
      <c r="Q1172" s="1047"/>
      <c r="R1172" s="972"/>
      <c r="S1172" s="46" t="s">
        <v>51</v>
      </c>
      <c r="T1172" s="18">
        <f>T1170-T1171</f>
        <v>0</v>
      </c>
      <c r="U1172" s="1001"/>
      <c r="V1172" s="1047"/>
      <c r="W1172" s="972"/>
      <c r="X1172" s="46" t="s">
        <v>51</v>
      </c>
      <c r="Y1172" s="18">
        <f>Y1170-Y1171</f>
        <v>0</v>
      </c>
      <c r="Z1172" s="1001"/>
      <c r="AA1172" s="1047"/>
      <c r="AB1172" s="972"/>
      <c r="AC1172" s="46" t="s">
        <v>51</v>
      </c>
      <c r="AD1172" s="18">
        <f>AD1170-AD1171</f>
        <v>0</v>
      </c>
      <c r="AE1172" s="1001"/>
      <c r="AF1172" s="1047"/>
      <c r="AG1172" s="972"/>
      <c r="AH1172" s="46" t="s">
        <v>51</v>
      </c>
      <c r="AI1172" s="18">
        <f>AI1170-AI1171</f>
        <v>0</v>
      </c>
      <c r="AJ1172" s="1001"/>
      <c r="AK1172" s="1047"/>
      <c r="AL1172" s="972"/>
      <c r="AM1172" s="46" t="s">
        <v>51</v>
      </c>
      <c r="AN1172" s="18">
        <f>AN1170-AN1171</f>
        <v>0</v>
      </c>
      <c r="AO1172" s="1001"/>
      <c r="AP1172" s="1047"/>
      <c r="AQ1172" s="972"/>
      <c r="AR1172" s="46" t="s">
        <v>51</v>
      </c>
      <c r="AS1172" s="18">
        <f>AS1170-AS1171</f>
        <v>0</v>
      </c>
      <c r="AT1172" s="1001"/>
      <c r="AU1172" s="1047"/>
      <c r="AV1172" s="972"/>
      <c r="AW1172" s="46" t="s">
        <v>51</v>
      </c>
      <c r="AX1172" s="18">
        <f>AX1170-AX1171</f>
        <v>0</v>
      </c>
      <c r="AY1172" s="1001"/>
      <c r="AZ1172" s="1047"/>
      <c r="BA1172" s="972"/>
      <c r="BB1172" s="46" t="s">
        <v>51</v>
      </c>
      <c r="BC1172" s="18">
        <f>BC1170-BC1171</f>
        <v>0</v>
      </c>
      <c r="BD1172" s="1001"/>
      <c r="BE1172" s="1047"/>
      <c r="BF1172" s="972"/>
      <c r="BG1172" s="46" t="s">
        <v>51</v>
      </c>
      <c r="BH1172" s="18">
        <f>BH1170-BH1171</f>
        <v>0</v>
      </c>
      <c r="BI1172" s="1001"/>
      <c r="BJ1172" s="1047"/>
      <c r="BK1172" s="972"/>
      <c r="BL1172" s="77"/>
      <c r="BM1172" s="78"/>
      <c r="BN1172" s="1001"/>
      <c r="BO1172" s="985"/>
      <c r="BP1172" s="955"/>
      <c r="BQ1172" s="77"/>
      <c r="BR1172" s="78"/>
      <c r="BS1172" s="1001"/>
      <c r="BT1172" s="985"/>
      <c r="BU1172" s="955"/>
      <c r="BV1172" s="77"/>
      <c r="BW1172" s="78"/>
      <c r="BX1172" s="1001"/>
      <c r="BY1172" s="985"/>
      <c r="BZ1172" s="955"/>
      <c r="CA1172" s="1005"/>
      <c r="CB1172" s="1021"/>
      <c r="CC1172" s="1014"/>
    </row>
    <row r="1173" spans="1:81" ht="18" customHeight="1">
      <c r="A1173" s="1180"/>
      <c r="B1173" s="1161"/>
      <c r="C1173" s="1170" t="str">
        <f>職員設定!$G$7</f>
        <v>役職手当</v>
      </c>
      <c r="D1173" s="44" t="s">
        <v>38</v>
      </c>
      <c r="E1173" s="32"/>
      <c r="F1173" s="1001"/>
      <c r="G1173" s="1045">
        <f>E1175*F1167-H1173</f>
        <v>0</v>
      </c>
      <c r="H1173" s="1095"/>
      <c r="I1173" s="44" t="s">
        <v>38</v>
      </c>
      <c r="J1173" s="32"/>
      <c r="K1173" s="1001"/>
      <c r="L1173" s="1045">
        <f>J1175*K1167-M1173</f>
        <v>0</v>
      </c>
      <c r="M1173" s="1095"/>
      <c r="N1173" s="44" t="s">
        <v>38</v>
      </c>
      <c r="O1173" s="32"/>
      <c r="P1173" s="1001"/>
      <c r="Q1173" s="1045">
        <f>O1175*P1167-R1173</f>
        <v>0</v>
      </c>
      <c r="R1173" s="970">
        <f>IF(O1167="",0,$M$1173)</f>
        <v>0</v>
      </c>
      <c r="S1173" s="44" t="s">
        <v>38</v>
      </c>
      <c r="T1173" s="32"/>
      <c r="U1173" s="1001"/>
      <c r="V1173" s="1045">
        <f>T1175*U1167-W1173</f>
        <v>0</v>
      </c>
      <c r="W1173" s="970">
        <f>IF(T1167="",0,$M$1173)</f>
        <v>0</v>
      </c>
      <c r="X1173" s="44" t="s">
        <v>38</v>
      </c>
      <c r="Y1173" s="32"/>
      <c r="Z1173" s="1001"/>
      <c r="AA1173" s="1045">
        <f>Y1175*Z1167-AB1173</f>
        <v>0</v>
      </c>
      <c r="AB1173" s="970">
        <f>IF(Y1167="",0,$M$1173)</f>
        <v>0</v>
      </c>
      <c r="AC1173" s="44" t="s">
        <v>38</v>
      </c>
      <c r="AD1173" s="32"/>
      <c r="AE1173" s="1001"/>
      <c r="AF1173" s="1045">
        <f>AD1175*AE1167-AG1173</f>
        <v>0</v>
      </c>
      <c r="AG1173" s="970">
        <f>IF(AD1167="",0,$M$1173)</f>
        <v>0</v>
      </c>
      <c r="AH1173" s="44" t="s">
        <v>38</v>
      </c>
      <c r="AI1173" s="32"/>
      <c r="AJ1173" s="1001"/>
      <c r="AK1173" s="1045">
        <f>AI1175*AJ1167-AL1173</f>
        <v>0</v>
      </c>
      <c r="AL1173" s="970">
        <f>IF(AI1167="",0,$M$1173)</f>
        <v>0</v>
      </c>
      <c r="AM1173" s="44" t="s">
        <v>38</v>
      </c>
      <c r="AN1173" s="32"/>
      <c r="AO1173" s="1001"/>
      <c r="AP1173" s="1045">
        <f>AN1175*AO1167-AQ1173</f>
        <v>0</v>
      </c>
      <c r="AQ1173" s="970">
        <f>IF(AN1167="",0,$M$1173)</f>
        <v>0</v>
      </c>
      <c r="AR1173" s="44" t="s">
        <v>38</v>
      </c>
      <c r="AS1173" s="32"/>
      <c r="AT1173" s="1001"/>
      <c r="AU1173" s="1045">
        <f>AS1175*AT1167-AV1173</f>
        <v>0</v>
      </c>
      <c r="AV1173" s="970">
        <f>IF(AS1167="",0,$M$1173)</f>
        <v>0</v>
      </c>
      <c r="AW1173" s="44" t="s">
        <v>38</v>
      </c>
      <c r="AX1173" s="32"/>
      <c r="AY1173" s="1001"/>
      <c r="AZ1173" s="1045">
        <f>AX1175*AY1167-BA1173</f>
        <v>0</v>
      </c>
      <c r="BA1173" s="970">
        <f>IF(AX1167="",0,$M$1173)</f>
        <v>0</v>
      </c>
      <c r="BB1173" s="44" t="s">
        <v>38</v>
      </c>
      <c r="BC1173" s="32"/>
      <c r="BD1173" s="1001"/>
      <c r="BE1173" s="1045">
        <f>BC1175*BD1167-BF1173</f>
        <v>0</v>
      </c>
      <c r="BF1173" s="970">
        <f>IF(BC1167="",0,$M$1173)</f>
        <v>0</v>
      </c>
      <c r="BG1173" s="44" t="s">
        <v>38</v>
      </c>
      <c r="BH1173" s="32"/>
      <c r="BI1173" s="1001"/>
      <c r="BJ1173" s="1045">
        <f>BH1175*BI1167-BK1173</f>
        <v>0</v>
      </c>
      <c r="BK1173" s="970">
        <f>IF(BH1167="",0,$M$1173)</f>
        <v>0</v>
      </c>
      <c r="BL1173" s="75"/>
      <c r="BM1173" s="76"/>
      <c r="BN1173" s="1001"/>
      <c r="BO1173" s="983"/>
      <c r="BP1173" s="960"/>
      <c r="BQ1173" s="75"/>
      <c r="BR1173" s="76"/>
      <c r="BS1173" s="1001"/>
      <c r="BT1173" s="983"/>
      <c r="BU1173" s="960"/>
      <c r="BV1173" s="75"/>
      <c r="BW1173" s="76"/>
      <c r="BX1173" s="1001"/>
      <c r="BY1173" s="983"/>
      <c r="BZ1173" s="960"/>
      <c r="CA1173" s="1003">
        <f t="shared" ref="CA1173" si="503">BJ1173+BK1173+BE1173+BF1173+AZ1173+BA1173+AU1173+AV1173+AP1173+AQ1173+AK1173+AL1173+AF1173+AG1173+AA1173+AB1173+V1173+W1173+Q1173+R1173+L1173+M1173+G1173+H1173</f>
        <v>0</v>
      </c>
      <c r="CB1173" s="1019">
        <f t="shared" ref="CB1173" si="504">H1173+M1173</f>
        <v>0</v>
      </c>
      <c r="CC1173" s="1018">
        <f t="shared" ref="CC1173" si="505">BK1173+BF1173+BA1173+AV1173+AQ1173+AL1173+AG1173+AB1173+W1173+R1173</f>
        <v>0</v>
      </c>
    </row>
    <row r="1174" spans="1:81" s="230" customFormat="1" ht="18" customHeight="1">
      <c r="A1174" s="1180"/>
      <c r="B1174" s="1161"/>
      <c r="C1174" s="1140"/>
      <c r="D1174" s="45" t="s">
        <v>1</v>
      </c>
      <c r="E1174" s="149" t="str">
        <f>IF(E1173&lt;&gt;"",職員設定!G29,"0")</f>
        <v>0</v>
      </c>
      <c r="F1174" s="1001"/>
      <c r="G1174" s="1046"/>
      <c r="H1174" s="1103"/>
      <c r="I1174" s="45" t="s">
        <v>1</v>
      </c>
      <c r="J1174" s="149" t="str">
        <f>IF(J1173&lt;&gt;"",職員設定!G29,"0")</f>
        <v>0</v>
      </c>
      <c r="K1174" s="1001"/>
      <c r="L1174" s="1046"/>
      <c r="M1174" s="1103"/>
      <c r="N1174" s="45" t="s">
        <v>71</v>
      </c>
      <c r="O1174" s="149" t="str">
        <f>IF(O1173&lt;&gt;"",職員設定!$G$29,"0")</f>
        <v>0</v>
      </c>
      <c r="P1174" s="1001"/>
      <c r="Q1174" s="1046"/>
      <c r="R1174" s="971"/>
      <c r="S1174" s="45" t="s">
        <v>71</v>
      </c>
      <c r="T1174" s="149" t="str">
        <f>IF(T1173&lt;&gt;"",職員設定!$G$29,"0")</f>
        <v>0</v>
      </c>
      <c r="U1174" s="1001"/>
      <c r="V1174" s="1046"/>
      <c r="W1174" s="971"/>
      <c r="X1174" s="45" t="s">
        <v>71</v>
      </c>
      <c r="Y1174" s="149" t="str">
        <f>IF(Y1173&lt;&gt;"",職員設定!$G$29,"0")</f>
        <v>0</v>
      </c>
      <c r="Z1174" s="1001"/>
      <c r="AA1174" s="1046"/>
      <c r="AB1174" s="971"/>
      <c r="AC1174" s="45" t="s">
        <v>71</v>
      </c>
      <c r="AD1174" s="149" t="str">
        <f>IF(AD1173&lt;&gt;"",職員設定!$G$29,"0")</f>
        <v>0</v>
      </c>
      <c r="AE1174" s="1001"/>
      <c r="AF1174" s="1046"/>
      <c r="AG1174" s="971"/>
      <c r="AH1174" s="45" t="s">
        <v>71</v>
      </c>
      <c r="AI1174" s="149" t="str">
        <f>IF(AI1173&lt;&gt;"",職員設定!$G$29,"0")</f>
        <v>0</v>
      </c>
      <c r="AJ1174" s="1001"/>
      <c r="AK1174" s="1046"/>
      <c r="AL1174" s="971"/>
      <c r="AM1174" s="45" t="s">
        <v>71</v>
      </c>
      <c r="AN1174" s="149" t="str">
        <f>IF(AN1173&lt;&gt;"",職員設定!$G$29,"0")</f>
        <v>0</v>
      </c>
      <c r="AO1174" s="1001"/>
      <c r="AP1174" s="1046"/>
      <c r="AQ1174" s="971"/>
      <c r="AR1174" s="45" t="s">
        <v>71</v>
      </c>
      <c r="AS1174" s="149" t="str">
        <f>IF(AS1173&lt;&gt;"",職員設定!$G$29,"0")</f>
        <v>0</v>
      </c>
      <c r="AT1174" s="1001"/>
      <c r="AU1174" s="1046"/>
      <c r="AV1174" s="971"/>
      <c r="AW1174" s="45" t="s">
        <v>71</v>
      </c>
      <c r="AX1174" s="149" t="str">
        <f>IF(AX1173&lt;&gt;"",職員設定!$G$29,"0")</f>
        <v>0</v>
      </c>
      <c r="AY1174" s="1001"/>
      <c r="AZ1174" s="1046"/>
      <c r="BA1174" s="971"/>
      <c r="BB1174" s="45" t="s">
        <v>71</v>
      </c>
      <c r="BC1174" s="149" t="str">
        <f>IF(BC1173&lt;&gt;"",職員設定!$G$29,"0")</f>
        <v>0</v>
      </c>
      <c r="BD1174" s="1001"/>
      <c r="BE1174" s="1046"/>
      <c r="BF1174" s="971"/>
      <c r="BG1174" s="45" t="s">
        <v>71</v>
      </c>
      <c r="BH1174" s="149" t="str">
        <f>IF(BH1173&lt;&gt;"",職員設定!$G$29,"0")</f>
        <v>0</v>
      </c>
      <c r="BI1174" s="1001"/>
      <c r="BJ1174" s="1046"/>
      <c r="BK1174" s="971"/>
      <c r="BL1174" s="45"/>
      <c r="BM1174" s="149"/>
      <c r="BN1174" s="1001"/>
      <c r="BO1174" s="984"/>
      <c r="BP1174" s="954"/>
      <c r="BQ1174" s="45"/>
      <c r="BR1174" s="149"/>
      <c r="BS1174" s="1001"/>
      <c r="BT1174" s="984"/>
      <c r="BU1174" s="954"/>
      <c r="BV1174" s="45"/>
      <c r="BW1174" s="149"/>
      <c r="BX1174" s="1001"/>
      <c r="BY1174" s="984"/>
      <c r="BZ1174" s="954"/>
      <c r="CA1174" s="1004"/>
      <c r="CB1174" s="1020"/>
      <c r="CC1174" s="1013"/>
    </row>
    <row r="1175" spans="1:81" ht="18" customHeight="1" thickBot="1">
      <c r="A1175" s="1180"/>
      <c r="B1175" s="1161"/>
      <c r="C1175" s="1141"/>
      <c r="D1175" s="46" t="s">
        <v>51</v>
      </c>
      <c r="E1175" s="18">
        <f>E1173-E1174</f>
        <v>0</v>
      </c>
      <c r="F1175" s="1001"/>
      <c r="G1175" s="1047"/>
      <c r="H1175" s="1104"/>
      <c r="I1175" s="46" t="s">
        <v>51</v>
      </c>
      <c r="J1175" s="18">
        <f>J1173-J1174</f>
        <v>0</v>
      </c>
      <c r="K1175" s="1001"/>
      <c r="L1175" s="1047"/>
      <c r="M1175" s="1104"/>
      <c r="N1175" s="46" t="s">
        <v>51</v>
      </c>
      <c r="O1175" s="18">
        <f>O1173-O1174</f>
        <v>0</v>
      </c>
      <c r="P1175" s="1001"/>
      <c r="Q1175" s="1047"/>
      <c r="R1175" s="972"/>
      <c r="S1175" s="46" t="s">
        <v>51</v>
      </c>
      <c r="T1175" s="18">
        <f>T1173-T1174</f>
        <v>0</v>
      </c>
      <c r="U1175" s="1001"/>
      <c r="V1175" s="1047"/>
      <c r="W1175" s="972"/>
      <c r="X1175" s="46" t="s">
        <v>51</v>
      </c>
      <c r="Y1175" s="18">
        <f>Y1173-Y1174</f>
        <v>0</v>
      </c>
      <c r="Z1175" s="1001"/>
      <c r="AA1175" s="1047"/>
      <c r="AB1175" s="972"/>
      <c r="AC1175" s="46" t="s">
        <v>51</v>
      </c>
      <c r="AD1175" s="18">
        <f>AD1173-AD1174</f>
        <v>0</v>
      </c>
      <c r="AE1175" s="1001"/>
      <c r="AF1175" s="1047"/>
      <c r="AG1175" s="972"/>
      <c r="AH1175" s="46" t="s">
        <v>51</v>
      </c>
      <c r="AI1175" s="18">
        <f>AI1173-AI1174</f>
        <v>0</v>
      </c>
      <c r="AJ1175" s="1001"/>
      <c r="AK1175" s="1047"/>
      <c r="AL1175" s="972"/>
      <c r="AM1175" s="46" t="s">
        <v>51</v>
      </c>
      <c r="AN1175" s="18">
        <f>AN1173-AN1174</f>
        <v>0</v>
      </c>
      <c r="AO1175" s="1001"/>
      <c r="AP1175" s="1047"/>
      <c r="AQ1175" s="972"/>
      <c r="AR1175" s="46" t="s">
        <v>51</v>
      </c>
      <c r="AS1175" s="18">
        <f>AS1173-AS1174</f>
        <v>0</v>
      </c>
      <c r="AT1175" s="1001"/>
      <c r="AU1175" s="1047"/>
      <c r="AV1175" s="972"/>
      <c r="AW1175" s="46" t="s">
        <v>51</v>
      </c>
      <c r="AX1175" s="18">
        <f>AX1173-AX1174</f>
        <v>0</v>
      </c>
      <c r="AY1175" s="1001"/>
      <c r="AZ1175" s="1047"/>
      <c r="BA1175" s="972"/>
      <c r="BB1175" s="46" t="s">
        <v>51</v>
      </c>
      <c r="BC1175" s="18">
        <f>BC1173-BC1174</f>
        <v>0</v>
      </c>
      <c r="BD1175" s="1001"/>
      <c r="BE1175" s="1047"/>
      <c r="BF1175" s="972"/>
      <c r="BG1175" s="46" t="s">
        <v>51</v>
      </c>
      <c r="BH1175" s="18">
        <f>BH1173-BH1174</f>
        <v>0</v>
      </c>
      <c r="BI1175" s="1001"/>
      <c r="BJ1175" s="1047"/>
      <c r="BK1175" s="972"/>
      <c r="BL1175" s="77"/>
      <c r="BM1175" s="78"/>
      <c r="BN1175" s="1001"/>
      <c r="BO1175" s="985"/>
      <c r="BP1175" s="955"/>
      <c r="BQ1175" s="77"/>
      <c r="BR1175" s="78"/>
      <c r="BS1175" s="1001"/>
      <c r="BT1175" s="985"/>
      <c r="BU1175" s="955"/>
      <c r="BV1175" s="77"/>
      <c r="BW1175" s="78"/>
      <c r="BX1175" s="1001"/>
      <c r="BY1175" s="985"/>
      <c r="BZ1175" s="955"/>
      <c r="CA1175" s="1005"/>
      <c r="CB1175" s="1021"/>
      <c r="CC1175" s="1014"/>
    </row>
    <row r="1176" spans="1:81" ht="18" customHeight="1">
      <c r="A1176" s="1180"/>
      <c r="B1176" s="1161"/>
      <c r="C1176" s="1170" t="str">
        <f>職員設定!$H$7</f>
        <v>調整手当</v>
      </c>
      <c r="D1176" s="44" t="s">
        <v>38</v>
      </c>
      <c r="E1176" s="32"/>
      <c r="F1176" s="1001"/>
      <c r="G1176" s="1045">
        <f>E1178*F1167-H1176</f>
        <v>0</v>
      </c>
      <c r="H1176" s="1095"/>
      <c r="I1176" s="44" t="s">
        <v>38</v>
      </c>
      <c r="J1176" s="32"/>
      <c r="K1176" s="1001"/>
      <c r="L1176" s="1045">
        <f>J1178*K1167-M1176</f>
        <v>0</v>
      </c>
      <c r="M1176" s="1095"/>
      <c r="N1176" s="44" t="s">
        <v>38</v>
      </c>
      <c r="O1176" s="32"/>
      <c r="P1176" s="1001"/>
      <c r="Q1176" s="1045">
        <f>O1178*P1167-R1176</f>
        <v>0</v>
      </c>
      <c r="R1176" s="970">
        <f>IF(O1167="",0,$M$1176)</f>
        <v>0</v>
      </c>
      <c r="S1176" s="44" t="s">
        <v>38</v>
      </c>
      <c r="T1176" s="32"/>
      <c r="U1176" s="1001"/>
      <c r="V1176" s="1045">
        <f>T1178*U1167-W1176</f>
        <v>0</v>
      </c>
      <c r="W1176" s="970">
        <f>IF(T1167="",0,$M$1176)</f>
        <v>0</v>
      </c>
      <c r="X1176" s="44" t="s">
        <v>38</v>
      </c>
      <c r="Y1176" s="32"/>
      <c r="Z1176" s="1001"/>
      <c r="AA1176" s="1045">
        <f>Y1178*Z1167-AB1176</f>
        <v>0</v>
      </c>
      <c r="AB1176" s="970">
        <f>IF(Y1167="",0,$M$1176)</f>
        <v>0</v>
      </c>
      <c r="AC1176" s="44" t="s">
        <v>38</v>
      </c>
      <c r="AD1176" s="32"/>
      <c r="AE1176" s="1001"/>
      <c r="AF1176" s="1045">
        <f>AD1178*AE1167-AG1176</f>
        <v>0</v>
      </c>
      <c r="AG1176" s="970">
        <f>IF(AD1167="",0,$M$1176)</f>
        <v>0</v>
      </c>
      <c r="AH1176" s="44" t="s">
        <v>38</v>
      </c>
      <c r="AI1176" s="32"/>
      <c r="AJ1176" s="1001"/>
      <c r="AK1176" s="1045">
        <f>AI1178*AJ1167-AL1176</f>
        <v>0</v>
      </c>
      <c r="AL1176" s="970">
        <f>IF(AI1167="",0,$M$1176)</f>
        <v>0</v>
      </c>
      <c r="AM1176" s="44" t="s">
        <v>38</v>
      </c>
      <c r="AN1176" s="32"/>
      <c r="AO1176" s="1001"/>
      <c r="AP1176" s="1045">
        <f>AN1178*AO1167-AQ1176</f>
        <v>0</v>
      </c>
      <c r="AQ1176" s="970">
        <f>IF(AN1167="",0,$M$1176)</f>
        <v>0</v>
      </c>
      <c r="AR1176" s="44" t="s">
        <v>38</v>
      </c>
      <c r="AS1176" s="32"/>
      <c r="AT1176" s="1001"/>
      <c r="AU1176" s="1045">
        <f>AS1178*AT1167-AV1176</f>
        <v>0</v>
      </c>
      <c r="AV1176" s="970">
        <f>IF(AS1167="",0,$M$1176)</f>
        <v>0</v>
      </c>
      <c r="AW1176" s="44" t="s">
        <v>38</v>
      </c>
      <c r="AX1176" s="32"/>
      <c r="AY1176" s="1001"/>
      <c r="AZ1176" s="1045">
        <f>AX1178*AY1167-BA1176</f>
        <v>0</v>
      </c>
      <c r="BA1176" s="970">
        <f>IF(AX1167="",0,$M$1176)</f>
        <v>0</v>
      </c>
      <c r="BB1176" s="44" t="s">
        <v>38</v>
      </c>
      <c r="BC1176" s="32"/>
      <c r="BD1176" s="1001"/>
      <c r="BE1176" s="1045">
        <f>BC1178*BD1167-BF1176</f>
        <v>0</v>
      </c>
      <c r="BF1176" s="970">
        <f>IF(BC1167="",0,$M$1176)</f>
        <v>0</v>
      </c>
      <c r="BG1176" s="44" t="s">
        <v>38</v>
      </c>
      <c r="BH1176" s="32"/>
      <c r="BI1176" s="1001"/>
      <c r="BJ1176" s="1045">
        <f>BH1178*BI1167-BK1176</f>
        <v>0</v>
      </c>
      <c r="BK1176" s="970">
        <f>IF(BH1167="",0,$M$1176)</f>
        <v>0</v>
      </c>
      <c r="BL1176" s="75"/>
      <c r="BM1176" s="76"/>
      <c r="BN1176" s="1001"/>
      <c r="BO1176" s="983"/>
      <c r="BP1176" s="960"/>
      <c r="BQ1176" s="75"/>
      <c r="BR1176" s="76"/>
      <c r="BS1176" s="1001"/>
      <c r="BT1176" s="983"/>
      <c r="BU1176" s="960"/>
      <c r="BV1176" s="75"/>
      <c r="BW1176" s="76"/>
      <c r="BX1176" s="1001"/>
      <c r="BY1176" s="983"/>
      <c r="BZ1176" s="960"/>
      <c r="CA1176" s="1003">
        <f t="shared" ref="CA1176" si="506">BJ1176+BK1176+BE1176+BF1176+AZ1176+BA1176+AU1176+AV1176+AP1176+AQ1176+AK1176+AL1176+AF1176+AG1176+AA1176+AB1176+V1176+W1176+Q1176+R1176+L1176+M1176+G1176+H1176</f>
        <v>0</v>
      </c>
      <c r="CB1176" s="1019">
        <f t="shared" ref="CB1176" si="507">H1176+M1176</f>
        <v>0</v>
      </c>
      <c r="CC1176" s="1018">
        <f t="shared" ref="CC1176" si="508">BK1176+BF1176+BA1176+AV1176+AQ1176+AL1176+AG1176+AB1176+W1176+R1176</f>
        <v>0</v>
      </c>
    </row>
    <row r="1177" spans="1:81" s="230" customFormat="1" ht="18" customHeight="1">
      <c r="A1177" s="1180"/>
      <c r="B1177" s="1162"/>
      <c r="C1177" s="1140"/>
      <c r="D1177" s="45" t="s">
        <v>1</v>
      </c>
      <c r="E1177" s="149" t="str">
        <f>IF(E1176&lt;&gt;"",職員設定!H29,"0")</f>
        <v>0</v>
      </c>
      <c r="F1177" s="1001"/>
      <c r="G1177" s="1046"/>
      <c r="H1177" s="1103"/>
      <c r="I1177" s="45" t="s">
        <v>1</v>
      </c>
      <c r="J1177" s="149" t="str">
        <f>IF(J1176&lt;&gt;"",職員設定!H29,"0")</f>
        <v>0</v>
      </c>
      <c r="K1177" s="1001"/>
      <c r="L1177" s="1046"/>
      <c r="M1177" s="1103"/>
      <c r="N1177" s="45" t="s">
        <v>71</v>
      </c>
      <c r="O1177" s="149" t="str">
        <f>IF(O1176&lt;&gt;"",職員設定!$H$29,"0")</f>
        <v>0</v>
      </c>
      <c r="P1177" s="1001"/>
      <c r="Q1177" s="1046"/>
      <c r="R1177" s="971"/>
      <c r="S1177" s="45" t="s">
        <v>71</v>
      </c>
      <c r="T1177" s="149" t="str">
        <f>IF(T1176&lt;&gt;"",職員設定!$H$29,"0")</f>
        <v>0</v>
      </c>
      <c r="U1177" s="1001"/>
      <c r="V1177" s="1046"/>
      <c r="W1177" s="971"/>
      <c r="X1177" s="45" t="s">
        <v>71</v>
      </c>
      <c r="Y1177" s="149" t="str">
        <f>IF(Y1176&lt;&gt;"",職員設定!$H$29,"0")</f>
        <v>0</v>
      </c>
      <c r="Z1177" s="1001"/>
      <c r="AA1177" s="1046"/>
      <c r="AB1177" s="971"/>
      <c r="AC1177" s="45" t="s">
        <v>71</v>
      </c>
      <c r="AD1177" s="149" t="str">
        <f>IF(AD1176&lt;&gt;"",職員設定!$H$29,"0")</f>
        <v>0</v>
      </c>
      <c r="AE1177" s="1001"/>
      <c r="AF1177" s="1046"/>
      <c r="AG1177" s="971"/>
      <c r="AH1177" s="45" t="s">
        <v>71</v>
      </c>
      <c r="AI1177" s="149" t="str">
        <f>IF(AI1176&lt;&gt;"",職員設定!$H$29,"0")</f>
        <v>0</v>
      </c>
      <c r="AJ1177" s="1001"/>
      <c r="AK1177" s="1046"/>
      <c r="AL1177" s="971"/>
      <c r="AM1177" s="45" t="s">
        <v>71</v>
      </c>
      <c r="AN1177" s="149" t="str">
        <f>IF(AN1176&lt;&gt;"",職員設定!$H$29,"0")</f>
        <v>0</v>
      </c>
      <c r="AO1177" s="1001"/>
      <c r="AP1177" s="1046"/>
      <c r="AQ1177" s="971"/>
      <c r="AR1177" s="45" t="s">
        <v>71</v>
      </c>
      <c r="AS1177" s="149" t="str">
        <f>IF(AS1176&lt;&gt;"",職員設定!$H$29,"0")</f>
        <v>0</v>
      </c>
      <c r="AT1177" s="1001"/>
      <c r="AU1177" s="1046"/>
      <c r="AV1177" s="971"/>
      <c r="AW1177" s="45" t="s">
        <v>71</v>
      </c>
      <c r="AX1177" s="149" t="str">
        <f>IF(AX1176&lt;&gt;"",職員設定!$H$29,"0")</f>
        <v>0</v>
      </c>
      <c r="AY1177" s="1001"/>
      <c r="AZ1177" s="1046"/>
      <c r="BA1177" s="971"/>
      <c r="BB1177" s="45" t="s">
        <v>71</v>
      </c>
      <c r="BC1177" s="149" t="str">
        <f>IF(BC1176&lt;&gt;"",職員設定!$H$29,"0")</f>
        <v>0</v>
      </c>
      <c r="BD1177" s="1001"/>
      <c r="BE1177" s="1046"/>
      <c r="BF1177" s="971"/>
      <c r="BG1177" s="45" t="s">
        <v>71</v>
      </c>
      <c r="BH1177" s="149" t="str">
        <f>IF(BH1176&lt;&gt;"",職員設定!$H$29,"0")</f>
        <v>0</v>
      </c>
      <c r="BI1177" s="1001"/>
      <c r="BJ1177" s="1046"/>
      <c r="BK1177" s="971"/>
      <c r="BL1177" s="45"/>
      <c r="BM1177" s="149"/>
      <c r="BN1177" s="1001"/>
      <c r="BO1177" s="984"/>
      <c r="BP1177" s="954"/>
      <c r="BQ1177" s="45"/>
      <c r="BR1177" s="149"/>
      <c r="BS1177" s="1001"/>
      <c r="BT1177" s="984"/>
      <c r="BU1177" s="954"/>
      <c r="BV1177" s="45"/>
      <c r="BW1177" s="149"/>
      <c r="BX1177" s="1001"/>
      <c r="BY1177" s="984"/>
      <c r="BZ1177" s="954"/>
      <c r="CA1177" s="1004"/>
      <c r="CB1177" s="1020"/>
      <c r="CC1177" s="1013"/>
    </row>
    <row r="1178" spans="1:81" ht="18" customHeight="1" thickBot="1">
      <c r="A1178" s="1180"/>
      <c r="B1178" s="1162"/>
      <c r="C1178" s="1141"/>
      <c r="D1178" s="46" t="s">
        <v>51</v>
      </c>
      <c r="E1178" s="18">
        <f>E1176-E1177</f>
        <v>0</v>
      </c>
      <c r="F1178" s="1001"/>
      <c r="G1178" s="1047"/>
      <c r="H1178" s="1104"/>
      <c r="I1178" s="46" t="s">
        <v>51</v>
      </c>
      <c r="J1178" s="18">
        <f>J1176-J1177</f>
        <v>0</v>
      </c>
      <c r="K1178" s="1001"/>
      <c r="L1178" s="1047"/>
      <c r="M1178" s="1104"/>
      <c r="N1178" s="46" t="s">
        <v>51</v>
      </c>
      <c r="O1178" s="18">
        <f>O1176-O1177</f>
        <v>0</v>
      </c>
      <c r="P1178" s="1001"/>
      <c r="Q1178" s="1047"/>
      <c r="R1178" s="972"/>
      <c r="S1178" s="46" t="s">
        <v>51</v>
      </c>
      <c r="T1178" s="18">
        <f>T1176-T1177</f>
        <v>0</v>
      </c>
      <c r="U1178" s="1001"/>
      <c r="V1178" s="1047"/>
      <c r="W1178" s="972"/>
      <c r="X1178" s="46" t="s">
        <v>51</v>
      </c>
      <c r="Y1178" s="18">
        <f>Y1176-Y1177</f>
        <v>0</v>
      </c>
      <c r="Z1178" s="1001"/>
      <c r="AA1178" s="1047"/>
      <c r="AB1178" s="972"/>
      <c r="AC1178" s="46" t="s">
        <v>51</v>
      </c>
      <c r="AD1178" s="18">
        <f>AD1176-AD1177</f>
        <v>0</v>
      </c>
      <c r="AE1178" s="1001"/>
      <c r="AF1178" s="1047"/>
      <c r="AG1178" s="972"/>
      <c r="AH1178" s="46" t="s">
        <v>51</v>
      </c>
      <c r="AI1178" s="18">
        <f>AI1176-AI1177</f>
        <v>0</v>
      </c>
      <c r="AJ1178" s="1001"/>
      <c r="AK1178" s="1047"/>
      <c r="AL1178" s="972"/>
      <c r="AM1178" s="46" t="s">
        <v>51</v>
      </c>
      <c r="AN1178" s="18">
        <f>AN1176-AN1177</f>
        <v>0</v>
      </c>
      <c r="AO1178" s="1001"/>
      <c r="AP1178" s="1047"/>
      <c r="AQ1178" s="972"/>
      <c r="AR1178" s="46" t="s">
        <v>51</v>
      </c>
      <c r="AS1178" s="18">
        <f>AS1176-AS1177</f>
        <v>0</v>
      </c>
      <c r="AT1178" s="1001"/>
      <c r="AU1178" s="1047"/>
      <c r="AV1178" s="972"/>
      <c r="AW1178" s="46" t="s">
        <v>51</v>
      </c>
      <c r="AX1178" s="18">
        <f>AX1176-AX1177</f>
        <v>0</v>
      </c>
      <c r="AY1178" s="1001"/>
      <c r="AZ1178" s="1047"/>
      <c r="BA1178" s="972"/>
      <c r="BB1178" s="46" t="s">
        <v>51</v>
      </c>
      <c r="BC1178" s="18">
        <f>BC1176-BC1177</f>
        <v>0</v>
      </c>
      <c r="BD1178" s="1001"/>
      <c r="BE1178" s="1047"/>
      <c r="BF1178" s="972"/>
      <c r="BG1178" s="46" t="s">
        <v>51</v>
      </c>
      <c r="BH1178" s="18">
        <f>BH1176-BH1177</f>
        <v>0</v>
      </c>
      <c r="BI1178" s="1001"/>
      <c r="BJ1178" s="1047"/>
      <c r="BK1178" s="972"/>
      <c r="BL1178" s="77"/>
      <c r="BM1178" s="78"/>
      <c r="BN1178" s="1001"/>
      <c r="BO1178" s="985"/>
      <c r="BP1178" s="955"/>
      <c r="BQ1178" s="77"/>
      <c r="BR1178" s="78"/>
      <c r="BS1178" s="1001"/>
      <c r="BT1178" s="985"/>
      <c r="BU1178" s="955"/>
      <c r="BV1178" s="77"/>
      <c r="BW1178" s="78"/>
      <c r="BX1178" s="1001"/>
      <c r="BY1178" s="985"/>
      <c r="BZ1178" s="955"/>
      <c r="CA1178" s="1005"/>
      <c r="CB1178" s="1021"/>
      <c r="CC1178" s="1014"/>
    </row>
    <row r="1179" spans="1:81" ht="18" customHeight="1">
      <c r="A1179" s="1180"/>
      <c r="B1179" s="1162"/>
      <c r="C1179" s="1140" t="str">
        <f>職員設定!$I$7</f>
        <v>名称</v>
      </c>
      <c r="D1179" s="44" t="s">
        <v>38</v>
      </c>
      <c r="E1179" s="32"/>
      <c r="F1179" s="1001"/>
      <c r="G1179" s="1046">
        <f>E1181*F1167-H1179</f>
        <v>0</v>
      </c>
      <c r="H1179" s="1095"/>
      <c r="I1179" s="44" t="s">
        <v>38</v>
      </c>
      <c r="J1179" s="32"/>
      <c r="K1179" s="1001"/>
      <c r="L1179" s="1046">
        <f>J1181*K1167-M1179</f>
        <v>0</v>
      </c>
      <c r="M1179" s="1095"/>
      <c r="N1179" s="48" t="s">
        <v>38</v>
      </c>
      <c r="O1179" s="33"/>
      <c r="P1179" s="1001"/>
      <c r="Q1179" s="1046">
        <f>O1181*P1167-R1179</f>
        <v>0</v>
      </c>
      <c r="R1179" s="970">
        <f>IF(O1167="",0,$M$1179)</f>
        <v>0</v>
      </c>
      <c r="S1179" s="48" t="s">
        <v>38</v>
      </c>
      <c r="T1179" s="33"/>
      <c r="U1179" s="1001"/>
      <c r="V1179" s="1046">
        <f>T1181*U1167-W1179</f>
        <v>0</v>
      </c>
      <c r="W1179" s="970">
        <f>IF(T1167="",0,$M$1179)</f>
        <v>0</v>
      </c>
      <c r="X1179" s="48" t="s">
        <v>38</v>
      </c>
      <c r="Y1179" s="33"/>
      <c r="Z1179" s="1001"/>
      <c r="AA1179" s="1046">
        <f>Y1181*Z1167-AB1179</f>
        <v>0</v>
      </c>
      <c r="AB1179" s="970">
        <f>IF(Y1167="",0,$M$1179)</f>
        <v>0</v>
      </c>
      <c r="AC1179" s="48" t="s">
        <v>38</v>
      </c>
      <c r="AD1179" s="33"/>
      <c r="AE1179" s="1001"/>
      <c r="AF1179" s="1046">
        <f>AD1181*AE1167-AG1179</f>
        <v>0</v>
      </c>
      <c r="AG1179" s="970">
        <f>IF(AD1167="",0,$M$1179)</f>
        <v>0</v>
      </c>
      <c r="AH1179" s="48" t="s">
        <v>38</v>
      </c>
      <c r="AI1179" s="33"/>
      <c r="AJ1179" s="1001"/>
      <c r="AK1179" s="1046">
        <f>AI1181*AJ1167-AL1179</f>
        <v>0</v>
      </c>
      <c r="AL1179" s="970">
        <f>IF(AI1167="",0,$M$1179)</f>
        <v>0</v>
      </c>
      <c r="AM1179" s="48" t="s">
        <v>38</v>
      </c>
      <c r="AN1179" s="33"/>
      <c r="AO1179" s="1001"/>
      <c r="AP1179" s="1046">
        <f>AN1181*AO1167-AQ1179</f>
        <v>0</v>
      </c>
      <c r="AQ1179" s="970">
        <f>IF(AN1167="",0,$M$1179)</f>
        <v>0</v>
      </c>
      <c r="AR1179" s="48" t="s">
        <v>38</v>
      </c>
      <c r="AS1179" s="33"/>
      <c r="AT1179" s="1001"/>
      <c r="AU1179" s="1046">
        <f>AS1181*AT1167-AV1179</f>
        <v>0</v>
      </c>
      <c r="AV1179" s="970">
        <f>IF(AS1167="",0,$M$1179)</f>
        <v>0</v>
      </c>
      <c r="AW1179" s="48" t="s">
        <v>38</v>
      </c>
      <c r="AX1179" s="33"/>
      <c r="AY1179" s="1001"/>
      <c r="AZ1179" s="1046">
        <f>AX1181*AY1167-BA1179</f>
        <v>0</v>
      </c>
      <c r="BA1179" s="970">
        <f>IF(AX1167="",0,$M$1179)</f>
        <v>0</v>
      </c>
      <c r="BB1179" s="48" t="s">
        <v>38</v>
      </c>
      <c r="BC1179" s="33"/>
      <c r="BD1179" s="1001"/>
      <c r="BE1179" s="1046">
        <f>BC1181*BD1167-BF1179</f>
        <v>0</v>
      </c>
      <c r="BF1179" s="970">
        <f>IF(BC1167="",0,$M$1179)</f>
        <v>0</v>
      </c>
      <c r="BG1179" s="48" t="s">
        <v>38</v>
      </c>
      <c r="BH1179" s="33"/>
      <c r="BI1179" s="1001"/>
      <c r="BJ1179" s="1046">
        <f>BH1181*BI1167-BK1179</f>
        <v>0</v>
      </c>
      <c r="BK1179" s="970">
        <f>IF(BH1167="",0,$M$1179)</f>
        <v>0</v>
      </c>
      <c r="BL1179" s="75"/>
      <c r="BM1179" s="76"/>
      <c r="BN1179" s="1001"/>
      <c r="BO1179" s="984"/>
      <c r="BP1179" s="960"/>
      <c r="BQ1179" s="75"/>
      <c r="BR1179" s="76"/>
      <c r="BS1179" s="1001"/>
      <c r="BT1179" s="984"/>
      <c r="BU1179" s="960"/>
      <c r="BV1179" s="75"/>
      <c r="BW1179" s="76"/>
      <c r="BX1179" s="1001"/>
      <c r="BY1179" s="984"/>
      <c r="BZ1179" s="960"/>
      <c r="CA1179" s="1003">
        <f t="shared" ref="CA1179" si="509">BJ1179+BK1179+BE1179+BF1179+AZ1179+BA1179+AU1179+AV1179+AP1179+AQ1179+AK1179+AL1179+AF1179+AG1179+AA1179+AB1179+V1179+W1179+Q1179+R1179+L1179+M1179+G1179+H1179</f>
        <v>0</v>
      </c>
      <c r="CB1179" s="1019">
        <f t="shared" ref="CB1179" si="510">H1179+M1179</f>
        <v>0</v>
      </c>
      <c r="CC1179" s="1018">
        <f>BK1179+BF1179+BA1179+AV1179+AQ1179+AL1179+AG1179+AB1179+W1179+R1179</f>
        <v>0</v>
      </c>
    </row>
    <row r="1180" spans="1:81" s="230" customFormat="1" ht="18" customHeight="1">
      <c r="A1180" s="1180"/>
      <c r="B1180" s="1162"/>
      <c r="C1180" s="1140"/>
      <c r="D1180" s="45" t="s">
        <v>1</v>
      </c>
      <c r="E1180" s="149" t="str">
        <f>IF(E1179&lt;&gt;"",職員設定!I29,"0")</f>
        <v>0</v>
      </c>
      <c r="F1180" s="1001"/>
      <c r="G1180" s="1046"/>
      <c r="H1180" s="1103"/>
      <c r="I1180" s="45" t="s">
        <v>1</v>
      </c>
      <c r="J1180" s="149" t="str">
        <f>IF(J1179&lt;&gt;"",職員設定!I29,"0")</f>
        <v>0</v>
      </c>
      <c r="K1180" s="1001"/>
      <c r="L1180" s="1046"/>
      <c r="M1180" s="1103"/>
      <c r="N1180" s="45" t="s">
        <v>71</v>
      </c>
      <c r="O1180" s="149" t="str">
        <f>IF(O1179&lt;&gt;"",職員設定!$I$29,"0")</f>
        <v>0</v>
      </c>
      <c r="P1180" s="1001"/>
      <c r="Q1180" s="1046"/>
      <c r="R1180" s="971"/>
      <c r="S1180" s="45" t="s">
        <v>71</v>
      </c>
      <c r="T1180" s="149" t="str">
        <f>IF(T1179&lt;&gt;"",職員設定!$I$29,"0")</f>
        <v>0</v>
      </c>
      <c r="U1180" s="1001"/>
      <c r="V1180" s="1046"/>
      <c r="W1180" s="971"/>
      <c r="X1180" s="45" t="s">
        <v>71</v>
      </c>
      <c r="Y1180" s="149" t="str">
        <f>IF(Y1179&lt;&gt;"",職員設定!$I$29,"0")</f>
        <v>0</v>
      </c>
      <c r="Z1180" s="1001"/>
      <c r="AA1180" s="1046"/>
      <c r="AB1180" s="971"/>
      <c r="AC1180" s="45" t="s">
        <v>71</v>
      </c>
      <c r="AD1180" s="149" t="str">
        <f>IF(AD1179&lt;&gt;"",職員設定!$I$29,"0")</f>
        <v>0</v>
      </c>
      <c r="AE1180" s="1001"/>
      <c r="AF1180" s="1046"/>
      <c r="AG1180" s="971"/>
      <c r="AH1180" s="45" t="s">
        <v>71</v>
      </c>
      <c r="AI1180" s="149" t="str">
        <f>IF(AI1179&lt;&gt;"",職員設定!$I$29,"0")</f>
        <v>0</v>
      </c>
      <c r="AJ1180" s="1001"/>
      <c r="AK1180" s="1046"/>
      <c r="AL1180" s="971"/>
      <c r="AM1180" s="45" t="s">
        <v>71</v>
      </c>
      <c r="AN1180" s="149" t="str">
        <f>IF(AN1179&lt;&gt;"",職員設定!$I$29,"0")</f>
        <v>0</v>
      </c>
      <c r="AO1180" s="1001"/>
      <c r="AP1180" s="1046"/>
      <c r="AQ1180" s="971"/>
      <c r="AR1180" s="45" t="s">
        <v>71</v>
      </c>
      <c r="AS1180" s="149" t="str">
        <f>IF(AS1179&lt;&gt;"",職員設定!$I$29,"0")</f>
        <v>0</v>
      </c>
      <c r="AT1180" s="1001"/>
      <c r="AU1180" s="1046"/>
      <c r="AV1180" s="971"/>
      <c r="AW1180" s="45" t="s">
        <v>71</v>
      </c>
      <c r="AX1180" s="149" t="str">
        <f>IF(AX1179&lt;&gt;"",職員設定!$I$29,"0")</f>
        <v>0</v>
      </c>
      <c r="AY1180" s="1001"/>
      <c r="AZ1180" s="1046"/>
      <c r="BA1180" s="971"/>
      <c r="BB1180" s="45" t="s">
        <v>71</v>
      </c>
      <c r="BC1180" s="149" t="str">
        <f>IF(BC1179&lt;&gt;"",職員設定!$I$29,"0")</f>
        <v>0</v>
      </c>
      <c r="BD1180" s="1001"/>
      <c r="BE1180" s="1046"/>
      <c r="BF1180" s="971"/>
      <c r="BG1180" s="45" t="s">
        <v>71</v>
      </c>
      <c r="BH1180" s="149" t="str">
        <f>IF(BH1179&lt;&gt;"",職員設定!$I$29,"0")</f>
        <v>0</v>
      </c>
      <c r="BI1180" s="1001"/>
      <c r="BJ1180" s="1046"/>
      <c r="BK1180" s="971"/>
      <c r="BL1180" s="45"/>
      <c r="BM1180" s="149"/>
      <c r="BN1180" s="1001"/>
      <c r="BO1180" s="984"/>
      <c r="BP1180" s="954"/>
      <c r="BQ1180" s="45"/>
      <c r="BR1180" s="149"/>
      <c r="BS1180" s="1001"/>
      <c r="BT1180" s="984"/>
      <c r="BU1180" s="954"/>
      <c r="BV1180" s="45"/>
      <c r="BW1180" s="149"/>
      <c r="BX1180" s="1001"/>
      <c r="BY1180" s="984"/>
      <c r="BZ1180" s="954"/>
      <c r="CA1180" s="1004"/>
      <c r="CB1180" s="1020"/>
      <c r="CC1180" s="1013"/>
    </row>
    <row r="1181" spans="1:81" ht="18" customHeight="1" thickBot="1">
      <c r="A1181" s="1180"/>
      <c r="B1181" s="1163"/>
      <c r="C1181" s="1141"/>
      <c r="D1181" s="46" t="s">
        <v>51</v>
      </c>
      <c r="E1181" s="18">
        <f>E1179-E1180</f>
        <v>0</v>
      </c>
      <c r="F1181" s="1001"/>
      <c r="G1181" s="1047"/>
      <c r="H1181" s="1104"/>
      <c r="I1181" s="46" t="s">
        <v>51</v>
      </c>
      <c r="J1181" s="18">
        <f>J1179-J1180</f>
        <v>0</v>
      </c>
      <c r="K1181" s="1001"/>
      <c r="L1181" s="1047"/>
      <c r="M1181" s="1104"/>
      <c r="N1181" s="46" t="s">
        <v>51</v>
      </c>
      <c r="O1181" s="18">
        <f>O1179-O1180</f>
        <v>0</v>
      </c>
      <c r="P1181" s="1001"/>
      <c r="Q1181" s="1047"/>
      <c r="R1181" s="972"/>
      <c r="S1181" s="46" t="s">
        <v>51</v>
      </c>
      <c r="T1181" s="18">
        <f>T1179-T1180</f>
        <v>0</v>
      </c>
      <c r="U1181" s="1001"/>
      <c r="V1181" s="1047"/>
      <c r="W1181" s="972"/>
      <c r="X1181" s="46" t="s">
        <v>51</v>
      </c>
      <c r="Y1181" s="18">
        <f>Y1179-Y1180</f>
        <v>0</v>
      </c>
      <c r="Z1181" s="1001"/>
      <c r="AA1181" s="1047"/>
      <c r="AB1181" s="972"/>
      <c r="AC1181" s="46" t="s">
        <v>51</v>
      </c>
      <c r="AD1181" s="18">
        <f>AD1179-AD1180</f>
        <v>0</v>
      </c>
      <c r="AE1181" s="1001"/>
      <c r="AF1181" s="1047"/>
      <c r="AG1181" s="972"/>
      <c r="AH1181" s="46" t="s">
        <v>51</v>
      </c>
      <c r="AI1181" s="18">
        <f>AI1179-AI1180</f>
        <v>0</v>
      </c>
      <c r="AJ1181" s="1001"/>
      <c r="AK1181" s="1047"/>
      <c r="AL1181" s="972"/>
      <c r="AM1181" s="46" t="s">
        <v>51</v>
      </c>
      <c r="AN1181" s="18">
        <f>AN1179-AN1180</f>
        <v>0</v>
      </c>
      <c r="AO1181" s="1001"/>
      <c r="AP1181" s="1047"/>
      <c r="AQ1181" s="972"/>
      <c r="AR1181" s="46" t="s">
        <v>51</v>
      </c>
      <c r="AS1181" s="18">
        <f>AS1179-AS1180</f>
        <v>0</v>
      </c>
      <c r="AT1181" s="1001"/>
      <c r="AU1181" s="1047"/>
      <c r="AV1181" s="972"/>
      <c r="AW1181" s="46" t="s">
        <v>51</v>
      </c>
      <c r="AX1181" s="18">
        <f>AX1179-AX1180</f>
        <v>0</v>
      </c>
      <c r="AY1181" s="1001"/>
      <c r="AZ1181" s="1047"/>
      <c r="BA1181" s="972"/>
      <c r="BB1181" s="46" t="s">
        <v>51</v>
      </c>
      <c r="BC1181" s="18">
        <f>BC1179-BC1180</f>
        <v>0</v>
      </c>
      <c r="BD1181" s="1001"/>
      <c r="BE1181" s="1047"/>
      <c r="BF1181" s="972"/>
      <c r="BG1181" s="46" t="s">
        <v>51</v>
      </c>
      <c r="BH1181" s="18">
        <f>BH1179-BH1180</f>
        <v>0</v>
      </c>
      <c r="BI1181" s="1001"/>
      <c r="BJ1181" s="1047"/>
      <c r="BK1181" s="972"/>
      <c r="BL1181" s="77"/>
      <c r="BM1181" s="78"/>
      <c r="BN1181" s="1001"/>
      <c r="BO1181" s="985"/>
      <c r="BP1181" s="955"/>
      <c r="BQ1181" s="77"/>
      <c r="BR1181" s="78"/>
      <c r="BS1181" s="1001"/>
      <c r="BT1181" s="985"/>
      <c r="BU1181" s="955"/>
      <c r="BV1181" s="77"/>
      <c r="BW1181" s="78"/>
      <c r="BX1181" s="1001"/>
      <c r="BY1181" s="985"/>
      <c r="BZ1181" s="955"/>
      <c r="CA1181" s="1005"/>
      <c r="CB1181" s="1021"/>
      <c r="CC1181" s="1014"/>
    </row>
    <row r="1182" spans="1:81" ht="18" customHeight="1">
      <c r="A1182" s="1180"/>
      <c r="B1182" s="1142" t="s">
        <v>53</v>
      </c>
      <c r="C1182" s="1177" t="str">
        <f>職員設定!$J$7</f>
        <v>名称</v>
      </c>
      <c r="D1182" s="44" t="s">
        <v>48</v>
      </c>
      <c r="E1182" s="32"/>
      <c r="F1182" s="1001"/>
      <c r="G1182" s="1045">
        <f>E1185*F1167-H1182</f>
        <v>0</v>
      </c>
      <c r="H1182" s="1095"/>
      <c r="I1182" s="44" t="s">
        <v>48</v>
      </c>
      <c r="J1182" s="32"/>
      <c r="K1182" s="1001"/>
      <c r="L1182" s="1045">
        <f>J1185*K1167-M1182</f>
        <v>0</v>
      </c>
      <c r="M1182" s="1095"/>
      <c r="N1182" s="44" t="s">
        <v>48</v>
      </c>
      <c r="O1182" s="32"/>
      <c r="P1182" s="1001"/>
      <c r="Q1182" s="1045">
        <f>O1185*P1167-R1182</f>
        <v>0</v>
      </c>
      <c r="R1182" s="986"/>
      <c r="S1182" s="44" t="s">
        <v>48</v>
      </c>
      <c r="T1182" s="32"/>
      <c r="U1182" s="1001"/>
      <c r="V1182" s="1045">
        <f>T1185*U1167-W1182</f>
        <v>0</v>
      </c>
      <c r="W1182" s="986"/>
      <c r="X1182" s="44" t="s">
        <v>48</v>
      </c>
      <c r="Y1182" s="32"/>
      <c r="Z1182" s="1001"/>
      <c r="AA1182" s="1045">
        <f>Y1185*Z1167-AB1182</f>
        <v>0</v>
      </c>
      <c r="AB1182" s="986"/>
      <c r="AC1182" s="44" t="s">
        <v>48</v>
      </c>
      <c r="AD1182" s="32"/>
      <c r="AE1182" s="1001"/>
      <c r="AF1182" s="1045">
        <f>AD1185*AE1167-AG1182</f>
        <v>0</v>
      </c>
      <c r="AG1182" s="986"/>
      <c r="AH1182" s="44" t="s">
        <v>48</v>
      </c>
      <c r="AI1182" s="32"/>
      <c r="AJ1182" s="1001"/>
      <c r="AK1182" s="1045">
        <f>AI1185*AJ1167-AL1182</f>
        <v>0</v>
      </c>
      <c r="AL1182" s="986"/>
      <c r="AM1182" s="44" t="s">
        <v>48</v>
      </c>
      <c r="AN1182" s="32"/>
      <c r="AO1182" s="1001"/>
      <c r="AP1182" s="1045">
        <f>AN1185*AO1167-AQ1182</f>
        <v>0</v>
      </c>
      <c r="AQ1182" s="986"/>
      <c r="AR1182" s="44" t="s">
        <v>48</v>
      </c>
      <c r="AS1182" s="32"/>
      <c r="AT1182" s="1001"/>
      <c r="AU1182" s="1045">
        <f>AS1185*AT1167-AV1182</f>
        <v>0</v>
      </c>
      <c r="AV1182" s="986"/>
      <c r="AW1182" s="44" t="s">
        <v>48</v>
      </c>
      <c r="AX1182" s="32"/>
      <c r="AY1182" s="1001"/>
      <c r="AZ1182" s="1045">
        <f>AX1185*AY1167-BA1182</f>
        <v>0</v>
      </c>
      <c r="BA1182" s="986"/>
      <c r="BB1182" s="44" t="s">
        <v>48</v>
      </c>
      <c r="BC1182" s="32"/>
      <c r="BD1182" s="1001"/>
      <c r="BE1182" s="1045">
        <f>BC1185*BD1167-BF1182</f>
        <v>0</v>
      </c>
      <c r="BF1182" s="986"/>
      <c r="BG1182" s="44" t="s">
        <v>48</v>
      </c>
      <c r="BH1182" s="32"/>
      <c r="BI1182" s="1001"/>
      <c r="BJ1182" s="1045">
        <f>BH1185*BI1167-BK1182</f>
        <v>0</v>
      </c>
      <c r="BK1182" s="986"/>
      <c r="BL1182" s="409" t="s">
        <v>206</v>
      </c>
      <c r="BM1182" s="32"/>
      <c r="BN1182" s="1001"/>
      <c r="BO1182" s="973">
        <f>BM1185*BN1167-BP1182</f>
        <v>0</v>
      </c>
      <c r="BP1182" s="961">
        <f>IF(BM1183&gt;BM1182,(BM1183-BM1182)*BN1167,0)</f>
        <v>0</v>
      </c>
      <c r="BQ1182" s="409" t="s">
        <v>206</v>
      </c>
      <c r="BR1182" s="32"/>
      <c r="BS1182" s="1001"/>
      <c r="BT1182" s="973">
        <f>BR1185*BS1167-BU1182</f>
        <v>0</v>
      </c>
      <c r="BU1182" s="961">
        <f>IF(BR1183&gt;BR1182,(BR1183-BR1182)*BS1167,0)</f>
        <v>0</v>
      </c>
      <c r="BV1182" s="409" t="s">
        <v>206</v>
      </c>
      <c r="BW1182" s="32"/>
      <c r="BX1182" s="1001"/>
      <c r="BY1182" s="973">
        <f>BW1185*BX1167-BZ1182</f>
        <v>0</v>
      </c>
      <c r="BZ1182" s="961">
        <f>IF(BW1183&gt;BW1182,(BW1183-BW1182)*BX1167,0)</f>
        <v>0</v>
      </c>
      <c r="CA1182" s="1003">
        <f>BJ1182+BK1182+BE1182+BF1182+AZ1182+BA1182+AU1182+AV1182+AP1182+AQ1182+AK1182+AL1182+AF1182+AG1182+AA1182+AB1182+V1182+W1182+Q1182+R1182+L1182+M1182+G1182+H1182+BO1182+BP1182+BT1182+BU1182+BY1182+BZ1182</f>
        <v>0</v>
      </c>
      <c r="CB1182" s="1019">
        <f>H1182+M1182</f>
        <v>0</v>
      </c>
      <c r="CC1182" s="944">
        <f>BK1182+BF1182+BA1182+AV1182+AQ1182+AL1182+AG1182+AB1182+W1182+R1182+BP1182+BU1182+BZ1182</f>
        <v>0</v>
      </c>
    </row>
    <row r="1183" spans="1:81" ht="18" customHeight="1">
      <c r="A1183" s="1180"/>
      <c r="B1183" s="1143"/>
      <c r="C1183" s="1178"/>
      <c r="D1183" s="48" t="s">
        <v>38</v>
      </c>
      <c r="E1183" s="33"/>
      <c r="F1183" s="1001"/>
      <c r="G1183" s="1046"/>
      <c r="H1183" s="1096"/>
      <c r="I1183" s="48" t="s">
        <v>38</v>
      </c>
      <c r="J1183" s="33"/>
      <c r="K1183" s="1001"/>
      <c r="L1183" s="1046"/>
      <c r="M1183" s="1096"/>
      <c r="N1183" s="48" t="s">
        <v>38</v>
      </c>
      <c r="O1183" s="33"/>
      <c r="P1183" s="1001"/>
      <c r="Q1183" s="1046"/>
      <c r="R1183" s="987"/>
      <c r="S1183" s="48" t="s">
        <v>38</v>
      </c>
      <c r="T1183" s="33"/>
      <c r="U1183" s="1001"/>
      <c r="V1183" s="1046"/>
      <c r="W1183" s="987"/>
      <c r="X1183" s="48" t="s">
        <v>38</v>
      </c>
      <c r="Y1183" s="33"/>
      <c r="Z1183" s="1001"/>
      <c r="AA1183" s="1046"/>
      <c r="AB1183" s="987"/>
      <c r="AC1183" s="48" t="s">
        <v>38</v>
      </c>
      <c r="AD1183" s="33"/>
      <c r="AE1183" s="1001"/>
      <c r="AF1183" s="1046"/>
      <c r="AG1183" s="987"/>
      <c r="AH1183" s="48" t="s">
        <v>38</v>
      </c>
      <c r="AI1183" s="33"/>
      <c r="AJ1183" s="1001"/>
      <c r="AK1183" s="1046"/>
      <c r="AL1183" s="987"/>
      <c r="AM1183" s="48" t="s">
        <v>38</v>
      </c>
      <c r="AN1183" s="33"/>
      <c r="AO1183" s="1001"/>
      <c r="AP1183" s="1046"/>
      <c r="AQ1183" s="987"/>
      <c r="AR1183" s="48" t="s">
        <v>38</v>
      </c>
      <c r="AS1183" s="33"/>
      <c r="AT1183" s="1001"/>
      <c r="AU1183" s="1046"/>
      <c r="AV1183" s="987"/>
      <c r="AW1183" s="48" t="s">
        <v>38</v>
      </c>
      <c r="AX1183" s="33"/>
      <c r="AY1183" s="1001"/>
      <c r="AZ1183" s="1046"/>
      <c r="BA1183" s="987"/>
      <c r="BB1183" s="48" t="s">
        <v>38</v>
      </c>
      <c r="BC1183" s="33"/>
      <c r="BD1183" s="1001"/>
      <c r="BE1183" s="1046"/>
      <c r="BF1183" s="987"/>
      <c r="BG1183" s="48" t="s">
        <v>38</v>
      </c>
      <c r="BH1183" s="33"/>
      <c r="BI1183" s="1001"/>
      <c r="BJ1183" s="1046"/>
      <c r="BK1183" s="987"/>
      <c r="BL1183" s="48" t="s">
        <v>205</v>
      </c>
      <c r="BM1183" s="33"/>
      <c r="BN1183" s="1001"/>
      <c r="BO1183" s="974"/>
      <c r="BP1183" s="958"/>
      <c r="BQ1183" s="48" t="s">
        <v>205</v>
      </c>
      <c r="BR1183" s="33"/>
      <c r="BS1183" s="1001"/>
      <c r="BT1183" s="974"/>
      <c r="BU1183" s="958"/>
      <c r="BV1183" s="48" t="s">
        <v>205</v>
      </c>
      <c r="BW1183" s="33"/>
      <c r="BX1183" s="1001"/>
      <c r="BY1183" s="974"/>
      <c r="BZ1183" s="958"/>
      <c r="CA1183" s="1080"/>
      <c r="CB1183" s="1022"/>
      <c r="CC1183" s="1028"/>
    </row>
    <row r="1184" spans="1:81" ht="18" customHeight="1">
      <c r="A1184" s="1180"/>
      <c r="B1184" s="1143"/>
      <c r="C1184" s="1178"/>
      <c r="D1184" s="49" t="s">
        <v>44</v>
      </c>
      <c r="E1184" s="34"/>
      <c r="F1184" s="1001"/>
      <c r="G1184" s="1046"/>
      <c r="H1184" s="1096"/>
      <c r="I1184" s="49" t="s">
        <v>44</v>
      </c>
      <c r="J1184" s="34"/>
      <c r="K1184" s="1001"/>
      <c r="L1184" s="1046"/>
      <c r="M1184" s="1096"/>
      <c r="N1184" s="49" t="s">
        <v>44</v>
      </c>
      <c r="O1184" s="34"/>
      <c r="P1184" s="1001"/>
      <c r="Q1184" s="1046"/>
      <c r="R1184" s="987"/>
      <c r="S1184" s="49" t="s">
        <v>44</v>
      </c>
      <c r="T1184" s="34"/>
      <c r="U1184" s="1001"/>
      <c r="V1184" s="1046"/>
      <c r="W1184" s="987"/>
      <c r="X1184" s="49" t="s">
        <v>44</v>
      </c>
      <c r="Y1184" s="34"/>
      <c r="Z1184" s="1001"/>
      <c r="AA1184" s="1046"/>
      <c r="AB1184" s="987"/>
      <c r="AC1184" s="49" t="s">
        <v>44</v>
      </c>
      <c r="AD1184" s="34"/>
      <c r="AE1184" s="1001"/>
      <c r="AF1184" s="1046"/>
      <c r="AG1184" s="987"/>
      <c r="AH1184" s="49" t="s">
        <v>44</v>
      </c>
      <c r="AI1184" s="34"/>
      <c r="AJ1184" s="1001"/>
      <c r="AK1184" s="1046"/>
      <c r="AL1184" s="987"/>
      <c r="AM1184" s="49" t="s">
        <v>44</v>
      </c>
      <c r="AN1184" s="34"/>
      <c r="AO1184" s="1001"/>
      <c r="AP1184" s="1046"/>
      <c r="AQ1184" s="987"/>
      <c r="AR1184" s="49" t="s">
        <v>44</v>
      </c>
      <c r="AS1184" s="34"/>
      <c r="AT1184" s="1001"/>
      <c r="AU1184" s="1046"/>
      <c r="AV1184" s="987"/>
      <c r="AW1184" s="49" t="s">
        <v>44</v>
      </c>
      <c r="AX1184" s="34"/>
      <c r="AY1184" s="1001"/>
      <c r="AZ1184" s="1046"/>
      <c r="BA1184" s="987"/>
      <c r="BB1184" s="49" t="s">
        <v>44</v>
      </c>
      <c r="BC1184" s="34"/>
      <c r="BD1184" s="1001"/>
      <c r="BE1184" s="1046"/>
      <c r="BF1184" s="987"/>
      <c r="BG1184" s="49" t="s">
        <v>44</v>
      </c>
      <c r="BH1184" s="34"/>
      <c r="BI1184" s="1001"/>
      <c r="BJ1184" s="1046"/>
      <c r="BK1184" s="987"/>
      <c r="BL1184" s="517" t="s">
        <v>52</v>
      </c>
      <c r="BM1184" s="28">
        <f>IF(BM1183="",0,職員設定!M29)</f>
        <v>0</v>
      </c>
      <c r="BN1184" s="1001"/>
      <c r="BO1184" s="974"/>
      <c r="BP1184" s="958"/>
      <c r="BQ1184" s="517" t="s">
        <v>52</v>
      </c>
      <c r="BR1184" s="28">
        <f>IF(BR1183="",0,職員設定!N29)</f>
        <v>0</v>
      </c>
      <c r="BS1184" s="1001"/>
      <c r="BT1184" s="974"/>
      <c r="BU1184" s="958"/>
      <c r="BV1184" s="250" t="s">
        <v>52</v>
      </c>
      <c r="BW1184" s="34"/>
      <c r="BX1184" s="1001"/>
      <c r="BY1184" s="974"/>
      <c r="BZ1184" s="958"/>
      <c r="CA1184" s="1080"/>
      <c r="CB1184" s="1022"/>
      <c r="CC1184" s="1028"/>
    </row>
    <row r="1185" spans="1:81" ht="18" customHeight="1" thickBot="1">
      <c r="A1185" s="1180"/>
      <c r="B1185" s="1143"/>
      <c r="C1185" s="1179"/>
      <c r="D1185" s="50" t="s">
        <v>45</v>
      </c>
      <c r="E1185" s="18">
        <f>E1183-E1184</f>
        <v>0</v>
      </c>
      <c r="F1185" s="1001"/>
      <c r="G1185" s="1047"/>
      <c r="H1185" s="1097"/>
      <c r="I1185" s="50" t="s">
        <v>45</v>
      </c>
      <c r="J1185" s="18">
        <f>J1183-J1184</f>
        <v>0</v>
      </c>
      <c r="K1185" s="1001"/>
      <c r="L1185" s="1047"/>
      <c r="M1185" s="1097"/>
      <c r="N1185" s="50" t="s">
        <v>88</v>
      </c>
      <c r="O1185" s="18">
        <f>O1183-O1184</f>
        <v>0</v>
      </c>
      <c r="P1185" s="1001"/>
      <c r="Q1185" s="1047"/>
      <c r="R1185" s="988"/>
      <c r="S1185" s="50" t="s">
        <v>88</v>
      </c>
      <c r="T1185" s="18">
        <f>T1183-T1184</f>
        <v>0</v>
      </c>
      <c r="U1185" s="1001"/>
      <c r="V1185" s="1047"/>
      <c r="W1185" s="988"/>
      <c r="X1185" s="50" t="s">
        <v>88</v>
      </c>
      <c r="Y1185" s="18">
        <f>Y1183-Y1184</f>
        <v>0</v>
      </c>
      <c r="Z1185" s="1001"/>
      <c r="AA1185" s="1047"/>
      <c r="AB1185" s="988"/>
      <c r="AC1185" s="50" t="s">
        <v>88</v>
      </c>
      <c r="AD1185" s="18">
        <f>AD1183-AD1184</f>
        <v>0</v>
      </c>
      <c r="AE1185" s="1001"/>
      <c r="AF1185" s="1047"/>
      <c r="AG1185" s="988"/>
      <c r="AH1185" s="50" t="s">
        <v>88</v>
      </c>
      <c r="AI1185" s="18">
        <f>AI1183-AI1184</f>
        <v>0</v>
      </c>
      <c r="AJ1185" s="1001"/>
      <c r="AK1185" s="1047"/>
      <c r="AL1185" s="988"/>
      <c r="AM1185" s="50" t="s">
        <v>88</v>
      </c>
      <c r="AN1185" s="18">
        <f>AN1183-AN1184</f>
        <v>0</v>
      </c>
      <c r="AO1185" s="1001"/>
      <c r="AP1185" s="1047"/>
      <c r="AQ1185" s="988"/>
      <c r="AR1185" s="50" t="s">
        <v>88</v>
      </c>
      <c r="AS1185" s="18">
        <f>AS1183-AS1184</f>
        <v>0</v>
      </c>
      <c r="AT1185" s="1001"/>
      <c r="AU1185" s="1047"/>
      <c r="AV1185" s="988"/>
      <c r="AW1185" s="50" t="s">
        <v>88</v>
      </c>
      <c r="AX1185" s="18">
        <f>AX1183-AX1184</f>
        <v>0</v>
      </c>
      <c r="AY1185" s="1001"/>
      <c r="AZ1185" s="1047"/>
      <c r="BA1185" s="988"/>
      <c r="BB1185" s="50" t="s">
        <v>88</v>
      </c>
      <c r="BC1185" s="18">
        <f>BC1183-BC1184</f>
        <v>0</v>
      </c>
      <c r="BD1185" s="1001"/>
      <c r="BE1185" s="1047"/>
      <c r="BF1185" s="988"/>
      <c r="BG1185" s="50" t="s">
        <v>88</v>
      </c>
      <c r="BH1185" s="18">
        <f>BH1183-BH1184</f>
        <v>0</v>
      </c>
      <c r="BI1185" s="1001"/>
      <c r="BJ1185" s="1047"/>
      <c r="BK1185" s="988"/>
      <c r="BL1185" s="50" t="s">
        <v>204</v>
      </c>
      <c r="BM1185" s="18">
        <f>BM1183-BM1184</f>
        <v>0</v>
      </c>
      <c r="BN1185" s="1001"/>
      <c r="BO1185" s="975"/>
      <c r="BP1185" s="959"/>
      <c r="BQ1185" s="50" t="s">
        <v>204</v>
      </c>
      <c r="BR1185" s="18">
        <f>BR1183-BR1184</f>
        <v>0</v>
      </c>
      <c r="BS1185" s="1001"/>
      <c r="BT1185" s="975"/>
      <c r="BU1185" s="959"/>
      <c r="BV1185" s="50" t="s">
        <v>204</v>
      </c>
      <c r="BW1185" s="18">
        <f>BW1183-BW1184</f>
        <v>0</v>
      </c>
      <c r="BX1185" s="1001"/>
      <c r="BY1185" s="975"/>
      <c r="BZ1185" s="959"/>
      <c r="CA1185" s="1081"/>
      <c r="CB1185" s="1023"/>
      <c r="CC1185" s="1029">
        <f t="shared" ref="CC1185" si="511">BK1185+BF1185+BA1185+AV1185+AQ1185+AL1185+AG1185+AB1185+W1185+R1185</f>
        <v>0</v>
      </c>
    </row>
    <row r="1186" spans="1:81" ht="18" customHeight="1">
      <c r="A1186" s="1180"/>
      <c r="B1186" s="1143"/>
      <c r="C1186" s="1177" t="str">
        <f>職員設定!$K$7</f>
        <v>名称</v>
      </c>
      <c r="D1186" s="44" t="s">
        <v>48</v>
      </c>
      <c r="E1186" s="32"/>
      <c r="F1186" s="1001"/>
      <c r="G1186" s="1045">
        <f>E1189*F1167-H1186</f>
        <v>0</v>
      </c>
      <c r="H1186" s="1095"/>
      <c r="I1186" s="44" t="s">
        <v>48</v>
      </c>
      <c r="J1186" s="32"/>
      <c r="K1186" s="1001"/>
      <c r="L1186" s="1045">
        <f>J1189*K1167-M1186</f>
        <v>0</v>
      </c>
      <c r="M1186" s="1095"/>
      <c r="N1186" s="44" t="s">
        <v>48</v>
      </c>
      <c r="O1186" s="32"/>
      <c r="P1186" s="1001"/>
      <c r="Q1186" s="1045">
        <f>O1189*P1167-R1186</f>
        <v>0</v>
      </c>
      <c r="R1186" s="986"/>
      <c r="S1186" s="44" t="s">
        <v>48</v>
      </c>
      <c r="T1186" s="32"/>
      <c r="U1186" s="1001"/>
      <c r="V1186" s="1045">
        <f>T1189*U1167-W1186</f>
        <v>0</v>
      </c>
      <c r="W1186" s="986"/>
      <c r="X1186" s="44" t="s">
        <v>48</v>
      </c>
      <c r="Y1186" s="32"/>
      <c r="Z1186" s="1001"/>
      <c r="AA1186" s="1045">
        <f>Y1189*Z1167-AB1186</f>
        <v>0</v>
      </c>
      <c r="AB1186" s="986"/>
      <c r="AC1186" s="44" t="s">
        <v>48</v>
      </c>
      <c r="AD1186" s="32"/>
      <c r="AE1186" s="1001"/>
      <c r="AF1186" s="1045">
        <f>AD1189*AE1167-AG1186</f>
        <v>0</v>
      </c>
      <c r="AG1186" s="986"/>
      <c r="AH1186" s="44" t="s">
        <v>48</v>
      </c>
      <c r="AI1186" s="32"/>
      <c r="AJ1186" s="1001"/>
      <c r="AK1186" s="1045">
        <f>AI1189*AJ1167-AL1186</f>
        <v>0</v>
      </c>
      <c r="AL1186" s="986"/>
      <c r="AM1186" s="44" t="s">
        <v>48</v>
      </c>
      <c r="AN1186" s="32"/>
      <c r="AO1186" s="1001"/>
      <c r="AP1186" s="1045">
        <f>AN1189*AO1167-AQ1186</f>
        <v>0</v>
      </c>
      <c r="AQ1186" s="986"/>
      <c r="AR1186" s="44" t="s">
        <v>48</v>
      </c>
      <c r="AS1186" s="32"/>
      <c r="AT1186" s="1001"/>
      <c r="AU1186" s="1045">
        <f>AS1189*AT1167-AV1186</f>
        <v>0</v>
      </c>
      <c r="AV1186" s="986"/>
      <c r="AW1186" s="44" t="s">
        <v>48</v>
      </c>
      <c r="AX1186" s="32"/>
      <c r="AY1186" s="1001"/>
      <c r="AZ1186" s="1045">
        <f>AX1189*AY1167-BA1186</f>
        <v>0</v>
      </c>
      <c r="BA1186" s="986"/>
      <c r="BB1186" s="44" t="s">
        <v>48</v>
      </c>
      <c r="BC1186" s="32"/>
      <c r="BD1186" s="1001"/>
      <c r="BE1186" s="1045">
        <f>BC1189*BD1167-BF1186</f>
        <v>0</v>
      </c>
      <c r="BF1186" s="986"/>
      <c r="BG1186" s="44" t="s">
        <v>48</v>
      </c>
      <c r="BH1186" s="32"/>
      <c r="BI1186" s="1001"/>
      <c r="BJ1186" s="1045">
        <f>BH1189*BI1167-BK1186</f>
        <v>0</v>
      </c>
      <c r="BK1186" s="986"/>
      <c r="BL1186" s="75"/>
      <c r="BM1186" s="76"/>
      <c r="BN1186" s="1001"/>
      <c r="BO1186" s="976"/>
      <c r="BP1186" s="962"/>
      <c r="BQ1186" s="75"/>
      <c r="BR1186" s="76"/>
      <c r="BS1186" s="1001"/>
      <c r="BT1186" s="976"/>
      <c r="BU1186" s="962"/>
      <c r="BV1186" s="75"/>
      <c r="BW1186" s="76"/>
      <c r="BX1186" s="1001"/>
      <c r="BY1186" s="976"/>
      <c r="BZ1186" s="962"/>
      <c r="CA1186" s="1082">
        <f>BJ1186+BK1186+BE1186+BF1186+AZ1186+BA1186+AU1186+AV1186+AP1186+AQ1186+AK1186+AL1186+AF1186+AG1186+AA1186+AB1186+V1186+W1186+Q1186+R1186+L1186+M1186+G1186+H1186</f>
        <v>0</v>
      </c>
      <c r="CB1186" s="1024">
        <f t="shared" ref="CB1186" si="512">H1186+M1186</f>
        <v>0</v>
      </c>
      <c r="CC1186" s="944">
        <f>BK1186+BF1186+BA1186+AV1186+AQ1186+AL1186+AG1186+AB1186+W1186+R1186</f>
        <v>0</v>
      </c>
    </row>
    <row r="1187" spans="1:81" ht="18" customHeight="1">
      <c r="A1187" s="1180"/>
      <c r="B1187" s="1143"/>
      <c r="C1187" s="1178"/>
      <c r="D1187" s="48" t="s">
        <v>38</v>
      </c>
      <c r="E1187" s="33"/>
      <c r="F1187" s="1001"/>
      <c r="G1187" s="1048"/>
      <c r="H1187" s="1096"/>
      <c r="I1187" s="48" t="s">
        <v>38</v>
      </c>
      <c r="J1187" s="33"/>
      <c r="K1187" s="1001"/>
      <c r="L1187" s="1048"/>
      <c r="M1187" s="1096"/>
      <c r="N1187" s="48" t="s">
        <v>38</v>
      </c>
      <c r="O1187" s="33"/>
      <c r="P1187" s="1001"/>
      <c r="Q1187" s="1048"/>
      <c r="R1187" s="987"/>
      <c r="S1187" s="48" t="s">
        <v>38</v>
      </c>
      <c r="T1187" s="33"/>
      <c r="U1187" s="1001"/>
      <c r="V1187" s="1048"/>
      <c r="W1187" s="987"/>
      <c r="X1187" s="48" t="s">
        <v>38</v>
      </c>
      <c r="Y1187" s="33"/>
      <c r="Z1187" s="1001"/>
      <c r="AA1187" s="1048"/>
      <c r="AB1187" s="987"/>
      <c r="AC1187" s="48" t="s">
        <v>38</v>
      </c>
      <c r="AD1187" s="33"/>
      <c r="AE1187" s="1001"/>
      <c r="AF1187" s="1048"/>
      <c r="AG1187" s="987"/>
      <c r="AH1187" s="48" t="s">
        <v>38</v>
      </c>
      <c r="AI1187" s="33"/>
      <c r="AJ1187" s="1001"/>
      <c r="AK1187" s="1048"/>
      <c r="AL1187" s="987"/>
      <c r="AM1187" s="48" t="s">
        <v>38</v>
      </c>
      <c r="AN1187" s="33"/>
      <c r="AO1187" s="1001"/>
      <c r="AP1187" s="1048"/>
      <c r="AQ1187" s="987"/>
      <c r="AR1187" s="48" t="s">
        <v>38</v>
      </c>
      <c r="AS1187" s="33"/>
      <c r="AT1187" s="1001"/>
      <c r="AU1187" s="1048"/>
      <c r="AV1187" s="987"/>
      <c r="AW1187" s="48" t="s">
        <v>38</v>
      </c>
      <c r="AX1187" s="33"/>
      <c r="AY1187" s="1001"/>
      <c r="AZ1187" s="1048"/>
      <c r="BA1187" s="987"/>
      <c r="BB1187" s="48" t="s">
        <v>38</v>
      </c>
      <c r="BC1187" s="33"/>
      <c r="BD1187" s="1001"/>
      <c r="BE1187" s="1048"/>
      <c r="BF1187" s="987"/>
      <c r="BG1187" s="48" t="s">
        <v>38</v>
      </c>
      <c r="BH1187" s="33"/>
      <c r="BI1187" s="1001"/>
      <c r="BJ1187" s="1048"/>
      <c r="BK1187" s="987"/>
      <c r="BL1187" s="79"/>
      <c r="BM1187" s="80"/>
      <c r="BN1187" s="1001"/>
      <c r="BO1187" s="977"/>
      <c r="BP1187" s="954"/>
      <c r="BQ1187" s="79"/>
      <c r="BR1187" s="80"/>
      <c r="BS1187" s="1001"/>
      <c r="BT1187" s="977"/>
      <c r="BU1187" s="954"/>
      <c r="BV1187" s="79"/>
      <c r="BW1187" s="80"/>
      <c r="BX1187" s="1001"/>
      <c r="BY1187" s="977"/>
      <c r="BZ1187" s="954"/>
      <c r="CA1187" s="1080"/>
      <c r="CB1187" s="1020"/>
      <c r="CC1187" s="945"/>
    </row>
    <row r="1188" spans="1:81" ht="18" customHeight="1">
      <c r="A1188" s="1180"/>
      <c r="B1188" s="1143"/>
      <c r="C1188" s="1178"/>
      <c r="D1188" s="49" t="s">
        <v>44</v>
      </c>
      <c r="E1188" s="34"/>
      <c r="F1188" s="1001"/>
      <c r="G1188" s="1048"/>
      <c r="H1188" s="1096"/>
      <c r="I1188" s="49" t="s">
        <v>44</v>
      </c>
      <c r="J1188" s="34"/>
      <c r="K1188" s="1001"/>
      <c r="L1188" s="1048"/>
      <c r="M1188" s="1096"/>
      <c r="N1188" s="49" t="s">
        <v>44</v>
      </c>
      <c r="O1188" s="34"/>
      <c r="P1188" s="1001"/>
      <c r="Q1188" s="1048"/>
      <c r="R1188" s="987"/>
      <c r="S1188" s="49" t="s">
        <v>44</v>
      </c>
      <c r="T1188" s="34"/>
      <c r="U1188" s="1001"/>
      <c r="V1188" s="1048"/>
      <c r="W1188" s="987"/>
      <c r="X1188" s="49" t="s">
        <v>44</v>
      </c>
      <c r="Y1188" s="34"/>
      <c r="Z1188" s="1001"/>
      <c r="AA1188" s="1048"/>
      <c r="AB1188" s="987"/>
      <c r="AC1188" s="49" t="s">
        <v>44</v>
      </c>
      <c r="AD1188" s="34"/>
      <c r="AE1188" s="1001"/>
      <c r="AF1188" s="1048"/>
      <c r="AG1188" s="987"/>
      <c r="AH1188" s="49" t="s">
        <v>44</v>
      </c>
      <c r="AI1188" s="34"/>
      <c r="AJ1188" s="1001"/>
      <c r="AK1188" s="1048"/>
      <c r="AL1188" s="987"/>
      <c r="AM1188" s="49" t="s">
        <v>44</v>
      </c>
      <c r="AN1188" s="34"/>
      <c r="AO1188" s="1001"/>
      <c r="AP1188" s="1048"/>
      <c r="AQ1188" s="987"/>
      <c r="AR1188" s="49" t="s">
        <v>44</v>
      </c>
      <c r="AS1188" s="34"/>
      <c r="AT1188" s="1001"/>
      <c r="AU1188" s="1048"/>
      <c r="AV1188" s="987"/>
      <c r="AW1188" s="49" t="s">
        <v>44</v>
      </c>
      <c r="AX1188" s="34"/>
      <c r="AY1188" s="1001"/>
      <c r="AZ1188" s="1048"/>
      <c r="BA1188" s="987"/>
      <c r="BB1188" s="49" t="s">
        <v>44</v>
      </c>
      <c r="BC1188" s="34"/>
      <c r="BD1188" s="1001"/>
      <c r="BE1188" s="1048"/>
      <c r="BF1188" s="987"/>
      <c r="BG1188" s="49" t="s">
        <v>44</v>
      </c>
      <c r="BH1188" s="34"/>
      <c r="BI1188" s="1001"/>
      <c r="BJ1188" s="1048"/>
      <c r="BK1188" s="987"/>
      <c r="BL1188" s="72"/>
      <c r="BM1188" s="28"/>
      <c r="BN1188" s="1001"/>
      <c r="BO1188" s="977"/>
      <c r="BP1188" s="954"/>
      <c r="BQ1188" s="72"/>
      <c r="BR1188" s="28"/>
      <c r="BS1188" s="1001"/>
      <c r="BT1188" s="977"/>
      <c r="BU1188" s="954"/>
      <c r="BV1188" s="72"/>
      <c r="BW1188" s="28"/>
      <c r="BX1188" s="1001"/>
      <c r="BY1188" s="977"/>
      <c r="BZ1188" s="954"/>
      <c r="CA1188" s="1080"/>
      <c r="CB1188" s="1020"/>
      <c r="CC1188" s="945"/>
    </row>
    <row r="1189" spans="1:81" ht="18" customHeight="1" thickBot="1">
      <c r="A1189" s="1180"/>
      <c r="B1189" s="1143"/>
      <c r="C1189" s="1179"/>
      <c r="D1189" s="50" t="s">
        <v>45</v>
      </c>
      <c r="E1189" s="18">
        <f>E1187-E1188</f>
        <v>0</v>
      </c>
      <c r="F1189" s="1001"/>
      <c r="G1189" s="1049"/>
      <c r="H1189" s="1097"/>
      <c r="I1189" s="50" t="s">
        <v>45</v>
      </c>
      <c r="J1189" s="18">
        <f>J1187-J1188</f>
        <v>0</v>
      </c>
      <c r="K1189" s="1001"/>
      <c r="L1189" s="1049"/>
      <c r="M1189" s="1097"/>
      <c r="N1189" s="50" t="s">
        <v>88</v>
      </c>
      <c r="O1189" s="18">
        <f>O1187-O1188</f>
        <v>0</v>
      </c>
      <c r="P1189" s="1001"/>
      <c r="Q1189" s="1049"/>
      <c r="R1189" s="988"/>
      <c r="S1189" s="50" t="s">
        <v>88</v>
      </c>
      <c r="T1189" s="18">
        <f>T1187-T1188</f>
        <v>0</v>
      </c>
      <c r="U1189" s="1001"/>
      <c r="V1189" s="1049"/>
      <c r="W1189" s="988"/>
      <c r="X1189" s="50" t="s">
        <v>88</v>
      </c>
      <c r="Y1189" s="18">
        <f>Y1187-Y1188</f>
        <v>0</v>
      </c>
      <c r="Z1189" s="1001"/>
      <c r="AA1189" s="1049"/>
      <c r="AB1189" s="988"/>
      <c r="AC1189" s="50" t="s">
        <v>88</v>
      </c>
      <c r="AD1189" s="18">
        <f>AD1187-AD1188</f>
        <v>0</v>
      </c>
      <c r="AE1189" s="1001"/>
      <c r="AF1189" s="1049"/>
      <c r="AG1189" s="988"/>
      <c r="AH1189" s="50" t="s">
        <v>88</v>
      </c>
      <c r="AI1189" s="18">
        <f>AI1187-AI1188</f>
        <v>0</v>
      </c>
      <c r="AJ1189" s="1001"/>
      <c r="AK1189" s="1049"/>
      <c r="AL1189" s="988"/>
      <c r="AM1189" s="50" t="s">
        <v>88</v>
      </c>
      <c r="AN1189" s="18">
        <f>AN1187-AN1188</f>
        <v>0</v>
      </c>
      <c r="AO1189" s="1001"/>
      <c r="AP1189" s="1049"/>
      <c r="AQ1189" s="988"/>
      <c r="AR1189" s="50" t="s">
        <v>88</v>
      </c>
      <c r="AS1189" s="18">
        <f>AS1187-AS1188</f>
        <v>0</v>
      </c>
      <c r="AT1189" s="1001"/>
      <c r="AU1189" s="1049"/>
      <c r="AV1189" s="988"/>
      <c r="AW1189" s="50" t="s">
        <v>88</v>
      </c>
      <c r="AX1189" s="18">
        <f>AX1187-AX1188</f>
        <v>0</v>
      </c>
      <c r="AY1189" s="1001"/>
      <c r="AZ1189" s="1049"/>
      <c r="BA1189" s="988"/>
      <c r="BB1189" s="50" t="s">
        <v>88</v>
      </c>
      <c r="BC1189" s="18">
        <f>BC1187-BC1188</f>
        <v>0</v>
      </c>
      <c r="BD1189" s="1001"/>
      <c r="BE1189" s="1049"/>
      <c r="BF1189" s="988"/>
      <c r="BG1189" s="50" t="s">
        <v>88</v>
      </c>
      <c r="BH1189" s="18">
        <f>BH1187-BH1188</f>
        <v>0</v>
      </c>
      <c r="BI1189" s="1001"/>
      <c r="BJ1189" s="1049"/>
      <c r="BK1189" s="988"/>
      <c r="BL1189" s="81"/>
      <c r="BM1189" s="78"/>
      <c r="BN1189" s="1001"/>
      <c r="BO1189" s="978"/>
      <c r="BP1189" s="955"/>
      <c r="BQ1189" s="81"/>
      <c r="BR1189" s="78"/>
      <c r="BS1189" s="1001"/>
      <c r="BT1189" s="978"/>
      <c r="BU1189" s="955"/>
      <c r="BV1189" s="81"/>
      <c r="BW1189" s="78"/>
      <c r="BX1189" s="1001"/>
      <c r="BY1189" s="978"/>
      <c r="BZ1189" s="955"/>
      <c r="CA1189" s="1081"/>
      <c r="CB1189" s="1021"/>
      <c r="CC1189" s="945">
        <f t="shared" ref="CC1189:CC1209" si="513">BK1189+BF1189+BA1189+AV1189+AQ1189+AL1189+AG1189+AB1189+W1189+R1189</f>
        <v>0</v>
      </c>
    </row>
    <row r="1190" spans="1:81" ht="18" customHeight="1" thickBot="1">
      <c r="A1190" s="1180"/>
      <c r="B1190" s="1143"/>
      <c r="C1190" s="1145" t="s">
        <v>41</v>
      </c>
      <c r="D1190" s="44" t="s">
        <v>118</v>
      </c>
      <c r="E1190" s="35"/>
      <c r="F1190" s="1001"/>
      <c r="G1190" s="1045">
        <f>E1193*F1167-H1190</f>
        <v>0</v>
      </c>
      <c r="H1190" s="1095"/>
      <c r="I1190" s="44" t="s">
        <v>118</v>
      </c>
      <c r="J1190" s="35"/>
      <c r="K1190" s="1001"/>
      <c r="L1190" s="1045">
        <f>J1193*K1167-M1190</f>
        <v>0</v>
      </c>
      <c r="M1190" s="1095"/>
      <c r="N1190" s="44" t="s">
        <v>119</v>
      </c>
      <c r="O1190" s="35"/>
      <c r="P1190" s="1001"/>
      <c r="Q1190" s="1045">
        <f>O1193*P1167-R1190</f>
        <v>0</v>
      </c>
      <c r="R1190" s="961">
        <f>IF(O1190="",0,ROUND(SUM(R1167:R1181)*O1190*P1167/職員設定!$C$7,0))</f>
        <v>0</v>
      </c>
      <c r="S1190" s="44" t="s">
        <v>119</v>
      </c>
      <c r="T1190" s="35"/>
      <c r="U1190" s="1001"/>
      <c r="V1190" s="1045">
        <f>T1193*U1167-W1190</f>
        <v>0</v>
      </c>
      <c r="W1190" s="961">
        <f>IF(T1190="",0,ROUND(SUM(W1167:W1181)*T1190*U1167/職員設定!$C$7,0))</f>
        <v>0</v>
      </c>
      <c r="X1190" s="44" t="s">
        <v>119</v>
      </c>
      <c r="Y1190" s="35"/>
      <c r="Z1190" s="1001"/>
      <c r="AA1190" s="1045">
        <f>Y1193*Z1167-AB1190</f>
        <v>0</v>
      </c>
      <c r="AB1190" s="961">
        <f>IF(Y1190="",0,ROUND(SUM(AB1167:AB1181)*Y1190*Z1167/職員設定!$C$7,0))</f>
        <v>0</v>
      </c>
      <c r="AC1190" s="44" t="s">
        <v>119</v>
      </c>
      <c r="AD1190" s="35"/>
      <c r="AE1190" s="1001"/>
      <c r="AF1190" s="1045">
        <f>AD1193*AE1167-AG1190</f>
        <v>0</v>
      </c>
      <c r="AG1190" s="961">
        <f>IF(AD1190="",0,ROUND(SUM(AG1167:AG1181)*AD1190*AE1167/職員設定!$C$7,0))</f>
        <v>0</v>
      </c>
      <c r="AH1190" s="44" t="s">
        <v>119</v>
      </c>
      <c r="AI1190" s="35"/>
      <c r="AJ1190" s="1001"/>
      <c r="AK1190" s="1045">
        <f>AI1193*AJ1167-AL1190</f>
        <v>0</v>
      </c>
      <c r="AL1190" s="961">
        <f>IF(AI1190="",0,ROUND(SUM(AL1167:AL1181)*AI1190*AJ1167/職員設定!$C$7,0))</f>
        <v>0</v>
      </c>
      <c r="AM1190" s="44" t="s">
        <v>119</v>
      </c>
      <c r="AN1190" s="35"/>
      <c r="AO1190" s="1001"/>
      <c r="AP1190" s="1045">
        <f>AN1193*AO1167-AQ1190</f>
        <v>0</v>
      </c>
      <c r="AQ1190" s="961">
        <f>IF(AN1190="",0,ROUND(SUM(AQ1167:AQ1181)*AN1190*AO1167/職員設定!$C$7,0))</f>
        <v>0</v>
      </c>
      <c r="AR1190" s="44" t="s">
        <v>119</v>
      </c>
      <c r="AS1190" s="35"/>
      <c r="AT1190" s="1001"/>
      <c r="AU1190" s="1045">
        <f>AS1193*AT1167-AV1190</f>
        <v>0</v>
      </c>
      <c r="AV1190" s="961">
        <f>IF(AS1190="",0,ROUND(SUM(AV1167:AV1181)*AS1190*AT1167/職員設定!$C$7,0))</f>
        <v>0</v>
      </c>
      <c r="AW1190" s="44" t="s">
        <v>119</v>
      </c>
      <c r="AX1190" s="35"/>
      <c r="AY1190" s="1001"/>
      <c r="AZ1190" s="1045">
        <f>AX1193*AY1167-BA1190</f>
        <v>0</v>
      </c>
      <c r="BA1190" s="961">
        <f>IF(AX1190="",0,ROUND(SUM(BA1167:BA1181)*AX1190*AY1167/職員設定!$C$7,0))</f>
        <v>0</v>
      </c>
      <c r="BB1190" s="44" t="s">
        <v>119</v>
      </c>
      <c r="BC1190" s="35"/>
      <c r="BD1190" s="1001"/>
      <c r="BE1190" s="1045">
        <f>BC1193*BD1167-BF1190</f>
        <v>0</v>
      </c>
      <c r="BF1190" s="961">
        <f>IF(BC1190="",0,ROUND(SUM(BF1167:BF1181)*BC1190*BD1167/職員設定!$C$7,0))</f>
        <v>0</v>
      </c>
      <c r="BG1190" s="44" t="s">
        <v>119</v>
      </c>
      <c r="BH1190" s="35"/>
      <c r="BI1190" s="1001"/>
      <c r="BJ1190" s="1045">
        <f>BH1193*BI1167-BK1190</f>
        <v>0</v>
      </c>
      <c r="BK1190" s="961">
        <f>IF(BH1190="",0,ROUND(SUM(BK1167:BK1181)*BH1190*BI1167/職員設定!$C$7,0))</f>
        <v>0</v>
      </c>
      <c r="BL1190" s="75"/>
      <c r="BM1190" s="82"/>
      <c r="BN1190" s="1001"/>
      <c r="BO1190" s="966"/>
      <c r="BP1190" s="953"/>
      <c r="BQ1190" s="75"/>
      <c r="BR1190" s="82"/>
      <c r="BS1190" s="1001"/>
      <c r="BT1190" s="966"/>
      <c r="BU1190" s="953"/>
      <c r="BV1190" s="75"/>
      <c r="BW1190" s="82"/>
      <c r="BX1190" s="1001"/>
      <c r="BY1190" s="966"/>
      <c r="BZ1190" s="953"/>
      <c r="CA1190" s="1082">
        <f t="shared" ref="CA1190" si="514">BJ1190+BK1190+BE1190+BF1190+AZ1190+BA1190+AU1190+AV1190+AP1190+AQ1190+AK1190+AL1190+AF1190+AG1190+AA1190+AB1190+V1190+W1190+Q1190+R1190+L1190+M1190+G1190+H1190</f>
        <v>0</v>
      </c>
      <c r="CB1190" s="1024">
        <f t="shared" ref="CB1190" si="515">H1190+M1190</f>
        <v>0</v>
      </c>
      <c r="CC1190" s="946">
        <f>BK1190+BF1190+BA1190+AV1190+AQ1190+AL1190+AG1190+AB1190+W1190+R1190</f>
        <v>0</v>
      </c>
    </row>
    <row r="1191" spans="1:81" ht="18" customHeight="1" thickBot="1">
      <c r="A1191" s="1180"/>
      <c r="B1191" s="1143"/>
      <c r="C1191" s="1146"/>
      <c r="D1191" s="48" t="s">
        <v>38</v>
      </c>
      <c r="E1191" s="33"/>
      <c r="F1191" s="1001"/>
      <c r="G1191" s="1046"/>
      <c r="H1191" s="1096"/>
      <c r="I1191" s="48" t="s">
        <v>38</v>
      </c>
      <c r="J1191" s="33"/>
      <c r="K1191" s="1001"/>
      <c r="L1191" s="1046"/>
      <c r="M1191" s="1096"/>
      <c r="N1191" s="48" t="s">
        <v>38</v>
      </c>
      <c r="O1191" s="33"/>
      <c r="P1191" s="1001"/>
      <c r="Q1191" s="1046"/>
      <c r="R1191" s="979"/>
      <c r="S1191" s="48" t="s">
        <v>38</v>
      </c>
      <c r="T1191" s="33"/>
      <c r="U1191" s="1001"/>
      <c r="V1191" s="1046"/>
      <c r="W1191" s="979"/>
      <c r="X1191" s="48" t="s">
        <v>38</v>
      </c>
      <c r="Y1191" s="33"/>
      <c r="Z1191" s="1001"/>
      <c r="AA1191" s="1046"/>
      <c r="AB1191" s="979"/>
      <c r="AC1191" s="48" t="s">
        <v>38</v>
      </c>
      <c r="AD1191" s="33"/>
      <c r="AE1191" s="1001"/>
      <c r="AF1191" s="1046"/>
      <c r="AG1191" s="979"/>
      <c r="AH1191" s="48" t="s">
        <v>38</v>
      </c>
      <c r="AI1191" s="33"/>
      <c r="AJ1191" s="1001"/>
      <c r="AK1191" s="1046"/>
      <c r="AL1191" s="979"/>
      <c r="AM1191" s="48" t="s">
        <v>38</v>
      </c>
      <c r="AN1191" s="33"/>
      <c r="AO1191" s="1001"/>
      <c r="AP1191" s="1046"/>
      <c r="AQ1191" s="979"/>
      <c r="AR1191" s="48" t="s">
        <v>38</v>
      </c>
      <c r="AS1191" s="33"/>
      <c r="AT1191" s="1001"/>
      <c r="AU1191" s="1046"/>
      <c r="AV1191" s="979"/>
      <c r="AW1191" s="48" t="s">
        <v>38</v>
      </c>
      <c r="AX1191" s="33"/>
      <c r="AY1191" s="1001"/>
      <c r="AZ1191" s="1046"/>
      <c r="BA1191" s="979"/>
      <c r="BB1191" s="48" t="s">
        <v>38</v>
      </c>
      <c r="BC1191" s="33"/>
      <c r="BD1191" s="1001"/>
      <c r="BE1191" s="1046"/>
      <c r="BF1191" s="979"/>
      <c r="BG1191" s="48" t="s">
        <v>38</v>
      </c>
      <c r="BH1191" s="33"/>
      <c r="BI1191" s="1001"/>
      <c r="BJ1191" s="1046"/>
      <c r="BK1191" s="979"/>
      <c r="BL1191" s="79"/>
      <c r="BM1191" s="80"/>
      <c r="BN1191" s="1001"/>
      <c r="BO1191" s="967"/>
      <c r="BP1191" s="954"/>
      <c r="BQ1191" s="79"/>
      <c r="BR1191" s="80"/>
      <c r="BS1191" s="1001"/>
      <c r="BT1191" s="967"/>
      <c r="BU1191" s="954"/>
      <c r="BV1191" s="79"/>
      <c r="BW1191" s="80"/>
      <c r="BX1191" s="1001"/>
      <c r="BY1191" s="967"/>
      <c r="BZ1191" s="954"/>
      <c r="CA1191" s="1004"/>
      <c r="CB1191" s="1020"/>
      <c r="CC1191" s="946"/>
    </row>
    <row r="1192" spans="1:81" s="230" customFormat="1" ht="18" customHeight="1" thickBot="1">
      <c r="A1192" s="1180"/>
      <c r="B1192" s="1143"/>
      <c r="C1192" s="1146"/>
      <c r="D1192" s="468" t="s">
        <v>46</v>
      </c>
      <c r="E1192" s="6">
        <f>ROUND(E1190*職員設定!O29,0)</f>
        <v>0</v>
      </c>
      <c r="F1192" s="1001"/>
      <c r="G1192" s="1046"/>
      <c r="H1192" s="1096"/>
      <c r="I1192" s="468" t="s">
        <v>46</v>
      </c>
      <c r="J1192" s="6">
        <f>ROUND(J1190*職員設定!O29,0)</f>
        <v>0</v>
      </c>
      <c r="K1192" s="1001"/>
      <c r="L1192" s="1046"/>
      <c r="M1192" s="1096"/>
      <c r="N1192" s="468" t="s">
        <v>46</v>
      </c>
      <c r="O1192" s="6">
        <f>ROUND(O1190*職員設定!$O$29,0)</f>
        <v>0</v>
      </c>
      <c r="P1192" s="1001"/>
      <c r="Q1192" s="1046"/>
      <c r="R1192" s="979"/>
      <c r="S1192" s="468" t="s">
        <v>46</v>
      </c>
      <c r="T1192" s="6">
        <f>ROUND(T1190*職員設定!$O$29,0)</f>
        <v>0</v>
      </c>
      <c r="U1192" s="1001"/>
      <c r="V1192" s="1046"/>
      <c r="W1192" s="979"/>
      <c r="X1192" s="468" t="s">
        <v>46</v>
      </c>
      <c r="Y1192" s="6">
        <f>ROUND(Y1190*職員設定!$O$29,0)</f>
        <v>0</v>
      </c>
      <c r="Z1192" s="1001"/>
      <c r="AA1192" s="1046"/>
      <c r="AB1192" s="979"/>
      <c r="AC1192" s="468" t="s">
        <v>46</v>
      </c>
      <c r="AD1192" s="6">
        <f>ROUND(AD1190*職員設定!$O$29,0)</f>
        <v>0</v>
      </c>
      <c r="AE1192" s="1001"/>
      <c r="AF1192" s="1046"/>
      <c r="AG1192" s="979"/>
      <c r="AH1192" s="468" t="s">
        <v>46</v>
      </c>
      <c r="AI1192" s="6">
        <f>ROUND(AI1190*職員設定!$O$29,0)</f>
        <v>0</v>
      </c>
      <c r="AJ1192" s="1001"/>
      <c r="AK1192" s="1046"/>
      <c r="AL1192" s="979"/>
      <c r="AM1192" s="468" t="s">
        <v>46</v>
      </c>
      <c r="AN1192" s="6">
        <f>ROUND(AN1190*職員設定!$O$29,0)</f>
        <v>0</v>
      </c>
      <c r="AO1192" s="1001"/>
      <c r="AP1192" s="1046"/>
      <c r="AQ1192" s="979"/>
      <c r="AR1192" s="468" t="s">
        <v>46</v>
      </c>
      <c r="AS1192" s="6">
        <f>ROUND(AS1190*職員設定!$O$29,0)</f>
        <v>0</v>
      </c>
      <c r="AT1192" s="1001"/>
      <c r="AU1192" s="1046"/>
      <c r="AV1192" s="979"/>
      <c r="AW1192" s="468" t="s">
        <v>46</v>
      </c>
      <c r="AX1192" s="6">
        <f>ROUND(AX1190*職員設定!$O$29,0)</f>
        <v>0</v>
      </c>
      <c r="AY1192" s="1001"/>
      <c r="AZ1192" s="1046"/>
      <c r="BA1192" s="979"/>
      <c r="BB1192" s="468" t="s">
        <v>46</v>
      </c>
      <c r="BC1192" s="6">
        <f>ROUND(BC1190*職員設定!$O$29,0)</f>
        <v>0</v>
      </c>
      <c r="BD1192" s="1001"/>
      <c r="BE1192" s="1046"/>
      <c r="BF1192" s="979"/>
      <c r="BG1192" s="468" t="s">
        <v>46</v>
      </c>
      <c r="BH1192" s="6">
        <f>ROUND(BH1190*職員設定!$O$29,0)</f>
        <v>0</v>
      </c>
      <c r="BI1192" s="1001"/>
      <c r="BJ1192" s="1046"/>
      <c r="BK1192" s="979"/>
      <c r="BL1192" s="434"/>
      <c r="BM1192" s="28"/>
      <c r="BN1192" s="1001"/>
      <c r="BO1192" s="967"/>
      <c r="BP1192" s="954"/>
      <c r="BQ1192" s="434"/>
      <c r="BR1192" s="28"/>
      <c r="BS1192" s="1001"/>
      <c r="BT1192" s="967"/>
      <c r="BU1192" s="954"/>
      <c r="BV1192" s="434"/>
      <c r="BW1192" s="28"/>
      <c r="BX1192" s="1001"/>
      <c r="BY1192" s="967"/>
      <c r="BZ1192" s="954"/>
      <c r="CA1192" s="1004"/>
      <c r="CB1192" s="1020"/>
      <c r="CC1192" s="946"/>
    </row>
    <row r="1193" spans="1:81" ht="18" customHeight="1" thickBot="1">
      <c r="A1193" s="1180"/>
      <c r="B1193" s="1143"/>
      <c r="C1193" s="1147"/>
      <c r="D1193" s="52" t="s">
        <v>47</v>
      </c>
      <c r="E1193" s="19">
        <f>E1191-E1192</f>
        <v>0</v>
      </c>
      <c r="F1193" s="1001"/>
      <c r="G1193" s="1047"/>
      <c r="H1193" s="1097"/>
      <c r="I1193" s="52" t="s">
        <v>47</v>
      </c>
      <c r="J1193" s="19">
        <f>J1191-J1192</f>
        <v>0</v>
      </c>
      <c r="K1193" s="1001"/>
      <c r="L1193" s="1047"/>
      <c r="M1193" s="1097"/>
      <c r="N1193" s="52" t="s">
        <v>89</v>
      </c>
      <c r="O1193" s="19">
        <f>O1191-O1192</f>
        <v>0</v>
      </c>
      <c r="P1193" s="1001"/>
      <c r="Q1193" s="1047"/>
      <c r="R1193" s="980"/>
      <c r="S1193" s="52" t="s">
        <v>89</v>
      </c>
      <c r="T1193" s="19">
        <f>T1191-T1192</f>
        <v>0</v>
      </c>
      <c r="U1193" s="1001"/>
      <c r="V1193" s="1047"/>
      <c r="W1193" s="980"/>
      <c r="X1193" s="52" t="s">
        <v>89</v>
      </c>
      <c r="Y1193" s="19">
        <f>Y1191-Y1192</f>
        <v>0</v>
      </c>
      <c r="Z1193" s="1001"/>
      <c r="AA1193" s="1047"/>
      <c r="AB1193" s="980"/>
      <c r="AC1193" s="52" t="s">
        <v>89</v>
      </c>
      <c r="AD1193" s="19">
        <f>AD1191-AD1192</f>
        <v>0</v>
      </c>
      <c r="AE1193" s="1001"/>
      <c r="AF1193" s="1047"/>
      <c r="AG1193" s="980"/>
      <c r="AH1193" s="52" t="s">
        <v>89</v>
      </c>
      <c r="AI1193" s="19">
        <f>AI1191-AI1192</f>
        <v>0</v>
      </c>
      <c r="AJ1193" s="1001"/>
      <c r="AK1193" s="1047"/>
      <c r="AL1193" s="980"/>
      <c r="AM1193" s="52" t="s">
        <v>89</v>
      </c>
      <c r="AN1193" s="19">
        <f>AN1191-AN1192</f>
        <v>0</v>
      </c>
      <c r="AO1193" s="1001"/>
      <c r="AP1193" s="1047"/>
      <c r="AQ1193" s="980"/>
      <c r="AR1193" s="52" t="s">
        <v>89</v>
      </c>
      <c r="AS1193" s="19">
        <f>AS1191-AS1192</f>
        <v>0</v>
      </c>
      <c r="AT1193" s="1001"/>
      <c r="AU1193" s="1047"/>
      <c r="AV1193" s="980"/>
      <c r="AW1193" s="52" t="s">
        <v>89</v>
      </c>
      <c r="AX1193" s="19">
        <f>AX1191-AX1192</f>
        <v>0</v>
      </c>
      <c r="AY1193" s="1001"/>
      <c r="AZ1193" s="1047"/>
      <c r="BA1193" s="980"/>
      <c r="BB1193" s="52" t="s">
        <v>89</v>
      </c>
      <c r="BC1193" s="19">
        <f>BC1191-BC1192</f>
        <v>0</v>
      </c>
      <c r="BD1193" s="1001"/>
      <c r="BE1193" s="1047"/>
      <c r="BF1193" s="980"/>
      <c r="BG1193" s="52" t="s">
        <v>89</v>
      </c>
      <c r="BH1193" s="19">
        <f>BH1191-BH1192</f>
        <v>0</v>
      </c>
      <c r="BI1193" s="1001"/>
      <c r="BJ1193" s="1047"/>
      <c r="BK1193" s="980"/>
      <c r="BL1193" s="83"/>
      <c r="BM1193" s="84"/>
      <c r="BN1193" s="1001"/>
      <c r="BO1193" s="968"/>
      <c r="BP1193" s="955"/>
      <c r="BQ1193" s="83"/>
      <c r="BR1193" s="84"/>
      <c r="BS1193" s="1001"/>
      <c r="BT1193" s="968"/>
      <c r="BU1193" s="955"/>
      <c r="BV1193" s="83"/>
      <c r="BW1193" s="84"/>
      <c r="BX1193" s="1001"/>
      <c r="BY1193" s="968"/>
      <c r="BZ1193" s="955"/>
      <c r="CA1193" s="1005"/>
      <c r="CB1193" s="1021"/>
      <c r="CC1193" s="946">
        <f t="shared" si="513"/>
        <v>0</v>
      </c>
    </row>
    <row r="1194" spans="1:81" ht="18" customHeight="1" thickBot="1">
      <c r="A1194" s="1180"/>
      <c r="B1194" s="1143"/>
      <c r="C1194" s="1145" t="s">
        <v>42</v>
      </c>
      <c r="D1194" s="44" t="s">
        <v>5</v>
      </c>
      <c r="E1194" s="35">
        <v>0.25</v>
      </c>
      <c r="F1194" s="1001"/>
      <c r="G1194" s="1045">
        <f>E1197*F1167-H1194</f>
        <v>8</v>
      </c>
      <c r="H1194" s="1095"/>
      <c r="I1194" s="44" t="s">
        <v>5</v>
      </c>
      <c r="J1194" s="35"/>
      <c r="K1194" s="1001"/>
      <c r="L1194" s="1045">
        <f>J1197*K1167-M1194</f>
        <v>0</v>
      </c>
      <c r="M1194" s="1095"/>
      <c r="N1194" s="44" t="s">
        <v>5</v>
      </c>
      <c r="O1194" s="35">
        <v>1.1659999999999999</v>
      </c>
      <c r="P1194" s="1001"/>
      <c r="Q1194" s="1045">
        <f>O1197*P1167-R1194</f>
        <v>1</v>
      </c>
      <c r="R1194" s="961">
        <f>IF(O1194="",0,ROUND(SUM(R1167:R1181)*O1194*P1167*1.25/職員設定!$C$7,0))</f>
        <v>35</v>
      </c>
      <c r="S1194" s="44" t="s">
        <v>5</v>
      </c>
      <c r="T1194" s="35"/>
      <c r="U1194" s="1001"/>
      <c r="V1194" s="1045">
        <f>T1197*U1167-W1194</f>
        <v>0</v>
      </c>
      <c r="W1194" s="961">
        <f>IF(T1194="",0,ROUND(SUM(W1167:W1181)*T1194*U1167*1.25/職員設定!$C$7,0))</f>
        <v>0</v>
      </c>
      <c r="X1194" s="44" t="s">
        <v>5</v>
      </c>
      <c r="Y1194" s="35">
        <v>2.1669999999999998</v>
      </c>
      <c r="Z1194" s="1001"/>
      <c r="AA1194" s="1045">
        <f>Y1197*Z1167-AB1194</f>
        <v>1</v>
      </c>
      <c r="AB1194" s="961">
        <f>IF(Y1194="",0,ROUND(SUM(AB1167:AB1181)*Y1194*Z1167*1.25/職員設定!$C$7,0))</f>
        <v>64</v>
      </c>
      <c r="AC1194" s="44" t="s">
        <v>5</v>
      </c>
      <c r="AD1194" s="35"/>
      <c r="AE1194" s="1001"/>
      <c r="AF1194" s="1045">
        <f>AD1197*AE1167-AG1194</f>
        <v>0</v>
      </c>
      <c r="AG1194" s="961">
        <f>IF(AD1194="",0,ROUND(SUM(AG1167:AG1181)*AD1194*AE1167*1.25/職員設定!$C$7,0))</f>
        <v>0</v>
      </c>
      <c r="AH1194" s="44" t="s">
        <v>5</v>
      </c>
      <c r="AI1194" s="35"/>
      <c r="AJ1194" s="1001"/>
      <c r="AK1194" s="1045">
        <f>AI1197*AJ1167-AL1194</f>
        <v>0</v>
      </c>
      <c r="AL1194" s="961">
        <f>IF(AI1194="",0,ROUND(SUM(AL1167:AL1181)*AI1194*AJ1167*1.25/職員設定!$C$7,0))</f>
        <v>0</v>
      </c>
      <c r="AM1194" s="44" t="s">
        <v>5</v>
      </c>
      <c r="AN1194" s="35"/>
      <c r="AO1194" s="1001"/>
      <c r="AP1194" s="1045">
        <f>AN1197*AO1167-AQ1194</f>
        <v>0</v>
      </c>
      <c r="AQ1194" s="961">
        <f>IF(AN1194="",0,ROUND(SUM(AQ1167:AQ1181)*AN1194*AO1167*1.25/職員設定!$C$7,0))</f>
        <v>0</v>
      </c>
      <c r="AR1194" s="44" t="s">
        <v>5</v>
      </c>
      <c r="AS1194" s="35"/>
      <c r="AT1194" s="1001"/>
      <c r="AU1194" s="1045">
        <f>AS1197*AT1167-AV1194</f>
        <v>0</v>
      </c>
      <c r="AV1194" s="961">
        <f>IF(AS1194="",0,ROUND(SUM(AV1167:AV1181)*AS1194*AT1167*1.25/職員設定!$C$7,0))</f>
        <v>0</v>
      </c>
      <c r="AW1194" s="44" t="s">
        <v>5</v>
      </c>
      <c r="AX1194" s="35"/>
      <c r="AY1194" s="1001"/>
      <c r="AZ1194" s="1045">
        <f>AX1197*AY1167-BA1194</f>
        <v>0</v>
      </c>
      <c r="BA1194" s="961">
        <f>IF(AX1194="",0,ROUND(SUM(BA1167:BA1181)*AX1194*AY1167*1.25/職員設定!$C$7,0))</f>
        <v>0</v>
      </c>
      <c r="BB1194" s="44" t="s">
        <v>5</v>
      </c>
      <c r="BC1194" s="35"/>
      <c r="BD1194" s="1001"/>
      <c r="BE1194" s="1045">
        <f>BC1197*BD1167-BF1194</f>
        <v>0</v>
      </c>
      <c r="BF1194" s="961">
        <f>IF(BC1194="",0,ROUND(SUM(BF1167:BF1181)*BC1194*BD1167*1.25/職員設定!$C$7,0))</f>
        <v>0</v>
      </c>
      <c r="BG1194" s="44" t="s">
        <v>5</v>
      </c>
      <c r="BH1194" s="35"/>
      <c r="BI1194" s="1001"/>
      <c r="BJ1194" s="1045">
        <f>BH1197*BI1167-BK1194</f>
        <v>0</v>
      </c>
      <c r="BK1194" s="961">
        <f>IF(BH1194="",0,ROUND(SUM(BK1167:BK1181)*BH1194*BI1167*1.25/職員設定!$C$7,0))</f>
        <v>0</v>
      </c>
      <c r="BL1194" s="75"/>
      <c r="BM1194" s="82"/>
      <c r="BN1194" s="1001"/>
      <c r="BO1194" s="966"/>
      <c r="BP1194" s="953"/>
      <c r="BQ1194" s="75"/>
      <c r="BR1194" s="82"/>
      <c r="BS1194" s="1001"/>
      <c r="BT1194" s="966"/>
      <c r="BU1194" s="953"/>
      <c r="BV1194" s="75"/>
      <c r="BW1194" s="82"/>
      <c r="BX1194" s="1001"/>
      <c r="BY1194" s="966"/>
      <c r="BZ1194" s="953"/>
      <c r="CA1194" s="1082">
        <f t="shared" ref="CA1194" si="516">BJ1194+BK1194+BE1194+BF1194+AZ1194+BA1194+AU1194+AV1194+AP1194+AQ1194+AK1194+AL1194+AF1194+AG1194+AA1194+AB1194+V1194+W1194+Q1194+R1194+L1194+M1194+G1194+H1194</f>
        <v>109</v>
      </c>
      <c r="CB1194" s="1024">
        <f t="shared" ref="CB1194" si="517">H1194+M1194</f>
        <v>0</v>
      </c>
      <c r="CC1194" s="946">
        <f>BK1194+BF1194+BA1194+AV1194+AQ1194+AL1194+AG1194+AB1194+W1194+R1194</f>
        <v>99</v>
      </c>
    </row>
    <row r="1195" spans="1:81" ht="18" customHeight="1" thickBot="1">
      <c r="A1195" s="1180"/>
      <c r="B1195" s="1143"/>
      <c r="C1195" s="1146"/>
      <c r="D1195" s="48" t="s">
        <v>38</v>
      </c>
      <c r="E1195" s="33">
        <v>360</v>
      </c>
      <c r="F1195" s="1001"/>
      <c r="G1195" s="1046"/>
      <c r="H1195" s="1096"/>
      <c r="I1195" s="48" t="s">
        <v>38</v>
      </c>
      <c r="J1195" s="33"/>
      <c r="K1195" s="1001"/>
      <c r="L1195" s="1046"/>
      <c r="M1195" s="1096"/>
      <c r="N1195" s="48" t="s">
        <v>38</v>
      </c>
      <c r="O1195" s="33">
        <v>1678</v>
      </c>
      <c r="P1195" s="1001"/>
      <c r="Q1195" s="1046"/>
      <c r="R1195" s="979"/>
      <c r="S1195" s="48" t="s">
        <v>38</v>
      </c>
      <c r="T1195" s="33"/>
      <c r="U1195" s="1001"/>
      <c r="V1195" s="1046"/>
      <c r="W1195" s="979"/>
      <c r="X1195" s="48" t="s">
        <v>38</v>
      </c>
      <c r="Y1195" s="33">
        <v>3116</v>
      </c>
      <c r="Z1195" s="1001"/>
      <c r="AA1195" s="1046"/>
      <c r="AB1195" s="979"/>
      <c r="AC1195" s="48" t="s">
        <v>38</v>
      </c>
      <c r="AD1195" s="33"/>
      <c r="AE1195" s="1001"/>
      <c r="AF1195" s="1046"/>
      <c r="AG1195" s="979"/>
      <c r="AH1195" s="48" t="s">
        <v>38</v>
      </c>
      <c r="AI1195" s="33"/>
      <c r="AJ1195" s="1001"/>
      <c r="AK1195" s="1046"/>
      <c r="AL1195" s="979"/>
      <c r="AM1195" s="48" t="s">
        <v>38</v>
      </c>
      <c r="AN1195" s="33"/>
      <c r="AO1195" s="1001"/>
      <c r="AP1195" s="1046"/>
      <c r="AQ1195" s="979"/>
      <c r="AR1195" s="48" t="s">
        <v>38</v>
      </c>
      <c r="AS1195" s="33"/>
      <c r="AT1195" s="1001"/>
      <c r="AU1195" s="1046"/>
      <c r="AV1195" s="979"/>
      <c r="AW1195" s="48" t="s">
        <v>38</v>
      </c>
      <c r="AX1195" s="33"/>
      <c r="AY1195" s="1001"/>
      <c r="AZ1195" s="1046"/>
      <c r="BA1195" s="979"/>
      <c r="BB1195" s="48" t="s">
        <v>38</v>
      </c>
      <c r="BC1195" s="33"/>
      <c r="BD1195" s="1001"/>
      <c r="BE1195" s="1046"/>
      <c r="BF1195" s="979"/>
      <c r="BG1195" s="48" t="s">
        <v>38</v>
      </c>
      <c r="BH1195" s="33"/>
      <c r="BI1195" s="1001"/>
      <c r="BJ1195" s="1046"/>
      <c r="BK1195" s="979"/>
      <c r="BL1195" s="79"/>
      <c r="BM1195" s="80"/>
      <c r="BN1195" s="1001"/>
      <c r="BO1195" s="967"/>
      <c r="BP1195" s="954"/>
      <c r="BQ1195" s="79"/>
      <c r="BR1195" s="80"/>
      <c r="BS1195" s="1001"/>
      <c r="BT1195" s="967"/>
      <c r="BU1195" s="954"/>
      <c r="BV1195" s="79"/>
      <c r="BW1195" s="80"/>
      <c r="BX1195" s="1001"/>
      <c r="BY1195" s="967"/>
      <c r="BZ1195" s="954"/>
      <c r="CA1195" s="1004"/>
      <c r="CB1195" s="1020"/>
      <c r="CC1195" s="946"/>
    </row>
    <row r="1196" spans="1:81" s="230" customFormat="1" ht="18" customHeight="1" thickBot="1">
      <c r="A1196" s="1180"/>
      <c r="B1196" s="1143"/>
      <c r="C1196" s="1146"/>
      <c r="D1196" s="468" t="s">
        <v>6</v>
      </c>
      <c r="E1196" s="6">
        <f>ROUND(E1194*職員設定!P29,0)</f>
        <v>352</v>
      </c>
      <c r="F1196" s="1001"/>
      <c r="G1196" s="1046"/>
      <c r="H1196" s="1096"/>
      <c r="I1196" s="468" t="s">
        <v>6</v>
      </c>
      <c r="J1196" s="6">
        <f>ROUND(J1194*職員設定!P29,0)</f>
        <v>0</v>
      </c>
      <c r="K1196" s="1001"/>
      <c r="L1196" s="1046"/>
      <c r="M1196" s="1096"/>
      <c r="N1196" s="468" t="s">
        <v>6</v>
      </c>
      <c r="O1196" s="6">
        <f>ROUND(O1194*職員設定!$P$29,0)</f>
        <v>1642</v>
      </c>
      <c r="P1196" s="1001"/>
      <c r="Q1196" s="1046"/>
      <c r="R1196" s="979"/>
      <c r="S1196" s="468" t="s">
        <v>6</v>
      </c>
      <c r="T1196" s="6">
        <f>ROUND(T1194*職員設定!$P$29,0)</f>
        <v>0</v>
      </c>
      <c r="U1196" s="1001"/>
      <c r="V1196" s="1046"/>
      <c r="W1196" s="979"/>
      <c r="X1196" s="468" t="s">
        <v>6</v>
      </c>
      <c r="Y1196" s="6">
        <f>ROUND(Y1194*職員設定!$P$29,0)</f>
        <v>3051</v>
      </c>
      <c r="Z1196" s="1001"/>
      <c r="AA1196" s="1046"/>
      <c r="AB1196" s="979"/>
      <c r="AC1196" s="468" t="s">
        <v>6</v>
      </c>
      <c r="AD1196" s="6">
        <f>ROUND(AD1194*職員設定!$P$29,0)</f>
        <v>0</v>
      </c>
      <c r="AE1196" s="1001"/>
      <c r="AF1196" s="1046"/>
      <c r="AG1196" s="979"/>
      <c r="AH1196" s="468" t="s">
        <v>6</v>
      </c>
      <c r="AI1196" s="6">
        <f>ROUND(AI1194*職員設定!$P$29,0)</f>
        <v>0</v>
      </c>
      <c r="AJ1196" s="1001"/>
      <c r="AK1196" s="1046"/>
      <c r="AL1196" s="979"/>
      <c r="AM1196" s="468" t="s">
        <v>6</v>
      </c>
      <c r="AN1196" s="6">
        <f>ROUND(AN1194*職員設定!$P$29,0)</f>
        <v>0</v>
      </c>
      <c r="AO1196" s="1001"/>
      <c r="AP1196" s="1046"/>
      <c r="AQ1196" s="979"/>
      <c r="AR1196" s="468" t="s">
        <v>6</v>
      </c>
      <c r="AS1196" s="6">
        <f>ROUND(AS1194*職員設定!$P$29,0)</f>
        <v>0</v>
      </c>
      <c r="AT1196" s="1001"/>
      <c r="AU1196" s="1046"/>
      <c r="AV1196" s="979"/>
      <c r="AW1196" s="468" t="s">
        <v>6</v>
      </c>
      <c r="AX1196" s="6">
        <f>ROUND(AX1194*職員設定!$P$29,0)</f>
        <v>0</v>
      </c>
      <c r="AY1196" s="1001"/>
      <c r="AZ1196" s="1046"/>
      <c r="BA1196" s="979"/>
      <c r="BB1196" s="468" t="s">
        <v>6</v>
      </c>
      <c r="BC1196" s="6">
        <f>ROUND(BC1194*職員設定!$P$29,0)</f>
        <v>0</v>
      </c>
      <c r="BD1196" s="1001"/>
      <c r="BE1196" s="1046"/>
      <c r="BF1196" s="979"/>
      <c r="BG1196" s="468" t="s">
        <v>6</v>
      </c>
      <c r="BH1196" s="6">
        <f>ROUND(BH1194*職員設定!$P$29,0)</f>
        <v>0</v>
      </c>
      <c r="BI1196" s="1001"/>
      <c r="BJ1196" s="1046"/>
      <c r="BK1196" s="979"/>
      <c r="BL1196" s="434"/>
      <c r="BM1196" s="28"/>
      <c r="BN1196" s="1001"/>
      <c r="BO1196" s="967"/>
      <c r="BP1196" s="954"/>
      <c r="BQ1196" s="434"/>
      <c r="BR1196" s="28"/>
      <c r="BS1196" s="1001"/>
      <c r="BT1196" s="967"/>
      <c r="BU1196" s="954"/>
      <c r="BV1196" s="434"/>
      <c r="BW1196" s="28"/>
      <c r="BX1196" s="1001"/>
      <c r="BY1196" s="967"/>
      <c r="BZ1196" s="954"/>
      <c r="CA1196" s="1004"/>
      <c r="CB1196" s="1020"/>
      <c r="CC1196" s="946"/>
    </row>
    <row r="1197" spans="1:81" ht="18" customHeight="1" thickBot="1">
      <c r="A1197" s="1180"/>
      <c r="B1197" s="1143"/>
      <c r="C1197" s="1147"/>
      <c r="D1197" s="53" t="s">
        <v>7</v>
      </c>
      <c r="E1197" s="19">
        <f>E1195-E1196</f>
        <v>8</v>
      </c>
      <c r="F1197" s="1001"/>
      <c r="G1197" s="1047"/>
      <c r="H1197" s="1097"/>
      <c r="I1197" s="53" t="s">
        <v>7</v>
      </c>
      <c r="J1197" s="19">
        <f>J1195-J1196</f>
        <v>0</v>
      </c>
      <c r="K1197" s="1001"/>
      <c r="L1197" s="1047"/>
      <c r="M1197" s="1097"/>
      <c r="N1197" s="53" t="s">
        <v>7</v>
      </c>
      <c r="O1197" s="19">
        <f>O1195-O1196</f>
        <v>36</v>
      </c>
      <c r="P1197" s="1001"/>
      <c r="Q1197" s="1047"/>
      <c r="R1197" s="980"/>
      <c r="S1197" s="53" t="s">
        <v>7</v>
      </c>
      <c r="T1197" s="19">
        <f>T1195-T1196</f>
        <v>0</v>
      </c>
      <c r="U1197" s="1001"/>
      <c r="V1197" s="1047"/>
      <c r="W1197" s="980"/>
      <c r="X1197" s="53" t="s">
        <v>7</v>
      </c>
      <c r="Y1197" s="19">
        <f>Y1195-Y1196</f>
        <v>65</v>
      </c>
      <c r="Z1197" s="1001"/>
      <c r="AA1197" s="1047"/>
      <c r="AB1197" s="980"/>
      <c r="AC1197" s="53" t="s">
        <v>7</v>
      </c>
      <c r="AD1197" s="19">
        <f>AD1195-AD1196</f>
        <v>0</v>
      </c>
      <c r="AE1197" s="1001"/>
      <c r="AF1197" s="1047"/>
      <c r="AG1197" s="980"/>
      <c r="AH1197" s="53" t="s">
        <v>7</v>
      </c>
      <c r="AI1197" s="19">
        <f>AI1195-AI1196</f>
        <v>0</v>
      </c>
      <c r="AJ1197" s="1001"/>
      <c r="AK1197" s="1047"/>
      <c r="AL1197" s="980"/>
      <c r="AM1197" s="53" t="s">
        <v>7</v>
      </c>
      <c r="AN1197" s="19">
        <f>AN1195-AN1196</f>
        <v>0</v>
      </c>
      <c r="AO1197" s="1001"/>
      <c r="AP1197" s="1047"/>
      <c r="AQ1197" s="980"/>
      <c r="AR1197" s="53" t="s">
        <v>7</v>
      </c>
      <c r="AS1197" s="19">
        <f>AS1195-AS1196</f>
        <v>0</v>
      </c>
      <c r="AT1197" s="1001"/>
      <c r="AU1197" s="1047"/>
      <c r="AV1197" s="980"/>
      <c r="AW1197" s="53" t="s">
        <v>7</v>
      </c>
      <c r="AX1197" s="19">
        <f>AX1195-AX1196</f>
        <v>0</v>
      </c>
      <c r="AY1197" s="1001"/>
      <c r="AZ1197" s="1047"/>
      <c r="BA1197" s="980"/>
      <c r="BB1197" s="53" t="s">
        <v>7</v>
      </c>
      <c r="BC1197" s="19">
        <f>BC1195-BC1196</f>
        <v>0</v>
      </c>
      <c r="BD1197" s="1001"/>
      <c r="BE1197" s="1047"/>
      <c r="BF1197" s="980"/>
      <c r="BG1197" s="53" t="s">
        <v>7</v>
      </c>
      <c r="BH1197" s="19">
        <f>BH1195-BH1196</f>
        <v>0</v>
      </c>
      <c r="BI1197" s="1001"/>
      <c r="BJ1197" s="1047"/>
      <c r="BK1197" s="980"/>
      <c r="BL1197" s="85"/>
      <c r="BM1197" s="84"/>
      <c r="BN1197" s="1001"/>
      <c r="BO1197" s="968"/>
      <c r="BP1197" s="955"/>
      <c r="BQ1197" s="85"/>
      <c r="BR1197" s="84"/>
      <c r="BS1197" s="1001"/>
      <c r="BT1197" s="968"/>
      <c r="BU1197" s="955"/>
      <c r="BV1197" s="85"/>
      <c r="BW1197" s="84"/>
      <c r="BX1197" s="1001"/>
      <c r="BY1197" s="968"/>
      <c r="BZ1197" s="955"/>
      <c r="CA1197" s="1005"/>
      <c r="CB1197" s="1021"/>
      <c r="CC1197" s="946">
        <f t="shared" si="513"/>
        <v>0</v>
      </c>
    </row>
    <row r="1198" spans="1:81" ht="18" customHeight="1" thickBot="1">
      <c r="A1198" s="1180"/>
      <c r="B1198" s="1143"/>
      <c r="C1198" s="1145" t="s">
        <v>40</v>
      </c>
      <c r="D1198" s="44" t="s">
        <v>8</v>
      </c>
      <c r="E1198" s="35"/>
      <c r="F1198" s="1001"/>
      <c r="G1198" s="1045">
        <f>E1201*F1167-H1198</f>
        <v>0</v>
      </c>
      <c r="H1198" s="1095"/>
      <c r="I1198" s="44" t="s">
        <v>8</v>
      </c>
      <c r="J1198" s="35"/>
      <c r="K1198" s="1001"/>
      <c r="L1198" s="1045">
        <f>J1201*K1167-M1198</f>
        <v>0</v>
      </c>
      <c r="M1198" s="1095"/>
      <c r="N1198" s="44" t="s">
        <v>8</v>
      </c>
      <c r="O1198" s="35"/>
      <c r="P1198" s="1001"/>
      <c r="Q1198" s="1045">
        <f>O1201*P1167-R1198</f>
        <v>0</v>
      </c>
      <c r="R1198" s="961">
        <f>IF(O1198="",0,ROUND(SUM(R1167:R1181)*O1198*P1167*1.35/職員設定!$C$7,0))</f>
        <v>0</v>
      </c>
      <c r="S1198" s="44" t="s">
        <v>8</v>
      </c>
      <c r="T1198" s="35"/>
      <c r="U1198" s="1001"/>
      <c r="V1198" s="1045">
        <f>T1201*U1167-W1198</f>
        <v>0</v>
      </c>
      <c r="W1198" s="961">
        <f>IF(T1198="",0,ROUND(SUM(W1167:W1181)*T1198*U1167*1.35/職員設定!$C$7,0))</f>
        <v>0</v>
      </c>
      <c r="X1198" s="44" t="s">
        <v>8</v>
      </c>
      <c r="Y1198" s="35"/>
      <c r="Z1198" s="1001"/>
      <c r="AA1198" s="1045">
        <f>Y1201*Z1167-AB1198</f>
        <v>0</v>
      </c>
      <c r="AB1198" s="961">
        <f>IF(Y1198="",0,ROUND(SUM(AB1167:AB1181)*Y1198*Z1167*1.35/職員設定!$C$7,0))</f>
        <v>0</v>
      </c>
      <c r="AC1198" s="44" t="s">
        <v>8</v>
      </c>
      <c r="AD1198" s="35"/>
      <c r="AE1198" s="1001"/>
      <c r="AF1198" s="1045">
        <f>AD1201*AE1167-AG1198</f>
        <v>0</v>
      </c>
      <c r="AG1198" s="961">
        <f>IF(AD1198="",0,ROUND(SUM(AG1167:AG1181)*AD1198*AE1167*1.35/職員設定!$C$7,0))</f>
        <v>0</v>
      </c>
      <c r="AH1198" s="44" t="s">
        <v>8</v>
      </c>
      <c r="AI1198" s="35"/>
      <c r="AJ1198" s="1001"/>
      <c r="AK1198" s="1045">
        <f>AI1201*AJ1167-AL1198</f>
        <v>0</v>
      </c>
      <c r="AL1198" s="961">
        <f>IF(AI1198="",0,ROUND(SUM(AL1167:AL1181)*AI1198*AJ1167*1.35/職員設定!$C$7,0))</f>
        <v>0</v>
      </c>
      <c r="AM1198" s="44" t="s">
        <v>8</v>
      </c>
      <c r="AN1198" s="35"/>
      <c r="AO1198" s="1001"/>
      <c r="AP1198" s="1045">
        <f>AN1201*AO1167-AQ1198</f>
        <v>0</v>
      </c>
      <c r="AQ1198" s="961">
        <f>IF(AN1198="",0,ROUND(SUM(AQ1167:AQ1181)*AN1198*AO1167*1.35/職員設定!$C$7,0))</f>
        <v>0</v>
      </c>
      <c r="AR1198" s="44" t="s">
        <v>8</v>
      </c>
      <c r="AS1198" s="35"/>
      <c r="AT1198" s="1001"/>
      <c r="AU1198" s="1045">
        <f>AS1201*AT1167-AV1198</f>
        <v>0</v>
      </c>
      <c r="AV1198" s="961">
        <f>IF(AS1198="",0,ROUND(SUM(AV1167:AV1181)*AS1198*AT1167*1.35/職員設定!$C$7,0))</f>
        <v>0</v>
      </c>
      <c r="AW1198" s="44" t="s">
        <v>8</v>
      </c>
      <c r="AX1198" s="35"/>
      <c r="AY1198" s="1001"/>
      <c r="AZ1198" s="1045">
        <f>AX1201*AY1167-BA1198</f>
        <v>0</v>
      </c>
      <c r="BA1198" s="961">
        <f>IF(AX1198="",0,ROUND(SUM(BA1167:BA1181)*AX1198*AY1167*1.35/職員設定!$C$7,0))</f>
        <v>0</v>
      </c>
      <c r="BB1198" s="44" t="s">
        <v>8</v>
      </c>
      <c r="BC1198" s="35"/>
      <c r="BD1198" s="1001"/>
      <c r="BE1198" s="1045">
        <f>BC1201*BD1167-BF1198</f>
        <v>0</v>
      </c>
      <c r="BF1198" s="961">
        <f>IF(BC1198="",0,ROUND(SUM(BF1167:BF1181)*BC1198*BD1167*1.35/職員設定!$C$7,0))</f>
        <v>0</v>
      </c>
      <c r="BG1198" s="44" t="s">
        <v>8</v>
      </c>
      <c r="BH1198" s="35"/>
      <c r="BI1198" s="1001"/>
      <c r="BJ1198" s="1045">
        <f>BH1201*BI1167-BK1198</f>
        <v>0</v>
      </c>
      <c r="BK1198" s="961">
        <f>IF(BH1198="",0,ROUND(SUM(BK1167:BK1181)*BH1198*BI1167*1.35/職員設定!$C$7,0))</f>
        <v>0</v>
      </c>
      <c r="BL1198" s="75"/>
      <c r="BM1198" s="82"/>
      <c r="BN1198" s="1001"/>
      <c r="BO1198" s="966"/>
      <c r="BP1198" s="953"/>
      <c r="BQ1198" s="75"/>
      <c r="BR1198" s="82"/>
      <c r="BS1198" s="1001"/>
      <c r="BT1198" s="966"/>
      <c r="BU1198" s="953"/>
      <c r="BV1198" s="75"/>
      <c r="BW1198" s="82"/>
      <c r="BX1198" s="1001"/>
      <c r="BY1198" s="966"/>
      <c r="BZ1198" s="953"/>
      <c r="CA1198" s="1082">
        <f t="shared" ref="CA1198" si="518">BJ1198+BK1198+BE1198+BF1198+AZ1198+BA1198+AU1198+AV1198+AP1198+AQ1198+AK1198+AL1198+AF1198+AG1198+AA1198+AB1198+V1198+W1198+Q1198+R1198+L1198+M1198+G1198+H1198</f>
        <v>0</v>
      </c>
      <c r="CB1198" s="1024">
        <f t="shared" ref="CB1198" si="519">H1198+M1198</f>
        <v>0</v>
      </c>
      <c r="CC1198" s="946">
        <f t="shared" si="513"/>
        <v>0</v>
      </c>
    </row>
    <row r="1199" spans="1:81" ht="18" customHeight="1" thickBot="1">
      <c r="A1199" s="1180"/>
      <c r="B1199" s="1143"/>
      <c r="C1199" s="1146"/>
      <c r="D1199" s="48" t="s">
        <v>38</v>
      </c>
      <c r="E1199" s="33"/>
      <c r="F1199" s="1001"/>
      <c r="G1199" s="1046"/>
      <c r="H1199" s="1096"/>
      <c r="I1199" s="48" t="s">
        <v>38</v>
      </c>
      <c r="J1199" s="33"/>
      <c r="K1199" s="1001"/>
      <c r="L1199" s="1046"/>
      <c r="M1199" s="1096"/>
      <c r="N1199" s="48" t="s">
        <v>38</v>
      </c>
      <c r="O1199" s="33"/>
      <c r="P1199" s="1001"/>
      <c r="Q1199" s="1046"/>
      <c r="R1199" s="979"/>
      <c r="S1199" s="48" t="s">
        <v>38</v>
      </c>
      <c r="T1199" s="33"/>
      <c r="U1199" s="1001"/>
      <c r="V1199" s="1046"/>
      <c r="W1199" s="979"/>
      <c r="X1199" s="48" t="s">
        <v>38</v>
      </c>
      <c r="Y1199" s="33"/>
      <c r="Z1199" s="1001"/>
      <c r="AA1199" s="1046"/>
      <c r="AB1199" s="979"/>
      <c r="AC1199" s="48" t="s">
        <v>38</v>
      </c>
      <c r="AD1199" s="33"/>
      <c r="AE1199" s="1001"/>
      <c r="AF1199" s="1046"/>
      <c r="AG1199" s="979"/>
      <c r="AH1199" s="48" t="s">
        <v>38</v>
      </c>
      <c r="AI1199" s="33"/>
      <c r="AJ1199" s="1001"/>
      <c r="AK1199" s="1046"/>
      <c r="AL1199" s="979"/>
      <c r="AM1199" s="48" t="s">
        <v>38</v>
      </c>
      <c r="AN1199" s="33"/>
      <c r="AO1199" s="1001"/>
      <c r="AP1199" s="1046"/>
      <c r="AQ1199" s="979"/>
      <c r="AR1199" s="48" t="s">
        <v>38</v>
      </c>
      <c r="AS1199" s="33"/>
      <c r="AT1199" s="1001"/>
      <c r="AU1199" s="1046"/>
      <c r="AV1199" s="979"/>
      <c r="AW1199" s="48" t="s">
        <v>38</v>
      </c>
      <c r="AX1199" s="33"/>
      <c r="AY1199" s="1001"/>
      <c r="AZ1199" s="1046"/>
      <c r="BA1199" s="979"/>
      <c r="BB1199" s="48" t="s">
        <v>38</v>
      </c>
      <c r="BC1199" s="33"/>
      <c r="BD1199" s="1001"/>
      <c r="BE1199" s="1046"/>
      <c r="BF1199" s="979"/>
      <c r="BG1199" s="48" t="s">
        <v>38</v>
      </c>
      <c r="BH1199" s="33"/>
      <c r="BI1199" s="1001"/>
      <c r="BJ1199" s="1046"/>
      <c r="BK1199" s="979"/>
      <c r="BL1199" s="79"/>
      <c r="BM1199" s="80"/>
      <c r="BN1199" s="1001"/>
      <c r="BO1199" s="967"/>
      <c r="BP1199" s="954"/>
      <c r="BQ1199" s="79"/>
      <c r="BR1199" s="80"/>
      <c r="BS1199" s="1001"/>
      <c r="BT1199" s="967"/>
      <c r="BU1199" s="954"/>
      <c r="BV1199" s="79"/>
      <c r="BW1199" s="80"/>
      <c r="BX1199" s="1001"/>
      <c r="BY1199" s="967"/>
      <c r="BZ1199" s="954"/>
      <c r="CA1199" s="1004"/>
      <c r="CB1199" s="1020"/>
      <c r="CC1199" s="946"/>
    </row>
    <row r="1200" spans="1:81" s="230" customFormat="1" ht="18" customHeight="1" thickBot="1">
      <c r="A1200" s="1180"/>
      <c r="B1200" s="1143"/>
      <c r="C1200" s="1146"/>
      <c r="D1200" s="468" t="s">
        <v>9</v>
      </c>
      <c r="E1200" s="6">
        <f>ROUND(E1198*職員設定!Q29,0)</f>
        <v>0</v>
      </c>
      <c r="F1200" s="1001"/>
      <c r="G1200" s="1046"/>
      <c r="H1200" s="1096"/>
      <c r="I1200" s="468" t="s">
        <v>9</v>
      </c>
      <c r="J1200" s="6">
        <f>ROUND(J1198*職員設定!Q29,0)</f>
        <v>0</v>
      </c>
      <c r="K1200" s="1001"/>
      <c r="L1200" s="1046"/>
      <c r="M1200" s="1096"/>
      <c r="N1200" s="468" t="s">
        <v>9</v>
      </c>
      <c r="O1200" s="6">
        <f>ROUND(O1198*職員設定!$Q$29,0)</f>
        <v>0</v>
      </c>
      <c r="P1200" s="1001"/>
      <c r="Q1200" s="1046"/>
      <c r="R1200" s="979"/>
      <c r="S1200" s="468" t="s">
        <v>9</v>
      </c>
      <c r="T1200" s="6">
        <f>ROUND(T1198*職員設定!$Q$29,0)</f>
        <v>0</v>
      </c>
      <c r="U1200" s="1001"/>
      <c r="V1200" s="1046"/>
      <c r="W1200" s="979"/>
      <c r="X1200" s="468" t="s">
        <v>9</v>
      </c>
      <c r="Y1200" s="6">
        <f>ROUND(Y1198*職員設定!$Q$29,0)</f>
        <v>0</v>
      </c>
      <c r="Z1200" s="1001"/>
      <c r="AA1200" s="1046"/>
      <c r="AB1200" s="979"/>
      <c r="AC1200" s="468" t="s">
        <v>9</v>
      </c>
      <c r="AD1200" s="6">
        <f>ROUND(AD1198*職員設定!$Q$29,0)</f>
        <v>0</v>
      </c>
      <c r="AE1200" s="1001"/>
      <c r="AF1200" s="1046"/>
      <c r="AG1200" s="979"/>
      <c r="AH1200" s="468" t="s">
        <v>9</v>
      </c>
      <c r="AI1200" s="6">
        <f>ROUND(AI1198*職員設定!$Q$29,0)</f>
        <v>0</v>
      </c>
      <c r="AJ1200" s="1001"/>
      <c r="AK1200" s="1046"/>
      <c r="AL1200" s="979"/>
      <c r="AM1200" s="468" t="s">
        <v>9</v>
      </c>
      <c r="AN1200" s="6">
        <f>ROUND(AN1198*職員設定!$Q$29,0)</f>
        <v>0</v>
      </c>
      <c r="AO1200" s="1001"/>
      <c r="AP1200" s="1046"/>
      <c r="AQ1200" s="979"/>
      <c r="AR1200" s="468" t="s">
        <v>9</v>
      </c>
      <c r="AS1200" s="6">
        <f>ROUND(AS1198*職員設定!$Q$29,0)</f>
        <v>0</v>
      </c>
      <c r="AT1200" s="1001"/>
      <c r="AU1200" s="1046"/>
      <c r="AV1200" s="979"/>
      <c r="AW1200" s="468" t="s">
        <v>9</v>
      </c>
      <c r="AX1200" s="6">
        <f>ROUND(AX1198*職員設定!$Q$29,0)</f>
        <v>0</v>
      </c>
      <c r="AY1200" s="1001"/>
      <c r="AZ1200" s="1046"/>
      <c r="BA1200" s="979"/>
      <c r="BB1200" s="468" t="s">
        <v>9</v>
      </c>
      <c r="BC1200" s="6">
        <f>ROUND(BC1198*職員設定!$Q$29,0)</f>
        <v>0</v>
      </c>
      <c r="BD1200" s="1001"/>
      <c r="BE1200" s="1046"/>
      <c r="BF1200" s="979"/>
      <c r="BG1200" s="468" t="s">
        <v>9</v>
      </c>
      <c r="BH1200" s="6">
        <f>ROUND(BH1198*職員設定!$Q$29,0)</f>
        <v>0</v>
      </c>
      <c r="BI1200" s="1001"/>
      <c r="BJ1200" s="1046"/>
      <c r="BK1200" s="979"/>
      <c r="BL1200" s="434"/>
      <c r="BM1200" s="28"/>
      <c r="BN1200" s="1001"/>
      <c r="BO1200" s="967"/>
      <c r="BP1200" s="954"/>
      <c r="BQ1200" s="434"/>
      <c r="BR1200" s="28"/>
      <c r="BS1200" s="1001"/>
      <c r="BT1200" s="967"/>
      <c r="BU1200" s="954"/>
      <c r="BV1200" s="434"/>
      <c r="BW1200" s="28"/>
      <c r="BX1200" s="1001"/>
      <c r="BY1200" s="967"/>
      <c r="BZ1200" s="954"/>
      <c r="CA1200" s="1004"/>
      <c r="CB1200" s="1020"/>
      <c r="CC1200" s="946"/>
    </row>
    <row r="1201" spans="1:81" ht="18" customHeight="1" thickBot="1">
      <c r="A1201" s="1180"/>
      <c r="B1201" s="1143"/>
      <c r="C1201" s="1147"/>
      <c r="D1201" s="53" t="s">
        <v>10</v>
      </c>
      <c r="E1201" s="19">
        <f>E1199-E1200</f>
        <v>0</v>
      </c>
      <c r="F1201" s="1001"/>
      <c r="G1201" s="1047"/>
      <c r="H1201" s="1097"/>
      <c r="I1201" s="53" t="s">
        <v>10</v>
      </c>
      <c r="J1201" s="19">
        <f>J1199-J1200</f>
        <v>0</v>
      </c>
      <c r="K1201" s="1001"/>
      <c r="L1201" s="1047"/>
      <c r="M1201" s="1097"/>
      <c r="N1201" s="53" t="s">
        <v>10</v>
      </c>
      <c r="O1201" s="19">
        <f>O1199-O1200</f>
        <v>0</v>
      </c>
      <c r="P1201" s="1001"/>
      <c r="Q1201" s="1047"/>
      <c r="R1201" s="980"/>
      <c r="S1201" s="53" t="s">
        <v>10</v>
      </c>
      <c r="T1201" s="19">
        <f>T1199-T1200</f>
        <v>0</v>
      </c>
      <c r="U1201" s="1001"/>
      <c r="V1201" s="1047"/>
      <c r="W1201" s="980"/>
      <c r="X1201" s="53" t="s">
        <v>10</v>
      </c>
      <c r="Y1201" s="19">
        <f>Y1199-Y1200</f>
        <v>0</v>
      </c>
      <c r="Z1201" s="1001"/>
      <c r="AA1201" s="1047"/>
      <c r="AB1201" s="980"/>
      <c r="AC1201" s="53" t="s">
        <v>10</v>
      </c>
      <c r="AD1201" s="19">
        <f>AD1199-AD1200</f>
        <v>0</v>
      </c>
      <c r="AE1201" s="1001"/>
      <c r="AF1201" s="1047"/>
      <c r="AG1201" s="980"/>
      <c r="AH1201" s="53" t="s">
        <v>10</v>
      </c>
      <c r="AI1201" s="19">
        <f>AI1199-AI1200</f>
        <v>0</v>
      </c>
      <c r="AJ1201" s="1001"/>
      <c r="AK1201" s="1047"/>
      <c r="AL1201" s="980"/>
      <c r="AM1201" s="53" t="s">
        <v>10</v>
      </c>
      <c r="AN1201" s="19">
        <f>AN1199-AN1200</f>
        <v>0</v>
      </c>
      <c r="AO1201" s="1001"/>
      <c r="AP1201" s="1047"/>
      <c r="AQ1201" s="980"/>
      <c r="AR1201" s="53" t="s">
        <v>10</v>
      </c>
      <c r="AS1201" s="19">
        <f>AS1199-AS1200</f>
        <v>0</v>
      </c>
      <c r="AT1201" s="1001"/>
      <c r="AU1201" s="1047"/>
      <c r="AV1201" s="980"/>
      <c r="AW1201" s="53" t="s">
        <v>10</v>
      </c>
      <c r="AX1201" s="19">
        <f>AX1199-AX1200</f>
        <v>0</v>
      </c>
      <c r="AY1201" s="1001"/>
      <c r="AZ1201" s="1047"/>
      <c r="BA1201" s="980"/>
      <c r="BB1201" s="53" t="s">
        <v>10</v>
      </c>
      <c r="BC1201" s="19">
        <f>BC1199-BC1200</f>
        <v>0</v>
      </c>
      <c r="BD1201" s="1001"/>
      <c r="BE1201" s="1047"/>
      <c r="BF1201" s="980"/>
      <c r="BG1201" s="53" t="s">
        <v>10</v>
      </c>
      <c r="BH1201" s="19">
        <f>BH1199-BH1200</f>
        <v>0</v>
      </c>
      <c r="BI1201" s="1001"/>
      <c r="BJ1201" s="1047"/>
      <c r="BK1201" s="980"/>
      <c r="BL1201" s="85"/>
      <c r="BM1201" s="84"/>
      <c r="BN1201" s="1001"/>
      <c r="BO1201" s="968"/>
      <c r="BP1201" s="955"/>
      <c r="BQ1201" s="85"/>
      <c r="BR1201" s="84"/>
      <c r="BS1201" s="1001"/>
      <c r="BT1201" s="968"/>
      <c r="BU1201" s="955"/>
      <c r="BV1201" s="85"/>
      <c r="BW1201" s="84"/>
      <c r="BX1201" s="1001"/>
      <c r="BY1201" s="968"/>
      <c r="BZ1201" s="955"/>
      <c r="CA1201" s="1005"/>
      <c r="CB1201" s="1021"/>
      <c r="CC1201" s="946">
        <f t="shared" ref="CC1201" si="520">BK1201+BF1201+BA1201+AV1201+AQ1201+AL1201+AG1201+AB1201+W1201+R1201</f>
        <v>0</v>
      </c>
    </row>
    <row r="1202" spans="1:81" ht="18" customHeight="1" thickBot="1">
      <c r="A1202" s="1180"/>
      <c r="B1202" s="1143"/>
      <c r="C1202" s="1146" t="s">
        <v>43</v>
      </c>
      <c r="D1202" s="48" t="s">
        <v>11</v>
      </c>
      <c r="E1202" s="36"/>
      <c r="F1202" s="1001"/>
      <c r="G1202" s="1046">
        <f>E1205*F1167-H1202</f>
        <v>0</v>
      </c>
      <c r="H1202" s="1095"/>
      <c r="I1202" s="48" t="s">
        <v>11</v>
      </c>
      <c r="J1202" s="36"/>
      <c r="K1202" s="1001"/>
      <c r="L1202" s="1046">
        <f>J1205*K1167-M1202</f>
        <v>0</v>
      </c>
      <c r="M1202" s="1095"/>
      <c r="N1202" s="48" t="s">
        <v>11</v>
      </c>
      <c r="O1202" s="36"/>
      <c r="P1202" s="1001"/>
      <c r="Q1202" s="1046">
        <f>O1205*P1167-R1202</f>
        <v>0</v>
      </c>
      <c r="R1202" s="961">
        <f>IF(O1202="",0,ROUND(SUM(R1167:R1181)*O1202*P1167*0.25/職員設定!$C$7,0))</f>
        <v>0</v>
      </c>
      <c r="S1202" s="48" t="s">
        <v>11</v>
      </c>
      <c r="T1202" s="36"/>
      <c r="U1202" s="1001"/>
      <c r="V1202" s="1046">
        <f>T1205*U1167-W1202</f>
        <v>0</v>
      </c>
      <c r="W1202" s="961">
        <f>IF(T1202="",0,ROUND(SUM(W1167:W1181)*T1202*U1167*0.25/職員設定!$C$7,0))</f>
        <v>0</v>
      </c>
      <c r="X1202" s="48" t="s">
        <v>11</v>
      </c>
      <c r="Y1202" s="36"/>
      <c r="Z1202" s="1001"/>
      <c r="AA1202" s="1046">
        <f>Y1205*Z1167-AB1202</f>
        <v>0</v>
      </c>
      <c r="AB1202" s="961">
        <f>IF(Y1202="",0,ROUND(SUM(AB1167:AB1181)*Y1202*Z1167*0.25/職員設定!$C$7,0))</f>
        <v>0</v>
      </c>
      <c r="AC1202" s="48" t="s">
        <v>11</v>
      </c>
      <c r="AD1202" s="36"/>
      <c r="AE1202" s="1001"/>
      <c r="AF1202" s="1046">
        <f>AD1205*AE1167-AG1202</f>
        <v>0</v>
      </c>
      <c r="AG1202" s="961">
        <f>IF(AD1202="",0,ROUND(SUM(AG1167:AG1181)*AD1202*AE1167*0.25/職員設定!$C$7,0))</f>
        <v>0</v>
      </c>
      <c r="AH1202" s="48" t="s">
        <v>11</v>
      </c>
      <c r="AI1202" s="36"/>
      <c r="AJ1202" s="1001"/>
      <c r="AK1202" s="1046">
        <f>AI1205*AJ1167-AL1202</f>
        <v>0</v>
      </c>
      <c r="AL1202" s="961">
        <f>IF(AI1202="",0,ROUND(SUM(AL1167:AL1181)*AI1202*AJ1167*0.25/職員設定!$C$7,0))</f>
        <v>0</v>
      </c>
      <c r="AM1202" s="48" t="s">
        <v>11</v>
      </c>
      <c r="AN1202" s="36"/>
      <c r="AO1202" s="1001"/>
      <c r="AP1202" s="1046">
        <f>AN1205*AO1167-AQ1202</f>
        <v>0</v>
      </c>
      <c r="AQ1202" s="961">
        <f>IF(AN1202="",0,ROUND(SUM(AQ1167:AQ1181)*AN1202*AO1167*0.25/職員設定!$C$7,0))</f>
        <v>0</v>
      </c>
      <c r="AR1202" s="48" t="s">
        <v>11</v>
      </c>
      <c r="AS1202" s="36"/>
      <c r="AT1202" s="1001"/>
      <c r="AU1202" s="1046">
        <f>AS1205*AT1167-AV1202</f>
        <v>0</v>
      </c>
      <c r="AV1202" s="961">
        <f>IF(AS1202="",0,ROUND(SUM(AV1167:AV1181)*AS1202*AT1167*0.25/職員設定!$C$7,0))</f>
        <v>0</v>
      </c>
      <c r="AW1202" s="48" t="s">
        <v>11</v>
      </c>
      <c r="AX1202" s="36"/>
      <c r="AY1202" s="1001"/>
      <c r="AZ1202" s="1046">
        <f>AX1205*AY1167-BA1202</f>
        <v>0</v>
      </c>
      <c r="BA1202" s="961">
        <f>IF(AX1202="",0,ROUND(SUM(BA1167:BA1181)*AX1202*AY1167*0.25/職員設定!$C$7,0))</f>
        <v>0</v>
      </c>
      <c r="BB1202" s="48" t="s">
        <v>11</v>
      </c>
      <c r="BC1202" s="36"/>
      <c r="BD1202" s="1001"/>
      <c r="BE1202" s="1046">
        <f>BC1205*BD1167-BF1202</f>
        <v>0</v>
      </c>
      <c r="BF1202" s="961">
        <f>IF(BC1202="",0,ROUND(SUM(BF1167:BF1181)*BC1202*BD1167*0.25/職員設定!$C$7,0))</f>
        <v>0</v>
      </c>
      <c r="BG1202" s="48" t="s">
        <v>11</v>
      </c>
      <c r="BH1202" s="36"/>
      <c r="BI1202" s="1001"/>
      <c r="BJ1202" s="1046">
        <f>BH1205*BI1167-BK1202</f>
        <v>0</v>
      </c>
      <c r="BK1202" s="961">
        <f>IF(BH1202="",0,ROUND(SUM(BK1167:BK1181)*BH1202*BI1167*0.25/職員設定!$C$7,0))</f>
        <v>0</v>
      </c>
      <c r="BL1202" s="79"/>
      <c r="BM1202" s="86"/>
      <c r="BN1202" s="1001"/>
      <c r="BO1202" s="969"/>
      <c r="BP1202" s="953"/>
      <c r="BQ1202" s="79"/>
      <c r="BR1202" s="86"/>
      <c r="BS1202" s="1001"/>
      <c r="BT1202" s="969"/>
      <c r="BU1202" s="953"/>
      <c r="BV1202" s="79"/>
      <c r="BW1202" s="86"/>
      <c r="BX1202" s="1001"/>
      <c r="BY1202" s="969"/>
      <c r="BZ1202" s="953"/>
      <c r="CA1202" s="1082">
        <f t="shared" ref="CA1202" si="521">BJ1202+BK1202+BE1202+BF1202+AZ1202+BA1202+AU1202+AV1202+AP1202+AQ1202+AK1202+AL1202+AF1202+AG1202+AA1202+AB1202+V1202+W1202+Q1202+R1202+L1202+M1202+G1202+H1202</f>
        <v>0</v>
      </c>
      <c r="CB1202" s="1024">
        <f t="shared" ref="CB1202" si="522">H1202+M1202</f>
        <v>0</v>
      </c>
      <c r="CC1202" s="946">
        <f>BK1202+BF1202+BA1202+AV1202+AQ1202+AL1202+AG1202+AB1202+W1202+R1202</f>
        <v>0</v>
      </c>
    </row>
    <row r="1203" spans="1:81" ht="18" customHeight="1" thickBot="1">
      <c r="A1203" s="1180"/>
      <c r="B1203" s="1143"/>
      <c r="C1203" s="1146"/>
      <c r="D1203" s="48" t="s">
        <v>38</v>
      </c>
      <c r="E1203" s="33"/>
      <c r="F1203" s="1001"/>
      <c r="G1203" s="1046"/>
      <c r="H1203" s="1096"/>
      <c r="I1203" s="48" t="s">
        <v>38</v>
      </c>
      <c r="J1203" s="33"/>
      <c r="K1203" s="1001"/>
      <c r="L1203" s="1046"/>
      <c r="M1203" s="1096"/>
      <c r="N1203" s="48" t="s">
        <v>38</v>
      </c>
      <c r="O1203" s="33">
        <v>0</v>
      </c>
      <c r="P1203" s="1001"/>
      <c r="Q1203" s="1046"/>
      <c r="R1203" s="979"/>
      <c r="S1203" s="48" t="s">
        <v>38</v>
      </c>
      <c r="T1203" s="33">
        <v>0</v>
      </c>
      <c r="U1203" s="1001"/>
      <c r="V1203" s="1046"/>
      <c r="W1203" s="979"/>
      <c r="X1203" s="48" t="s">
        <v>38</v>
      </c>
      <c r="Y1203" s="33">
        <v>0</v>
      </c>
      <c r="Z1203" s="1001"/>
      <c r="AA1203" s="1046"/>
      <c r="AB1203" s="979"/>
      <c r="AC1203" s="48" t="s">
        <v>38</v>
      </c>
      <c r="AD1203" s="33">
        <v>0</v>
      </c>
      <c r="AE1203" s="1001"/>
      <c r="AF1203" s="1046"/>
      <c r="AG1203" s="979"/>
      <c r="AH1203" s="48" t="s">
        <v>38</v>
      </c>
      <c r="AI1203" s="33">
        <v>0</v>
      </c>
      <c r="AJ1203" s="1001"/>
      <c r="AK1203" s="1046"/>
      <c r="AL1203" s="979"/>
      <c r="AM1203" s="48" t="s">
        <v>38</v>
      </c>
      <c r="AN1203" s="33">
        <v>0</v>
      </c>
      <c r="AO1203" s="1001"/>
      <c r="AP1203" s="1046"/>
      <c r="AQ1203" s="979"/>
      <c r="AR1203" s="48" t="s">
        <v>38</v>
      </c>
      <c r="AS1203" s="33">
        <v>0</v>
      </c>
      <c r="AT1203" s="1001"/>
      <c r="AU1203" s="1046"/>
      <c r="AV1203" s="979"/>
      <c r="AW1203" s="48" t="s">
        <v>38</v>
      </c>
      <c r="AX1203" s="33">
        <v>0</v>
      </c>
      <c r="AY1203" s="1001"/>
      <c r="AZ1203" s="1046"/>
      <c r="BA1203" s="979"/>
      <c r="BB1203" s="48" t="s">
        <v>38</v>
      </c>
      <c r="BC1203" s="33">
        <v>0</v>
      </c>
      <c r="BD1203" s="1001"/>
      <c r="BE1203" s="1046"/>
      <c r="BF1203" s="979"/>
      <c r="BG1203" s="48" t="s">
        <v>38</v>
      </c>
      <c r="BH1203" s="33">
        <v>0</v>
      </c>
      <c r="BI1203" s="1001"/>
      <c r="BJ1203" s="1046"/>
      <c r="BK1203" s="979"/>
      <c r="BL1203" s="79"/>
      <c r="BM1203" s="80"/>
      <c r="BN1203" s="1001"/>
      <c r="BO1203" s="967"/>
      <c r="BP1203" s="954"/>
      <c r="BQ1203" s="79"/>
      <c r="BR1203" s="80"/>
      <c r="BS1203" s="1001"/>
      <c r="BT1203" s="967"/>
      <c r="BU1203" s="954"/>
      <c r="BV1203" s="79"/>
      <c r="BW1203" s="80"/>
      <c r="BX1203" s="1001"/>
      <c r="BY1203" s="967"/>
      <c r="BZ1203" s="954"/>
      <c r="CA1203" s="1004"/>
      <c r="CB1203" s="1020"/>
      <c r="CC1203" s="946"/>
    </row>
    <row r="1204" spans="1:81" s="230" customFormat="1" ht="18" customHeight="1" thickBot="1">
      <c r="A1204" s="1180"/>
      <c r="B1204" s="1143"/>
      <c r="C1204" s="1146"/>
      <c r="D1204" s="468" t="s">
        <v>12</v>
      </c>
      <c r="E1204" s="6">
        <f>ROUND(E1202*職員設定!R29,0)</f>
        <v>0</v>
      </c>
      <c r="F1204" s="1001"/>
      <c r="G1204" s="1046"/>
      <c r="H1204" s="1096"/>
      <c r="I1204" s="468" t="s">
        <v>12</v>
      </c>
      <c r="J1204" s="6">
        <f>ROUND(J1202*職員設定!R29,0)</f>
        <v>0</v>
      </c>
      <c r="K1204" s="1001"/>
      <c r="L1204" s="1046"/>
      <c r="M1204" s="1096"/>
      <c r="N1204" s="468" t="s">
        <v>12</v>
      </c>
      <c r="O1204" s="6">
        <f>ROUND(O1202*職員設定!$R$29,0)</f>
        <v>0</v>
      </c>
      <c r="P1204" s="1001"/>
      <c r="Q1204" s="1046"/>
      <c r="R1204" s="979"/>
      <c r="S1204" s="468" t="s">
        <v>12</v>
      </c>
      <c r="T1204" s="6">
        <f>ROUND(T1202*職員設定!$R$29,0)</f>
        <v>0</v>
      </c>
      <c r="U1204" s="1001"/>
      <c r="V1204" s="1046"/>
      <c r="W1204" s="979"/>
      <c r="X1204" s="468" t="s">
        <v>12</v>
      </c>
      <c r="Y1204" s="6">
        <f>ROUND(Y1202*職員設定!$R$29,0)</f>
        <v>0</v>
      </c>
      <c r="Z1204" s="1001"/>
      <c r="AA1204" s="1046"/>
      <c r="AB1204" s="979"/>
      <c r="AC1204" s="468" t="s">
        <v>12</v>
      </c>
      <c r="AD1204" s="6">
        <f>ROUND(AD1202*職員設定!$R$29,0)</f>
        <v>0</v>
      </c>
      <c r="AE1204" s="1001"/>
      <c r="AF1204" s="1046"/>
      <c r="AG1204" s="979"/>
      <c r="AH1204" s="468" t="s">
        <v>12</v>
      </c>
      <c r="AI1204" s="6">
        <f>ROUND(AI1202*職員設定!$R$29,0)</f>
        <v>0</v>
      </c>
      <c r="AJ1204" s="1001"/>
      <c r="AK1204" s="1046"/>
      <c r="AL1204" s="979"/>
      <c r="AM1204" s="468" t="s">
        <v>12</v>
      </c>
      <c r="AN1204" s="6">
        <f>ROUND(AN1202*職員設定!$R$29,0)</f>
        <v>0</v>
      </c>
      <c r="AO1204" s="1001"/>
      <c r="AP1204" s="1046"/>
      <c r="AQ1204" s="979"/>
      <c r="AR1204" s="468" t="s">
        <v>12</v>
      </c>
      <c r="AS1204" s="6">
        <f>ROUND(AS1202*職員設定!$R$29,0)</f>
        <v>0</v>
      </c>
      <c r="AT1204" s="1001"/>
      <c r="AU1204" s="1046"/>
      <c r="AV1204" s="979"/>
      <c r="AW1204" s="468" t="s">
        <v>12</v>
      </c>
      <c r="AX1204" s="6">
        <f>ROUND(AX1202*職員設定!$R$29,0)</f>
        <v>0</v>
      </c>
      <c r="AY1204" s="1001"/>
      <c r="AZ1204" s="1046"/>
      <c r="BA1204" s="979"/>
      <c r="BB1204" s="468" t="s">
        <v>12</v>
      </c>
      <c r="BC1204" s="6">
        <f>ROUND(BC1202*職員設定!$R$29,0)</f>
        <v>0</v>
      </c>
      <c r="BD1204" s="1001"/>
      <c r="BE1204" s="1046"/>
      <c r="BF1204" s="979"/>
      <c r="BG1204" s="468" t="s">
        <v>12</v>
      </c>
      <c r="BH1204" s="6">
        <f>ROUND(BH1202*職員設定!$R$29,0)</f>
        <v>0</v>
      </c>
      <c r="BI1204" s="1001"/>
      <c r="BJ1204" s="1046"/>
      <c r="BK1204" s="979"/>
      <c r="BL1204" s="434"/>
      <c r="BM1204" s="28"/>
      <c r="BN1204" s="1001"/>
      <c r="BO1204" s="967"/>
      <c r="BP1204" s="954"/>
      <c r="BQ1204" s="434"/>
      <c r="BR1204" s="28"/>
      <c r="BS1204" s="1001"/>
      <c r="BT1204" s="967"/>
      <c r="BU1204" s="954"/>
      <c r="BV1204" s="434"/>
      <c r="BW1204" s="28"/>
      <c r="BX1204" s="1001"/>
      <c r="BY1204" s="967"/>
      <c r="BZ1204" s="954"/>
      <c r="CA1204" s="1004"/>
      <c r="CB1204" s="1020"/>
      <c r="CC1204" s="946"/>
    </row>
    <row r="1205" spans="1:81" ht="18" customHeight="1" thickBot="1">
      <c r="A1205" s="1180"/>
      <c r="B1205" s="1144"/>
      <c r="C1205" s="1147"/>
      <c r="D1205" s="54" t="s">
        <v>13</v>
      </c>
      <c r="E1205" s="20">
        <f>E1203-E1204</f>
        <v>0</v>
      </c>
      <c r="F1205" s="1001"/>
      <c r="G1205" s="1047"/>
      <c r="H1205" s="1097"/>
      <c r="I1205" s="54" t="s">
        <v>13</v>
      </c>
      <c r="J1205" s="20">
        <f>J1203-J1204</f>
        <v>0</v>
      </c>
      <c r="K1205" s="1001"/>
      <c r="L1205" s="1047"/>
      <c r="M1205" s="1097"/>
      <c r="N1205" s="54" t="s">
        <v>13</v>
      </c>
      <c r="O1205" s="20">
        <f>O1203-O1204</f>
        <v>0</v>
      </c>
      <c r="P1205" s="1001"/>
      <c r="Q1205" s="1047"/>
      <c r="R1205" s="980"/>
      <c r="S1205" s="54" t="s">
        <v>13</v>
      </c>
      <c r="T1205" s="20">
        <f>T1203-T1204</f>
        <v>0</v>
      </c>
      <c r="U1205" s="1001"/>
      <c r="V1205" s="1047"/>
      <c r="W1205" s="980"/>
      <c r="X1205" s="54" t="s">
        <v>13</v>
      </c>
      <c r="Y1205" s="20">
        <f>Y1203-Y1204</f>
        <v>0</v>
      </c>
      <c r="Z1205" s="1001"/>
      <c r="AA1205" s="1047"/>
      <c r="AB1205" s="980"/>
      <c r="AC1205" s="54" t="s">
        <v>13</v>
      </c>
      <c r="AD1205" s="20">
        <f>AD1203-AD1204</f>
        <v>0</v>
      </c>
      <c r="AE1205" s="1001"/>
      <c r="AF1205" s="1047"/>
      <c r="AG1205" s="980"/>
      <c r="AH1205" s="54" t="s">
        <v>13</v>
      </c>
      <c r="AI1205" s="20">
        <f>AI1203-AI1204</f>
        <v>0</v>
      </c>
      <c r="AJ1205" s="1001"/>
      <c r="AK1205" s="1047"/>
      <c r="AL1205" s="980"/>
      <c r="AM1205" s="54" t="s">
        <v>13</v>
      </c>
      <c r="AN1205" s="20">
        <f>AN1203-AN1204</f>
        <v>0</v>
      </c>
      <c r="AO1205" s="1001"/>
      <c r="AP1205" s="1047"/>
      <c r="AQ1205" s="980"/>
      <c r="AR1205" s="54" t="s">
        <v>13</v>
      </c>
      <c r="AS1205" s="20">
        <f>AS1203-AS1204</f>
        <v>0</v>
      </c>
      <c r="AT1205" s="1001"/>
      <c r="AU1205" s="1047"/>
      <c r="AV1205" s="980"/>
      <c r="AW1205" s="54" t="s">
        <v>13</v>
      </c>
      <c r="AX1205" s="20">
        <f>AX1203-AX1204</f>
        <v>0</v>
      </c>
      <c r="AY1205" s="1001"/>
      <c r="AZ1205" s="1047"/>
      <c r="BA1205" s="980"/>
      <c r="BB1205" s="54" t="s">
        <v>13</v>
      </c>
      <c r="BC1205" s="20">
        <f>BC1203-BC1204</f>
        <v>0</v>
      </c>
      <c r="BD1205" s="1001"/>
      <c r="BE1205" s="1047"/>
      <c r="BF1205" s="980"/>
      <c r="BG1205" s="54" t="s">
        <v>13</v>
      </c>
      <c r="BH1205" s="20">
        <f>BH1203-BH1204</f>
        <v>0</v>
      </c>
      <c r="BI1205" s="1001"/>
      <c r="BJ1205" s="1047"/>
      <c r="BK1205" s="980"/>
      <c r="BL1205" s="87"/>
      <c r="BM1205" s="88"/>
      <c r="BN1205" s="1001"/>
      <c r="BO1205" s="968"/>
      <c r="BP1205" s="955"/>
      <c r="BQ1205" s="87"/>
      <c r="BR1205" s="88"/>
      <c r="BS1205" s="1001"/>
      <c r="BT1205" s="968"/>
      <c r="BU1205" s="955"/>
      <c r="BV1205" s="87"/>
      <c r="BW1205" s="88"/>
      <c r="BX1205" s="1001"/>
      <c r="BY1205" s="968"/>
      <c r="BZ1205" s="955"/>
      <c r="CA1205" s="1005"/>
      <c r="CB1205" s="1021"/>
      <c r="CC1205" s="946">
        <f t="shared" si="513"/>
        <v>0</v>
      </c>
    </row>
    <row r="1206" spans="1:81" ht="18" customHeight="1">
      <c r="A1206" s="1180"/>
      <c r="B1206" s="1171" t="s">
        <v>87</v>
      </c>
      <c r="C1206" s="1172"/>
      <c r="D1206" s="55" t="s">
        <v>84</v>
      </c>
      <c r="E1206" s="189"/>
      <c r="F1206" s="1001"/>
      <c r="G1206" s="1090">
        <f>E1209*F1167-H1206</f>
        <v>0</v>
      </c>
      <c r="H1206" s="1099"/>
      <c r="I1206" s="55" t="s">
        <v>84</v>
      </c>
      <c r="J1206" s="189"/>
      <c r="K1206" s="1001"/>
      <c r="L1206" s="1090">
        <f>J1209*K1167-M1206</f>
        <v>0</v>
      </c>
      <c r="M1206" s="1099"/>
      <c r="N1206" s="55" t="s">
        <v>84</v>
      </c>
      <c r="O1206" s="189"/>
      <c r="P1206" s="1001"/>
      <c r="Q1206" s="1042">
        <f>O1209*P1167-R1206</f>
        <v>0</v>
      </c>
      <c r="R1206" s="989">
        <f>ROUND(IF(O1206="",0,O1209*P1167*SUM(R1167:R1181)/SUM(Q1167:Q1181,R1167:R1181)),0)</f>
        <v>0</v>
      </c>
      <c r="S1206" s="55" t="s">
        <v>84</v>
      </c>
      <c r="T1206" s="189"/>
      <c r="U1206" s="1001"/>
      <c r="V1206" s="1042">
        <f>T1209*U1167-W1206</f>
        <v>0</v>
      </c>
      <c r="W1206" s="989">
        <f>ROUND(IF(T1206="",0,T1209*U1167*SUM(W1167:W1181)/SUM(V1167:V1181,W1167:W1181)),0)</f>
        <v>0</v>
      </c>
      <c r="X1206" s="55" t="s">
        <v>84</v>
      </c>
      <c r="Y1206" s="189"/>
      <c r="Z1206" s="1001"/>
      <c r="AA1206" s="1042">
        <f>Y1209*Z1167-AB1206</f>
        <v>0</v>
      </c>
      <c r="AB1206" s="989">
        <f>ROUND(IF(Y1206="",0,Y1209*Z1167*SUM(AB1167:AB1181)/SUM(AA1167:AA1181,AB1167:AB1181)),0)</f>
        <v>0</v>
      </c>
      <c r="AC1206" s="55" t="s">
        <v>84</v>
      </c>
      <c r="AD1206" s="189"/>
      <c r="AE1206" s="1001"/>
      <c r="AF1206" s="1042">
        <f>AD1209*AE1167-AG1206</f>
        <v>0</v>
      </c>
      <c r="AG1206" s="989">
        <f>ROUND(IF(AD1206="",0,AD1209*AE1167*SUM(AG1167:AG1181)/SUM(AF1167:AF1181,AG1167:AG1181)),0)</f>
        <v>0</v>
      </c>
      <c r="AH1206" s="55" t="s">
        <v>84</v>
      </c>
      <c r="AI1206" s="189"/>
      <c r="AJ1206" s="1001"/>
      <c r="AK1206" s="1042">
        <f>AI1209*AJ1167-AL1206</f>
        <v>0</v>
      </c>
      <c r="AL1206" s="989">
        <f>ROUND(IF(AI1206="",0,AI1209*AJ1167*SUM(AL1167:AL1181)/SUM(AK1167:AK1181,AL1167:AL1181)),0)</f>
        <v>0</v>
      </c>
      <c r="AM1206" s="55" t="s">
        <v>84</v>
      </c>
      <c r="AN1206" s="189"/>
      <c r="AO1206" s="1001"/>
      <c r="AP1206" s="1042">
        <f>AN1209*AO1167-AQ1206</f>
        <v>0</v>
      </c>
      <c r="AQ1206" s="989">
        <f>ROUND(IF(AN1206="",0,AN1209*AO1167*SUM(AQ1167:AQ1181)/SUM(AP1167:AP1181,AQ1167:AQ1181)),0)</f>
        <v>0</v>
      </c>
      <c r="AR1206" s="55" t="s">
        <v>84</v>
      </c>
      <c r="AS1206" s="189"/>
      <c r="AT1206" s="1001"/>
      <c r="AU1206" s="1042">
        <f>AS1209*AT1167-AV1206</f>
        <v>0</v>
      </c>
      <c r="AV1206" s="989">
        <f>ROUND(IF(AS1206="",0,AS1209*AT1167*SUM(AV1167:AV1181)/SUM(AU1167:AU1181,AV1167:AV1181)),0)</f>
        <v>0</v>
      </c>
      <c r="AW1206" s="55" t="s">
        <v>84</v>
      </c>
      <c r="AX1206" s="189"/>
      <c r="AY1206" s="1001"/>
      <c r="AZ1206" s="1042">
        <f>AX1209*AY1167-BA1206</f>
        <v>0</v>
      </c>
      <c r="BA1206" s="989">
        <f>ROUND(IF(AX1206="",0,AX1209*AY1167*SUM(BA1167:BA1181)/SUM(AZ1167:AZ1181,BA1167:BA1181)),0)</f>
        <v>0</v>
      </c>
      <c r="BB1206" s="55" t="s">
        <v>84</v>
      </c>
      <c r="BC1206" s="189"/>
      <c r="BD1206" s="1001"/>
      <c r="BE1206" s="1042">
        <f>BC1209*BD1167-BF1206</f>
        <v>0</v>
      </c>
      <c r="BF1206" s="989">
        <f>ROUND(IF(BC1206="",0,BC1209*BD1167*SUM(BF1167:BF1181)/SUM(BE1167:BE1181,BF1167:BF1181)),0)</f>
        <v>0</v>
      </c>
      <c r="BG1206" s="55" t="s">
        <v>84</v>
      </c>
      <c r="BH1206" s="189"/>
      <c r="BI1206" s="1001"/>
      <c r="BJ1206" s="1042">
        <f>BH1209*BI1167-BK1206</f>
        <v>0</v>
      </c>
      <c r="BK1206" s="989">
        <f>ROUND(IF(BH1206="",0,BH1209*BI1167*SUM(BK1167:BK1181)/SUM(BJ1167:BJ1181,BK1167:BK1181)),0)</f>
        <v>0</v>
      </c>
      <c r="BL1206" s="89"/>
      <c r="BM1206" s="90"/>
      <c r="BN1206" s="1001"/>
      <c r="BO1206" s="995"/>
      <c r="BP1206" s="956"/>
      <c r="BQ1206" s="89"/>
      <c r="BR1206" s="90"/>
      <c r="BS1206" s="1001"/>
      <c r="BT1206" s="995"/>
      <c r="BU1206" s="956"/>
      <c r="BV1206" s="89"/>
      <c r="BW1206" s="90"/>
      <c r="BX1206" s="1001"/>
      <c r="BY1206" s="995"/>
      <c r="BZ1206" s="956"/>
      <c r="CA1206" s="1083">
        <f t="shared" ref="CA1206" si="523">BJ1206+BK1206+BE1206+BF1206+AZ1206+BA1206+AU1206+AV1206+AP1206+AQ1206+AK1206+AL1206+AF1206+AG1206+AA1206+AB1206+V1206+W1206+Q1206+R1206+L1206+M1206+G1206+H1206</f>
        <v>0</v>
      </c>
      <c r="CB1206" s="1077">
        <f t="shared" ref="CB1206" si="524">H1206+M1206</f>
        <v>0</v>
      </c>
      <c r="CC1206" s="947">
        <f>BK1206+BF1206+BA1206+AV1206+AQ1206+AL1206+AG1206+AB1206+W1206+R1206</f>
        <v>0</v>
      </c>
    </row>
    <row r="1207" spans="1:81" ht="18" customHeight="1">
      <c r="A1207" s="1180"/>
      <c r="B1207" s="1173"/>
      <c r="C1207" s="1174"/>
      <c r="D1207" s="56" t="s">
        <v>49</v>
      </c>
      <c r="E1207" s="37"/>
      <c r="F1207" s="1001"/>
      <c r="G1207" s="1091"/>
      <c r="H1207" s="1100"/>
      <c r="I1207" s="56" t="s">
        <v>49</v>
      </c>
      <c r="J1207" s="37"/>
      <c r="K1207" s="1001"/>
      <c r="L1207" s="1091"/>
      <c r="M1207" s="1100"/>
      <c r="N1207" s="56" t="s">
        <v>49</v>
      </c>
      <c r="O1207" s="37"/>
      <c r="P1207" s="1001"/>
      <c r="Q1207" s="1043"/>
      <c r="R1207" s="990"/>
      <c r="S1207" s="56" t="s">
        <v>49</v>
      </c>
      <c r="T1207" s="37"/>
      <c r="U1207" s="1001"/>
      <c r="V1207" s="1043"/>
      <c r="W1207" s="990"/>
      <c r="X1207" s="56" t="s">
        <v>49</v>
      </c>
      <c r="Y1207" s="37"/>
      <c r="Z1207" s="1001"/>
      <c r="AA1207" s="1043"/>
      <c r="AB1207" s="990"/>
      <c r="AC1207" s="56" t="s">
        <v>49</v>
      </c>
      <c r="AD1207" s="37"/>
      <c r="AE1207" s="1001"/>
      <c r="AF1207" s="1043"/>
      <c r="AG1207" s="990"/>
      <c r="AH1207" s="56" t="s">
        <v>49</v>
      </c>
      <c r="AI1207" s="37"/>
      <c r="AJ1207" s="1001"/>
      <c r="AK1207" s="1043"/>
      <c r="AL1207" s="990"/>
      <c r="AM1207" s="56" t="s">
        <v>49</v>
      </c>
      <c r="AN1207" s="37"/>
      <c r="AO1207" s="1001"/>
      <c r="AP1207" s="1043"/>
      <c r="AQ1207" s="990"/>
      <c r="AR1207" s="56" t="s">
        <v>49</v>
      </c>
      <c r="AS1207" s="37"/>
      <c r="AT1207" s="1001"/>
      <c r="AU1207" s="1043"/>
      <c r="AV1207" s="990"/>
      <c r="AW1207" s="56" t="s">
        <v>49</v>
      </c>
      <c r="AX1207" s="37"/>
      <c r="AY1207" s="1001"/>
      <c r="AZ1207" s="1043"/>
      <c r="BA1207" s="990"/>
      <c r="BB1207" s="56" t="s">
        <v>49</v>
      </c>
      <c r="BC1207" s="37"/>
      <c r="BD1207" s="1001"/>
      <c r="BE1207" s="1043"/>
      <c r="BF1207" s="990"/>
      <c r="BG1207" s="56" t="s">
        <v>49</v>
      </c>
      <c r="BH1207" s="37"/>
      <c r="BI1207" s="1001"/>
      <c r="BJ1207" s="1043"/>
      <c r="BK1207" s="990"/>
      <c r="BL1207" s="91"/>
      <c r="BM1207" s="92"/>
      <c r="BN1207" s="1001"/>
      <c r="BO1207" s="996"/>
      <c r="BP1207" s="954"/>
      <c r="BQ1207" s="91"/>
      <c r="BR1207" s="92"/>
      <c r="BS1207" s="1001"/>
      <c r="BT1207" s="996"/>
      <c r="BU1207" s="954"/>
      <c r="BV1207" s="91"/>
      <c r="BW1207" s="92"/>
      <c r="BX1207" s="1001"/>
      <c r="BY1207" s="996"/>
      <c r="BZ1207" s="954"/>
      <c r="CA1207" s="1084"/>
      <c r="CB1207" s="1078"/>
      <c r="CC1207" s="948"/>
    </row>
    <row r="1208" spans="1:81" s="230" customFormat="1" ht="18" customHeight="1">
      <c r="A1208" s="1180"/>
      <c r="B1208" s="1173"/>
      <c r="C1208" s="1174"/>
      <c r="D1208" s="469" t="s">
        <v>61</v>
      </c>
      <c r="E1208" s="26">
        <f>ROUND(E1206*職員設定!$S$29,0)</f>
        <v>0</v>
      </c>
      <c r="F1208" s="1001"/>
      <c r="G1208" s="1091"/>
      <c r="H1208" s="1100"/>
      <c r="I1208" s="469" t="s">
        <v>61</v>
      </c>
      <c r="J1208" s="26">
        <f>ROUND(J1206*職員設定!$S$29,0)</f>
        <v>0</v>
      </c>
      <c r="K1208" s="1001"/>
      <c r="L1208" s="1091"/>
      <c r="M1208" s="1100"/>
      <c r="N1208" s="469" t="s">
        <v>85</v>
      </c>
      <c r="O1208" s="26">
        <f>ROUND(O1206*職員設定!$S$29,0)</f>
        <v>0</v>
      </c>
      <c r="P1208" s="1001"/>
      <c r="Q1208" s="1043"/>
      <c r="R1208" s="990"/>
      <c r="S1208" s="469" t="s">
        <v>85</v>
      </c>
      <c r="T1208" s="26">
        <f>ROUND(T1206*職員設定!$S$29,0)</f>
        <v>0</v>
      </c>
      <c r="U1208" s="1001"/>
      <c r="V1208" s="1043"/>
      <c r="W1208" s="990"/>
      <c r="X1208" s="469" t="s">
        <v>85</v>
      </c>
      <c r="Y1208" s="26">
        <f>ROUND(Y1206*職員設定!$S$29,0)</f>
        <v>0</v>
      </c>
      <c r="Z1208" s="1001"/>
      <c r="AA1208" s="1043"/>
      <c r="AB1208" s="990"/>
      <c r="AC1208" s="469" t="s">
        <v>85</v>
      </c>
      <c r="AD1208" s="26">
        <f>ROUND(AD1206*職員設定!$S$29,0)</f>
        <v>0</v>
      </c>
      <c r="AE1208" s="1001"/>
      <c r="AF1208" s="1043"/>
      <c r="AG1208" s="990"/>
      <c r="AH1208" s="469" t="s">
        <v>85</v>
      </c>
      <c r="AI1208" s="26">
        <f>ROUND(AI1206*職員設定!$S$29,0)</f>
        <v>0</v>
      </c>
      <c r="AJ1208" s="1001"/>
      <c r="AK1208" s="1043"/>
      <c r="AL1208" s="990"/>
      <c r="AM1208" s="469" t="s">
        <v>85</v>
      </c>
      <c r="AN1208" s="26">
        <f>ROUND(AN1206*職員設定!$S$29,0)</f>
        <v>0</v>
      </c>
      <c r="AO1208" s="1001"/>
      <c r="AP1208" s="1043"/>
      <c r="AQ1208" s="990"/>
      <c r="AR1208" s="469" t="s">
        <v>85</v>
      </c>
      <c r="AS1208" s="26">
        <f>ROUND(AS1206*職員設定!$S$29,0)</f>
        <v>0</v>
      </c>
      <c r="AT1208" s="1001"/>
      <c r="AU1208" s="1043"/>
      <c r="AV1208" s="990"/>
      <c r="AW1208" s="469" t="s">
        <v>85</v>
      </c>
      <c r="AX1208" s="26">
        <f>ROUND(AX1206*職員設定!$S$29,0)</f>
        <v>0</v>
      </c>
      <c r="AY1208" s="1001"/>
      <c r="AZ1208" s="1043"/>
      <c r="BA1208" s="990"/>
      <c r="BB1208" s="469" t="s">
        <v>85</v>
      </c>
      <c r="BC1208" s="26">
        <f>ROUND(BC1206*職員設定!$S$29,0)</f>
        <v>0</v>
      </c>
      <c r="BD1208" s="1001"/>
      <c r="BE1208" s="1043"/>
      <c r="BF1208" s="990"/>
      <c r="BG1208" s="469" t="s">
        <v>85</v>
      </c>
      <c r="BH1208" s="26">
        <f>ROUND(BH1206*職員設定!$S$29,0)</f>
        <v>0</v>
      </c>
      <c r="BI1208" s="1001"/>
      <c r="BJ1208" s="1043"/>
      <c r="BK1208" s="990"/>
      <c r="BL1208" s="470"/>
      <c r="BM1208" s="26"/>
      <c r="BN1208" s="1001"/>
      <c r="BO1208" s="997"/>
      <c r="BP1208" s="954"/>
      <c r="BQ1208" s="470"/>
      <c r="BR1208" s="26"/>
      <c r="BS1208" s="1001"/>
      <c r="BT1208" s="997"/>
      <c r="BU1208" s="954"/>
      <c r="BV1208" s="470"/>
      <c r="BW1208" s="26"/>
      <c r="BX1208" s="1001"/>
      <c r="BY1208" s="997"/>
      <c r="BZ1208" s="954"/>
      <c r="CA1208" s="1084"/>
      <c r="CB1208" s="1078"/>
      <c r="CC1208" s="948"/>
    </row>
    <row r="1209" spans="1:81" ht="18" customHeight="1" thickBot="1">
      <c r="A1209" s="1180"/>
      <c r="B1209" s="1175"/>
      <c r="C1209" s="1176"/>
      <c r="D1209" s="58" t="s">
        <v>62</v>
      </c>
      <c r="E1209" s="19">
        <f>E1207-E1208</f>
        <v>0</v>
      </c>
      <c r="F1209" s="1002"/>
      <c r="G1209" s="1092"/>
      <c r="H1209" s="1101"/>
      <c r="I1209" s="58" t="s">
        <v>62</v>
      </c>
      <c r="J1209" s="19">
        <f>J1207-J1208</f>
        <v>0</v>
      </c>
      <c r="K1209" s="1002"/>
      <c r="L1209" s="1092"/>
      <c r="M1209" s="1101"/>
      <c r="N1209" s="58" t="s">
        <v>86</v>
      </c>
      <c r="O1209" s="19">
        <f>O1207-O1208</f>
        <v>0</v>
      </c>
      <c r="P1209" s="1002"/>
      <c r="Q1209" s="1044"/>
      <c r="R1209" s="991"/>
      <c r="S1209" s="58" t="s">
        <v>86</v>
      </c>
      <c r="T1209" s="19">
        <f>T1207-T1208</f>
        <v>0</v>
      </c>
      <c r="U1209" s="1002"/>
      <c r="V1209" s="1044"/>
      <c r="W1209" s="991"/>
      <c r="X1209" s="58" t="s">
        <v>86</v>
      </c>
      <c r="Y1209" s="19">
        <f>Y1207-Y1208</f>
        <v>0</v>
      </c>
      <c r="Z1209" s="1002"/>
      <c r="AA1209" s="1044"/>
      <c r="AB1209" s="991"/>
      <c r="AC1209" s="58" t="s">
        <v>86</v>
      </c>
      <c r="AD1209" s="19">
        <f>AD1207-AD1208</f>
        <v>0</v>
      </c>
      <c r="AE1209" s="1002"/>
      <c r="AF1209" s="1044"/>
      <c r="AG1209" s="991"/>
      <c r="AH1209" s="58" t="s">
        <v>86</v>
      </c>
      <c r="AI1209" s="19">
        <f>AI1207-AI1208</f>
        <v>0</v>
      </c>
      <c r="AJ1209" s="1002"/>
      <c r="AK1209" s="1044"/>
      <c r="AL1209" s="991"/>
      <c r="AM1209" s="58" t="s">
        <v>86</v>
      </c>
      <c r="AN1209" s="19">
        <f>AN1207-AN1208</f>
        <v>0</v>
      </c>
      <c r="AO1209" s="1002"/>
      <c r="AP1209" s="1044"/>
      <c r="AQ1209" s="991"/>
      <c r="AR1209" s="58" t="s">
        <v>86</v>
      </c>
      <c r="AS1209" s="19">
        <f>AS1207-AS1208</f>
        <v>0</v>
      </c>
      <c r="AT1209" s="1002"/>
      <c r="AU1209" s="1044"/>
      <c r="AV1209" s="991"/>
      <c r="AW1209" s="58" t="s">
        <v>86</v>
      </c>
      <c r="AX1209" s="19">
        <f>AX1207-AX1208</f>
        <v>0</v>
      </c>
      <c r="AY1209" s="1002"/>
      <c r="AZ1209" s="1044"/>
      <c r="BA1209" s="991"/>
      <c r="BB1209" s="58" t="s">
        <v>86</v>
      </c>
      <c r="BC1209" s="19">
        <f>BC1207-BC1208</f>
        <v>0</v>
      </c>
      <c r="BD1209" s="1002"/>
      <c r="BE1209" s="1044"/>
      <c r="BF1209" s="991"/>
      <c r="BG1209" s="58" t="s">
        <v>86</v>
      </c>
      <c r="BH1209" s="19">
        <f>BH1207-BH1208</f>
        <v>0</v>
      </c>
      <c r="BI1209" s="1002"/>
      <c r="BJ1209" s="1044"/>
      <c r="BK1209" s="991"/>
      <c r="BL1209" s="94"/>
      <c r="BM1209" s="84"/>
      <c r="BN1209" s="1002"/>
      <c r="BO1209" s="998"/>
      <c r="BP1209" s="955"/>
      <c r="BQ1209" s="94"/>
      <c r="BR1209" s="84"/>
      <c r="BS1209" s="1002"/>
      <c r="BT1209" s="998"/>
      <c r="BU1209" s="955"/>
      <c r="BV1209" s="94"/>
      <c r="BW1209" s="84"/>
      <c r="BX1209" s="1002"/>
      <c r="BY1209" s="998"/>
      <c r="BZ1209" s="955"/>
      <c r="CA1209" s="1085"/>
      <c r="CB1209" s="1079"/>
      <c r="CC1209" s="949">
        <f t="shared" si="513"/>
        <v>0</v>
      </c>
    </row>
    <row r="1210" spans="1:81" ht="18" customHeight="1">
      <c r="A1210" s="1180"/>
      <c r="B1210" s="1134" t="s">
        <v>228</v>
      </c>
      <c r="C1210" s="1135"/>
      <c r="D1210" s="59" t="str">
        <f>IF(職員設定!$V$8="","",職員設定!$V$8)</f>
        <v>通勤手当</v>
      </c>
      <c r="E1210" s="156">
        <v>2850</v>
      </c>
      <c r="F1210" s="2"/>
      <c r="G1210" s="29" t="s">
        <v>90</v>
      </c>
      <c r="H1210" s="165" t="s">
        <v>79</v>
      </c>
      <c r="I1210" s="59" t="str">
        <f>IF(職員設定!$V$8="","",職員設定!$V$8)</f>
        <v>通勤手当</v>
      </c>
      <c r="J1210" s="156">
        <v>3150</v>
      </c>
      <c r="K1210" s="2"/>
      <c r="L1210" s="29" t="s">
        <v>90</v>
      </c>
      <c r="M1210" s="165" t="s">
        <v>79</v>
      </c>
      <c r="N1210" s="59" t="str">
        <f>IF(職員設定!$V$8="","",職員設定!$V$8)</f>
        <v>通勤手当</v>
      </c>
      <c r="O1210" s="151">
        <v>3000</v>
      </c>
      <c r="P1210" s="2"/>
      <c r="Q1210" s="299" t="s">
        <v>79</v>
      </c>
      <c r="R1210" s="165" t="s">
        <v>79</v>
      </c>
      <c r="S1210" s="59" t="str">
        <f>IF(職員設定!$V$8="","",職員設定!$V$8)</f>
        <v>通勤手当</v>
      </c>
      <c r="T1210" s="151">
        <v>3150</v>
      </c>
      <c r="U1210" s="2"/>
      <c r="V1210" s="299" t="s">
        <v>79</v>
      </c>
      <c r="W1210" s="165" t="s">
        <v>79</v>
      </c>
      <c r="X1210" s="59" t="str">
        <f>IF(職員設定!$V$8="","",職員設定!$V$8)</f>
        <v>通勤手当</v>
      </c>
      <c r="Y1210" s="151">
        <v>3300</v>
      </c>
      <c r="Z1210" s="2"/>
      <c r="AA1210" s="299" t="s">
        <v>79</v>
      </c>
      <c r="AB1210" s="165" t="s">
        <v>79</v>
      </c>
      <c r="AC1210" s="59" t="str">
        <f>IF(職員設定!$V$8="","",職員設定!$V$8)</f>
        <v>通勤手当</v>
      </c>
      <c r="AD1210" s="151" t="str">
        <f>IF(AD1167&lt;&gt;"",職員設定!$V$29,"0")</f>
        <v>0</v>
      </c>
      <c r="AE1210" s="2"/>
      <c r="AF1210" s="299" t="s">
        <v>79</v>
      </c>
      <c r="AG1210" s="165" t="s">
        <v>79</v>
      </c>
      <c r="AH1210" s="59" t="str">
        <f>IF(職員設定!$V$8="","",職員設定!$V$8)</f>
        <v>通勤手当</v>
      </c>
      <c r="AI1210" s="151" t="str">
        <f>IF(AI1167&lt;&gt;"",職員設定!$V$29,"0")</f>
        <v>0</v>
      </c>
      <c r="AJ1210" s="2"/>
      <c r="AK1210" s="299" t="s">
        <v>79</v>
      </c>
      <c r="AL1210" s="165" t="s">
        <v>79</v>
      </c>
      <c r="AM1210" s="59" t="str">
        <f>IF(職員設定!$V$8="","",職員設定!$V$8)</f>
        <v>通勤手当</v>
      </c>
      <c r="AN1210" s="151" t="str">
        <f>IF(AN1167&lt;&gt;"",職員設定!$V$29,"0")</f>
        <v>0</v>
      </c>
      <c r="AO1210" s="2"/>
      <c r="AP1210" s="299" t="s">
        <v>79</v>
      </c>
      <c r="AQ1210" s="165" t="s">
        <v>79</v>
      </c>
      <c r="AR1210" s="59" t="str">
        <f>IF(職員設定!$V$8="","",職員設定!$V$8)</f>
        <v>通勤手当</v>
      </c>
      <c r="AS1210" s="151" t="str">
        <f>IF(AS1167&lt;&gt;"",職員設定!$V$29,"0")</f>
        <v>0</v>
      </c>
      <c r="AT1210" s="2"/>
      <c r="AU1210" s="299" t="s">
        <v>79</v>
      </c>
      <c r="AV1210" s="165" t="s">
        <v>79</v>
      </c>
      <c r="AW1210" s="59" t="str">
        <f>IF(職員設定!$V$8="","",職員設定!$V$8)</f>
        <v>通勤手当</v>
      </c>
      <c r="AX1210" s="151" t="str">
        <f>IF(AX1167&lt;&gt;"",職員設定!$V$29,"0")</f>
        <v>0</v>
      </c>
      <c r="AY1210" s="2"/>
      <c r="AZ1210" s="299" t="s">
        <v>79</v>
      </c>
      <c r="BA1210" s="165" t="s">
        <v>79</v>
      </c>
      <c r="BB1210" s="59" t="str">
        <f>IF(職員設定!$V$8="","",職員設定!$V$8)</f>
        <v>通勤手当</v>
      </c>
      <c r="BC1210" s="151" t="str">
        <f>IF(BC1167&lt;&gt;"",職員設定!$V$29,"0")</f>
        <v>0</v>
      </c>
      <c r="BD1210" s="2"/>
      <c r="BE1210" s="299" t="s">
        <v>79</v>
      </c>
      <c r="BF1210" s="165" t="s">
        <v>79</v>
      </c>
      <c r="BG1210" s="59" t="str">
        <f>IF(職員設定!$V$8="","",職員設定!$V$8)</f>
        <v>通勤手当</v>
      </c>
      <c r="BH1210" s="151" t="str">
        <f>IF(BH1167&lt;&gt;"",職員設定!$V$29,"0")</f>
        <v>0</v>
      </c>
      <c r="BI1210" s="2"/>
      <c r="BJ1210" s="299" t="s">
        <v>79</v>
      </c>
      <c r="BK1210" s="165" t="s">
        <v>79</v>
      </c>
      <c r="BL1210" s="95"/>
      <c r="BM1210" s="159"/>
      <c r="BN1210" s="2"/>
      <c r="BO1210" s="29" t="s">
        <v>79</v>
      </c>
      <c r="BP1210" s="165" t="s">
        <v>116</v>
      </c>
      <c r="BQ1210" s="95"/>
      <c r="BR1210" s="159"/>
      <c r="BS1210" s="2"/>
      <c r="BT1210" s="29" t="s">
        <v>79</v>
      </c>
      <c r="BU1210" s="165" t="s">
        <v>116</v>
      </c>
      <c r="BV1210" s="95"/>
      <c r="BW1210" s="159"/>
      <c r="BX1210" s="2"/>
      <c r="BY1210" s="29" t="s">
        <v>79</v>
      </c>
      <c r="BZ1210" s="165" t="s">
        <v>116</v>
      </c>
      <c r="CA1210" s="290" t="s">
        <v>14</v>
      </c>
      <c r="CB1210" s="290" t="s">
        <v>14</v>
      </c>
      <c r="CC1210" s="603" t="s">
        <v>121</v>
      </c>
    </row>
    <row r="1211" spans="1:81" ht="18" customHeight="1">
      <c r="A1211" s="1180"/>
      <c r="B1211" s="1134"/>
      <c r="C1211" s="1135"/>
      <c r="D1211" s="61" t="str">
        <f>IF(職員設定!$W$8="","",職員設定!$W$8)</f>
        <v>課税通勤手当</v>
      </c>
      <c r="E1211" s="156">
        <f>IF(E1167&lt;&gt;"",職員設定!$W$29,"0")</f>
        <v>0</v>
      </c>
      <c r="F1211" s="2"/>
      <c r="G1211" s="1093">
        <f>SUM(G1167:G1205)-G1206</f>
        <v>8</v>
      </c>
      <c r="H1211" s="1102">
        <f>SUM(H1167:H1205)-H1206</f>
        <v>4000</v>
      </c>
      <c r="I1211" s="61" t="str">
        <f>IF(職員設定!$W$8="","",職員設定!$W$8)</f>
        <v>課税通勤手当</v>
      </c>
      <c r="J1211" s="156">
        <f>IF(J1167&lt;&gt;"",職員設定!$W$29,"0")</f>
        <v>0</v>
      </c>
      <c r="K1211" s="2"/>
      <c r="L1211" s="1093">
        <f>SUM(L1167:L1205)-L1206</f>
        <v>0</v>
      </c>
      <c r="M1211" s="1102">
        <f>SUM(M1167:M1205)-M1206</f>
        <v>4000</v>
      </c>
      <c r="N1211" s="61" t="str">
        <f>IF(職員設定!$W$8="","",職員設定!$W$8)</f>
        <v>課税通勤手当</v>
      </c>
      <c r="O1211" s="151">
        <f>IF(O1167&lt;&gt;"",職員設定!$W$29,"0")</f>
        <v>0</v>
      </c>
      <c r="P1211" s="2"/>
      <c r="Q1211" s="999">
        <f>SUM(Q1167:Q1205)-Q1206</f>
        <v>1</v>
      </c>
      <c r="R1211" s="992">
        <f>SUM(R1167:R1205)-R1206</f>
        <v>4035</v>
      </c>
      <c r="S1211" s="61" t="str">
        <f>IF(職員設定!$W$8="","",職員設定!$W$8)</f>
        <v>課税通勤手当</v>
      </c>
      <c r="T1211" s="151">
        <f>IF(T1167&lt;&gt;"",職員設定!$W$29,"0")</f>
        <v>0</v>
      </c>
      <c r="U1211" s="2"/>
      <c r="V1211" s="999">
        <f>SUM(V1167:V1205)-V1206</f>
        <v>0</v>
      </c>
      <c r="W1211" s="992">
        <f>SUM(W1167:W1205)-W1206</f>
        <v>4000</v>
      </c>
      <c r="X1211" s="61" t="str">
        <f>IF(職員設定!$W$8="","",職員設定!$W$8)</f>
        <v>課税通勤手当</v>
      </c>
      <c r="Y1211" s="151">
        <f>IF(Y1167&lt;&gt;"",職員設定!$W$29,"0")</f>
        <v>0</v>
      </c>
      <c r="Z1211" s="2"/>
      <c r="AA1211" s="999">
        <f>SUM(AA1167:AA1205)-AA1206</f>
        <v>1</v>
      </c>
      <c r="AB1211" s="992">
        <f>SUM(AB1167:AB1205)-AB1206</f>
        <v>4064</v>
      </c>
      <c r="AC1211" s="61" t="str">
        <f>IF(職員設定!$W$8="","",職員設定!$W$8)</f>
        <v>課税通勤手当</v>
      </c>
      <c r="AD1211" s="151" t="str">
        <f>IF(AD1167&lt;&gt;"",職員設定!$W$29,"0")</f>
        <v>0</v>
      </c>
      <c r="AE1211" s="2"/>
      <c r="AF1211" s="999">
        <f>SUM(AF1167:AF1205)-AF1206</f>
        <v>0</v>
      </c>
      <c r="AG1211" s="992">
        <f>SUM(AG1167:AG1205)-AG1206</f>
        <v>0</v>
      </c>
      <c r="AH1211" s="61" t="str">
        <f>IF(職員設定!$W$8="","",職員設定!$W$8)</f>
        <v>課税通勤手当</v>
      </c>
      <c r="AI1211" s="151" t="str">
        <f>IF(AI1167&lt;&gt;"",職員設定!$W$29,"0")</f>
        <v>0</v>
      </c>
      <c r="AJ1211" s="2"/>
      <c r="AK1211" s="999">
        <f>SUM(AK1167:AK1205)-AK1206</f>
        <v>0</v>
      </c>
      <c r="AL1211" s="992">
        <f>SUM(AL1167:AL1205)-AL1206</f>
        <v>0</v>
      </c>
      <c r="AM1211" s="61" t="str">
        <f>IF(職員設定!$W$8="","",職員設定!$W$8)</f>
        <v>課税通勤手当</v>
      </c>
      <c r="AN1211" s="151" t="str">
        <f>IF(AN1167&lt;&gt;"",職員設定!$W$29,"0")</f>
        <v>0</v>
      </c>
      <c r="AO1211" s="2"/>
      <c r="AP1211" s="999">
        <f>SUM(AP1167:AP1205)-AP1206</f>
        <v>0</v>
      </c>
      <c r="AQ1211" s="992">
        <f>SUM(AQ1167:AQ1205)-AQ1206</f>
        <v>0</v>
      </c>
      <c r="AR1211" s="61" t="str">
        <f>IF(職員設定!$W$8="","",職員設定!$W$8)</f>
        <v>課税通勤手当</v>
      </c>
      <c r="AS1211" s="151" t="str">
        <f>IF(AS1167&lt;&gt;"",職員設定!$W$29,"0")</f>
        <v>0</v>
      </c>
      <c r="AT1211" s="2"/>
      <c r="AU1211" s="999">
        <f>SUM(AU1167:AU1205)-AU1206</f>
        <v>0</v>
      </c>
      <c r="AV1211" s="992">
        <f>SUM(AV1167:AV1205)-AV1206</f>
        <v>0</v>
      </c>
      <c r="AW1211" s="61" t="str">
        <f>IF(職員設定!$W$8="","",職員設定!$W$8)</f>
        <v>課税通勤手当</v>
      </c>
      <c r="AX1211" s="151" t="str">
        <f>IF(AX1167&lt;&gt;"",職員設定!$W$29,"0")</f>
        <v>0</v>
      </c>
      <c r="AY1211" s="2"/>
      <c r="AZ1211" s="999">
        <f>SUM(AZ1167:AZ1205)-AZ1206</f>
        <v>0</v>
      </c>
      <c r="BA1211" s="992">
        <f>SUM(BA1167:BA1205)-BA1206</f>
        <v>0</v>
      </c>
      <c r="BB1211" s="61" t="str">
        <f>IF(職員設定!$W$8="","",職員設定!$W$8)</f>
        <v>課税通勤手当</v>
      </c>
      <c r="BC1211" s="151" t="str">
        <f>IF(BC1167&lt;&gt;"",職員設定!$W$29,"0")</f>
        <v>0</v>
      </c>
      <c r="BD1211" s="2"/>
      <c r="BE1211" s="999">
        <f>SUM(BE1167:BE1205)-BE1206</f>
        <v>0</v>
      </c>
      <c r="BF1211" s="992">
        <f>SUM(BF1167:BF1205)-BF1206</f>
        <v>0</v>
      </c>
      <c r="BG1211" s="61" t="str">
        <f>IF(職員設定!$W$8="","",職員設定!$W$8)</f>
        <v>課税通勤手当</v>
      </c>
      <c r="BH1211" s="151" t="str">
        <f>IF(BH1167&lt;&gt;"",職員設定!$W$29,"0")</f>
        <v>0</v>
      </c>
      <c r="BI1211" s="2"/>
      <c r="BJ1211" s="999">
        <f>SUM(BJ1167:BJ1205)-BJ1206</f>
        <v>0</v>
      </c>
      <c r="BK1211" s="992">
        <f>SUM(BK1167:BK1205)-BK1206</f>
        <v>0</v>
      </c>
      <c r="BL1211" s="97"/>
      <c r="BM1211" s="159"/>
      <c r="BN1211" s="2"/>
      <c r="BO1211" s="999">
        <f>SUM(BO1167:BO1205)-BO1206</f>
        <v>0</v>
      </c>
      <c r="BP1211" s="957">
        <f>SUM(BP1167:BP1205)-BP1206</f>
        <v>0</v>
      </c>
      <c r="BQ1211" s="97"/>
      <c r="BR1211" s="159"/>
      <c r="BS1211" s="2"/>
      <c r="BT1211" s="999">
        <f>SUM(BT1167:BT1205)-BT1206</f>
        <v>0</v>
      </c>
      <c r="BU1211" s="957">
        <f>SUM(BU1167:BU1205)-BU1206</f>
        <v>0</v>
      </c>
      <c r="BV1211" s="97"/>
      <c r="BW1211" s="159"/>
      <c r="BX1211" s="2"/>
      <c r="BY1211" s="999">
        <f>SUM(BY1167:BY1205)-BY1206</f>
        <v>0</v>
      </c>
      <c r="BZ1211" s="957">
        <f>SUM(BZ1167:BZ1205)-BZ1206</f>
        <v>0</v>
      </c>
      <c r="CA1211" s="1089">
        <f>SUM(CA1167:CA1205)-CA1206</f>
        <v>20109</v>
      </c>
      <c r="CB1211" s="1088">
        <f>SUM(CB1167:CB1205)-CB1206</f>
        <v>8000</v>
      </c>
      <c r="CC1211" s="1015" t="str">
        <f>IF(BZ1211+BU1211+BP1211+BK1211+BF1211+BA1211+AV1211+AQ1211+AL1211+AG1211+AB1211+W1211+R1211+CB1222+CC1222-CC1223-CB1223=0,"〇",BZ1211+BU1211+BP1211+BK1211+BF1211+BA1211+AV1211+AQ1211+AL1211+AG1211+AB1211+W1211+R1211+CB1222+CC1222-CC1223-CB1223)</f>
        <v>〇</v>
      </c>
    </row>
    <row r="1212" spans="1:81" ht="18" customHeight="1">
      <c r="A1212" s="1180"/>
      <c r="B1212" s="1134"/>
      <c r="C1212" s="1135"/>
      <c r="D1212" s="62" t="str">
        <f>IF(職員設定!$X$8="","",職員設定!$X$8)</f>
        <v>名称</v>
      </c>
      <c r="E1212" s="157">
        <f>IF(E1167&lt;&gt;"",職員設定!$X$29,"0")</f>
        <v>0</v>
      </c>
      <c r="F1212" s="2"/>
      <c r="G1212" s="1046"/>
      <c r="H1212" s="1096"/>
      <c r="I1212" s="62" t="str">
        <f>IF(職員設定!$X$8="","",職員設定!$X$8)</f>
        <v>名称</v>
      </c>
      <c r="J1212" s="157">
        <f>IF(J1167&lt;&gt;"",職員設定!$X$29,"0")</f>
        <v>0</v>
      </c>
      <c r="K1212" s="2"/>
      <c r="L1212" s="1046"/>
      <c r="M1212" s="1096"/>
      <c r="N1212" s="62" t="str">
        <f>IF(職員設定!$X$8="","",職員設定!$X$8)</f>
        <v>名称</v>
      </c>
      <c r="O1212" s="152">
        <f>IF(O1167&lt;&gt;"",職員設定!$X$29,"0")</f>
        <v>0</v>
      </c>
      <c r="P1212" s="2"/>
      <c r="Q1212" s="974"/>
      <c r="R1212" s="993"/>
      <c r="S1212" s="62" t="str">
        <f>IF(職員設定!$X$8="","",職員設定!$X$8)</f>
        <v>名称</v>
      </c>
      <c r="T1212" s="152">
        <f>IF(T1167&lt;&gt;"",職員設定!$X$29,"0")</f>
        <v>0</v>
      </c>
      <c r="U1212" s="2"/>
      <c r="V1212" s="974"/>
      <c r="W1212" s="993"/>
      <c r="X1212" s="62" t="str">
        <f>IF(職員設定!$X$8="","",職員設定!$X$8)</f>
        <v>名称</v>
      </c>
      <c r="Y1212" s="152">
        <f>IF(Y1167&lt;&gt;"",職員設定!$X$29,"0")</f>
        <v>0</v>
      </c>
      <c r="Z1212" s="2"/>
      <c r="AA1212" s="974"/>
      <c r="AB1212" s="993"/>
      <c r="AC1212" s="62" t="str">
        <f>IF(職員設定!$X$8="","",職員設定!$X$8)</f>
        <v>名称</v>
      </c>
      <c r="AD1212" s="152" t="str">
        <f>IF(AD1167&lt;&gt;"",職員設定!$X$29,"0")</f>
        <v>0</v>
      </c>
      <c r="AE1212" s="2"/>
      <c r="AF1212" s="974"/>
      <c r="AG1212" s="993"/>
      <c r="AH1212" s="62" t="str">
        <f>IF(職員設定!$X$8="","",職員設定!$X$8)</f>
        <v>名称</v>
      </c>
      <c r="AI1212" s="152" t="str">
        <f>IF(AI1167&lt;&gt;"",職員設定!$X$29,"0")</f>
        <v>0</v>
      </c>
      <c r="AJ1212" s="2"/>
      <c r="AK1212" s="974"/>
      <c r="AL1212" s="993"/>
      <c r="AM1212" s="62" t="str">
        <f>IF(職員設定!$X$8="","",職員設定!$X$8)</f>
        <v>名称</v>
      </c>
      <c r="AN1212" s="152" t="str">
        <f>IF(AN1167&lt;&gt;"",職員設定!$X$29,"0")</f>
        <v>0</v>
      </c>
      <c r="AO1212" s="2"/>
      <c r="AP1212" s="974"/>
      <c r="AQ1212" s="993"/>
      <c r="AR1212" s="62" t="str">
        <f>IF(職員設定!$X$8="","",職員設定!$X$8)</f>
        <v>名称</v>
      </c>
      <c r="AS1212" s="152" t="str">
        <f>IF(AS1167&lt;&gt;"",職員設定!$X$29,"0")</f>
        <v>0</v>
      </c>
      <c r="AT1212" s="2"/>
      <c r="AU1212" s="974"/>
      <c r="AV1212" s="993"/>
      <c r="AW1212" s="62" t="str">
        <f>IF(職員設定!$X$8="","",職員設定!$X$8)</f>
        <v>名称</v>
      </c>
      <c r="AX1212" s="152" t="str">
        <f>IF(AX1167&lt;&gt;"",職員設定!$X$29,"0")</f>
        <v>0</v>
      </c>
      <c r="AY1212" s="2"/>
      <c r="AZ1212" s="974"/>
      <c r="BA1212" s="993"/>
      <c r="BB1212" s="62" t="str">
        <f>IF(職員設定!$X$8="","",職員設定!$X$8)</f>
        <v>名称</v>
      </c>
      <c r="BC1212" s="152" t="str">
        <f>IF(BC1167&lt;&gt;"",職員設定!$X$29,"0")</f>
        <v>0</v>
      </c>
      <c r="BD1212" s="2"/>
      <c r="BE1212" s="974"/>
      <c r="BF1212" s="993"/>
      <c r="BG1212" s="62" t="str">
        <f>IF(職員設定!$X$8="","",職員設定!$X$8)</f>
        <v>名称</v>
      </c>
      <c r="BH1212" s="152" t="str">
        <f>IF(BH1167&lt;&gt;"",職員設定!$X$29,"0")</f>
        <v>0</v>
      </c>
      <c r="BI1212" s="2"/>
      <c r="BJ1212" s="974"/>
      <c r="BK1212" s="993"/>
      <c r="BL1212" s="99"/>
      <c r="BM1212" s="160"/>
      <c r="BN1212" s="2"/>
      <c r="BO1212" s="974"/>
      <c r="BP1212" s="958"/>
      <c r="BQ1212" s="99"/>
      <c r="BR1212" s="160"/>
      <c r="BS1212" s="2"/>
      <c r="BT1212" s="974"/>
      <c r="BU1212" s="958"/>
      <c r="BV1212" s="99"/>
      <c r="BW1212" s="160"/>
      <c r="BX1212" s="2"/>
      <c r="BY1212" s="974"/>
      <c r="BZ1212" s="958"/>
      <c r="CA1212" s="1004"/>
      <c r="CB1212" s="1020"/>
      <c r="CC1212" s="1016"/>
    </row>
    <row r="1213" spans="1:81" ht="18" customHeight="1" thickBot="1">
      <c r="A1213" s="1180"/>
      <c r="B1213" s="1136"/>
      <c r="C1213" s="1137"/>
      <c r="D1213" s="63" t="str">
        <f>IF(職員設定!$Y$8="","",職員設定!$Y$8)</f>
        <v>名称</v>
      </c>
      <c r="E1213" s="158">
        <f>IF(E1167&lt;&gt;"",職員設定!$Y$29,"0")</f>
        <v>0</v>
      </c>
      <c r="F1213" s="2"/>
      <c r="G1213" s="1094"/>
      <c r="H1213" s="1097"/>
      <c r="I1213" s="63" t="str">
        <f>IF(職員設定!$Y$8="","",職員設定!$Y$8)</f>
        <v>名称</v>
      </c>
      <c r="J1213" s="158">
        <f>IF(J1167&lt;&gt;"",職員設定!$Y$29,"0")</f>
        <v>0</v>
      </c>
      <c r="K1213" s="2"/>
      <c r="L1213" s="1094"/>
      <c r="M1213" s="1097"/>
      <c r="N1213" s="63" t="str">
        <f>IF(職員設定!$Y$8="","",職員設定!$Y$8)</f>
        <v>名称</v>
      </c>
      <c r="O1213" s="153">
        <f>IF(O1167&lt;&gt;"",職員設定!$Y$29,"0")</f>
        <v>0</v>
      </c>
      <c r="P1213" s="24"/>
      <c r="Q1213" s="975"/>
      <c r="R1213" s="994"/>
      <c r="S1213" s="63" t="str">
        <f>IF(職員設定!$Y$8="","",職員設定!$Y$8)</f>
        <v>名称</v>
      </c>
      <c r="T1213" s="153">
        <f>IF(T1167&lt;&gt;"",職員設定!$Y$29,"0")</f>
        <v>0</v>
      </c>
      <c r="U1213" s="24"/>
      <c r="V1213" s="975"/>
      <c r="W1213" s="994"/>
      <c r="X1213" s="63" t="str">
        <f>IF(職員設定!$Y$8="","",職員設定!$Y$8)</f>
        <v>名称</v>
      </c>
      <c r="Y1213" s="153">
        <f>IF(Y1167&lt;&gt;"",職員設定!$Y$29,"0")</f>
        <v>0</v>
      </c>
      <c r="Z1213" s="24"/>
      <c r="AA1213" s="975"/>
      <c r="AB1213" s="994"/>
      <c r="AC1213" s="63" t="str">
        <f>IF(職員設定!$Y$8="","",職員設定!$Y$8)</f>
        <v>名称</v>
      </c>
      <c r="AD1213" s="153" t="str">
        <f>IF(AD1167&lt;&gt;"",職員設定!$Y$29,"0")</f>
        <v>0</v>
      </c>
      <c r="AE1213" s="24"/>
      <c r="AF1213" s="975"/>
      <c r="AG1213" s="994"/>
      <c r="AH1213" s="63" t="str">
        <f>IF(職員設定!$Y$8="","",職員設定!$Y$8)</f>
        <v>名称</v>
      </c>
      <c r="AI1213" s="153" t="str">
        <f>IF(AI1167&lt;&gt;"",職員設定!$Y$29,"0")</f>
        <v>0</v>
      </c>
      <c r="AJ1213" s="24"/>
      <c r="AK1213" s="975"/>
      <c r="AL1213" s="994"/>
      <c r="AM1213" s="63" t="str">
        <f>IF(職員設定!$Y$8="","",職員設定!$Y$8)</f>
        <v>名称</v>
      </c>
      <c r="AN1213" s="153" t="str">
        <f>IF(AN1167&lt;&gt;"",職員設定!$Y$29,"0")</f>
        <v>0</v>
      </c>
      <c r="AO1213" s="24"/>
      <c r="AP1213" s="975"/>
      <c r="AQ1213" s="994"/>
      <c r="AR1213" s="63" t="str">
        <f>IF(職員設定!$Y$8="","",職員設定!$Y$8)</f>
        <v>名称</v>
      </c>
      <c r="AS1213" s="153" t="str">
        <f>IF(AS1167&lt;&gt;"",職員設定!$Y$29,"0")</f>
        <v>0</v>
      </c>
      <c r="AT1213" s="24"/>
      <c r="AU1213" s="975"/>
      <c r="AV1213" s="994"/>
      <c r="AW1213" s="63" t="str">
        <f>IF(職員設定!$Y$8="","",職員設定!$Y$8)</f>
        <v>名称</v>
      </c>
      <c r="AX1213" s="153" t="str">
        <f>IF(AX1167&lt;&gt;"",職員設定!$Y$29,"0")</f>
        <v>0</v>
      </c>
      <c r="AY1213" s="24"/>
      <c r="AZ1213" s="975"/>
      <c r="BA1213" s="994"/>
      <c r="BB1213" s="63" t="str">
        <f>IF(職員設定!$Y$8="","",職員設定!$Y$8)</f>
        <v>名称</v>
      </c>
      <c r="BC1213" s="153" t="str">
        <f>IF(BC1167&lt;&gt;"",職員設定!$Y$29,"0")</f>
        <v>0</v>
      </c>
      <c r="BD1213" s="24"/>
      <c r="BE1213" s="975"/>
      <c r="BF1213" s="994"/>
      <c r="BG1213" s="63" t="str">
        <f>IF(職員設定!$Y$8="","",職員設定!$Y$8)</f>
        <v>名称</v>
      </c>
      <c r="BH1213" s="153" t="str">
        <f>IF(BH1167&lt;&gt;"",職員設定!$Y$29,"0")</f>
        <v>0</v>
      </c>
      <c r="BI1213" s="24"/>
      <c r="BJ1213" s="975"/>
      <c r="BK1213" s="994"/>
      <c r="BL1213" s="101"/>
      <c r="BM1213" s="161"/>
      <c r="BN1213" s="2"/>
      <c r="BO1213" s="975"/>
      <c r="BP1213" s="959"/>
      <c r="BQ1213" s="101"/>
      <c r="BR1213" s="161"/>
      <c r="BS1213" s="2"/>
      <c r="BT1213" s="975"/>
      <c r="BU1213" s="959"/>
      <c r="BV1213" s="101"/>
      <c r="BW1213" s="161"/>
      <c r="BX1213" s="2"/>
      <c r="BY1213" s="975"/>
      <c r="BZ1213" s="959"/>
      <c r="CA1213" s="1005"/>
      <c r="CB1213" s="1021"/>
      <c r="CC1213" s="1017"/>
    </row>
    <row r="1214" spans="1:81" ht="18" customHeight="1">
      <c r="A1214" s="1180"/>
      <c r="B1214" s="1138"/>
      <c r="C1214" s="1139"/>
      <c r="D1214" s="64" t="s">
        <v>15</v>
      </c>
      <c r="E1214" s="8">
        <f>E1213+E1212+E1211+E1210+E1204+E1200+E1196+E1192+E1188+E1184+E1180+E1177+E1174+E1171+E1168-E1208</f>
        <v>193202</v>
      </c>
      <c r="F1214" s="963" t="str">
        <f>IF(E1215=F1215,"〇","×")</f>
        <v>〇</v>
      </c>
      <c r="G1214" s="964"/>
      <c r="H1214" s="965"/>
      <c r="I1214" s="64" t="s">
        <v>15</v>
      </c>
      <c r="J1214" s="8">
        <f>J1213+J1212+J1211+J1210+J1204+J1200+J1196+J1192+J1188+J1184+J1180+J1177+J1174+J1171+J1168-J1208</f>
        <v>193150</v>
      </c>
      <c r="K1214" s="963" t="str">
        <f>IF(J1215=K1215,"〇","×")</f>
        <v>〇</v>
      </c>
      <c r="L1214" s="964"/>
      <c r="M1214" s="1098"/>
      <c r="N1214" s="64" t="s">
        <v>15</v>
      </c>
      <c r="O1214" s="8">
        <f>O1213+O1212+O1211+O1210+O1204+O1200+O1196+O1192+O1188+O1184+O1180+O1177+O1174+O1171+O1168-O1208</f>
        <v>194642</v>
      </c>
      <c r="P1214" s="963" t="str">
        <f>IF(O1215=P1215,"〇","×")</f>
        <v>〇</v>
      </c>
      <c r="Q1214" s="964"/>
      <c r="R1214" s="965"/>
      <c r="S1214" s="64" t="s">
        <v>15</v>
      </c>
      <c r="T1214" s="8">
        <f>T1213+T1212+T1211+T1210+T1204+T1200+T1196+T1192+T1188+T1184+T1180+T1177+T1174+T1171+T1168-T1208</f>
        <v>193150</v>
      </c>
      <c r="U1214" s="963" t="str">
        <f>IF(T1215=U1215,"〇","×")</f>
        <v>〇</v>
      </c>
      <c r="V1214" s="964"/>
      <c r="W1214" s="965"/>
      <c r="X1214" s="64" t="s">
        <v>15</v>
      </c>
      <c r="Y1214" s="8">
        <f>Y1213+Y1212+Y1211+Y1210+Y1204+Y1200+Y1196+Y1192+Y1188+Y1184+Y1180+Y1177+Y1174+Y1171+Y1168-Y1208</f>
        <v>196351</v>
      </c>
      <c r="Z1214" s="963" t="str">
        <f>IF(Y1215=Z1215,"〇","×")</f>
        <v>〇</v>
      </c>
      <c r="AA1214" s="964"/>
      <c r="AB1214" s="965"/>
      <c r="AC1214" s="64" t="s">
        <v>15</v>
      </c>
      <c r="AD1214" s="8">
        <f>AD1213+AD1212+AD1211+AD1210+AD1204+AD1200+AD1196+AD1192+AD1188+AD1184+AD1180+AD1177+AD1174+AD1171+AD1168-AD1208</f>
        <v>0</v>
      </c>
      <c r="AE1214" s="963" t="str">
        <f>IF(AD1215=AE1215,"〇","×")</f>
        <v>〇</v>
      </c>
      <c r="AF1214" s="964"/>
      <c r="AG1214" s="965"/>
      <c r="AH1214" s="64" t="s">
        <v>15</v>
      </c>
      <c r="AI1214" s="8">
        <f>AI1213+AI1212+AI1211+AI1210+AI1204+AI1200+AI1196+AI1192+AI1188+AI1184+AI1180+AI1177+AI1174+AI1171+AI1168-AI1208</f>
        <v>0</v>
      </c>
      <c r="AJ1214" s="963" t="str">
        <f>IF(AI1215=AJ1215,"〇","×")</f>
        <v>〇</v>
      </c>
      <c r="AK1214" s="964"/>
      <c r="AL1214" s="965"/>
      <c r="AM1214" s="64" t="s">
        <v>15</v>
      </c>
      <c r="AN1214" s="8">
        <f>AN1213+AN1212+AN1211+AN1210+AN1204+AN1200+AN1196+AN1192+AN1188+AN1184+AN1180+AN1177+AN1174+AN1171+AN1168-AN1208</f>
        <v>0</v>
      </c>
      <c r="AO1214" s="963" t="str">
        <f>IF(AN1215=AO1215,"〇","×")</f>
        <v>〇</v>
      </c>
      <c r="AP1214" s="964"/>
      <c r="AQ1214" s="965"/>
      <c r="AR1214" s="64" t="s">
        <v>15</v>
      </c>
      <c r="AS1214" s="8">
        <f>AS1213+AS1212+AS1211+AS1210+AS1204+AS1200+AS1196+AS1192+AS1188+AS1184+AS1180+AS1177+AS1174+AS1171+AS1168-AS1208</f>
        <v>0</v>
      </c>
      <c r="AT1214" s="963" t="str">
        <f>IF(AS1215=AT1215,"〇","×")</f>
        <v>〇</v>
      </c>
      <c r="AU1214" s="964"/>
      <c r="AV1214" s="965"/>
      <c r="AW1214" s="64" t="s">
        <v>15</v>
      </c>
      <c r="AX1214" s="8">
        <f>AX1213+AX1212+AX1211+AX1210+AX1204+AX1200+AX1196+AX1192+AX1188+AX1184+AX1180+AX1177+AX1174+AX1171+AX1168-AX1208</f>
        <v>0</v>
      </c>
      <c r="AY1214" s="963" t="str">
        <f>IF(AX1215=AY1215,"〇","×")</f>
        <v>〇</v>
      </c>
      <c r="AZ1214" s="964"/>
      <c r="BA1214" s="965"/>
      <c r="BB1214" s="64" t="s">
        <v>15</v>
      </c>
      <c r="BC1214" s="8">
        <f>BC1213+BC1212+BC1211+BC1210+BC1204+BC1200+BC1196+BC1192+BC1188+BC1184+BC1180+BC1177+BC1174+BC1171+BC1168-BC1208</f>
        <v>0</v>
      </c>
      <c r="BD1214" s="963" t="str">
        <f>IF(BC1215=BD1215,"〇","×")</f>
        <v>〇</v>
      </c>
      <c r="BE1214" s="964"/>
      <c r="BF1214" s="965"/>
      <c r="BG1214" s="64" t="s">
        <v>15</v>
      </c>
      <c r="BH1214" s="8">
        <f>BH1213+BH1212+BH1211+BH1210+BH1204+BH1200+BH1196+BH1192+BH1188+BH1184+BH1180+BH1177+BH1174+BH1171+BH1168-BH1208</f>
        <v>0</v>
      </c>
      <c r="BI1214" s="963" t="str">
        <f>IF(BH1215=BI1215,"〇","×")</f>
        <v>〇</v>
      </c>
      <c r="BJ1214" s="964"/>
      <c r="BK1214" s="965"/>
      <c r="BL1214" s="64" t="s">
        <v>15</v>
      </c>
      <c r="BM1214" s="8">
        <f>BM1184</f>
        <v>0</v>
      </c>
      <c r="BN1214" s="963" t="str">
        <f>IF(BM1215=BN1215,"〇","×")</f>
        <v>〇</v>
      </c>
      <c r="BO1214" s="964"/>
      <c r="BP1214" s="965"/>
      <c r="BQ1214" s="64" t="s">
        <v>15</v>
      </c>
      <c r="BR1214" s="8">
        <f>BR1184</f>
        <v>0</v>
      </c>
      <c r="BS1214" s="963" t="str">
        <f>IF(BR1215=BS1215,"〇","×")</f>
        <v>〇</v>
      </c>
      <c r="BT1214" s="964"/>
      <c r="BU1214" s="965"/>
      <c r="BV1214" s="64" t="s">
        <v>15</v>
      </c>
      <c r="BW1214" s="8">
        <f>BW1184</f>
        <v>0</v>
      </c>
      <c r="BX1214" s="963" t="str">
        <f>IF(BW1215=BX1215,"〇","×")</f>
        <v>〇</v>
      </c>
      <c r="BY1214" s="964"/>
      <c r="BZ1214" s="965"/>
      <c r="CA1214" s="551">
        <f>BW1214+BR1214+BM1214+BH1214+BC1214+AX1214+AS1214+AN1214+AI1214+AD1214+Y1214+T1214+O1214+J1214+E1214</f>
        <v>970495</v>
      </c>
      <c r="CB1214" s="292"/>
      <c r="CC1214" s="697"/>
    </row>
    <row r="1215" spans="1:81" ht="18" customHeight="1" thickBot="1">
      <c r="A1215" s="1180"/>
      <c r="B1215" s="1149"/>
      <c r="C1215" s="1150"/>
      <c r="D1215" s="65" t="s">
        <v>100</v>
      </c>
      <c r="E1215" s="27">
        <f>E1213+E1212+E1211+E1210+E1203+E1199+E1195+E1191+E1187+E1183+E1179+E1176+E1173+E1170+E1167-E1207</f>
        <v>197210</v>
      </c>
      <c r="F1215" s="981">
        <f>E1214+G1211/F1167+H1211/F1167</f>
        <v>197210</v>
      </c>
      <c r="G1215" s="982"/>
      <c r="H1215" s="359"/>
      <c r="I1215" s="65" t="s">
        <v>100</v>
      </c>
      <c r="J1215" s="27">
        <f>J1213+J1212+J1211+J1210+J1203+J1199+J1195+J1191+J1187+J1183+J1179+J1176+J1173+J1170+J1167-J1207</f>
        <v>197150</v>
      </c>
      <c r="K1215" s="981">
        <f>J1214+L1211/K1167+M1211/K1167</f>
        <v>197150</v>
      </c>
      <c r="L1215" s="982"/>
      <c r="M1215" s="365"/>
      <c r="N1215" s="65" t="s">
        <v>100</v>
      </c>
      <c r="O1215" s="27">
        <f>O1213+O1212+O1211+O1210+O1203+O1199+O1195+O1191+O1187+O1183+O1179+O1176+O1173+O1170+O1167-O1207</f>
        <v>198678</v>
      </c>
      <c r="P1215" s="981">
        <f>O1214+Q1211/P1167+R1211/P1167</f>
        <v>198678</v>
      </c>
      <c r="Q1215" s="982"/>
      <c r="R1215" s="359"/>
      <c r="S1215" s="65" t="s">
        <v>100</v>
      </c>
      <c r="T1215" s="27">
        <f>T1213+T1212+T1211+T1210+T1203+T1199+T1195+T1191+T1187+T1183+T1179+T1176+T1173+T1170+T1167-T1207</f>
        <v>197150</v>
      </c>
      <c r="U1215" s="981">
        <f>T1214+V1211/U1167+W1211/U1167</f>
        <v>197150</v>
      </c>
      <c r="V1215" s="982"/>
      <c r="W1215" s="359"/>
      <c r="X1215" s="65" t="s">
        <v>100</v>
      </c>
      <c r="Y1215" s="27">
        <f>Y1213+Y1212+Y1211+Y1210+Y1203+Y1199+Y1195+Y1191+Y1187+Y1183+Y1179+Y1176+Y1173+Y1170+Y1167-Y1207</f>
        <v>200416</v>
      </c>
      <c r="Z1215" s="981">
        <f>Y1214+AA1211/Z1167+AB1211/Z1167</f>
        <v>200416</v>
      </c>
      <c r="AA1215" s="982"/>
      <c r="AB1215" s="359"/>
      <c r="AC1215" s="65" t="s">
        <v>100</v>
      </c>
      <c r="AD1215" s="27">
        <f>AD1213+AD1212+AD1211+AD1210+AD1203+AD1199+AD1195+AD1191+AD1187+AD1183+AD1179+AD1176+AD1173+AD1170+AD1167-AD1207</f>
        <v>0</v>
      </c>
      <c r="AE1215" s="981">
        <f>AD1214+AF1211/AE1167+AG1211/AE1167</f>
        <v>0</v>
      </c>
      <c r="AF1215" s="982"/>
      <c r="AG1215" s="359"/>
      <c r="AH1215" s="65" t="s">
        <v>100</v>
      </c>
      <c r="AI1215" s="27">
        <f>AI1213+AI1212+AI1211+AI1210+AI1203+AI1199+AI1195+AI1191+AI1187+AI1183+AI1179+AI1176+AI1173+AI1170+AI1167-AI1207</f>
        <v>0</v>
      </c>
      <c r="AJ1215" s="981">
        <f>AI1214+AK1211/AJ1167+AL1211/AJ1167</f>
        <v>0</v>
      </c>
      <c r="AK1215" s="982"/>
      <c r="AL1215" s="359"/>
      <c r="AM1215" s="65" t="s">
        <v>100</v>
      </c>
      <c r="AN1215" s="27">
        <f>AN1213+AN1212+AN1211+AN1210+AN1203+AN1199+AN1195+AN1191+AN1187+AN1183+AN1179+AN1176+AN1173+AN1170+AN1167-AN1207</f>
        <v>0</v>
      </c>
      <c r="AO1215" s="981">
        <f>AN1214+AP1211/AO1167+AQ1211/AO1167</f>
        <v>0</v>
      </c>
      <c r="AP1215" s="982"/>
      <c r="AQ1215" s="359"/>
      <c r="AR1215" s="65" t="s">
        <v>100</v>
      </c>
      <c r="AS1215" s="27">
        <f>AS1213+AS1212+AS1211+AS1210+AS1203+AS1199+AS1195+AS1191+AS1187+AS1183+AS1179+AS1176+AS1173+AS1170+AS1167-AS1207</f>
        <v>0</v>
      </c>
      <c r="AT1215" s="981">
        <f>AS1214+AU1211/AT1167+AV1211/AT1167</f>
        <v>0</v>
      </c>
      <c r="AU1215" s="982"/>
      <c r="AV1215" s="359"/>
      <c r="AW1215" s="65" t="s">
        <v>100</v>
      </c>
      <c r="AX1215" s="27">
        <f>AX1213+AX1212+AX1211+AX1210+AX1203+AX1199+AX1195+AX1191+AX1187+AX1183+AX1179+AX1176+AX1173+AX1170+AX1167-AX1207</f>
        <v>0</v>
      </c>
      <c r="AY1215" s="981">
        <f>AX1214+AZ1211/AY1167+BA1211/AY1167</f>
        <v>0</v>
      </c>
      <c r="AZ1215" s="982"/>
      <c r="BA1215" s="359"/>
      <c r="BB1215" s="65" t="s">
        <v>100</v>
      </c>
      <c r="BC1215" s="27">
        <f>BC1213+BC1212+BC1211+BC1210+BC1203+BC1199+BC1195+BC1191+BC1187+BC1183+BC1179+BC1176+BC1173+BC1170+BC1167-BC1207</f>
        <v>0</v>
      </c>
      <c r="BD1215" s="981">
        <f>BC1214+BE1211/BD1167+BF1211/BD1167</f>
        <v>0</v>
      </c>
      <c r="BE1215" s="982"/>
      <c r="BF1215" s="359"/>
      <c r="BG1215" s="65" t="s">
        <v>100</v>
      </c>
      <c r="BH1215" s="27">
        <f>BH1213+BH1212+BH1211+BH1210+BH1203+BH1199+BH1195+BH1191+BH1187+BH1183+BH1179+BH1176+BH1173+BH1170+BH1167-BH1207</f>
        <v>0</v>
      </c>
      <c r="BI1215" s="981">
        <f>BH1214+BJ1211/BI1167+BK1211/BI1167</f>
        <v>0</v>
      </c>
      <c r="BJ1215" s="982"/>
      <c r="BK1215" s="365"/>
      <c r="BL1215" s="65" t="s">
        <v>100</v>
      </c>
      <c r="BM1215" s="27">
        <f>BM1183</f>
        <v>0</v>
      </c>
      <c r="BN1215" s="981">
        <f>BM1214+BO1211/BN1167+BP1211/BN1167</f>
        <v>0</v>
      </c>
      <c r="BO1215" s="982"/>
      <c r="BP1215" s="359"/>
      <c r="BQ1215" s="65" t="s">
        <v>100</v>
      </c>
      <c r="BR1215" s="27">
        <f>BR1183</f>
        <v>0</v>
      </c>
      <c r="BS1215" s="981">
        <f>BR1214+BT1211/BS1167+BU1211/BS1167</f>
        <v>0</v>
      </c>
      <c r="BT1215" s="982"/>
      <c r="BU1215" s="359"/>
      <c r="BV1215" s="65" t="s">
        <v>100</v>
      </c>
      <c r="BW1215" s="27">
        <f>BW1183</f>
        <v>0</v>
      </c>
      <c r="BX1215" s="981">
        <f>BW1214+BY1211/BX1167+BZ1211/BX1167</f>
        <v>0</v>
      </c>
      <c r="BY1215" s="982"/>
      <c r="BZ1215" s="359"/>
      <c r="CA1215" s="552">
        <f>BW1215+BR1215+BM1215+BH1215+BC1215+AX1215+AS1215+AN1215+AI1215+AD1215+Y1215+T1215+O1215+J1215+E1215</f>
        <v>990604</v>
      </c>
      <c r="CB1215" s="293"/>
      <c r="CC1215" s="698"/>
    </row>
    <row r="1216" spans="1:81" ht="18" customHeight="1" thickTop="1">
      <c r="A1216" s="1180"/>
      <c r="B1216" s="1128" t="s">
        <v>227</v>
      </c>
      <c r="C1216" s="1129"/>
      <c r="D1216" s="66" t="s">
        <v>17</v>
      </c>
      <c r="E1216" s="74">
        <f>IF(E1167="","",職員設定!$L$29)</f>
        <v>160000</v>
      </c>
      <c r="F1216" s="114"/>
      <c r="G1216" s="291"/>
      <c r="H1216" s="67"/>
      <c r="I1216" s="66" t="s">
        <v>17</v>
      </c>
      <c r="J1216" s="74">
        <f>IF(J1167="","",職員設定!$L$29)</f>
        <v>160000</v>
      </c>
      <c r="K1216" s="114"/>
      <c r="L1216" s="291"/>
      <c r="M1216" s="291"/>
      <c r="N1216" s="66" t="s">
        <v>17</v>
      </c>
      <c r="O1216" s="74">
        <f>IF(O1167="","",職員設定!$L$29)</f>
        <v>160000</v>
      </c>
      <c r="P1216" s="950" t="s">
        <v>222</v>
      </c>
      <c r="Q1216" s="951"/>
      <c r="R1216" s="952"/>
      <c r="S1216" s="66" t="s">
        <v>17</v>
      </c>
      <c r="T1216" s="74">
        <f>IF(T1167="","",職員設定!$L$29)</f>
        <v>160000</v>
      </c>
      <c r="U1216" s="950" t="s">
        <v>222</v>
      </c>
      <c r="V1216" s="951"/>
      <c r="W1216" s="952"/>
      <c r="X1216" s="66" t="s">
        <v>17</v>
      </c>
      <c r="Y1216" s="74">
        <f>IF(Y1167="","",職員設定!$L$29)</f>
        <v>160000</v>
      </c>
      <c r="Z1216" s="950" t="s">
        <v>222</v>
      </c>
      <c r="AA1216" s="951"/>
      <c r="AB1216" s="952"/>
      <c r="AC1216" s="66" t="s">
        <v>17</v>
      </c>
      <c r="AD1216" s="74" t="str">
        <f>IF(AD1167="","",職員設定!$L$29)</f>
        <v/>
      </c>
      <c r="AE1216" s="950" t="s">
        <v>222</v>
      </c>
      <c r="AF1216" s="951"/>
      <c r="AG1216" s="952"/>
      <c r="AH1216" s="66" t="s">
        <v>17</v>
      </c>
      <c r="AI1216" s="74" t="str">
        <f>IF(AI1167="","",職員設定!$L$29)</f>
        <v/>
      </c>
      <c r="AJ1216" s="950" t="s">
        <v>222</v>
      </c>
      <c r="AK1216" s="951"/>
      <c r="AL1216" s="952"/>
      <c r="AM1216" s="66" t="s">
        <v>17</v>
      </c>
      <c r="AN1216" s="74" t="str">
        <f>IF(AN1167="","",職員設定!$L$29)</f>
        <v/>
      </c>
      <c r="AO1216" s="950" t="s">
        <v>222</v>
      </c>
      <c r="AP1216" s="951"/>
      <c r="AQ1216" s="952"/>
      <c r="AR1216" s="66" t="s">
        <v>17</v>
      </c>
      <c r="AS1216" s="74" t="str">
        <f>IF(AS1167="","",職員設定!$L$29)</f>
        <v/>
      </c>
      <c r="AT1216" s="950" t="s">
        <v>222</v>
      </c>
      <c r="AU1216" s="951"/>
      <c r="AV1216" s="952"/>
      <c r="AW1216" s="66" t="s">
        <v>17</v>
      </c>
      <c r="AX1216" s="74" t="str">
        <f>IF(AX1167="","",職員設定!$L$29)</f>
        <v/>
      </c>
      <c r="AY1216" s="950" t="s">
        <v>222</v>
      </c>
      <c r="AZ1216" s="951"/>
      <c r="BA1216" s="952"/>
      <c r="BB1216" s="66" t="s">
        <v>17</v>
      </c>
      <c r="BC1216" s="74" t="str">
        <f>IF(BC1167="","",職員設定!$L$29)</f>
        <v/>
      </c>
      <c r="BD1216" s="950" t="s">
        <v>222</v>
      </c>
      <c r="BE1216" s="951"/>
      <c r="BF1216" s="952"/>
      <c r="BG1216" s="66" t="s">
        <v>17</v>
      </c>
      <c r="BH1216" s="74" t="str">
        <f>IF(BH1167="","",職員設定!$L$29)</f>
        <v/>
      </c>
      <c r="BI1216" s="950" t="s">
        <v>222</v>
      </c>
      <c r="BJ1216" s="951"/>
      <c r="BK1216" s="952"/>
      <c r="BL1216" s="66"/>
      <c r="BM1216" s="74"/>
      <c r="BN1216" s="950" t="s">
        <v>222</v>
      </c>
      <c r="BO1216" s="951"/>
      <c r="BP1216" s="952"/>
      <c r="BQ1216" s="66"/>
      <c r="BR1216" s="74"/>
      <c r="BS1216" s="950" t="s">
        <v>222</v>
      </c>
      <c r="BT1216" s="951"/>
      <c r="BU1216" s="952"/>
      <c r="BV1216" s="66"/>
      <c r="BW1216" s="74"/>
      <c r="BX1216" s="950" t="s">
        <v>222</v>
      </c>
      <c r="BY1216" s="951"/>
      <c r="BZ1216" s="952"/>
      <c r="CA1216" s="294"/>
      <c r="CB1216" s="1008" t="s">
        <v>223</v>
      </c>
      <c r="CC1216" s="1010" t="s">
        <v>224</v>
      </c>
    </row>
    <row r="1217" spans="1:81" ht="18" customHeight="1">
      <c r="A1217" s="1180"/>
      <c r="B1217" s="1130"/>
      <c r="C1217" s="1131"/>
      <c r="D1217" s="68" t="s">
        <v>63</v>
      </c>
      <c r="E1217" s="34">
        <v>190000</v>
      </c>
      <c r="F1217" s="1120" t="s">
        <v>104</v>
      </c>
      <c r="G1217" s="1121"/>
      <c r="H1217" s="1148"/>
      <c r="I1217" s="68" t="s">
        <v>63</v>
      </c>
      <c r="J1217" s="34">
        <f>IF(J1167="","",E1217)</f>
        <v>190000</v>
      </c>
      <c r="K1217" s="1120" t="s">
        <v>104</v>
      </c>
      <c r="L1217" s="1121"/>
      <c r="M1217" s="759"/>
      <c r="N1217" s="68" t="s">
        <v>63</v>
      </c>
      <c r="O1217" s="34">
        <f>IF(O1167="","",J1217)</f>
        <v>190000</v>
      </c>
      <c r="P1217" s="1006" t="s">
        <v>221</v>
      </c>
      <c r="Q1217" s="1007"/>
      <c r="R1217" s="537"/>
      <c r="S1217" s="68" t="s">
        <v>63</v>
      </c>
      <c r="T1217" s="34">
        <f>IF(T1167="","",O1217)</f>
        <v>190000</v>
      </c>
      <c r="U1217" s="1006" t="s">
        <v>221</v>
      </c>
      <c r="V1217" s="1007"/>
      <c r="W1217" s="537">
        <v>10000</v>
      </c>
      <c r="X1217" s="68" t="s">
        <v>63</v>
      </c>
      <c r="Y1217" s="34">
        <f>IF(Y1167="","",T1217)</f>
        <v>190000</v>
      </c>
      <c r="Z1217" s="1006" t="s">
        <v>221</v>
      </c>
      <c r="AA1217" s="1007"/>
      <c r="AB1217" s="537">
        <v>10000</v>
      </c>
      <c r="AC1217" s="68" t="s">
        <v>63</v>
      </c>
      <c r="AD1217" s="34" t="str">
        <f>IF(AD1167="","",Y1217)</f>
        <v/>
      </c>
      <c r="AE1217" s="1006" t="s">
        <v>221</v>
      </c>
      <c r="AF1217" s="1007"/>
      <c r="AG1217" s="537"/>
      <c r="AH1217" s="68" t="s">
        <v>63</v>
      </c>
      <c r="AI1217" s="34" t="str">
        <f>IF(AI1167="","",AD1217)</f>
        <v/>
      </c>
      <c r="AJ1217" s="1006" t="s">
        <v>221</v>
      </c>
      <c r="AK1217" s="1007"/>
      <c r="AL1217" s="537"/>
      <c r="AM1217" s="68" t="s">
        <v>63</v>
      </c>
      <c r="AN1217" s="34" t="str">
        <f>IF(AN1167="","",AI1217)</f>
        <v/>
      </c>
      <c r="AO1217" s="1006" t="s">
        <v>221</v>
      </c>
      <c r="AP1217" s="1007"/>
      <c r="AQ1217" s="537"/>
      <c r="AR1217" s="68" t="s">
        <v>63</v>
      </c>
      <c r="AS1217" s="34" t="str">
        <f>IF(AS1167="","",AN1217)</f>
        <v/>
      </c>
      <c r="AT1217" s="1006" t="s">
        <v>221</v>
      </c>
      <c r="AU1217" s="1007"/>
      <c r="AV1217" s="537"/>
      <c r="AW1217" s="68" t="s">
        <v>63</v>
      </c>
      <c r="AX1217" s="34" t="str">
        <f>IF(AX1167="","",AS1217)</f>
        <v/>
      </c>
      <c r="AY1217" s="1006" t="s">
        <v>221</v>
      </c>
      <c r="AZ1217" s="1007"/>
      <c r="BA1217" s="537"/>
      <c r="BB1217" s="68" t="s">
        <v>63</v>
      </c>
      <c r="BC1217" s="34" t="str">
        <f>IF(BC1167="","",AX1217)</f>
        <v/>
      </c>
      <c r="BD1217" s="1006" t="s">
        <v>221</v>
      </c>
      <c r="BE1217" s="1007"/>
      <c r="BF1217" s="537"/>
      <c r="BG1217" s="68" t="s">
        <v>63</v>
      </c>
      <c r="BH1217" s="34" t="str">
        <f>IF(BH1167="","",BC1217)</f>
        <v/>
      </c>
      <c r="BI1217" s="1006" t="s">
        <v>221</v>
      </c>
      <c r="BJ1217" s="1007"/>
      <c r="BK1217" s="537"/>
      <c r="BL1217" s="68"/>
      <c r="BM1217" s="28"/>
      <c r="BN1217" s="529"/>
      <c r="BO1217" s="527"/>
      <c r="BP1217" s="408"/>
      <c r="BQ1217" s="68"/>
      <c r="BR1217" s="28"/>
      <c r="BS1217" s="529"/>
      <c r="BT1217" s="527"/>
      <c r="BU1217" s="408"/>
      <c r="BV1217" s="68"/>
      <c r="BW1217" s="28"/>
      <c r="BX1217" s="529"/>
      <c r="BY1217" s="527"/>
      <c r="BZ1217" s="408"/>
      <c r="CA1217" s="295"/>
      <c r="CB1217" s="1009"/>
      <c r="CC1217" s="1011"/>
    </row>
    <row r="1218" spans="1:81" ht="18" customHeight="1">
      <c r="A1218" s="1180"/>
      <c r="B1218" s="1130"/>
      <c r="C1218" s="1131"/>
      <c r="D1218" s="68" t="s">
        <v>18</v>
      </c>
      <c r="E1218" s="10">
        <f>IF(E1216="","",(E1217-E1216)*F1167)</f>
        <v>30000</v>
      </c>
      <c r="F1218" s="498"/>
      <c r="G1218" s="569">
        <f>ROUND(IF(E1218="",0,E1218*E4*F1167+E1218*G4*F1167),0)</f>
        <v>4286</v>
      </c>
      <c r="H1218" s="450"/>
      <c r="I1218" s="68" t="s">
        <v>18</v>
      </c>
      <c r="J1218" s="10">
        <f>IF(J1216="","",(J1217-J1216)*K1167)</f>
        <v>30000</v>
      </c>
      <c r="K1218" s="498"/>
      <c r="L1218" s="569">
        <f>ROUND(IF(J1218="",0,J1218*J4*K1167+J1218*L4*K1167),0)</f>
        <v>4286</v>
      </c>
      <c r="M1218" s="450"/>
      <c r="N1218" s="68" t="s">
        <v>18</v>
      </c>
      <c r="O1218" s="10">
        <f>IF(O1216="","",(O1217-O1216)*P1167)</f>
        <v>30000</v>
      </c>
      <c r="P1218" s="144"/>
      <c r="Q1218" s="569">
        <f>ROUND(IF(O1218="",0,O1218*O4*P1167+O1218*Q4*P1167),0)</f>
        <v>4286</v>
      </c>
      <c r="R1218" s="520">
        <f>ROUND(IF(R1217="",0,R1217*O4*P1167+R1217*Q4*P1167),0)</f>
        <v>0</v>
      </c>
      <c r="S1218" s="68" t="s">
        <v>18</v>
      </c>
      <c r="T1218" s="10">
        <f>IF(T1216="","",(T1217-T1216)*U1167)</f>
        <v>30000</v>
      </c>
      <c r="U1218" s="144"/>
      <c r="V1218" s="569">
        <f>ROUND(IF(T1218="",0,T1218*T4*U1167+T1218*V4*U1167),0)</f>
        <v>4286</v>
      </c>
      <c r="W1218" s="520">
        <f>ROUND(IF(W1217="",0,W1217*T4*U1167+W1217*V4*U1167),0)</f>
        <v>1429</v>
      </c>
      <c r="X1218" s="68" t="s">
        <v>18</v>
      </c>
      <c r="Y1218" s="10">
        <f>IF(Y1216="","",(Y1217-Y1216)*Z1167)</f>
        <v>30000</v>
      </c>
      <c r="Z1218" s="144"/>
      <c r="AA1218" s="569">
        <f>ROUND(IF(Y1218="",0,Y1218*Y4*Z1167+Y1218*AA4*Z1167),0)</f>
        <v>4286</v>
      </c>
      <c r="AB1218" s="520">
        <f>ROUND(IF(AB1217="",0,AB1217*Y4*Z1167+AB1217*AA4*Z1167),0)</f>
        <v>1429</v>
      </c>
      <c r="AC1218" s="68" t="s">
        <v>18</v>
      </c>
      <c r="AD1218" s="10" t="str">
        <f>IF(AD1216="","",(AD1217-AD1216)*AE1167)</f>
        <v/>
      </c>
      <c r="AE1218" s="144"/>
      <c r="AF1218" s="569">
        <f>ROUND(IF(AD1218="",0,AD1218*AD4*AE1167+AD1218*AF4*AE1167),0)</f>
        <v>0</v>
      </c>
      <c r="AG1218" s="520">
        <f>ROUND(IF(AG1217="",0,AG1217*AD4*AE1167+AG1217*AF4*AE1167),0)</f>
        <v>0</v>
      </c>
      <c r="AH1218" s="68" t="s">
        <v>18</v>
      </c>
      <c r="AI1218" s="10" t="str">
        <f>IF(AI1216="","",(AI1217-AI1216)*AJ1167)</f>
        <v/>
      </c>
      <c r="AJ1218" s="144"/>
      <c r="AK1218" s="569">
        <f>ROUND(IF(AI1218="",0,AI1218*AI4*AJ1167+AI1218*AK4*AJ1167),0)</f>
        <v>0</v>
      </c>
      <c r="AL1218" s="520">
        <f>ROUND(IF(AL1217="",0,AL1217*AI4*AJ1167+AL1217*AK4*AJ1167),0)</f>
        <v>0</v>
      </c>
      <c r="AM1218" s="68" t="s">
        <v>18</v>
      </c>
      <c r="AN1218" s="10" t="str">
        <f>IF(AN1216="","",(AN1217-AN1216)*AO1167)</f>
        <v/>
      </c>
      <c r="AO1218" s="144"/>
      <c r="AP1218" s="569">
        <f>ROUND(IF(AN1218="",0,AN1218*AN4*AO1167+AN1218*AP4*AO1167),0)</f>
        <v>0</v>
      </c>
      <c r="AQ1218" s="520">
        <f>ROUND(IF(AQ1217="",0,AQ1217*AN4*AO1167+AQ1217*AP4*AO1167),0)</f>
        <v>0</v>
      </c>
      <c r="AR1218" s="68" t="s">
        <v>18</v>
      </c>
      <c r="AS1218" s="10" t="str">
        <f>IF(AS1216="","",(AS1217-AS1216)*AT1167)</f>
        <v/>
      </c>
      <c r="AT1218" s="144"/>
      <c r="AU1218" s="569">
        <f>ROUND(IF(AS1218="",0,AS1218*AS4*AT1167+AS1218*AU4*AT1167),0)</f>
        <v>0</v>
      </c>
      <c r="AV1218" s="520">
        <f>ROUND(IF(AV1217="",0,AV1217*AS4*AT1167+AV1217*AU4*AT1167),0)</f>
        <v>0</v>
      </c>
      <c r="AW1218" s="68" t="s">
        <v>18</v>
      </c>
      <c r="AX1218" s="10" t="str">
        <f>IF(AX1216="","",(AX1217-AX1216)*AY1167)</f>
        <v/>
      </c>
      <c r="AY1218" s="144"/>
      <c r="AZ1218" s="569">
        <f>ROUND(IF(AX1218="",0,AX1218*AX4*AY1167+AX1218*AZ4*AY1167),0)</f>
        <v>0</v>
      </c>
      <c r="BA1218" s="520">
        <f>ROUND(IF(BA1217="",0,BA1217*AX4*AY1167+BA1217*AZ4*AY1167),0)</f>
        <v>0</v>
      </c>
      <c r="BB1218" s="68" t="s">
        <v>18</v>
      </c>
      <c r="BC1218" s="10" t="str">
        <f>IF(BC1216="","",(BC1217-BC1216)*BD1167)</f>
        <v/>
      </c>
      <c r="BD1218" s="144"/>
      <c r="BE1218" s="569">
        <f>ROUND(IF(BC1218="",0,BC1218*BC4*BD1167+BC1218*BE4*BD1167),0)</f>
        <v>0</v>
      </c>
      <c r="BF1218" s="520">
        <f>ROUND(IF(BF1217="",0,BF1217*BC4*BD1167+BF1217*BE4*BD1167),0)</f>
        <v>0</v>
      </c>
      <c r="BG1218" s="68" t="s">
        <v>18</v>
      </c>
      <c r="BH1218" s="10" t="str">
        <f>IF(BH1216="","",(BH1217-BH1216)*BI1167)</f>
        <v/>
      </c>
      <c r="BI1218" s="144"/>
      <c r="BJ1218" s="569">
        <f>ROUND(IF(BH1218="",0,BH1218*BH4*BI1167+BH1218*BJ4*BI1167),0)</f>
        <v>0</v>
      </c>
      <c r="BK1218" s="520">
        <f>ROUND(IF(BK1217="",0,BK1217*BH4*BI1167+BK1217*BJ4*BI1167),0)</f>
        <v>0</v>
      </c>
      <c r="BL1218" s="1200" t="s">
        <v>18</v>
      </c>
      <c r="BM1218" s="760"/>
      <c r="BN1218" s="144"/>
      <c r="BO1218" s="565">
        <f>ROUND((BO1211*$BM$4+BO1211*$BO$4),0)</f>
        <v>0</v>
      </c>
      <c r="BP1218" s="567">
        <f>ROUND((BP1211*BM4+BP1211*BO4),0)</f>
        <v>0</v>
      </c>
      <c r="BQ1218" s="1200" t="s">
        <v>18</v>
      </c>
      <c r="BR1218" s="760"/>
      <c r="BS1218" s="144"/>
      <c r="BT1218" s="565">
        <f>ROUND((BT1211*$BR$4+BT1211*$BT$4),0)</f>
        <v>0</v>
      </c>
      <c r="BU1218" s="567">
        <f>ROUND((BU1211*BR4+BU1211*BT4),0)</f>
        <v>0</v>
      </c>
      <c r="BV1218" s="1200" t="s">
        <v>18</v>
      </c>
      <c r="BW1218" s="760"/>
      <c r="BX1218" s="144"/>
      <c r="BY1218" s="565">
        <f>ROUND((BY1211*$BW$4+BY1211*$BY$4),0)</f>
        <v>0</v>
      </c>
      <c r="BZ1218" s="567">
        <f>ROUND((BZ1211*BW4+BZ1211*BY4),0)</f>
        <v>0</v>
      </c>
      <c r="CA1218" s="296"/>
      <c r="CB1218" s="414">
        <f>BZ1218+BU1218+BP1218</f>
        <v>0</v>
      </c>
      <c r="CC1218" s="699">
        <f>BK1218+BF1218+BA1218+AV1218+AQ1218+AL1218+AG1218+AB1218+W1218+R1218</f>
        <v>2858</v>
      </c>
    </row>
    <row r="1219" spans="1:81" ht="18" customHeight="1">
      <c r="A1219" s="1180"/>
      <c r="B1219" s="1130"/>
      <c r="C1219" s="1131"/>
      <c r="D1219" s="68" t="s">
        <v>103</v>
      </c>
      <c r="E1219" s="510" t="s">
        <v>115</v>
      </c>
      <c r="F1219" s="496"/>
      <c r="G1219" s="569">
        <f>ROUND(IF(E1219="対象外",0,E1218*E5*F1167),0)</f>
        <v>0</v>
      </c>
      <c r="H1219" s="450"/>
      <c r="I1219" s="68" t="s">
        <v>103</v>
      </c>
      <c r="J1219" s="510" t="s">
        <v>115</v>
      </c>
      <c r="K1219" s="496"/>
      <c r="L1219" s="569">
        <f>ROUND(IF(J1219="対象外",0,J1218*J5*K1167),0)</f>
        <v>0</v>
      </c>
      <c r="M1219" s="450"/>
      <c r="N1219" s="68" t="s">
        <v>103</v>
      </c>
      <c r="O1219" s="510" t="s">
        <v>115</v>
      </c>
      <c r="P1219" s="496"/>
      <c r="Q1219" s="569">
        <f>ROUND(IF(O1219="対象外",0,O1218*O5*P1167),0)</f>
        <v>0</v>
      </c>
      <c r="R1219" s="520">
        <f>ROUND(IF(OR(O1219="対象外",R1217=""),0,R1217*P1167*O5),0)</f>
        <v>0</v>
      </c>
      <c r="S1219" s="68" t="s">
        <v>103</v>
      </c>
      <c r="T1219" s="510" t="s">
        <v>115</v>
      </c>
      <c r="U1219" s="496"/>
      <c r="V1219" s="569">
        <f>ROUND(IF(T1219="対象外",0,T1218*T5*U1167),0)</f>
        <v>0</v>
      </c>
      <c r="W1219" s="520">
        <f>ROUND(IF(OR(T1219="対象外",W1217=""),0,W1217*U1167*T5),0)</f>
        <v>0</v>
      </c>
      <c r="X1219" s="68" t="s">
        <v>103</v>
      </c>
      <c r="Y1219" s="510" t="s">
        <v>115</v>
      </c>
      <c r="Z1219" s="496"/>
      <c r="AA1219" s="569">
        <f>ROUND(IF(Y1219="対象外",0,Y1218*Y5*Z1167),0)</f>
        <v>0</v>
      </c>
      <c r="AB1219" s="520">
        <f>ROUND(IF(OR(Y1219="対象外",AB1217=""),0,AB1217*Z1167*Y5),0)</f>
        <v>0</v>
      </c>
      <c r="AC1219" s="68" t="s">
        <v>103</v>
      </c>
      <c r="AD1219" s="510" t="s">
        <v>115</v>
      </c>
      <c r="AE1219" s="496"/>
      <c r="AF1219" s="569">
        <f>ROUND(IF(AD1219="対象外",0,AD1218*AD5*AE1167),0)</f>
        <v>0</v>
      </c>
      <c r="AG1219" s="520">
        <f>ROUND(IF(OR(AD1219="対象外",AG1217=""),0,AG1217*AE1167*AD5),0)</f>
        <v>0</v>
      </c>
      <c r="AH1219" s="68" t="s">
        <v>103</v>
      </c>
      <c r="AI1219" s="510" t="s">
        <v>115</v>
      </c>
      <c r="AJ1219" s="496"/>
      <c r="AK1219" s="569">
        <f>ROUND(IF(AI1219="対象外",0,AI1218*AI5*AJ1167),0)</f>
        <v>0</v>
      </c>
      <c r="AL1219" s="520">
        <f>ROUND(IF(OR(AI1219="対象外",AL1217=""),0,AL1217*AJ1167*AI5),0)</f>
        <v>0</v>
      </c>
      <c r="AM1219" s="68" t="s">
        <v>103</v>
      </c>
      <c r="AN1219" s="510" t="s">
        <v>115</v>
      </c>
      <c r="AO1219" s="496"/>
      <c r="AP1219" s="569">
        <f>ROUND(IF(AN1219="対象外",0,AN1218*AN5*AO1167),0)</f>
        <v>0</v>
      </c>
      <c r="AQ1219" s="520">
        <f>ROUND(IF(OR(AN1219="対象外",AQ1217=""),0,AQ1217*AO1167*AN5),0)</f>
        <v>0</v>
      </c>
      <c r="AR1219" s="68" t="s">
        <v>103</v>
      </c>
      <c r="AS1219" s="510" t="s">
        <v>115</v>
      </c>
      <c r="AT1219" s="496"/>
      <c r="AU1219" s="569">
        <f>ROUND(IF(AS1219="対象外",0,AS1218*AS5*AT1167),0)</f>
        <v>0</v>
      </c>
      <c r="AV1219" s="520">
        <f>ROUND(IF(OR(AS1219="対象外",AV1217=""),0,AV1217*AT1167*AS5),0)</f>
        <v>0</v>
      </c>
      <c r="AW1219" s="68" t="s">
        <v>103</v>
      </c>
      <c r="AX1219" s="510" t="s">
        <v>115</v>
      </c>
      <c r="AY1219" s="496"/>
      <c r="AZ1219" s="569">
        <f>ROUND(IF(AX1219="対象外",0,AX1218*AX5*AY1167),0)</f>
        <v>0</v>
      </c>
      <c r="BA1219" s="520">
        <f>ROUND(IF(OR(AX1219="対象外",BA1217=""),0,BA1217*AY1167*AX5),0)</f>
        <v>0</v>
      </c>
      <c r="BB1219" s="68" t="s">
        <v>103</v>
      </c>
      <c r="BC1219" s="510" t="s">
        <v>115</v>
      </c>
      <c r="BD1219" s="496"/>
      <c r="BE1219" s="569">
        <f>ROUND(IF(BC1219="対象外",0,BC1218*BC5*BD1167),0)</f>
        <v>0</v>
      </c>
      <c r="BF1219" s="520">
        <f>ROUND(IF(OR(BC1219="対象外",BF1217=""),0,BF1217*BD1167*BC5),0)</f>
        <v>0</v>
      </c>
      <c r="BG1219" s="68" t="s">
        <v>103</v>
      </c>
      <c r="BH1219" s="510" t="s">
        <v>115</v>
      </c>
      <c r="BI1219" s="496"/>
      <c r="BJ1219" s="569">
        <f>ROUND(IF(BH1219="対象外",0,BH1218*BH5*BI1167),0)</f>
        <v>0</v>
      </c>
      <c r="BK1219" s="520">
        <f>ROUND(IF(OR(BH1219="対象外",BK1217=""),0,BK1217*BI1167*BH5),0)</f>
        <v>0</v>
      </c>
      <c r="BL1219" s="68" t="s">
        <v>103</v>
      </c>
      <c r="BM1219" s="510" t="s">
        <v>115</v>
      </c>
      <c r="BN1219" s="496"/>
      <c r="BO1219" s="565">
        <f>ROUND(IF(BM1219="対象",BO1211*$BM$5,0),0)</f>
        <v>0</v>
      </c>
      <c r="BP1219" s="567">
        <f>ROUND(IF(BM1219="対象外",0,BP1211*BM5),0)</f>
        <v>0</v>
      </c>
      <c r="BQ1219" s="68" t="s">
        <v>103</v>
      </c>
      <c r="BR1219" s="510" t="s">
        <v>115</v>
      </c>
      <c r="BS1219" s="496"/>
      <c r="BT1219" s="565">
        <f>ROUND(IF(BR1219="対象",BT1211*$BR$5,0),0)</f>
        <v>0</v>
      </c>
      <c r="BU1219" s="567">
        <f>ROUND(IF(BR1219="対象外",0,BU1211*BR5),0)</f>
        <v>0</v>
      </c>
      <c r="BV1219" s="68" t="s">
        <v>103</v>
      </c>
      <c r="BW1219" s="510" t="s">
        <v>115</v>
      </c>
      <c r="BX1219" s="496"/>
      <c r="BY1219" s="565">
        <f>ROUND(IF(BW1219="対象",BY1211*$BW$5,0),0)</f>
        <v>0</v>
      </c>
      <c r="BZ1219" s="567">
        <f>ROUND(IF(BW1219="対象外",0,BZ1211*BW5),0)</f>
        <v>0</v>
      </c>
      <c r="CA1219" s="296"/>
      <c r="CB1219" s="414">
        <f>BZ1219+BU1219+BP1219</f>
        <v>0</v>
      </c>
      <c r="CC1219" s="700">
        <f>BK1219+BF1219+BA1219+AV1219+AQ1219+AL1219+AG1219+AB1219+W1219+R1219</f>
        <v>0</v>
      </c>
    </row>
    <row r="1220" spans="1:81" ht="18" customHeight="1">
      <c r="A1220" s="1180"/>
      <c r="B1220" s="1130"/>
      <c r="C1220" s="1131"/>
      <c r="D1220" s="69" t="s">
        <v>102</v>
      </c>
      <c r="E1220" s="30"/>
      <c r="F1220" s="496"/>
      <c r="G1220" s="569">
        <f>ROUND(G1211*E3,0)</f>
        <v>0</v>
      </c>
      <c r="H1220" s="450"/>
      <c r="I1220" s="69" t="s">
        <v>102</v>
      </c>
      <c r="J1220" s="30"/>
      <c r="K1220" s="496"/>
      <c r="L1220" s="569">
        <f>ROUND(L1211*J3,0)</f>
        <v>0</v>
      </c>
      <c r="M1220" s="450"/>
      <c r="N1220" s="69" t="s">
        <v>102</v>
      </c>
      <c r="O1220" s="30"/>
      <c r="P1220" s="496"/>
      <c r="Q1220" s="569">
        <f>ROUND(Q1211*O3,0)</f>
        <v>0</v>
      </c>
      <c r="R1220" s="571">
        <f>ROUND(R1211*O3,0)</f>
        <v>12</v>
      </c>
      <c r="S1220" s="69" t="s">
        <v>102</v>
      </c>
      <c r="T1220" s="30"/>
      <c r="U1220" s="496"/>
      <c r="V1220" s="569">
        <f>ROUND(V1211*T3,0)</f>
        <v>0</v>
      </c>
      <c r="W1220" s="571">
        <f>ROUND(W1211*T3,0)</f>
        <v>12</v>
      </c>
      <c r="X1220" s="69" t="s">
        <v>102</v>
      </c>
      <c r="Y1220" s="30"/>
      <c r="Z1220" s="496"/>
      <c r="AA1220" s="569">
        <f>ROUND(AA1211*Y3,0)</f>
        <v>0</v>
      </c>
      <c r="AB1220" s="571">
        <f>ROUND(AB1211*Y3,0)</f>
        <v>12</v>
      </c>
      <c r="AC1220" s="69" t="s">
        <v>102</v>
      </c>
      <c r="AD1220" s="30"/>
      <c r="AE1220" s="496"/>
      <c r="AF1220" s="569">
        <f>ROUND(AF1211*AD3,0)</f>
        <v>0</v>
      </c>
      <c r="AG1220" s="571">
        <f>ROUND(AG1211*AD3,0)</f>
        <v>0</v>
      </c>
      <c r="AH1220" s="69" t="s">
        <v>102</v>
      </c>
      <c r="AI1220" s="30"/>
      <c r="AJ1220" s="496"/>
      <c r="AK1220" s="569">
        <f>ROUND(AK1211*AI3,0)</f>
        <v>0</v>
      </c>
      <c r="AL1220" s="571">
        <f>ROUND(AL1211*AI3,0)</f>
        <v>0</v>
      </c>
      <c r="AM1220" s="69" t="s">
        <v>102</v>
      </c>
      <c r="AN1220" s="30"/>
      <c r="AO1220" s="496"/>
      <c r="AP1220" s="569">
        <f>ROUND(AP1211*AN3,0)</f>
        <v>0</v>
      </c>
      <c r="AQ1220" s="571">
        <f>ROUND(AQ1211*AN3,0)</f>
        <v>0</v>
      </c>
      <c r="AR1220" s="69" t="s">
        <v>102</v>
      </c>
      <c r="AS1220" s="30"/>
      <c r="AT1220" s="496"/>
      <c r="AU1220" s="569">
        <f>ROUND(AU1211*AS3,0)</f>
        <v>0</v>
      </c>
      <c r="AV1220" s="571">
        <f>ROUND(AV1211*AS3,0)</f>
        <v>0</v>
      </c>
      <c r="AW1220" s="69" t="s">
        <v>102</v>
      </c>
      <c r="AX1220" s="30"/>
      <c r="AY1220" s="496"/>
      <c r="AZ1220" s="569">
        <f>ROUND(AZ1211*AX3,0)</f>
        <v>0</v>
      </c>
      <c r="BA1220" s="571">
        <f>ROUND(BA1211*AX3,0)</f>
        <v>0</v>
      </c>
      <c r="BB1220" s="69" t="s">
        <v>102</v>
      </c>
      <c r="BC1220" s="30"/>
      <c r="BD1220" s="496"/>
      <c r="BE1220" s="569">
        <f>ROUNDDOWN(BE1211*BC3,0)</f>
        <v>0</v>
      </c>
      <c r="BF1220" s="571">
        <f>ROUND(BF1211*BC3,0)</f>
        <v>0</v>
      </c>
      <c r="BG1220" s="69" t="s">
        <v>102</v>
      </c>
      <c r="BH1220" s="30"/>
      <c r="BI1220" s="496"/>
      <c r="BJ1220" s="569">
        <f>ROUNDDOWN(BJ1211*BH3,0)</f>
        <v>0</v>
      </c>
      <c r="BK1220" s="571">
        <f>ROUND(BK1211*BH3,0)</f>
        <v>0</v>
      </c>
      <c r="BL1220" s="69" t="s">
        <v>102</v>
      </c>
      <c r="BM1220" s="30"/>
      <c r="BN1220" s="496"/>
      <c r="BO1220" s="565">
        <f>ROUND(BO1211*$BM$3,0)</f>
        <v>0</v>
      </c>
      <c r="BP1220" s="567">
        <f>ROUND(BP1211*BM3,0)</f>
        <v>0</v>
      </c>
      <c r="BQ1220" s="69" t="s">
        <v>102</v>
      </c>
      <c r="BR1220" s="30"/>
      <c r="BS1220" s="496"/>
      <c r="BT1220" s="565">
        <f>ROUND(BT1211*$BR$3,0)</f>
        <v>0</v>
      </c>
      <c r="BU1220" s="567">
        <f>ROUND(BU1211*BR3,0)</f>
        <v>0</v>
      </c>
      <c r="BV1220" s="69" t="s">
        <v>102</v>
      </c>
      <c r="BW1220" s="30"/>
      <c r="BX1220" s="496"/>
      <c r="BY1220" s="565">
        <f>ROUND(BY1211*$BW$3,0)</f>
        <v>0</v>
      </c>
      <c r="BZ1220" s="567">
        <f>ROUND(BZ1211*BW3,0)</f>
        <v>0</v>
      </c>
      <c r="CA1220" s="297"/>
      <c r="CB1220" s="414">
        <f>BZ1220+BU1220+BP1220</f>
        <v>0</v>
      </c>
      <c r="CC1220" s="699">
        <f>BK1220+BF1220+BA1220+AV1220+AQ1220+AL1220+AG1220+AB1220+W1220+R1220</f>
        <v>36</v>
      </c>
    </row>
    <row r="1221" spans="1:81" ht="18" customHeight="1" thickBot="1">
      <c r="A1221" s="1180"/>
      <c r="B1221" s="1132"/>
      <c r="C1221" s="1133"/>
      <c r="D1221" s="70" t="s">
        <v>101</v>
      </c>
      <c r="E1221" s="511" t="s">
        <v>23</v>
      </c>
      <c r="F1221" s="497"/>
      <c r="G1221" s="570">
        <f>ROUND(IF(E1221="対象外",0,G1211*G3),0)</f>
        <v>0</v>
      </c>
      <c r="H1221" s="451"/>
      <c r="I1221" s="70" t="s">
        <v>101</v>
      </c>
      <c r="J1221" s="511" t="s">
        <v>23</v>
      </c>
      <c r="K1221" s="497"/>
      <c r="L1221" s="570">
        <f>ROUND(IF(J1221="対象外",0,L1211*L3),0)</f>
        <v>0</v>
      </c>
      <c r="M1221" s="451"/>
      <c r="N1221" s="70" t="s">
        <v>101</v>
      </c>
      <c r="O1221" s="511" t="s">
        <v>23</v>
      </c>
      <c r="P1221" s="497"/>
      <c r="Q1221" s="570">
        <f>ROUND(IF(O1221="対象外",0,Q1211*Q3),0)</f>
        <v>0</v>
      </c>
      <c r="R1221" s="572">
        <f>ROUND(IF(O1221="対象外",0,R1211*Q$3),0)</f>
        <v>38</v>
      </c>
      <c r="S1221" s="70" t="s">
        <v>101</v>
      </c>
      <c r="T1221" s="511" t="s">
        <v>23</v>
      </c>
      <c r="U1221" s="497"/>
      <c r="V1221" s="570">
        <f>ROUND(IF(T1221="対象外",0,V1211*V3),0)</f>
        <v>0</v>
      </c>
      <c r="W1221" s="572">
        <f>ROUND(IF(T1221="対象外",0,W1211*V$3),0)</f>
        <v>38</v>
      </c>
      <c r="X1221" s="70" t="s">
        <v>101</v>
      </c>
      <c r="Y1221" s="511" t="s">
        <v>23</v>
      </c>
      <c r="Z1221" s="497"/>
      <c r="AA1221" s="570">
        <f>ROUND(IF(Y1221="対象外",0,AA1211*AA3),0)</f>
        <v>0</v>
      </c>
      <c r="AB1221" s="572">
        <f>ROUND(IF(Y1221="対象外",0,AB1211*AA$3),0)</f>
        <v>39</v>
      </c>
      <c r="AC1221" s="70" t="s">
        <v>101</v>
      </c>
      <c r="AD1221" s="511" t="s">
        <v>115</v>
      </c>
      <c r="AE1221" s="497"/>
      <c r="AF1221" s="570">
        <f>ROUND(IF(AD1221="対象外",0,AF1211*AF3),0)</f>
        <v>0</v>
      </c>
      <c r="AG1221" s="572">
        <f>ROUND(IF(AD1221="対象外",0,AG1211*AF$3),0)</f>
        <v>0</v>
      </c>
      <c r="AH1221" s="70" t="s">
        <v>101</v>
      </c>
      <c r="AI1221" s="511" t="s">
        <v>115</v>
      </c>
      <c r="AJ1221" s="497"/>
      <c r="AK1221" s="570">
        <f>ROUND(IF(AI1221="対象外",0,AK1211*AK3),0)</f>
        <v>0</v>
      </c>
      <c r="AL1221" s="572">
        <f>ROUND(IF(AI1221="対象外",0,AL1211*AK$3),0)</f>
        <v>0</v>
      </c>
      <c r="AM1221" s="70" t="s">
        <v>101</v>
      </c>
      <c r="AN1221" s="511" t="s">
        <v>115</v>
      </c>
      <c r="AO1221" s="497"/>
      <c r="AP1221" s="570">
        <f>ROUND(IF(AN1221="対象外",0,AP1211*AP3),0)</f>
        <v>0</v>
      </c>
      <c r="AQ1221" s="572">
        <f>ROUND(IF(AN1221="対象外",0,AQ1211*AP$3),0)</f>
        <v>0</v>
      </c>
      <c r="AR1221" s="70" t="s">
        <v>101</v>
      </c>
      <c r="AS1221" s="511" t="s">
        <v>115</v>
      </c>
      <c r="AT1221" s="497"/>
      <c r="AU1221" s="570">
        <f>ROUND(IF(AS1221="対象外",0,AU1211*AU3),0)</f>
        <v>0</v>
      </c>
      <c r="AV1221" s="572">
        <f>ROUND(IF(AS1221="対象外",0,AV1211*AU$3),0)</f>
        <v>0</v>
      </c>
      <c r="AW1221" s="70" t="s">
        <v>101</v>
      </c>
      <c r="AX1221" s="511" t="s">
        <v>115</v>
      </c>
      <c r="AY1221" s="497"/>
      <c r="AZ1221" s="570">
        <f>ROUND(IF(AX1221="対象外",0,AZ1211*AZ3),0)</f>
        <v>0</v>
      </c>
      <c r="BA1221" s="572">
        <f>ROUND(IF(AX1221="対象外",0,BA1211*AZ$3),0)</f>
        <v>0</v>
      </c>
      <c r="BB1221" s="70" t="s">
        <v>101</v>
      </c>
      <c r="BC1221" s="511" t="s">
        <v>115</v>
      </c>
      <c r="BD1221" s="497"/>
      <c r="BE1221" s="570">
        <f>ROUNDDOWN(IF(BC1221="対象外",0,BE1211*BE3),0)</f>
        <v>0</v>
      </c>
      <c r="BF1221" s="572">
        <f>ROUND(IF(BC1221="対象外",0,BF1211*BE$3),0)</f>
        <v>0</v>
      </c>
      <c r="BG1221" s="70" t="s">
        <v>101</v>
      </c>
      <c r="BH1221" s="511" t="s">
        <v>115</v>
      </c>
      <c r="BI1221" s="497"/>
      <c r="BJ1221" s="570">
        <f>ROUNDDOWN(IF(BH1221="対象外",0,BJ1211*BJ3),0)</f>
        <v>0</v>
      </c>
      <c r="BK1221" s="572">
        <f>ROUND(IF(BH1221="対象外",0,BK1211*BJ$3),0)</f>
        <v>0</v>
      </c>
      <c r="BL1221" s="70" t="s">
        <v>101</v>
      </c>
      <c r="BM1221" s="511" t="s">
        <v>115</v>
      </c>
      <c r="BN1221" s="497"/>
      <c r="BO1221" s="566">
        <f>ROUND(IF(BM1221="対象",BO1211*$BO$3,0),0)</f>
        <v>0</v>
      </c>
      <c r="BP1221" s="568">
        <f>ROUND(IF(BM1221="対象外",0,BP1211*BO3),0)</f>
        <v>0</v>
      </c>
      <c r="BQ1221" s="70" t="s">
        <v>101</v>
      </c>
      <c r="BR1221" s="511" t="s">
        <v>115</v>
      </c>
      <c r="BS1221" s="497"/>
      <c r="BT1221" s="566">
        <f>ROUND(IF(BR1221="対象",BT1211*$BT$3,0),0)</f>
        <v>0</v>
      </c>
      <c r="BU1221" s="568">
        <f>ROUND(IF(BR1221="対象外",0,BU1211*BT3),0)</f>
        <v>0</v>
      </c>
      <c r="BV1221" s="70" t="s">
        <v>101</v>
      </c>
      <c r="BW1221" s="511" t="s">
        <v>115</v>
      </c>
      <c r="BX1221" s="497"/>
      <c r="BY1221" s="566">
        <f>ROUND(IF(BW1221="対象",BY1211*$BY$3,0),0)</f>
        <v>0</v>
      </c>
      <c r="BZ1221" s="568">
        <f>ROUND(IF(BW1221="対象外",0,BZ1211*BY3),0)</f>
        <v>0</v>
      </c>
      <c r="CA1221" s="298"/>
      <c r="CB1221" s="414">
        <f>BZ1221+BU1221+BP1221</f>
        <v>0</v>
      </c>
      <c r="CC1221" s="701">
        <f>BK1221+BF1221+BA1221+AV1221+AQ1221+AL1221+AG1221+AB1221+W1221+R1221</f>
        <v>115</v>
      </c>
    </row>
    <row r="1222" spans="1:81" ht="18" customHeight="1" thickBot="1">
      <c r="A1222" s="1180"/>
      <c r="B1222" s="1151" t="s">
        <v>65</v>
      </c>
      <c r="C1222" s="1152"/>
      <c r="D1222" s="71" t="s">
        <v>229</v>
      </c>
      <c r="E1222" s="11"/>
      <c r="F1222" s="599">
        <f>G1222</f>
        <v>4286</v>
      </c>
      <c r="G1222" s="554">
        <f>SUM(G1218:G1221)</f>
        <v>4286</v>
      </c>
      <c r="H1222" s="452"/>
      <c r="I1222" s="71" t="s">
        <v>229</v>
      </c>
      <c r="J1222" s="11"/>
      <c r="K1222" s="599">
        <f>L1222</f>
        <v>4286</v>
      </c>
      <c r="L1222" s="554">
        <f>SUM(L1218:L1221)</f>
        <v>4286</v>
      </c>
      <c r="M1222" s="452"/>
      <c r="N1222" s="71" t="s">
        <v>229</v>
      </c>
      <c r="O1222" s="462"/>
      <c r="P1222" s="599">
        <f>R1222+Q1222</f>
        <v>4336</v>
      </c>
      <c r="Q1222" s="524">
        <f>SUM(Q1218:Q1221)</f>
        <v>4286</v>
      </c>
      <c r="R1222" s="525">
        <f>SUM(R1218:R1221)</f>
        <v>50</v>
      </c>
      <c r="S1222" s="71" t="s">
        <v>229</v>
      </c>
      <c r="T1222" s="462"/>
      <c r="U1222" s="599">
        <f>W1222+V1222</f>
        <v>5765</v>
      </c>
      <c r="V1222" s="524">
        <f>SUM(V1218:V1221)</f>
        <v>4286</v>
      </c>
      <c r="W1222" s="525">
        <f>SUM(W1218:W1221)</f>
        <v>1479</v>
      </c>
      <c r="X1222" s="71" t="s">
        <v>229</v>
      </c>
      <c r="Y1222" s="462"/>
      <c r="Z1222" s="599">
        <f>AB1222+AA1222</f>
        <v>5766</v>
      </c>
      <c r="AA1222" s="524">
        <f>SUM(AA1218:AA1221)</f>
        <v>4286</v>
      </c>
      <c r="AB1222" s="525">
        <f>SUM(AB1218:AB1221)</f>
        <v>1480</v>
      </c>
      <c r="AC1222" s="71" t="s">
        <v>229</v>
      </c>
      <c r="AD1222" s="462"/>
      <c r="AE1222" s="599">
        <f>AG1222+AF1222</f>
        <v>0</v>
      </c>
      <c r="AF1222" s="524">
        <f>SUM(AF1218:AF1221)</f>
        <v>0</v>
      </c>
      <c r="AG1222" s="525">
        <f>SUM(AG1218:AG1221)</f>
        <v>0</v>
      </c>
      <c r="AH1222" s="71" t="s">
        <v>229</v>
      </c>
      <c r="AI1222" s="462"/>
      <c r="AJ1222" s="599">
        <f>AL1222+AK1222</f>
        <v>0</v>
      </c>
      <c r="AK1222" s="524">
        <f>SUM(AK1218:AK1221)</f>
        <v>0</v>
      </c>
      <c r="AL1222" s="525">
        <f>SUM(AL1218:AL1221)</f>
        <v>0</v>
      </c>
      <c r="AM1222" s="71" t="s">
        <v>229</v>
      </c>
      <c r="AN1222" s="462"/>
      <c r="AO1222" s="599">
        <f>AQ1222+AP1222</f>
        <v>0</v>
      </c>
      <c r="AP1222" s="524">
        <f>SUM(AP1218:AP1221)</f>
        <v>0</v>
      </c>
      <c r="AQ1222" s="525">
        <f>SUM(AQ1218:AQ1221)</f>
        <v>0</v>
      </c>
      <c r="AR1222" s="71" t="s">
        <v>229</v>
      </c>
      <c r="AS1222" s="462"/>
      <c r="AT1222" s="599">
        <f>AV1222+AU1222</f>
        <v>0</v>
      </c>
      <c r="AU1222" s="524">
        <f>SUM(AU1218:AU1221)</f>
        <v>0</v>
      </c>
      <c r="AV1222" s="525">
        <f>SUM(AV1218:AV1221)</f>
        <v>0</v>
      </c>
      <c r="AW1222" s="71" t="s">
        <v>229</v>
      </c>
      <c r="AX1222" s="462"/>
      <c r="AY1222" s="599">
        <f>BA1222+AZ1222</f>
        <v>0</v>
      </c>
      <c r="AZ1222" s="524">
        <f>SUM(AZ1218:AZ1221)</f>
        <v>0</v>
      </c>
      <c r="BA1222" s="525">
        <f>SUM(BA1218:BA1221)</f>
        <v>0</v>
      </c>
      <c r="BB1222" s="71" t="s">
        <v>229</v>
      </c>
      <c r="BC1222" s="462"/>
      <c r="BD1222" s="599">
        <f>BF1222+BE1222</f>
        <v>0</v>
      </c>
      <c r="BE1222" s="524">
        <f>SUM(BE1218:BE1221)</f>
        <v>0</v>
      </c>
      <c r="BF1222" s="525">
        <f>SUM(BF1218:BF1221)</f>
        <v>0</v>
      </c>
      <c r="BG1222" s="71" t="s">
        <v>229</v>
      </c>
      <c r="BH1222" s="462"/>
      <c r="BI1222" s="599">
        <f>BK1222+BJ1222</f>
        <v>0</v>
      </c>
      <c r="BJ1222" s="524">
        <f>SUM(BJ1218:BJ1221)</f>
        <v>0</v>
      </c>
      <c r="BK1222" s="525">
        <f>SUM(BK1218:BK1221)</f>
        <v>0</v>
      </c>
      <c r="BL1222" s="71" t="s">
        <v>229</v>
      </c>
      <c r="BM1222" s="462"/>
      <c r="BN1222" s="601">
        <f>BP1222+BO1222</f>
        <v>0</v>
      </c>
      <c r="BO1222" s="524">
        <f>SUM(BO1218:BO1221)</f>
        <v>0</v>
      </c>
      <c r="BP1222" s="532">
        <f>SUM(BP1218:BP1221)</f>
        <v>0</v>
      </c>
      <c r="BQ1222" s="71" t="s">
        <v>229</v>
      </c>
      <c r="BR1222" s="462"/>
      <c r="BS1222" s="601">
        <f>BU1222+BT1222</f>
        <v>0</v>
      </c>
      <c r="BT1222" s="524">
        <f>SUM(BT1218:BT1221)</f>
        <v>0</v>
      </c>
      <c r="BU1222" s="532">
        <f>SUM(BU1218:BU1221)</f>
        <v>0</v>
      </c>
      <c r="BV1222" s="71" t="s">
        <v>229</v>
      </c>
      <c r="BW1222" s="462"/>
      <c r="BX1222" s="601">
        <f>BZ1222+BY1222</f>
        <v>0</v>
      </c>
      <c r="BY1222" s="524">
        <f>SUM(BY1218:BY1221)</f>
        <v>0</v>
      </c>
      <c r="BZ1222" s="532">
        <f>SUM(BZ1218:BZ1221)</f>
        <v>0</v>
      </c>
      <c r="CA1222" s="467">
        <f>BX1222+BS1222+BN1222+BI1222+BD1222+AY1222+AT1222+AO1222+AJ1222+AE1222+Z1222+U1222+P1222+K1222+F1222</f>
        <v>24439</v>
      </c>
      <c r="CB1222" s="415">
        <f>SUM(CB1218:CB1221)</f>
        <v>0</v>
      </c>
      <c r="CC1222" s="702">
        <f>SUM(CC1218:CC1221)</f>
        <v>3009</v>
      </c>
    </row>
    <row r="1223" spans="1:81" ht="18" customHeight="1" thickBot="1">
      <c r="A1223" s="1184"/>
      <c r="B1223" s="1153" t="s">
        <v>66</v>
      </c>
      <c r="C1223" s="1154"/>
      <c r="D1223" s="474" t="s">
        <v>230</v>
      </c>
      <c r="E1223" s="475"/>
      <c r="F1223" s="599">
        <f>G1223</f>
        <v>4294</v>
      </c>
      <c r="G1223" s="554">
        <f>G1222+G1211</f>
        <v>4294</v>
      </c>
      <c r="H1223" s="690"/>
      <c r="I1223" s="474" t="s">
        <v>230</v>
      </c>
      <c r="J1223" s="475"/>
      <c r="K1223" s="599">
        <f>L1223</f>
        <v>4286</v>
      </c>
      <c r="L1223" s="554">
        <f>L1222+L1211</f>
        <v>4286</v>
      </c>
      <c r="M1223" s="690"/>
      <c r="N1223" s="474" t="s">
        <v>230</v>
      </c>
      <c r="O1223" s="462"/>
      <c r="P1223" s="599">
        <f>R1223+Q1223</f>
        <v>8372</v>
      </c>
      <c r="Q1223" s="524">
        <f>Q1222+Q1211</f>
        <v>4287</v>
      </c>
      <c r="R1223" s="525">
        <f>R1222+R1211</f>
        <v>4085</v>
      </c>
      <c r="S1223" s="474" t="s">
        <v>230</v>
      </c>
      <c r="T1223" s="462"/>
      <c r="U1223" s="599">
        <f>W1223+V1223</f>
        <v>9765</v>
      </c>
      <c r="V1223" s="524">
        <f>V1222+V1211</f>
        <v>4286</v>
      </c>
      <c r="W1223" s="525">
        <f>W1222+W1211</f>
        <v>5479</v>
      </c>
      <c r="X1223" s="474" t="s">
        <v>230</v>
      </c>
      <c r="Y1223" s="462"/>
      <c r="Z1223" s="599">
        <f>AB1223+AA1223</f>
        <v>9831</v>
      </c>
      <c r="AA1223" s="524">
        <f>AA1222+AA1211</f>
        <v>4287</v>
      </c>
      <c r="AB1223" s="525">
        <f>AB1222+AB1211</f>
        <v>5544</v>
      </c>
      <c r="AC1223" s="474" t="s">
        <v>230</v>
      </c>
      <c r="AD1223" s="462"/>
      <c r="AE1223" s="599">
        <f>AG1223+AF1223</f>
        <v>0</v>
      </c>
      <c r="AF1223" s="524">
        <f>AF1222+AF1211</f>
        <v>0</v>
      </c>
      <c r="AG1223" s="525">
        <f>AG1222+AG1211</f>
        <v>0</v>
      </c>
      <c r="AH1223" s="474" t="s">
        <v>230</v>
      </c>
      <c r="AI1223" s="462"/>
      <c r="AJ1223" s="599">
        <f>AL1223+AK1223</f>
        <v>0</v>
      </c>
      <c r="AK1223" s="524">
        <f>AK1222+AK1211</f>
        <v>0</v>
      </c>
      <c r="AL1223" s="525">
        <f>AL1222+AL1211</f>
        <v>0</v>
      </c>
      <c r="AM1223" s="474" t="s">
        <v>230</v>
      </c>
      <c r="AN1223" s="462"/>
      <c r="AO1223" s="599">
        <f>AQ1223+AP1223</f>
        <v>0</v>
      </c>
      <c r="AP1223" s="524">
        <f>AP1222+AP1211</f>
        <v>0</v>
      </c>
      <c r="AQ1223" s="525">
        <f>AQ1222+AQ1211</f>
        <v>0</v>
      </c>
      <c r="AR1223" s="474" t="s">
        <v>230</v>
      </c>
      <c r="AS1223" s="462"/>
      <c r="AT1223" s="599">
        <f>AV1223+AU1223</f>
        <v>0</v>
      </c>
      <c r="AU1223" s="524">
        <f>AU1222+AU1211</f>
        <v>0</v>
      </c>
      <c r="AV1223" s="525">
        <f>AV1222+AV1211</f>
        <v>0</v>
      </c>
      <c r="AW1223" s="474" t="s">
        <v>230</v>
      </c>
      <c r="AX1223" s="462"/>
      <c r="AY1223" s="599">
        <f>BA1223+AZ1223</f>
        <v>0</v>
      </c>
      <c r="AZ1223" s="524">
        <f>AZ1222+AZ1211</f>
        <v>0</v>
      </c>
      <c r="BA1223" s="525">
        <f>BA1222+BA1211</f>
        <v>0</v>
      </c>
      <c r="BB1223" s="474" t="s">
        <v>230</v>
      </c>
      <c r="BC1223" s="462"/>
      <c r="BD1223" s="599">
        <f>BF1223+BE1223</f>
        <v>0</v>
      </c>
      <c r="BE1223" s="524">
        <f>BE1222+BE1211</f>
        <v>0</v>
      </c>
      <c r="BF1223" s="525">
        <f>BF1222+BF1211</f>
        <v>0</v>
      </c>
      <c r="BG1223" s="474" t="s">
        <v>230</v>
      </c>
      <c r="BH1223" s="462"/>
      <c r="BI1223" s="599">
        <f>BK1223+BJ1223</f>
        <v>0</v>
      </c>
      <c r="BJ1223" s="524">
        <f>BJ1222+BJ1211</f>
        <v>0</v>
      </c>
      <c r="BK1223" s="525">
        <f>BK1222+BK1211</f>
        <v>0</v>
      </c>
      <c r="BL1223" s="474" t="s">
        <v>230</v>
      </c>
      <c r="BM1223" s="462"/>
      <c r="BN1223" s="601">
        <f>BP1223+BO1223</f>
        <v>0</v>
      </c>
      <c r="BO1223" s="524">
        <f>BO1222+BO1211</f>
        <v>0</v>
      </c>
      <c r="BP1223" s="532">
        <f>BP1222+BP1211</f>
        <v>0</v>
      </c>
      <c r="BQ1223" s="474" t="s">
        <v>230</v>
      </c>
      <c r="BR1223" s="462"/>
      <c r="BS1223" s="601">
        <f>BU1223+BT1223</f>
        <v>0</v>
      </c>
      <c r="BT1223" s="524">
        <f>BT1222+BT1211</f>
        <v>0</v>
      </c>
      <c r="BU1223" s="532">
        <f>BU1222+BU1211</f>
        <v>0</v>
      </c>
      <c r="BV1223" s="474" t="s">
        <v>230</v>
      </c>
      <c r="BW1223" s="462"/>
      <c r="BX1223" s="601">
        <f>BZ1223+BY1223</f>
        <v>0</v>
      </c>
      <c r="BY1223" s="524">
        <f>BY1222+BY1211</f>
        <v>0</v>
      </c>
      <c r="BZ1223" s="532">
        <f>BZ1222+BZ1211</f>
        <v>0</v>
      </c>
      <c r="CA1223" s="467">
        <f>BX1223+BS1223+BN1223+BI1223+BD1223+AY1223+AT1223+AO1223+AJ1223+AE1223+Z1223+U1223+P1223+K1223+F1223</f>
        <v>36548</v>
      </c>
      <c r="CB1223" s="416">
        <f>CB1222+SUM(CC1182:CC1205)</f>
        <v>99</v>
      </c>
      <c r="CC1223" s="703">
        <f>CC1222+SUM(CC1167:CC1181)-CC1206</f>
        <v>15009</v>
      </c>
    </row>
    <row r="1224" spans="1:81" ht="34.799999999999997" customHeight="1" thickBot="1">
      <c r="A1224" s="493" t="s">
        <v>80</v>
      </c>
      <c r="B1224" s="1155">
        <f>職員設定!B30</f>
        <v>22</v>
      </c>
      <c r="C1224" s="1156"/>
      <c r="D1224" s="43"/>
      <c r="E1224" s="24" t="s">
        <v>4</v>
      </c>
      <c r="F1224" s="24" t="s">
        <v>33</v>
      </c>
      <c r="G1224" s="364" t="s">
        <v>51</v>
      </c>
      <c r="H1224" s="375" t="s">
        <v>165</v>
      </c>
      <c r="I1224" s="43"/>
      <c r="J1224" s="24" t="s">
        <v>4</v>
      </c>
      <c r="K1224" s="24" t="s">
        <v>33</v>
      </c>
      <c r="L1224" s="143" t="s">
        <v>51</v>
      </c>
      <c r="M1224" s="375" t="s">
        <v>165</v>
      </c>
      <c r="N1224" s="43"/>
      <c r="O1224" s="24" t="s">
        <v>4</v>
      </c>
      <c r="P1224" s="24" t="s">
        <v>78</v>
      </c>
      <c r="Q1224" s="364" t="s">
        <v>51</v>
      </c>
      <c r="R1224" s="410" t="s">
        <v>225</v>
      </c>
      <c r="S1224" s="43"/>
      <c r="T1224" s="24" t="s">
        <v>4</v>
      </c>
      <c r="U1224" s="24" t="s">
        <v>78</v>
      </c>
      <c r="V1224" s="364" t="s">
        <v>51</v>
      </c>
      <c r="W1224" s="410" t="s">
        <v>225</v>
      </c>
      <c r="X1224" s="43"/>
      <c r="Y1224" s="24" t="s">
        <v>4</v>
      </c>
      <c r="Z1224" s="24" t="s">
        <v>78</v>
      </c>
      <c r="AA1224" s="364" t="s">
        <v>51</v>
      </c>
      <c r="AB1224" s="410" t="s">
        <v>225</v>
      </c>
      <c r="AC1224" s="43"/>
      <c r="AD1224" s="24" t="s">
        <v>4</v>
      </c>
      <c r="AE1224" s="24" t="s">
        <v>78</v>
      </c>
      <c r="AF1224" s="364" t="s">
        <v>51</v>
      </c>
      <c r="AG1224" s="410" t="s">
        <v>225</v>
      </c>
      <c r="AH1224" s="43"/>
      <c r="AI1224" s="24" t="s">
        <v>4</v>
      </c>
      <c r="AJ1224" s="24" t="s">
        <v>78</v>
      </c>
      <c r="AK1224" s="364" t="s">
        <v>51</v>
      </c>
      <c r="AL1224" s="410" t="s">
        <v>225</v>
      </c>
      <c r="AM1224" s="43"/>
      <c r="AN1224" s="24" t="s">
        <v>4</v>
      </c>
      <c r="AO1224" s="24" t="s">
        <v>78</v>
      </c>
      <c r="AP1224" s="364" t="s">
        <v>51</v>
      </c>
      <c r="AQ1224" s="410" t="s">
        <v>225</v>
      </c>
      <c r="AR1224" s="43"/>
      <c r="AS1224" s="24" t="s">
        <v>4</v>
      </c>
      <c r="AT1224" s="24" t="s">
        <v>78</v>
      </c>
      <c r="AU1224" s="364" t="s">
        <v>51</v>
      </c>
      <c r="AV1224" s="410" t="s">
        <v>225</v>
      </c>
      <c r="AW1224" s="43"/>
      <c r="AX1224" s="24" t="s">
        <v>4</v>
      </c>
      <c r="AY1224" s="24" t="s">
        <v>78</v>
      </c>
      <c r="AZ1224" s="364" t="s">
        <v>51</v>
      </c>
      <c r="BA1224" s="410" t="s">
        <v>225</v>
      </c>
      <c r="BB1224" s="43"/>
      <c r="BC1224" s="24" t="s">
        <v>4</v>
      </c>
      <c r="BD1224" s="24" t="s">
        <v>78</v>
      </c>
      <c r="BE1224" s="364" t="s">
        <v>51</v>
      </c>
      <c r="BF1224" s="410" t="s">
        <v>225</v>
      </c>
      <c r="BG1224" s="43"/>
      <c r="BH1224" s="24" t="s">
        <v>4</v>
      </c>
      <c r="BI1224" s="24" t="s">
        <v>78</v>
      </c>
      <c r="BJ1224" s="364" t="s">
        <v>51</v>
      </c>
      <c r="BK1224" s="410" t="s">
        <v>225</v>
      </c>
      <c r="BL1224" s="43"/>
      <c r="BM1224" s="24" t="s">
        <v>4</v>
      </c>
      <c r="BN1224" s="24" t="s">
        <v>33</v>
      </c>
      <c r="BO1224" s="364" t="s">
        <v>51</v>
      </c>
      <c r="BP1224" s="410" t="s">
        <v>225</v>
      </c>
      <c r="BQ1224" s="43"/>
      <c r="BR1224" s="24" t="s">
        <v>4</v>
      </c>
      <c r="BS1224" s="24" t="s">
        <v>33</v>
      </c>
      <c r="BT1224" s="364" t="s">
        <v>51</v>
      </c>
      <c r="BU1224" s="410" t="s">
        <v>225</v>
      </c>
      <c r="BV1224" s="43"/>
      <c r="BW1224" s="24" t="s">
        <v>4</v>
      </c>
      <c r="BX1224" s="24" t="s">
        <v>33</v>
      </c>
      <c r="BY1224" s="364" t="s">
        <v>51</v>
      </c>
      <c r="BZ1224" s="410" t="s">
        <v>225</v>
      </c>
      <c r="CA1224" s="411" t="s">
        <v>0</v>
      </c>
      <c r="CB1224" s="412" t="s">
        <v>157</v>
      </c>
      <c r="CC1224" s="696" t="s">
        <v>225</v>
      </c>
    </row>
    <row r="1225" spans="1:81" ht="18" customHeight="1">
      <c r="A1225" s="1180" t="str">
        <f>職員設定!C30</f>
        <v>V</v>
      </c>
      <c r="B1225" s="1159" t="s">
        <v>39</v>
      </c>
      <c r="C1225" s="1164" t="s">
        <v>2</v>
      </c>
      <c r="D1225" s="109" t="s">
        <v>37</v>
      </c>
      <c r="E1225" s="32">
        <v>164000</v>
      </c>
      <c r="F1225" s="1000">
        <f>職員設定!$D$30</f>
        <v>1</v>
      </c>
      <c r="G1225" s="1045">
        <f>E1227*F1225-H1225</f>
        <v>0</v>
      </c>
      <c r="H1225" s="1095">
        <v>4000</v>
      </c>
      <c r="I1225" s="109" t="s">
        <v>37</v>
      </c>
      <c r="J1225" s="32">
        <v>164000</v>
      </c>
      <c r="K1225" s="1000">
        <f>職員設定!$D$30</f>
        <v>1</v>
      </c>
      <c r="L1225" s="1045">
        <f>J1227*K1225-M1225</f>
        <v>0</v>
      </c>
      <c r="M1225" s="1095">
        <v>4000</v>
      </c>
      <c r="N1225" s="109" t="s">
        <v>37</v>
      </c>
      <c r="O1225" s="32">
        <v>164000</v>
      </c>
      <c r="P1225" s="1000">
        <f>職員設定!$D$30</f>
        <v>1</v>
      </c>
      <c r="Q1225" s="1045">
        <f>O1227*P1225-R1225</f>
        <v>0</v>
      </c>
      <c r="R1225" s="970">
        <f>IF(O1225="",0,$M$1225)</f>
        <v>4000</v>
      </c>
      <c r="S1225" s="109" t="s">
        <v>37</v>
      </c>
      <c r="T1225" s="32">
        <v>164000</v>
      </c>
      <c r="U1225" s="1000">
        <f>職員設定!$D$30</f>
        <v>1</v>
      </c>
      <c r="V1225" s="1045">
        <f>T1227*U1225-W1225</f>
        <v>0</v>
      </c>
      <c r="W1225" s="970">
        <f>IF(T1225="",0,$M$1225)</f>
        <v>4000</v>
      </c>
      <c r="X1225" s="109" t="s">
        <v>37</v>
      </c>
      <c r="Y1225" s="32">
        <v>164000</v>
      </c>
      <c r="Z1225" s="1000">
        <f>職員設定!$D$30</f>
        <v>1</v>
      </c>
      <c r="AA1225" s="1045">
        <f>Y1227*Z1225-AB1225</f>
        <v>0</v>
      </c>
      <c r="AB1225" s="970">
        <f>IF(Y1225="",0,$M$1225)</f>
        <v>4000</v>
      </c>
      <c r="AC1225" s="109" t="s">
        <v>37</v>
      </c>
      <c r="AD1225" s="32"/>
      <c r="AE1225" s="1000">
        <f>職員設定!$D$30</f>
        <v>1</v>
      </c>
      <c r="AF1225" s="1045">
        <f>AD1227*AE1225-AG1225</f>
        <v>0</v>
      </c>
      <c r="AG1225" s="970">
        <f>IF(AD1225="",0,$M$1225)</f>
        <v>0</v>
      </c>
      <c r="AH1225" s="109" t="s">
        <v>37</v>
      </c>
      <c r="AI1225" s="32"/>
      <c r="AJ1225" s="1000">
        <f>職員設定!$D$30</f>
        <v>1</v>
      </c>
      <c r="AK1225" s="1045">
        <f>AI1227*AJ1225-AL1225</f>
        <v>0</v>
      </c>
      <c r="AL1225" s="970">
        <f>IF(AI1225="",0,$M$1225)</f>
        <v>0</v>
      </c>
      <c r="AM1225" s="109" t="s">
        <v>37</v>
      </c>
      <c r="AN1225" s="32"/>
      <c r="AO1225" s="1000">
        <f>職員設定!$D$30</f>
        <v>1</v>
      </c>
      <c r="AP1225" s="1045">
        <f>AN1227*AO1225-AQ1225</f>
        <v>0</v>
      </c>
      <c r="AQ1225" s="970">
        <f>IF(AN1225="",0,$M$1225)</f>
        <v>0</v>
      </c>
      <c r="AR1225" s="109" t="s">
        <v>37</v>
      </c>
      <c r="AS1225" s="32"/>
      <c r="AT1225" s="1000">
        <f>職員設定!$D$30</f>
        <v>1</v>
      </c>
      <c r="AU1225" s="1045">
        <f>AS1227*AT1225-AV1225</f>
        <v>0</v>
      </c>
      <c r="AV1225" s="970">
        <f>IF(AS1225="",0,$M$1225)</f>
        <v>0</v>
      </c>
      <c r="AW1225" s="109" t="s">
        <v>37</v>
      </c>
      <c r="AX1225" s="32"/>
      <c r="AY1225" s="1000">
        <f>職員設定!$D$30</f>
        <v>1</v>
      </c>
      <c r="AZ1225" s="1045">
        <f>AX1227*AY1225-BA1225</f>
        <v>0</v>
      </c>
      <c r="BA1225" s="970">
        <f>IF(AX1225="",0,$M$1225)</f>
        <v>0</v>
      </c>
      <c r="BB1225" s="109" t="s">
        <v>37</v>
      </c>
      <c r="BC1225" s="32"/>
      <c r="BD1225" s="1000">
        <f>職員設定!$D$30</f>
        <v>1</v>
      </c>
      <c r="BE1225" s="1045">
        <f>BC1227*BD1225-BF1225</f>
        <v>0</v>
      </c>
      <c r="BF1225" s="970">
        <f>IF(BC1225="",0,$M$1225)</f>
        <v>0</v>
      </c>
      <c r="BG1225" s="109" t="s">
        <v>37</v>
      </c>
      <c r="BH1225" s="32"/>
      <c r="BI1225" s="1000">
        <f>職員設定!$D$30</f>
        <v>1</v>
      </c>
      <c r="BJ1225" s="1045">
        <f>BH1227*BI1225-BK1225</f>
        <v>0</v>
      </c>
      <c r="BK1225" s="970">
        <f>IF(BH1225="",0,$M$1225)</f>
        <v>0</v>
      </c>
      <c r="BL1225" s="256"/>
      <c r="BM1225" s="76"/>
      <c r="BN1225" s="1000">
        <f>職員設定!$D$30</f>
        <v>1</v>
      </c>
      <c r="BO1225" s="983"/>
      <c r="BP1225" s="960"/>
      <c r="BQ1225" s="256"/>
      <c r="BR1225" s="76"/>
      <c r="BS1225" s="1000">
        <f>職員設定!$D$30</f>
        <v>1</v>
      </c>
      <c r="BT1225" s="983"/>
      <c r="BU1225" s="960"/>
      <c r="BV1225" s="256"/>
      <c r="BW1225" s="76"/>
      <c r="BX1225" s="1000">
        <f>職員設定!$D$30</f>
        <v>1</v>
      </c>
      <c r="BY1225" s="983"/>
      <c r="BZ1225" s="960"/>
      <c r="CA1225" s="1086">
        <f>BJ1225+BK1225+BE1225+BF1225+AZ1225+BA1225+AU1225+AV1225+AP1225+AQ1225+AK1225+AL1225+AF1225+AG1225+AA1225+AB1225+V1225+W1225+Q1225+R1225+L1225+M1225+G1225+H1225</f>
        <v>20000</v>
      </c>
      <c r="CB1225" s="1087">
        <f>H1225+M1225</f>
        <v>8000</v>
      </c>
      <c r="CC1225" s="1025">
        <f>BK1225+BF1225+BA1225+AV1225+AQ1225+AL1225+AG1225+AB1225+W1225+R1225</f>
        <v>12000</v>
      </c>
    </row>
    <row r="1226" spans="1:81" s="230" customFormat="1" ht="18" customHeight="1">
      <c r="A1226" s="1180"/>
      <c r="B1226" s="1160"/>
      <c r="C1226" s="1165"/>
      <c r="D1226" s="45" t="s">
        <v>1</v>
      </c>
      <c r="E1226" s="149">
        <f>IF(E1225&lt;&gt;"",職員設定!E30,"0")</f>
        <v>160000</v>
      </c>
      <c r="F1226" s="1001"/>
      <c r="G1226" s="1046"/>
      <c r="H1226" s="1103"/>
      <c r="I1226" s="45" t="s">
        <v>1</v>
      </c>
      <c r="J1226" s="149">
        <f>IF(J1225&lt;&gt;"",職員設定!E30,"0")</f>
        <v>160000</v>
      </c>
      <c r="K1226" s="1001"/>
      <c r="L1226" s="1046"/>
      <c r="M1226" s="1103"/>
      <c r="N1226" s="45" t="s">
        <v>1</v>
      </c>
      <c r="O1226" s="149">
        <f>IF(O1225&lt;&gt;"",職員設定!$E$30,"0")</f>
        <v>160000</v>
      </c>
      <c r="P1226" s="1001"/>
      <c r="Q1226" s="1046"/>
      <c r="R1226" s="971"/>
      <c r="S1226" s="45" t="s">
        <v>1</v>
      </c>
      <c r="T1226" s="149">
        <f>IF(T1225&lt;&gt;"",職員設定!$E$30,"0")</f>
        <v>160000</v>
      </c>
      <c r="U1226" s="1001"/>
      <c r="V1226" s="1046"/>
      <c r="W1226" s="971"/>
      <c r="X1226" s="45" t="s">
        <v>1</v>
      </c>
      <c r="Y1226" s="149">
        <f>IF(Y1225&lt;&gt;"",職員設定!$E$30,"0")</f>
        <v>160000</v>
      </c>
      <c r="Z1226" s="1001"/>
      <c r="AA1226" s="1046"/>
      <c r="AB1226" s="971"/>
      <c r="AC1226" s="45" t="s">
        <v>1</v>
      </c>
      <c r="AD1226" s="149" t="str">
        <f>IF(AD1225&lt;&gt;"",職員設定!$E$30,"0")</f>
        <v>0</v>
      </c>
      <c r="AE1226" s="1001"/>
      <c r="AF1226" s="1046"/>
      <c r="AG1226" s="971"/>
      <c r="AH1226" s="45" t="s">
        <v>1</v>
      </c>
      <c r="AI1226" s="149" t="str">
        <f>IF(AI1225&lt;&gt;"",職員設定!$E$30,"0")</f>
        <v>0</v>
      </c>
      <c r="AJ1226" s="1001"/>
      <c r="AK1226" s="1046"/>
      <c r="AL1226" s="971"/>
      <c r="AM1226" s="45" t="s">
        <v>1</v>
      </c>
      <c r="AN1226" s="149" t="str">
        <f>IF(AN1225&lt;&gt;"",職員設定!$E$30,"0")</f>
        <v>0</v>
      </c>
      <c r="AO1226" s="1001"/>
      <c r="AP1226" s="1046"/>
      <c r="AQ1226" s="971"/>
      <c r="AR1226" s="45" t="s">
        <v>1</v>
      </c>
      <c r="AS1226" s="149" t="str">
        <f>IF(AS1225&lt;&gt;"",職員設定!$E$30,"0")</f>
        <v>0</v>
      </c>
      <c r="AT1226" s="1001"/>
      <c r="AU1226" s="1046"/>
      <c r="AV1226" s="971"/>
      <c r="AW1226" s="45" t="s">
        <v>1</v>
      </c>
      <c r="AX1226" s="149" t="str">
        <f>IF(AX1225&lt;&gt;"",職員設定!$E$30,"0")</f>
        <v>0</v>
      </c>
      <c r="AY1226" s="1001"/>
      <c r="AZ1226" s="1046"/>
      <c r="BA1226" s="971"/>
      <c r="BB1226" s="45" t="s">
        <v>1</v>
      </c>
      <c r="BC1226" s="149" t="str">
        <f>IF(BC1225&lt;&gt;"",職員設定!$E$30,"0")</f>
        <v>0</v>
      </c>
      <c r="BD1226" s="1001"/>
      <c r="BE1226" s="1046"/>
      <c r="BF1226" s="971"/>
      <c r="BG1226" s="45" t="s">
        <v>1</v>
      </c>
      <c r="BH1226" s="149" t="str">
        <f>IF(BH1225&lt;&gt;"",職員設定!$E$30,"0")</f>
        <v>0</v>
      </c>
      <c r="BI1226" s="1001"/>
      <c r="BJ1226" s="1046"/>
      <c r="BK1226" s="971"/>
      <c r="BL1226" s="45"/>
      <c r="BM1226" s="149"/>
      <c r="BN1226" s="1001"/>
      <c r="BO1226" s="984"/>
      <c r="BP1226" s="954"/>
      <c r="BQ1226" s="45"/>
      <c r="BR1226" s="149"/>
      <c r="BS1226" s="1001"/>
      <c r="BT1226" s="984"/>
      <c r="BU1226" s="954"/>
      <c r="BV1226" s="45"/>
      <c r="BW1226" s="149"/>
      <c r="BX1226" s="1001"/>
      <c r="BY1226" s="984"/>
      <c r="BZ1226" s="954"/>
      <c r="CA1226" s="1080"/>
      <c r="CB1226" s="1022"/>
      <c r="CC1226" s="1026"/>
    </row>
    <row r="1227" spans="1:81" ht="18" customHeight="1" thickBot="1">
      <c r="A1227" s="1180"/>
      <c r="B1227" s="1160"/>
      <c r="C1227" s="1166"/>
      <c r="D1227" s="46" t="s">
        <v>51</v>
      </c>
      <c r="E1227" s="18">
        <f>E1225-E1226</f>
        <v>4000</v>
      </c>
      <c r="F1227" s="1001"/>
      <c r="G1227" s="1047"/>
      <c r="H1227" s="1104"/>
      <c r="I1227" s="46" t="s">
        <v>51</v>
      </c>
      <c r="J1227" s="18">
        <f>J1225-J1226</f>
        <v>4000</v>
      </c>
      <c r="K1227" s="1001"/>
      <c r="L1227" s="1047"/>
      <c r="M1227" s="1104"/>
      <c r="N1227" s="46" t="s">
        <v>51</v>
      </c>
      <c r="O1227" s="18">
        <f>O1225-O1226</f>
        <v>4000</v>
      </c>
      <c r="P1227" s="1001"/>
      <c r="Q1227" s="1047"/>
      <c r="R1227" s="972"/>
      <c r="S1227" s="46" t="s">
        <v>51</v>
      </c>
      <c r="T1227" s="18">
        <f>T1225-T1226</f>
        <v>4000</v>
      </c>
      <c r="U1227" s="1001"/>
      <c r="V1227" s="1047"/>
      <c r="W1227" s="972"/>
      <c r="X1227" s="46" t="s">
        <v>51</v>
      </c>
      <c r="Y1227" s="18">
        <f>Y1225-Y1226</f>
        <v>4000</v>
      </c>
      <c r="Z1227" s="1001"/>
      <c r="AA1227" s="1047"/>
      <c r="AB1227" s="972"/>
      <c r="AC1227" s="46" t="s">
        <v>51</v>
      </c>
      <c r="AD1227" s="18">
        <f>AD1225-AD1226</f>
        <v>0</v>
      </c>
      <c r="AE1227" s="1001"/>
      <c r="AF1227" s="1047"/>
      <c r="AG1227" s="972"/>
      <c r="AH1227" s="46" t="s">
        <v>51</v>
      </c>
      <c r="AI1227" s="18">
        <f>AI1225-AI1226</f>
        <v>0</v>
      </c>
      <c r="AJ1227" s="1001"/>
      <c r="AK1227" s="1047"/>
      <c r="AL1227" s="972"/>
      <c r="AM1227" s="46" t="s">
        <v>51</v>
      </c>
      <c r="AN1227" s="18">
        <f>AN1225-AN1226</f>
        <v>0</v>
      </c>
      <c r="AO1227" s="1001"/>
      <c r="AP1227" s="1047"/>
      <c r="AQ1227" s="972"/>
      <c r="AR1227" s="46" t="s">
        <v>51</v>
      </c>
      <c r="AS1227" s="18">
        <f>AS1225-AS1226</f>
        <v>0</v>
      </c>
      <c r="AT1227" s="1001"/>
      <c r="AU1227" s="1047"/>
      <c r="AV1227" s="972"/>
      <c r="AW1227" s="46" t="s">
        <v>51</v>
      </c>
      <c r="AX1227" s="18">
        <f>AX1225-AX1226</f>
        <v>0</v>
      </c>
      <c r="AY1227" s="1001"/>
      <c r="AZ1227" s="1047"/>
      <c r="BA1227" s="972"/>
      <c r="BB1227" s="46" t="s">
        <v>51</v>
      </c>
      <c r="BC1227" s="18">
        <f>BC1225-BC1226</f>
        <v>0</v>
      </c>
      <c r="BD1227" s="1001"/>
      <c r="BE1227" s="1047"/>
      <c r="BF1227" s="972"/>
      <c r="BG1227" s="46" t="s">
        <v>51</v>
      </c>
      <c r="BH1227" s="18">
        <f>BH1225-BH1226</f>
        <v>0</v>
      </c>
      <c r="BI1227" s="1001"/>
      <c r="BJ1227" s="1047"/>
      <c r="BK1227" s="972"/>
      <c r="BL1227" s="77"/>
      <c r="BM1227" s="78"/>
      <c r="BN1227" s="1001"/>
      <c r="BO1227" s="985"/>
      <c r="BP1227" s="955"/>
      <c r="BQ1227" s="77"/>
      <c r="BR1227" s="78"/>
      <c r="BS1227" s="1001"/>
      <c r="BT1227" s="985"/>
      <c r="BU1227" s="955"/>
      <c r="BV1227" s="77"/>
      <c r="BW1227" s="78"/>
      <c r="BX1227" s="1001"/>
      <c r="BY1227" s="985"/>
      <c r="BZ1227" s="955"/>
      <c r="CA1227" s="1081"/>
      <c r="CB1227" s="1023"/>
      <c r="CC1227" s="1027"/>
    </row>
    <row r="1228" spans="1:81" ht="18" customHeight="1">
      <c r="A1228" s="1180"/>
      <c r="B1228" s="1161"/>
      <c r="C1228" s="1167" t="str">
        <f>職員設定!$F$7</f>
        <v>資格手当</v>
      </c>
      <c r="D1228" s="44" t="s">
        <v>38</v>
      </c>
      <c r="E1228" s="32">
        <v>20000</v>
      </c>
      <c r="F1228" s="1001"/>
      <c r="G1228" s="1045">
        <f>E1230*F1225-H1228</f>
        <v>20000</v>
      </c>
      <c r="H1228" s="1095"/>
      <c r="I1228" s="44" t="s">
        <v>38</v>
      </c>
      <c r="J1228" s="32">
        <v>20000</v>
      </c>
      <c r="K1228" s="1001"/>
      <c r="L1228" s="1045">
        <f>J1230*K1225-M1228</f>
        <v>20000</v>
      </c>
      <c r="M1228" s="1095"/>
      <c r="N1228" s="44" t="s">
        <v>38</v>
      </c>
      <c r="O1228" s="32">
        <v>20000</v>
      </c>
      <c r="P1228" s="1001"/>
      <c r="Q1228" s="1045">
        <f>O1230*P1225-R1228</f>
        <v>20000</v>
      </c>
      <c r="R1228" s="970">
        <f>IF(O1225="",0,$M$1228)</f>
        <v>0</v>
      </c>
      <c r="S1228" s="44" t="s">
        <v>38</v>
      </c>
      <c r="T1228" s="32">
        <v>20000</v>
      </c>
      <c r="U1228" s="1001"/>
      <c r="V1228" s="1045">
        <f>T1230*U1225-W1228</f>
        <v>20000</v>
      </c>
      <c r="W1228" s="970">
        <f>IF(T1225="",0,$M$1228)</f>
        <v>0</v>
      </c>
      <c r="X1228" s="44" t="s">
        <v>38</v>
      </c>
      <c r="Y1228" s="32">
        <v>20000</v>
      </c>
      <c r="Z1228" s="1001"/>
      <c r="AA1228" s="1045">
        <f>Y1230*Z1225-AB1228</f>
        <v>20000</v>
      </c>
      <c r="AB1228" s="970">
        <f>IF(Y1225="",0,$M$1228)</f>
        <v>0</v>
      </c>
      <c r="AC1228" s="44" t="s">
        <v>38</v>
      </c>
      <c r="AD1228" s="32"/>
      <c r="AE1228" s="1001"/>
      <c r="AF1228" s="1045">
        <f>AD1230*AE1225-AG1228</f>
        <v>0</v>
      </c>
      <c r="AG1228" s="970">
        <f>IF(AD1225="",0,$M$1228)</f>
        <v>0</v>
      </c>
      <c r="AH1228" s="44" t="s">
        <v>38</v>
      </c>
      <c r="AI1228" s="32"/>
      <c r="AJ1228" s="1001"/>
      <c r="AK1228" s="1045">
        <f>AI1230*AJ1225-AL1228</f>
        <v>0</v>
      </c>
      <c r="AL1228" s="970">
        <f>IF(AI1225="",0,$M$1228)</f>
        <v>0</v>
      </c>
      <c r="AM1228" s="44" t="s">
        <v>38</v>
      </c>
      <c r="AN1228" s="32"/>
      <c r="AO1228" s="1001"/>
      <c r="AP1228" s="1045">
        <f>AN1230*AO1225-AQ1228</f>
        <v>0</v>
      </c>
      <c r="AQ1228" s="970">
        <f>IF(AN1225="",0,$M$1228)</f>
        <v>0</v>
      </c>
      <c r="AR1228" s="44" t="s">
        <v>38</v>
      </c>
      <c r="AS1228" s="32"/>
      <c r="AT1228" s="1001"/>
      <c r="AU1228" s="1045">
        <f>AS1230*AT1225-AV1228</f>
        <v>0</v>
      </c>
      <c r="AV1228" s="970">
        <f>IF(AS1225="",0,$M$1228)</f>
        <v>0</v>
      </c>
      <c r="AW1228" s="44" t="s">
        <v>38</v>
      </c>
      <c r="AX1228" s="32"/>
      <c r="AY1228" s="1001"/>
      <c r="AZ1228" s="1045">
        <f>AX1230*AY1225-BA1228</f>
        <v>0</v>
      </c>
      <c r="BA1228" s="970">
        <f>IF(AX1225="",0,$M$1228)</f>
        <v>0</v>
      </c>
      <c r="BB1228" s="44" t="s">
        <v>38</v>
      </c>
      <c r="BC1228" s="32"/>
      <c r="BD1228" s="1001"/>
      <c r="BE1228" s="1045">
        <f>BC1230*BD1225-BF1228</f>
        <v>0</v>
      </c>
      <c r="BF1228" s="970">
        <f>IF(BC1225="",0,$M$1228)</f>
        <v>0</v>
      </c>
      <c r="BG1228" s="44" t="s">
        <v>38</v>
      </c>
      <c r="BH1228" s="32"/>
      <c r="BI1228" s="1001"/>
      <c r="BJ1228" s="1045">
        <f>BH1230*BI1225-BK1228</f>
        <v>0</v>
      </c>
      <c r="BK1228" s="970">
        <f>IF(BH1225="",0,$M$1228)</f>
        <v>0</v>
      </c>
      <c r="BL1228" s="75"/>
      <c r="BM1228" s="76"/>
      <c r="BN1228" s="1001"/>
      <c r="BO1228" s="983"/>
      <c r="BP1228" s="960"/>
      <c r="BQ1228" s="75"/>
      <c r="BR1228" s="76"/>
      <c r="BS1228" s="1001"/>
      <c r="BT1228" s="983"/>
      <c r="BU1228" s="960"/>
      <c r="BV1228" s="75"/>
      <c r="BW1228" s="76"/>
      <c r="BX1228" s="1001"/>
      <c r="BY1228" s="983"/>
      <c r="BZ1228" s="960"/>
      <c r="CA1228" s="1003">
        <f t="shared" ref="CA1228" si="525">BJ1228+BK1228+BE1228+BF1228+AZ1228+BA1228+AU1228+AV1228+AP1228+AQ1228+AK1228+AL1228+AF1228+AG1228+AA1228+AB1228+V1228+W1228+Q1228+R1228+L1228+M1228+G1228+H1228</f>
        <v>100000</v>
      </c>
      <c r="CB1228" s="1019">
        <f t="shared" ref="CB1228" si="526">H1228+M1228</f>
        <v>0</v>
      </c>
      <c r="CC1228" s="1012">
        <f t="shared" ref="CC1228" si="527">BK1228+BF1228+BA1228+AV1228+AQ1228+AL1228+AG1228+AB1228+W1228+R1228</f>
        <v>0</v>
      </c>
    </row>
    <row r="1229" spans="1:81" s="230" customFormat="1" ht="18" customHeight="1">
      <c r="A1229" s="1180"/>
      <c r="B1229" s="1161"/>
      <c r="C1229" s="1168"/>
      <c r="D1229" s="45" t="s">
        <v>1</v>
      </c>
      <c r="E1229" s="149">
        <f>IF(E1228&lt;&gt;"",職員設定!F30,"0")</f>
        <v>0</v>
      </c>
      <c r="F1229" s="1001"/>
      <c r="G1229" s="1046"/>
      <c r="H1229" s="1103"/>
      <c r="I1229" s="45" t="s">
        <v>1</v>
      </c>
      <c r="J1229" s="149">
        <f>IF(J1228&lt;&gt;"",職員設定!F30,"0")</f>
        <v>0</v>
      </c>
      <c r="K1229" s="1001"/>
      <c r="L1229" s="1046"/>
      <c r="M1229" s="1103"/>
      <c r="N1229" s="45" t="s">
        <v>71</v>
      </c>
      <c r="O1229" s="149">
        <f>IF(O1228&lt;&gt;"",職員設定!$F$30,"0")</f>
        <v>0</v>
      </c>
      <c r="P1229" s="1001"/>
      <c r="Q1229" s="1046"/>
      <c r="R1229" s="971"/>
      <c r="S1229" s="45" t="s">
        <v>71</v>
      </c>
      <c r="T1229" s="149">
        <f>IF(T1228&lt;&gt;"",職員設定!$F$30,"0")</f>
        <v>0</v>
      </c>
      <c r="U1229" s="1001"/>
      <c r="V1229" s="1046"/>
      <c r="W1229" s="971"/>
      <c r="X1229" s="45" t="s">
        <v>71</v>
      </c>
      <c r="Y1229" s="149">
        <f>IF(Y1228&lt;&gt;"",職員設定!$F$30,"0")</f>
        <v>0</v>
      </c>
      <c r="Z1229" s="1001"/>
      <c r="AA1229" s="1046"/>
      <c r="AB1229" s="971"/>
      <c r="AC1229" s="45" t="s">
        <v>71</v>
      </c>
      <c r="AD1229" s="149" t="str">
        <f>IF(AD1228&lt;&gt;"",職員設定!$F$30,"0")</f>
        <v>0</v>
      </c>
      <c r="AE1229" s="1001"/>
      <c r="AF1229" s="1046"/>
      <c r="AG1229" s="971"/>
      <c r="AH1229" s="45" t="s">
        <v>71</v>
      </c>
      <c r="AI1229" s="149" t="str">
        <f>IF(AI1228&lt;&gt;"",職員設定!$F$30,"0")</f>
        <v>0</v>
      </c>
      <c r="AJ1229" s="1001"/>
      <c r="AK1229" s="1046"/>
      <c r="AL1229" s="971"/>
      <c r="AM1229" s="45" t="s">
        <v>71</v>
      </c>
      <c r="AN1229" s="149" t="str">
        <f>IF(AN1228&lt;&gt;"",職員設定!$F$30,"0")</f>
        <v>0</v>
      </c>
      <c r="AO1229" s="1001"/>
      <c r="AP1229" s="1046"/>
      <c r="AQ1229" s="971"/>
      <c r="AR1229" s="45" t="s">
        <v>71</v>
      </c>
      <c r="AS1229" s="149" t="str">
        <f>IF(AS1228&lt;&gt;"",職員設定!$F$30,"0")</f>
        <v>0</v>
      </c>
      <c r="AT1229" s="1001"/>
      <c r="AU1229" s="1046"/>
      <c r="AV1229" s="971"/>
      <c r="AW1229" s="45" t="s">
        <v>71</v>
      </c>
      <c r="AX1229" s="149" t="str">
        <f>IF(AX1228&lt;&gt;"",職員設定!$F$30,"0")</f>
        <v>0</v>
      </c>
      <c r="AY1229" s="1001"/>
      <c r="AZ1229" s="1046"/>
      <c r="BA1229" s="971"/>
      <c r="BB1229" s="45" t="s">
        <v>71</v>
      </c>
      <c r="BC1229" s="149" t="str">
        <f>IF(BC1228&lt;&gt;"",職員設定!$F$30,"0")</f>
        <v>0</v>
      </c>
      <c r="BD1229" s="1001"/>
      <c r="BE1229" s="1046"/>
      <c r="BF1229" s="971"/>
      <c r="BG1229" s="45" t="s">
        <v>71</v>
      </c>
      <c r="BH1229" s="149" t="str">
        <f>IF(BH1228&lt;&gt;"",職員設定!$F$30,"0")</f>
        <v>0</v>
      </c>
      <c r="BI1229" s="1001"/>
      <c r="BJ1229" s="1046"/>
      <c r="BK1229" s="971"/>
      <c r="BL1229" s="45"/>
      <c r="BM1229" s="149"/>
      <c r="BN1229" s="1001"/>
      <c r="BO1229" s="984"/>
      <c r="BP1229" s="954"/>
      <c r="BQ1229" s="45"/>
      <c r="BR1229" s="149"/>
      <c r="BS1229" s="1001"/>
      <c r="BT1229" s="984"/>
      <c r="BU1229" s="954"/>
      <c r="BV1229" s="45"/>
      <c r="BW1229" s="149"/>
      <c r="BX1229" s="1001"/>
      <c r="BY1229" s="984"/>
      <c r="BZ1229" s="954"/>
      <c r="CA1229" s="1004"/>
      <c r="CB1229" s="1020"/>
      <c r="CC1229" s="1013"/>
    </row>
    <row r="1230" spans="1:81" ht="18" customHeight="1" thickBot="1">
      <c r="A1230" s="1180"/>
      <c r="B1230" s="1161"/>
      <c r="C1230" s="1169"/>
      <c r="D1230" s="46" t="s">
        <v>51</v>
      </c>
      <c r="E1230" s="18">
        <f>E1228-E1229</f>
        <v>20000</v>
      </c>
      <c r="F1230" s="1001"/>
      <c r="G1230" s="1047"/>
      <c r="H1230" s="1104"/>
      <c r="I1230" s="46" t="s">
        <v>51</v>
      </c>
      <c r="J1230" s="18">
        <f>J1228-J1229</f>
        <v>20000</v>
      </c>
      <c r="K1230" s="1001"/>
      <c r="L1230" s="1047"/>
      <c r="M1230" s="1104"/>
      <c r="N1230" s="46" t="s">
        <v>51</v>
      </c>
      <c r="O1230" s="18">
        <f>O1228-O1229</f>
        <v>20000</v>
      </c>
      <c r="P1230" s="1001"/>
      <c r="Q1230" s="1047"/>
      <c r="R1230" s="972"/>
      <c r="S1230" s="46" t="s">
        <v>51</v>
      </c>
      <c r="T1230" s="18">
        <f>T1228-T1229</f>
        <v>20000</v>
      </c>
      <c r="U1230" s="1001"/>
      <c r="V1230" s="1047"/>
      <c r="W1230" s="972"/>
      <c r="X1230" s="46" t="s">
        <v>51</v>
      </c>
      <c r="Y1230" s="18">
        <f>Y1228-Y1229</f>
        <v>20000</v>
      </c>
      <c r="Z1230" s="1001"/>
      <c r="AA1230" s="1047"/>
      <c r="AB1230" s="972"/>
      <c r="AC1230" s="46" t="s">
        <v>51</v>
      </c>
      <c r="AD1230" s="18">
        <f>AD1228-AD1229</f>
        <v>0</v>
      </c>
      <c r="AE1230" s="1001"/>
      <c r="AF1230" s="1047"/>
      <c r="AG1230" s="972"/>
      <c r="AH1230" s="46" t="s">
        <v>51</v>
      </c>
      <c r="AI1230" s="18">
        <f>AI1228-AI1229</f>
        <v>0</v>
      </c>
      <c r="AJ1230" s="1001"/>
      <c r="AK1230" s="1047"/>
      <c r="AL1230" s="972"/>
      <c r="AM1230" s="46" t="s">
        <v>51</v>
      </c>
      <c r="AN1230" s="18">
        <f>AN1228-AN1229</f>
        <v>0</v>
      </c>
      <c r="AO1230" s="1001"/>
      <c r="AP1230" s="1047"/>
      <c r="AQ1230" s="972"/>
      <c r="AR1230" s="46" t="s">
        <v>51</v>
      </c>
      <c r="AS1230" s="18">
        <f>AS1228-AS1229</f>
        <v>0</v>
      </c>
      <c r="AT1230" s="1001"/>
      <c r="AU1230" s="1047"/>
      <c r="AV1230" s="972"/>
      <c r="AW1230" s="46" t="s">
        <v>51</v>
      </c>
      <c r="AX1230" s="18">
        <f>AX1228-AX1229</f>
        <v>0</v>
      </c>
      <c r="AY1230" s="1001"/>
      <c r="AZ1230" s="1047"/>
      <c r="BA1230" s="972"/>
      <c r="BB1230" s="46" t="s">
        <v>51</v>
      </c>
      <c r="BC1230" s="18">
        <f>BC1228-BC1229</f>
        <v>0</v>
      </c>
      <c r="BD1230" s="1001"/>
      <c r="BE1230" s="1047"/>
      <c r="BF1230" s="972"/>
      <c r="BG1230" s="46" t="s">
        <v>51</v>
      </c>
      <c r="BH1230" s="18">
        <f>BH1228-BH1229</f>
        <v>0</v>
      </c>
      <c r="BI1230" s="1001"/>
      <c r="BJ1230" s="1047"/>
      <c r="BK1230" s="972"/>
      <c r="BL1230" s="77"/>
      <c r="BM1230" s="78"/>
      <c r="BN1230" s="1001"/>
      <c r="BO1230" s="985"/>
      <c r="BP1230" s="955"/>
      <c r="BQ1230" s="77"/>
      <c r="BR1230" s="78"/>
      <c r="BS1230" s="1001"/>
      <c r="BT1230" s="985"/>
      <c r="BU1230" s="955"/>
      <c r="BV1230" s="77"/>
      <c r="BW1230" s="78"/>
      <c r="BX1230" s="1001"/>
      <c r="BY1230" s="985"/>
      <c r="BZ1230" s="955"/>
      <c r="CA1230" s="1005"/>
      <c r="CB1230" s="1021"/>
      <c r="CC1230" s="1014"/>
    </row>
    <row r="1231" spans="1:81" ht="18" customHeight="1">
      <c r="A1231" s="1180"/>
      <c r="B1231" s="1161"/>
      <c r="C1231" s="1170" t="str">
        <f>職員設定!$G$7</f>
        <v>役職手当</v>
      </c>
      <c r="D1231" s="44" t="s">
        <v>38</v>
      </c>
      <c r="E1231" s="32"/>
      <c r="F1231" s="1001"/>
      <c r="G1231" s="1045">
        <f>E1233*F1225-H1231</f>
        <v>0</v>
      </c>
      <c r="H1231" s="1095"/>
      <c r="I1231" s="44" t="s">
        <v>38</v>
      </c>
      <c r="J1231" s="32"/>
      <c r="K1231" s="1001"/>
      <c r="L1231" s="1045">
        <f>J1233*K1225-M1231</f>
        <v>0</v>
      </c>
      <c r="M1231" s="1095"/>
      <c r="N1231" s="44" t="s">
        <v>38</v>
      </c>
      <c r="O1231" s="32"/>
      <c r="P1231" s="1001"/>
      <c r="Q1231" s="1045">
        <f>O1233*P1225-R1231</f>
        <v>0</v>
      </c>
      <c r="R1231" s="970">
        <f>IF(O1225="",0,$M$1231)</f>
        <v>0</v>
      </c>
      <c r="S1231" s="44" t="s">
        <v>38</v>
      </c>
      <c r="T1231" s="32"/>
      <c r="U1231" s="1001"/>
      <c r="V1231" s="1045">
        <f>T1233*U1225-W1231</f>
        <v>0</v>
      </c>
      <c r="W1231" s="970">
        <f>IF(T1225="",0,$M$1231)</f>
        <v>0</v>
      </c>
      <c r="X1231" s="44" t="s">
        <v>38</v>
      </c>
      <c r="Y1231" s="32">
        <v>60000</v>
      </c>
      <c r="Z1231" s="1001"/>
      <c r="AA1231" s="1045">
        <f>Y1233*Z1225-AB1231</f>
        <v>60000</v>
      </c>
      <c r="AB1231" s="970">
        <f>IF(Y1225="",0,$M$1231)</f>
        <v>0</v>
      </c>
      <c r="AC1231" s="44" t="s">
        <v>38</v>
      </c>
      <c r="AD1231" s="32"/>
      <c r="AE1231" s="1001"/>
      <c r="AF1231" s="1045">
        <f>AD1233*AE1225-AG1231</f>
        <v>0</v>
      </c>
      <c r="AG1231" s="970">
        <f>IF(AD1225="",0,$M$1231)</f>
        <v>0</v>
      </c>
      <c r="AH1231" s="44" t="s">
        <v>38</v>
      </c>
      <c r="AI1231" s="32"/>
      <c r="AJ1231" s="1001"/>
      <c r="AK1231" s="1045">
        <f>AI1233*AJ1225-AL1231</f>
        <v>0</v>
      </c>
      <c r="AL1231" s="970">
        <f>IF(AI1225="",0,$M$1231)</f>
        <v>0</v>
      </c>
      <c r="AM1231" s="44" t="s">
        <v>38</v>
      </c>
      <c r="AN1231" s="32"/>
      <c r="AO1231" s="1001"/>
      <c r="AP1231" s="1045">
        <f>AN1233*AO1225-AQ1231</f>
        <v>0</v>
      </c>
      <c r="AQ1231" s="970">
        <f>IF(AN1225="",0,$M$1231)</f>
        <v>0</v>
      </c>
      <c r="AR1231" s="44" t="s">
        <v>38</v>
      </c>
      <c r="AS1231" s="32"/>
      <c r="AT1231" s="1001"/>
      <c r="AU1231" s="1045">
        <f>AS1233*AT1225-AV1231</f>
        <v>0</v>
      </c>
      <c r="AV1231" s="970">
        <f>IF(AS1225="",0,$M$1231)</f>
        <v>0</v>
      </c>
      <c r="AW1231" s="44" t="s">
        <v>38</v>
      </c>
      <c r="AX1231" s="32"/>
      <c r="AY1231" s="1001"/>
      <c r="AZ1231" s="1045">
        <f>AX1233*AY1225-BA1231</f>
        <v>0</v>
      </c>
      <c r="BA1231" s="970">
        <f>IF(AX1225="",0,$M$1231)</f>
        <v>0</v>
      </c>
      <c r="BB1231" s="44" t="s">
        <v>38</v>
      </c>
      <c r="BC1231" s="32"/>
      <c r="BD1231" s="1001"/>
      <c r="BE1231" s="1045">
        <f>BC1233*BD1225-BF1231</f>
        <v>0</v>
      </c>
      <c r="BF1231" s="970">
        <f>IF(BC1225="",0,$M$1231)</f>
        <v>0</v>
      </c>
      <c r="BG1231" s="44" t="s">
        <v>38</v>
      </c>
      <c r="BH1231" s="32"/>
      <c r="BI1231" s="1001"/>
      <c r="BJ1231" s="1045">
        <f>BH1233*BI1225-BK1231</f>
        <v>0</v>
      </c>
      <c r="BK1231" s="970">
        <f>IF(BH1225="",0,$M$1231)</f>
        <v>0</v>
      </c>
      <c r="BL1231" s="75"/>
      <c r="BM1231" s="76"/>
      <c r="BN1231" s="1001"/>
      <c r="BO1231" s="983"/>
      <c r="BP1231" s="960"/>
      <c r="BQ1231" s="75"/>
      <c r="BR1231" s="76"/>
      <c r="BS1231" s="1001"/>
      <c r="BT1231" s="983"/>
      <c r="BU1231" s="960"/>
      <c r="BV1231" s="75"/>
      <c r="BW1231" s="76"/>
      <c r="BX1231" s="1001"/>
      <c r="BY1231" s="983"/>
      <c r="BZ1231" s="960"/>
      <c r="CA1231" s="1003">
        <f t="shared" ref="CA1231" si="528">BJ1231+BK1231+BE1231+BF1231+AZ1231+BA1231+AU1231+AV1231+AP1231+AQ1231+AK1231+AL1231+AF1231+AG1231+AA1231+AB1231+V1231+W1231+Q1231+R1231+L1231+M1231+G1231+H1231</f>
        <v>60000</v>
      </c>
      <c r="CB1231" s="1019">
        <f t="shared" ref="CB1231" si="529">H1231+M1231</f>
        <v>0</v>
      </c>
      <c r="CC1231" s="1018">
        <f t="shared" ref="CC1231" si="530">BK1231+BF1231+BA1231+AV1231+AQ1231+AL1231+AG1231+AB1231+W1231+R1231</f>
        <v>0</v>
      </c>
    </row>
    <row r="1232" spans="1:81" s="230" customFormat="1" ht="18" customHeight="1">
      <c r="A1232" s="1180"/>
      <c r="B1232" s="1161"/>
      <c r="C1232" s="1140"/>
      <c r="D1232" s="45" t="s">
        <v>1</v>
      </c>
      <c r="E1232" s="149" t="str">
        <f>IF(E1231&lt;&gt;"",職員設定!G30,"0")</f>
        <v>0</v>
      </c>
      <c r="F1232" s="1001"/>
      <c r="G1232" s="1046"/>
      <c r="H1232" s="1103"/>
      <c r="I1232" s="45" t="s">
        <v>1</v>
      </c>
      <c r="J1232" s="149" t="str">
        <f>IF(J1231&lt;&gt;"",職員設定!G30,"0")</f>
        <v>0</v>
      </c>
      <c r="K1232" s="1001"/>
      <c r="L1232" s="1046"/>
      <c r="M1232" s="1103"/>
      <c r="N1232" s="45" t="s">
        <v>71</v>
      </c>
      <c r="O1232" s="149" t="str">
        <f>IF(O1231&lt;&gt;"",職員設定!$G$30,"0")</f>
        <v>0</v>
      </c>
      <c r="P1232" s="1001"/>
      <c r="Q1232" s="1046"/>
      <c r="R1232" s="971"/>
      <c r="S1232" s="45" t="s">
        <v>71</v>
      </c>
      <c r="T1232" s="149" t="str">
        <f>IF(T1231&lt;&gt;"",職員設定!$G$30,"0")</f>
        <v>0</v>
      </c>
      <c r="U1232" s="1001"/>
      <c r="V1232" s="1046"/>
      <c r="W1232" s="971"/>
      <c r="X1232" s="45" t="s">
        <v>71</v>
      </c>
      <c r="Y1232" s="149">
        <f>IF(Y1231&lt;&gt;"",職員設定!$G$30,"0")</f>
        <v>0</v>
      </c>
      <c r="Z1232" s="1001"/>
      <c r="AA1232" s="1046"/>
      <c r="AB1232" s="971"/>
      <c r="AC1232" s="45" t="s">
        <v>71</v>
      </c>
      <c r="AD1232" s="149" t="str">
        <f>IF(AD1231&lt;&gt;"",職員設定!$G$30,"0")</f>
        <v>0</v>
      </c>
      <c r="AE1232" s="1001"/>
      <c r="AF1232" s="1046"/>
      <c r="AG1232" s="971"/>
      <c r="AH1232" s="45" t="s">
        <v>71</v>
      </c>
      <c r="AI1232" s="149" t="str">
        <f>IF(AI1231&lt;&gt;"",職員設定!$G$30,"0")</f>
        <v>0</v>
      </c>
      <c r="AJ1232" s="1001"/>
      <c r="AK1232" s="1046"/>
      <c r="AL1232" s="971"/>
      <c r="AM1232" s="45" t="s">
        <v>71</v>
      </c>
      <c r="AN1232" s="149" t="str">
        <f>IF(AN1231&lt;&gt;"",職員設定!$G$30,"0")</f>
        <v>0</v>
      </c>
      <c r="AO1232" s="1001"/>
      <c r="AP1232" s="1046"/>
      <c r="AQ1232" s="971"/>
      <c r="AR1232" s="45" t="s">
        <v>71</v>
      </c>
      <c r="AS1232" s="149" t="str">
        <f>IF(AS1231&lt;&gt;"",職員設定!$G$30,"0")</f>
        <v>0</v>
      </c>
      <c r="AT1232" s="1001"/>
      <c r="AU1232" s="1046"/>
      <c r="AV1232" s="971"/>
      <c r="AW1232" s="45" t="s">
        <v>71</v>
      </c>
      <c r="AX1232" s="149" t="str">
        <f>IF(AX1231&lt;&gt;"",職員設定!$G$30,"0")</f>
        <v>0</v>
      </c>
      <c r="AY1232" s="1001"/>
      <c r="AZ1232" s="1046"/>
      <c r="BA1232" s="971"/>
      <c r="BB1232" s="45" t="s">
        <v>71</v>
      </c>
      <c r="BC1232" s="149" t="str">
        <f>IF(BC1231&lt;&gt;"",職員設定!$G$30,"0")</f>
        <v>0</v>
      </c>
      <c r="BD1232" s="1001"/>
      <c r="BE1232" s="1046"/>
      <c r="BF1232" s="971"/>
      <c r="BG1232" s="45" t="s">
        <v>71</v>
      </c>
      <c r="BH1232" s="149" t="str">
        <f>IF(BH1231&lt;&gt;"",職員設定!$G$30,"0")</f>
        <v>0</v>
      </c>
      <c r="BI1232" s="1001"/>
      <c r="BJ1232" s="1046"/>
      <c r="BK1232" s="971"/>
      <c r="BL1232" s="45"/>
      <c r="BM1232" s="149"/>
      <c r="BN1232" s="1001"/>
      <c r="BO1232" s="984"/>
      <c r="BP1232" s="954"/>
      <c r="BQ1232" s="45"/>
      <c r="BR1232" s="149"/>
      <c r="BS1232" s="1001"/>
      <c r="BT1232" s="984"/>
      <c r="BU1232" s="954"/>
      <c r="BV1232" s="45"/>
      <c r="BW1232" s="149"/>
      <c r="BX1232" s="1001"/>
      <c r="BY1232" s="984"/>
      <c r="BZ1232" s="954"/>
      <c r="CA1232" s="1004"/>
      <c r="CB1232" s="1020"/>
      <c r="CC1232" s="1013"/>
    </row>
    <row r="1233" spans="1:81" ht="18" customHeight="1" thickBot="1">
      <c r="A1233" s="1180"/>
      <c r="B1233" s="1161"/>
      <c r="C1233" s="1141"/>
      <c r="D1233" s="46" t="s">
        <v>51</v>
      </c>
      <c r="E1233" s="18">
        <f>E1231-E1232</f>
        <v>0</v>
      </c>
      <c r="F1233" s="1001"/>
      <c r="G1233" s="1047"/>
      <c r="H1233" s="1104"/>
      <c r="I1233" s="46" t="s">
        <v>51</v>
      </c>
      <c r="J1233" s="18">
        <f>J1231-J1232</f>
        <v>0</v>
      </c>
      <c r="K1233" s="1001"/>
      <c r="L1233" s="1047"/>
      <c r="M1233" s="1104"/>
      <c r="N1233" s="46" t="s">
        <v>51</v>
      </c>
      <c r="O1233" s="18">
        <f>O1231-O1232</f>
        <v>0</v>
      </c>
      <c r="P1233" s="1001"/>
      <c r="Q1233" s="1047"/>
      <c r="R1233" s="972"/>
      <c r="S1233" s="46" t="s">
        <v>51</v>
      </c>
      <c r="T1233" s="18">
        <f>T1231-T1232</f>
        <v>0</v>
      </c>
      <c r="U1233" s="1001"/>
      <c r="V1233" s="1047"/>
      <c r="W1233" s="972"/>
      <c r="X1233" s="46" t="s">
        <v>51</v>
      </c>
      <c r="Y1233" s="18">
        <f>Y1231-Y1232</f>
        <v>60000</v>
      </c>
      <c r="Z1233" s="1001"/>
      <c r="AA1233" s="1047"/>
      <c r="AB1233" s="972"/>
      <c r="AC1233" s="46" t="s">
        <v>51</v>
      </c>
      <c r="AD1233" s="18">
        <f>AD1231-AD1232</f>
        <v>0</v>
      </c>
      <c r="AE1233" s="1001"/>
      <c r="AF1233" s="1047"/>
      <c r="AG1233" s="972"/>
      <c r="AH1233" s="46" t="s">
        <v>51</v>
      </c>
      <c r="AI1233" s="18">
        <f>AI1231-AI1232</f>
        <v>0</v>
      </c>
      <c r="AJ1233" s="1001"/>
      <c r="AK1233" s="1047"/>
      <c r="AL1233" s="972"/>
      <c r="AM1233" s="46" t="s">
        <v>51</v>
      </c>
      <c r="AN1233" s="18">
        <f>AN1231-AN1232</f>
        <v>0</v>
      </c>
      <c r="AO1233" s="1001"/>
      <c r="AP1233" s="1047"/>
      <c r="AQ1233" s="972"/>
      <c r="AR1233" s="46" t="s">
        <v>51</v>
      </c>
      <c r="AS1233" s="18">
        <f>AS1231-AS1232</f>
        <v>0</v>
      </c>
      <c r="AT1233" s="1001"/>
      <c r="AU1233" s="1047"/>
      <c r="AV1233" s="972"/>
      <c r="AW1233" s="46" t="s">
        <v>51</v>
      </c>
      <c r="AX1233" s="18">
        <f>AX1231-AX1232</f>
        <v>0</v>
      </c>
      <c r="AY1233" s="1001"/>
      <c r="AZ1233" s="1047"/>
      <c r="BA1233" s="972"/>
      <c r="BB1233" s="46" t="s">
        <v>51</v>
      </c>
      <c r="BC1233" s="18">
        <f>BC1231-BC1232</f>
        <v>0</v>
      </c>
      <c r="BD1233" s="1001"/>
      <c r="BE1233" s="1047"/>
      <c r="BF1233" s="972"/>
      <c r="BG1233" s="46" t="s">
        <v>51</v>
      </c>
      <c r="BH1233" s="18">
        <f>BH1231-BH1232</f>
        <v>0</v>
      </c>
      <c r="BI1233" s="1001"/>
      <c r="BJ1233" s="1047"/>
      <c r="BK1233" s="972"/>
      <c r="BL1233" s="77"/>
      <c r="BM1233" s="78"/>
      <c r="BN1233" s="1001"/>
      <c r="BO1233" s="985"/>
      <c r="BP1233" s="955"/>
      <c r="BQ1233" s="77"/>
      <c r="BR1233" s="78"/>
      <c r="BS1233" s="1001"/>
      <c r="BT1233" s="985"/>
      <c r="BU1233" s="955"/>
      <c r="BV1233" s="77"/>
      <c r="BW1233" s="78"/>
      <c r="BX1233" s="1001"/>
      <c r="BY1233" s="985"/>
      <c r="BZ1233" s="955"/>
      <c r="CA1233" s="1005"/>
      <c r="CB1233" s="1021"/>
      <c r="CC1233" s="1014"/>
    </row>
    <row r="1234" spans="1:81" ht="18" customHeight="1">
      <c r="A1234" s="1180"/>
      <c r="B1234" s="1161"/>
      <c r="C1234" s="1170" t="str">
        <f>職員設定!$H$7</f>
        <v>調整手当</v>
      </c>
      <c r="D1234" s="44" t="s">
        <v>38</v>
      </c>
      <c r="E1234" s="32"/>
      <c r="F1234" s="1001"/>
      <c r="G1234" s="1045">
        <f>E1236*F1225-H1234</f>
        <v>0</v>
      </c>
      <c r="H1234" s="1095"/>
      <c r="I1234" s="44" t="s">
        <v>38</v>
      </c>
      <c r="J1234" s="32"/>
      <c r="K1234" s="1001"/>
      <c r="L1234" s="1045">
        <f>J1236*K1225-M1234</f>
        <v>0</v>
      </c>
      <c r="M1234" s="1095"/>
      <c r="N1234" s="44" t="s">
        <v>38</v>
      </c>
      <c r="O1234" s="32"/>
      <c r="P1234" s="1001"/>
      <c r="Q1234" s="1045">
        <f>O1236*P1225-R1234</f>
        <v>0</v>
      </c>
      <c r="R1234" s="970">
        <f>IF(O1225="",0,$M$1234)</f>
        <v>0</v>
      </c>
      <c r="S1234" s="44" t="s">
        <v>38</v>
      </c>
      <c r="T1234" s="32"/>
      <c r="U1234" s="1001"/>
      <c r="V1234" s="1045">
        <f>T1236*U1225-W1234</f>
        <v>0</v>
      </c>
      <c r="W1234" s="970">
        <f>IF(T1225="",0,$M$1234)</f>
        <v>0</v>
      </c>
      <c r="X1234" s="44" t="s">
        <v>38</v>
      </c>
      <c r="Y1234" s="32"/>
      <c r="Z1234" s="1001"/>
      <c r="AA1234" s="1045">
        <f>Y1236*Z1225-AB1234</f>
        <v>0</v>
      </c>
      <c r="AB1234" s="970">
        <f>IF(Y1225="",0,$M$1234)</f>
        <v>0</v>
      </c>
      <c r="AC1234" s="44" t="s">
        <v>38</v>
      </c>
      <c r="AD1234" s="32"/>
      <c r="AE1234" s="1001"/>
      <c r="AF1234" s="1045">
        <f>AD1236*AE1225-AG1234</f>
        <v>0</v>
      </c>
      <c r="AG1234" s="970">
        <f>IF(AD1225="",0,$M$1234)</f>
        <v>0</v>
      </c>
      <c r="AH1234" s="44" t="s">
        <v>38</v>
      </c>
      <c r="AI1234" s="32"/>
      <c r="AJ1234" s="1001"/>
      <c r="AK1234" s="1045">
        <f>AI1236*AJ1225-AL1234</f>
        <v>0</v>
      </c>
      <c r="AL1234" s="970">
        <f>IF(AI1225="",0,$M$1234)</f>
        <v>0</v>
      </c>
      <c r="AM1234" s="44" t="s">
        <v>38</v>
      </c>
      <c r="AN1234" s="32"/>
      <c r="AO1234" s="1001"/>
      <c r="AP1234" s="1045">
        <f>AN1236*AO1225-AQ1234</f>
        <v>0</v>
      </c>
      <c r="AQ1234" s="970">
        <f>IF(AN1225="",0,$M$1234)</f>
        <v>0</v>
      </c>
      <c r="AR1234" s="44" t="s">
        <v>38</v>
      </c>
      <c r="AS1234" s="32"/>
      <c r="AT1234" s="1001"/>
      <c r="AU1234" s="1045">
        <f>AS1236*AT1225-AV1234</f>
        <v>0</v>
      </c>
      <c r="AV1234" s="970">
        <f>IF(AS1225="",0,$M$1234)</f>
        <v>0</v>
      </c>
      <c r="AW1234" s="44" t="s">
        <v>38</v>
      </c>
      <c r="AX1234" s="32"/>
      <c r="AY1234" s="1001"/>
      <c r="AZ1234" s="1045">
        <f>AX1236*AY1225-BA1234</f>
        <v>0</v>
      </c>
      <c r="BA1234" s="970">
        <f>IF(AX1225="",0,$M$1234)</f>
        <v>0</v>
      </c>
      <c r="BB1234" s="44" t="s">
        <v>38</v>
      </c>
      <c r="BC1234" s="32"/>
      <c r="BD1234" s="1001"/>
      <c r="BE1234" s="1045">
        <f>BC1236*BD1225-BF1234</f>
        <v>0</v>
      </c>
      <c r="BF1234" s="970">
        <f>IF(BC1225="",0,$M$1234)</f>
        <v>0</v>
      </c>
      <c r="BG1234" s="44" t="s">
        <v>38</v>
      </c>
      <c r="BH1234" s="32"/>
      <c r="BI1234" s="1001"/>
      <c r="BJ1234" s="1045">
        <f>BH1236*BI1225-BK1234</f>
        <v>0</v>
      </c>
      <c r="BK1234" s="970">
        <f>IF(BH1225="",0,$M$1234)</f>
        <v>0</v>
      </c>
      <c r="BL1234" s="75"/>
      <c r="BM1234" s="76"/>
      <c r="BN1234" s="1001"/>
      <c r="BO1234" s="983"/>
      <c r="BP1234" s="960"/>
      <c r="BQ1234" s="75"/>
      <c r="BR1234" s="76"/>
      <c r="BS1234" s="1001"/>
      <c r="BT1234" s="983"/>
      <c r="BU1234" s="960"/>
      <c r="BV1234" s="75"/>
      <c r="BW1234" s="76"/>
      <c r="BX1234" s="1001"/>
      <c r="BY1234" s="983"/>
      <c r="BZ1234" s="960"/>
      <c r="CA1234" s="1003">
        <f t="shared" ref="CA1234" si="531">BJ1234+BK1234+BE1234+BF1234+AZ1234+BA1234+AU1234+AV1234+AP1234+AQ1234+AK1234+AL1234+AF1234+AG1234+AA1234+AB1234+V1234+W1234+Q1234+R1234+L1234+M1234+G1234+H1234</f>
        <v>0</v>
      </c>
      <c r="CB1234" s="1019">
        <f t="shared" ref="CB1234" si="532">H1234+M1234</f>
        <v>0</v>
      </c>
      <c r="CC1234" s="1018">
        <f t="shared" ref="CC1234" si="533">BK1234+BF1234+BA1234+AV1234+AQ1234+AL1234+AG1234+AB1234+W1234+R1234</f>
        <v>0</v>
      </c>
    </row>
    <row r="1235" spans="1:81" s="230" customFormat="1" ht="18" customHeight="1">
      <c r="A1235" s="1180"/>
      <c r="B1235" s="1162"/>
      <c r="C1235" s="1140"/>
      <c r="D1235" s="45" t="s">
        <v>1</v>
      </c>
      <c r="E1235" s="149" t="str">
        <f>IF(E1234&lt;&gt;"",職員設定!H30,"0")</f>
        <v>0</v>
      </c>
      <c r="F1235" s="1001"/>
      <c r="G1235" s="1046"/>
      <c r="H1235" s="1103"/>
      <c r="I1235" s="45" t="s">
        <v>1</v>
      </c>
      <c r="J1235" s="149" t="str">
        <f>IF(J1234&lt;&gt;"",職員設定!H30,"0")</f>
        <v>0</v>
      </c>
      <c r="K1235" s="1001"/>
      <c r="L1235" s="1046"/>
      <c r="M1235" s="1103"/>
      <c r="N1235" s="45" t="s">
        <v>71</v>
      </c>
      <c r="O1235" s="149" t="str">
        <f>IF(O1234&lt;&gt;"",職員設定!$H$30,"0")</f>
        <v>0</v>
      </c>
      <c r="P1235" s="1001"/>
      <c r="Q1235" s="1046"/>
      <c r="R1235" s="971"/>
      <c r="S1235" s="45" t="s">
        <v>71</v>
      </c>
      <c r="T1235" s="149" t="str">
        <f>IF(T1234&lt;&gt;"",職員設定!$H$30,"0")</f>
        <v>0</v>
      </c>
      <c r="U1235" s="1001"/>
      <c r="V1235" s="1046"/>
      <c r="W1235" s="971"/>
      <c r="X1235" s="45" t="s">
        <v>71</v>
      </c>
      <c r="Y1235" s="149" t="str">
        <f>IF(Y1234&lt;&gt;"",職員設定!$H$30,"0")</f>
        <v>0</v>
      </c>
      <c r="Z1235" s="1001"/>
      <c r="AA1235" s="1046"/>
      <c r="AB1235" s="971"/>
      <c r="AC1235" s="45" t="s">
        <v>71</v>
      </c>
      <c r="AD1235" s="149" t="str">
        <f>IF(AD1234&lt;&gt;"",職員設定!$H$30,"0")</f>
        <v>0</v>
      </c>
      <c r="AE1235" s="1001"/>
      <c r="AF1235" s="1046"/>
      <c r="AG1235" s="971"/>
      <c r="AH1235" s="45" t="s">
        <v>71</v>
      </c>
      <c r="AI1235" s="149" t="str">
        <f>IF(AI1234&lt;&gt;"",職員設定!$H$30,"0")</f>
        <v>0</v>
      </c>
      <c r="AJ1235" s="1001"/>
      <c r="AK1235" s="1046"/>
      <c r="AL1235" s="971"/>
      <c r="AM1235" s="45" t="s">
        <v>71</v>
      </c>
      <c r="AN1235" s="149" t="str">
        <f>IF(AN1234&lt;&gt;"",職員設定!$H$30,"0")</f>
        <v>0</v>
      </c>
      <c r="AO1235" s="1001"/>
      <c r="AP1235" s="1046"/>
      <c r="AQ1235" s="971"/>
      <c r="AR1235" s="45" t="s">
        <v>71</v>
      </c>
      <c r="AS1235" s="149" t="str">
        <f>IF(AS1234&lt;&gt;"",職員設定!$H$30,"0")</f>
        <v>0</v>
      </c>
      <c r="AT1235" s="1001"/>
      <c r="AU1235" s="1046"/>
      <c r="AV1235" s="971"/>
      <c r="AW1235" s="45" t="s">
        <v>71</v>
      </c>
      <c r="AX1235" s="149" t="str">
        <f>IF(AX1234&lt;&gt;"",職員設定!$H$30,"0")</f>
        <v>0</v>
      </c>
      <c r="AY1235" s="1001"/>
      <c r="AZ1235" s="1046"/>
      <c r="BA1235" s="971"/>
      <c r="BB1235" s="45" t="s">
        <v>71</v>
      </c>
      <c r="BC1235" s="149" t="str">
        <f>IF(BC1234&lt;&gt;"",職員設定!$H$30,"0")</f>
        <v>0</v>
      </c>
      <c r="BD1235" s="1001"/>
      <c r="BE1235" s="1046"/>
      <c r="BF1235" s="971"/>
      <c r="BG1235" s="45" t="s">
        <v>71</v>
      </c>
      <c r="BH1235" s="149" t="str">
        <f>IF(BH1234&lt;&gt;"",職員設定!$H$30,"0")</f>
        <v>0</v>
      </c>
      <c r="BI1235" s="1001"/>
      <c r="BJ1235" s="1046"/>
      <c r="BK1235" s="971"/>
      <c r="BL1235" s="45"/>
      <c r="BM1235" s="149"/>
      <c r="BN1235" s="1001"/>
      <c r="BO1235" s="984"/>
      <c r="BP1235" s="954"/>
      <c r="BQ1235" s="45"/>
      <c r="BR1235" s="149"/>
      <c r="BS1235" s="1001"/>
      <c r="BT1235" s="984"/>
      <c r="BU1235" s="954"/>
      <c r="BV1235" s="45"/>
      <c r="BW1235" s="149"/>
      <c r="BX1235" s="1001"/>
      <c r="BY1235" s="984"/>
      <c r="BZ1235" s="954"/>
      <c r="CA1235" s="1004"/>
      <c r="CB1235" s="1020"/>
      <c r="CC1235" s="1013"/>
    </row>
    <row r="1236" spans="1:81" ht="18" customHeight="1" thickBot="1">
      <c r="A1236" s="1180"/>
      <c r="B1236" s="1162"/>
      <c r="C1236" s="1141"/>
      <c r="D1236" s="46" t="s">
        <v>51</v>
      </c>
      <c r="E1236" s="18">
        <f>E1234-E1235</f>
        <v>0</v>
      </c>
      <c r="F1236" s="1001"/>
      <c r="G1236" s="1047"/>
      <c r="H1236" s="1104"/>
      <c r="I1236" s="46" t="s">
        <v>51</v>
      </c>
      <c r="J1236" s="18">
        <f>J1234-J1235</f>
        <v>0</v>
      </c>
      <c r="K1236" s="1001"/>
      <c r="L1236" s="1047"/>
      <c r="M1236" s="1104"/>
      <c r="N1236" s="46" t="s">
        <v>51</v>
      </c>
      <c r="O1236" s="18">
        <f>O1234-O1235</f>
        <v>0</v>
      </c>
      <c r="P1236" s="1001"/>
      <c r="Q1236" s="1047"/>
      <c r="R1236" s="972"/>
      <c r="S1236" s="46" t="s">
        <v>51</v>
      </c>
      <c r="T1236" s="18">
        <f>T1234-T1235</f>
        <v>0</v>
      </c>
      <c r="U1236" s="1001"/>
      <c r="V1236" s="1047"/>
      <c r="W1236" s="972"/>
      <c r="X1236" s="46" t="s">
        <v>51</v>
      </c>
      <c r="Y1236" s="18">
        <f>Y1234-Y1235</f>
        <v>0</v>
      </c>
      <c r="Z1236" s="1001"/>
      <c r="AA1236" s="1047"/>
      <c r="AB1236" s="972"/>
      <c r="AC1236" s="46" t="s">
        <v>51</v>
      </c>
      <c r="AD1236" s="18">
        <f>AD1234-AD1235</f>
        <v>0</v>
      </c>
      <c r="AE1236" s="1001"/>
      <c r="AF1236" s="1047"/>
      <c r="AG1236" s="972"/>
      <c r="AH1236" s="46" t="s">
        <v>51</v>
      </c>
      <c r="AI1236" s="18">
        <f>AI1234-AI1235</f>
        <v>0</v>
      </c>
      <c r="AJ1236" s="1001"/>
      <c r="AK1236" s="1047"/>
      <c r="AL1236" s="972"/>
      <c r="AM1236" s="46" t="s">
        <v>51</v>
      </c>
      <c r="AN1236" s="18">
        <f>AN1234-AN1235</f>
        <v>0</v>
      </c>
      <c r="AO1236" s="1001"/>
      <c r="AP1236" s="1047"/>
      <c r="AQ1236" s="972"/>
      <c r="AR1236" s="46" t="s">
        <v>51</v>
      </c>
      <c r="AS1236" s="18">
        <f>AS1234-AS1235</f>
        <v>0</v>
      </c>
      <c r="AT1236" s="1001"/>
      <c r="AU1236" s="1047"/>
      <c r="AV1236" s="972"/>
      <c r="AW1236" s="46" t="s">
        <v>51</v>
      </c>
      <c r="AX1236" s="18">
        <f>AX1234-AX1235</f>
        <v>0</v>
      </c>
      <c r="AY1236" s="1001"/>
      <c r="AZ1236" s="1047"/>
      <c r="BA1236" s="972"/>
      <c r="BB1236" s="46" t="s">
        <v>51</v>
      </c>
      <c r="BC1236" s="18">
        <f>BC1234-BC1235</f>
        <v>0</v>
      </c>
      <c r="BD1236" s="1001"/>
      <c r="BE1236" s="1047"/>
      <c r="BF1236" s="972"/>
      <c r="BG1236" s="46" t="s">
        <v>51</v>
      </c>
      <c r="BH1236" s="18">
        <f>BH1234-BH1235</f>
        <v>0</v>
      </c>
      <c r="BI1236" s="1001"/>
      <c r="BJ1236" s="1047"/>
      <c r="BK1236" s="972"/>
      <c r="BL1236" s="77"/>
      <c r="BM1236" s="78"/>
      <c r="BN1236" s="1001"/>
      <c r="BO1236" s="985"/>
      <c r="BP1236" s="955"/>
      <c r="BQ1236" s="77"/>
      <c r="BR1236" s="78"/>
      <c r="BS1236" s="1001"/>
      <c r="BT1236" s="985"/>
      <c r="BU1236" s="955"/>
      <c r="BV1236" s="77"/>
      <c r="BW1236" s="78"/>
      <c r="BX1236" s="1001"/>
      <c r="BY1236" s="985"/>
      <c r="BZ1236" s="955"/>
      <c r="CA1236" s="1005"/>
      <c r="CB1236" s="1021"/>
      <c r="CC1236" s="1014"/>
    </row>
    <row r="1237" spans="1:81" ht="18" customHeight="1">
      <c r="A1237" s="1180"/>
      <c r="B1237" s="1162"/>
      <c r="C1237" s="1140" t="str">
        <f>職員設定!$I$7</f>
        <v>名称</v>
      </c>
      <c r="D1237" s="44" t="s">
        <v>38</v>
      </c>
      <c r="E1237" s="32"/>
      <c r="F1237" s="1001"/>
      <c r="G1237" s="1046">
        <f>E1239*F1225-H1237</f>
        <v>0</v>
      </c>
      <c r="H1237" s="1095"/>
      <c r="I1237" s="44" t="s">
        <v>38</v>
      </c>
      <c r="J1237" s="32"/>
      <c r="K1237" s="1001"/>
      <c r="L1237" s="1046">
        <f>J1239*K1225-M1237</f>
        <v>0</v>
      </c>
      <c r="M1237" s="1095"/>
      <c r="N1237" s="48" t="s">
        <v>38</v>
      </c>
      <c r="O1237" s="33"/>
      <c r="P1237" s="1001"/>
      <c r="Q1237" s="1046">
        <f>O1239*P1225-R1237</f>
        <v>0</v>
      </c>
      <c r="R1237" s="970">
        <f>IF(O1225="",0,$M$1237)</f>
        <v>0</v>
      </c>
      <c r="S1237" s="48" t="s">
        <v>38</v>
      </c>
      <c r="T1237" s="33"/>
      <c r="U1237" s="1001"/>
      <c r="V1237" s="1046">
        <f>T1239*U1225-W1237</f>
        <v>0</v>
      </c>
      <c r="W1237" s="970">
        <f>IF(T1225="",0,$M$1237)</f>
        <v>0</v>
      </c>
      <c r="X1237" s="48" t="s">
        <v>38</v>
      </c>
      <c r="Y1237" s="33"/>
      <c r="Z1237" s="1001"/>
      <c r="AA1237" s="1046">
        <f>Y1239*Z1225-AB1237</f>
        <v>0</v>
      </c>
      <c r="AB1237" s="970">
        <f>IF(Y1225="",0,$M$1237)</f>
        <v>0</v>
      </c>
      <c r="AC1237" s="48" t="s">
        <v>38</v>
      </c>
      <c r="AD1237" s="33"/>
      <c r="AE1237" s="1001"/>
      <c r="AF1237" s="1046">
        <f>AD1239*AE1225-AG1237</f>
        <v>0</v>
      </c>
      <c r="AG1237" s="970">
        <f>IF(AD1225="",0,$M$1237)</f>
        <v>0</v>
      </c>
      <c r="AH1237" s="48" t="s">
        <v>38</v>
      </c>
      <c r="AI1237" s="33"/>
      <c r="AJ1237" s="1001"/>
      <c r="AK1237" s="1046">
        <f>AI1239*AJ1225-AL1237</f>
        <v>0</v>
      </c>
      <c r="AL1237" s="970">
        <f>IF(AI1225="",0,$M$1237)</f>
        <v>0</v>
      </c>
      <c r="AM1237" s="48" t="s">
        <v>38</v>
      </c>
      <c r="AN1237" s="33"/>
      <c r="AO1237" s="1001"/>
      <c r="AP1237" s="1046">
        <f>AN1239*AO1225-AQ1237</f>
        <v>0</v>
      </c>
      <c r="AQ1237" s="970">
        <f>IF(AN1225="",0,$M$1237)</f>
        <v>0</v>
      </c>
      <c r="AR1237" s="48" t="s">
        <v>38</v>
      </c>
      <c r="AS1237" s="33"/>
      <c r="AT1237" s="1001"/>
      <c r="AU1237" s="1046">
        <f>AS1239*AT1225-AV1237</f>
        <v>0</v>
      </c>
      <c r="AV1237" s="970">
        <f>IF(AS1225="",0,$M$1237)</f>
        <v>0</v>
      </c>
      <c r="AW1237" s="48" t="s">
        <v>38</v>
      </c>
      <c r="AX1237" s="33"/>
      <c r="AY1237" s="1001"/>
      <c r="AZ1237" s="1046">
        <f>AX1239*AY1225-BA1237</f>
        <v>0</v>
      </c>
      <c r="BA1237" s="970">
        <f>IF(AX1225="",0,$M$1237)</f>
        <v>0</v>
      </c>
      <c r="BB1237" s="48" t="s">
        <v>38</v>
      </c>
      <c r="BC1237" s="33"/>
      <c r="BD1237" s="1001"/>
      <c r="BE1237" s="1046">
        <f>BC1239*BD1225-BF1237</f>
        <v>0</v>
      </c>
      <c r="BF1237" s="970">
        <f>IF(BC1225="",0,$M$1237)</f>
        <v>0</v>
      </c>
      <c r="BG1237" s="48" t="s">
        <v>38</v>
      </c>
      <c r="BH1237" s="33"/>
      <c r="BI1237" s="1001"/>
      <c r="BJ1237" s="1046">
        <f>BH1239*BI1225-BK1237</f>
        <v>0</v>
      </c>
      <c r="BK1237" s="970">
        <f>IF(BH1225="",0,$M$1237)</f>
        <v>0</v>
      </c>
      <c r="BL1237" s="75"/>
      <c r="BM1237" s="76"/>
      <c r="BN1237" s="1001"/>
      <c r="BO1237" s="984"/>
      <c r="BP1237" s="960"/>
      <c r="BQ1237" s="75"/>
      <c r="BR1237" s="76"/>
      <c r="BS1237" s="1001"/>
      <c r="BT1237" s="984"/>
      <c r="BU1237" s="960"/>
      <c r="BV1237" s="75"/>
      <c r="BW1237" s="76"/>
      <c r="BX1237" s="1001"/>
      <c r="BY1237" s="984"/>
      <c r="BZ1237" s="960"/>
      <c r="CA1237" s="1003">
        <f t="shared" ref="CA1237" si="534">BJ1237+BK1237+BE1237+BF1237+AZ1237+BA1237+AU1237+AV1237+AP1237+AQ1237+AK1237+AL1237+AF1237+AG1237+AA1237+AB1237+V1237+W1237+Q1237+R1237+L1237+M1237+G1237+H1237</f>
        <v>0</v>
      </c>
      <c r="CB1237" s="1019">
        <f t="shared" ref="CB1237" si="535">H1237+M1237</f>
        <v>0</v>
      </c>
      <c r="CC1237" s="1018">
        <f>BK1237+BF1237+BA1237+AV1237+AQ1237+AL1237+AG1237+AB1237+W1237+R1237</f>
        <v>0</v>
      </c>
    </row>
    <row r="1238" spans="1:81" s="230" customFormat="1" ht="18" customHeight="1">
      <c r="A1238" s="1180"/>
      <c r="B1238" s="1162"/>
      <c r="C1238" s="1140"/>
      <c r="D1238" s="45" t="s">
        <v>1</v>
      </c>
      <c r="E1238" s="149" t="str">
        <f>IF(E1237&lt;&gt;"",職員設定!I30,"0")</f>
        <v>0</v>
      </c>
      <c r="F1238" s="1001"/>
      <c r="G1238" s="1046"/>
      <c r="H1238" s="1103"/>
      <c r="I1238" s="45" t="s">
        <v>1</v>
      </c>
      <c r="J1238" s="149" t="str">
        <f>IF(J1237&lt;&gt;"",職員設定!I30,"0")</f>
        <v>0</v>
      </c>
      <c r="K1238" s="1001"/>
      <c r="L1238" s="1046"/>
      <c r="M1238" s="1103"/>
      <c r="N1238" s="45" t="s">
        <v>71</v>
      </c>
      <c r="O1238" s="149" t="str">
        <f>IF(O1237&lt;&gt;"",職員設定!$I$30,"0")</f>
        <v>0</v>
      </c>
      <c r="P1238" s="1001"/>
      <c r="Q1238" s="1046"/>
      <c r="R1238" s="971"/>
      <c r="S1238" s="45" t="s">
        <v>71</v>
      </c>
      <c r="T1238" s="149" t="str">
        <f>IF(T1237&lt;&gt;"",職員設定!$I$30,"0")</f>
        <v>0</v>
      </c>
      <c r="U1238" s="1001"/>
      <c r="V1238" s="1046"/>
      <c r="W1238" s="971"/>
      <c r="X1238" s="45" t="s">
        <v>71</v>
      </c>
      <c r="Y1238" s="149" t="str">
        <f>IF(Y1237&lt;&gt;"",職員設定!$I$30,"0")</f>
        <v>0</v>
      </c>
      <c r="Z1238" s="1001"/>
      <c r="AA1238" s="1046"/>
      <c r="AB1238" s="971"/>
      <c r="AC1238" s="45" t="s">
        <v>71</v>
      </c>
      <c r="AD1238" s="149" t="str">
        <f>IF(AD1237&lt;&gt;"",職員設定!$I$30,"0")</f>
        <v>0</v>
      </c>
      <c r="AE1238" s="1001"/>
      <c r="AF1238" s="1046"/>
      <c r="AG1238" s="971"/>
      <c r="AH1238" s="45" t="s">
        <v>71</v>
      </c>
      <c r="AI1238" s="149" t="str">
        <f>IF(AI1237&lt;&gt;"",職員設定!$I$30,"0")</f>
        <v>0</v>
      </c>
      <c r="AJ1238" s="1001"/>
      <c r="AK1238" s="1046"/>
      <c r="AL1238" s="971"/>
      <c r="AM1238" s="45" t="s">
        <v>71</v>
      </c>
      <c r="AN1238" s="149" t="str">
        <f>IF(AN1237&lt;&gt;"",職員設定!$I$30,"0")</f>
        <v>0</v>
      </c>
      <c r="AO1238" s="1001"/>
      <c r="AP1238" s="1046"/>
      <c r="AQ1238" s="971"/>
      <c r="AR1238" s="45" t="s">
        <v>71</v>
      </c>
      <c r="AS1238" s="149" t="str">
        <f>IF(AS1237&lt;&gt;"",職員設定!$I$30,"0")</f>
        <v>0</v>
      </c>
      <c r="AT1238" s="1001"/>
      <c r="AU1238" s="1046"/>
      <c r="AV1238" s="971"/>
      <c r="AW1238" s="45" t="s">
        <v>71</v>
      </c>
      <c r="AX1238" s="149" t="str">
        <f>IF(AX1237&lt;&gt;"",職員設定!$I$30,"0")</f>
        <v>0</v>
      </c>
      <c r="AY1238" s="1001"/>
      <c r="AZ1238" s="1046"/>
      <c r="BA1238" s="971"/>
      <c r="BB1238" s="45" t="s">
        <v>71</v>
      </c>
      <c r="BC1238" s="149" t="str">
        <f>IF(BC1237&lt;&gt;"",職員設定!$I$30,"0")</f>
        <v>0</v>
      </c>
      <c r="BD1238" s="1001"/>
      <c r="BE1238" s="1046"/>
      <c r="BF1238" s="971"/>
      <c r="BG1238" s="45" t="s">
        <v>71</v>
      </c>
      <c r="BH1238" s="149" t="str">
        <f>IF(BH1237&lt;&gt;"",職員設定!$I$30,"0")</f>
        <v>0</v>
      </c>
      <c r="BI1238" s="1001"/>
      <c r="BJ1238" s="1046"/>
      <c r="BK1238" s="971"/>
      <c r="BL1238" s="45"/>
      <c r="BM1238" s="149"/>
      <c r="BN1238" s="1001"/>
      <c r="BO1238" s="984"/>
      <c r="BP1238" s="954"/>
      <c r="BQ1238" s="45"/>
      <c r="BR1238" s="149"/>
      <c r="BS1238" s="1001"/>
      <c r="BT1238" s="984"/>
      <c r="BU1238" s="954"/>
      <c r="BV1238" s="45"/>
      <c r="BW1238" s="149"/>
      <c r="BX1238" s="1001"/>
      <c r="BY1238" s="984"/>
      <c r="BZ1238" s="954"/>
      <c r="CA1238" s="1004"/>
      <c r="CB1238" s="1020"/>
      <c r="CC1238" s="1013"/>
    </row>
    <row r="1239" spans="1:81" ht="18" customHeight="1" thickBot="1">
      <c r="A1239" s="1180"/>
      <c r="B1239" s="1163"/>
      <c r="C1239" s="1141"/>
      <c r="D1239" s="46" t="s">
        <v>51</v>
      </c>
      <c r="E1239" s="18">
        <f>E1237-E1238</f>
        <v>0</v>
      </c>
      <c r="F1239" s="1001"/>
      <c r="G1239" s="1047"/>
      <c r="H1239" s="1104"/>
      <c r="I1239" s="46" t="s">
        <v>51</v>
      </c>
      <c r="J1239" s="18">
        <f>J1237-J1238</f>
        <v>0</v>
      </c>
      <c r="K1239" s="1001"/>
      <c r="L1239" s="1047"/>
      <c r="M1239" s="1104"/>
      <c r="N1239" s="46" t="s">
        <v>51</v>
      </c>
      <c r="O1239" s="18">
        <f>O1237-O1238</f>
        <v>0</v>
      </c>
      <c r="P1239" s="1001"/>
      <c r="Q1239" s="1047"/>
      <c r="R1239" s="972"/>
      <c r="S1239" s="46" t="s">
        <v>51</v>
      </c>
      <c r="T1239" s="18">
        <f>T1237-T1238</f>
        <v>0</v>
      </c>
      <c r="U1239" s="1001"/>
      <c r="V1239" s="1047"/>
      <c r="W1239" s="972"/>
      <c r="X1239" s="46" t="s">
        <v>51</v>
      </c>
      <c r="Y1239" s="18">
        <f>Y1237-Y1238</f>
        <v>0</v>
      </c>
      <c r="Z1239" s="1001"/>
      <c r="AA1239" s="1047"/>
      <c r="AB1239" s="972"/>
      <c r="AC1239" s="46" t="s">
        <v>51</v>
      </c>
      <c r="AD1239" s="18">
        <f>AD1237-AD1238</f>
        <v>0</v>
      </c>
      <c r="AE1239" s="1001"/>
      <c r="AF1239" s="1047"/>
      <c r="AG1239" s="972"/>
      <c r="AH1239" s="46" t="s">
        <v>51</v>
      </c>
      <c r="AI1239" s="18">
        <f>AI1237-AI1238</f>
        <v>0</v>
      </c>
      <c r="AJ1239" s="1001"/>
      <c r="AK1239" s="1047"/>
      <c r="AL1239" s="972"/>
      <c r="AM1239" s="46" t="s">
        <v>51</v>
      </c>
      <c r="AN1239" s="18">
        <f>AN1237-AN1238</f>
        <v>0</v>
      </c>
      <c r="AO1239" s="1001"/>
      <c r="AP1239" s="1047"/>
      <c r="AQ1239" s="972"/>
      <c r="AR1239" s="46" t="s">
        <v>51</v>
      </c>
      <c r="AS1239" s="18">
        <f>AS1237-AS1238</f>
        <v>0</v>
      </c>
      <c r="AT1239" s="1001"/>
      <c r="AU1239" s="1047"/>
      <c r="AV1239" s="972"/>
      <c r="AW1239" s="46" t="s">
        <v>51</v>
      </c>
      <c r="AX1239" s="18">
        <f>AX1237-AX1238</f>
        <v>0</v>
      </c>
      <c r="AY1239" s="1001"/>
      <c r="AZ1239" s="1047"/>
      <c r="BA1239" s="972"/>
      <c r="BB1239" s="46" t="s">
        <v>51</v>
      </c>
      <c r="BC1239" s="18">
        <f>BC1237-BC1238</f>
        <v>0</v>
      </c>
      <c r="BD1239" s="1001"/>
      <c r="BE1239" s="1047"/>
      <c r="BF1239" s="972"/>
      <c r="BG1239" s="46" t="s">
        <v>51</v>
      </c>
      <c r="BH1239" s="18">
        <f>BH1237-BH1238</f>
        <v>0</v>
      </c>
      <c r="BI1239" s="1001"/>
      <c r="BJ1239" s="1047"/>
      <c r="BK1239" s="972"/>
      <c r="BL1239" s="77"/>
      <c r="BM1239" s="78"/>
      <c r="BN1239" s="1001"/>
      <c r="BO1239" s="985"/>
      <c r="BP1239" s="955"/>
      <c r="BQ1239" s="77"/>
      <c r="BR1239" s="78"/>
      <c r="BS1239" s="1001"/>
      <c r="BT1239" s="985"/>
      <c r="BU1239" s="955"/>
      <c r="BV1239" s="77"/>
      <c r="BW1239" s="78"/>
      <c r="BX1239" s="1001"/>
      <c r="BY1239" s="985"/>
      <c r="BZ1239" s="955"/>
      <c r="CA1239" s="1005"/>
      <c r="CB1239" s="1021"/>
      <c r="CC1239" s="1014"/>
    </row>
    <row r="1240" spans="1:81" ht="18" customHeight="1">
      <c r="A1240" s="1180"/>
      <c r="B1240" s="1142" t="s">
        <v>53</v>
      </c>
      <c r="C1240" s="1177" t="str">
        <f>職員設定!$J$7</f>
        <v>名称</v>
      </c>
      <c r="D1240" s="44" t="s">
        <v>48</v>
      </c>
      <c r="E1240" s="32"/>
      <c r="F1240" s="1001"/>
      <c r="G1240" s="1045">
        <f>E1243*F1225-H1240</f>
        <v>0</v>
      </c>
      <c r="H1240" s="1095"/>
      <c r="I1240" s="44" t="s">
        <v>48</v>
      </c>
      <c r="J1240" s="32"/>
      <c r="K1240" s="1001"/>
      <c r="L1240" s="1045">
        <f>J1243*K1225-M1240</f>
        <v>0</v>
      </c>
      <c r="M1240" s="1095"/>
      <c r="N1240" s="44" t="s">
        <v>48</v>
      </c>
      <c r="O1240" s="32"/>
      <c r="P1240" s="1001"/>
      <c r="Q1240" s="1045">
        <f>O1243*P1225-R1240</f>
        <v>0</v>
      </c>
      <c r="R1240" s="986"/>
      <c r="S1240" s="44" t="s">
        <v>48</v>
      </c>
      <c r="T1240" s="32"/>
      <c r="U1240" s="1001"/>
      <c r="V1240" s="1045">
        <f>T1243*U1225-W1240</f>
        <v>0</v>
      </c>
      <c r="W1240" s="986"/>
      <c r="X1240" s="44" t="s">
        <v>48</v>
      </c>
      <c r="Y1240" s="32"/>
      <c r="Z1240" s="1001"/>
      <c r="AA1240" s="1045">
        <f>Y1243*Z1225-AB1240</f>
        <v>0</v>
      </c>
      <c r="AB1240" s="986"/>
      <c r="AC1240" s="44" t="s">
        <v>48</v>
      </c>
      <c r="AD1240" s="32"/>
      <c r="AE1240" s="1001"/>
      <c r="AF1240" s="1045">
        <f>AD1243*AE1225-AG1240</f>
        <v>0</v>
      </c>
      <c r="AG1240" s="986"/>
      <c r="AH1240" s="44" t="s">
        <v>48</v>
      </c>
      <c r="AI1240" s="32"/>
      <c r="AJ1240" s="1001"/>
      <c r="AK1240" s="1045">
        <f>AI1243*AJ1225-AL1240</f>
        <v>0</v>
      </c>
      <c r="AL1240" s="986"/>
      <c r="AM1240" s="44" t="s">
        <v>48</v>
      </c>
      <c r="AN1240" s="32"/>
      <c r="AO1240" s="1001"/>
      <c r="AP1240" s="1045">
        <f>AN1243*AO1225-AQ1240</f>
        <v>0</v>
      </c>
      <c r="AQ1240" s="986"/>
      <c r="AR1240" s="44" t="s">
        <v>48</v>
      </c>
      <c r="AS1240" s="32"/>
      <c r="AT1240" s="1001"/>
      <c r="AU1240" s="1045">
        <f>AS1243*AT1225-AV1240</f>
        <v>0</v>
      </c>
      <c r="AV1240" s="986"/>
      <c r="AW1240" s="44" t="s">
        <v>48</v>
      </c>
      <c r="AX1240" s="32"/>
      <c r="AY1240" s="1001"/>
      <c r="AZ1240" s="1045">
        <f>AX1243*AY1225-BA1240</f>
        <v>0</v>
      </c>
      <c r="BA1240" s="986"/>
      <c r="BB1240" s="44" t="s">
        <v>48</v>
      </c>
      <c r="BC1240" s="32"/>
      <c r="BD1240" s="1001"/>
      <c r="BE1240" s="1045">
        <f>BC1243*BD1225-BF1240</f>
        <v>0</v>
      </c>
      <c r="BF1240" s="986"/>
      <c r="BG1240" s="44" t="s">
        <v>48</v>
      </c>
      <c r="BH1240" s="32"/>
      <c r="BI1240" s="1001"/>
      <c r="BJ1240" s="1045">
        <f>BH1243*BI1225-BK1240</f>
        <v>0</v>
      </c>
      <c r="BK1240" s="986"/>
      <c r="BL1240" s="409" t="s">
        <v>206</v>
      </c>
      <c r="BM1240" s="32"/>
      <c r="BN1240" s="1001"/>
      <c r="BO1240" s="973">
        <f>BM1243*BN1225-BP1240</f>
        <v>0</v>
      </c>
      <c r="BP1240" s="961">
        <f>IF(BM1241&gt;BM1240,(BM1241-BM1240)*BN1225,0)</f>
        <v>0</v>
      </c>
      <c r="BQ1240" s="409" t="s">
        <v>206</v>
      </c>
      <c r="BR1240" s="32"/>
      <c r="BS1240" s="1001"/>
      <c r="BT1240" s="973">
        <f>BR1243*BS1225-BU1240</f>
        <v>0</v>
      </c>
      <c r="BU1240" s="961">
        <f>IF(BR1241&gt;BR1240,(BR1241-BR1240)*BS1225,0)</f>
        <v>0</v>
      </c>
      <c r="BV1240" s="409" t="s">
        <v>206</v>
      </c>
      <c r="BW1240" s="32"/>
      <c r="BX1240" s="1001"/>
      <c r="BY1240" s="973">
        <f>BW1243*BX1225-BZ1240</f>
        <v>0</v>
      </c>
      <c r="BZ1240" s="961">
        <f>IF(BW1241&gt;BW1240,(BW1241-BW1240)*BX1225,0)</f>
        <v>0</v>
      </c>
      <c r="CA1240" s="1003">
        <f>BJ1240+BK1240+BE1240+BF1240+AZ1240+BA1240+AU1240+AV1240+AP1240+AQ1240+AK1240+AL1240+AF1240+AG1240+AA1240+AB1240+V1240+W1240+Q1240+R1240+L1240+M1240+G1240+H1240+BO1240+BP1240+BT1240+BU1240+BY1240+BZ1240</f>
        <v>0</v>
      </c>
      <c r="CB1240" s="1019">
        <f>H1240+M1240</f>
        <v>0</v>
      </c>
      <c r="CC1240" s="944">
        <f>BK1240+BF1240+BA1240+AV1240+AQ1240+AL1240+AG1240+AB1240+W1240+R1240+BP1240+BU1240+BZ1240</f>
        <v>0</v>
      </c>
    </row>
    <row r="1241" spans="1:81" ht="18" customHeight="1">
      <c r="A1241" s="1180"/>
      <c r="B1241" s="1143"/>
      <c r="C1241" s="1178"/>
      <c r="D1241" s="48" t="s">
        <v>38</v>
      </c>
      <c r="E1241" s="33"/>
      <c r="F1241" s="1001"/>
      <c r="G1241" s="1046"/>
      <c r="H1241" s="1096"/>
      <c r="I1241" s="48" t="s">
        <v>38</v>
      </c>
      <c r="J1241" s="33"/>
      <c r="K1241" s="1001"/>
      <c r="L1241" s="1046"/>
      <c r="M1241" s="1096"/>
      <c r="N1241" s="48" t="s">
        <v>38</v>
      </c>
      <c r="O1241" s="33"/>
      <c r="P1241" s="1001"/>
      <c r="Q1241" s="1046"/>
      <c r="R1241" s="987"/>
      <c r="S1241" s="48" t="s">
        <v>38</v>
      </c>
      <c r="T1241" s="33"/>
      <c r="U1241" s="1001"/>
      <c r="V1241" s="1046"/>
      <c r="W1241" s="987"/>
      <c r="X1241" s="48" t="s">
        <v>38</v>
      </c>
      <c r="Y1241" s="33"/>
      <c r="Z1241" s="1001"/>
      <c r="AA1241" s="1046"/>
      <c r="AB1241" s="987"/>
      <c r="AC1241" s="48" t="s">
        <v>38</v>
      </c>
      <c r="AD1241" s="33"/>
      <c r="AE1241" s="1001"/>
      <c r="AF1241" s="1046"/>
      <c r="AG1241" s="987"/>
      <c r="AH1241" s="48" t="s">
        <v>38</v>
      </c>
      <c r="AI1241" s="33"/>
      <c r="AJ1241" s="1001"/>
      <c r="AK1241" s="1046"/>
      <c r="AL1241" s="987"/>
      <c r="AM1241" s="48" t="s">
        <v>38</v>
      </c>
      <c r="AN1241" s="33"/>
      <c r="AO1241" s="1001"/>
      <c r="AP1241" s="1046"/>
      <c r="AQ1241" s="987"/>
      <c r="AR1241" s="48" t="s">
        <v>38</v>
      </c>
      <c r="AS1241" s="33"/>
      <c r="AT1241" s="1001"/>
      <c r="AU1241" s="1046"/>
      <c r="AV1241" s="987"/>
      <c r="AW1241" s="48" t="s">
        <v>38</v>
      </c>
      <c r="AX1241" s="33"/>
      <c r="AY1241" s="1001"/>
      <c r="AZ1241" s="1046"/>
      <c r="BA1241" s="987"/>
      <c r="BB1241" s="48" t="s">
        <v>38</v>
      </c>
      <c r="BC1241" s="33"/>
      <c r="BD1241" s="1001"/>
      <c r="BE1241" s="1046"/>
      <c r="BF1241" s="987"/>
      <c r="BG1241" s="48" t="s">
        <v>38</v>
      </c>
      <c r="BH1241" s="33"/>
      <c r="BI1241" s="1001"/>
      <c r="BJ1241" s="1046"/>
      <c r="BK1241" s="987"/>
      <c r="BL1241" s="48" t="s">
        <v>205</v>
      </c>
      <c r="BM1241" s="33"/>
      <c r="BN1241" s="1001"/>
      <c r="BO1241" s="974"/>
      <c r="BP1241" s="958"/>
      <c r="BQ1241" s="48" t="s">
        <v>205</v>
      </c>
      <c r="BR1241" s="33"/>
      <c r="BS1241" s="1001"/>
      <c r="BT1241" s="974"/>
      <c r="BU1241" s="958"/>
      <c r="BV1241" s="48" t="s">
        <v>205</v>
      </c>
      <c r="BW1241" s="33"/>
      <c r="BX1241" s="1001"/>
      <c r="BY1241" s="974"/>
      <c r="BZ1241" s="958"/>
      <c r="CA1241" s="1080"/>
      <c r="CB1241" s="1022"/>
      <c r="CC1241" s="1028"/>
    </row>
    <row r="1242" spans="1:81" ht="18" customHeight="1">
      <c r="A1242" s="1180"/>
      <c r="B1242" s="1143"/>
      <c r="C1242" s="1178"/>
      <c r="D1242" s="49" t="s">
        <v>44</v>
      </c>
      <c r="E1242" s="34"/>
      <c r="F1242" s="1001"/>
      <c r="G1242" s="1046"/>
      <c r="H1242" s="1096"/>
      <c r="I1242" s="49" t="s">
        <v>44</v>
      </c>
      <c r="J1242" s="34"/>
      <c r="K1242" s="1001"/>
      <c r="L1242" s="1046"/>
      <c r="M1242" s="1096"/>
      <c r="N1242" s="49" t="s">
        <v>44</v>
      </c>
      <c r="O1242" s="34"/>
      <c r="P1242" s="1001"/>
      <c r="Q1242" s="1046"/>
      <c r="R1242" s="987"/>
      <c r="S1242" s="49" t="s">
        <v>44</v>
      </c>
      <c r="T1242" s="34"/>
      <c r="U1242" s="1001"/>
      <c r="V1242" s="1046"/>
      <c r="W1242" s="987"/>
      <c r="X1242" s="49" t="s">
        <v>44</v>
      </c>
      <c r="Y1242" s="34"/>
      <c r="Z1242" s="1001"/>
      <c r="AA1242" s="1046"/>
      <c r="AB1242" s="987"/>
      <c r="AC1242" s="49" t="s">
        <v>44</v>
      </c>
      <c r="AD1242" s="34"/>
      <c r="AE1242" s="1001"/>
      <c r="AF1242" s="1046"/>
      <c r="AG1242" s="987"/>
      <c r="AH1242" s="49" t="s">
        <v>44</v>
      </c>
      <c r="AI1242" s="34"/>
      <c r="AJ1242" s="1001"/>
      <c r="AK1242" s="1046"/>
      <c r="AL1242" s="987"/>
      <c r="AM1242" s="49" t="s">
        <v>44</v>
      </c>
      <c r="AN1242" s="34"/>
      <c r="AO1242" s="1001"/>
      <c r="AP1242" s="1046"/>
      <c r="AQ1242" s="987"/>
      <c r="AR1242" s="49" t="s">
        <v>44</v>
      </c>
      <c r="AS1242" s="34"/>
      <c r="AT1242" s="1001"/>
      <c r="AU1242" s="1046"/>
      <c r="AV1242" s="987"/>
      <c r="AW1242" s="49" t="s">
        <v>44</v>
      </c>
      <c r="AX1242" s="34"/>
      <c r="AY1242" s="1001"/>
      <c r="AZ1242" s="1046"/>
      <c r="BA1242" s="987"/>
      <c r="BB1242" s="49" t="s">
        <v>44</v>
      </c>
      <c r="BC1242" s="34"/>
      <c r="BD1242" s="1001"/>
      <c r="BE1242" s="1046"/>
      <c r="BF1242" s="987"/>
      <c r="BG1242" s="49" t="s">
        <v>44</v>
      </c>
      <c r="BH1242" s="34"/>
      <c r="BI1242" s="1001"/>
      <c r="BJ1242" s="1046"/>
      <c r="BK1242" s="987"/>
      <c r="BL1242" s="517" t="s">
        <v>52</v>
      </c>
      <c r="BM1242" s="28">
        <f>IF(BM1241="",0,職員設定!M30)</f>
        <v>0</v>
      </c>
      <c r="BN1242" s="1001"/>
      <c r="BO1242" s="974"/>
      <c r="BP1242" s="958"/>
      <c r="BQ1242" s="517" t="s">
        <v>52</v>
      </c>
      <c r="BR1242" s="28">
        <f>IF(BR1241="",0,職員設定!N30)</f>
        <v>0</v>
      </c>
      <c r="BS1242" s="1001"/>
      <c r="BT1242" s="974"/>
      <c r="BU1242" s="958"/>
      <c r="BV1242" s="250" t="s">
        <v>52</v>
      </c>
      <c r="BW1242" s="34"/>
      <c r="BX1242" s="1001"/>
      <c r="BY1242" s="974"/>
      <c r="BZ1242" s="958"/>
      <c r="CA1242" s="1080"/>
      <c r="CB1242" s="1022"/>
      <c r="CC1242" s="1028"/>
    </row>
    <row r="1243" spans="1:81" ht="18" customHeight="1" thickBot="1">
      <c r="A1243" s="1180"/>
      <c r="B1243" s="1143"/>
      <c r="C1243" s="1179"/>
      <c r="D1243" s="50" t="s">
        <v>45</v>
      </c>
      <c r="E1243" s="18">
        <f>E1241-E1242</f>
        <v>0</v>
      </c>
      <c r="F1243" s="1001"/>
      <c r="G1243" s="1047"/>
      <c r="H1243" s="1097"/>
      <c r="I1243" s="50" t="s">
        <v>45</v>
      </c>
      <c r="J1243" s="18">
        <f>J1241-J1242</f>
        <v>0</v>
      </c>
      <c r="K1243" s="1001"/>
      <c r="L1243" s="1047"/>
      <c r="M1243" s="1097"/>
      <c r="N1243" s="50" t="s">
        <v>88</v>
      </c>
      <c r="O1243" s="18">
        <f>O1241-O1242</f>
        <v>0</v>
      </c>
      <c r="P1243" s="1001"/>
      <c r="Q1243" s="1047"/>
      <c r="R1243" s="988"/>
      <c r="S1243" s="50" t="s">
        <v>88</v>
      </c>
      <c r="T1243" s="18">
        <f>T1241-T1242</f>
        <v>0</v>
      </c>
      <c r="U1243" s="1001"/>
      <c r="V1243" s="1047"/>
      <c r="W1243" s="988"/>
      <c r="X1243" s="50" t="s">
        <v>88</v>
      </c>
      <c r="Y1243" s="18">
        <f>Y1241-Y1242</f>
        <v>0</v>
      </c>
      <c r="Z1243" s="1001"/>
      <c r="AA1243" s="1047"/>
      <c r="AB1243" s="988"/>
      <c r="AC1243" s="50" t="s">
        <v>88</v>
      </c>
      <c r="AD1243" s="18">
        <f>AD1241-AD1242</f>
        <v>0</v>
      </c>
      <c r="AE1243" s="1001"/>
      <c r="AF1243" s="1047"/>
      <c r="AG1243" s="988"/>
      <c r="AH1243" s="50" t="s">
        <v>88</v>
      </c>
      <c r="AI1243" s="18">
        <f>AI1241-AI1242</f>
        <v>0</v>
      </c>
      <c r="AJ1243" s="1001"/>
      <c r="AK1243" s="1047"/>
      <c r="AL1243" s="988"/>
      <c r="AM1243" s="50" t="s">
        <v>88</v>
      </c>
      <c r="AN1243" s="18">
        <f>AN1241-AN1242</f>
        <v>0</v>
      </c>
      <c r="AO1243" s="1001"/>
      <c r="AP1243" s="1047"/>
      <c r="AQ1243" s="988"/>
      <c r="AR1243" s="50" t="s">
        <v>88</v>
      </c>
      <c r="AS1243" s="18">
        <f>AS1241-AS1242</f>
        <v>0</v>
      </c>
      <c r="AT1243" s="1001"/>
      <c r="AU1243" s="1047"/>
      <c r="AV1243" s="988"/>
      <c r="AW1243" s="50" t="s">
        <v>88</v>
      </c>
      <c r="AX1243" s="18">
        <f>AX1241-AX1242</f>
        <v>0</v>
      </c>
      <c r="AY1243" s="1001"/>
      <c r="AZ1243" s="1047"/>
      <c r="BA1243" s="988"/>
      <c r="BB1243" s="50" t="s">
        <v>88</v>
      </c>
      <c r="BC1243" s="18">
        <f>BC1241-BC1242</f>
        <v>0</v>
      </c>
      <c r="BD1243" s="1001"/>
      <c r="BE1243" s="1047"/>
      <c r="BF1243" s="988"/>
      <c r="BG1243" s="50" t="s">
        <v>88</v>
      </c>
      <c r="BH1243" s="18">
        <f>BH1241-BH1242</f>
        <v>0</v>
      </c>
      <c r="BI1243" s="1001"/>
      <c r="BJ1243" s="1047"/>
      <c r="BK1243" s="988"/>
      <c r="BL1243" s="50" t="s">
        <v>204</v>
      </c>
      <c r="BM1243" s="18">
        <f>BM1241-BM1242</f>
        <v>0</v>
      </c>
      <c r="BN1243" s="1001"/>
      <c r="BO1243" s="975"/>
      <c r="BP1243" s="959"/>
      <c r="BQ1243" s="50" t="s">
        <v>204</v>
      </c>
      <c r="BR1243" s="18">
        <f>BR1241-BR1242</f>
        <v>0</v>
      </c>
      <c r="BS1243" s="1001"/>
      <c r="BT1243" s="975"/>
      <c r="BU1243" s="959"/>
      <c r="BV1243" s="50" t="s">
        <v>204</v>
      </c>
      <c r="BW1243" s="18">
        <f>BW1241-BW1242</f>
        <v>0</v>
      </c>
      <c r="BX1243" s="1001"/>
      <c r="BY1243" s="975"/>
      <c r="BZ1243" s="959"/>
      <c r="CA1243" s="1081"/>
      <c r="CB1243" s="1023"/>
      <c r="CC1243" s="1029">
        <f t="shared" ref="CC1243" si="536">BK1243+BF1243+BA1243+AV1243+AQ1243+AL1243+AG1243+AB1243+W1243+R1243</f>
        <v>0</v>
      </c>
    </row>
    <row r="1244" spans="1:81" ht="18" customHeight="1">
      <c r="A1244" s="1180"/>
      <c r="B1244" s="1143"/>
      <c r="C1244" s="1177" t="str">
        <f>職員設定!$K$7</f>
        <v>名称</v>
      </c>
      <c r="D1244" s="44" t="s">
        <v>48</v>
      </c>
      <c r="E1244" s="32"/>
      <c r="F1244" s="1001"/>
      <c r="G1244" s="1045">
        <f>E1247*F1225-H1244</f>
        <v>0</v>
      </c>
      <c r="H1244" s="1095"/>
      <c r="I1244" s="44" t="s">
        <v>48</v>
      </c>
      <c r="J1244" s="32"/>
      <c r="K1244" s="1001"/>
      <c r="L1244" s="1045">
        <f>J1247*K1225-M1244</f>
        <v>0</v>
      </c>
      <c r="M1244" s="1095"/>
      <c r="N1244" s="44" t="s">
        <v>48</v>
      </c>
      <c r="O1244" s="32"/>
      <c r="P1244" s="1001"/>
      <c r="Q1244" s="1045">
        <f>O1247*P1225-R1244</f>
        <v>0</v>
      </c>
      <c r="R1244" s="986"/>
      <c r="S1244" s="44" t="s">
        <v>48</v>
      </c>
      <c r="T1244" s="32"/>
      <c r="U1244" s="1001"/>
      <c r="V1244" s="1045">
        <f>T1247*U1225-W1244</f>
        <v>0</v>
      </c>
      <c r="W1244" s="986"/>
      <c r="X1244" s="44" t="s">
        <v>48</v>
      </c>
      <c r="Y1244" s="32"/>
      <c r="Z1244" s="1001"/>
      <c r="AA1244" s="1045">
        <f>Y1247*Z1225-AB1244</f>
        <v>0</v>
      </c>
      <c r="AB1244" s="986"/>
      <c r="AC1244" s="44" t="s">
        <v>48</v>
      </c>
      <c r="AD1244" s="32"/>
      <c r="AE1244" s="1001"/>
      <c r="AF1244" s="1045">
        <f>AD1247*AE1225-AG1244</f>
        <v>0</v>
      </c>
      <c r="AG1244" s="986"/>
      <c r="AH1244" s="44" t="s">
        <v>48</v>
      </c>
      <c r="AI1244" s="32"/>
      <c r="AJ1244" s="1001"/>
      <c r="AK1244" s="1045">
        <f>AI1247*AJ1225-AL1244</f>
        <v>0</v>
      </c>
      <c r="AL1244" s="986"/>
      <c r="AM1244" s="44" t="s">
        <v>48</v>
      </c>
      <c r="AN1244" s="32"/>
      <c r="AO1244" s="1001"/>
      <c r="AP1244" s="1045">
        <f>AN1247*AO1225-AQ1244</f>
        <v>0</v>
      </c>
      <c r="AQ1244" s="986"/>
      <c r="AR1244" s="44" t="s">
        <v>48</v>
      </c>
      <c r="AS1244" s="32"/>
      <c r="AT1244" s="1001"/>
      <c r="AU1244" s="1045">
        <f>AS1247*AT1225-AV1244</f>
        <v>0</v>
      </c>
      <c r="AV1244" s="986"/>
      <c r="AW1244" s="44" t="s">
        <v>48</v>
      </c>
      <c r="AX1244" s="32"/>
      <c r="AY1244" s="1001"/>
      <c r="AZ1244" s="1045">
        <f>AX1247*AY1225-BA1244</f>
        <v>0</v>
      </c>
      <c r="BA1244" s="986"/>
      <c r="BB1244" s="44" t="s">
        <v>48</v>
      </c>
      <c r="BC1244" s="32"/>
      <c r="BD1244" s="1001"/>
      <c r="BE1244" s="1045">
        <f>BC1247*BD1225-BF1244</f>
        <v>0</v>
      </c>
      <c r="BF1244" s="986"/>
      <c r="BG1244" s="44" t="s">
        <v>48</v>
      </c>
      <c r="BH1244" s="32"/>
      <c r="BI1244" s="1001"/>
      <c r="BJ1244" s="1045">
        <f>BH1247*BI1225-BK1244</f>
        <v>0</v>
      </c>
      <c r="BK1244" s="986"/>
      <c r="BL1244" s="75"/>
      <c r="BM1244" s="76"/>
      <c r="BN1244" s="1001"/>
      <c r="BO1244" s="976"/>
      <c r="BP1244" s="962"/>
      <c r="BQ1244" s="75"/>
      <c r="BR1244" s="76"/>
      <c r="BS1244" s="1001"/>
      <c r="BT1244" s="976"/>
      <c r="BU1244" s="962"/>
      <c r="BV1244" s="75"/>
      <c r="BW1244" s="76"/>
      <c r="BX1244" s="1001"/>
      <c r="BY1244" s="976"/>
      <c r="BZ1244" s="962"/>
      <c r="CA1244" s="1082">
        <f>BJ1244+BK1244+BE1244+BF1244+AZ1244+BA1244+AU1244+AV1244+AP1244+AQ1244+AK1244+AL1244+AF1244+AG1244+AA1244+AB1244+V1244+W1244+Q1244+R1244+L1244+M1244+G1244+H1244</f>
        <v>0</v>
      </c>
      <c r="CB1244" s="1024">
        <f t="shared" ref="CB1244" si="537">H1244+M1244</f>
        <v>0</v>
      </c>
      <c r="CC1244" s="944">
        <f>BK1244+BF1244+BA1244+AV1244+AQ1244+AL1244+AG1244+AB1244+W1244+R1244</f>
        <v>0</v>
      </c>
    </row>
    <row r="1245" spans="1:81" ht="18" customHeight="1">
      <c r="A1245" s="1180"/>
      <c r="B1245" s="1143"/>
      <c r="C1245" s="1178"/>
      <c r="D1245" s="48" t="s">
        <v>38</v>
      </c>
      <c r="E1245" s="33"/>
      <c r="F1245" s="1001"/>
      <c r="G1245" s="1048"/>
      <c r="H1245" s="1096"/>
      <c r="I1245" s="48" t="s">
        <v>38</v>
      </c>
      <c r="J1245" s="33"/>
      <c r="K1245" s="1001"/>
      <c r="L1245" s="1048"/>
      <c r="M1245" s="1096"/>
      <c r="N1245" s="48" t="s">
        <v>38</v>
      </c>
      <c r="O1245" s="33"/>
      <c r="P1245" s="1001"/>
      <c r="Q1245" s="1048"/>
      <c r="R1245" s="987"/>
      <c r="S1245" s="48" t="s">
        <v>38</v>
      </c>
      <c r="T1245" s="33"/>
      <c r="U1245" s="1001"/>
      <c r="V1245" s="1048"/>
      <c r="W1245" s="987"/>
      <c r="X1245" s="48" t="s">
        <v>38</v>
      </c>
      <c r="Y1245" s="33"/>
      <c r="Z1245" s="1001"/>
      <c r="AA1245" s="1048"/>
      <c r="AB1245" s="987"/>
      <c r="AC1245" s="48" t="s">
        <v>38</v>
      </c>
      <c r="AD1245" s="33"/>
      <c r="AE1245" s="1001"/>
      <c r="AF1245" s="1048"/>
      <c r="AG1245" s="987"/>
      <c r="AH1245" s="48" t="s">
        <v>38</v>
      </c>
      <c r="AI1245" s="33"/>
      <c r="AJ1245" s="1001"/>
      <c r="AK1245" s="1048"/>
      <c r="AL1245" s="987"/>
      <c r="AM1245" s="48" t="s">
        <v>38</v>
      </c>
      <c r="AN1245" s="33"/>
      <c r="AO1245" s="1001"/>
      <c r="AP1245" s="1048"/>
      <c r="AQ1245" s="987"/>
      <c r="AR1245" s="48" t="s">
        <v>38</v>
      </c>
      <c r="AS1245" s="33"/>
      <c r="AT1245" s="1001"/>
      <c r="AU1245" s="1048"/>
      <c r="AV1245" s="987"/>
      <c r="AW1245" s="48" t="s">
        <v>38</v>
      </c>
      <c r="AX1245" s="33"/>
      <c r="AY1245" s="1001"/>
      <c r="AZ1245" s="1048"/>
      <c r="BA1245" s="987"/>
      <c r="BB1245" s="48" t="s">
        <v>38</v>
      </c>
      <c r="BC1245" s="33"/>
      <c r="BD1245" s="1001"/>
      <c r="BE1245" s="1048"/>
      <c r="BF1245" s="987"/>
      <c r="BG1245" s="48" t="s">
        <v>38</v>
      </c>
      <c r="BH1245" s="33"/>
      <c r="BI1245" s="1001"/>
      <c r="BJ1245" s="1048"/>
      <c r="BK1245" s="987"/>
      <c r="BL1245" s="79"/>
      <c r="BM1245" s="80"/>
      <c r="BN1245" s="1001"/>
      <c r="BO1245" s="977"/>
      <c r="BP1245" s="954"/>
      <c r="BQ1245" s="79"/>
      <c r="BR1245" s="80"/>
      <c r="BS1245" s="1001"/>
      <c r="BT1245" s="977"/>
      <c r="BU1245" s="954"/>
      <c r="BV1245" s="79"/>
      <c r="BW1245" s="80"/>
      <c r="BX1245" s="1001"/>
      <c r="BY1245" s="977"/>
      <c r="BZ1245" s="954"/>
      <c r="CA1245" s="1080"/>
      <c r="CB1245" s="1020"/>
      <c r="CC1245" s="945"/>
    </row>
    <row r="1246" spans="1:81" ht="18" customHeight="1">
      <c r="A1246" s="1180"/>
      <c r="B1246" s="1143"/>
      <c r="C1246" s="1178"/>
      <c r="D1246" s="49" t="s">
        <v>44</v>
      </c>
      <c r="E1246" s="34"/>
      <c r="F1246" s="1001"/>
      <c r="G1246" s="1048"/>
      <c r="H1246" s="1096"/>
      <c r="I1246" s="49" t="s">
        <v>44</v>
      </c>
      <c r="J1246" s="34"/>
      <c r="K1246" s="1001"/>
      <c r="L1246" s="1048"/>
      <c r="M1246" s="1096"/>
      <c r="N1246" s="49" t="s">
        <v>44</v>
      </c>
      <c r="O1246" s="34"/>
      <c r="P1246" s="1001"/>
      <c r="Q1246" s="1048"/>
      <c r="R1246" s="987"/>
      <c r="S1246" s="49" t="s">
        <v>44</v>
      </c>
      <c r="T1246" s="34"/>
      <c r="U1246" s="1001"/>
      <c r="V1246" s="1048"/>
      <c r="W1246" s="987"/>
      <c r="X1246" s="49" t="s">
        <v>44</v>
      </c>
      <c r="Y1246" s="34"/>
      <c r="Z1246" s="1001"/>
      <c r="AA1246" s="1048"/>
      <c r="AB1246" s="987"/>
      <c r="AC1246" s="49" t="s">
        <v>44</v>
      </c>
      <c r="AD1246" s="34"/>
      <c r="AE1246" s="1001"/>
      <c r="AF1246" s="1048"/>
      <c r="AG1246" s="987"/>
      <c r="AH1246" s="49" t="s">
        <v>44</v>
      </c>
      <c r="AI1246" s="34"/>
      <c r="AJ1246" s="1001"/>
      <c r="AK1246" s="1048"/>
      <c r="AL1246" s="987"/>
      <c r="AM1246" s="49" t="s">
        <v>44</v>
      </c>
      <c r="AN1246" s="34"/>
      <c r="AO1246" s="1001"/>
      <c r="AP1246" s="1048"/>
      <c r="AQ1246" s="987"/>
      <c r="AR1246" s="49" t="s">
        <v>44</v>
      </c>
      <c r="AS1246" s="34"/>
      <c r="AT1246" s="1001"/>
      <c r="AU1246" s="1048"/>
      <c r="AV1246" s="987"/>
      <c r="AW1246" s="49" t="s">
        <v>44</v>
      </c>
      <c r="AX1246" s="34"/>
      <c r="AY1246" s="1001"/>
      <c r="AZ1246" s="1048"/>
      <c r="BA1246" s="987"/>
      <c r="BB1246" s="49" t="s">
        <v>44</v>
      </c>
      <c r="BC1246" s="34"/>
      <c r="BD1246" s="1001"/>
      <c r="BE1246" s="1048"/>
      <c r="BF1246" s="987"/>
      <c r="BG1246" s="49" t="s">
        <v>44</v>
      </c>
      <c r="BH1246" s="34"/>
      <c r="BI1246" s="1001"/>
      <c r="BJ1246" s="1048"/>
      <c r="BK1246" s="987"/>
      <c r="BL1246" s="72"/>
      <c r="BM1246" s="28"/>
      <c r="BN1246" s="1001"/>
      <c r="BO1246" s="977"/>
      <c r="BP1246" s="954"/>
      <c r="BQ1246" s="72"/>
      <c r="BR1246" s="28"/>
      <c r="BS1246" s="1001"/>
      <c r="BT1246" s="977"/>
      <c r="BU1246" s="954"/>
      <c r="BV1246" s="72"/>
      <c r="BW1246" s="28"/>
      <c r="BX1246" s="1001"/>
      <c r="BY1246" s="977"/>
      <c r="BZ1246" s="954"/>
      <c r="CA1246" s="1080"/>
      <c r="CB1246" s="1020"/>
      <c r="CC1246" s="945"/>
    </row>
    <row r="1247" spans="1:81" ht="18" customHeight="1" thickBot="1">
      <c r="A1247" s="1180"/>
      <c r="B1247" s="1143"/>
      <c r="C1247" s="1179"/>
      <c r="D1247" s="50" t="s">
        <v>45</v>
      </c>
      <c r="E1247" s="18">
        <f>E1245-E1246</f>
        <v>0</v>
      </c>
      <c r="F1247" s="1001"/>
      <c r="G1247" s="1049"/>
      <c r="H1247" s="1097"/>
      <c r="I1247" s="50" t="s">
        <v>45</v>
      </c>
      <c r="J1247" s="18">
        <f>J1245-J1246</f>
        <v>0</v>
      </c>
      <c r="K1247" s="1001"/>
      <c r="L1247" s="1049"/>
      <c r="M1247" s="1097"/>
      <c r="N1247" s="50" t="s">
        <v>88</v>
      </c>
      <c r="O1247" s="18">
        <f>O1245-O1246</f>
        <v>0</v>
      </c>
      <c r="P1247" s="1001"/>
      <c r="Q1247" s="1049"/>
      <c r="R1247" s="988"/>
      <c r="S1247" s="50" t="s">
        <v>88</v>
      </c>
      <c r="T1247" s="18">
        <f>T1245-T1246</f>
        <v>0</v>
      </c>
      <c r="U1247" s="1001"/>
      <c r="V1247" s="1049"/>
      <c r="W1247" s="988"/>
      <c r="X1247" s="50" t="s">
        <v>88</v>
      </c>
      <c r="Y1247" s="18">
        <f>Y1245-Y1246</f>
        <v>0</v>
      </c>
      <c r="Z1247" s="1001"/>
      <c r="AA1247" s="1049"/>
      <c r="AB1247" s="988"/>
      <c r="AC1247" s="50" t="s">
        <v>88</v>
      </c>
      <c r="AD1247" s="18">
        <f>AD1245-AD1246</f>
        <v>0</v>
      </c>
      <c r="AE1247" s="1001"/>
      <c r="AF1247" s="1049"/>
      <c r="AG1247" s="988"/>
      <c r="AH1247" s="50" t="s">
        <v>88</v>
      </c>
      <c r="AI1247" s="18">
        <f>AI1245-AI1246</f>
        <v>0</v>
      </c>
      <c r="AJ1247" s="1001"/>
      <c r="AK1247" s="1049"/>
      <c r="AL1247" s="988"/>
      <c r="AM1247" s="50" t="s">
        <v>88</v>
      </c>
      <c r="AN1247" s="18">
        <f>AN1245-AN1246</f>
        <v>0</v>
      </c>
      <c r="AO1247" s="1001"/>
      <c r="AP1247" s="1049"/>
      <c r="AQ1247" s="988"/>
      <c r="AR1247" s="50" t="s">
        <v>88</v>
      </c>
      <c r="AS1247" s="18">
        <f>AS1245-AS1246</f>
        <v>0</v>
      </c>
      <c r="AT1247" s="1001"/>
      <c r="AU1247" s="1049"/>
      <c r="AV1247" s="988"/>
      <c r="AW1247" s="50" t="s">
        <v>88</v>
      </c>
      <c r="AX1247" s="18">
        <f>AX1245-AX1246</f>
        <v>0</v>
      </c>
      <c r="AY1247" s="1001"/>
      <c r="AZ1247" s="1049"/>
      <c r="BA1247" s="988"/>
      <c r="BB1247" s="50" t="s">
        <v>88</v>
      </c>
      <c r="BC1247" s="18">
        <f>BC1245-BC1246</f>
        <v>0</v>
      </c>
      <c r="BD1247" s="1001"/>
      <c r="BE1247" s="1049"/>
      <c r="BF1247" s="988"/>
      <c r="BG1247" s="50" t="s">
        <v>88</v>
      </c>
      <c r="BH1247" s="18">
        <f>BH1245-BH1246</f>
        <v>0</v>
      </c>
      <c r="BI1247" s="1001"/>
      <c r="BJ1247" s="1049"/>
      <c r="BK1247" s="988"/>
      <c r="BL1247" s="81"/>
      <c r="BM1247" s="78"/>
      <c r="BN1247" s="1001"/>
      <c r="BO1247" s="978"/>
      <c r="BP1247" s="955"/>
      <c r="BQ1247" s="81"/>
      <c r="BR1247" s="78"/>
      <c r="BS1247" s="1001"/>
      <c r="BT1247" s="978"/>
      <c r="BU1247" s="955"/>
      <c r="BV1247" s="81"/>
      <c r="BW1247" s="78"/>
      <c r="BX1247" s="1001"/>
      <c r="BY1247" s="978"/>
      <c r="BZ1247" s="955"/>
      <c r="CA1247" s="1081"/>
      <c r="CB1247" s="1021"/>
      <c r="CC1247" s="945">
        <f t="shared" ref="CC1247:CC1267" si="538">BK1247+BF1247+BA1247+AV1247+AQ1247+AL1247+AG1247+AB1247+W1247+R1247</f>
        <v>0</v>
      </c>
    </row>
    <row r="1248" spans="1:81" ht="18" customHeight="1" thickBot="1">
      <c r="A1248" s="1180"/>
      <c r="B1248" s="1143"/>
      <c r="C1248" s="1145" t="s">
        <v>41</v>
      </c>
      <c r="D1248" s="44" t="s">
        <v>118</v>
      </c>
      <c r="E1248" s="35"/>
      <c r="F1248" s="1001"/>
      <c r="G1248" s="1045">
        <f>E1251*F1225-H1248</f>
        <v>0</v>
      </c>
      <c r="H1248" s="1095"/>
      <c r="I1248" s="44" t="s">
        <v>118</v>
      </c>
      <c r="J1248" s="35"/>
      <c r="K1248" s="1001"/>
      <c r="L1248" s="1045">
        <f>J1251*K1225-M1248</f>
        <v>0</v>
      </c>
      <c r="M1248" s="1095"/>
      <c r="N1248" s="44" t="s">
        <v>119</v>
      </c>
      <c r="O1248" s="35"/>
      <c r="P1248" s="1001"/>
      <c r="Q1248" s="1045">
        <f>O1251*P1225-R1248</f>
        <v>0</v>
      </c>
      <c r="R1248" s="961">
        <f>IF(O1248="",0,ROUND(SUM(R1225:R1239)*O1248*P1225/職員設定!$C$7,0))</f>
        <v>0</v>
      </c>
      <c r="S1248" s="44" t="s">
        <v>119</v>
      </c>
      <c r="T1248" s="35"/>
      <c r="U1248" s="1001"/>
      <c r="V1248" s="1045">
        <f>T1251*U1225-W1248</f>
        <v>0</v>
      </c>
      <c r="W1248" s="961">
        <f>IF(T1248="",0,ROUND(SUM(W1225:W1239)*T1248*U1225/職員設定!$C$7,0))</f>
        <v>0</v>
      </c>
      <c r="X1248" s="44" t="s">
        <v>119</v>
      </c>
      <c r="Y1248" s="35">
        <v>1</v>
      </c>
      <c r="Z1248" s="1001"/>
      <c r="AA1248" s="1045">
        <f>Y1251*Z1225-AB1248</f>
        <v>296</v>
      </c>
      <c r="AB1248" s="961">
        <f>IF(Y1248="",0,ROUND(SUM(AB1225:AB1239)*Y1248*Z1225/職員設定!$C$7,0))</f>
        <v>24</v>
      </c>
      <c r="AC1248" s="44" t="s">
        <v>119</v>
      </c>
      <c r="AD1248" s="35"/>
      <c r="AE1248" s="1001"/>
      <c r="AF1248" s="1045">
        <f>AD1251*AE1225-AG1248</f>
        <v>0</v>
      </c>
      <c r="AG1248" s="961">
        <f>IF(AD1248="",0,ROUND(SUM(AG1225:AG1239)*AD1248*AE1225/職員設定!$C$7,0))</f>
        <v>0</v>
      </c>
      <c r="AH1248" s="44" t="s">
        <v>119</v>
      </c>
      <c r="AI1248" s="35"/>
      <c r="AJ1248" s="1001"/>
      <c r="AK1248" s="1045">
        <f>AI1251*AJ1225-AL1248</f>
        <v>0</v>
      </c>
      <c r="AL1248" s="961">
        <f>IF(AI1248="",0,ROUND(SUM(AL1225:AL1239)*AI1248*AJ1225/職員設定!$C$7,0))</f>
        <v>0</v>
      </c>
      <c r="AM1248" s="44" t="s">
        <v>119</v>
      </c>
      <c r="AN1248" s="35"/>
      <c r="AO1248" s="1001"/>
      <c r="AP1248" s="1045">
        <f>AN1251*AO1225-AQ1248</f>
        <v>0</v>
      </c>
      <c r="AQ1248" s="961">
        <f>IF(AN1248="",0,ROUND(SUM(AQ1225:AQ1239)*AN1248*AO1225/職員設定!$C$7,0))</f>
        <v>0</v>
      </c>
      <c r="AR1248" s="44" t="s">
        <v>119</v>
      </c>
      <c r="AS1248" s="35"/>
      <c r="AT1248" s="1001"/>
      <c r="AU1248" s="1045">
        <f>AS1251*AT1225-AV1248</f>
        <v>0</v>
      </c>
      <c r="AV1248" s="961">
        <f>IF(AS1248="",0,ROUND(SUM(AV1225:AV1239)*AS1248*AT1225/職員設定!$C$7,0))</f>
        <v>0</v>
      </c>
      <c r="AW1248" s="44" t="s">
        <v>119</v>
      </c>
      <c r="AX1248" s="35"/>
      <c r="AY1248" s="1001"/>
      <c r="AZ1248" s="1045">
        <f>AX1251*AY1225-BA1248</f>
        <v>0</v>
      </c>
      <c r="BA1248" s="961">
        <f>IF(AX1248="",0,ROUND(SUM(BA1225:BA1239)*AX1248*AY1225/職員設定!$C$7,0))</f>
        <v>0</v>
      </c>
      <c r="BB1248" s="44" t="s">
        <v>119</v>
      </c>
      <c r="BC1248" s="35"/>
      <c r="BD1248" s="1001"/>
      <c r="BE1248" s="1045">
        <f>BC1251*BD1225-BF1248</f>
        <v>0</v>
      </c>
      <c r="BF1248" s="961">
        <f>IF(BC1248="",0,ROUND(SUM(BF1225:BF1239)*BC1248*BD1225/職員設定!$C$7,0))</f>
        <v>0</v>
      </c>
      <c r="BG1248" s="44" t="s">
        <v>119</v>
      </c>
      <c r="BH1248" s="35"/>
      <c r="BI1248" s="1001"/>
      <c r="BJ1248" s="1045">
        <f>BH1251*BI1225-BK1248</f>
        <v>0</v>
      </c>
      <c r="BK1248" s="961">
        <f>IF(BH1248="",0,ROUND(SUM(BK1225:BK1239)*BH1248*BI1225/職員設定!$C$7,0))</f>
        <v>0</v>
      </c>
      <c r="BL1248" s="75"/>
      <c r="BM1248" s="82"/>
      <c r="BN1248" s="1001"/>
      <c r="BO1248" s="966"/>
      <c r="BP1248" s="953"/>
      <c r="BQ1248" s="75"/>
      <c r="BR1248" s="82"/>
      <c r="BS1248" s="1001"/>
      <c r="BT1248" s="966"/>
      <c r="BU1248" s="953"/>
      <c r="BV1248" s="75"/>
      <c r="BW1248" s="82"/>
      <c r="BX1248" s="1001"/>
      <c r="BY1248" s="966"/>
      <c r="BZ1248" s="953"/>
      <c r="CA1248" s="1082">
        <f t="shared" ref="CA1248" si="539">BJ1248+BK1248+BE1248+BF1248+AZ1248+BA1248+AU1248+AV1248+AP1248+AQ1248+AK1248+AL1248+AF1248+AG1248+AA1248+AB1248+V1248+W1248+Q1248+R1248+L1248+M1248+G1248+H1248</f>
        <v>320</v>
      </c>
      <c r="CB1248" s="1024">
        <f t="shared" ref="CB1248" si="540">H1248+M1248</f>
        <v>0</v>
      </c>
      <c r="CC1248" s="946">
        <f>BK1248+BF1248+BA1248+AV1248+AQ1248+AL1248+AG1248+AB1248+W1248+R1248</f>
        <v>24</v>
      </c>
    </row>
    <row r="1249" spans="1:81" ht="18" customHeight="1" thickBot="1">
      <c r="A1249" s="1180"/>
      <c r="B1249" s="1143"/>
      <c r="C1249" s="1146"/>
      <c r="D1249" s="48" t="s">
        <v>38</v>
      </c>
      <c r="E1249" s="33"/>
      <c r="F1249" s="1001"/>
      <c r="G1249" s="1046"/>
      <c r="H1249" s="1096"/>
      <c r="I1249" s="48" t="s">
        <v>38</v>
      </c>
      <c r="J1249" s="33"/>
      <c r="K1249" s="1001"/>
      <c r="L1249" s="1046"/>
      <c r="M1249" s="1096"/>
      <c r="N1249" s="48" t="s">
        <v>38</v>
      </c>
      <c r="O1249" s="33"/>
      <c r="P1249" s="1001"/>
      <c r="Q1249" s="1046"/>
      <c r="R1249" s="979"/>
      <c r="S1249" s="48" t="s">
        <v>38</v>
      </c>
      <c r="T1249" s="33"/>
      <c r="U1249" s="1001"/>
      <c r="V1249" s="1046"/>
      <c r="W1249" s="979"/>
      <c r="X1249" s="48" t="s">
        <v>38</v>
      </c>
      <c r="Y1249" s="33">
        <v>1269</v>
      </c>
      <c r="Z1249" s="1001"/>
      <c r="AA1249" s="1046"/>
      <c r="AB1249" s="979"/>
      <c r="AC1249" s="48" t="s">
        <v>38</v>
      </c>
      <c r="AD1249" s="33"/>
      <c r="AE1249" s="1001"/>
      <c r="AF1249" s="1046"/>
      <c r="AG1249" s="979"/>
      <c r="AH1249" s="48" t="s">
        <v>38</v>
      </c>
      <c r="AI1249" s="33"/>
      <c r="AJ1249" s="1001"/>
      <c r="AK1249" s="1046"/>
      <c r="AL1249" s="979"/>
      <c r="AM1249" s="48" t="s">
        <v>38</v>
      </c>
      <c r="AN1249" s="33"/>
      <c r="AO1249" s="1001"/>
      <c r="AP1249" s="1046"/>
      <c r="AQ1249" s="979"/>
      <c r="AR1249" s="48" t="s">
        <v>38</v>
      </c>
      <c r="AS1249" s="33"/>
      <c r="AT1249" s="1001"/>
      <c r="AU1249" s="1046"/>
      <c r="AV1249" s="979"/>
      <c r="AW1249" s="48" t="s">
        <v>38</v>
      </c>
      <c r="AX1249" s="33"/>
      <c r="AY1249" s="1001"/>
      <c r="AZ1249" s="1046"/>
      <c r="BA1249" s="979"/>
      <c r="BB1249" s="48" t="s">
        <v>38</v>
      </c>
      <c r="BC1249" s="33"/>
      <c r="BD1249" s="1001"/>
      <c r="BE1249" s="1046"/>
      <c r="BF1249" s="979"/>
      <c r="BG1249" s="48" t="s">
        <v>38</v>
      </c>
      <c r="BH1249" s="33"/>
      <c r="BI1249" s="1001"/>
      <c r="BJ1249" s="1046"/>
      <c r="BK1249" s="979"/>
      <c r="BL1249" s="79"/>
      <c r="BM1249" s="80"/>
      <c r="BN1249" s="1001"/>
      <c r="BO1249" s="967"/>
      <c r="BP1249" s="954"/>
      <c r="BQ1249" s="79"/>
      <c r="BR1249" s="80"/>
      <c r="BS1249" s="1001"/>
      <c r="BT1249" s="967"/>
      <c r="BU1249" s="954"/>
      <c r="BV1249" s="79"/>
      <c r="BW1249" s="80"/>
      <c r="BX1249" s="1001"/>
      <c r="BY1249" s="967"/>
      <c r="BZ1249" s="954"/>
      <c r="CA1249" s="1004"/>
      <c r="CB1249" s="1020"/>
      <c r="CC1249" s="946"/>
    </row>
    <row r="1250" spans="1:81" s="230" customFormat="1" ht="18" customHeight="1" thickBot="1">
      <c r="A1250" s="1180"/>
      <c r="B1250" s="1143"/>
      <c r="C1250" s="1146"/>
      <c r="D1250" s="468" t="s">
        <v>46</v>
      </c>
      <c r="E1250" s="6">
        <f>ROUND(E1248*職員設定!O30,0)</f>
        <v>0</v>
      </c>
      <c r="F1250" s="1001"/>
      <c r="G1250" s="1046"/>
      <c r="H1250" s="1096"/>
      <c r="I1250" s="468" t="s">
        <v>46</v>
      </c>
      <c r="J1250" s="6">
        <f>ROUND(J1248*職員設定!O30,0)</f>
        <v>0</v>
      </c>
      <c r="K1250" s="1001"/>
      <c r="L1250" s="1046"/>
      <c r="M1250" s="1096"/>
      <c r="N1250" s="468" t="s">
        <v>46</v>
      </c>
      <c r="O1250" s="6">
        <f>ROUND(O1248*職員設定!$O$30,0)</f>
        <v>0</v>
      </c>
      <c r="P1250" s="1001"/>
      <c r="Q1250" s="1046"/>
      <c r="R1250" s="979"/>
      <c r="S1250" s="468" t="s">
        <v>46</v>
      </c>
      <c r="T1250" s="6">
        <f>ROUND(T1248*職員設定!$O$30,0)</f>
        <v>0</v>
      </c>
      <c r="U1250" s="1001"/>
      <c r="V1250" s="1046"/>
      <c r="W1250" s="979"/>
      <c r="X1250" s="468" t="s">
        <v>46</v>
      </c>
      <c r="Y1250" s="6">
        <f>ROUND(Y1248*職員設定!$O$30,0)</f>
        <v>949</v>
      </c>
      <c r="Z1250" s="1001"/>
      <c r="AA1250" s="1046"/>
      <c r="AB1250" s="979"/>
      <c r="AC1250" s="468" t="s">
        <v>46</v>
      </c>
      <c r="AD1250" s="6">
        <f>ROUND(AD1248*職員設定!$O$30,0)</f>
        <v>0</v>
      </c>
      <c r="AE1250" s="1001"/>
      <c r="AF1250" s="1046"/>
      <c r="AG1250" s="979"/>
      <c r="AH1250" s="468" t="s">
        <v>46</v>
      </c>
      <c r="AI1250" s="6">
        <f>ROUND(AI1248*職員設定!$O$30,0)</f>
        <v>0</v>
      </c>
      <c r="AJ1250" s="1001"/>
      <c r="AK1250" s="1046"/>
      <c r="AL1250" s="979"/>
      <c r="AM1250" s="468" t="s">
        <v>46</v>
      </c>
      <c r="AN1250" s="6">
        <f>ROUND(AN1248*職員設定!$O$30,0)</f>
        <v>0</v>
      </c>
      <c r="AO1250" s="1001"/>
      <c r="AP1250" s="1046"/>
      <c r="AQ1250" s="979"/>
      <c r="AR1250" s="468" t="s">
        <v>46</v>
      </c>
      <c r="AS1250" s="6">
        <f>ROUND(AS1248*職員設定!$O$30,0)</f>
        <v>0</v>
      </c>
      <c r="AT1250" s="1001"/>
      <c r="AU1250" s="1046"/>
      <c r="AV1250" s="979"/>
      <c r="AW1250" s="468" t="s">
        <v>46</v>
      </c>
      <c r="AX1250" s="6">
        <f>ROUND(AX1248*職員設定!$O$30,0)</f>
        <v>0</v>
      </c>
      <c r="AY1250" s="1001"/>
      <c r="AZ1250" s="1046"/>
      <c r="BA1250" s="979"/>
      <c r="BB1250" s="468" t="s">
        <v>46</v>
      </c>
      <c r="BC1250" s="6">
        <f>ROUND(BC1248*職員設定!$O$30,0)</f>
        <v>0</v>
      </c>
      <c r="BD1250" s="1001"/>
      <c r="BE1250" s="1046"/>
      <c r="BF1250" s="979"/>
      <c r="BG1250" s="468" t="s">
        <v>46</v>
      </c>
      <c r="BH1250" s="6">
        <f>ROUND(BH1248*職員設定!$O$30,0)</f>
        <v>0</v>
      </c>
      <c r="BI1250" s="1001"/>
      <c r="BJ1250" s="1046"/>
      <c r="BK1250" s="979"/>
      <c r="BL1250" s="434"/>
      <c r="BM1250" s="28"/>
      <c r="BN1250" s="1001"/>
      <c r="BO1250" s="967"/>
      <c r="BP1250" s="954"/>
      <c r="BQ1250" s="434"/>
      <c r="BR1250" s="28"/>
      <c r="BS1250" s="1001"/>
      <c r="BT1250" s="967"/>
      <c r="BU1250" s="954"/>
      <c r="BV1250" s="434"/>
      <c r="BW1250" s="28"/>
      <c r="BX1250" s="1001"/>
      <c r="BY1250" s="967"/>
      <c r="BZ1250" s="954"/>
      <c r="CA1250" s="1004"/>
      <c r="CB1250" s="1020"/>
      <c r="CC1250" s="946"/>
    </row>
    <row r="1251" spans="1:81" ht="18" customHeight="1" thickBot="1">
      <c r="A1251" s="1180"/>
      <c r="B1251" s="1143"/>
      <c r="C1251" s="1147"/>
      <c r="D1251" s="52" t="s">
        <v>47</v>
      </c>
      <c r="E1251" s="19">
        <f>E1249-E1250</f>
        <v>0</v>
      </c>
      <c r="F1251" s="1001"/>
      <c r="G1251" s="1047"/>
      <c r="H1251" s="1097"/>
      <c r="I1251" s="52" t="s">
        <v>47</v>
      </c>
      <c r="J1251" s="19">
        <f>J1249-J1250</f>
        <v>0</v>
      </c>
      <c r="K1251" s="1001"/>
      <c r="L1251" s="1047"/>
      <c r="M1251" s="1097"/>
      <c r="N1251" s="52" t="s">
        <v>89</v>
      </c>
      <c r="O1251" s="19">
        <f>O1249-O1250</f>
        <v>0</v>
      </c>
      <c r="P1251" s="1001"/>
      <c r="Q1251" s="1047"/>
      <c r="R1251" s="980"/>
      <c r="S1251" s="52" t="s">
        <v>89</v>
      </c>
      <c r="T1251" s="19">
        <f>T1249-T1250</f>
        <v>0</v>
      </c>
      <c r="U1251" s="1001"/>
      <c r="V1251" s="1047"/>
      <c r="W1251" s="980"/>
      <c r="X1251" s="52" t="s">
        <v>89</v>
      </c>
      <c r="Y1251" s="19">
        <f>Y1249-Y1250</f>
        <v>320</v>
      </c>
      <c r="Z1251" s="1001"/>
      <c r="AA1251" s="1047"/>
      <c r="AB1251" s="980"/>
      <c r="AC1251" s="52" t="s">
        <v>89</v>
      </c>
      <c r="AD1251" s="19">
        <f>AD1249-AD1250</f>
        <v>0</v>
      </c>
      <c r="AE1251" s="1001"/>
      <c r="AF1251" s="1047"/>
      <c r="AG1251" s="980"/>
      <c r="AH1251" s="52" t="s">
        <v>89</v>
      </c>
      <c r="AI1251" s="19">
        <f>AI1249-AI1250</f>
        <v>0</v>
      </c>
      <c r="AJ1251" s="1001"/>
      <c r="AK1251" s="1047"/>
      <c r="AL1251" s="980"/>
      <c r="AM1251" s="52" t="s">
        <v>89</v>
      </c>
      <c r="AN1251" s="19">
        <f>AN1249-AN1250</f>
        <v>0</v>
      </c>
      <c r="AO1251" s="1001"/>
      <c r="AP1251" s="1047"/>
      <c r="AQ1251" s="980"/>
      <c r="AR1251" s="52" t="s">
        <v>89</v>
      </c>
      <c r="AS1251" s="19">
        <f>AS1249-AS1250</f>
        <v>0</v>
      </c>
      <c r="AT1251" s="1001"/>
      <c r="AU1251" s="1047"/>
      <c r="AV1251" s="980"/>
      <c r="AW1251" s="52" t="s">
        <v>89</v>
      </c>
      <c r="AX1251" s="19">
        <f>AX1249-AX1250</f>
        <v>0</v>
      </c>
      <c r="AY1251" s="1001"/>
      <c r="AZ1251" s="1047"/>
      <c r="BA1251" s="980"/>
      <c r="BB1251" s="52" t="s">
        <v>89</v>
      </c>
      <c r="BC1251" s="19">
        <f>BC1249-BC1250</f>
        <v>0</v>
      </c>
      <c r="BD1251" s="1001"/>
      <c r="BE1251" s="1047"/>
      <c r="BF1251" s="980"/>
      <c r="BG1251" s="52" t="s">
        <v>89</v>
      </c>
      <c r="BH1251" s="19">
        <f>BH1249-BH1250</f>
        <v>0</v>
      </c>
      <c r="BI1251" s="1001"/>
      <c r="BJ1251" s="1047"/>
      <c r="BK1251" s="980"/>
      <c r="BL1251" s="83"/>
      <c r="BM1251" s="84"/>
      <c r="BN1251" s="1001"/>
      <c r="BO1251" s="968"/>
      <c r="BP1251" s="955"/>
      <c r="BQ1251" s="83"/>
      <c r="BR1251" s="84"/>
      <c r="BS1251" s="1001"/>
      <c r="BT1251" s="968"/>
      <c r="BU1251" s="955"/>
      <c r="BV1251" s="83"/>
      <c r="BW1251" s="84"/>
      <c r="BX1251" s="1001"/>
      <c r="BY1251" s="968"/>
      <c r="BZ1251" s="955"/>
      <c r="CA1251" s="1005"/>
      <c r="CB1251" s="1021"/>
      <c r="CC1251" s="946">
        <f t="shared" si="538"/>
        <v>0</v>
      </c>
    </row>
    <row r="1252" spans="1:81" ht="18" customHeight="1" thickBot="1">
      <c r="A1252" s="1180"/>
      <c r="B1252" s="1143"/>
      <c r="C1252" s="1145" t="s">
        <v>42</v>
      </c>
      <c r="D1252" s="44" t="s">
        <v>5</v>
      </c>
      <c r="E1252" s="35">
        <v>1.5</v>
      </c>
      <c r="F1252" s="1001"/>
      <c r="G1252" s="1045">
        <f>E1255*F1225-H1252</f>
        <v>222</v>
      </c>
      <c r="H1252" s="1095">
        <v>45</v>
      </c>
      <c r="I1252" s="44" t="s">
        <v>5</v>
      </c>
      <c r="J1252" s="35">
        <v>1.75</v>
      </c>
      <c r="K1252" s="1001"/>
      <c r="L1252" s="1045">
        <f>J1255*K1225-M1252</f>
        <v>259</v>
      </c>
      <c r="M1252" s="1095">
        <v>52</v>
      </c>
      <c r="N1252" s="44" t="s">
        <v>5</v>
      </c>
      <c r="O1252" s="35">
        <v>6.5</v>
      </c>
      <c r="P1252" s="1001"/>
      <c r="Q1252" s="1045">
        <f>O1255*P1225-R1252</f>
        <v>1418</v>
      </c>
      <c r="R1252" s="961">
        <f>IF(O1252="",0,ROUND(SUM(R1225:R1239)*O1252*P1225*1.25/職員設定!$C$7,0))</f>
        <v>193</v>
      </c>
      <c r="S1252" s="44" t="s">
        <v>5</v>
      </c>
      <c r="T1252" s="35"/>
      <c r="U1252" s="1001"/>
      <c r="V1252" s="1045">
        <f>T1255*U1225-W1252</f>
        <v>0</v>
      </c>
      <c r="W1252" s="961">
        <f>IF(T1252="",0,ROUND(SUM(W1225:W1239)*T1252*U1225*1.25/職員設定!$C$7,0))</f>
        <v>0</v>
      </c>
      <c r="X1252" s="44" t="s">
        <v>5</v>
      </c>
      <c r="Y1252" s="35">
        <v>4.9169999999999998</v>
      </c>
      <c r="Z1252" s="1001"/>
      <c r="AA1252" s="1045">
        <f>Y1255*Z1225-AB1252</f>
        <v>1821</v>
      </c>
      <c r="AB1252" s="961">
        <f>IF(Y1252="",0,ROUND(SUM(AB1225:AB1239)*Y1252*Z1225*1.25/職員設定!$C$7,0))</f>
        <v>146</v>
      </c>
      <c r="AC1252" s="44" t="s">
        <v>5</v>
      </c>
      <c r="AD1252" s="35"/>
      <c r="AE1252" s="1001"/>
      <c r="AF1252" s="1045">
        <f>AD1255*AE1225-AG1252</f>
        <v>0</v>
      </c>
      <c r="AG1252" s="961">
        <f>IF(AD1252="",0,ROUND(SUM(AG1225:AG1239)*AD1252*AE1225*1.25/職員設定!$C$7,0))</f>
        <v>0</v>
      </c>
      <c r="AH1252" s="44" t="s">
        <v>5</v>
      </c>
      <c r="AI1252" s="35"/>
      <c r="AJ1252" s="1001"/>
      <c r="AK1252" s="1045">
        <f>AI1255*AJ1225-AL1252</f>
        <v>0</v>
      </c>
      <c r="AL1252" s="961">
        <f>IF(AI1252="",0,ROUND(SUM(AL1225:AL1239)*AI1252*AJ1225*1.25/職員設定!$C$7,0))</f>
        <v>0</v>
      </c>
      <c r="AM1252" s="44" t="s">
        <v>5</v>
      </c>
      <c r="AN1252" s="35"/>
      <c r="AO1252" s="1001"/>
      <c r="AP1252" s="1045">
        <f>AN1255*AO1225-AQ1252</f>
        <v>0</v>
      </c>
      <c r="AQ1252" s="961">
        <f>IF(AN1252="",0,ROUND(SUM(AQ1225:AQ1239)*AN1252*AO1225*1.25/職員設定!$C$7,0))</f>
        <v>0</v>
      </c>
      <c r="AR1252" s="44" t="s">
        <v>5</v>
      </c>
      <c r="AS1252" s="35"/>
      <c r="AT1252" s="1001"/>
      <c r="AU1252" s="1045">
        <f>AS1255*AT1225-AV1252</f>
        <v>0</v>
      </c>
      <c r="AV1252" s="961">
        <f>IF(AS1252="",0,ROUND(SUM(AV1225:AV1239)*AS1252*AT1225*1.25/職員設定!$C$7,0))</f>
        <v>0</v>
      </c>
      <c r="AW1252" s="44" t="s">
        <v>5</v>
      </c>
      <c r="AX1252" s="35"/>
      <c r="AY1252" s="1001"/>
      <c r="AZ1252" s="1045">
        <f>AX1255*AY1225-BA1252</f>
        <v>0</v>
      </c>
      <c r="BA1252" s="961">
        <f>IF(AX1252="",0,ROUND(SUM(BA1225:BA1239)*AX1252*AY1225*1.25/職員設定!$C$7,0))</f>
        <v>0</v>
      </c>
      <c r="BB1252" s="44" t="s">
        <v>5</v>
      </c>
      <c r="BC1252" s="35"/>
      <c r="BD1252" s="1001"/>
      <c r="BE1252" s="1045">
        <f>BC1255*BD1225-BF1252</f>
        <v>0</v>
      </c>
      <c r="BF1252" s="961">
        <f>IF(BC1252="",0,ROUND(SUM(BF1225:BF1239)*BC1252*BD1225*1.25/職員設定!$C$7,0))</f>
        <v>0</v>
      </c>
      <c r="BG1252" s="44" t="s">
        <v>5</v>
      </c>
      <c r="BH1252" s="35"/>
      <c r="BI1252" s="1001"/>
      <c r="BJ1252" s="1045">
        <f>BH1255*BI1225-BK1252</f>
        <v>0</v>
      </c>
      <c r="BK1252" s="961">
        <f>IF(BH1252="",0,ROUND(SUM(BK1225:BK1239)*BH1252*BI1225*1.25/職員設定!$C$7,0))</f>
        <v>0</v>
      </c>
      <c r="BL1252" s="75"/>
      <c r="BM1252" s="82"/>
      <c r="BN1252" s="1001"/>
      <c r="BO1252" s="966"/>
      <c r="BP1252" s="953"/>
      <c r="BQ1252" s="75"/>
      <c r="BR1252" s="82"/>
      <c r="BS1252" s="1001"/>
      <c r="BT1252" s="966"/>
      <c r="BU1252" s="953"/>
      <c r="BV1252" s="75"/>
      <c r="BW1252" s="82"/>
      <c r="BX1252" s="1001"/>
      <c r="BY1252" s="966"/>
      <c r="BZ1252" s="953"/>
      <c r="CA1252" s="1082">
        <f t="shared" ref="CA1252" si="541">BJ1252+BK1252+BE1252+BF1252+AZ1252+BA1252+AU1252+AV1252+AP1252+AQ1252+AK1252+AL1252+AF1252+AG1252+AA1252+AB1252+V1252+W1252+Q1252+R1252+L1252+M1252+G1252+H1252</f>
        <v>4156</v>
      </c>
      <c r="CB1252" s="1024">
        <f t="shared" ref="CB1252" si="542">H1252+M1252</f>
        <v>97</v>
      </c>
      <c r="CC1252" s="946">
        <f>BK1252+BF1252+BA1252+AV1252+AQ1252+AL1252+AG1252+AB1252+W1252+R1252</f>
        <v>339</v>
      </c>
    </row>
    <row r="1253" spans="1:81" ht="18" customHeight="1" thickBot="1">
      <c r="A1253" s="1180"/>
      <c r="B1253" s="1143"/>
      <c r="C1253" s="1146"/>
      <c r="D1253" s="48" t="s">
        <v>38</v>
      </c>
      <c r="E1253" s="33">
        <v>2046</v>
      </c>
      <c r="F1253" s="1001"/>
      <c r="G1253" s="1046"/>
      <c r="H1253" s="1096"/>
      <c r="I1253" s="48" t="s">
        <v>38</v>
      </c>
      <c r="J1253" s="33">
        <v>2387</v>
      </c>
      <c r="K1253" s="1001"/>
      <c r="L1253" s="1046"/>
      <c r="M1253" s="1096"/>
      <c r="N1253" s="48" t="s">
        <v>38</v>
      </c>
      <c r="O1253" s="33">
        <v>9320</v>
      </c>
      <c r="P1253" s="1001"/>
      <c r="Q1253" s="1046"/>
      <c r="R1253" s="979"/>
      <c r="S1253" s="48" t="s">
        <v>38</v>
      </c>
      <c r="T1253" s="33"/>
      <c r="U1253" s="1001"/>
      <c r="V1253" s="1046"/>
      <c r="W1253" s="979"/>
      <c r="X1253" s="48" t="s">
        <v>38</v>
      </c>
      <c r="Y1253" s="33">
        <v>7799</v>
      </c>
      <c r="Z1253" s="1001"/>
      <c r="AA1253" s="1046"/>
      <c r="AB1253" s="979"/>
      <c r="AC1253" s="48" t="s">
        <v>38</v>
      </c>
      <c r="AD1253" s="33"/>
      <c r="AE1253" s="1001"/>
      <c r="AF1253" s="1046"/>
      <c r="AG1253" s="979"/>
      <c r="AH1253" s="48" t="s">
        <v>38</v>
      </c>
      <c r="AI1253" s="33"/>
      <c r="AJ1253" s="1001"/>
      <c r="AK1253" s="1046"/>
      <c r="AL1253" s="979"/>
      <c r="AM1253" s="48" t="s">
        <v>38</v>
      </c>
      <c r="AN1253" s="33"/>
      <c r="AO1253" s="1001"/>
      <c r="AP1253" s="1046"/>
      <c r="AQ1253" s="979"/>
      <c r="AR1253" s="48" t="s">
        <v>38</v>
      </c>
      <c r="AS1253" s="33"/>
      <c r="AT1253" s="1001"/>
      <c r="AU1253" s="1046"/>
      <c r="AV1253" s="979"/>
      <c r="AW1253" s="48" t="s">
        <v>38</v>
      </c>
      <c r="AX1253" s="33"/>
      <c r="AY1253" s="1001"/>
      <c r="AZ1253" s="1046"/>
      <c r="BA1253" s="979"/>
      <c r="BB1253" s="48" t="s">
        <v>38</v>
      </c>
      <c r="BC1253" s="33"/>
      <c r="BD1253" s="1001"/>
      <c r="BE1253" s="1046"/>
      <c r="BF1253" s="979"/>
      <c r="BG1253" s="48" t="s">
        <v>38</v>
      </c>
      <c r="BH1253" s="33"/>
      <c r="BI1253" s="1001"/>
      <c r="BJ1253" s="1046"/>
      <c r="BK1253" s="979"/>
      <c r="BL1253" s="79"/>
      <c r="BM1253" s="80"/>
      <c r="BN1253" s="1001"/>
      <c r="BO1253" s="967"/>
      <c r="BP1253" s="954"/>
      <c r="BQ1253" s="79"/>
      <c r="BR1253" s="80"/>
      <c r="BS1253" s="1001"/>
      <c r="BT1253" s="967"/>
      <c r="BU1253" s="954"/>
      <c r="BV1253" s="79"/>
      <c r="BW1253" s="80"/>
      <c r="BX1253" s="1001"/>
      <c r="BY1253" s="967"/>
      <c r="BZ1253" s="954"/>
      <c r="CA1253" s="1004"/>
      <c r="CB1253" s="1020"/>
      <c r="CC1253" s="946"/>
    </row>
    <row r="1254" spans="1:81" s="230" customFormat="1" ht="18" customHeight="1" thickBot="1">
      <c r="A1254" s="1180"/>
      <c r="B1254" s="1143"/>
      <c r="C1254" s="1146"/>
      <c r="D1254" s="468" t="s">
        <v>6</v>
      </c>
      <c r="E1254" s="6">
        <f>ROUND(E1252*職員設定!P30,0)</f>
        <v>1779</v>
      </c>
      <c r="F1254" s="1001"/>
      <c r="G1254" s="1046"/>
      <c r="H1254" s="1096"/>
      <c r="I1254" s="468" t="s">
        <v>6</v>
      </c>
      <c r="J1254" s="6">
        <f>ROUND(J1252*職員設定!P30,0)</f>
        <v>2076</v>
      </c>
      <c r="K1254" s="1001"/>
      <c r="L1254" s="1046"/>
      <c r="M1254" s="1096"/>
      <c r="N1254" s="468" t="s">
        <v>6</v>
      </c>
      <c r="O1254" s="6">
        <f>ROUND(O1252*職員設定!$P$30,0)</f>
        <v>7709</v>
      </c>
      <c r="P1254" s="1001"/>
      <c r="Q1254" s="1046"/>
      <c r="R1254" s="979"/>
      <c r="S1254" s="468" t="s">
        <v>6</v>
      </c>
      <c r="T1254" s="6">
        <f>ROUND(T1252*職員設定!$P$30,0)</f>
        <v>0</v>
      </c>
      <c r="U1254" s="1001"/>
      <c r="V1254" s="1046"/>
      <c r="W1254" s="979"/>
      <c r="X1254" s="468" t="s">
        <v>6</v>
      </c>
      <c r="Y1254" s="6">
        <f>ROUND(Y1252*職員設定!$P$30,0)</f>
        <v>5832</v>
      </c>
      <c r="Z1254" s="1001"/>
      <c r="AA1254" s="1046"/>
      <c r="AB1254" s="979"/>
      <c r="AC1254" s="468" t="s">
        <v>6</v>
      </c>
      <c r="AD1254" s="6">
        <f>ROUND(AD1252*職員設定!$P$30,0)</f>
        <v>0</v>
      </c>
      <c r="AE1254" s="1001"/>
      <c r="AF1254" s="1046"/>
      <c r="AG1254" s="979"/>
      <c r="AH1254" s="468" t="s">
        <v>6</v>
      </c>
      <c r="AI1254" s="6">
        <f>ROUND(AI1252*職員設定!$P$30,0)</f>
        <v>0</v>
      </c>
      <c r="AJ1254" s="1001"/>
      <c r="AK1254" s="1046"/>
      <c r="AL1254" s="979"/>
      <c r="AM1254" s="468" t="s">
        <v>6</v>
      </c>
      <c r="AN1254" s="6">
        <f>ROUND(AN1252*職員設定!$P$30,0)</f>
        <v>0</v>
      </c>
      <c r="AO1254" s="1001"/>
      <c r="AP1254" s="1046"/>
      <c r="AQ1254" s="979"/>
      <c r="AR1254" s="468" t="s">
        <v>6</v>
      </c>
      <c r="AS1254" s="6">
        <f>ROUND(AS1252*職員設定!$P$30,0)</f>
        <v>0</v>
      </c>
      <c r="AT1254" s="1001"/>
      <c r="AU1254" s="1046"/>
      <c r="AV1254" s="979"/>
      <c r="AW1254" s="468" t="s">
        <v>6</v>
      </c>
      <c r="AX1254" s="6">
        <f>ROUND(AX1252*職員設定!$P$30,0)</f>
        <v>0</v>
      </c>
      <c r="AY1254" s="1001"/>
      <c r="AZ1254" s="1046"/>
      <c r="BA1254" s="979"/>
      <c r="BB1254" s="468" t="s">
        <v>6</v>
      </c>
      <c r="BC1254" s="6">
        <f>ROUND(BC1252*職員設定!$P$30,0)</f>
        <v>0</v>
      </c>
      <c r="BD1254" s="1001"/>
      <c r="BE1254" s="1046"/>
      <c r="BF1254" s="979"/>
      <c r="BG1254" s="468" t="s">
        <v>6</v>
      </c>
      <c r="BH1254" s="6">
        <f>ROUND(BH1252*職員設定!$P$30,0)</f>
        <v>0</v>
      </c>
      <c r="BI1254" s="1001"/>
      <c r="BJ1254" s="1046"/>
      <c r="BK1254" s="979"/>
      <c r="BL1254" s="434"/>
      <c r="BM1254" s="28"/>
      <c r="BN1254" s="1001"/>
      <c r="BO1254" s="967"/>
      <c r="BP1254" s="954"/>
      <c r="BQ1254" s="434"/>
      <c r="BR1254" s="28"/>
      <c r="BS1254" s="1001"/>
      <c r="BT1254" s="967"/>
      <c r="BU1254" s="954"/>
      <c r="BV1254" s="434"/>
      <c r="BW1254" s="28"/>
      <c r="BX1254" s="1001"/>
      <c r="BY1254" s="967"/>
      <c r="BZ1254" s="954"/>
      <c r="CA1254" s="1004"/>
      <c r="CB1254" s="1020"/>
      <c r="CC1254" s="946"/>
    </row>
    <row r="1255" spans="1:81" ht="18" customHeight="1" thickBot="1">
      <c r="A1255" s="1180"/>
      <c r="B1255" s="1143"/>
      <c r="C1255" s="1147"/>
      <c r="D1255" s="53" t="s">
        <v>7</v>
      </c>
      <c r="E1255" s="19">
        <f>E1253-E1254</f>
        <v>267</v>
      </c>
      <c r="F1255" s="1001"/>
      <c r="G1255" s="1047"/>
      <c r="H1255" s="1097"/>
      <c r="I1255" s="53" t="s">
        <v>7</v>
      </c>
      <c r="J1255" s="19">
        <f>J1253-J1254</f>
        <v>311</v>
      </c>
      <c r="K1255" s="1001"/>
      <c r="L1255" s="1047"/>
      <c r="M1255" s="1097"/>
      <c r="N1255" s="53" t="s">
        <v>7</v>
      </c>
      <c r="O1255" s="19">
        <f>O1253-O1254</f>
        <v>1611</v>
      </c>
      <c r="P1255" s="1001"/>
      <c r="Q1255" s="1047"/>
      <c r="R1255" s="980"/>
      <c r="S1255" s="53" t="s">
        <v>7</v>
      </c>
      <c r="T1255" s="19">
        <f>T1253-T1254</f>
        <v>0</v>
      </c>
      <c r="U1255" s="1001"/>
      <c r="V1255" s="1047"/>
      <c r="W1255" s="980"/>
      <c r="X1255" s="53" t="s">
        <v>7</v>
      </c>
      <c r="Y1255" s="19">
        <f>Y1253-Y1254</f>
        <v>1967</v>
      </c>
      <c r="Z1255" s="1001"/>
      <c r="AA1255" s="1047"/>
      <c r="AB1255" s="980"/>
      <c r="AC1255" s="53" t="s">
        <v>7</v>
      </c>
      <c r="AD1255" s="19">
        <f>AD1253-AD1254</f>
        <v>0</v>
      </c>
      <c r="AE1255" s="1001"/>
      <c r="AF1255" s="1047"/>
      <c r="AG1255" s="980"/>
      <c r="AH1255" s="53" t="s">
        <v>7</v>
      </c>
      <c r="AI1255" s="19">
        <f>AI1253-AI1254</f>
        <v>0</v>
      </c>
      <c r="AJ1255" s="1001"/>
      <c r="AK1255" s="1047"/>
      <c r="AL1255" s="980"/>
      <c r="AM1255" s="53" t="s">
        <v>7</v>
      </c>
      <c r="AN1255" s="19">
        <f>AN1253-AN1254</f>
        <v>0</v>
      </c>
      <c r="AO1255" s="1001"/>
      <c r="AP1255" s="1047"/>
      <c r="AQ1255" s="980"/>
      <c r="AR1255" s="53" t="s">
        <v>7</v>
      </c>
      <c r="AS1255" s="19">
        <f>AS1253-AS1254</f>
        <v>0</v>
      </c>
      <c r="AT1255" s="1001"/>
      <c r="AU1255" s="1047"/>
      <c r="AV1255" s="980"/>
      <c r="AW1255" s="53" t="s">
        <v>7</v>
      </c>
      <c r="AX1255" s="19">
        <f>AX1253-AX1254</f>
        <v>0</v>
      </c>
      <c r="AY1255" s="1001"/>
      <c r="AZ1255" s="1047"/>
      <c r="BA1255" s="980"/>
      <c r="BB1255" s="53" t="s">
        <v>7</v>
      </c>
      <c r="BC1255" s="19">
        <f>BC1253-BC1254</f>
        <v>0</v>
      </c>
      <c r="BD1255" s="1001"/>
      <c r="BE1255" s="1047"/>
      <c r="BF1255" s="980"/>
      <c r="BG1255" s="53" t="s">
        <v>7</v>
      </c>
      <c r="BH1255" s="19">
        <f>BH1253-BH1254</f>
        <v>0</v>
      </c>
      <c r="BI1255" s="1001"/>
      <c r="BJ1255" s="1047"/>
      <c r="BK1255" s="980"/>
      <c r="BL1255" s="85"/>
      <c r="BM1255" s="84"/>
      <c r="BN1255" s="1001"/>
      <c r="BO1255" s="968"/>
      <c r="BP1255" s="955"/>
      <c r="BQ1255" s="85"/>
      <c r="BR1255" s="84"/>
      <c r="BS1255" s="1001"/>
      <c r="BT1255" s="968"/>
      <c r="BU1255" s="955"/>
      <c r="BV1255" s="85"/>
      <c r="BW1255" s="84"/>
      <c r="BX1255" s="1001"/>
      <c r="BY1255" s="968"/>
      <c r="BZ1255" s="955"/>
      <c r="CA1255" s="1005"/>
      <c r="CB1255" s="1021"/>
      <c r="CC1255" s="946">
        <f t="shared" si="538"/>
        <v>0</v>
      </c>
    </row>
    <row r="1256" spans="1:81" ht="18" customHeight="1" thickBot="1">
      <c r="A1256" s="1180"/>
      <c r="B1256" s="1143"/>
      <c r="C1256" s="1145" t="s">
        <v>40</v>
      </c>
      <c r="D1256" s="44" t="s">
        <v>8</v>
      </c>
      <c r="E1256" s="35"/>
      <c r="F1256" s="1001"/>
      <c r="G1256" s="1045">
        <f>E1259*F1225-H1256</f>
        <v>0</v>
      </c>
      <c r="H1256" s="1095"/>
      <c r="I1256" s="44" t="s">
        <v>8</v>
      </c>
      <c r="J1256" s="35"/>
      <c r="K1256" s="1001"/>
      <c r="L1256" s="1045">
        <f>J1259*K1225-M1256</f>
        <v>0</v>
      </c>
      <c r="M1256" s="1095"/>
      <c r="N1256" s="44" t="s">
        <v>8</v>
      </c>
      <c r="O1256" s="35"/>
      <c r="P1256" s="1001"/>
      <c r="Q1256" s="1045">
        <f>O1259*P1225-R1256</f>
        <v>0</v>
      </c>
      <c r="R1256" s="961">
        <f>IF(O1256="",0,ROUND(SUM(R1225:R1239)*O1256*P1225*1.35/職員設定!$C$7,0))</f>
        <v>0</v>
      </c>
      <c r="S1256" s="44" t="s">
        <v>8</v>
      </c>
      <c r="T1256" s="35"/>
      <c r="U1256" s="1001"/>
      <c r="V1256" s="1045">
        <f>T1259*U1225-W1256</f>
        <v>0</v>
      </c>
      <c r="W1256" s="961">
        <f>IF(T1256="",0,ROUND(SUM(W1225:W1239)*T1256*U1225*1.35/職員設定!$C$7,0))</f>
        <v>0</v>
      </c>
      <c r="X1256" s="44" t="s">
        <v>8</v>
      </c>
      <c r="Y1256" s="35"/>
      <c r="Z1256" s="1001"/>
      <c r="AA1256" s="1045">
        <f>Y1259*Z1225-AB1256</f>
        <v>0</v>
      </c>
      <c r="AB1256" s="961">
        <f>IF(Y1256="",0,ROUND(SUM(AB1225:AB1239)*Y1256*Z1225*1.35/職員設定!$C$7,0))</f>
        <v>0</v>
      </c>
      <c r="AC1256" s="44" t="s">
        <v>8</v>
      </c>
      <c r="AD1256" s="35"/>
      <c r="AE1256" s="1001"/>
      <c r="AF1256" s="1045">
        <f>AD1259*AE1225-AG1256</f>
        <v>0</v>
      </c>
      <c r="AG1256" s="961">
        <f>IF(AD1256="",0,ROUND(SUM(AG1225:AG1239)*AD1256*AE1225*1.35/職員設定!$C$7,0))</f>
        <v>0</v>
      </c>
      <c r="AH1256" s="44" t="s">
        <v>8</v>
      </c>
      <c r="AI1256" s="35"/>
      <c r="AJ1256" s="1001"/>
      <c r="AK1256" s="1045">
        <f>AI1259*AJ1225-AL1256</f>
        <v>0</v>
      </c>
      <c r="AL1256" s="961">
        <f>IF(AI1256="",0,ROUND(SUM(AL1225:AL1239)*AI1256*AJ1225*1.35/職員設定!$C$7,0))</f>
        <v>0</v>
      </c>
      <c r="AM1256" s="44" t="s">
        <v>8</v>
      </c>
      <c r="AN1256" s="35"/>
      <c r="AO1256" s="1001"/>
      <c r="AP1256" s="1045">
        <f>AN1259*AO1225-AQ1256</f>
        <v>0</v>
      </c>
      <c r="AQ1256" s="961">
        <f>IF(AN1256="",0,ROUND(SUM(AQ1225:AQ1239)*AN1256*AO1225*1.35/職員設定!$C$7,0))</f>
        <v>0</v>
      </c>
      <c r="AR1256" s="44" t="s">
        <v>8</v>
      </c>
      <c r="AS1256" s="35"/>
      <c r="AT1256" s="1001"/>
      <c r="AU1256" s="1045">
        <f>AS1259*AT1225-AV1256</f>
        <v>0</v>
      </c>
      <c r="AV1256" s="961">
        <f>IF(AS1256="",0,ROUND(SUM(AV1225:AV1239)*AS1256*AT1225*1.35/職員設定!$C$7,0))</f>
        <v>0</v>
      </c>
      <c r="AW1256" s="44" t="s">
        <v>8</v>
      </c>
      <c r="AX1256" s="35"/>
      <c r="AY1256" s="1001"/>
      <c r="AZ1256" s="1045">
        <f>AX1259*AY1225-BA1256</f>
        <v>0</v>
      </c>
      <c r="BA1256" s="961">
        <f>IF(AX1256="",0,ROUND(SUM(BA1225:BA1239)*AX1256*AY1225*1.35/職員設定!$C$7,0))</f>
        <v>0</v>
      </c>
      <c r="BB1256" s="44" t="s">
        <v>8</v>
      </c>
      <c r="BC1256" s="35"/>
      <c r="BD1256" s="1001"/>
      <c r="BE1256" s="1045">
        <f>BC1259*BD1225-BF1256</f>
        <v>0</v>
      </c>
      <c r="BF1256" s="961">
        <f>IF(BC1256="",0,ROUND(SUM(BF1225:BF1239)*BC1256*BD1225*1.35/職員設定!$C$7,0))</f>
        <v>0</v>
      </c>
      <c r="BG1256" s="44" t="s">
        <v>8</v>
      </c>
      <c r="BH1256" s="35"/>
      <c r="BI1256" s="1001"/>
      <c r="BJ1256" s="1045">
        <f>BH1259*BI1225-BK1256</f>
        <v>0</v>
      </c>
      <c r="BK1256" s="961">
        <f>IF(BH1256="",0,ROUND(SUM(BK1225:BK1239)*BH1256*BI1225*1.35/職員設定!$C$7,0))</f>
        <v>0</v>
      </c>
      <c r="BL1256" s="75"/>
      <c r="BM1256" s="82"/>
      <c r="BN1256" s="1001"/>
      <c r="BO1256" s="966"/>
      <c r="BP1256" s="953"/>
      <c r="BQ1256" s="75"/>
      <c r="BR1256" s="82"/>
      <c r="BS1256" s="1001"/>
      <c r="BT1256" s="966"/>
      <c r="BU1256" s="953"/>
      <c r="BV1256" s="75"/>
      <c r="BW1256" s="82"/>
      <c r="BX1256" s="1001"/>
      <c r="BY1256" s="966"/>
      <c r="BZ1256" s="953"/>
      <c r="CA1256" s="1082">
        <f t="shared" ref="CA1256" si="543">BJ1256+BK1256+BE1256+BF1256+AZ1256+BA1256+AU1256+AV1256+AP1256+AQ1256+AK1256+AL1256+AF1256+AG1256+AA1256+AB1256+V1256+W1256+Q1256+R1256+L1256+M1256+G1256+H1256</f>
        <v>0</v>
      </c>
      <c r="CB1256" s="1024">
        <f t="shared" ref="CB1256" si="544">H1256+M1256</f>
        <v>0</v>
      </c>
      <c r="CC1256" s="946">
        <f t="shared" si="538"/>
        <v>0</v>
      </c>
    </row>
    <row r="1257" spans="1:81" ht="18" customHeight="1" thickBot="1">
      <c r="A1257" s="1180"/>
      <c r="B1257" s="1143"/>
      <c r="C1257" s="1146"/>
      <c r="D1257" s="48" t="s">
        <v>38</v>
      </c>
      <c r="E1257" s="33"/>
      <c r="F1257" s="1001"/>
      <c r="G1257" s="1046"/>
      <c r="H1257" s="1096"/>
      <c r="I1257" s="48" t="s">
        <v>38</v>
      </c>
      <c r="J1257" s="33"/>
      <c r="K1257" s="1001"/>
      <c r="L1257" s="1046"/>
      <c r="M1257" s="1096"/>
      <c r="N1257" s="48" t="s">
        <v>38</v>
      </c>
      <c r="O1257" s="33"/>
      <c r="P1257" s="1001"/>
      <c r="Q1257" s="1046"/>
      <c r="R1257" s="979"/>
      <c r="S1257" s="48" t="s">
        <v>38</v>
      </c>
      <c r="T1257" s="33"/>
      <c r="U1257" s="1001"/>
      <c r="V1257" s="1046"/>
      <c r="W1257" s="979"/>
      <c r="X1257" s="48" t="s">
        <v>38</v>
      </c>
      <c r="Y1257" s="33"/>
      <c r="Z1257" s="1001"/>
      <c r="AA1257" s="1046"/>
      <c r="AB1257" s="979"/>
      <c r="AC1257" s="48" t="s">
        <v>38</v>
      </c>
      <c r="AD1257" s="33"/>
      <c r="AE1257" s="1001"/>
      <c r="AF1257" s="1046"/>
      <c r="AG1257" s="979"/>
      <c r="AH1257" s="48" t="s">
        <v>38</v>
      </c>
      <c r="AI1257" s="33"/>
      <c r="AJ1257" s="1001"/>
      <c r="AK1257" s="1046"/>
      <c r="AL1257" s="979"/>
      <c r="AM1257" s="48" t="s">
        <v>38</v>
      </c>
      <c r="AN1257" s="33"/>
      <c r="AO1257" s="1001"/>
      <c r="AP1257" s="1046"/>
      <c r="AQ1257" s="979"/>
      <c r="AR1257" s="48" t="s">
        <v>38</v>
      </c>
      <c r="AS1257" s="33"/>
      <c r="AT1257" s="1001"/>
      <c r="AU1257" s="1046"/>
      <c r="AV1257" s="979"/>
      <c r="AW1257" s="48" t="s">
        <v>38</v>
      </c>
      <c r="AX1257" s="33"/>
      <c r="AY1257" s="1001"/>
      <c r="AZ1257" s="1046"/>
      <c r="BA1257" s="979"/>
      <c r="BB1257" s="48" t="s">
        <v>38</v>
      </c>
      <c r="BC1257" s="33"/>
      <c r="BD1257" s="1001"/>
      <c r="BE1257" s="1046"/>
      <c r="BF1257" s="979"/>
      <c r="BG1257" s="48" t="s">
        <v>38</v>
      </c>
      <c r="BH1257" s="33"/>
      <c r="BI1257" s="1001"/>
      <c r="BJ1257" s="1046"/>
      <c r="BK1257" s="979"/>
      <c r="BL1257" s="79"/>
      <c r="BM1257" s="80"/>
      <c r="BN1257" s="1001"/>
      <c r="BO1257" s="967"/>
      <c r="BP1257" s="954"/>
      <c r="BQ1257" s="79"/>
      <c r="BR1257" s="80"/>
      <c r="BS1257" s="1001"/>
      <c r="BT1257" s="967"/>
      <c r="BU1257" s="954"/>
      <c r="BV1257" s="79"/>
      <c r="BW1257" s="80"/>
      <c r="BX1257" s="1001"/>
      <c r="BY1257" s="967"/>
      <c r="BZ1257" s="954"/>
      <c r="CA1257" s="1004"/>
      <c r="CB1257" s="1020"/>
      <c r="CC1257" s="946"/>
    </row>
    <row r="1258" spans="1:81" s="230" customFormat="1" ht="18" customHeight="1" thickBot="1">
      <c r="A1258" s="1180"/>
      <c r="B1258" s="1143"/>
      <c r="C1258" s="1146"/>
      <c r="D1258" s="468" t="s">
        <v>9</v>
      </c>
      <c r="E1258" s="6">
        <f>ROUND(E1256*職員設定!Q30,0)</f>
        <v>0</v>
      </c>
      <c r="F1258" s="1001"/>
      <c r="G1258" s="1046"/>
      <c r="H1258" s="1096"/>
      <c r="I1258" s="468" t="s">
        <v>9</v>
      </c>
      <c r="J1258" s="6">
        <f>ROUND(J1256*職員設定!Q30,0)</f>
        <v>0</v>
      </c>
      <c r="K1258" s="1001"/>
      <c r="L1258" s="1046"/>
      <c r="M1258" s="1096"/>
      <c r="N1258" s="468" t="s">
        <v>9</v>
      </c>
      <c r="O1258" s="6">
        <f>ROUND(O1256*職員設定!$Q$30,0)</f>
        <v>0</v>
      </c>
      <c r="P1258" s="1001"/>
      <c r="Q1258" s="1046"/>
      <c r="R1258" s="979"/>
      <c r="S1258" s="468" t="s">
        <v>9</v>
      </c>
      <c r="T1258" s="6">
        <f>ROUND(T1256*職員設定!$Q$30,0)</f>
        <v>0</v>
      </c>
      <c r="U1258" s="1001"/>
      <c r="V1258" s="1046"/>
      <c r="W1258" s="979"/>
      <c r="X1258" s="468" t="s">
        <v>9</v>
      </c>
      <c r="Y1258" s="6">
        <f>ROUND(Y1256*職員設定!$Q$30,0)</f>
        <v>0</v>
      </c>
      <c r="Z1258" s="1001"/>
      <c r="AA1258" s="1046"/>
      <c r="AB1258" s="979"/>
      <c r="AC1258" s="468" t="s">
        <v>9</v>
      </c>
      <c r="AD1258" s="6">
        <f>ROUND(AD1256*職員設定!$Q$30,0)</f>
        <v>0</v>
      </c>
      <c r="AE1258" s="1001"/>
      <c r="AF1258" s="1046"/>
      <c r="AG1258" s="979"/>
      <c r="AH1258" s="468" t="s">
        <v>9</v>
      </c>
      <c r="AI1258" s="6">
        <f>ROUND(AI1256*職員設定!$Q$30,0)</f>
        <v>0</v>
      </c>
      <c r="AJ1258" s="1001"/>
      <c r="AK1258" s="1046"/>
      <c r="AL1258" s="979"/>
      <c r="AM1258" s="468" t="s">
        <v>9</v>
      </c>
      <c r="AN1258" s="6">
        <f>ROUND(AN1256*職員設定!$Q$30,0)</f>
        <v>0</v>
      </c>
      <c r="AO1258" s="1001"/>
      <c r="AP1258" s="1046"/>
      <c r="AQ1258" s="979"/>
      <c r="AR1258" s="468" t="s">
        <v>9</v>
      </c>
      <c r="AS1258" s="6">
        <f>ROUND(AS1256*職員設定!$Q$30,0)</f>
        <v>0</v>
      </c>
      <c r="AT1258" s="1001"/>
      <c r="AU1258" s="1046"/>
      <c r="AV1258" s="979"/>
      <c r="AW1258" s="468" t="s">
        <v>9</v>
      </c>
      <c r="AX1258" s="6">
        <f>ROUND(AX1256*職員設定!$Q$30,0)</f>
        <v>0</v>
      </c>
      <c r="AY1258" s="1001"/>
      <c r="AZ1258" s="1046"/>
      <c r="BA1258" s="979"/>
      <c r="BB1258" s="468" t="s">
        <v>9</v>
      </c>
      <c r="BC1258" s="6">
        <f>ROUND(BC1256*職員設定!$Q$30,0)</f>
        <v>0</v>
      </c>
      <c r="BD1258" s="1001"/>
      <c r="BE1258" s="1046"/>
      <c r="BF1258" s="979"/>
      <c r="BG1258" s="468" t="s">
        <v>9</v>
      </c>
      <c r="BH1258" s="6">
        <f>ROUND(BH1256*職員設定!$Q$30,0)</f>
        <v>0</v>
      </c>
      <c r="BI1258" s="1001"/>
      <c r="BJ1258" s="1046"/>
      <c r="BK1258" s="979"/>
      <c r="BL1258" s="434"/>
      <c r="BM1258" s="28"/>
      <c r="BN1258" s="1001"/>
      <c r="BO1258" s="967"/>
      <c r="BP1258" s="954"/>
      <c r="BQ1258" s="434"/>
      <c r="BR1258" s="28"/>
      <c r="BS1258" s="1001"/>
      <c r="BT1258" s="967"/>
      <c r="BU1258" s="954"/>
      <c r="BV1258" s="434"/>
      <c r="BW1258" s="28"/>
      <c r="BX1258" s="1001"/>
      <c r="BY1258" s="967"/>
      <c r="BZ1258" s="954"/>
      <c r="CA1258" s="1004"/>
      <c r="CB1258" s="1020"/>
      <c r="CC1258" s="946"/>
    </row>
    <row r="1259" spans="1:81" ht="18" customHeight="1" thickBot="1">
      <c r="A1259" s="1180"/>
      <c r="B1259" s="1143"/>
      <c r="C1259" s="1147"/>
      <c r="D1259" s="53" t="s">
        <v>10</v>
      </c>
      <c r="E1259" s="19">
        <f>E1257-E1258</f>
        <v>0</v>
      </c>
      <c r="F1259" s="1001"/>
      <c r="G1259" s="1047"/>
      <c r="H1259" s="1097"/>
      <c r="I1259" s="53" t="s">
        <v>10</v>
      </c>
      <c r="J1259" s="19">
        <f>J1257-J1258</f>
        <v>0</v>
      </c>
      <c r="K1259" s="1001"/>
      <c r="L1259" s="1047"/>
      <c r="M1259" s="1097"/>
      <c r="N1259" s="53" t="s">
        <v>10</v>
      </c>
      <c r="O1259" s="19">
        <f>O1257-O1258</f>
        <v>0</v>
      </c>
      <c r="P1259" s="1001"/>
      <c r="Q1259" s="1047"/>
      <c r="R1259" s="980"/>
      <c r="S1259" s="53" t="s">
        <v>10</v>
      </c>
      <c r="T1259" s="19">
        <f>T1257-T1258</f>
        <v>0</v>
      </c>
      <c r="U1259" s="1001"/>
      <c r="V1259" s="1047"/>
      <c r="W1259" s="980"/>
      <c r="X1259" s="53" t="s">
        <v>10</v>
      </c>
      <c r="Y1259" s="19">
        <f>Y1257-Y1258</f>
        <v>0</v>
      </c>
      <c r="Z1259" s="1001"/>
      <c r="AA1259" s="1047"/>
      <c r="AB1259" s="980"/>
      <c r="AC1259" s="53" t="s">
        <v>10</v>
      </c>
      <c r="AD1259" s="19">
        <f>AD1257-AD1258</f>
        <v>0</v>
      </c>
      <c r="AE1259" s="1001"/>
      <c r="AF1259" s="1047"/>
      <c r="AG1259" s="980"/>
      <c r="AH1259" s="53" t="s">
        <v>10</v>
      </c>
      <c r="AI1259" s="19">
        <f>AI1257-AI1258</f>
        <v>0</v>
      </c>
      <c r="AJ1259" s="1001"/>
      <c r="AK1259" s="1047"/>
      <c r="AL1259" s="980"/>
      <c r="AM1259" s="53" t="s">
        <v>10</v>
      </c>
      <c r="AN1259" s="19">
        <f>AN1257-AN1258</f>
        <v>0</v>
      </c>
      <c r="AO1259" s="1001"/>
      <c r="AP1259" s="1047"/>
      <c r="AQ1259" s="980"/>
      <c r="AR1259" s="53" t="s">
        <v>10</v>
      </c>
      <c r="AS1259" s="19">
        <f>AS1257-AS1258</f>
        <v>0</v>
      </c>
      <c r="AT1259" s="1001"/>
      <c r="AU1259" s="1047"/>
      <c r="AV1259" s="980"/>
      <c r="AW1259" s="53" t="s">
        <v>10</v>
      </c>
      <c r="AX1259" s="19">
        <f>AX1257-AX1258</f>
        <v>0</v>
      </c>
      <c r="AY1259" s="1001"/>
      <c r="AZ1259" s="1047"/>
      <c r="BA1259" s="980"/>
      <c r="BB1259" s="53" t="s">
        <v>10</v>
      </c>
      <c r="BC1259" s="19">
        <f>BC1257-BC1258</f>
        <v>0</v>
      </c>
      <c r="BD1259" s="1001"/>
      <c r="BE1259" s="1047"/>
      <c r="BF1259" s="980"/>
      <c r="BG1259" s="53" t="s">
        <v>10</v>
      </c>
      <c r="BH1259" s="19">
        <f>BH1257-BH1258</f>
        <v>0</v>
      </c>
      <c r="BI1259" s="1001"/>
      <c r="BJ1259" s="1047"/>
      <c r="BK1259" s="980"/>
      <c r="BL1259" s="85"/>
      <c r="BM1259" s="84"/>
      <c r="BN1259" s="1001"/>
      <c r="BO1259" s="968"/>
      <c r="BP1259" s="955"/>
      <c r="BQ1259" s="85"/>
      <c r="BR1259" s="84"/>
      <c r="BS1259" s="1001"/>
      <c r="BT1259" s="968"/>
      <c r="BU1259" s="955"/>
      <c r="BV1259" s="85"/>
      <c r="BW1259" s="84"/>
      <c r="BX1259" s="1001"/>
      <c r="BY1259" s="968"/>
      <c r="BZ1259" s="955"/>
      <c r="CA1259" s="1005"/>
      <c r="CB1259" s="1021"/>
      <c r="CC1259" s="946">
        <f t="shared" ref="CC1259" si="545">BK1259+BF1259+BA1259+AV1259+AQ1259+AL1259+AG1259+AB1259+W1259+R1259</f>
        <v>0</v>
      </c>
    </row>
    <row r="1260" spans="1:81" ht="18" customHeight="1" thickBot="1">
      <c r="A1260" s="1180"/>
      <c r="B1260" s="1143"/>
      <c r="C1260" s="1146" t="s">
        <v>43</v>
      </c>
      <c r="D1260" s="48" t="s">
        <v>11</v>
      </c>
      <c r="E1260" s="36"/>
      <c r="F1260" s="1001"/>
      <c r="G1260" s="1046">
        <f>E1263*F1225-H1260</f>
        <v>0</v>
      </c>
      <c r="H1260" s="1095"/>
      <c r="I1260" s="48" t="s">
        <v>11</v>
      </c>
      <c r="J1260" s="36"/>
      <c r="K1260" s="1001"/>
      <c r="L1260" s="1046">
        <f>J1263*K1225-M1260</f>
        <v>0</v>
      </c>
      <c r="M1260" s="1095"/>
      <c r="N1260" s="48" t="s">
        <v>11</v>
      </c>
      <c r="O1260" s="36"/>
      <c r="P1260" s="1001"/>
      <c r="Q1260" s="1046">
        <f>O1263*P1225-R1260</f>
        <v>0</v>
      </c>
      <c r="R1260" s="961">
        <f>IF(O1260="",0,ROUND(SUM(R1225:R1239)*O1260*P1225*0.25/職員設定!$C$7,0))</f>
        <v>0</v>
      </c>
      <c r="S1260" s="48" t="s">
        <v>11</v>
      </c>
      <c r="T1260" s="36"/>
      <c r="U1260" s="1001"/>
      <c r="V1260" s="1046">
        <f>T1263*U1225-W1260</f>
        <v>0</v>
      </c>
      <c r="W1260" s="961">
        <f>IF(T1260="",0,ROUND(SUM(W1225:W1239)*T1260*U1225*0.25/職員設定!$C$7,0))</f>
        <v>0</v>
      </c>
      <c r="X1260" s="48" t="s">
        <v>11</v>
      </c>
      <c r="Y1260" s="36"/>
      <c r="Z1260" s="1001"/>
      <c r="AA1260" s="1046">
        <f>Y1263*Z1225-AB1260</f>
        <v>0</v>
      </c>
      <c r="AB1260" s="961">
        <f>IF(Y1260="",0,ROUND(SUM(AB1225:AB1239)*Y1260*Z1225*0.25/職員設定!$C$7,0))</f>
        <v>0</v>
      </c>
      <c r="AC1260" s="48" t="s">
        <v>11</v>
      </c>
      <c r="AD1260" s="36"/>
      <c r="AE1260" s="1001"/>
      <c r="AF1260" s="1046">
        <f>AD1263*AE1225-AG1260</f>
        <v>0</v>
      </c>
      <c r="AG1260" s="961">
        <f>IF(AD1260="",0,ROUND(SUM(AG1225:AG1239)*AD1260*AE1225*0.25/職員設定!$C$7,0))</f>
        <v>0</v>
      </c>
      <c r="AH1260" s="48" t="s">
        <v>11</v>
      </c>
      <c r="AI1260" s="36"/>
      <c r="AJ1260" s="1001"/>
      <c r="AK1260" s="1046">
        <f>AI1263*AJ1225-AL1260</f>
        <v>0</v>
      </c>
      <c r="AL1260" s="961">
        <f>IF(AI1260="",0,ROUND(SUM(AL1225:AL1239)*AI1260*AJ1225*0.25/職員設定!$C$7,0))</f>
        <v>0</v>
      </c>
      <c r="AM1260" s="48" t="s">
        <v>11</v>
      </c>
      <c r="AN1260" s="36"/>
      <c r="AO1260" s="1001"/>
      <c r="AP1260" s="1046">
        <f>AN1263*AO1225-AQ1260</f>
        <v>0</v>
      </c>
      <c r="AQ1260" s="961">
        <f>IF(AN1260="",0,ROUND(SUM(AQ1225:AQ1239)*AN1260*AO1225*0.25/職員設定!$C$7,0))</f>
        <v>0</v>
      </c>
      <c r="AR1260" s="48" t="s">
        <v>11</v>
      </c>
      <c r="AS1260" s="36"/>
      <c r="AT1260" s="1001"/>
      <c r="AU1260" s="1046">
        <f>AS1263*AT1225-AV1260</f>
        <v>0</v>
      </c>
      <c r="AV1260" s="961">
        <f>IF(AS1260="",0,ROUND(SUM(AV1225:AV1239)*AS1260*AT1225*0.25/職員設定!$C$7,0))</f>
        <v>0</v>
      </c>
      <c r="AW1260" s="48" t="s">
        <v>11</v>
      </c>
      <c r="AX1260" s="36"/>
      <c r="AY1260" s="1001"/>
      <c r="AZ1260" s="1046">
        <f>AX1263*AY1225-BA1260</f>
        <v>0</v>
      </c>
      <c r="BA1260" s="961">
        <f>IF(AX1260="",0,ROUND(SUM(BA1225:BA1239)*AX1260*AY1225*0.25/職員設定!$C$7,0))</f>
        <v>0</v>
      </c>
      <c r="BB1260" s="48" t="s">
        <v>11</v>
      </c>
      <c r="BC1260" s="36"/>
      <c r="BD1260" s="1001"/>
      <c r="BE1260" s="1046">
        <f>BC1263*BD1225-BF1260</f>
        <v>0</v>
      </c>
      <c r="BF1260" s="961">
        <f>IF(BC1260="",0,ROUND(SUM(BF1225:BF1239)*BC1260*BD1225*0.25/職員設定!$C$7,0))</f>
        <v>0</v>
      </c>
      <c r="BG1260" s="48" t="s">
        <v>11</v>
      </c>
      <c r="BH1260" s="36"/>
      <c r="BI1260" s="1001"/>
      <c r="BJ1260" s="1046">
        <f>BH1263*BI1225-BK1260</f>
        <v>0</v>
      </c>
      <c r="BK1260" s="961">
        <f>IF(BH1260="",0,ROUND(SUM(BK1225:BK1239)*BH1260*BI1225*0.25/職員設定!$C$7,0))</f>
        <v>0</v>
      </c>
      <c r="BL1260" s="79"/>
      <c r="BM1260" s="86"/>
      <c r="BN1260" s="1001"/>
      <c r="BO1260" s="969"/>
      <c r="BP1260" s="953"/>
      <c r="BQ1260" s="79"/>
      <c r="BR1260" s="86"/>
      <c r="BS1260" s="1001"/>
      <c r="BT1260" s="969"/>
      <c r="BU1260" s="953"/>
      <c r="BV1260" s="79"/>
      <c r="BW1260" s="86"/>
      <c r="BX1260" s="1001"/>
      <c r="BY1260" s="969"/>
      <c r="BZ1260" s="953"/>
      <c r="CA1260" s="1082">
        <f t="shared" ref="CA1260" si="546">BJ1260+BK1260+BE1260+BF1260+AZ1260+BA1260+AU1260+AV1260+AP1260+AQ1260+AK1260+AL1260+AF1260+AG1260+AA1260+AB1260+V1260+W1260+Q1260+R1260+L1260+M1260+G1260+H1260</f>
        <v>0</v>
      </c>
      <c r="CB1260" s="1024">
        <f t="shared" ref="CB1260" si="547">H1260+M1260</f>
        <v>0</v>
      </c>
      <c r="CC1260" s="946">
        <f>BK1260+BF1260+BA1260+AV1260+AQ1260+AL1260+AG1260+AB1260+W1260+R1260</f>
        <v>0</v>
      </c>
    </row>
    <row r="1261" spans="1:81" ht="18" customHeight="1" thickBot="1">
      <c r="A1261" s="1180"/>
      <c r="B1261" s="1143"/>
      <c r="C1261" s="1146"/>
      <c r="D1261" s="48" t="s">
        <v>38</v>
      </c>
      <c r="E1261" s="33"/>
      <c r="F1261" s="1001"/>
      <c r="G1261" s="1046"/>
      <c r="H1261" s="1096"/>
      <c r="I1261" s="48" t="s">
        <v>38</v>
      </c>
      <c r="J1261" s="33"/>
      <c r="K1261" s="1001"/>
      <c r="L1261" s="1046"/>
      <c r="M1261" s="1096"/>
      <c r="N1261" s="48" t="s">
        <v>38</v>
      </c>
      <c r="O1261" s="33">
        <v>0</v>
      </c>
      <c r="P1261" s="1001"/>
      <c r="Q1261" s="1046"/>
      <c r="R1261" s="979"/>
      <c r="S1261" s="48" t="s">
        <v>38</v>
      </c>
      <c r="T1261" s="33">
        <v>0</v>
      </c>
      <c r="U1261" s="1001"/>
      <c r="V1261" s="1046"/>
      <c r="W1261" s="979"/>
      <c r="X1261" s="48" t="s">
        <v>38</v>
      </c>
      <c r="Y1261" s="33">
        <v>0</v>
      </c>
      <c r="Z1261" s="1001"/>
      <c r="AA1261" s="1046"/>
      <c r="AB1261" s="979"/>
      <c r="AC1261" s="48" t="s">
        <v>38</v>
      </c>
      <c r="AD1261" s="33">
        <v>0</v>
      </c>
      <c r="AE1261" s="1001"/>
      <c r="AF1261" s="1046"/>
      <c r="AG1261" s="979"/>
      <c r="AH1261" s="48" t="s">
        <v>38</v>
      </c>
      <c r="AI1261" s="33">
        <v>0</v>
      </c>
      <c r="AJ1261" s="1001"/>
      <c r="AK1261" s="1046"/>
      <c r="AL1261" s="979"/>
      <c r="AM1261" s="48" t="s">
        <v>38</v>
      </c>
      <c r="AN1261" s="33">
        <v>0</v>
      </c>
      <c r="AO1261" s="1001"/>
      <c r="AP1261" s="1046"/>
      <c r="AQ1261" s="979"/>
      <c r="AR1261" s="48" t="s">
        <v>38</v>
      </c>
      <c r="AS1261" s="33">
        <v>0</v>
      </c>
      <c r="AT1261" s="1001"/>
      <c r="AU1261" s="1046"/>
      <c r="AV1261" s="979"/>
      <c r="AW1261" s="48" t="s">
        <v>38</v>
      </c>
      <c r="AX1261" s="33">
        <v>0</v>
      </c>
      <c r="AY1261" s="1001"/>
      <c r="AZ1261" s="1046"/>
      <c r="BA1261" s="979"/>
      <c r="BB1261" s="48" t="s">
        <v>38</v>
      </c>
      <c r="BC1261" s="33">
        <v>0</v>
      </c>
      <c r="BD1261" s="1001"/>
      <c r="BE1261" s="1046"/>
      <c r="BF1261" s="979"/>
      <c r="BG1261" s="48" t="s">
        <v>38</v>
      </c>
      <c r="BH1261" s="33">
        <v>0</v>
      </c>
      <c r="BI1261" s="1001"/>
      <c r="BJ1261" s="1046"/>
      <c r="BK1261" s="979"/>
      <c r="BL1261" s="79"/>
      <c r="BM1261" s="80"/>
      <c r="BN1261" s="1001"/>
      <c r="BO1261" s="967"/>
      <c r="BP1261" s="954"/>
      <c r="BQ1261" s="79"/>
      <c r="BR1261" s="80"/>
      <c r="BS1261" s="1001"/>
      <c r="BT1261" s="967"/>
      <c r="BU1261" s="954"/>
      <c r="BV1261" s="79"/>
      <c r="BW1261" s="80"/>
      <c r="BX1261" s="1001"/>
      <c r="BY1261" s="967"/>
      <c r="BZ1261" s="954"/>
      <c r="CA1261" s="1004"/>
      <c r="CB1261" s="1020"/>
      <c r="CC1261" s="946"/>
    </row>
    <row r="1262" spans="1:81" s="230" customFormat="1" ht="18" customHeight="1" thickBot="1">
      <c r="A1262" s="1180"/>
      <c r="B1262" s="1143"/>
      <c r="C1262" s="1146"/>
      <c r="D1262" s="468" t="s">
        <v>12</v>
      </c>
      <c r="E1262" s="6">
        <f>ROUND(E1260*職員設定!R30,0)</f>
        <v>0</v>
      </c>
      <c r="F1262" s="1001"/>
      <c r="G1262" s="1046"/>
      <c r="H1262" s="1096"/>
      <c r="I1262" s="468" t="s">
        <v>12</v>
      </c>
      <c r="J1262" s="6">
        <f>ROUND(J1260*職員設定!R30,0)</f>
        <v>0</v>
      </c>
      <c r="K1262" s="1001"/>
      <c r="L1262" s="1046"/>
      <c r="M1262" s="1096"/>
      <c r="N1262" s="468" t="s">
        <v>12</v>
      </c>
      <c r="O1262" s="6">
        <f>ROUND(O1260*職員設定!$R$30,0)</f>
        <v>0</v>
      </c>
      <c r="P1262" s="1001"/>
      <c r="Q1262" s="1046"/>
      <c r="R1262" s="979"/>
      <c r="S1262" s="468" t="s">
        <v>12</v>
      </c>
      <c r="T1262" s="6">
        <f>ROUND(T1260*職員設定!$R$30,0)</f>
        <v>0</v>
      </c>
      <c r="U1262" s="1001"/>
      <c r="V1262" s="1046"/>
      <c r="W1262" s="979"/>
      <c r="X1262" s="468" t="s">
        <v>12</v>
      </c>
      <c r="Y1262" s="6">
        <f>ROUND(Y1260*職員設定!$R$30,0)</f>
        <v>0</v>
      </c>
      <c r="Z1262" s="1001"/>
      <c r="AA1262" s="1046"/>
      <c r="AB1262" s="979"/>
      <c r="AC1262" s="468" t="s">
        <v>12</v>
      </c>
      <c r="AD1262" s="6">
        <f>ROUND(AD1260*職員設定!$R$30,0)</f>
        <v>0</v>
      </c>
      <c r="AE1262" s="1001"/>
      <c r="AF1262" s="1046"/>
      <c r="AG1262" s="979"/>
      <c r="AH1262" s="468" t="s">
        <v>12</v>
      </c>
      <c r="AI1262" s="6">
        <f>ROUND(AI1260*職員設定!$R$30,0)</f>
        <v>0</v>
      </c>
      <c r="AJ1262" s="1001"/>
      <c r="AK1262" s="1046"/>
      <c r="AL1262" s="979"/>
      <c r="AM1262" s="468" t="s">
        <v>12</v>
      </c>
      <c r="AN1262" s="6">
        <f>ROUND(AN1260*職員設定!$R$30,0)</f>
        <v>0</v>
      </c>
      <c r="AO1262" s="1001"/>
      <c r="AP1262" s="1046"/>
      <c r="AQ1262" s="979"/>
      <c r="AR1262" s="468" t="s">
        <v>12</v>
      </c>
      <c r="AS1262" s="6">
        <f>ROUND(AS1260*職員設定!$R$30,0)</f>
        <v>0</v>
      </c>
      <c r="AT1262" s="1001"/>
      <c r="AU1262" s="1046"/>
      <c r="AV1262" s="979"/>
      <c r="AW1262" s="468" t="s">
        <v>12</v>
      </c>
      <c r="AX1262" s="6">
        <f>ROUND(AX1260*職員設定!$R$30,0)</f>
        <v>0</v>
      </c>
      <c r="AY1262" s="1001"/>
      <c r="AZ1262" s="1046"/>
      <c r="BA1262" s="979"/>
      <c r="BB1262" s="468" t="s">
        <v>12</v>
      </c>
      <c r="BC1262" s="6">
        <f>ROUND(BC1260*職員設定!$R$30,0)</f>
        <v>0</v>
      </c>
      <c r="BD1262" s="1001"/>
      <c r="BE1262" s="1046"/>
      <c r="BF1262" s="979"/>
      <c r="BG1262" s="468" t="s">
        <v>12</v>
      </c>
      <c r="BH1262" s="6">
        <f>ROUND(BH1260*職員設定!$R$30,0)</f>
        <v>0</v>
      </c>
      <c r="BI1262" s="1001"/>
      <c r="BJ1262" s="1046"/>
      <c r="BK1262" s="979"/>
      <c r="BL1262" s="434"/>
      <c r="BM1262" s="28"/>
      <c r="BN1262" s="1001"/>
      <c r="BO1262" s="967"/>
      <c r="BP1262" s="954"/>
      <c r="BQ1262" s="434"/>
      <c r="BR1262" s="28"/>
      <c r="BS1262" s="1001"/>
      <c r="BT1262" s="967"/>
      <c r="BU1262" s="954"/>
      <c r="BV1262" s="434"/>
      <c r="BW1262" s="28"/>
      <c r="BX1262" s="1001"/>
      <c r="BY1262" s="967"/>
      <c r="BZ1262" s="954"/>
      <c r="CA1262" s="1004"/>
      <c r="CB1262" s="1020"/>
      <c r="CC1262" s="946"/>
    </row>
    <row r="1263" spans="1:81" ht="18" customHeight="1" thickBot="1">
      <c r="A1263" s="1180"/>
      <c r="B1263" s="1144"/>
      <c r="C1263" s="1147"/>
      <c r="D1263" s="54" t="s">
        <v>13</v>
      </c>
      <c r="E1263" s="20">
        <f>E1261-E1262</f>
        <v>0</v>
      </c>
      <c r="F1263" s="1001"/>
      <c r="G1263" s="1047"/>
      <c r="H1263" s="1097"/>
      <c r="I1263" s="54" t="s">
        <v>13</v>
      </c>
      <c r="J1263" s="20">
        <f>J1261-J1262</f>
        <v>0</v>
      </c>
      <c r="K1263" s="1001"/>
      <c r="L1263" s="1047"/>
      <c r="M1263" s="1097"/>
      <c r="N1263" s="54" t="s">
        <v>13</v>
      </c>
      <c r="O1263" s="20">
        <f>O1261-O1262</f>
        <v>0</v>
      </c>
      <c r="P1263" s="1001"/>
      <c r="Q1263" s="1047"/>
      <c r="R1263" s="980"/>
      <c r="S1263" s="54" t="s">
        <v>13</v>
      </c>
      <c r="T1263" s="20">
        <f>T1261-T1262</f>
        <v>0</v>
      </c>
      <c r="U1263" s="1001"/>
      <c r="V1263" s="1047"/>
      <c r="W1263" s="980"/>
      <c r="X1263" s="54" t="s">
        <v>13</v>
      </c>
      <c r="Y1263" s="20">
        <f>Y1261-Y1262</f>
        <v>0</v>
      </c>
      <c r="Z1263" s="1001"/>
      <c r="AA1263" s="1047"/>
      <c r="AB1263" s="980"/>
      <c r="AC1263" s="54" t="s">
        <v>13</v>
      </c>
      <c r="AD1263" s="20">
        <f>AD1261-AD1262</f>
        <v>0</v>
      </c>
      <c r="AE1263" s="1001"/>
      <c r="AF1263" s="1047"/>
      <c r="AG1263" s="980"/>
      <c r="AH1263" s="54" t="s">
        <v>13</v>
      </c>
      <c r="AI1263" s="20">
        <f>AI1261-AI1262</f>
        <v>0</v>
      </c>
      <c r="AJ1263" s="1001"/>
      <c r="AK1263" s="1047"/>
      <c r="AL1263" s="980"/>
      <c r="AM1263" s="54" t="s">
        <v>13</v>
      </c>
      <c r="AN1263" s="20">
        <f>AN1261-AN1262</f>
        <v>0</v>
      </c>
      <c r="AO1263" s="1001"/>
      <c r="AP1263" s="1047"/>
      <c r="AQ1263" s="980"/>
      <c r="AR1263" s="54" t="s">
        <v>13</v>
      </c>
      <c r="AS1263" s="20">
        <f>AS1261-AS1262</f>
        <v>0</v>
      </c>
      <c r="AT1263" s="1001"/>
      <c r="AU1263" s="1047"/>
      <c r="AV1263" s="980"/>
      <c r="AW1263" s="54" t="s">
        <v>13</v>
      </c>
      <c r="AX1263" s="20">
        <f>AX1261-AX1262</f>
        <v>0</v>
      </c>
      <c r="AY1263" s="1001"/>
      <c r="AZ1263" s="1047"/>
      <c r="BA1263" s="980"/>
      <c r="BB1263" s="54" t="s">
        <v>13</v>
      </c>
      <c r="BC1263" s="20">
        <f>BC1261-BC1262</f>
        <v>0</v>
      </c>
      <c r="BD1263" s="1001"/>
      <c r="BE1263" s="1047"/>
      <c r="BF1263" s="980"/>
      <c r="BG1263" s="54" t="s">
        <v>13</v>
      </c>
      <c r="BH1263" s="20">
        <f>BH1261-BH1262</f>
        <v>0</v>
      </c>
      <c r="BI1263" s="1001"/>
      <c r="BJ1263" s="1047"/>
      <c r="BK1263" s="980"/>
      <c r="BL1263" s="87"/>
      <c r="BM1263" s="88"/>
      <c r="BN1263" s="1001"/>
      <c r="BO1263" s="968"/>
      <c r="BP1263" s="955"/>
      <c r="BQ1263" s="87"/>
      <c r="BR1263" s="88"/>
      <c r="BS1263" s="1001"/>
      <c r="BT1263" s="968"/>
      <c r="BU1263" s="955"/>
      <c r="BV1263" s="87"/>
      <c r="BW1263" s="88"/>
      <c r="BX1263" s="1001"/>
      <c r="BY1263" s="968"/>
      <c r="BZ1263" s="955"/>
      <c r="CA1263" s="1005"/>
      <c r="CB1263" s="1021"/>
      <c r="CC1263" s="946">
        <f t="shared" si="538"/>
        <v>0</v>
      </c>
    </row>
    <row r="1264" spans="1:81" ht="18" customHeight="1">
      <c r="A1264" s="1180"/>
      <c r="B1264" s="1171" t="s">
        <v>87</v>
      </c>
      <c r="C1264" s="1172"/>
      <c r="D1264" s="55" t="s">
        <v>84</v>
      </c>
      <c r="E1264" s="189"/>
      <c r="F1264" s="1001"/>
      <c r="G1264" s="1090">
        <f>E1267*F1225-H1264</f>
        <v>0</v>
      </c>
      <c r="H1264" s="1099"/>
      <c r="I1264" s="55" t="s">
        <v>84</v>
      </c>
      <c r="J1264" s="189"/>
      <c r="K1264" s="1001"/>
      <c r="L1264" s="1090">
        <f>J1267*K1225-M1264</f>
        <v>0</v>
      </c>
      <c r="M1264" s="1099"/>
      <c r="N1264" s="55" t="s">
        <v>84</v>
      </c>
      <c r="O1264" s="189"/>
      <c r="P1264" s="1001"/>
      <c r="Q1264" s="1042">
        <f>O1267*P1225-R1264</f>
        <v>0</v>
      </c>
      <c r="R1264" s="989">
        <f>ROUND(IF(O1264="",0,O1267*P1225*SUM(R1225:R1239)/SUM(Q1225:Q1239,R1225:R1239)),0)</f>
        <v>0</v>
      </c>
      <c r="S1264" s="55" t="s">
        <v>84</v>
      </c>
      <c r="T1264" s="189"/>
      <c r="U1264" s="1001"/>
      <c r="V1264" s="1042">
        <f>T1267*U1225-W1264</f>
        <v>0</v>
      </c>
      <c r="W1264" s="989">
        <f>ROUND(IF(T1264="",0,T1267*U1225*SUM(W1225:W1239)/SUM(V1225:V1239,W1225:W1239)),0)</f>
        <v>0</v>
      </c>
      <c r="X1264" s="55" t="s">
        <v>84</v>
      </c>
      <c r="Y1264" s="189"/>
      <c r="Z1264" s="1001"/>
      <c r="AA1264" s="1042">
        <f>Y1267*Z1225-AB1264</f>
        <v>0</v>
      </c>
      <c r="AB1264" s="989">
        <f>ROUND(IF(Y1264="",0,Y1267*Z1225*SUM(AB1225:AB1239)/SUM(AA1225:AA1239,AB1225:AB1239)),0)</f>
        <v>0</v>
      </c>
      <c r="AC1264" s="55" t="s">
        <v>84</v>
      </c>
      <c r="AD1264" s="189"/>
      <c r="AE1264" s="1001"/>
      <c r="AF1264" s="1042">
        <f>AD1267*AE1225-AG1264</f>
        <v>0</v>
      </c>
      <c r="AG1264" s="989">
        <f>ROUND(IF(AD1264="",0,AD1267*AE1225*SUM(AG1225:AG1239)/SUM(AF1225:AF1239,AG1225:AG1239)),0)</f>
        <v>0</v>
      </c>
      <c r="AH1264" s="55" t="s">
        <v>84</v>
      </c>
      <c r="AI1264" s="189"/>
      <c r="AJ1264" s="1001"/>
      <c r="AK1264" s="1042">
        <f>AI1267*AJ1225-AL1264</f>
        <v>0</v>
      </c>
      <c r="AL1264" s="989">
        <f>ROUND(IF(AI1264="",0,AI1267*AJ1225*SUM(AL1225:AL1239)/SUM(AK1225:AK1239,AL1225:AL1239)),0)</f>
        <v>0</v>
      </c>
      <c r="AM1264" s="55" t="s">
        <v>84</v>
      </c>
      <c r="AN1264" s="189"/>
      <c r="AO1264" s="1001"/>
      <c r="AP1264" s="1042">
        <f>AN1267*AO1225-AQ1264</f>
        <v>0</v>
      </c>
      <c r="AQ1264" s="989">
        <f>ROUND(IF(AN1264="",0,AN1267*AO1225*SUM(AQ1225:AQ1239)/SUM(AP1225:AP1239,AQ1225:AQ1239)),0)</f>
        <v>0</v>
      </c>
      <c r="AR1264" s="55" t="s">
        <v>84</v>
      </c>
      <c r="AS1264" s="189"/>
      <c r="AT1264" s="1001"/>
      <c r="AU1264" s="1042">
        <f>AS1267*AT1225-AV1264</f>
        <v>0</v>
      </c>
      <c r="AV1264" s="989">
        <f>ROUND(IF(AS1264="",0,AS1267*AT1225*SUM(AV1225:AV1239)/SUM(AU1225:AU1239,AV1225:AV1239)),0)</f>
        <v>0</v>
      </c>
      <c r="AW1264" s="55" t="s">
        <v>84</v>
      </c>
      <c r="AX1264" s="189"/>
      <c r="AY1264" s="1001"/>
      <c r="AZ1264" s="1042">
        <f>AX1267*AY1225-BA1264</f>
        <v>0</v>
      </c>
      <c r="BA1264" s="989">
        <f>ROUND(IF(AX1264="",0,AX1267*AY1225*SUM(BA1225:BA1239)/SUM(AZ1225:AZ1239,BA1225:BA1239)),0)</f>
        <v>0</v>
      </c>
      <c r="BB1264" s="55" t="s">
        <v>84</v>
      </c>
      <c r="BC1264" s="189"/>
      <c r="BD1264" s="1001"/>
      <c r="BE1264" s="1042">
        <f>BC1267*BD1225-BF1264</f>
        <v>0</v>
      </c>
      <c r="BF1264" s="989">
        <f>ROUND(IF(BC1264="",0,BC1267*BD1225*SUM(BF1225:BF1239)/SUM(BE1225:BE1239,BF1225:BF1239)),0)</f>
        <v>0</v>
      </c>
      <c r="BG1264" s="55" t="s">
        <v>84</v>
      </c>
      <c r="BH1264" s="189"/>
      <c r="BI1264" s="1001"/>
      <c r="BJ1264" s="1042">
        <f>BH1267*BI1225-BK1264</f>
        <v>0</v>
      </c>
      <c r="BK1264" s="989">
        <f>ROUND(IF(BH1264="",0,BH1267*BI1225*SUM(BK1225:BK1239)/SUM(BJ1225:BJ1239,BK1225:BK1239)),0)</f>
        <v>0</v>
      </c>
      <c r="BL1264" s="89"/>
      <c r="BM1264" s="90"/>
      <c r="BN1264" s="1001"/>
      <c r="BO1264" s="995"/>
      <c r="BP1264" s="956"/>
      <c r="BQ1264" s="89"/>
      <c r="BR1264" s="90"/>
      <c r="BS1264" s="1001"/>
      <c r="BT1264" s="995"/>
      <c r="BU1264" s="956"/>
      <c r="BV1264" s="89"/>
      <c r="BW1264" s="90"/>
      <c r="BX1264" s="1001"/>
      <c r="BY1264" s="995"/>
      <c r="BZ1264" s="956"/>
      <c r="CA1264" s="1083">
        <f t="shared" ref="CA1264" si="548">BJ1264+BK1264+BE1264+BF1264+AZ1264+BA1264+AU1264+AV1264+AP1264+AQ1264+AK1264+AL1264+AF1264+AG1264+AA1264+AB1264+V1264+W1264+Q1264+R1264+L1264+M1264+G1264+H1264</f>
        <v>0</v>
      </c>
      <c r="CB1264" s="1077">
        <f t="shared" ref="CB1264" si="549">H1264+M1264</f>
        <v>0</v>
      </c>
      <c r="CC1264" s="947">
        <f>BK1264+BF1264+BA1264+AV1264+AQ1264+AL1264+AG1264+AB1264+W1264+R1264</f>
        <v>0</v>
      </c>
    </row>
    <row r="1265" spans="1:81" ht="18" customHeight="1">
      <c r="A1265" s="1180"/>
      <c r="B1265" s="1173"/>
      <c r="C1265" s="1174"/>
      <c r="D1265" s="56" t="s">
        <v>49</v>
      </c>
      <c r="E1265" s="37"/>
      <c r="F1265" s="1001"/>
      <c r="G1265" s="1091"/>
      <c r="H1265" s="1100"/>
      <c r="I1265" s="56" t="s">
        <v>49</v>
      </c>
      <c r="J1265" s="37"/>
      <c r="K1265" s="1001"/>
      <c r="L1265" s="1091"/>
      <c r="M1265" s="1100"/>
      <c r="N1265" s="56" t="s">
        <v>49</v>
      </c>
      <c r="O1265" s="37"/>
      <c r="P1265" s="1001"/>
      <c r="Q1265" s="1043"/>
      <c r="R1265" s="990"/>
      <c r="S1265" s="56" t="s">
        <v>49</v>
      </c>
      <c r="T1265" s="37"/>
      <c r="U1265" s="1001"/>
      <c r="V1265" s="1043"/>
      <c r="W1265" s="990"/>
      <c r="X1265" s="56" t="s">
        <v>49</v>
      </c>
      <c r="Y1265" s="37"/>
      <c r="Z1265" s="1001"/>
      <c r="AA1265" s="1043"/>
      <c r="AB1265" s="990"/>
      <c r="AC1265" s="56" t="s">
        <v>49</v>
      </c>
      <c r="AD1265" s="37"/>
      <c r="AE1265" s="1001"/>
      <c r="AF1265" s="1043"/>
      <c r="AG1265" s="990"/>
      <c r="AH1265" s="56" t="s">
        <v>49</v>
      </c>
      <c r="AI1265" s="37"/>
      <c r="AJ1265" s="1001"/>
      <c r="AK1265" s="1043"/>
      <c r="AL1265" s="990"/>
      <c r="AM1265" s="56" t="s">
        <v>49</v>
      </c>
      <c r="AN1265" s="37"/>
      <c r="AO1265" s="1001"/>
      <c r="AP1265" s="1043"/>
      <c r="AQ1265" s="990"/>
      <c r="AR1265" s="56" t="s">
        <v>49</v>
      </c>
      <c r="AS1265" s="37"/>
      <c r="AT1265" s="1001"/>
      <c r="AU1265" s="1043"/>
      <c r="AV1265" s="990"/>
      <c r="AW1265" s="56" t="s">
        <v>49</v>
      </c>
      <c r="AX1265" s="37"/>
      <c r="AY1265" s="1001"/>
      <c r="AZ1265" s="1043"/>
      <c r="BA1265" s="990"/>
      <c r="BB1265" s="56" t="s">
        <v>49</v>
      </c>
      <c r="BC1265" s="37"/>
      <c r="BD1265" s="1001"/>
      <c r="BE1265" s="1043"/>
      <c r="BF1265" s="990"/>
      <c r="BG1265" s="56" t="s">
        <v>49</v>
      </c>
      <c r="BH1265" s="37"/>
      <c r="BI1265" s="1001"/>
      <c r="BJ1265" s="1043"/>
      <c r="BK1265" s="990"/>
      <c r="BL1265" s="91"/>
      <c r="BM1265" s="92"/>
      <c r="BN1265" s="1001"/>
      <c r="BO1265" s="996"/>
      <c r="BP1265" s="954"/>
      <c r="BQ1265" s="91"/>
      <c r="BR1265" s="92"/>
      <c r="BS1265" s="1001"/>
      <c r="BT1265" s="996"/>
      <c r="BU1265" s="954"/>
      <c r="BV1265" s="91"/>
      <c r="BW1265" s="92"/>
      <c r="BX1265" s="1001"/>
      <c r="BY1265" s="996"/>
      <c r="BZ1265" s="954"/>
      <c r="CA1265" s="1084"/>
      <c r="CB1265" s="1078"/>
      <c r="CC1265" s="948"/>
    </row>
    <row r="1266" spans="1:81" s="230" customFormat="1" ht="18" customHeight="1">
      <c r="A1266" s="1180"/>
      <c r="B1266" s="1173"/>
      <c r="C1266" s="1174"/>
      <c r="D1266" s="469" t="s">
        <v>61</v>
      </c>
      <c r="E1266" s="26">
        <f>ROUND(E1264*職員設定!$S$30,0)</f>
        <v>0</v>
      </c>
      <c r="F1266" s="1001"/>
      <c r="G1266" s="1091"/>
      <c r="H1266" s="1100"/>
      <c r="I1266" s="469" t="s">
        <v>61</v>
      </c>
      <c r="J1266" s="26">
        <f>ROUND(J1264*職員設定!$S$30,0)</f>
        <v>0</v>
      </c>
      <c r="K1266" s="1001"/>
      <c r="L1266" s="1091"/>
      <c r="M1266" s="1100"/>
      <c r="N1266" s="469" t="s">
        <v>85</v>
      </c>
      <c r="O1266" s="26">
        <f>ROUND(O1264*職員設定!$S$30,0)</f>
        <v>0</v>
      </c>
      <c r="P1266" s="1001"/>
      <c r="Q1266" s="1043"/>
      <c r="R1266" s="990"/>
      <c r="S1266" s="469" t="s">
        <v>85</v>
      </c>
      <c r="T1266" s="26">
        <f>ROUND(T1264*職員設定!$S$30,0)</f>
        <v>0</v>
      </c>
      <c r="U1266" s="1001"/>
      <c r="V1266" s="1043"/>
      <c r="W1266" s="990"/>
      <c r="X1266" s="469" t="s">
        <v>85</v>
      </c>
      <c r="Y1266" s="26">
        <f>ROUND(Y1264*職員設定!$S$30,0)</f>
        <v>0</v>
      </c>
      <c r="Z1266" s="1001"/>
      <c r="AA1266" s="1043"/>
      <c r="AB1266" s="990"/>
      <c r="AC1266" s="469" t="s">
        <v>85</v>
      </c>
      <c r="AD1266" s="26">
        <f>ROUND(AD1264*職員設定!$S$30,0)</f>
        <v>0</v>
      </c>
      <c r="AE1266" s="1001"/>
      <c r="AF1266" s="1043"/>
      <c r="AG1266" s="990"/>
      <c r="AH1266" s="469" t="s">
        <v>85</v>
      </c>
      <c r="AI1266" s="26">
        <f>ROUND(AI1264*職員設定!$S$30,0)</f>
        <v>0</v>
      </c>
      <c r="AJ1266" s="1001"/>
      <c r="AK1266" s="1043"/>
      <c r="AL1266" s="990"/>
      <c r="AM1266" s="469" t="s">
        <v>85</v>
      </c>
      <c r="AN1266" s="26">
        <f>ROUND(AN1264*職員設定!$S$30,0)</f>
        <v>0</v>
      </c>
      <c r="AO1266" s="1001"/>
      <c r="AP1266" s="1043"/>
      <c r="AQ1266" s="990"/>
      <c r="AR1266" s="469" t="s">
        <v>85</v>
      </c>
      <c r="AS1266" s="26">
        <f>ROUND(AS1264*職員設定!$S$30,0)</f>
        <v>0</v>
      </c>
      <c r="AT1266" s="1001"/>
      <c r="AU1266" s="1043"/>
      <c r="AV1266" s="990"/>
      <c r="AW1266" s="469" t="s">
        <v>85</v>
      </c>
      <c r="AX1266" s="26">
        <f>ROUND(AX1264*職員設定!$S$30,0)</f>
        <v>0</v>
      </c>
      <c r="AY1266" s="1001"/>
      <c r="AZ1266" s="1043"/>
      <c r="BA1266" s="990"/>
      <c r="BB1266" s="469" t="s">
        <v>85</v>
      </c>
      <c r="BC1266" s="26">
        <f>ROUND(BC1264*職員設定!$S$30,0)</f>
        <v>0</v>
      </c>
      <c r="BD1266" s="1001"/>
      <c r="BE1266" s="1043"/>
      <c r="BF1266" s="990"/>
      <c r="BG1266" s="469" t="s">
        <v>85</v>
      </c>
      <c r="BH1266" s="26">
        <f>ROUND(BH1264*職員設定!$S$30,0)</f>
        <v>0</v>
      </c>
      <c r="BI1266" s="1001"/>
      <c r="BJ1266" s="1043"/>
      <c r="BK1266" s="990"/>
      <c r="BL1266" s="470"/>
      <c r="BM1266" s="26"/>
      <c r="BN1266" s="1001"/>
      <c r="BO1266" s="997"/>
      <c r="BP1266" s="954"/>
      <c r="BQ1266" s="470"/>
      <c r="BR1266" s="26"/>
      <c r="BS1266" s="1001"/>
      <c r="BT1266" s="997"/>
      <c r="BU1266" s="954"/>
      <c r="BV1266" s="470"/>
      <c r="BW1266" s="26"/>
      <c r="BX1266" s="1001"/>
      <c r="BY1266" s="997"/>
      <c r="BZ1266" s="954"/>
      <c r="CA1266" s="1084"/>
      <c r="CB1266" s="1078"/>
      <c r="CC1266" s="948"/>
    </row>
    <row r="1267" spans="1:81" ht="18" customHeight="1" thickBot="1">
      <c r="A1267" s="1180"/>
      <c r="B1267" s="1175"/>
      <c r="C1267" s="1176"/>
      <c r="D1267" s="58" t="s">
        <v>62</v>
      </c>
      <c r="E1267" s="19">
        <f>E1265-E1266</f>
        <v>0</v>
      </c>
      <c r="F1267" s="1002"/>
      <c r="G1267" s="1092"/>
      <c r="H1267" s="1101"/>
      <c r="I1267" s="58" t="s">
        <v>62</v>
      </c>
      <c r="J1267" s="19">
        <f>J1265-J1266</f>
        <v>0</v>
      </c>
      <c r="K1267" s="1002"/>
      <c r="L1267" s="1092"/>
      <c r="M1267" s="1101"/>
      <c r="N1267" s="58" t="s">
        <v>86</v>
      </c>
      <c r="O1267" s="19">
        <f>O1265-O1266</f>
        <v>0</v>
      </c>
      <c r="P1267" s="1002"/>
      <c r="Q1267" s="1044"/>
      <c r="R1267" s="991"/>
      <c r="S1267" s="58" t="s">
        <v>86</v>
      </c>
      <c r="T1267" s="19">
        <f>T1265-T1266</f>
        <v>0</v>
      </c>
      <c r="U1267" s="1002"/>
      <c r="V1267" s="1044"/>
      <c r="W1267" s="991"/>
      <c r="X1267" s="58" t="s">
        <v>86</v>
      </c>
      <c r="Y1267" s="19">
        <f>Y1265-Y1266</f>
        <v>0</v>
      </c>
      <c r="Z1267" s="1002"/>
      <c r="AA1267" s="1044"/>
      <c r="AB1267" s="991"/>
      <c r="AC1267" s="58" t="s">
        <v>86</v>
      </c>
      <c r="AD1267" s="19">
        <f>AD1265-AD1266</f>
        <v>0</v>
      </c>
      <c r="AE1267" s="1002"/>
      <c r="AF1267" s="1044"/>
      <c r="AG1267" s="991"/>
      <c r="AH1267" s="58" t="s">
        <v>86</v>
      </c>
      <c r="AI1267" s="19">
        <f>AI1265-AI1266</f>
        <v>0</v>
      </c>
      <c r="AJ1267" s="1002"/>
      <c r="AK1267" s="1044"/>
      <c r="AL1267" s="991"/>
      <c r="AM1267" s="58" t="s">
        <v>86</v>
      </c>
      <c r="AN1267" s="19">
        <f>AN1265-AN1266</f>
        <v>0</v>
      </c>
      <c r="AO1267" s="1002"/>
      <c r="AP1267" s="1044"/>
      <c r="AQ1267" s="991"/>
      <c r="AR1267" s="58" t="s">
        <v>86</v>
      </c>
      <c r="AS1267" s="19">
        <f>AS1265-AS1266</f>
        <v>0</v>
      </c>
      <c r="AT1267" s="1002"/>
      <c r="AU1267" s="1044"/>
      <c r="AV1267" s="991"/>
      <c r="AW1267" s="58" t="s">
        <v>86</v>
      </c>
      <c r="AX1267" s="19">
        <f>AX1265-AX1266</f>
        <v>0</v>
      </c>
      <c r="AY1267" s="1002"/>
      <c r="AZ1267" s="1044"/>
      <c r="BA1267" s="991"/>
      <c r="BB1267" s="58" t="s">
        <v>86</v>
      </c>
      <c r="BC1267" s="19">
        <f>BC1265-BC1266</f>
        <v>0</v>
      </c>
      <c r="BD1267" s="1002"/>
      <c r="BE1267" s="1044"/>
      <c r="BF1267" s="991"/>
      <c r="BG1267" s="58" t="s">
        <v>86</v>
      </c>
      <c r="BH1267" s="19">
        <f>BH1265-BH1266</f>
        <v>0</v>
      </c>
      <c r="BI1267" s="1002"/>
      <c r="BJ1267" s="1044"/>
      <c r="BK1267" s="991"/>
      <c r="BL1267" s="94"/>
      <c r="BM1267" s="84"/>
      <c r="BN1267" s="1002"/>
      <c r="BO1267" s="998"/>
      <c r="BP1267" s="955"/>
      <c r="BQ1267" s="94"/>
      <c r="BR1267" s="84"/>
      <c r="BS1267" s="1002"/>
      <c r="BT1267" s="998"/>
      <c r="BU1267" s="955"/>
      <c r="BV1267" s="94"/>
      <c r="BW1267" s="84"/>
      <c r="BX1267" s="1002"/>
      <c r="BY1267" s="998"/>
      <c r="BZ1267" s="955"/>
      <c r="CA1267" s="1085"/>
      <c r="CB1267" s="1079"/>
      <c r="CC1267" s="949">
        <f t="shared" si="538"/>
        <v>0</v>
      </c>
    </row>
    <row r="1268" spans="1:81" ht="18" customHeight="1">
      <c r="A1268" s="1180"/>
      <c r="B1268" s="1134" t="s">
        <v>228</v>
      </c>
      <c r="C1268" s="1135"/>
      <c r="D1268" s="59" t="str">
        <f>IF(職員設定!$V$8="","",職員設定!$V$8)</f>
        <v>通勤手当</v>
      </c>
      <c r="E1268" s="156">
        <v>3240</v>
      </c>
      <c r="F1268" s="2"/>
      <c r="G1268" s="29" t="s">
        <v>83</v>
      </c>
      <c r="H1268" s="165" t="s">
        <v>79</v>
      </c>
      <c r="I1268" s="59" t="str">
        <f>IF(職員設定!$V$8="","",職員設定!$V$8)</f>
        <v>通勤手当</v>
      </c>
      <c r="J1268" s="156">
        <v>3420</v>
      </c>
      <c r="K1268" s="2"/>
      <c r="L1268" s="29" t="s">
        <v>83</v>
      </c>
      <c r="M1268" s="165" t="s">
        <v>79</v>
      </c>
      <c r="N1268" s="59" t="str">
        <f>IF(職員設定!$V$8="","",職員設定!$V$8)</f>
        <v>通勤手当</v>
      </c>
      <c r="O1268" s="151">
        <v>3600</v>
      </c>
      <c r="P1268" s="2"/>
      <c r="Q1268" s="299" t="s">
        <v>79</v>
      </c>
      <c r="R1268" s="165" t="s">
        <v>79</v>
      </c>
      <c r="S1268" s="59" t="str">
        <f>IF(職員設定!$V$8="","",職員設定!$V$8)</f>
        <v>通勤手当</v>
      </c>
      <c r="T1268" s="151">
        <v>3780</v>
      </c>
      <c r="U1268" s="2"/>
      <c r="V1268" s="299" t="s">
        <v>79</v>
      </c>
      <c r="W1268" s="165" t="s">
        <v>79</v>
      </c>
      <c r="X1268" s="59" t="str">
        <f>IF(職員設定!$V$8="","",職員設定!$V$8)</f>
        <v>通勤手当</v>
      </c>
      <c r="Y1268" s="151">
        <v>3780</v>
      </c>
      <c r="Z1268" s="2"/>
      <c r="AA1268" s="299" t="s">
        <v>79</v>
      </c>
      <c r="AB1268" s="165" t="s">
        <v>79</v>
      </c>
      <c r="AC1268" s="59" t="str">
        <f>IF(職員設定!$V$8="","",職員設定!$V$8)</f>
        <v>通勤手当</v>
      </c>
      <c r="AD1268" s="151" t="str">
        <f>IF(AD1225&lt;&gt;"",職員設定!$V$30,"0")</f>
        <v>0</v>
      </c>
      <c r="AE1268" s="2"/>
      <c r="AF1268" s="299" t="s">
        <v>79</v>
      </c>
      <c r="AG1268" s="165" t="s">
        <v>79</v>
      </c>
      <c r="AH1268" s="59" t="str">
        <f>IF(職員設定!$V$8="","",職員設定!$V$8)</f>
        <v>通勤手当</v>
      </c>
      <c r="AI1268" s="151" t="str">
        <f>IF(AI1225&lt;&gt;"",職員設定!$V$30,"0")</f>
        <v>0</v>
      </c>
      <c r="AJ1268" s="2"/>
      <c r="AK1268" s="299" t="s">
        <v>79</v>
      </c>
      <c r="AL1268" s="165" t="s">
        <v>79</v>
      </c>
      <c r="AM1268" s="59" t="str">
        <f>IF(職員設定!$V$8="","",職員設定!$V$8)</f>
        <v>通勤手当</v>
      </c>
      <c r="AN1268" s="151" t="str">
        <f>IF(AN1225&lt;&gt;"",職員設定!$V$30,"0")</f>
        <v>0</v>
      </c>
      <c r="AO1268" s="2"/>
      <c r="AP1268" s="299" t="s">
        <v>79</v>
      </c>
      <c r="AQ1268" s="165" t="s">
        <v>79</v>
      </c>
      <c r="AR1268" s="59" t="str">
        <f>IF(職員設定!$V$8="","",職員設定!$V$8)</f>
        <v>通勤手当</v>
      </c>
      <c r="AS1268" s="151" t="str">
        <f>IF(AS1225&lt;&gt;"",職員設定!$V$30,"0")</f>
        <v>0</v>
      </c>
      <c r="AT1268" s="2"/>
      <c r="AU1268" s="299" t="s">
        <v>79</v>
      </c>
      <c r="AV1268" s="165" t="s">
        <v>79</v>
      </c>
      <c r="AW1268" s="59" t="str">
        <f>IF(職員設定!$V$8="","",職員設定!$V$8)</f>
        <v>通勤手当</v>
      </c>
      <c r="AX1268" s="151" t="str">
        <f>IF(AX1225&lt;&gt;"",職員設定!$V$30,"0")</f>
        <v>0</v>
      </c>
      <c r="AY1268" s="2"/>
      <c r="AZ1268" s="299" t="s">
        <v>79</v>
      </c>
      <c r="BA1268" s="165" t="s">
        <v>79</v>
      </c>
      <c r="BB1268" s="59" t="str">
        <f>IF(職員設定!$V$8="","",職員設定!$V$8)</f>
        <v>通勤手当</v>
      </c>
      <c r="BC1268" s="151" t="str">
        <f>IF(BC1225&lt;&gt;"",職員設定!$V$30,"0")</f>
        <v>0</v>
      </c>
      <c r="BD1268" s="2"/>
      <c r="BE1268" s="299" t="s">
        <v>79</v>
      </c>
      <c r="BF1268" s="165" t="s">
        <v>79</v>
      </c>
      <c r="BG1268" s="59" t="str">
        <f>IF(職員設定!$V$8="","",職員設定!$V$8)</f>
        <v>通勤手当</v>
      </c>
      <c r="BH1268" s="151" t="str">
        <f>IF(BH1225&lt;&gt;"",職員設定!$V$30,"0")</f>
        <v>0</v>
      </c>
      <c r="BI1268" s="2"/>
      <c r="BJ1268" s="299" t="s">
        <v>79</v>
      </c>
      <c r="BK1268" s="165" t="s">
        <v>79</v>
      </c>
      <c r="BL1268" s="95"/>
      <c r="BM1268" s="159"/>
      <c r="BN1268" s="2"/>
      <c r="BO1268" s="29" t="s">
        <v>79</v>
      </c>
      <c r="BP1268" s="165" t="s">
        <v>116</v>
      </c>
      <c r="BQ1268" s="95"/>
      <c r="BR1268" s="159"/>
      <c r="BS1268" s="2"/>
      <c r="BT1268" s="29" t="s">
        <v>79</v>
      </c>
      <c r="BU1268" s="165" t="s">
        <v>116</v>
      </c>
      <c r="BV1268" s="95"/>
      <c r="BW1268" s="159"/>
      <c r="BX1268" s="2"/>
      <c r="BY1268" s="29" t="s">
        <v>79</v>
      </c>
      <c r="BZ1268" s="165" t="s">
        <v>116</v>
      </c>
      <c r="CA1268" s="290" t="s">
        <v>14</v>
      </c>
      <c r="CB1268" s="290" t="s">
        <v>14</v>
      </c>
      <c r="CC1268" s="603" t="s">
        <v>121</v>
      </c>
    </row>
    <row r="1269" spans="1:81" ht="18" customHeight="1">
      <c r="A1269" s="1180"/>
      <c r="B1269" s="1134"/>
      <c r="C1269" s="1135"/>
      <c r="D1269" s="61" t="str">
        <f>IF(職員設定!$W$8="","",職員設定!$W$8)</f>
        <v>課税通勤手当</v>
      </c>
      <c r="E1269" s="156">
        <f>IF(E1225&lt;&gt;"",職員設定!$W$30,"0")</f>
        <v>0</v>
      </c>
      <c r="F1269" s="2"/>
      <c r="G1269" s="1093">
        <f>SUM(G1225:G1263)-G1264</f>
        <v>20222</v>
      </c>
      <c r="H1269" s="1102">
        <f>SUM(H1225:H1263)-H1264</f>
        <v>4045</v>
      </c>
      <c r="I1269" s="61" t="str">
        <f>IF(職員設定!$W$8="","",職員設定!$W$8)</f>
        <v>課税通勤手当</v>
      </c>
      <c r="J1269" s="156">
        <f>IF(J1225&lt;&gt;"",職員設定!$W$30,"0")</f>
        <v>0</v>
      </c>
      <c r="K1269" s="2"/>
      <c r="L1269" s="1093">
        <f>SUM(L1225:L1263)-L1264</f>
        <v>20259</v>
      </c>
      <c r="M1269" s="1102">
        <f>SUM(M1225:M1263)-M1264</f>
        <v>4052</v>
      </c>
      <c r="N1269" s="61" t="str">
        <f>IF(職員設定!$W$8="","",職員設定!$W$8)</f>
        <v>課税通勤手当</v>
      </c>
      <c r="O1269" s="151">
        <f>IF(O1225&lt;&gt;"",職員設定!$W$30,"0")</f>
        <v>0</v>
      </c>
      <c r="P1269" s="2"/>
      <c r="Q1269" s="999">
        <f>SUM(Q1225:Q1263)-Q1264</f>
        <v>21418</v>
      </c>
      <c r="R1269" s="992">
        <f>SUM(R1225:R1263)-R1264</f>
        <v>4193</v>
      </c>
      <c r="S1269" s="61" t="str">
        <f>IF(職員設定!$W$8="","",職員設定!$W$8)</f>
        <v>課税通勤手当</v>
      </c>
      <c r="T1269" s="151">
        <f>IF(T1225&lt;&gt;"",職員設定!$W$30,"0")</f>
        <v>0</v>
      </c>
      <c r="U1269" s="2"/>
      <c r="V1269" s="999">
        <f>SUM(V1225:V1263)-V1264</f>
        <v>20000</v>
      </c>
      <c r="W1269" s="992">
        <f>SUM(W1225:W1263)-W1264</f>
        <v>4000</v>
      </c>
      <c r="X1269" s="61" t="str">
        <f>IF(職員設定!$W$8="","",職員設定!$W$8)</f>
        <v>課税通勤手当</v>
      </c>
      <c r="Y1269" s="151">
        <f>IF(Y1225&lt;&gt;"",職員設定!$W$30,"0")</f>
        <v>0</v>
      </c>
      <c r="Z1269" s="2"/>
      <c r="AA1269" s="999">
        <f>SUM(AA1225:AA1263)-AA1264</f>
        <v>82117</v>
      </c>
      <c r="AB1269" s="992">
        <f>SUM(AB1225:AB1263)-AB1264</f>
        <v>4170</v>
      </c>
      <c r="AC1269" s="61" t="str">
        <f>IF(職員設定!$W$8="","",職員設定!$W$8)</f>
        <v>課税通勤手当</v>
      </c>
      <c r="AD1269" s="151" t="str">
        <f>IF(AD1225&lt;&gt;"",職員設定!$W$30,"0")</f>
        <v>0</v>
      </c>
      <c r="AE1269" s="2"/>
      <c r="AF1269" s="999">
        <f>SUM(AF1225:AF1263)-AF1264</f>
        <v>0</v>
      </c>
      <c r="AG1269" s="992">
        <f>SUM(AG1225:AG1263)-AG1264</f>
        <v>0</v>
      </c>
      <c r="AH1269" s="61" t="str">
        <f>IF(職員設定!$W$8="","",職員設定!$W$8)</f>
        <v>課税通勤手当</v>
      </c>
      <c r="AI1269" s="151" t="str">
        <f>IF(AI1225&lt;&gt;"",職員設定!$W$30,"0")</f>
        <v>0</v>
      </c>
      <c r="AJ1269" s="2"/>
      <c r="AK1269" s="999">
        <f>SUM(AK1225:AK1263)-AK1264</f>
        <v>0</v>
      </c>
      <c r="AL1269" s="992">
        <f>SUM(AL1225:AL1263)-AL1264</f>
        <v>0</v>
      </c>
      <c r="AM1269" s="61" t="str">
        <f>IF(職員設定!$W$8="","",職員設定!$W$8)</f>
        <v>課税通勤手当</v>
      </c>
      <c r="AN1269" s="151" t="str">
        <f>IF(AN1225&lt;&gt;"",職員設定!$W$30,"0")</f>
        <v>0</v>
      </c>
      <c r="AO1269" s="2"/>
      <c r="AP1269" s="999">
        <f>SUM(AP1225:AP1263)-AP1264</f>
        <v>0</v>
      </c>
      <c r="AQ1269" s="992">
        <f>SUM(AQ1225:AQ1263)-AQ1264</f>
        <v>0</v>
      </c>
      <c r="AR1269" s="61" t="str">
        <f>IF(職員設定!$W$8="","",職員設定!$W$8)</f>
        <v>課税通勤手当</v>
      </c>
      <c r="AS1269" s="151" t="str">
        <f>IF(AS1225&lt;&gt;"",職員設定!$W$30,"0")</f>
        <v>0</v>
      </c>
      <c r="AT1269" s="2"/>
      <c r="AU1269" s="999">
        <f>SUM(AU1225:AU1263)-AU1264</f>
        <v>0</v>
      </c>
      <c r="AV1269" s="992">
        <f>SUM(AV1225:AV1263)-AV1264</f>
        <v>0</v>
      </c>
      <c r="AW1269" s="61" t="str">
        <f>IF(職員設定!$W$8="","",職員設定!$W$8)</f>
        <v>課税通勤手当</v>
      </c>
      <c r="AX1269" s="151" t="str">
        <f>IF(AX1225&lt;&gt;"",職員設定!$W$30,"0")</f>
        <v>0</v>
      </c>
      <c r="AY1269" s="2"/>
      <c r="AZ1269" s="999">
        <f>SUM(AZ1225:AZ1263)-AZ1264</f>
        <v>0</v>
      </c>
      <c r="BA1269" s="992">
        <f>SUM(BA1225:BA1263)-BA1264</f>
        <v>0</v>
      </c>
      <c r="BB1269" s="61" t="str">
        <f>IF(職員設定!$W$8="","",職員設定!$W$8)</f>
        <v>課税通勤手当</v>
      </c>
      <c r="BC1269" s="151" t="str">
        <f>IF(BC1225&lt;&gt;"",職員設定!$W$30,"0")</f>
        <v>0</v>
      </c>
      <c r="BD1269" s="2"/>
      <c r="BE1269" s="999">
        <f>SUM(BE1225:BE1263)-BE1264</f>
        <v>0</v>
      </c>
      <c r="BF1269" s="992">
        <f>SUM(BF1225:BF1263)-BF1264</f>
        <v>0</v>
      </c>
      <c r="BG1269" s="61" t="str">
        <f>IF(職員設定!$W$8="","",職員設定!$W$8)</f>
        <v>課税通勤手当</v>
      </c>
      <c r="BH1269" s="151" t="str">
        <f>IF(BH1225&lt;&gt;"",職員設定!$W$30,"0")</f>
        <v>0</v>
      </c>
      <c r="BI1269" s="2"/>
      <c r="BJ1269" s="999">
        <f>SUM(BJ1225:BJ1263)-BJ1264</f>
        <v>0</v>
      </c>
      <c r="BK1269" s="992">
        <f>SUM(BK1225:BK1263)-BK1264</f>
        <v>0</v>
      </c>
      <c r="BL1269" s="97"/>
      <c r="BM1269" s="159"/>
      <c r="BN1269" s="2"/>
      <c r="BO1269" s="999">
        <f>SUM(BO1225:BO1263)-BO1264</f>
        <v>0</v>
      </c>
      <c r="BP1269" s="957">
        <f>SUM(BP1225:BP1263)-BP1264</f>
        <v>0</v>
      </c>
      <c r="BQ1269" s="97"/>
      <c r="BR1269" s="159"/>
      <c r="BS1269" s="2"/>
      <c r="BT1269" s="999">
        <f>SUM(BT1225:BT1263)-BT1264</f>
        <v>0</v>
      </c>
      <c r="BU1269" s="957">
        <f>SUM(BU1225:BU1263)-BU1264</f>
        <v>0</v>
      </c>
      <c r="BV1269" s="97"/>
      <c r="BW1269" s="159"/>
      <c r="BX1269" s="2"/>
      <c r="BY1269" s="999">
        <f>SUM(BY1225:BY1263)-BY1264</f>
        <v>0</v>
      </c>
      <c r="BZ1269" s="957">
        <f>SUM(BZ1225:BZ1263)-BZ1264</f>
        <v>0</v>
      </c>
      <c r="CA1269" s="1089">
        <f>SUM(CA1225:CA1263)-CA1264</f>
        <v>184476</v>
      </c>
      <c r="CB1269" s="1088">
        <f>SUM(CB1225:CB1263)-CB1264</f>
        <v>8097</v>
      </c>
      <c r="CC1269" s="1015" t="str">
        <f>IF(BZ1269+BU1269+BP1269+BK1269+BF1269+BA1269+AV1269+AQ1269+AL1269+AG1269+AB1269+W1269+R1269+CB1280+CC1280-CC1281-CB1281=0,"〇",BZ1269+BU1269+BP1269+BK1269+BF1269+BA1269+AV1269+AQ1269+AL1269+AG1269+AB1269+W1269+R1269+CB1280+CC1280-CC1281-CB1281)</f>
        <v>〇</v>
      </c>
    </row>
    <row r="1270" spans="1:81" ht="18" customHeight="1">
      <c r="A1270" s="1180"/>
      <c r="B1270" s="1134"/>
      <c r="C1270" s="1135"/>
      <c r="D1270" s="62" t="str">
        <f>IF(職員設定!$X$8="","",職員設定!$X$8)</f>
        <v>名称</v>
      </c>
      <c r="E1270" s="157">
        <f>IF(E1225&lt;&gt;"",職員設定!$X$30,"0")</f>
        <v>0</v>
      </c>
      <c r="F1270" s="2"/>
      <c r="G1270" s="1046"/>
      <c r="H1270" s="1096"/>
      <c r="I1270" s="62" t="str">
        <f>IF(職員設定!$X$8="","",職員設定!$X$8)</f>
        <v>名称</v>
      </c>
      <c r="J1270" s="157">
        <f>IF(J1225&lt;&gt;"",職員設定!$X$30,"0")</f>
        <v>0</v>
      </c>
      <c r="K1270" s="2"/>
      <c r="L1270" s="1046"/>
      <c r="M1270" s="1096"/>
      <c r="N1270" s="62" t="str">
        <f>IF(職員設定!$X$8="","",職員設定!$X$8)</f>
        <v>名称</v>
      </c>
      <c r="O1270" s="152">
        <f>IF(O1225&lt;&gt;"",職員設定!$X$30,"0")</f>
        <v>0</v>
      </c>
      <c r="P1270" s="2"/>
      <c r="Q1270" s="974"/>
      <c r="R1270" s="993"/>
      <c r="S1270" s="62" t="str">
        <f>IF(職員設定!$X$8="","",職員設定!$X$8)</f>
        <v>名称</v>
      </c>
      <c r="T1270" s="152">
        <f>IF(T1225&lt;&gt;"",職員設定!$X$30,"0")</f>
        <v>0</v>
      </c>
      <c r="U1270" s="2"/>
      <c r="V1270" s="974"/>
      <c r="W1270" s="993"/>
      <c r="X1270" s="62" t="str">
        <f>IF(職員設定!$X$8="","",職員設定!$X$8)</f>
        <v>名称</v>
      </c>
      <c r="Y1270" s="152">
        <f>IF(Y1225&lt;&gt;"",職員設定!$X$30,"0")</f>
        <v>0</v>
      </c>
      <c r="Z1270" s="2"/>
      <c r="AA1270" s="974"/>
      <c r="AB1270" s="993"/>
      <c r="AC1270" s="62" t="str">
        <f>IF(職員設定!$X$8="","",職員設定!$X$8)</f>
        <v>名称</v>
      </c>
      <c r="AD1270" s="152" t="str">
        <f>IF(AD1225&lt;&gt;"",職員設定!$X$30,"0")</f>
        <v>0</v>
      </c>
      <c r="AE1270" s="2"/>
      <c r="AF1270" s="974"/>
      <c r="AG1270" s="993"/>
      <c r="AH1270" s="62" t="str">
        <f>IF(職員設定!$X$8="","",職員設定!$X$8)</f>
        <v>名称</v>
      </c>
      <c r="AI1270" s="152" t="str">
        <f>IF(AI1225&lt;&gt;"",職員設定!$X$30,"0")</f>
        <v>0</v>
      </c>
      <c r="AJ1270" s="2"/>
      <c r="AK1270" s="974"/>
      <c r="AL1270" s="993"/>
      <c r="AM1270" s="62" t="str">
        <f>IF(職員設定!$X$8="","",職員設定!$X$8)</f>
        <v>名称</v>
      </c>
      <c r="AN1270" s="152" t="str">
        <f>IF(AN1225&lt;&gt;"",職員設定!$X$30,"0")</f>
        <v>0</v>
      </c>
      <c r="AO1270" s="2"/>
      <c r="AP1270" s="974"/>
      <c r="AQ1270" s="993"/>
      <c r="AR1270" s="62" t="str">
        <f>IF(職員設定!$X$8="","",職員設定!$X$8)</f>
        <v>名称</v>
      </c>
      <c r="AS1270" s="152" t="str">
        <f>IF(AS1225&lt;&gt;"",職員設定!$X$30,"0")</f>
        <v>0</v>
      </c>
      <c r="AT1270" s="2"/>
      <c r="AU1270" s="974"/>
      <c r="AV1270" s="993"/>
      <c r="AW1270" s="62" t="str">
        <f>IF(職員設定!$X$8="","",職員設定!$X$8)</f>
        <v>名称</v>
      </c>
      <c r="AX1270" s="152" t="str">
        <f>IF(AX1225&lt;&gt;"",職員設定!$X$30,"0")</f>
        <v>0</v>
      </c>
      <c r="AY1270" s="2"/>
      <c r="AZ1270" s="974"/>
      <c r="BA1270" s="993"/>
      <c r="BB1270" s="62" t="str">
        <f>IF(職員設定!$X$8="","",職員設定!$X$8)</f>
        <v>名称</v>
      </c>
      <c r="BC1270" s="152" t="str">
        <f>IF(BC1225&lt;&gt;"",職員設定!$X$30,"0")</f>
        <v>0</v>
      </c>
      <c r="BD1270" s="2"/>
      <c r="BE1270" s="974"/>
      <c r="BF1270" s="993"/>
      <c r="BG1270" s="62" t="str">
        <f>IF(職員設定!$X$8="","",職員設定!$X$8)</f>
        <v>名称</v>
      </c>
      <c r="BH1270" s="152" t="str">
        <f>IF(BH1225&lt;&gt;"",職員設定!$X$30,"0")</f>
        <v>0</v>
      </c>
      <c r="BI1270" s="2"/>
      <c r="BJ1270" s="974"/>
      <c r="BK1270" s="993"/>
      <c r="BL1270" s="99"/>
      <c r="BM1270" s="160"/>
      <c r="BN1270" s="2"/>
      <c r="BO1270" s="974"/>
      <c r="BP1270" s="958"/>
      <c r="BQ1270" s="99"/>
      <c r="BR1270" s="160"/>
      <c r="BS1270" s="2"/>
      <c r="BT1270" s="974"/>
      <c r="BU1270" s="958"/>
      <c r="BV1270" s="99"/>
      <c r="BW1270" s="160"/>
      <c r="BX1270" s="2"/>
      <c r="BY1270" s="974"/>
      <c r="BZ1270" s="958"/>
      <c r="CA1270" s="1004"/>
      <c r="CB1270" s="1020"/>
      <c r="CC1270" s="1016"/>
    </row>
    <row r="1271" spans="1:81" ht="18" customHeight="1" thickBot="1">
      <c r="A1271" s="1180"/>
      <c r="B1271" s="1136"/>
      <c r="C1271" s="1137"/>
      <c r="D1271" s="63" t="str">
        <f>IF(職員設定!$Y$8="","",職員設定!$Y$8)</f>
        <v>名称</v>
      </c>
      <c r="E1271" s="158">
        <f>IF(E1225&lt;&gt;"",職員設定!$Y$30,"0")</f>
        <v>0</v>
      </c>
      <c r="F1271" s="2"/>
      <c r="G1271" s="1094"/>
      <c r="H1271" s="1097"/>
      <c r="I1271" s="63" t="str">
        <f>IF(職員設定!$Y$8="","",職員設定!$Y$8)</f>
        <v>名称</v>
      </c>
      <c r="J1271" s="158">
        <f>IF(J1225&lt;&gt;"",職員設定!$Y$30,"0")</f>
        <v>0</v>
      </c>
      <c r="K1271" s="2"/>
      <c r="L1271" s="1094"/>
      <c r="M1271" s="1097"/>
      <c r="N1271" s="63" t="str">
        <f>IF(職員設定!$Y$8="","",職員設定!$Y$8)</f>
        <v>名称</v>
      </c>
      <c r="O1271" s="153">
        <f>IF(O1225&lt;&gt;"",職員設定!$Y$30,"0")</f>
        <v>0</v>
      </c>
      <c r="P1271" s="24"/>
      <c r="Q1271" s="975"/>
      <c r="R1271" s="994"/>
      <c r="S1271" s="63" t="str">
        <f>IF(職員設定!$Y$8="","",職員設定!$Y$8)</f>
        <v>名称</v>
      </c>
      <c r="T1271" s="153">
        <f>IF(T1225&lt;&gt;"",職員設定!$Y$30,"0")</f>
        <v>0</v>
      </c>
      <c r="U1271" s="24"/>
      <c r="V1271" s="975"/>
      <c r="W1271" s="994"/>
      <c r="X1271" s="63" t="str">
        <f>IF(職員設定!$Y$8="","",職員設定!$Y$8)</f>
        <v>名称</v>
      </c>
      <c r="Y1271" s="153">
        <f>IF(Y1225&lt;&gt;"",職員設定!$Y$30,"0")</f>
        <v>0</v>
      </c>
      <c r="Z1271" s="24"/>
      <c r="AA1271" s="975"/>
      <c r="AB1271" s="994"/>
      <c r="AC1271" s="63" t="str">
        <f>IF(職員設定!$Y$8="","",職員設定!$Y$8)</f>
        <v>名称</v>
      </c>
      <c r="AD1271" s="153" t="str">
        <f>IF(AD1225&lt;&gt;"",職員設定!$Y$30,"0")</f>
        <v>0</v>
      </c>
      <c r="AE1271" s="24"/>
      <c r="AF1271" s="975"/>
      <c r="AG1271" s="994"/>
      <c r="AH1271" s="63" t="str">
        <f>IF(職員設定!$Y$8="","",職員設定!$Y$8)</f>
        <v>名称</v>
      </c>
      <c r="AI1271" s="153" t="str">
        <f>IF(AI1225&lt;&gt;"",職員設定!$Y$30,"0")</f>
        <v>0</v>
      </c>
      <c r="AJ1271" s="24"/>
      <c r="AK1271" s="975"/>
      <c r="AL1271" s="994"/>
      <c r="AM1271" s="63" t="str">
        <f>IF(職員設定!$Y$8="","",職員設定!$Y$8)</f>
        <v>名称</v>
      </c>
      <c r="AN1271" s="153" t="str">
        <f>IF(AN1225&lt;&gt;"",職員設定!$Y$30,"0")</f>
        <v>0</v>
      </c>
      <c r="AO1271" s="24"/>
      <c r="AP1271" s="975"/>
      <c r="AQ1271" s="994"/>
      <c r="AR1271" s="63" t="str">
        <f>IF(職員設定!$Y$8="","",職員設定!$Y$8)</f>
        <v>名称</v>
      </c>
      <c r="AS1271" s="153" t="str">
        <f>IF(AS1225&lt;&gt;"",職員設定!$Y$30,"0")</f>
        <v>0</v>
      </c>
      <c r="AT1271" s="24"/>
      <c r="AU1271" s="975"/>
      <c r="AV1271" s="994"/>
      <c r="AW1271" s="63" t="str">
        <f>IF(職員設定!$Y$8="","",職員設定!$Y$8)</f>
        <v>名称</v>
      </c>
      <c r="AX1271" s="153" t="str">
        <f>IF(AX1225&lt;&gt;"",職員設定!$Y$30,"0")</f>
        <v>0</v>
      </c>
      <c r="AY1271" s="24"/>
      <c r="AZ1271" s="975"/>
      <c r="BA1271" s="994"/>
      <c r="BB1271" s="63" t="str">
        <f>IF(職員設定!$Y$8="","",職員設定!$Y$8)</f>
        <v>名称</v>
      </c>
      <c r="BC1271" s="153" t="str">
        <f>IF(BC1225&lt;&gt;"",職員設定!$Y$30,"0")</f>
        <v>0</v>
      </c>
      <c r="BD1271" s="24"/>
      <c r="BE1271" s="975"/>
      <c r="BF1271" s="994"/>
      <c r="BG1271" s="63" t="str">
        <f>IF(職員設定!$Y$8="","",職員設定!$Y$8)</f>
        <v>名称</v>
      </c>
      <c r="BH1271" s="153" t="str">
        <f>IF(BH1225&lt;&gt;"",職員設定!$Y$30,"0")</f>
        <v>0</v>
      </c>
      <c r="BI1271" s="24"/>
      <c r="BJ1271" s="975"/>
      <c r="BK1271" s="994"/>
      <c r="BL1271" s="101"/>
      <c r="BM1271" s="161"/>
      <c r="BN1271" s="2"/>
      <c r="BO1271" s="975"/>
      <c r="BP1271" s="959"/>
      <c r="BQ1271" s="101"/>
      <c r="BR1271" s="161"/>
      <c r="BS1271" s="2"/>
      <c r="BT1271" s="975"/>
      <c r="BU1271" s="959"/>
      <c r="BV1271" s="101"/>
      <c r="BW1271" s="161"/>
      <c r="BX1271" s="2"/>
      <c r="BY1271" s="975"/>
      <c r="BZ1271" s="959"/>
      <c r="CA1271" s="1005"/>
      <c r="CB1271" s="1021"/>
      <c r="CC1271" s="1017"/>
    </row>
    <row r="1272" spans="1:81" ht="18" customHeight="1">
      <c r="A1272" s="1180"/>
      <c r="B1272" s="1138"/>
      <c r="C1272" s="1139"/>
      <c r="D1272" s="64" t="s">
        <v>15</v>
      </c>
      <c r="E1272" s="8">
        <f>E1271+E1270+E1269+E1268+E1262+E1258+E1254+E1250+E1246+E1242+E1238+E1235+E1232+E1229+E1226-E1266</f>
        <v>165019</v>
      </c>
      <c r="F1272" s="963" t="str">
        <f>IF(E1273=F1273,"〇","×")</f>
        <v>〇</v>
      </c>
      <c r="G1272" s="964"/>
      <c r="H1272" s="965"/>
      <c r="I1272" s="64" t="s">
        <v>15</v>
      </c>
      <c r="J1272" s="8">
        <f>J1271+J1270+J1269+J1268+J1262+J1258+J1254+J1250+J1246+J1242+J1238+J1235+J1232+J1229+J1226-J1266</f>
        <v>165496</v>
      </c>
      <c r="K1272" s="963" t="str">
        <f>IF(J1273=K1273,"〇","×")</f>
        <v>〇</v>
      </c>
      <c r="L1272" s="964"/>
      <c r="M1272" s="1098"/>
      <c r="N1272" s="64" t="s">
        <v>15</v>
      </c>
      <c r="O1272" s="8">
        <f>O1271+O1270+O1269+O1268+O1262+O1258+O1254+O1250+O1246+O1242+O1238+O1235+O1232+O1229+O1226-O1266</f>
        <v>171309</v>
      </c>
      <c r="P1272" s="963" t="str">
        <f>IF(O1273=P1273,"〇","×")</f>
        <v>〇</v>
      </c>
      <c r="Q1272" s="964"/>
      <c r="R1272" s="965"/>
      <c r="S1272" s="64" t="s">
        <v>15</v>
      </c>
      <c r="T1272" s="8">
        <f>T1271+T1270+T1269+T1268+T1262+T1258+T1254+T1250+T1246+T1242+T1238+T1235+T1232+T1229+T1226-T1266</f>
        <v>163780</v>
      </c>
      <c r="U1272" s="963" t="str">
        <f>IF(T1273=U1273,"〇","×")</f>
        <v>〇</v>
      </c>
      <c r="V1272" s="964"/>
      <c r="W1272" s="965"/>
      <c r="X1272" s="64" t="s">
        <v>15</v>
      </c>
      <c r="Y1272" s="8">
        <f>Y1271+Y1270+Y1269+Y1268+Y1262+Y1258+Y1254+Y1250+Y1246+Y1242+Y1238+Y1235+Y1232+Y1229+Y1226-Y1266</f>
        <v>170561</v>
      </c>
      <c r="Z1272" s="963" t="str">
        <f>IF(Y1273=Z1273,"〇","×")</f>
        <v>〇</v>
      </c>
      <c r="AA1272" s="964"/>
      <c r="AB1272" s="965"/>
      <c r="AC1272" s="64" t="s">
        <v>15</v>
      </c>
      <c r="AD1272" s="8">
        <f>AD1271+AD1270+AD1269+AD1268+AD1262+AD1258+AD1254+AD1250+AD1246+AD1242+AD1238+AD1235+AD1232+AD1229+AD1226-AD1266</f>
        <v>0</v>
      </c>
      <c r="AE1272" s="963" t="str">
        <f>IF(AD1273=AE1273,"〇","×")</f>
        <v>〇</v>
      </c>
      <c r="AF1272" s="964"/>
      <c r="AG1272" s="965"/>
      <c r="AH1272" s="64" t="s">
        <v>15</v>
      </c>
      <c r="AI1272" s="8">
        <f>AI1271+AI1270+AI1269+AI1268+AI1262+AI1258+AI1254+AI1250+AI1246+AI1242+AI1238+AI1235+AI1232+AI1229+AI1226-AI1266</f>
        <v>0</v>
      </c>
      <c r="AJ1272" s="963" t="str">
        <f>IF(AI1273=AJ1273,"〇","×")</f>
        <v>〇</v>
      </c>
      <c r="AK1272" s="964"/>
      <c r="AL1272" s="965"/>
      <c r="AM1272" s="64" t="s">
        <v>15</v>
      </c>
      <c r="AN1272" s="8">
        <f>AN1271+AN1270+AN1269+AN1268+AN1262+AN1258+AN1254+AN1250+AN1246+AN1242+AN1238+AN1235+AN1232+AN1229+AN1226-AN1266</f>
        <v>0</v>
      </c>
      <c r="AO1272" s="963" t="str">
        <f>IF(AN1273=AO1273,"〇","×")</f>
        <v>〇</v>
      </c>
      <c r="AP1272" s="964"/>
      <c r="AQ1272" s="965"/>
      <c r="AR1272" s="64" t="s">
        <v>15</v>
      </c>
      <c r="AS1272" s="8">
        <f>AS1271+AS1270+AS1269+AS1268+AS1262+AS1258+AS1254+AS1250+AS1246+AS1242+AS1238+AS1235+AS1232+AS1229+AS1226-AS1266</f>
        <v>0</v>
      </c>
      <c r="AT1272" s="963" t="str">
        <f>IF(AS1273=AT1273,"〇","×")</f>
        <v>〇</v>
      </c>
      <c r="AU1272" s="964"/>
      <c r="AV1272" s="965"/>
      <c r="AW1272" s="64" t="s">
        <v>15</v>
      </c>
      <c r="AX1272" s="8">
        <f>AX1271+AX1270+AX1269+AX1268+AX1262+AX1258+AX1254+AX1250+AX1246+AX1242+AX1238+AX1235+AX1232+AX1229+AX1226-AX1266</f>
        <v>0</v>
      </c>
      <c r="AY1272" s="963" t="str">
        <f>IF(AX1273=AY1273,"〇","×")</f>
        <v>〇</v>
      </c>
      <c r="AZ1272" s="964"/>
      <c r="BA1272" s="965"/>
      <c r="BB1272" s="64" t="s">
        <v>15</v>
      </c>
      <c r="BC1272" s="8">
        <f>BC1271+BC1270+BC1269+BC1268+BC1262+BC1258+BC1254+BC1250+BC1246+BC1242+BC1238+BC1235+BC1232+BC1229+BC1226-BC1266</f>
        <v>0</v>
      </c>
      <c r="BD1272" s="963" t="str">
        <f>IF(BC1273=BD1273,"〇","×")</f>
        <v>〇</v>
      </c>
      <c r="BE1272" s="964"/>
      <c r="BF1272" s="965"/>
      <c r="BG1272" s="64" t="s">
        <v>15</v>
      </c>
      <c r="BH1272" s="8">
        <f>BH1271+BH1270+BH1269+BH1268+BH1262+BH1258+BH1254+BH1250+BH1246+BH1242+BH1238+BH1235+BH1232+BH1229+BH1226-BH1266</f>
        <v>0</v>
      </c>
      <c r="BI1272" s="963" t="str">
        <f>IF(BH1273=BI1273,"〇","×")</f>
        <v>〇</v>
      </c>
      <c r="BJ1272" s="964"/>
      <c r="BK1272" s="965"/>
      <c r="BL1272" s="64" t="s">
        <v>15</v>
      </c>
      <c r="BM1272" s="8">
        <f>BM1242</f>
        <v>0</v>
      </c>
      <c r="BN1272" s="963" t="str">
        <f>IF(BM1273=BN1273,"〇","×")</f>
        <v>〇</v>
      </c>
      <c r="BO1272" s="964"/>
      <c r="BP1272" s="965"/>
      <c r="BQ1272" s="64" t="s">
        <v>15</v>
      </c>
      <c r="BR1272" s="8">
        <f>BR1242</f>
        <v>0</v>
      </c>
      <c r="BS1272" s="963" t="str">
        <f>IF(BR1273=BS1273,"〇","×")</f>
        <v>〇</v>
      </c>
      <c r="BT1272" s="964"/>
      <c r="BU1272" s="965"/>
      <c r="BV1272" s="64" t="s">
        <v>15</v>
      </c>
      <c r="BW1272" s="8">
        <f>BW1242</f>
        <v>0</v>
      </c>
      <c r="BX1272" s="963" t="str">
        <f>IF(BW1273=BX1273,"〇","×")</f>
        <v>〇</v>
      </c>
      <c r="BY1272" s="964"/>
      <c r="BZ1272" s="965"/>
      <c r="CA1272" s="551">
        <f>BW1272+BR1272+BM1272+BH1272+BC1272+AX1272+AS1272+AN1272+AI1272+AD1272+Y1272+T1272+O1272+J1272+E1272</f>
        <v>836165</v>
      </c>
      <c r="CB1272" s="292"/>
      <c r="CC1272" s="697"/>
    </row>
    <row r="1273" spans="1:81" ht="18" customHeight="1" thickBot="1">
      <c r="A1273" s="1180"/>
      <c r="B1273" s="1149"/>
      <c r="C1273" s="1150"/>
      <c r="D1273" s="65" t="s">
        <v>100</v>
      </c>
      <c r="E1273" s="27">
        <f>E1271+E1270+E1269+E1268+E1261+E1257+E1253+E1249+E1245+E1241+E1237+E1234+E1231+E1228+E1225-E1265</f>
        <v>189286</v>
      </c>
      <c r="F1273" s="981">
        <f>E1272+G1269/F1225+H1269/F1225</f>
        <v>189286</v>
      </c>
      <c r="G1273" s="982"/>
      <c r="H1273" s="359"/>
      <c r="I1273" s="65" t="s">
        <v>100</v>
      </c>
      <c r="J1273" s="27">
        <f>J1271+J1270+J1269+J1268+J1261+J1257+J1253+J1249+J1245+J1241+J1237+J1234+J1231+J1228+J1225-J1265</f>
        <v>189807</v>
      </c>
      <c r="K1273" s="981">
        <f>J1272+L1269/K1225+M1269/K1225</f>
        <v>189807</v>
      </c>
      <c r="L1273" s="982"/>
      <c r="M1273" s="365"/>
      <c r="N1273" s="65" t="s">
        <v>100</v>
      </c>
      <c r="O1273" s="27">
        <f>O1271+O1270+O1269+O1268+O1261+O1257+O1253+O1249+O1245+O1241+O1237+O1234+O1231+O1228+O1225-O1265</f>
        <v>196920</v>
      </c>
      <c r="P1273" s="981">
        <f>O1272+Q1269/P1225+R1269/P1225</f>
        <v>196920</v>
      </c>
      <c r="Q1273" s="982"/>
      <c r="R1273" s="359"/>
      <c r="S1273" s="65" t="s">
        <v>100</v>
      </c>
      <c r="T1273" s="27">
        <f>T1271+T1270+T1269+T1268+T1261+T1257+T1253+T1249+T1245+T1241+T1237+T1234+T1231+T1228+T1225-T1265</f>
        <v>187780</v>
      </c>
      <c r="U1273" s="981">
        <f>T1272+V1269/U1225+W1269/U1225</f>
        <v>187780</v>
      </c>
      <c r="V1273" s="982"/>
      <c r="W1273" s="359"/>
      <c r="X1273" s="65" t="s">
        <v>100</v>
      </c>
      <c r="Y1273" s="27">
        <f>Y1271+Y1270+Y1269+Y1268+Y1261+Y1257+Y1253+Y1249+Y1245+Y1241+Y1237+Y1234+Y1231+Y1228+Y1225-Y1265</f>
        <v>256848</v>
      </c>
      <c r="Z1273" s="981">
        <f>Y1272+AA1269/Z1225+AB1269/Z1225</f>
        <v>256848</v>
      </c>
      <c r="AA1273" s="982"/>
      <c r="AB1273" s="359"/>
      <c r="AC1273" s="65" t="s">
        <v>100</v>
      </c>
      <c r="AD1273" s="27">
        <f>AD1271+AD1270+AD1269+AD1268+AD1261+AD1257+AD1253+AD1249+AD1245+AD1241+AD1237+AD1234+AD1231+AD1228+AD1225-AD1265</f>
        <v>0</v>
      </c>
      <c r="AE1273" s="981">
        <f>AD1272+AF1269/AE1225+AG1269/AE1225</f>
        <v>0</v>
      </c>
      <c r="AF1273" s="982"/>
      <c r="AG1273" s="359"/>
      <c r="AH1273" s="65" t="s">
        <v>100</v>
      </c>
      <c r="AI1273" s="27">
        <f>AI1271+AI1270+AI1269+AI1268+AI1261+AI1257+AI1253+AI1249+AI1245+AI1241+AI1237+AI1234+AI1231+AI1228+AI1225-AI1265</f>
        <v>0</v>
      </c>
      <c r="AJ1273" s="981">
        <f>AI1272+AK1269/AJ1225+AL1269/AJ1225</f>
        <v>0</v>
      </c>
      <c r="AK1273" s="982"/>
      <c r="AL1273" s="359"/>
      <c r="AM1273" s="65" t="s">
        <v>100</v>
      </c>
      <c r="AN1273" s="27">
        <f>AN1271+AN1270+AN1269+AN1268+AN1261+AN1257+AN1253+AN1249+AN1245+AN1241+AN1237+AN1234+AN1231+AN1228+AN1225-AN1265</f>
        <v>0</v>
      </c>
      <c r="AO1273" s="981">
        <f>AN1272+AP1269/AO1225+AQ1269/AO1225</f>
        <v>0</v>
      </c>
      <c r="AP1273" s="982"/>
      <c r="AQ1273" s="359"/>
      <c r="AR1273" s="65" t="s">
        <v>100</v>
      </c>
      <c r="AS1273" s="27">
        <f>AS1271+AS1270+AS1269+AS1268+AS1261+AS1257+AS1253+AS1249+AS1245+AS1241+AS1237+AS1234+AS1231+AS1228+AS1225-AS1265</f>
        <v>0</v>
      </c>
      <c r="AT1273" s="981">
        <f>AS1272+AU1269/AT1225+AV1269/AT1225</f>
        <v>0</v>
      </c>
      <c r="AU1273" s="982"/>
      <c r="AV1273" s="359"/>
      <c r="AW1273" s="65" t="s">
        <v>100</v>
      </c>
      <c r="AX1273" s="27">
        <f>AX1271+AX1270+AX1269+AX1268+AX1261+AX1257+AX1253+AX1249+AX1245+AX1241+AX1237+AX1234+AX1231+AX1228+AX1225-AX1265</f>
        <v>0</v>
      </c>
      <c r="AY1273" s="981">
        <f>AX1272+AZ1269/AY1225+BA1269/AY1225</f>
        <v>0</v>
      </c>
      <c r="AZ1273" s="982"/>
      <c r="BA1273" s="359"/>
      <c r="BB1273" s="65" t="s">
        <v>100</v>
      </c>
      <c r="BC1273" s="27">
        <f>BC1271+BC1270+BC1269+BC1268+BC1261+BC1257+BC1253+BC1249+BC1245+BC1241+BC1237+BC1234+BC1231+BC1228+BC1225-BC1265</f>
        <v>0</v>
      </c>
      <c r="BD1273" s="981">
        <f>BC1272+BE1269/BD1225+BF1269/BD1225</f>
        <v>0</v>
      </c>
      <c r="BE1273" s="982"/>
      <c r="BF1273" s="359"/>
      <c r="BG1273" s="65" t="s">
        <v>100</v>
      </c>
      <c r="BH1273" s="27">
        <f>BH1271+BH1270+BH1269+BH1268+BH1261+BH1257+BH1253+BH1249+BH1245+BH1241+BH1237+BH1234+BH1231+BH1228+BH1225-BH1265</f>
        <v>0</v>
      </c>
      <c r="BI1273" s="981">
        <f>BH1272+BJ1269/BI1225+BK1269/BI1225</f>
        <v>0</v>
      </c>
      <c r="BJ1273" s="982"/>
      <c r="BK1273" s="365"/>
      <c r="BL1273" s="65" t="s">
        <v>100</v>
      </c>
      <c r="BM1273" s="27">
        <f>BM1241</f>
        <v>0</v>
      </c>
      <c r="BN1273" s="981">
        <f>BM1272+BO1269/BN1225+BP1269/BN1225</f>
        <v>0</v>
      </c>
      <c r="BO1273" s="982"/>
      <c r="BP1273" s="359"/>
      <c r="BQ1273" s="65" t="s">
        <v>100</v>
      </c>
      <c r="BR1273" s="27">
        <f>BR1241</f>
        <v>0</v>
      </c>
      <c r="BS1273" s="981">
        <f>BR1272+BT1269/BS1225+BU1269/BS1225</f>
        <v>0</v>
      </c>
      <c r="BT1273" s="982"/>
      <c r="BU1273" s="359"/>
      <c r="BV1273" s="65" t="s">
        <v>100</v>
      </c>
      <c r="BW1273" s="27">
        <f>BW1241</f>
        <v>0</v>
      </c>
      <c r="BX1273" s="981">
        <f>BW1272+BY1269/BX1225+BZ1269/BX1225</f>
        <v>0</v>
      </c>
      <c r="BY1273" s="982"/>
      <c r="BZ1273" s="359"/>
      <c r="CA1273" s="552">
        <f>BW1273+BR1273+BM1273+BH1273+BC1273+AX1273+AS1273+AN1273+AI1273+AD1273+Y1273+T1273+O1273+J1273+E1273</f>
        <v>1020641</v>
      </c>
      <c r="CB1273" s="293"/>
      <c r="CC1273" s="698"/>
    </row>
    <row r="1274" spans="1:81" ht="18" customHeight="1" thickTop="1">
      <c r="A1274" s="1180"/>
      <c r="B1274" s="1128" t="s">
        <v>227</v>
      </c>
      <c r="C1274" s="1129"/>
      <c r="D1274" s="66" t="s">
        <v>17</v>
      </c>
      <c r="E1274" s="74">
        <f>IF(E1225="","",職員設定!$L$30)</f>
        <v>170000</v>
      </c>
      <c r="F1274" s="114"/>
      <c r="G1274" s="291"/>
      <c r="H1274" s="67"/>
      <c r="I1274" s="66" t="s">
        <v>17</v>
      </c>
      <c r="J1274" s="74">
        <f>IF(J1225="","",職員設定!$L$30)</f>
        <v>170000</v>
      </c>
      <c r="K1274" s="114"/>
      <c r="L1274" s="291"/>
      <c r="M1274" s="291"/>
      <c r="N1274" s="66" t="s">
        <v>17</v>
      </c>
      <c r="O1274" s="74">
        <f>IF(O1225="","",職員設定!$L$30)</f>
        <v>170000</v>
      </c>
      <c r="P1274" s="950" t="s">
        <v>222</v>
      </c>
      <c r="Q1274" s="951"/>
      <c r="R1274" s="952"/>
      <c r="S1274" s="66" t="s">
        <v>17</v>
      </c>
      <c r="T1274" s="74">
        <f>IF(T1225="","",職員設定!$L$30)</f>
        <v>170000</v>
      </c>
      <c r="U1274" s="950" t="s">
        <v>222</v>
      </c>
      <c r="V1274" s="951"/>
      <c r="W1274" s="952"/>
      <c r="X1274" s="66" t="s">
        <v>17</v>
      </c>
      <c r="Y1274" s="74">
        <f>IF(Y1225="","",職員設定!$L$30)</f>
        <v>170000</v>
      </c>
      <c r="Z1274" s="950" t="s">
        <v>222</v>
      </c>
      <c r="AA1274" s="951"/>
      <c r="AB1274" s="952"/>
      <c r="AC1274" s="66" t="s">
        <v>17</v>
      </c>
      <c r="AD1274" s="74" t="str">
        <f>IF(AD1225="","",職員設定!$L$30)</f>
        <v/>
      </c>
      <c r="AE1274" s="950" t="s">
        <v>222</v>
      </c>
      <c r="AF1274" s="951"/>
      <c r="AG1274" s="952"/>
      <c r="AH1274" s="66" t="s">
        <v>17</v>
      </c>
      <c r="AI1274" s="74" t="str">
        <f>IF(AI1225="","",職員設定!$L$30)</f>
        <v/>
      </c>
      <c r="AJ1274" s="950" t="s">
        <v>222</v>
      </c>
      <c r="AK1274" s="951"/>
      <c r="AL1274" s="952"/>
      <c r="AM1274" s="66" t="s">
        <v>17</v>
      </c>
      <c r="AN1274" s="74" t="str">
        <f>IF(AN1225="","",職員設定!$L$30)</f>
        <v/>
      </c>
      <c r="AO1274" s="950" t="s">
        <v>222</v>
      </c>
      <c r="AP1274" s="951"/>
      <c r="AQ1274" s="952"/>
      <c r="AR1274" s="66" t="s">
        <v>17</v>
      </c>
      <c r="AS1274" s="74" t="str">
        <f>IF(AS1225="","",職員設定!$L$30)</f>
        <v/>
      </c>
      <c r="AT1274" s="950" t="s">
        <v>222</v>
      </c>
      <c r="AU1274" s="951"/>
      <c r="AV1274" s="952"/>
      <c r="AW1274" s="66" t="s">
        <v>17</v>
      </c>
      <c r="AX1274" s="74" t="str">
        <f>IF(AX1225="","",職員設定!$L$30)</f>
        <v/>
      </c>
      <c r="AY1274" s="950" t="s">
        <v>222</v>
      </c>
      <c r="AZ1274" s="951"/>
      <c r="BA1274" s="952"/>
      <c r="BB1274" s="66" t="s">
        <v>17</v>
      </c>
      <c r="BC1274" s="74" t="str">
        <f>IF(BC1225="","",職員設定!$L$30)</f>
        <v/>
      </c>
      <c r="BD1274" s="950" t="s">
        <v>222</v>
      </c>
      <c r="BE1274" s="951"/>
      <c r="BF1274" s="952"/>
      <c r="BG1274" s="66" t="s">
        <v>17</v>
      </c>
      <c r="BH1274" s="74" t="str">
        <f>IF(BH1225="","",職員設定!$L$30)</f>
        <v/>
      </c>
      <c r="BI1274" s="950" t="s">
        <v>222</v>
      </c>
      <c r="BJ1274" s="951"/>
      <c r="BK1274" s="952"/>
      <c r="BL1274" s="66"/>
      <c r="BM1274" s="74"/>
      <c r="BN1274" s="950" t="s">
        <v>222</v>
      </c>
      <c r="BO1274" s="951"/>
      <c r="BP1274" s="952"/>
      <c r="BQ1274" s="66"/>
      <c r="BR1274" s="74"/>
      <c r="BS1274" s="950" t="s">
        <v>222</v>
      </c>
      <c r="BT1274" s="951"/>
      <c r="BU1274" s="952"/>
      <c r="BV1274" s="66"/>
      <c r="BW1274" s="74"/>
      <c r="BX1274" s="950" t="s">
        <v>222</v>
      </c>
      <c r="BY1274" s="951"/>
      <c r="BZ1274" s="952"/>
      <c r="CA1274" s="294"/>
      <c r="CB1274" s="1008" t="s">
        <v>223</v>
      </c>
      <c r="CC1274" s="1010" t="s">
        <v>224</v>
      </c>
    </row>
    <row r="1275" spans="1:81" ht="18" customHeight="1">
      <c r="A1275" s="1180"/>
      <c r="B1275" s="1130"/>
      <c r="C1275" s="1131"/>
      <c r="D1275" s="68" t="s">
        <v>63</v>
      </c>
      <c r="E1275" s="34">
        <v>180000</v>
      </c>
      <c r="F1275" s="1120" t="s">
        <v>104</v>
      </c>
      <c r="G1275" s="1121"/>
      <c r="H1275" s="1148"/>
      <c r="I1275" s="68" t="s">
        <v>63</v>
      </c>
      <c r="J1275" s="34">
        <f>IF(J1225="","",E1275)</f>
        <v>180000</v>
      </c>
      <c r="K1275" s="1120" t="s">
        <v>104</v>
      </c>
      <c r="L1275" s="1121"/>
      <c r="M1275" s="759"/>
      <c r="N1275" s="68" t="s">
        <v>63</v>
      </c>
      <c r="O1275" s="34">
        <f>IF(O1225="","",J1275)</f>
        <v>180000</v>
      </c>
      <c r="P1275" s="1006" t="s">
        <v>221</v>
      </c>
      <c r="Q1275" s="1007"/>
      <c r="R1275" s="537"/>
      <c r="S1275" s="68" t="s">
        <v>63</v>
      </c>
      <c r="T1275" s="34">
        <f>IF(T1225="","",O1275)</f>
        <v>180000</v>
      </c>
      <c r="U1275" s="1006" t="s">
        <v>221</v>
      </c>
      <c r="V1275" s="1007"/>
      <c r="W1275" s="537">
        <v>10000</v>
      </c>
      <c r="X1275" s="68" t="s">
        <v>63</v>
      </c>
      <c r="Y1275" s="34">
        <f>IF(Y1225="","",T1275)</f>
        <v>180000</v>
      </c>
      <c r="Z1275" s="1006" t="s">
        <v>221</v>
      </c>
      <c r="AA1275" s="1007"/>
      <c r="AB1275" s="537">
        <v>10000</v>
      </c>
      <c r="AC1275" s="68" t="s">
        <v>63</v>
      </c>
      <c r="AD1275" s="34" t="str">
        <f>IF(AD1225="","",Y1275)</f>
        <v/>
      </c>
      <c r="AE1275" s="1006" t="s">
        <v>221</v>
      </c>
      <c r="AF1275" s="1007"/>
      <c r="AG1275" s="537"/>
      <c r="AH1275" s="68" t="s">
        <v>63</v>
      </c>
      <c r="AI1275" s="34" t="str">
        <f>IF(AI1225="","",AD1275)</f>
        <v/>
      </c>
      <c r="AJ1275" s="1006" t="s">
        <v>221</v>
      </c>
      <c r="AK1275" s="1007"/>
      <c r="AL1275" s="537"/>
      <c r="AM1275" s="68" t="s">
        <v>63</v>
      </c>
      <c r="AN1275" s="34" t="str">
        <f>IF(AN1225="","",AI1275)</f>
        <v/>
      </c>
      <c r="AO1275" s="1006" t="s">
        <v>221</v>
      </c>
      <c r="AP1275" s="1007"/>
      <c r="AQ1275" s="537"/>
      <c r="AR1275" s="68" t="s">
        <v>63</v>
      </c>
      <c r="AS1275" s="34" t="str">
        <f>IF(AS1225="","",AN1275)</f>
        <v/>
      </c>
      <c r="AT1275" s="1006" t="s">
        <v>221</v>
      </c>
      <c r="AU1275" s="1007"/>
      <c r="AV1275" s="537"/>
      <c r="AW1275" s="68" t="s">
        <v>63</v>
      </c>
      <c r="AX1275" s="34" t="str">
        <f>IF(AX1225="","",AS1275)</f>
        <v/>
      </c>
      <c r="AY1275" s="1006" t="s">
        <v>221</v>
      </c>
      <c r="AZ1275" s="1007"/>
      <c r="BA1275" s="537"/>
      <c r="BB1275" s="68" t="s">
        <v>63</v>
      </c>
      <c r="BC1275" s="34" t="str">
        <f>IF(BC1225="","",AX1275)</f>
        <v/>
      </c>
      <c r="BD1275" s="1006" t="s">
        <v>221</v>
      </c>
      <c r="BE1275" s="1007"/>
      <c r="BF1275" s="537"/>
      <c r="BG1275" s="68" t="s">
        <v>63</v>
      </c>
      <c r="BH1275" s="34" t="str">
        <f>IF(BH1225="","",BC1275)</f>
        <v/>
      </c>
      <c r="BI1275" s="1006" t="s">
        <v>221</v>
      </c>
      <c r="BJ1275" s="1007"/>
      <c r="BK1275" s="537"/>
      <c r="BL1275" s="68"/>
      <c r="BM1275" s="28"/>
      <c r="BN1275" s="529"/>
      <c r="BO1275" s="527"/>
      <c r="BP1275" s="408"/>
      <c r="BQ1275" s="68"/>
      <c r="BR1275" s="28"/>
      <c r="BS1275" s="529"/>
      <c r="BT1275" s="527"/>
      <c r="BU1275" s="408"/>
      <c r="BV1275" s="68"/>
      <c r="BW1275" s="28"/>
      <c r="BX1275" s="529"/>
      <c r="BY1275" s="527"/>
      <c r="BZ1275" s="408"/>
      <c r="CA1275" s="295"/>
      <c r="CB1275" s="1009"/>
      <c r="CC1275" s="1011"/>
    </row>
    <row r="1276" spans="1:81" ht="18" customHeight="1">
      <c r="A1276" s="1180"/>
      <c r="B1276" s="1130"/>
      <c r="C1276" s="1131"/>
      <c r="D1276" s="68" t="s">
        <v>18</v>
      </c>
      <c r="E1276" s="10">
        <f>IF(E1274="","",(E1275-E1274)*F1225)</f>
        <v>10000</v>
      </c>
      <c r="F1276" s="498"/>
      <c r="G1276" s="569">
        <f>ROUND(IF(E1276="",0,E1276*E4*F1225+E1276*G4*F1225),0)</f>
        <v>1429</v>
      </c>
      <c r="H1276" s="450"/>
      <c r="I1276" s="68" t="s">
        <v>18</v>
      </c>
      <c r="J1276" s="10">
        <f>IF(J1274="","",(J1275-J1274)*K1225)</f>
        <v>10000</v>
      </c>
      <c r="K1276" s="498"/>
      <c r="L1276" s="569">
        <f>ROUND(IF(J1276="",0,J1276*J4*K1225+J1276*L4*K1225),0)</f>
        <v>1429</v>
      </c>
      <c r="M1276" s="450"/>
      <c r="N1276" s="68" t="s">
        <v>18</v>
      </c>
      <c r="O1276" s="10">
        <f>IF(O1274="","",(O1275-O1274)*P1225)</f>
        <v>10000</v>
      </c>
      <c r="P1276" s="144"/>
      <c r="Q1276" s="569">
        <f>ROUND(IF(O1276="",0,O1276*O4*P1225+O1276*Q4*P1225),0)</f>
        <v>1429</v>
      </c>
      <c r="R1276" s="520">
        <f>ROUND(IF(R1275="",0,R1275*O4*P1225+R1275*Q4*P1225),0)</f>
        <v>0</v>
      </c>
      <c r="S1276" s="68" t="s">
        <v>18</v>
      </c>
      <c r="T1276" s="10">
        <f>IF(T1274="","",(T1275-T1274)*U1225)</f>
        <v>10000</v>
      </c>
      <c r="U1276" s="144"/>
      <c r="V1276" s="569">
        <f>ROUND(IF(T1276="",0,T1276*T4*U1225+T1276*V4*U1225),0)</f>
        <v>1429</v>
      </c>
      <c r="W1276" s="520">
        <f>ROUND(IF(W1275="",0,W1275*T4*U1225+W1275*V4*U1225),0)</f>
        <v>1429</v>
      </c>
      <c r="X1276" s="68" t="s">
        <v>18</v>
      </c>
      <c r="Y1276" s="10">
        <f>IF(Y1274="","",(Y1275-Y1274)*Z1225)</f>
        <v>10000</v>
      </c>
      <c r="Z1276" s="144"/>
      <c r="AA1276" s="569">
        <f>ROUND(IF(Y1276="",0,Y1276*Y4*Z1225+Y1276*AA4*Z1225),0)</f>
        <v>1429</v>
      </c>
      <c r="AB1276" s="520">
        <f>ROUND(IF(AB1275="",0,AB1275*Y4*Z1225+AB1275*AA4*Z1225),0)</f>
        <v>1429</v>
      </c>
      <c r="AC1276" s="68" t="s">
        <v>18</v>
      </c>
      <c r="AD1276" s="10" t="str">
        <f>IF(AD1274="","",(AD1275-AD1274)*AE1225)</f>
        <v/>
      </c>
      <c r="AE1276" s="144"/>
      <c r="AF1276" s="569">
        <f>ROUND(IF(AD1276="",0,AD1276*AD4*AE1225+AD1276*AF4*AE1225),0)</f>
        <v>0</v>
      </c>
      <c r="AG1276" s="520">
        <f>ROUND(IF(AG1275="",0,AG1275*AD4*AE1225+AG1275*AF4*AE1225),0)</f>
        <v>0</v>
      </c>
      <c r="AH1276" s="68" t="s">
        <v>18</v>
      </c>
      <c r="AI1276" s="10" t="str">
        <f>IF(AI1274="","",(AI1275-AI1274)*AJ1225)</f>
        <v/>
      </c>
      <c r="AJ1276" s="144"/>
      <c r="AK1276" s="569">
        <f>ROUND(IF(AI1276="",0,AI1276*AI4*AJ1225+AI1276*AK4*AJ1225),0)</f>
        <v>0</v>
      </c>
      <c r="AL1276" s="520">
        <f>ROUND(IF(AL1275="",0,AL1275*AI4*AJ1225+AL1275*AK4*AJ1225),0)</f>
        <v>0</v>
      </c>
      <c r="AM1276" s="68" t="s">
        <v>18</v>
      </c>
      <c r="AN1276" s="10" t="str">
        <f>IF(AN1274="","",(AN1275-AN1274)*AO1225)</f>
        <v/>
      </c>
      <c r="AO1276" s="144"/>
      <c r="AP1276" s="569">
        <f>ROUND(IF(AN1276="",0,AN1276*AN4*AO1225+AN1276*AP4*AO1225),0)</f>
        <v>0</v>
      </c>
      <c r="AQ1276" s="520">
        <f>ROUND(IF(AQ1275="",0,AQ1275*AN4*AO1225+AQ1275*AP4*AO1225),0)</f>
        <v>0</v>
      </c>
      <c r="AR1276" s="68" t="s">
        <v>18</v>
      </c>
      <c r="AS1276" s="10" t="str">
        <f>IF(AS1274="","",(AS1275-AS1274)*AT1225)</f>
        <v/>
      </c>
      <c r="AT1276" s="144"/>
      <c r="AU1276" s="569">
        <f>ROUND(IF(AS1276="",0,AS1276*AS4*AT1225+AS1276*AU4*AT1225),0)</f>
        <v>0</v>
      </c>
      <c r="AV1276" s="520">
        <f>ROUND(IF(AV1275="",0,AV1275*AS4*AT1225+AV1275*AU4*AT1225),0)</f>
        <v>0</v>
      </c>
      <c r="AW1276" s="68" t="s">
        <v>18</v>
      </c>
      <c r="AX1276" s="10" t="str">
        <f>IF(AX1274="","",(AX1275-AX1274)*AY1225)</f>
        <v/>
      </c>
      <c r="AY1276" s="144"/>
      <c r="AZ1276" s="569">
        <f>ROUND(IF(AX1276="",0,AX1276*AX4*AY1225+AX1276*AZ4*AY1225),0)</f>
        <v>0</v>
      </c>
      <c r="BA1276" s="520">
        <f>ROUND(IF(BA1275="",0,BA1275*AX4*AY1225+BA1275*AZ4*AY1225),0)</f>
        <v>0</v>
      </c>
      <c r="BB1276" s="68" t="s">
        <v>18</v>
      </c>
      <c r="BC1276" s="10" t="str">
        <f>IF(BC1274="","",BC1275-BC1274)</f>
        <v/>
      </c>
      <c r="BD1276" s="144"/>
      <c r="BE1276" s="569">
        <f>ROUND(IF(BC1276="",0,BC1276*BC4*BD1225+BC1276*BE4*BD1225),0)</f>
        <v>0</v>
      </c>
      <c r="BF1276" s="520">
        <f>ROUND(IF(BF1275="",0,BF1275*BC4*BD1225+BF1275*BE4*BD1225),0)</f>
        <v>0</v>
      </c>
      <c r="BG1276" s="68" t="s">
        <v>18</v>
      </c>
      <c r="BH1276" s="10" t="str">
        <f>IF(BH1274="","",BH1275-BH1274)</f>
        <v/>
      </c>
      <c r="BI1276" s="144"/>
      <c r="BJ1276" s="569">
        <f>ROUND(IF(BH1276="",0,BH1276*BH4*BI1225+BH1276*BJ4*BI1225),0)</f>
        <v>0</v>
      </c>
      <c r="BK1276" s="520">
        <f>ROUND(IF(BK1275="",0,BK1275*BH4*BI1225+BK1275*BJ4*BI1225),0)</f>
        <v>0</v>
      </c>
      <c r="BL1276" s="1200" t="s">
        <v>18</v>
      </c>
      <c r="BM1276" s="760"/>
      <c r="BN1276" s="144"/>
      <c r="BO1276" s="565">
        <f>ROUND((BO1269*$BM$4+BO1269*$BO$4),0)</f>
        <v>0</v>
      </c>
      <c r="BP1276" s="567">
        <f>ROUND((BP1269*BM4+BP1269*BO4),0)</f>
        <v>0</v>
      </c>
      <c r="BQ1276" s="1200" t="s">
        <v>18</v>
      </c>
      <c r="BR1276" s="760"/>
      <c r="BS1276" s="144"/>
      <c r="BT1276" s="565">
        <f>ROUND((BT1269*$BR$4+BT1269*$BT$4),0)</f>
        <v>0</v>
      </c>
      <c r="BU1276" s="567">
        <f>ROUND((BU1269*BR4+BU1269*BT4),0)</f>
        <v>0</v>
      </c>
      <c r="BV1276" s="1200" t="s">
        <v>18</v>
      </c>
      <c r="BW1276" s="760"/>
      <c r="BX1276" s="144"/>
      <c r="BY1276" s="565">
        <f>ROUND((BY1269*$BW$4+BY1269*$BY$4),0)</f>
        <v>0</v>
      </c>
      <c r="BZ1276" s="567">
        <f>ROUND((BZ1269*BW4+BZ1269*BY4),0)</f>
        <v>0</v>
      </c>
      <c r="CA1276" s="296"/>
      <c r="CB1276" s="414">
        <f>BZ1276+BU1276+BP1276</f>
        <v>0</v>
      </c>
      <c r="CC1276" s="699">
        <f>BK1276+BF1276+BA1276+AV1276+AQ1276+AL1276+AG1276+AB1276+W1276+R1276</f>
        <v>2858</v>
      </c>
    </row>
    <row r="1277" spans="1:81" ht="18" customHeight="1">
      <c r="A1277" s="1180"/>
      <c r="B1277" s="1130"/>
      <c r="C1277" s="1131"/>
      <c r="D1277" s="68" t="s">
        <v>103</v>
      </c>
      <c r="E1277" s="510" t="s">
        <v>115</v>
      </c>
      <c r="F1277" s="496"/>
      <c r="G1277" s="569">
        <f>ROUND(IF(E1277="対象外",0,E1276*E5*F1225),0)</f>
        <v>0</v>
      </c>
      <c r="H1277" s="450"/>
      <c r="I1277" s="68" t="s">
        <v>103</v>
      </c>
      <c r="J1277" s="510" t="s">
        <v>115</v>
      </c>
      <c r="K1277" s="496"/>
      <c r="L1277" s="569">
        <f>ROUND(IF(J1277="対象外",0,J1276*J5*K1225),0)</f>
        <v>0</v>
      </c>
      <c r="M1277" s="450"/>
      <c r="N1277" s="68" t="s">
        <v>103</v>
      </c>
      <c r="O1277" s="510" t="s">
        <v>115</v>
      </c>
      <c r="P1277" s="496"/>
      <c r="Q1277" s="569">
        <f>ROUND(IF(O1277="対象外",0,O1276*O5*P1225),0)</f>
        <v>0</v>
      </c>
      <c r="R1277" s="520">
        <f>ROUND(IF(OR(O1277="対象外",R1275=""),0,R1275*P1225*O5),0)</f>
        <v>0</v>
      </c>
      <c r="S1277" s="68" t="s">
        <v>103</v>
      </c>
      <c r="T1277" s="510" t="s">
        <v>115</v>
      </c>
      <c r="U1277" s="496"/>
      <c r="V1277" s="569">
        <f>ROUND(IF(T1277="対象外",0,T1276*T5*U1225),0)</f>
        <v>0</v>
      </c>
      <c r="W1277" s="520">
        <f>ROUND(IF(OR(T1277="対象外",W1275=""),0,W1275*U1225*T5),0)</f>
        <v>0</v>
      </c>
      <c r="X1277" s="68" t="s">
        <v>103</v>
      </c>
      <c r="Y1277" s="510" t="s">
        <v>115</v>
      </c>
      <c r="Z1277" s="496"/>
      <c r="AA1277" s="569">
        <f>ROUND(IF(Y1277="対象外",0,Y1276*Y5*Z1225),0)</f>
        <v>0</v>
      </c>
      <c r="AB1277" s="520">
        <f>ROUND(IF(OR(Y1277="対象外",AB1275=""),0,AB1275*Z1225*Y5),0)</f>
        <v>0</v>
      </c>
      <c r="AC1277" s="68" t="s">
        <v>103</v>
      </c>
      <c r="AD1277" s="510" t="s">
        <v>115</v>
      </c>
      <c r="AE1277" s="496"/>
      <c r="AF1277" s="569">
        <f>ROUND(IF(AD1277="対象外",0,AD1276*AD5*AE1225),0)</f>
        <v>0</v>
      </c>
      <c r="AG1277" s="520">
        <f>ROUND(IF(OR(AD1277="対象外",AG1275=""),0,AG1275*AE1225*AD5),0)</f>
        <v>0</v>
      </c>
      <c r="AH1277" s="68" t="s">
        <v>103</v>
      </c>
      <c r="AI1277" s="510" t="s">
        <v>115</v>
      </c>
      <c r="AJ1277" s="496"/>
      <c r="AK1277" s="569">
        <f>ROUND(IF(AI1277="対象外",0,AI1276*AI5*AJ1225),0)</f>
        <v>0</v>
      </c>
      <c r="AL1277" s="520">
        <f>ROUND(IF(OR(AI1277="対象外",AL1275=""),0,AL1275*AJ1225*AI5),0)</f>
        <v>0</v>
      </c>
      <c r="AM1277" s="68" t="s">
        <v>103</v>
      </c>
      <c r="AN1277" s="510" t="s">
        <v>115</v>
      </c>
      <c r="AO1277" s="496"/>
      <c r="AP1277" s="569">
        <f>ROUND(IF(AN1277="対象外",0,AN1276*AN5*AO1225),0)</f>
        <v>0</v>
      </c>
      <c r="AQ1277" s="520">
        <f>ROUND(IF(OR(AN1277="対象外",AQ1275=""),0,AQ1275*AO1225*AN5),0)</f>
        <v>0</v>
      </c>
      <c r="AR1277" s="68" t="s">
        <v>103</v>
      </c>
      <c r="AS1277" s="510" t="s">
        <v>115</v>
      </c>
      <c r="AT1277" s="496"/>
      <c r="AU1277" s="569">
        <f>ROUND(IF(AS1277="対象外",0,AS1276*AS5*AT1225),0)</f>
        <v>0</v>
      </c>
      <c r="AV1277" s="520">
        <f>ROUND(IF(OR(AS1277="対象外",AV1275=""),0,AV1275*AT1225*AS5),0)</f>
        <v>0</v>
      </c>
      <c r="AW1277" s="68" t="s">
        <v>103</v>
      </c>
      <c r="AX1277" s="510" t="s">
        <v>115</v>
      </c>
      <c r="AY1277" s="496"/>
      <c r="AZ1277" s="569">
        <f>ROUND(IF(AX1277="対象外",0,AX1276*AX5*AY1225),0)</f>
        <v>0</v>
      </c>
      <c r="BA1277" s="520">
        <f>ROUND(IF(OR(AX1277="対象外",BA1275=""),0,BA1275*AY1225*AX5),0)</f>
        <v>0</v>
      </c>
      <c r="BB1277" s="68" t="s">
        <v>103</v>
      </c>
      <c r="BC1277" s="510" t="s">
        <v>115</v>
      </c>
      <c r="BD1277" s="496"/>
      <c r="BE1277" s="569">
        <f>ROUND(IF(BC1277="対象外",0,BC1276*BC5*BD1225),0)</f>
        <v>0</v>
      </c>
      <c r="BF1277" s="520">
        <f>ROUND(IF(OR(BC1277="対象外",BF1275=""),0,BF1275*BD1225*BC5),0)</f>
        <v>0</v>
      </c>
      <c r="BG1277" s="68" t="s">
        <v>103</v>
      </c>
      <c r="BH1277" s="510" t="s">
        <v>115</v>
      </c>
      <c r="BI1277" s="496"/>
      <c r="BJ1277" s="569">
        <f>ROUND(IF(BH1277="対象外",0,BH1276*BH5*BI1225),0)</f>
        <v>0</v>
      </c>
      <c r="BK1277" s="520">
        <f>ROUND(IF(OR(BH1277="対象外",BK1275=""),0,BK1275*BI1225*BH5),0)</f>
        <v>0</v>
      </c>
      <c r="BL1277" s="68" t="s">
        <v>103</v>
      </c>
      <c r="BM1277" s="510" t="s">
        <v>115</v>
      </c>
      <c r="BN1277" s="496"/>
      <c r="BO1277" s="565">
        <f>ROUND(IF(BM1277="対象",BO1269*$BM$5,0),0)</f>
        <v>0</v>
      </c>
      <c r="BP1277" s="567">
        <f>ROUND(IF(BM1277="対象外",0,BP1269*BM5),0)</f>
        <v>0</v>
      </c>
      <c r="BQ1277" s="68" t="s">
        <v>103</v>
      </c>
      <c r="BR1277" s="510" t="s">
        <v>115</v>
      </c>
      <c r="BS1277" s="496"/>
      <c r="BT1277" s="565">
        <f>ROUND(IF(BR1277="対象",BT1269*$BR$5,0),0)</f>
        <v>0</v>
      </c>
      <c r="BU1277" s="567">
        <f>ROUND(IF(BR1277="対象外",0,BU1269*BR5),0)</f>
        <v>0</v>
      </c>
      <c r="BV1277" s="68" t="s">
        <v>103</v>
      </c>
      <c r="BW1277" s="510" t="s">
        <v>115</v>
      </c>
      <c r="BX1277" s="496"/>
      <c r="BY1277" s="565">
        <f>ROUND(IF(BW1277="対象",BY1269*$BW$5,0),0)</f>
        <v>0</v>
      </c>
      <c r="BZ1277" s="567">
        <f>ROUND(IF(BW1277="対象外",0,BZ1269*BW5),0)</f>
        <v>0</v>
      </c>
      <c r="CA1277" s="296"/>
      <c r="CB1277" s="414">
        <f>BZ1277+BU1277+BP1277</f>
        <v>0</v>
      </c>
      <c r="CC1277" s="700">
        <f>BK1277+BF1277+BA1277+AV1277+AQ1277+AL1277+AG1277+AB1277+W1277+R1277</f>
        <v>0</v>
      </c>
    </row>
    <row r="1278" spans="1:81" ht="18" customHeight="1">
      <c r="A1278" s="1180"/>
      <c r="B1278" s="1130"/>
      <c r="C1278" s="1131"/>
      <c r="D1278" s="69" t="s">
        <v>102</v>
      </c>
      <c r="E1278" s="30"/>
      <c r="F1278" s="496"/>
      <c r="G1278" s="569">
        <f>ROUND(G1269*E3,0)</f>
        <v>61</v>
      </c>
      <c r="H1278" s="450"/>
      <c r="I1278" s="69" t="s">
        <v>102</v>
      </c>
      <c r="J1278" s="30"/>
      <c r="K1278" s="496"/>
      <c r="L1278" s="569">
        <f>ROUND(L1269*J3,0)</f>
        <v>61</v>
      </c>
      <c r="M1278" s="450"/>
      <c r="N1278" s="69" t="s">
        <v>102</v>
      </c>
      <c r="O1278" s="30"/>
      <c r="P1278" s="496"/>
      <c r="Q1278" s="569">
        <f>ROUND(Q1269*O3,0)</f>
        <v>65</v>
      </c>
      <c r="R1278" s="571">
        <f>ROUND(R1269*O3,0)</f>
        <v>13</v>
      </c>
      <c r="S1278" s="69" t="s">
        <v>102</v>
      </c>
      <c r="T1278" s="30"/>
      <c r="U1278" s="496"/>
      <c r="V1278" s="569">
        <f>ROUND(V1269*T3,0)</f>
        <v>60</v>
      </c>
      <c r="W1278" s="571">
        <f>ROUND(W1269*T3,0)</f>
        <v>12</v>
      </c>
      <c r="X1278" s="69" t="s">
        <v>102</v>
      </c>
      <c r="Y1278" s="30"/>
      <c r="Z1278" s="496"/>
      <c r="AA1278" s="569">
        <f>ROUND(AA1269*Y3,0)</f>
        <v>248</v>
      </c>
      <c r="AB1278" s="571">
        <f>ROUND(AB1269*Y3,0)</f>
        <v>13</v>
      </c>
      <c r="AC1278" s="69" t="s">
        <v>102</v>
      </c>
      <c r="AD1278" s="30"/>
      <c r="AE1278" s="496"/>
      <c r="AF1278" s="569">
        <f>ROUND(AF1269*AD3,0)</f>
        <v>0</v>
      </c>
      <c r="AG1278" s="571">
        <f>ROUND(AG1269*AD3,0)</f>
        <v>0</v>
      </c>
      <c r="AH1278" s="69" t="s">
        <v>102</v>
      </c>
      <c r="AI1278" s="30"/>
      <c r="AJ1278" s="496"/>
      <c r="AK1278" s="569">
        <f>ROUND(AK1269*AI3,0)</f>
        <v>0</v>
      </c>
      <c r="AL1278" s="571">
        <f>ROUND(AL1269*AI3,0)</f>
        <v>0</v>
      </c>
      <c r="AM1278" s="69" t="s">
        <v>102</v>
      </c>
      <c r="AN1278" s="30"/>
      <c r="AO1278" s="496"/>
      <c r="AP1278" s="569">
        <f>ROUND(AP1269*AN3,0)</f>
        <v>0</v>
      </c>
      <c r="AQ1278" s="571">
        <f>ROUND(AQ1269*AN3,0)</f>
        <v>0</v>
      </c>
      <c r="AR1278" s="69" t="s">
        <v>102</v>
      </c>
      <c r="AS1278" s="30"/>
      <c r="AT1278" s="496"/>
      <c r="AU1278" s="569">
        <f>ROUND(AU1269*AS3,0)</f>
        <v>0</v>
      </c>
      <c r="AV1278" s="571">
        <f>ROUND(AV1269*AS3,0)</f>
        <v>0</v>
      </c>
      <c r="AW1278" s="69" t="s">
        <v>102</v>
      </c>
      <c r="AX1278" s="30"/>
      <c r="AY1278" s="496"/>
      <c r="AZ1278" s="569">
        <f>ROUND(AZ1269*AX3,0)</f>
        <v>0</v>
      </c>
      <c r="BA1278" s="571">
        <f>ROUND(BA1269*AX3,0)</f>
        <v>0</v>
      </c>
      <c r="BB1278" s="69" t="s">
        <v>102</v>
      </c>
      <c r="BC1278" s="30"/>
      <c r="BD1278" s="496"/>
      <c r="BE1278" s="569">
        <f>ROUNDDOWN(BE1269*BC3,0)</f>
        <v>0</v>
      </c>
      <c r="BF1278" s="571">
        <f>ROUND(BF1269*BC3,0)</f>
        <v>0</v>
      </c>
      <c r="BG1278" s="69" t="s">
        <v>102</v>
      </c>
      <c r="BH1278" s="30"/>
      <c r="BI1278" s="496"/>
      <c r="BJ1278" s="569">
        <f>ROUNDDOWN(BJ1269*BH3,0)</f>
        <v>0</v>
      </c>
      <c r="BK1278" s="571">
        <f>ROUND(BK1269*BH3,0)</f>
        <v>0</v>
      </c>
      <c r="BL1278" s="69" t="s">
        <v>102</v>
      </c>
      <c r="BM1278" s="30"/>
      <c r="BN1278" s="496"/>
      <c r="BO1278" s="565">
        <f>ROUND(BO1269*$BM$3,0)</f>
        <v>0</v>
      </c>
      <c r="BP1278" s="567">
        <f>ROUND(BP1269*BM3,0)</f>
        <v>0</v>
      </c>
      <c r="BQ1278" s="69" t="s">
        <v>102</v>
      </c>
      <c r="BR1278" s="30"/>
      <c r="BS1278" s="496"/>
      <c r="BT1278" s="565">
        <f>ROUND(BT1269*$BR$3,0)</f>
        <v>0</v>
      </c>
      <c r="BU1278" s="567">
        <f>ROUND(BU1269*BR3,0)</f>
        <v>0</v>
      </c>
      <c r="BV1278" s="69" t="s">
        <v>102</v>
      </c>
      <c r="BW1278" s="30"/>
      <c r="BX1278" s="496"/>
      <c r="BY1278" s="565">
        <f>ROUND(BY1269*$BW$3,0)</f>
        <v>0</v>
      </c>
      <c r="BZ1278" s="567">
        <f>ROUND(BZ1269*BW3,0)</f>
        <v>0</v>
      </c>
      <c r="CA1278" s="297"/>
      <c r="CB1278" s="414">
        <f>BZ1278+BU1278+BP1278</f>
        <v>0</v>
      </c>
      <c r="CC1278" s="699">
        <f>BK1278+BF1278+BA1278+AV1278+AQ1278+AL1278+AG1278+AB1278+W1278+R1278</f>
        <v>38</v>
      </c>
    </row>
    <row r="1279" spans="1:81" ht="18" customHeight="1" thickBot="1">
      <c r="A1279" s="1180"/>
      <c r="B1279" s="1132"/>
      <c r="C1279" s="1133"/>
      <c r="D1279" s="70" t="s">
        <v>101</v>
      </c>
      <c r="E1279" s="511" t="s">
        <v>23</v>
      </c>
      <c r="F1279" s="497"/>
      <c r="G1279" s="570">
        <f>ROUND(IF(E1279="対象外",0,G1269*G3),0)</f>
        <v>192</v>
      </c>
      <c r="H1279" s="451"/>
      <c r="I1279" s="70" t="s">
        <v>101</v>
      </c>
      <c r="J1279" s="511" t="s">
        <v>23</v>
      </c>
      <c r="K1279" s="497"/>
      <c r="L1279" s="570">
        <f>ROUND(IF(J1279="対象外",0,L1269*L3),0)</f>
        <v>192</v>
      </c>
      <c r="M1279" s="451"/>
      <c r="N1279" s="70" t="s">
        <v>101</v>
      </c>
      <c r="O1279" s="511" t="s">
        <v>23</v>
      </c>
      <c r="P1279" s="497"/>
      <c r="Q1279" s="570">
        <f>ROUND(IF(O1279="対象外",0,Q1269*Q3),0)</f>
        <v>203</v>
      </c>
      <c r="R1279" s="572">
        <f>ROUND(IF(O1279="対象外",0,R1269*Q3),0)</f>
        <v>40</v>
      </c>
      <c r="S1279" s="70" t="s">
        <v>101</v>
      </c>
      <c r="T1279" s="511" t="s">
        <v>23</v>
      </c>
      <c r="U1279" s="497"/>
      <c r="V1279" s="570">
        <f>ROUND(IF(T1279="対象外",0,V1269*V3),0)</f>
        <v>190</v>
      </c>
      <c r="W1279" s="572">
        <f>ROUND(IF(T1279="対象外",0,W1269*V3),0)</f>
        <v>38</v>
      </c>
      <c r="X1279" s="70" t="s">
        <v>101</v>
      </c>
      <c r="Y1279" s="511" t="s">
        <v>23</v>
      </c>
      <c r="Z1279" s="497"/>
      <c r="AA1279" s="570">
        <f>ROUND(IF(Y1279="対象外",0,AA1269*AA3),0)</f>
        <v>780</v>
      </c>
      <c r="AB1279" s="572">
        <f>ROUND(IF(Y1279="対象外",0,AB1269*AA3),0)</f>
        <v>40</v>
      </c>
      <c r="AC1279" s="70" t="s">
        <v>101</v>
      </c>
      <c r="AD1279" s="511" t="s">
        <v>115</v>
      </c>
      <c r="AE1279" s="497"/>
      <c r="AF1279" s="570">
        <f>ROUND(IF(AD1279="対象外",0,AF1269*AF3),0)</f>
        <v>0</v>
      </c>
      <c r="AG1279" s="572">
        <f>ROUND(IF(AD1279="対象外",0,AG1269*AF3),0)</f>
        <v>0</v>
      </c>
      <c r="AH1279" s="70" t="s">
        <v>101</v>
      </c>
      <c r="AI1279" s="511" t="s">
        <v>115</v>
      </c>
      <c r="AJ1279" s="497"/>
      <c r="AK1279" s="570">
        <f>ROUND(IF(AI1279="対象外",0,AK1269*AK3),0)</f>
        <v>0</v>
      </c>
      <c r="AL1279" s="572">
        <f>ROUND(IF(AI1279="対象外",0,AL1269*AK3),0)</f>
        <v>0</v>
      </c>
      <c r="AM1279" s="70" t="s">
        <v>101</v>
      </c>
      <c r="AN1279" s="511" t="s">
        <v>115</v>
      </c>
      <c r="AO1279" s="497"/>
      <c r="AP1279" s="570">
        <f>ROUND(IF(AN1279="対象外",0,AP1269*AP3),0)</f>
        <v>0</v>
      </c>
      <c r="AQ1279" s="572">
        <f>ROUND(IF(AN1279="対象外",0,AQ1269*AP3),0)</f>
        <v>0</v>
      </c>
      <c r="AR1279" s="70" t="s">
        <v>101</v>
      </c>
      <c r="AS1279" s="511" t="s">
        <v>115</v>
      </c>
      <c r="AT1279" s="497"/>
      <c r="AU1279" s="570">
        <f>ROUND(IF(AS1279="対象外",0,AU1269*AU3),0)</f>
        <v>0</v>
      </c>
      <c r="AV1279" s="572">
        <f>ROUND(IF(AS1279="対象外",0,AV1269*AU3),0)</f>
        <v>0</v>
      </c>
      <c r="AW1279" s="70" t="s">
        <v>101</v>
      </c>
      <c r="AX1279" s="511" t="s">
        <v>115</v>
      </c>
      <c r="AY1279" s="497"/>
      <c r="AZ1279" s="570">
        <f>ROUND(IF(AX1279="対象外",0,AZ1269*AZ3),0)</f>
        <v>0</v>
      </c>
      <c r="BA1279" s="572">
        <f>ROUND(IF(AX1279="対象外",0,BA1269*AZ3),0)</f>
        <v>0</v>
      </c>
      <c r="BB1279" s="70" t="s">
        <v>101</v>
      </c>
      <c r="BC1279" s="511" t="s">
        <v>115</v>
      </c>
      <c r="BD1279" s="497"/>
      <c r="BE1279" s="570">
        <f>ROUNDDOWN(IF(BC1279="対象外",0,BE1269*BE3),0)</f>
        <v>0</v>
      </c>
      <c r="BF1279" s="572">
        <f>ROUND(IF(BC1279="対象外",0,BF1269*BE3),0)</f>
        <v>0</v>
      </c>
      <c r="BG1279" s="70" t="s">
        <v>101</v>
      </c>
      <c r="BH1279" s="511" t="s">
        <v>115</v>
      </c>
      <c r="BI1279" s="497"/>
      <c r="BJ1279" s="570">
        <f>ROUNDDOWN(IF(BH1279="対象外",0,BJ1269*BJ3),0)</f>
        <v>0</v>
      </c>
      <c r="BK1279" s="572">
        <f>ROUND(IF(BH1279="対象外",0,BK1269*BJ3),0)</f>
        <v>0</v>
      </c>
      <c r="BL1279" s="70" t="s">
        <v>101</v>
      </c>
      <c r="BM1279" s="511" t="s">
        <v>115</v>
      </c>
      <c r="BN1279" s="497"/>
      <c r="BO1279" s="566">
        <f>ROUND(IF(BM1279="対象",BO1269*$BO$3,0),0)</f>
        <v>0</v>
      </c>
      <c r="BP1279" s="568">
        <f>ROUND(IF(BM1279="対象外",0,BP1269*BO3),0)</f>
        <v>0</v>
      </c>
      <c r="BQ1279" s="70" t="s">
        <v>101</v>
      </c>
      <c r="BR1279" s="511" t="s">
        <v>115</v>
      </c>
      <c r="BS1279" s="497"/>
      <c r="BT1279" s="566">
        <f>ROUND(IF(BR1279="対象",BT1269*$BT$3,0),0)</f>
        <v>0</v>
      </c>
      <c r="BU1279" s="568">
        <f>ROUND(IF(BR1279="対象外",0,BU1269*BT3),0)</f>
        <v>0</v>
      </c>
      <c r="BV1279" s="70" t="s">
        <v>101</v>
      </c>
      <c r="BW1279" s="511" t="s">
        <v>115</v>
      </c>
      <c r="BX1279" s="497"/>
      <c r="BY1279" s="566">
        <f>ROUND(IF(BW1279="対象",BY1269*$BY$3,0),0)</f>
        <v>0</v>
      </c>
      <c r="BZ1279" s="568">
        <f>ROUND(IF(BW1279="対象外",0,BZ1269*BY3),0)</f>
        <v>0</v>
      </c>
      <c r="CA1279" s="298"/>
      <c r="CB1279" s="414">
        <f>BZ1279+BU1279+BP1279</f>
        <v>0</v>
      </c>
      <c r="CC1279" s="701">
        <f>BK1279+BF1279+BA1279+AV1279+AQ1279+AL1279+AG1279+AB1279+W1279+R1279</f>
        <v>118</v>
      </c>
    </row>
    <row r="1280" spans="1:81" ht="18" customHeight="1" thickBot="1">
      <c r="A1280" s="1180"/>
      <c r="B1280" s="1151" t="s">
        <v>65</v>
      </c>
      <c r="C1280" s="1152"/>
      <c r="D1280" s="71" t="s">
        <v>229</v>
      </c>
      <c r="E1280" s="11"/>
      <c r="F1280" s="599">
        <f>G1280</f>
        <v>1682</v>
      </c>
      <c r="G1280" s="554">
        <f>SUM(G1276:G1279)</f>
        <v>1682</v>
      </c>
      <c r="H1280" s="452"/>
      <c r="I1280" s="71" t="s">
        <v>229</v>
      </c>
      <c r="J1280" s="11"/>
      <c r="K1280" s="599">
        <f>L1280</f>
        <v>1682</v>
      </c>
      <c r="L1280" s="554">
        <f>SUM(L1276:L1279)</f>
        <v>1682</v>
      </c>
      <c r="M1280" s="452"/>
      <c r="N1280" s="71" t="s">
        <v>229</v>
      </c>
      <c r="O1280" s="462"/>
      <c r="P1280" s="599">
        <f>R1280+Q1280</f>
        <v>1750</v>
      </c>
      <c r="Q1280" s="524">
        <f>SUM(Q1276:Q1279)</f>
        <v>1697</v>
      </c>
      <c r="R1280" s="525">
        <f>SUM(R1276:R1279)</f>
        <v>53</v>
      </c>
      <c r="S1280" s="71" t="s">
        <v>229</v>
      </c>
      <c r="T1280" s="462"/>
      <c r="U1280" s="599">
        <f>W1280+V1280</f>
        <v>3158</v>
      </c>
      <c r="V1280" s="524">
        <f>SUM(V1276:V1279)</f>
        <v>1679</v>
      </c>
      <c r="W1280" s="525">
        <f>SUM(W1276:W1279)</f>
        <v>1479</v>
      </c>
      <c r="X1280" s="71" t="s">
        <v>229</v>
      </c>
      <c r="Y1280" s="462"/>
      <c r="Z1280" s="599">
        <f>AB1280+AA1280</f>
        <v>3939</v>
      </c>
      <c r="AA1280" s="524">
        <f>SUM(AA1276:AA1279)</f>
        <v>2457</v>
      </c>
      <c r="AB1280" s="525">
        <f>SUM(AB1276:AB1279)</f>
        <v>1482</v>
      </c>
      <c r="AC1280" s="71" t="s">
        <v>229</v>
      </c>
      <c r="AD1280" s="462"/>
      <c r="AE1280" s="599">
        <f>AG1280+AF1280</f>
        <v>0</v>
      </c>
      <c r="AF1280" s="524">
        <f>SUM(AF1276:AF1279)</f>
        <v>0</v>
      </c>
      <c r="AG1280" s="525">
        <f>SUM(AG1276:AG1279)</f>
        <v>0</v>
      </c>
      <c r="AH1280" s="71" t="s">
        <v>229</v>
      </c>
      <c r="AI1280" s="462"/>
      <c r="AJ1280" s="599">
        <f>AL1280+AK1280</f>
        <v>0</v>
      </c>
      <c r="AK1280" s="524">
        <f>SUM(AK1276:AK1279)</f>
        <v>0</v>
      </c>
      <c r="AL1280" s="525">
        <f>SUM(AL1276:AL1279)</f>
        <v>0</v>
      </c>
      <c r="AM1280" s="71" t="s">
        <v>229</v>
      </c>
      <c r="AN1280" s="462"/>
      <c r="AO1280" s="599">
        <f>AQ1280+AP1280</f>
        <v>0</v>
      </c>
      <c r="AP1280" s="524">
        <f>SUM(AP1276:AP1279)</f>
        <v>0</v>
      </c>
      <c r="AQ1280" s="525">
        <f>SUM(AQ1276:AQ1279)</f>
        <v>0</v>
      </c>
      <c r="AR1280" s="71" t="s">
        <v>229</v>
      </c>
      <c r="AS1280" s="462"/>
      <c r="AT1280" s="599">
        <f>AV1280+AU1280</f>
        <v>0</v>
      </c>
      <c r="AU1280" s="524">
        <f>SUM(AU1276:AU1279)</f>
        <v>0</v>
      </c>
      <c r="AV1280" s="525">
        <f>SUM(AV1276:AV1279)</f>
        <v>0</v>
      </c>
      <c r="AW1280" s="71" t="s">
        <v>229</v>
      </c>
      <c r="AX1280" s="462"/>
      <c r="AY1280" s="599">
        <f>BA1280+AZ1280</f>
        <v>0</v>
      </c>
      <c r="AZ1280" s="524">
        <f>SUM(AZ1276:AZ1279)</f>
        <v>0</v>
      </c>
      <c r="BA1280" s="525">
        <f>SUM(BA1276:BA1279)</f>
        <v>0</v>
      </c>
      <c r="BB1280" s="71" t="s">
        <v>229</v>
      </c>
      <c r="BC1280" s="462"/>
      <c r="BD1280" s="599">
        <f>BF1280+BE1280</f>
        <v>0</v>
      </c>
      <c r="BE1280" s="524">
        <f>SUM(BE1276:BE1279)</f>
        <v>0</v>
      </c>
      <c r="BF1280" s="525">
        <f>SUM(BF1276:BF1279)</f>
        <v>0</v>
      </c>
      <c r="BG1280" s="71" t="s">
        <v>229</v>
      </c>
      <c r="BH1280" s="462"/>
      <c r="BI1280" s="599">
        <f>BK1280+BJ1280</f>
        <v>0</v>
      </c>
      <c r="BJ1280" s="524">
        <f>SUM(BJ1276:BJ1279)</f>
        <v>0</v>
      </c>
      <c r="BK1280" s="525">
        <f>SUM(BK1276:BK1279)</f>
        <v>0</v>
      </c>
      <c r="BL1280" s="71" t="s">
        <v>229</v>
      </c>
      <c r="BM1280" s="462"/>
      <c r="BN1280" s="601">
        <f>BP1280+BO1280</f>
        <v>0</v>
      </c>
      <c r="BO1280" s="524">
        <f>SUM(BO1276:BO1279)</f>
        <v>0</v>
      </c>
      <c r="BP1280" s="532">
        <f>SUM(BP1276:BP1279)</f>
        <v>0</v>
      </c>
      <c r="BQ1280" s="71" t="s">
        <v>229</v>
      </c>
      <c r="BR1280" s="462"/>
      <c r="BS1280" s="601">
        <f>BU1280+BT1280</f>
        <v>0</v>
      </c>
      <c r="BT1280" s="524">
        <f>SUM(BT1276:BT1279)</f>
        <v>0</v>
      </c>
      <c r="BU1280" s="532">
        <f>SUM(BU1276:BU1279)</f>
        <v>0</v>
      </c>
      <c r="BV1280" s="71" t="s">
        <v>229</v>
      </c>
      <c r="BW1280" s="462"/>
      <c r="BX1280" s="601">
        <f>BZ1280+BY1280</f>
        <v>0</v>
      </c>
      <c r="BY1280" s="524">
        <f>SUM(BY1276:BY1279)</f>
        <v>0</v>
      </c>
      <c r="BZ1280" s="532">
        <f>SUM(BZ1276:BZ1279)</f>
        <v>0</v>
      </c>
      <c r="CA1280" s="467">
        <f>BX1280+BS1280+BN1280+BI1280+BD1280+AY1280+AT1280+AO1280+AJ1280+AE1280+Z1280+U1280+P1280+K1280+F1280</f>
        <v>12211</v>
      </c>
      <c r="CB1280" s="415">
        <f>SUM(CB1276:CB1279)</f>
        <v>0</v>
      </c>
      <c r="CC1280" s="702">
        <f>SUM(CC1276:CC1279)</f>
        <v>3014</v>
      </c>
    </row>
    <row r="1281" spans="1:81" ht="18" customHeight="1" thickBot="1">
      <c r="A1281" s="1184"/>
      <c r="B1281" s="1153" t="s">
        <v>66</v>
      </c>
      <c r="C1281" s="1154"/>
      <c r="D1281" s="474" t="s">
        <v>230</v>
      </c>
      <c r="E1281" s="475"/>
      <c r="F1281" s="599">
        <f>G1281</f>
        <v>21904</v>
      </c>
      <c r="G1281" s="554">
        <f>G1280+G1269</f>
        <v>21904</v>
      </c>
      <c r="H1281" s="690"/>
      <c r="I1281" s="474" t="s">
        <v>230</v>
      </c>
      <c r="J1281" s="475"/>
      <c r="K1281" s="599">
        <f>L1281</f>
        <v>21941</v>
      </c>
      <c r="L1281" s="554">
        <f>L1280+L1269</f>
        <v>21941</v>
      </c>
      <c r="M1281" s="690"/>
      <c r="N1281" s="474" t="s">
        <v>230</v>
      </c>
      <c r="O1281" s="462"/>
      <c r="P1281" s="599">
        <f>R1281+Q1281</f>
        <v>27361</v>
      </c>
      <c r="Q1281" s="524">
        <f>Q1280+Q1269</f>
        <v>23115</v>
      </c>
      <c r="R1281" s="525">
        <f>R1280+R1269</f>
        <v>4246</v>
      </c>
      <c r="S1281" s="474" t="s">
        <v>230</v>
      </c>
      <c r="T1281" s="462"/>
      <c r="U1281" s="599">
        <f>W1281+V1281</f>
        <v>27158</v>
      </c>
      <c r="V1281" s="524">
        <f>V1280+V1269</f>
        <v>21679</v>
      </c>
      <c r="W1281" s="525">
        <f>W1280+W1269</f>
        <v>5479</v>
      </c>
      <c r="X1281" s="474" t="s">
        <v>230</v>
      </c>
      <c r="Y1281" s="462"/>
      <c r="Z1281" s="599">
        <f>AB1281+AA1281</f>
        <v>90226</v>
      </c>
      <c r="AA1281" s="524">
        <f>AA1280+AA1269</f>
        <v>84574</v>
      </c>
      <c r="AB1281" s="525">
        <f>AB1280+AB1269</f>
        <v>5652</v>
      </c>
      <c r="AC1281" s="474" t="s">
        <v>230</v>
      </c>
      <c r="AD1281" s="462"/>
      <c r="AE1281" s="599">
        <f>AG1281+AF1281</f>
        <v>0</v>
      </c>
      <c r="AF1281" s="524">
        <f>AF1280+AF1269</f>
        <v>0</v>
      </c>
      <c r="AG1281" s="525">
        <f>AG1280+AG1269</f>
        <v>0</v>
      </c>
      <c r="AH1281" s="474" t="s">
        <v>230</v>
      </c>
      <c r="AI1281" s="462"/>
      <c r="AJ1281" s="599">
        <f>AL1281+AK1281</f>
        <v>0</v>
      </c>
      <c r="AK1281" s="524">
        <f>AK1280+AK1269</f>
        <v>0</v>
      </c>
      <c r="AL1281" s="525">
        <f>AL1280+AL1269</f>
        <v>0</v>
      </c>
      <c r="AM1281" s="474" t="s">
        <v>230</v>
      </c>
      <c r="AN1281" s="462"/>
      <c r="AO1281" s="599">
        <f>AQ1281+AP1281</f>
        <v>0</v>
      </c>
      <c r="AP1281" s="524">
        <f>AP1280+AP1269</f>
        <v>0</v>
      </c>
      <c r="AQ1281" s="525">
        <f>AQ1280+AQ1269</f>
        <v>0</v>
      </c>
      <c r="AR1281" s="474" t="s">
        <v>230</v>
      </c>
      <c r="AS1281" s="462"/>
      <c r="AT1281" s="599">
        <f>AV1281+AU1281</f>
        <v>0</v>
      </c>
      <c r="AU1281" s="524">
        <f>AU1280+AU1269</f>
        <v>0</v>
      </c>
      <c r="AV1281" s="525">
        <f>AV1280+AV1269</f>
        <v>0</v>
      </c>
      <c r="AW1281" s="474" t="s">
        <v>230</v>
      </c>
      <c r="AX1281" s="462"/>
      <c r="AY1281" s="599">
        <f>BA1281+AZ1281</f>
        <v>0</v>
      </c>
      <c r="AZ1281" s="524">
        <f>AZ1280+AZ1269</f>
        <v>0</v>
      </c>
      <c r="BA1281" s="525">
        <f>BA1280+BA1269</f>
        <v>0</v>
      </c>
      <c r="BB1281" s="474" t="s">
        <v>230</v>
      </c>
      <c r="BC1281" s="462"/>
      <c r="BD1281" s="599">
        <f>BF1281+BE1281</f>
        <v>0</v>
      </c>
      <c r="BE1281" s="524">
        <f>BE1280+BE1269</f>
        <v>0</v>
      </c>
      <c r="BF1281" s="525">
        <f>BF1280+BF1269</f>
        <v>0</v>
      </c>
      <c r="BG1281" s="474" t="s">
        <v>230</v>
      </c>
      <c r="BH1281" s="462"/>
      <c r="BI1281" s="599">
        <f>BK1281+BJ1281</f>
        <v>0</v>
      </c>
      <c r="BJ1281" s="524">
        <f>BJ1280+BJ1269</f>
        <v>0</v>
      </c>
      <c r="BK1281" s="525">
        <f>BK1280+BK1269</f>
        <v>0</v>
      </c>
      <c r="BL1281" s="474" t="s">
        <v>230</v>
      </c>
      <c r="BM1281" s="462"/>
      <c r="BN1281" s="601">
        <f>BP1281+BO1281</f>
        <v>0</v>
      </c>
      <c r="BO1281" s="524">
        <f>BO1280+BO1269</f>
        <v>0</v>
      </c>
      <c r="BP1281" s="532">
        <f>BP1280+BP1269</f>
        <v>0</v>
      </c>
      <c r="BQ1281" s="474" t="s">
        <v>230</v>
      </c>
      <c r="BR1281" s="462"/>
      <c r="BS1281" s="601">
        <f>BU1281+BT1281</f>
        <v>0</v>
      </c>
      <c r="BT1281" s="524">
        <f>BT1280+BT1269</f>
        <v>0</v>
      </c>
      <c r="BU1281" s="532">
        <f>BU1280+BU1269</f>
        <v>0</v>
      </c>
      <c r="BV1281" s="474" t="s">
        <v>230</v>
      </c>
      <c r="BW1281" s="462"/>
      <c r="BX1281" s="601">
        <f>BZ1281+BY1281</f>
        <v>0</v>
      </c>
      <c r="BY1281" s="524">
        <f>BY1280+BY1269</f>
        <v>0</v>
      </c>
      <c r="BZ1281" s="532">
        <f>BZ1280+BZ1269</f>
        <v>0</v>
      </c>
      <c r="CA1281" s="467">
        <f>BX1281+BS1281+BN1281+BI1281+BD1281+AY1281+AT1281+AO1281+AJ1281+AE1281+Z1281+U1281+P1281+K1281+F1281</f>
        <v>188590</v>
      </c>
      <c r="CB1281" s="416">
        <f>CB1280+SUM(CC1240:CC1263)</f>
        <v>363</v>
      </c>
      <c r="CC1281" s="703">
        <f>CC1280+SUM(CC1225:CC1239)-CC1264</f>
        <v>15014</v>
      </c>
    </row>
    <row r="1282" spans="1:81" ht="34.799999999999997" customHeight="1" thickBot="1">
      <c r="A1282" s="493" t="s">
        <v>80</v>
      </c>
      <c r="B1282" s="1155">
        <f>職員設定!B31</f>
        <v>23</v>
      </c>
      <c r="C1282" s="1156"/>
      <c r="D1282" s="43"/>
      <c r="E1282" s="24" t="s">
        <v>4</v>
      </c>
      <c r="F1282" s="24" t="s">
        <v>33</v>
      </c>
      <c r="G1282" s="364" t="s">
        <v>51</v>
      </c>
      <c r="H1282" s="375" t="s">
        <v>165</v>
      </c>
      <c r="I1282" s="43"/>
      <c r="J1282" s="24" t="s">
        <v>4</v>
      </c>
      <c r="K1282" s="24" t="s">
        <v>33</v>
      </c>
      <c r="L1282" s="143" t="s">
        <v>51</v>
      </c>
      <c r="M1282" s="375" t="s">
        <v>165</v>
      </c>
      <c r="N1282" s="43"/>
      <c r="O1282" s="24" t="s">
        <v>4</v>
      </c>
      <c r="P1282" s="24" t="s">
        <v>78</v>
      </c>
      <c r="Q1282" s="364" t="s">
        <v>51</v>
      </c>
      <c r="R1282" s="410" t="s">
        <v>225</v>
      </c>
      <c r="S1282" s="43"/>
      <c r="T1282" s="24" t="s">
        <v>4</v>
      </c>
      <c r="U1282" s="24" t="s">
        <v>78</v>
      </c>
      <c r="V1282" s="364" t="s">
        <v>51</v>
      </c>
      <c r="W1282" s="410" t="s">
        <v>225</v>
      </c>
      <c r="X1282" s="43"/>
      <c r="Y1282" s="24" t="s">
        <v>4</v>
      </c>
      <c r="Z1282" s="24" t="s">
        <v>78</v>
      </c>
      <c r="AA1282" s="364" t="s">
        <v>51</v>
      </c>
      <c r="AB1282" s="410" t="s">
        <v>225</v>
      </c>
      <c r="AC1282" s="43"/>
      <c r="AD1282" s="24" t="s">
        <v>4</v>
      </c>
      <c r="AE1282" s="24" t="s">
        <v>78</v>
      </c>
      <c r="AF1282" s="364" t="s">
        <v>51</v>
      </c>
      <c r="AG1282" s="410" t="s">
        <v>225</v>
      </c>
      <c r="AH1282" s="43"/>
      <c r="AI1282" s="24" t="s">
        <v>4</v>
      </c>
      <c r="AJ1282" s="24" t="s">
        <v>78</v>
      </c>
      <c r="AK1282" s="364" t="s">
        <v>51</v>
      </c>
      <c r="AL1282" s="410" t="s">
        <v>225</v>
      </c>
      <c r="AM1282" s="43"/>
      <c r="AN1282" s="24" t="s">
        <v>4</v>
      </c>
      <c r="AO1282" s="24" t="s">
        <v>78</v>
      </c>
      <c r="AP1282" s="364" t="s">
        <v>51</v>
      </c>
      <c r="AQ1282" s="410" t="s">
        <v>225</v>
      </c>
      <c r="AR1282" s="43"/>
      <c r="AS1282" s="24" t="s">
        <v>4</v>
      </c>
      <c r="AT1282" s="24" t="s">
        <v>78</v>
      </c>
      <c r="AU1282" s="364" t="s">
        <v>51</v>
      </c>
      <c r="AV1282" s="410" t="s">
        <v>225</v>
      </c>
      <c r="AW1282" s="43"/>
      <c r="AX1282" s="24" t="s">
        <v>4</v>
      </c>
      <c r="AY1282" s="24" t="s">
        <v>78</v>
      </c>
      <c r="AZ1282" s="364" t="s">
        <v>51</v>
      </c>
      <c r="BA1282" s="410" t="s">
        <v>225</v>
      </c>
      <c r="BB1282" s="43"/>
      <c r="BC1282" s="24" t="s">
        <v>4</v>
      </c>
      <c r="BD1282" s="24" t="s">
        <v>78</v>
      </c>
      <c r="BE1282" s="364" t="s">
        <v>51</v>
      </c>
      <c r="BF1282" s="410" t="s">
        <v>225</v>
      </c>
      <c r="BG1282" s="43"/>
      <c r="BH1282" s="24" t="s">
        <v>4</v>
      </c>
      <c r="BI1282" s="24" t="s">
        <v>78</v>
      </c>
      <c r="BJ1282" s="364" t="s">
        <v>51</v>
      </c>
      <c r="BK1282" s="410" t="s">
        <v>225</v>
      </c>
      <c r="BL1282" s="43"/>
      <c r="BM1282" s="24" t="s">
        <v>4</v>
      </c>
      <c r="BN1282" s="24" t="s">
        <v>33</v>
      </c>
      <c r="BO1282" s="364" t="s">
        <v>51</v>
      </c>
      <c r="BP1282" s="410" t="s">
        <v>225</v>
      </c>
      <c r="BQ1282" s="43"/>
      <c r="BR1282" s="24" t="s">
        <v>4</v>
      </c>
      <c r="BS1282" s="24" t="s">
        <v>33</v>
      </c>
      <c r="BT1282" s="364" t="s">
        <v>51</v>
      </c>
      <c r="BU1282" s="410" t="s">
        <v>225</v>
      </c>
      <c r="BV1282" s="43"/>
      <c r="BW1282" s="24" t="s">
        <v>4</v>
      </c>
      <c r="BX1282" s="24" t="s">
        <v>33</v>
      </c>
      <c r="BY1282" s="364" t="s">
        <v>51</v>
      </c>
      <c r="BZ1282" s="410" t="s">
        <v>225</v>
      </c>
      <c r="CA1282" s="411" t="s">
        <v>0</v>
      </c>
      <c r="CB1282" s="412" t="s">
        <v>157</v>
      </c>
      <c r="CC1282" s="696" t="s">
        <v>225</v>
      </c>
    </row>
    <row r="1283" spans="1:81" ht="18" customHeight="1">
      <c r="A1283" s="1180" t="str">
        <f>職員設定!C31</f>
        <v>W</v>
      </c>
      <c r="B1283" s="1159" t="s">
        <v>39</v>
      </c>
      <c r="C1283" s="1164" t="s">
        <v>2</v>
      </c>
      <c r="D1283" s="109" t="s">
        <v>37</v>
      </c>
      <c r="E1283" s="32">
        <v>164000</v>
      </c>
      <c r="F1283" s="1000">
        <f>職員設定!$D$31</f>
        <v>1</v>
      </c>
      <c r="G1283" s="1045">
        <f>E1285*F1283-H1283</f>
        <v>0</v>
      </c>
      <c r="H1283" s="1095">
        <v>4000</v>
      </c>
      <c r="I1283" s="109" t="s">
        <v>37</v>
      </c>
      <c r="J1283" s="32">
        <v>164000</v>
      </c>
      <c r="K1283" s="1000">
        <f>職員設定!$D$31</f>
        <v>1</v>
      </c>
      <c r="L1283" s="1045">
        <f>J1285*K1283-M1283</f>
        <v>0</v>
      </c>
      <c r="M1283" s="1095">
        <v>4000</v>
      </c>
      <c r="N1283" s="109" t="s">
        <v>37</v>
      </c>
      <c r="O1283" s="32">
        <v>164000</v>
      </c>
      <c r="P1283" s="1000">
        <f>職員設定!$D$31</f>
        <v>1</v>
      </c>
      <c r="Q1283" s="1045">
        <f>O1285*P1283-R1283</f>
        <v>0</v>
      </c>
      <c r="R1283" s="970">
        <f>IF(O1283="",0,$M$1283)</f>
        <v>4000</v>
      </c>
      <c r="S1283" s="109" t="s">
        <v>37</v>
      </c>
      <c r="T1283" s="32">
        <v>164000</v>
      </c>
      <c r="U1283" s="1000">
        <f>職員設定!$D$31</f>
        <v>1</v>
      </c>
      <c r="V1283" s="1045">
        <f>T1285*U1283-W1283</f>
        <v>0</v>
      </c>
      <c r="W1283" s="970">
        <f>IF(T1283="",0,$M$1283)</f>
        <v>4000</v>
      </c>
      <c r="X1283" s="109" t="s">
        <v>37</v>
      </c>
      <c r="Y1283" s="32">
        <v>164000</v>
      </c>
      <c r="Z1283" s="1000">
        <f>職員設定!$D$31</f>
        <v>1</v>
      </c>
      <c r="AA1283" s="1045">
        <f>Y1285*Z1283-AB1283</f>
        <v>0</v>
      </c>
      <c r="AB1283" s="970">
        <f>IF(Y1283="",0,$M$1283)</f>
        <v>4000</v>
      </c>
      <c r="AC1283" s="109" t="s">
        <v>37</v>
      </c>
      <c r="AD1283" s="32"/>
      <c r="AE1283" s="1000">
        <f>職員設定!$D$31</f>
        <v>1</v>
      </c>
      <c r="AF1283" s="1045">
        <f>AD1285*AE1283-AG1283</f>
        <v>0</v>
      </c>
      <c r="AG1283" s="970">
        <f>IF(AD1283="",0,$M$1283)</f>
        <v>0</v>
      </c>
      <c r="AH1283" s="109" t="s">
        <v>37</v>
      </c>
      <c r="AI1283" s="32"/>
      <c r="AJ1283" s="1000">
        <f>職員設定!$D$31</f>
        <v>1</v>
      </c>
      <c r="AK1283" s="1045">
        <f>AI1285*AJ1283-AL1283</f>
        <v>0</v>
      </c>
      <c r="AL1283" s="970">
        <f>IF(AI1283="",0,$M$1283)</f>
        <v>0</v>
      </c>
      <c r="AM1283" s="109" t="s">
        <v>37</v>
      </c>
      <c r="AN1283" s="32"/>
      <c r="AO1283" s="1000">
        <f>職員設定!$D$31</f>
        <v>1</v>
      </c>
      <c r="AP1283" s="1045">
        <f>AN1285*AO1283-AQ1283</f>
        <v>0</v>
      </c>
      <c r="AQ1283" s="970">
        <f>IF(AN1283="",0,$M$1283)</f>
        <v>0</v>
      </c>
      <c r="AR1283" s="109" t="s">
        <v>37</v>
      </c>
      <c r="AS1283" s="32"/>
      <c r="AT1283" s="1000">
        <f>職員設定!$D$31</f>
        <v>1</v>
      </c>
      <c r="AU1283" s="1045">
        <f>AS1285*AT1283-AV1283</f>
        <v>0</v>
      </c>
      <c r="AV1283" s="970">
        <f>IF(AS1283="",0,$M$1283)</f>
        <v>0</v>
      </c>
      <c r="AW1283" s="109" t="s">
        <v>37</v>
      </c>
      <c r="AX1283" s="32"/>
      <c r="AY1283" s="1000">
        <f>職員設定!$D$31</f>
        <v>1</v>
      </c>
      <c r="AZ1283" s="1045">
        <f>AX1285*AY1283-BA1283</f>
        <v>0</v>
      </c>
      <c r="BA1283" s="970">
        <f>IF(AX1283="",0,$M$1283)</f>
        <v>0</v>
      </c>
      <c r="BB1283" s="109" t="s">
        <v>37</v>
      </c>
      <c r="BC1283" s="32"/>
      <c r="BD1283" s="1000">
        <f>職員設定!$D$31</f>
        <v>1</v>
      </c>
      <c r="BE1283" s="1045">
        <f>BC1285*BD1283-BF1283</f>
        <v>0</v>
      </c>
      <c r="BF1283" s="970">
        <f>IF(BC1283="",0,$M$1283)</f>
        <v>0</v>
      </c>
      <c r="BG1283" s="109" t="s">
        <v>37</v>
      </c>
      <c r="BH1283" s="32"/>
      <c r="BI1283" s="1000">
        <f>職員設定!$D$31</f>
        <v>1</v>
      </c>
      <c r="BJ1283" s="1045">
        <f>BH1285*BI1283-BK1283</f>
        <v>0</v>
      </c>
      <c r="BK1283" s="970">
        <f>IF(BH1283="",0,$M$1283)</f>
        <v>0</v>
      </c>
      <c r="BL1283" s="256"/>
      <c r="BM1283" s="76"/>
      <c r="BN1283" s="1000">
        <f>職員設定!$D$31</f>
        <v>1</v>
      </c>
      <c r="BO1283" s="983"/>
      <c r="BP1283" s="960"/>
      <c r="BQ1283" s="256"/>
      <c r="BR1283" s="76"/>
      <c r="BS1283" s="1000">
        <f>職員設定!$D$31</f>
        <v>1</v>
      </c>
      <c r="BT1283" s="983"/>
      <c r="BU1283" s="960"/>
      <c r="BV1283" s="256"/>
      <c r="BW1283" s="76"/>
      <c r="BX1283" s="1000">
        <f>職員設定!$D$31</f>
        <v>1</v>
      </c>
      <c r="BY1283" s="983"/>
      <c r="BZ1283" s="960"/>
      <c r="CA1283" s="1086">
        <f>BJ1283+BK1283+BE1283+BF1283+AZ1283+BA1283+AU1283+AV1283+AP1283+AQ1283+AK1283+AL1283+AF1283+AG1283+AA1283+AB1283+V1283+W1283+Q1283+R1283+L1283+M1283+G1283+H1283</f>
        <v>20000</v>
      </c>
      <c r="CB1283" s="1087">
        <f>H1283+M1283</f>
        <v>8000</v>
      </c>
      <c r="CC1283" s="1025">
        <f>BK1283+BF1283+BA1283+AV1283+AQ1283+AL1283+AG1283+AB1283+W1283+R1283</f>
        <v>12000</v>
      </c>
    </row>
    <row r="1284" spans="1:81" s="230" customFormat="1" ht="18" customHeight="1">
      <c r="A1284" s="1180"/>
      <c r="B1284" s="1160"/>
      <c r="C1284" s="1165"/>
      <c r="D1284" s="45" t="s">
        <v>1</v>
      </c>
      <c r="E1284" s="149">
        <f>IF(E1283&lt;&gt;"",職員設定!E31,"0")</f>
        <v>160000</v>
      </c>
      <c r="F1284" s="1001"/>
      <c r="G1284" s="1046"/>
      <c r="H1284" s="1103"/>
      <c r="I1284" s="45" t="s">
        <v>1</v>
      </c>
      <c r="J1284" s="149">
        <f>IF(J1283&lt;&gt;"",職員設定!E31,"0")</f>
        <v>160000</v>
      </c>
      <c r="K1284" s="1001"/>
      <c r="L1284" s="1046"/>
      <c r="M1284" s="1103"/>
      <c r="N1284" s="45" t="s">
        <v>1</v>
      </c>
      <c r="O1284" s="149">
        <f>IF(O1283&lt;&gt;"",職員設定!$E$31,"0")</f>
        <v>160000</v>
      </c>
      <c r="P1284" s="1001"/>
      <c r="Q1284" s="1046"/>
      <c r="R1284" s="971"/>
      <c r="S1284" s="45" t="s">
        <v>1</v>
      </c>
      <c r="T1284" s="149">
        <f>IF(T1283&lt;&gt;"",職員設定!$E$31,"0")</f>
        <v>160000</v>
      </c>
      <c r="U1284" s="1001"/>
      <c r="V1284" s="1046"/>
      <c r="W1284" s="971"/>
      <c r="X1284" s="45" t="s">
        <v>1</v>
      </c>
      <c r="Y1284" s="149">
        <f>IF(Y1283&lt;&gt;"",職員設定!$E$31,"0")</f>
        <v>160000</v>
      </c>
      <c r="Z1284" s="1001"/>
      <c r="AA1284" s="1046"/>
      <c r="AB1284" s="971"/>
      <c r="AC1284" s="45" t="s">
        <v>1</v>
      </c>
      <c r="AD1284" s="149" t="str">
        <f>IF(AD1283&lt;&gt;"",職員設定!$E$31,"0")</f>
        <v>0</v>
      </c>
      <c r="AE1284" s="1001"/>
      <c r="AF1284" s="1046"/>
      <c r="AG1284" s="971"/>
      <c r="AH1284" s="45" t="s">
        <v>1</v>
      </c>
      <c r="AI1284" s="149" t="str">
        <f>IF(AI1283&lt;&gt;"",職員設定!$E$31,"0")</f>
        <v>0</v>
      </c>
      <c r="AJ1284" s="1001"/>
      <c r="AK1284" s="1046"/>
      <c r="AL1284" s="971"/>
      <c r="AM1284" s="45" t="s">
        <v>1</v>
      </c>
      <c r="AN1284" s="149" t="str">
        <f>IF(AN1283&lt;&gt;"",職員設定!$E$31,"0")</f>
        <v>0</v>
      </c>
      <c r="AO1284" s="1001"/>
      <c r="AP1284" s="1046"/>
      <c r="AQ1284" s="971"/>
      <c r="AR1284" s="45" t="s">
        <v>1</v>
      </c>
      <c r="AS1284" s="149" t="str">
        <f>IF(AS1283&lt;&gt;"",職員設定!$E$31,"0")</f>
        <v>0</v>
      </c>
      <c r="AT1284" s="1001"/>
      <c r="AU1284" s="1046"/>
      <c r="AV1284" s="971"/>
      <c r="AW1284" s="45" t="s">
        <v>1</v>
      </c>
      <c r="AX1284" s="149" t="str">
        <f>IF(AX1283&lt;&gt;"",職員設定!$E$31,"0")</f>
        <v>0</v>
      </c>
      <c r="AY1284" s="1001"/>
      <c r="AZ1284" s="1046"/>
      <c r="BA1284" s="971"/>
      <c r="BB1284" s="45" t="s">
        <v>1</v>
      </c>
      <c r="BC1284" s="149" t="str">
        <f>IF(BC1283&lt;&gt;"",職員設定!$E$31,"0")</f>
        <v>0</v>
      </c>
      <c r="BD1284" s="1001"/>
      <c r="BE1284" s="1046"/>
      <c r="BF1284" s="971"/>
      <c r="BG1284" s="45" t="s">
        <v>1</v>
      </c>
      <c r="BH1284" s="149" t="str">
        <f>IF(BH1283&lt;&gt;"",職員設定!$E$31,"0")</f>
        <v>0</v>
      </c>
      <c r="BI1284" s="1001"/>
      <c r="BJ1284" s="1046"/>
      <c r="BK1284" s="971"/>
      <c r="BL1284" s="45"/>
      <c r="BM1284" s="149"/>
      <c r="BN1284" s="1001"/>
      <c r="BO1284" s="984"/>
      <c r="BP1284" s="954"/>
      <c r="BQ1284" s="45"/>
      <c r="BR1284" s="149"/>
      <c r="BS1284" s="1001"/>
      <c r="BT1284" s="984"/>
      <c r="BU1284" s="954"/>
      <c r="BV1284" s="45"/>
      <c r="BW1284" s="149"/>
      <c r="BX1284" s="1001"/>
      <c r="BY1284" s="984"/>
      <c r="BZ1284" s="954"/>
      <c r="CA1284" s="1080"/>
      <c r="CB1284" s="1022"/>
      <c r="CC1284" s="1026"/>
    </row>
    <row r="1285" spans="1:81" ht="18" customHeight="1" thickBot="1">
      <c r="A1285" s="1180"/>
      <c r="B1285" s="1160"/>
      <c r="C1285" s="1166"/>
      <c r="D1285" s="46" t="s">
        <v>51</v>
      </c>
      <c r="E1285" s="18">
        <f>E1283-E1284</f>
        <v>4000</v>
      </c>
      <c r="F1285" s="1001"/>
      <c r="G1285" s="1047"/>
      <c r="H1285" s="1104"/>
      <c r="I1285" s="46" t="s">
        <v>51</v>
      </c>
      <c r="J1285" s="18">
        <f>J1283-J1284</f>
        <v>4000</v>
      </c>
      <c r="K1285" s="1001"/>
      <c r="L1285" s="1047"/>
      <c r="M1285" s="1104"/>
      <c r="N1285" s="46" t="s">
        <v>51</v>
      </c>
      <c r="O1285" s="18">
        <f>O1283-O1284</f>
        <v>4000</v>
      </c>
      <c r="P1285" s="1001"/>
      <c r="Q1285" s="1047"/>
      <c r="R1285" s="972"/>
      <c r="S1285" s="46" t="s">
        <v>51</v>
      </c>
      <c r="T1285" s="18">
        <f>T1283-T1284</f>
        <v>4000</v>
      </c>
      <c r="U1285" s="1001"/>
      <c r="V1285" s="1047"/>
      <c r="W1285" s="972"/>
      <c r="X1285" s="46" t="s">
        <v>51</v>
      </c>
      <c r="Y1285" s="18">
        <f>Y1283-Y1284</f>
        <v>4000</v>
      </c>
      <c r="Z1285" s="1001"/>
      <c r="AA1285" s="1047"/>
      <c r="AB1285" s="972"/>
      <c r="AC1285" s="46" t="s">
        <v>51</v>
      </c>
      <c r="AD1285" s="18">
        <f>AD1283-AD1284</f>
        <v>0</v>
      </c>
      <c r="AE1285" s="1001"/>
      <c r="AF1285" s="1047"/>
      <c r="AG1285" s="972"/>
      <c r="AH1285" s="46" t="s">
        <v>51</v>
      </c>
      <c r="AI1285" s="18">
        <f>AI1283-AI1284</f>
        <v>0</v>
      </c>
      <c r="AJ1285" s="1001"/>
      <c r="AK1285" s="1047"/>
      <c r="AL1285" s="972"/>
      <c r="AM1285" s="46" t="s">
        <v>51</v>
      </c>
      <c r="AN1285" s="18">
        <f>AN1283-AN1284</f>
        <v>0</v>
      </c>
      <c r="AO1285" s="1001"/>
      <c r="AP1285" s="1047"/>
      <c r="AQ1285" s="972"/>
      <c r="AR1285" s="46" t="s">
        <v>51</v>
      </c>
      <c r="AS1285" s="18">
        <f>AS1283-AS1284</f>
        <v>0</v>
      </c>
      <c r="AT1285" s="1001"/>
      <c r="AU1285" s="1047"/>
      <c r="AV1285" s="972"/>
      <c r="AW1285" s="46" t="s">
        <v>51</v>
      </c>
      <c r="AX1285" s="18">
        <f>AX1283-AX1284</f>
        <v>0</v>
      </c>
      <c r="AY1285" s="1001"/>
      <c r="AZ1285" s="1047"/>
      <c r="BA1285" s="972"/>
      <c r="BB1285" s="46" t="s">
        <v>51</v>
      </c>
      <c r="BC1285" s="18">
        <f>BC1283-BC1284</f>
        <v>0</v>
      </c>
      <c r="BD1285" s="1001"/>
      <c r="BE1285" s="1047"/>
      <c r="BF1285" s="972"/>
      <c r="BG1285" s="46" t="s">
        <v>51</v>
      </c>
      <c r="BH1285" s="18">
        <f>BH1283-BH1284</f>
        <v>0</v>
      </c>
      <c r="BI1285" s="1001"/>
      <c r="BJ1285" s="1047"/>
      <c r="BK1285" s="972"/>
      <c r="BL1285" s="77"/>
      <c r="BM1285" s="78"/>
      <c r="BN1285" s="1001"/>
      <c r="BO1285" s="985"/>
      <c r="BP1285" s="955"/>
      <c r="BQ1285" s="77"/>
      <c r="BR1285" s="78"/>
      <c r="BS1285" s="1001"/>
      <c r="BT1285" s="985"/>
      <c r="BU1285" s="955"/>
      <c r="BV1285" s="77"/>
      <c r="BW1285" s="78"/>
      <c r="BX1285" s="1001"/>
      <c r="BY1285" s="985"/>
      <c r="BZ1285" s="955"/>
      <c r="CA1285" s="1081"/>
      <c r="CB1285" s="1023"/>
      <c r="CC1285" s="1027"/>
    </row>
    <row r="1286" spans="1:81" ht="18" customHeight="1">
      <c r="A1286" s="1180"/>
      <c r="B1286" s="1161"/>
      <c r="C1286" s="1167" t="str">
        <f>職員設定!$F$7</f>
        <v>資格手当</v>
      </c>
      <c r="D1286" s="44" t="s">
        <v>38</v>
      </c>
      <c r="E1286" s="32">
        <v>30000</v>
      </c>
      <c r="F1286" s="1001"/>
      <c r="G1286" s="1045">
        <f>E1288*F1283-H1286</f>
        <v>30000</v>
      </c>
      <c r="H1286" s="1095"/>
      <c r="I1286" s="44" t="s">
        <v>38</v>
      </c>
      <c r="J1286" s="32">
        <v>30000</v>
      </c>
      <c r="K1286" s="1001"/>
      <c r="L1286" s="1045">
        <f>J1288*K1283-M1286</f>
        <v>30000</v>
      </c>
      <c r="M1286" s="1095"/>
      <c r="N1286" s="44" t="s">
        <v>38</v>
      </c>
      <c r="O1286" s="32">
        <v>30000</v>
      </c>
      <c r="P1286" s="1001"/>
      <c r="Q1286" s="1045">
        <f>O1288*P1283-R1286</f>
        <v>30000</v>
      </c>
      <c r="R1286" s="970">
        <f>IF(O1283="",0,$M$1286)</f>
        <v>0</v>
      </c>
      <c r="S1286" s="44" t="s">
        <v>38</v>
      </c>
      <c r="T1286" s="32">
        <v>30000</v>
      </c>
      <c r="U1286" s="1001"/>
      <c r="V1286" s="1045">
        <f>T1288*U1283-W1286</f>
        <v>30000</v>
      </c>
      <c r="W1286" s="970">
        <f>IF(T1283="",0,$M$1286)</f>
        <v>0</v>
      </c>
      <c r="X1286" s="44" t="s">
        <v>38</v>
      </c>
      <c r="Y1286" s="32">
        <v>30000</v>
      </c>
      <c r="Z1286" s="1001"/>
      <c r="AA1286" s="1045">
        <f>Y1288*Z1283-AB1286</f>
        <v>30000</v>
      </c>
      <c r="AB1286" s="970">
        <f>IF(Y1283="",0,$M$1286)</f>
        <v>0</v>
      </c>
      <c r="AC1286" s="44" t="s">
        <v>38</v>
      </c>
      <c r="AD1286" s="32"/>
      <c r="AE1286" s="1001"/>
      <c r="AF1286" s="1045">
        <f>AD1288*AE1283-AG1286</f>
        <v>0</v>
      </c>
      <c r="AG1286" s="970">
        <f>IF(AD1283="",0,$M$1286)</f>
        <v>0</v>
      </c>
      <c r="AH1286" s="44" t="s">
        <v>38</v>
      </c>
      <c r="AI1286" s="32"/>
      <c r="AJ1286" s="1001"/>
      <c r="AK1286" s="1045">
        <f>AI1288*AJ1283-AL1286</f>
        <v>0</v>
      </c>
      <c r="AL1286" s="970">
        <f>IF(AI1283="",0,$M$1286)</f>
        <v>0</v>
      </c>
      <c r="AM1286" s="44" t="s">
        <v>38</v>
      </c>
      <c r="AN1286" s="32"/>
      <c r="AO1286" s="1001"/>
      <c r="AP1286" s="1045">
        <f>AN1288*AO1283-AQ1286</f>
        <v>0</v>
      </c>
      <c r="AQ1286" s="970">
        <f>IF(AN1283="",0,$M$1286)</f>
        <v>0</v>
      </c>
      <c r="AR1286" s="44" t="s">
        <v>38</v>
      </c>
      <c r="AS1286" s="32"/>
      <c r="AT1286" s="1001"/>
      <c r="AU1286" s="1045">
        <f>AS1288*AT1283-AV1286</f>
        <v>0</v>
      </c>
      <c r="AV1286" s="970">
        <f>IF(AS1283="",0,$M$1286)</f>
        <v>0</v>
      </c>
      <c r="AW1286" s="44" t="s">
        <v>38</v>
      </c>
      <c r="AX1286" s="32"/>
      <c r="AY1286" s="1001"/>
      <c r="AZ1286" s="1045">
        <f>AX1288*AY1283-BA1286</f>
        <v>0</v>
      </c>
      <c r="BA1286" s="970">
        <f>IF(AX1283="",0,$M$1286)</f>
        <v>0</v>
      </c>
      <c r="BB1286" s="44" t="s">
        <v>38</v>
      </c>
      <c r="BC1286" s="32"/>
      <c r="BD1286" s="1001"/>
      <c r="BE1286" s="1045">
        <f>BC1288*BD1283-BF1286</f>
        <v>0</v>
      </c>
      <c r="BF1286" s="970">
        <f>IF(BC1283="",0,$M$1286)</f>
        <v>0</v>
      </c>
      <c r="BG1286" s="44" t="s">
        <v>38</v>
      </c>
      <c r="BH1286" s="32"/>
      <c r="BI1286" s="1001"/>
      <c r="BJ1286" s="1045">
        <f>BH1288*BI1283-BK1286</f>
        <v>0</v>
      </c>
      <c r="BK1286" s="970">
        <f>IF(BH1283="",0,$M$1286)</f>
        <v>0</v>
      </c>
      <c r="BL1286" s="75"/>
      <c r="BM1286" s="76"/>
      <c r="BN1286" s="1001"/>
      <c r="BO1286" s="983"/>
      <c r="BP1286" s="960"/>
      <c r="BQ1286" s="75"/>
      <c r="BR1286" s="76"/>
      <c r="BS1286" s="1001"/>
      <c r="BT1286" s="983"/>
      <c r="BU1286" s="960"/>
      <c r="BV1286" s="75"/>
      <c r="BW1286" s="76"/>
      <c r="BX1286" s="1001"/>
      <c r="BY1286" s="983"/>
      <c r="BZ1286" s="960"/>
      <c r="CA1286" s="1003">
        <f t="shared" ref="CA1286" si="550">BJ1286+BK1286+BE1286+BF1286+AZ1286+BA1286+AU1286+AV1286+AP1286+AQ1286+AK1286+AL1286+AF1286+AG1286+AA1286+AB1286+V1286+W1286+Q1286+R1286+L1286+M1286+G1286+H1286</f>
        <v>150000</v>
      </c>
      <c r="CB1286" s="1019">
        <f t="shared" ref="CB1286" si="551">H1286+M1286</f>
        <v>0</v>
      </c>
      <c r="CC1286" s="1012">
        <f t="shared" ref="CC1286" si="552">BK1286+BF1286+BA1286+AV1286+AQ1286+AL1286+AG1286+AB1286+W1286+R1286</f>
        <v>0</v>
      </c>
    </row>
    <row r="1287" spans="1:81" s="230" customFormat="1" ht="18" customHeight="1">
      <c r="A1287" s="1180"/>
      <c r="B1287" s="1161"/>
      <c r="C1287" s="1168"/>
      <c r="D1287" s="45" t="s">
        <v>1</v>
      </c>
      <c r="E1287" s="149">
        <f>IF(E1286&lt;&gt;"",職員設定!F31,"0")</f>
        <v>0</v>
      </c>
      <c r="F1287" s="1001"/>
      <c r="G1287" s="1046"/>
      <c r="H1287" s="1103"/>
      <c r="I1287" s="45" t="s">
        <v>1</v>
      </c>
      <c r="J1287" s="149">
        <f>IF(J1286&lt;&gt;"",職員設定!F31,"0")</f>
        <v>0</v>
      </c>
      <c r="K1287" s="1001"/>
      <c r="L1287" s="1046"/>
      <c r="M1287" s="1103"/>
      <c r="N1287" s="45" t="s">
        <v>71</v>
      </c>
      <c r="O1287" s="149">
        <f>IF(O1286&lt;&gt;"",職員設定!$F$31,"0")</f>
        <v>0</v>
      </c>
      <c r="P1287" s="1001"/>
      <c r="Q1287" s="1046"/>
      <c r="R1287" s="971"/>
      <c r="S1287" s="45" t="s">
        <v>71</v>
      </c>
      <c r="T1287" s="149">
        <f>IF(T1286&lt;&gt;"",職員設定!$F$31,"0")</f>
        <v>0</v>
      </c>
      <c r="U1287" s="1001"/>
      <c r="V1287" s="1046"/>
      <c r="W1287" s="971"/>
      <c r="X1287" s="45" t="s">
        <v>71</v>
      </c>
      <c r="Y1287" s="149">
        <f>IF(Y1286&lt;&gt;"",職員設定!$F$31,"0")</f>
        <v>0</v>
      </c>
      <c r="Z1287" s="1001"/>
      <c r="AA1287" s="1046"/>
      <c r="AB1287" s="971"/>
      <c r="AC1287" s="45" t="s">
        <v>71</v>
      </c>
      <c r="AD1287" s="149" t="str">
        <f>IF(AD1286&lt;&gt;"",職員設定!$F$31,"0")</f>
        <v>0</v>
      </c>
      <c r="AE1287" s="1001"/>
      <c r="AF1287" s="1046"/>
      <c r="AG1287" s="971"/>
      <c r="AH1287" s="45" t="s">
        <v>71</v>
      </c>
      <c r="AI1287" s="149" t="str">
        <f>IF(AI1286&lt;&gt;"",職員設定!$F$31,"0")</f>
        <v>0</v>
      </c>
      <c r="AJ1287" s="1001"/>
      <c r="AK1287" s="1046"/>
      <c r="AL1287" s="971"/>
      <c r="AM1287" s="45" t="s">
        <v>71</v>
      </c>
      <c r="AN1287" s="149" t="str">
        <f>IF(AN1286&lt;&gt;"",職員設定!$F$31,"0")</f>
        <v>0</v>
      </c>
      <c r="AO1287" s="1001"/>
      <c r="AP1287" s="1046"/>
      <c r="AQ1287" s="971"/>
      <c r="AR1287" s="45" t="s">
        <v>71</v>
      </c>
      <c r="AS1287" s="149" t="str">
        <f>IF(AS1286&lt;&gt;"",職員設定!$F$31,"0")</f>
        <v>0</v>
      </c>
      <c r="AT1287" s="1001"/>
      <c r="AU1287" s="1046"/>
      <c r="AV1287" s="971"/>
      <c r="AW1287" s="45" t="s">
        <v>71</v>
      </c>
      <c r="AX1287" s="149" t="str">
        <f>IF(AX1286&lt;&gt;"",職員設定!$F$31,"0")</f>
        <v>0</v>
      </c>
      <c r="AY1287" s="1001"/>
      <c r="AZ1287" s="1046"/>
      <c r="BA1287" s="971"/>
      <c r="BB1287" s="45" t="s">
        <v>71</v>
      </c>
      <c r="BC1287" s="149" t="str">
        <f>IF(BC1286&lt;&gt;"",職員設定!$F$31,"0")</f>
        <v>0</v>
      </c>
      <c r="BD1287" s="1001"/>
      <c r="BE1287" s="1046"/>
      <c r="BF1287" s="971"/>
      <c r="BG1287" s="45" t="s">
        <v>71</v>
      </c>
      <c r="BH1287" s="149" t="str">
        <f>IF(BH1286&lt;&gt;"",職員設定!$F$31,"0")</f>
        <v>0</v>
      </c>
      <c r="BI1287" s="1001"/>
      <c r="BJ1287" s="1046"/>
      <c r="BK1287" s="971"/>
      <c r="BL1287" s="45"/>
      <c r="BM1287" s="149"/>
      <c r="BN1287" s="1001"/>
      <c r="BO1287" s="984"/>
      <c r="BP1287" s="954"/>
      <c r="BQ1287" s="45"/>
      <c r="BR1287" s="149"/>
      <c r="BS1287" s="1001"/>
      <c r="BT1287" s="984"/>
      <c r="BU1287" s="954"/>
      <c r="BV1287" s="45"/>
      <c r="BW1287" s="149"/>
      <c r="BX1287" s="1001"/>
      <c r="BY1287" s="984"/>
      <c r="BZ1287" s="954"/>
      <c r="CA1287" s="1004"/>
      <c r="CB1287" s="1020"/>
      <c r="CC1287" s="1013"/>
    </row>
    <row r="1288" spans="1:81" ht="18" customHeight="1" thickBot="1">
      <c r="A1288" s="1180"/>
      <c r="B1288" s="1161"/>
      <c r="C1288" s="1169"/>
      <c r="D1288" s="46" t="s">
        <v>51</v>
      </c>
      <c r="E1288" s="18">
        <f>E1286-E1287</f>
        <v>30000</v>
      </c>
      <c r="F1288" s="1001"/>
      <c r="G1288" s="1047"/>
      <c r="H1288" s="1104"/>
      <c r="I1288" s="46" t="s">
        <v>51</v>
      </c>
      <c r="J1288" s="18">
        <f>J1286-J1287</f>
        <v>30000</v>
      </c>
      <c r="K1288" s="1001"/>
      <c r="L1288" s="1047"/>
      <c r="M1288" s="1104"/>
      <c r="N1288" s="46" t="s">
        <v>51</v>
      </c>
      <c r="O1288" s="18">
        <f>O1286-O1287</f>
        <v>30000</v>
      </c>
      <c r="P1288" s="1001"/>
      <c r="Q1288" s="1047"/>
      <c r="R1288" s="972"/>
      <c r="S1288" s="46" t="s">
        <v>51</v>
      </c>
      <c r="T1288" s="18">
        <f>T1286-T1287</f>
        <v>30000</v>
      </c>
      <c r="U1288" s="1001"/>
      <c r="V1288" s="1047"/>
      <c r="W1288" s="972"/>
      <c r="X1288" s="46" t="s">
        <v>51</v>
      </c>
      <c r="Y1288" s="18">
        <f>Y1286-Y1287</f>
        <v>30000</v>
      </c>
      <c r="Z1288" s="1001"/>
      <c r="AA1288" s="1047"/>
      <c r="AB1288" s="972"/>
      <c r="AC1288" s="46" t="s">
        <v>51</v>
      </c>
      <c r="AD1288" s="18">
        <f>AD1286-AD1287</f>
        <v>0</v>
      </c>
      <c r="AE1288" s="1001"/>
      <c r="AF1288" s="1047"/>
      <c r="AG1288" s="972"/>
      <c r="AH1288" s="46" t="s">
        <v>51</v>
      </c>
      <c r="AI1288" s="18">
        <f>AI1286-AI1287</f>
        <v>0</v>
      </c>
      <c r="AJ1288" s="1001"/>
      <c r="AK1288" s="1047"/>
      <c r="AL1288" s="972"/>
      <c r="AM1288" s="46" t="s">
        <v>51</v>
      </c>
      <c r="AN1288" s="18">
        <f>AN1286-AN1287</f>
        <v>0</v>
      </c>
      <c r="AO1288" s="1001"/>
      <c r="AP1288" s="1047"/>
      <c r="AQ1288" s="972"/>
      <c r="AR1288" s="46" t="s">
        <v>51</v>
      </c>
      <c r="AS1288" s="18">
        <f>AS1286-AS1287</f>
        <v>0</v>
      </c>
      <c r="AT1288" s="1001"/>
      <c r="AU1288" s="1047"/>
      <c r="AV1288" s="972"/>
      <c r="AW1288" s="46" t="s">
        <v>51</v>
      </c>
      <c r="AX1288" s="18">
        <f>AX1286-AX1287</f>
        <v>0</v>
      </c>
      <c r="AY1288" s="1001"/>
      <c r="AZ1288" s="1047"/>
      <c r="BA1288" s="972"/>
      <c r="BB1288" s="46" t="s">
        <v>51</v>
      </c>
      <c r="BC1288" s="18">
        <f>BC1286-BC1287</f>
        <v>0</v>
      </c>
      <c r="BD1288" s="1001"/>
      <c r="BE1288" s="1047"/>
      <c r="BF1288" s="972"/>
      <c r="BG1288" s="46" t="s">
        <v>51</v>
      </c>
      <c r="BH1288" s="18">
        <f>BH1286-BH1287</f>
        <v>0</v>
      </c>
      <c r="BI1288" s="1001"/>
      <c r="BJ1288" s="1047"/>
      <c r="BK1288" s="972"/>
      <c r="BL1288" s="77"/>
      <c r="BM1288" s="78"/>
      <c r="BN1288" s="1001"/>
      <c r="BO1288" s="985"/>
      <c r="BP1288" s="955"/>
      <c r="BQ1288" s="77"/>
      <c r="BR1288" s="78"/>
      <c r="BS1288" s="1001"/>
      <c r="BT1288" s="985"/>
      <c r="BU1288" s="955"/>
      <c r="BV1288" s="77"/>
      <c r="BW1288" s="78"/>
      <c r="BX1288" s="1001"/>
      <c r="BY1288" s="985"/>
      <c r="BZ1288" s="955"/>
      <c r="CA1288" s="1005"/>
      <c r="CB1288" s="1021"/>
      <c r="CC1288" s="1014"/>
    </row>
    <row r="1289" spans="1:81" ht="18" customHeight="1">
      <c r="A1289" s="1180"/>
      <c r="B1289" s="1161"/>
      <c r="C1289" s="1170" t="str">
        <f>職員設定!$G$7</f>
        <v>役職手当</v>
      </c>
      <c r="D1289" s="44" t="s">
        <v>38</v>
      </c>
      <c r="E1289" s="32"/>
      <c r="F1289" s="1001"/>
      <c r="G1289" s="1045">
        <f>E1291*F1283-H1289</f>
        <v>0</v>
      </c>
      <c r="H1289" s="1095"/>
      <c r="I1289" s="44" t="s">
        <v>38</v>
      </c>
      <c r="J1289" s="32"/>
      <c r="K1289" s="1001"/>
      <c r="L1289" s="1045">
        <f>J1291*K1283-M1289</f>
        <v>0</v>
      </c>
      <c r="M1289" s="1095"/>
      <c r="N1289" s="44" t="s">
        <v>38</v>
      </c>
      <c r="O1289" s="32"/>
      <c r="P1289" s="1001"/>
      <c r="Q1289" s="1045">
        <f>O1291*P1283-R1289</f>
        <v>0</v>
      </c>
      <c r="R1289" s="970">
        <f>IF(O1283="",0,$M$1289)</f>
        <v>0</v>
      </c>
      <c r="S1289" s="44" t="s">
        <v>38</v>
      </c>
      <c r="T1289" s="32"/>
      <c r="U1289" s="1001"/>
      <c r="V1289" s="1045">
        <f>T1291*U1283-W1289</f>
        <v>0</v>
      </c>
      <c r="W1289" s="970">
        <f>IF(T1283="",0,$M$1289)</f>
        <v>0</v>
      </c>
      <c r="X1289" s="44" t="s">
        <v>38</v>
      </c>
      <c r="Y1289" s="32"/>
      <c r="Z1289" s="1001"/>
      <c r="AA1289" s="1045">
        <f>Y1291*Z1283-AB1289</f>
        <v>0</v>
      </c>
      <c r="AB1289" s="970">
        <f>IF(Y1283="",0,$M$1289)</f>
        <v>0</v>
      </c>
      <c r="AC1289" s="44" t="s">
        <v>38</v>
      </c>
      <c r="AD1289" s="32"/>
      <c r="AE1289" s="1001"/>
      <c r="AF1289" s="1045">
        <f>AD1291*AE1283-AG1289</f>
        <v>0</v>
      </c>
      <c r="AG1289" s="970">
        <f>IF(AD1283="",0,$M$1289)</f>
        <v>0</v>
      </c>
      <c r="AH1289" s="44" t="s">
        <v>38</v>
      </c>
      <c r="AI1289" s="32"/>
      <c r="AJ1289" s="1001"/>
      <c r="AK1289" s="1045">
        <f>AI1291*AJ1283-AL1289</f>
        <v>0</v>
      </c>
      <c r="AL1289" s="970">
        <f>IF(AI1283="",0,$M$1289)</f>
        <v>0</v>
      </c>
      <c r="AM1289" s="44" t="s">
        <v>38</v>
      </c>
      <c r="AN1289" s="32"/>
      <c r="AO1289" s="1001"/>
      <c r="AP1289" s="1045">
        <f>AN1291*AO1283-AQ1289</f>
        <v>0</v>
      </c>
      <c r="AQ1289" s="970">
        <f>IF(AN1283="",0,$M$1289)</f>
        <v>0</v>
      </c>
      <c r="AR1289" s="44" t="s">
        <v>38</v>
      </c>
      <c r="AS1289" s="32"/>
      <c r="AT1289" s="1001"/>
      <c r="AU1289" s="1045">
        <f>AS1291*AT1283-AV1289</f>
        <v>0</v>
      </c>
      <c r="AV1289" s="970">
        <f>IF(AS1283="",0,$M$1289)</f>
        <v>0</v>
      </c>
      <c r="AW1289" s="44" t="s">
        <v>38</v>
      </c>
      <c r="AX1289" s="32"/>
      <c r="AY1289" s="1001"/>
      <c r="AZ1289" s="1045">
        <f>AX1291*AY1283-BA1289</f>
        <v>0</v>
      </c>
      <c r="BA1289" s="970">
        <f>IF(AX1283="",0,$M$1289)</f>
        <v>0</v>
      </c>
      <c r="BB1289" s="44" t="s">
        <v>38</v>
      </c>
      <c r="BC1289" s="32"/>
      <c r="BD1289" s="1001"/>
      <c r="BE1289" s="1045">
        <f>BC1291*BD1283-BF1289</f>
        <v>0</v>
      </c>
      <c r="BF1289" s="970">
        <f>IF(BC1283="",0,$M$1289)</f>
        <v>0</v>
      </c>
      <c r="BG1289" s="44" t="s">
        <v>38</v>
      </c>
      <c r="BH1289" s="32"/>
      <c r="BI1289" s="1001"/>
      <c r="BJ1289" s="1045">
        <f>BH1291*BI1283-BK1289</f>
        <v>0</v>
      </c>
      <c r="BK1289" s="970">
        <f>IF(BH1283="",0,$M$1289)</f>
        <v>0</v>
      </c>
      <c r="BL1289" s="75"/>
      <c r="BM1289" s="76"/>
      <c r="BN1289" s="1001"/>
      <c r="BO1289" s="983"/>
      <c r="BP1289" s="960"/>
      <c r="BQ1289" s="75"/>
      <c r="BR1289" s="76"/>
      <c r="BS1289" s="1001"/>
      <c r="BT1289" s="983"/>
      <c r="BU1289" s="960"/>
      <c r="BV1289" s="75"/>
      <c r="BW1289" s="76"/>
      <c r="BX1289" s="1001"/>
      <c r="BY1289" s="983"/>
      <c r="BZ1289" s="960"/>
      <c r="CA1289" s="1003">
        <f t="shared" ref="CA1289" si="553">BJ1289+BK1289+BE1289+BF1289+AZ1289+BA1289+AU1289+AV1289+AP1289+AQ1289+AK1289+AL1289+AF1289+AG1289+AA1289+AB1289+V1289+W1289+Q1289+R1289+L1289+M1289+G1289+H1289</f>
        <v>0</v>
      </c>
      <c r="CB1289" s="1019">
        <f t="shared" ref="CB1289" si="554">H1289+M1289</f>
        <v>0</v>
      </c>
      <c r="CC1289" s="1018">
        <f t="shared" ref="CC1289" si="555">BK1289+BF1289+BA1289+AV1289+AQ1289+AL1289+AG1289+AB1289+W1289+R1289</f>
        <v>0</v>
      </c>
    </row>
    <row r="1290" spans="1:81" s="230" customFormat="1" ht="18" customHeight="1">
      <c r="A1290" s="1180"/>
      <c r="B1290" s="1161"/>
      <c r="C1290" s="1140"/>
      <c r="D1290" s="45" t="s">
        <v>1</v>
      </c>
      <c r="E1290" s="149" t="str">
        <f>IF(E1289&lt;&gt;"",職員設定!G31,"0")</f>
        <v>0</v>
      </c>
      <c r="F1290" s="1001"/>
      <c r="G1290" s="1046"/>
      <c r="H1290" s="1103"/>
      <c r="I1290" s="45" t="s">
        <v>1</v>
      </c>
      <c r="J1290" s="149" t="str">
        <f>IF(J1289&lt;&gt;"",職員設定!G31,"0")</f>
        <v>0</v>
      </c>
      <c r="K1290" s="1001"/>
      <c r="L1290" s="1046"/>
      <c r="M1290" s="1103"/>
      <c r="N1290" s="45" t="s">
        <v>71</v>
      </c>
      <c r="O1290" s="149" t="str">
        <f>IF(O1289&lt;&gt;"",職員設定!$G$31,"0")</f>
        <v>0</v>
      </c>
      <c r="P1290" s="1001"/>
      <c r="Q1290" s="1046"/>
      <c r="R1290" s="971"/>
      <c r="S1290" s="45" t="s">
        <v>71</v>
      </c>
      <c r="T1290" s="149" t="str">
        <f>IF(T1289&lt;&gt;"",職員設定!$G$31,"0")</f>
        <v>0</v>
      </c>
      <c r="U1290" s="1001"/>
      <c r="V1290" s="1046"/>
      <c r="W1290" s="971"/>
      <c r="X1290" s="45" t="s">
        <v>71</v>
      </c>
      <c r="Y1290" s="149" t="str">
        <f>IF(Y1289&lt;&gt;"",職員設定!$G$31,"0")</f>
        <v>0</v>
      </c>
      <c r="Z1290" s="1001"/>
      <c r="AA1290" s="1046"/>
      <c r="AB1290" s="971"/>
      <c r="AC1290" s="45" t="s">
        <v>71</v>
      </c>
      <c r="AD1290" s="149" t="str">
        <f>IF(AD1289&lt;&gt;"",職員設定!$G$31,"0")</f>
        <v>0</v>
      </c>
      <c r="AE1290" s="1001"/>
      <c r="AF1290" s="1046"/>
      <c r="AG1290" s="971"/>
      <c r="AH1290" s="45" t="s">
        <v>71</v>
      </c>
      <c r="AI1290" s="149" t="str">
        <f>IF(AI1289&lt;&gt;"",職員設定!$G$31,"0")</f>
        <v>0</v>
      </c>
      <c r="AJ1290" s="1001"/>
      <c r="AK1290" s="1046"/>
      <c r="AL1290" s="971"/>
      <c r="AM1290" s="45" t="s">
        <v>71</v>
      </c>
      <c r="AN1290" s="149" t="str">
        <f>IF(AN1289&lt;&gt;"",職員設定!$G$31,"0")</f>
        <v>0</v>
      </c>
      <c r="AO1290" s="1001"/>
      <c r="AP1290" s="1046"/>
      <c r="AQ1290" s="971"/>
      <c r="AR1290" s="45" t="s">
        <v>71</v>
      </c>
      <c r="AS1290" s="149" t="str">
        <f>IF(AS1289&lt;&gt;"",職員設定!$G$31,"0")</f>
        <v>0</v>
      </c>
      <c r="AT1290" s="1001"/>
      <c r="AU1290" s="1046"/>
      <c r="AV1290" s="971"/>
      <c r="AW1290" s="45" t="s">
        <v>71</v>
      </c>
      <c r="AX1290" s="149" t="str">
        <f>IF(AX1289&lt;&gt;"",職員設定!$G$31,"0")</f>
        <v>0</v>
      </c>
      <c r="AY1290" s="1001"/>
      <c r="AZ1290" s="1046"/>
      <c r="BA1290" s="971"/>
      <c r="BB1290" s="45" t="s">
        <v>71</v>
      </c>
      <c r="BC1290" s="149" t="str">
        <f>IF(BC1289&lt;&gt;"",職員設定!$G$31,"0")</f>
        <v>0</v>
      </c>
      <c r="BD1290" s="1001"/>
      <c r="BE1290" s="1046"/>
      <c r="BF1290" s="971"/>
      <c r="BG1290" s="45" t="s">
        <v>71</v>
      </c>
      <c r="BH1290" s="149" t="str">
        <f>IF(BH1289&lt;&gt;"",職員設定!$G$31,"0")</f>
        <v>0</v>
      </c>
      <c r="BI1290" s="1001"/>
      <c r="BJ1290" s="1046"/>
      <c r="BK1290" s="971"/>
      <c r="BL1290" s="45"/>
      <c r="BM1290" s="149"/>
      <c r="BN1290" s="1001"/>
      <c r="BO1290" s="984"/>
      <c r="BP1290" s="954"/>
      <c r="BQ1290" s="45"/>
      <c r="BR1290" s="149"/>
      <c r="BS1290" s="1001"/>
      <c r="BT1290" s="984"/>
      <c r="BU1290" s="954"/>
      <c r="BV1290" s="45"/>
      <c r="BW1290" s="149"/>
      <c r="BX1290" s="1001"/>
      <c r="BY1290" s="984"/>
      <c r="BZ1290" s="954"/>
      <c r="CA1290" s="1004"/>
      <c r="CB1290" s="1020"/>
      <c r="CC1290" s="1013"/>
    </row>
    <row r="1291" spans="1:81" ht="18" customHeight="1" thickBot="1">
      <c r="A1291" s="1180"/>
      <c r="B1291" s="1161"/>
      <c r="C1291" s="1141"/>
      <c r="D1291" s="46" t="s">
        <v>51</v>
      </c>
      <c r="E1291" s="18">
        <f>E1289-E1290</f>
        <v>0</v>
      </c>
      <c r="F1291" s="1001"/>
      <c r="G1291" s="1047"/>
      <c r="H1291" s="1104"/>
      <c r="I1291" s="46" t="s">
        <v>51</v>
      </c>
      <c r="J1291" s="18">
        <f>J1289-J1290</f>
        <v>0</v>
      </c>
      <c r="K1291" s="1001"/>
      <c r="L1291" s="1047"/>
      <c r="M1291" s="1104"/>
      <c r="N1291" s="46" t="s">
        <v>51</v>
      </c>
      <c r="O1291" s="18">
        <f>O1289-O1290</f>
        <v>0</v>
      </c>
      <c r="P1291" s="1001"/>
      <c r="Q1291" s="1047"/>
      <c r="R1291" s="972"/>
      <c r="S1291" s="46" t="s">
        <v>51</v>
      </c>
      <c r="T1291" s="18">
        <f>T1289-T1290</f>
        <v>0</v>
      </c>
      <c r="U1291" s="1001"/>
      <c r="V1291" s="1047"/>
      <c r="W1291" s="972"/>
      <c r="X1291" s="46" t="s">
        <v>51</v>
      </c>
      <c r="Y1291" s="18">
        <f>Y1289-Y1290</f>
        <v>0</v>
      </c>
      <c r="Z1291" s="1001"/>
      <c r="AA1291" s="1047"/>
      <c r="AB1291" s="972"/>
      <c r="AC1291" s="46" t="s">
        <v>51</v>
      </c>
      <c r="AD1291" s="18">
        <f>AD1289-AD1290</f>
        <v>0</v>
      </c>
      <c r="AE1291" s="1001"/>
      <c r="AF1291" s="1047"/>
      <c r="AG1291" s="972"/>
      <c r="AH1291" s="46" t="s">
        <v>51</v>
      </c>
      <c r="AI1291" s="18">
        <f>AI1289-AI1290</f>
        <v>0</v>
      </c>
      <c r="AJ1291" s="1001"/>
      <c r="AK1291" s="1047"/>
      <c r="AL1291" s="972"/>
      <c r="AM1291" s="46" t="s">
        <v>51</v>
      </c>
      <c r="AN1291" s="18">
        <f>AN1289-AN1290</f>
        <v>0</v>
      </c>
      <c r="AO1291" s="1001"/>
      <c r="AP1291" s="1047"/>
      <c r="AQ1291" s="972"/>
      <c r="AR1291" s="46" t="s">
        <v>51</v>
      </c>
      <c r="AS1291" s="18">
        <f>AS1289-AS1290</f>
        <v>0</v>
      </c>
      <c r="AT1291" s="1001"/>
      <c r="AU1291" s="1047"/>
      <c r="AV1291" s="972"/>
      <c r="AW1291" s="46" t="s">
        <v>51</v>
      </c>
      <c r="AX1291" s="18">
        <f>AX1289-AX1290</f>
        <v>0</v>
      </c>
      <c r="AY1291" s="1001"/>
      <c r="AZ1291" s="1047"/>
      <c r="BA1291" s="972"/>
      <c r="BB1291" s="46" t="s">
        <v>51</v>
      </c>
      <c r="BC1291" s="18">
        <f>BC1289-BC1290</f>
        <v>0</v>
      </c>
      <c r="BD1291" s="1001"/>
      <c r="BE1291" s="1047"/>
      <c r="BF1291" s="972"/>
      <c r="BG1291" s="46" t="s">
        <v>51</v>
      </c>
      <c r="BH1291" s="18">
        <f>BH1289-BH1290</f>
        <v>0</v>
      </c>
      <c r="BI1291" s="1001"/>
      <c r="BJ1291" s="1047"/>
      <c r="BK1291" s="972"/>
      <c r="BL1291" s="77"/>
      <c r="BM1291" s="78"/>
      <c r="BN1291" s="1001"/>
      <c r="BO1291" s="985"/>
      <c r="BP1291" s="955"/>
      <c r="BQ1291" s="77"/>
      <c r="BR1291" s="78"/>
      <c r="BS1291" s="1001"/>
      <c r="BT1291" s="985"/>
      <c r="BU1291" s="955"/>
      <c r="BV1291" s="77"/>
      <c r="BW1291" s="78"/>
      <c r="BX1291" s="1001"/>
      <c r="BY1291" s="985"/>
      <c r="BZ1291" s="955"/>
      <c r="CA1291" s="1005"/>
      <c r="CB1291" s="1021"/>
      <c r="CC1291" s="1014"/>
    </row>
    <row r="1292" spans="1:81" ht="18" customHeight="1">
      <c r="A1292" s="1180"/>
      <c r="B1292" s="1161"/>
      <c r="C1292" s="1170" t="str">
        <f>職員設定!$H$7</f>
        <v>調整手当</v>
      </c>
      <c r="D1292" s="44" t="s">
        <v>38</v>
      </c>
      <c r="E1292" s="32"/>
      <c r="F1292" s="1001"/>
      <c r="G1292" s="1045">
        <f>E1294*F1283-H1292</f>
        <v>0</v>
      </c>
      <c r="H1292" s="1095"/>
      <c r="I1292" s="44" t="s">
        <v>38</v>
      </c>
      <c r="J1292" s="32"/>
      <c r="K1292" s="1001"/>
      <c r="L1292" s="1045">
        <f>J1294*K1283-M1292</f>
        <v>0</v>
      </c>
      <c r="M1292" s="1095"/>
      <c r="N1292" s="44" t="s">
        <v>38</v>
      </c>
      <c r="O1292" s="32"/>
      <c r="P1292" s="1001"/>
      <c r="Q1292" s="1045">
        <f>O1294*P1283-R1292</f>
        <v>0</v>
      </c>
      <c r="R1292" s="970">
        <f>IF(O1283="",0,$M$1292)</f>
        <v>0</v>
      </c>
      <c r="S1292" s="44" t="s">
        <v>38</v>
      </c>
      <c r="T1292" s="32"/>
      <c r="U1292" s="1001"/>
      <c r="V1292" s="1045">
        <f>T1294*U1283-W1292</f>
        <v>0</v>
      </c>
      <c r="W1292" s="970">
        <f>IF(T1283="",0,$M$1292)</f>
        <v>0</v>
      </c>
      <c r="X1292" s="44" t="s">
        <v>38</v>
      </c>
      <c r="Y1292" s="32"/>
      <c r="Z1292" s="1001"/>
      <c r="AA1292" s="1045">
        <f>Y1294*Z1283-AB1292</f>
        <v>0</v>
      </c>
      <c r="AB1292" s="970">
        <f>IF(Y1283="",0,$M$1292)</f>
        <v>0</v>
      </c>
      <c r="AC1292" s="44" t="s">
        <v>38</v>
      </c>
      <c r="AD1292" s="32"/>
      <c r="AE1292" s="1001"/>
      <c r="AF1292" s="1045">
        <f>AD1294*AE1283-AG1292</f>
        <v>0</v>
      </c>
      <c r="AG1292" s="970">
        <f>IF(AD1283="",0,$M$1292)</f>
        <v>0</v>
      </c>
      <c r="AH1292" s="44" t="s">
        <v>38</v>
      </c>
      <c r="AI1292" s="32"/>
      <c r="AJ1292" s="1001"/>
      <c r="AK1292" s="1045">
        <f>AI1294*AJ1283-AL1292</f>
        <v>0</v>
      </c>
      <c r="AL1292" s="970">
        <f>IF(AI1283="",0,$M$1292)</f>
        <v>0</v>
      </c>
      <c r="AM1292" s="44" t="s">
        <v>38</v>
      </c>
      <c r="AN1292" s="32"/>
      <c r="AO1292" s="1001"/>
      <c r="AP1292" s="1045">
        <f>AN1294*AO1283-AQ1292</f>
        <v>0</v>
      </c>
      <c r="AQ1292" s="970">
        <f>IF(AN1283="",0,$M$1292)</f>
        <v>0</v>
      </c>
      <c r="AR1292" s="44" t="s">
        <v>38</v>
      </c>
      <c r="AS1292" s="32"/>
      <c r="AT1292" s="1001"/>
      <c r="AU1292" s="1045">
        <f>AS1294*AT1283-AV1292</f>
        <v>0</v>
      </c>
      <c r="AV1292" s="970">
        <f>IF(AS1283="",0,$M$1292)</f>
        <v>0</v>
      </c>
      <c r="AW1292" s="44" t="s">
        <v>38</v>
      </c>
      <c r="AX1292" s="32"/>
      <c r="AY1292" s="1001"/>
      <c r="AZ1292" s="1045">
        <f>AX1294*AY1283-BA1292</f>
        <v>0</v>
      </c>
      <c r="BA1292" s="970">
        <f>IF(AX1283="",0,$M$1292)</f>
        <v>0</v>
      </c>
      <c r="BB1292" s="44" t="s">
        <v>38</v>
      </c>
      <c r="BC1292" s="32"/>
      <c r="BD1292" s="1001"/>
      <c r="BE1292" s="1045">
        <f>BC1294*BD1283-BF1292</f>
        <v>0</v>
      </c>
      <c r="BF1292" s="970">
        <f>IF(BC1283="",0,$M$1292)</f>
        <v>0</v>
      </c>
      <c r="BG1292" s="44" t="s">
        <v>38</v>
      </c>
      <c r="BH1292" s="32"/>
      <c r="BI1292" s="1001"/>
      <c r="BJ1292" s="1045">
        <f>BH1294*BI1283-BK1292</f>
        <v>0</v>
      </c>
      <c r="BK1292" s="970">
        <f>IF(BH1283="",0,$M$1292)</f>
        <v>0</v>
      </c>
      <c r="BL1292" s="75"/>
      <c r="BM1292" s="76"/>
      <c r="BN1292" s="1001"/>
      <c r="BO1292" s="983"/>
      <c r="BP1292" s="960"/>
      <c r="BQ1292" s="75"/>
      <c r="BR1292" s="76"/>
      <c r="BS1292" s="1001"/>
      <c r="BT1292" s="983"/>
      <c r="BU1292" s="960"/>
      <c r="BV1292" s="75"/>
      <c r="BW1292" s="76"/>
      <c r="BX1292" s="1001"/>
      <c r="BY1292" s="983"/>
      <c r="BZ1292" s="960"/>
      <c r="CA1292" s="1003">
        <f t="shared" ref="CA1292" si="556">BJ1292+BK1292+BE1292+BF1292+AZ1292+BA1292+AU1292+AV1292+AP1292+AQ1292+AK1292+AL1292+AF1292+AG1292+AA1292+AB1292+V1292+W1292+Q1292+R1292+L1292+M1292+G1292+H1292</f>
        <v>0</v>
      </c>
      <c r="CB1292" s="1019">
        <f t="shared" ref="CB1292" si="557">H1292+M1292</f>
        <v>0</v>
      </c>
      <c r="CC1292" s="1018">
        <f t="shared" ref="CC1292" si="558">BK1292+BF1292+BA1292+AV1292+AQ1292+AL1292+AG1292+AB1292+W1292+R1292</f>
        <v>0</v>
      </c>
    </row>
    <row r="1293" spans="1:81" s="230" customFormat="1" ht="18" customHeight="1">
      <c r="A1293" s="1180"/>
      <c r="B1293" s="1162"/>
      <c r="C1293" s="1140"/>
      <c r="D1293" s="45" t="s">
        <v>1</v>
      </c>
      <c r="E1293" s="149" t="str">
        <f>IF(E1292&lt;&gt;"",職員設定!H31,"0")</f>
        <v>0</v>
      </c>
      <c r="F1293" s="1001"/>
      <c r="G1293" s="1046"/>
      <c r="H1293" s="1103"/>
      <c r="I1293" s="45" t="s">
        <v>1</v>
      </c>
      <c r="J1293" s="149" t="str">
        <f>IF(J1292&lt;&gt;"",職員設定!H31,"0")</f>
        <v>0</v>
      </c>
      <c r="K1293" s="1001"/>
      <c r="L1293" s="1046"/>
      <c r="M1293" s="1103"/>
      <c r="N1293" s="45" t="s">
        <v>71</v>
      </c>
      <c r="O1293" s="149" t="str">
        <f>IF(O1292&lt;&gt;"",職員設定!$H$31,"0")</f>
        <v>0</v>
      </c>
      <c r="P1293" s="1001"/>
      <c r="Q1293" s="1046"/>
      <c r="R1293" s="971"/>
      <c r="S1293" s="45" t="s">
        <v>71</v>
      </c>
      <c r="T1293" s="149" t="str">
        <f>IF(T1292&lt;&gt;"",職員設定!$H$31,"0")</f>
        <v>0</v>
      </c>
      <c r="U1293" s="1001"/>
      <c r="V1293" s="1046"/>
      <c r="W1293" s="971"/>
      <c r="X1293" s="45" t="s">
        <v>71</v>
      </c>
      <c r="Y1293" s="149" t="str">
        <f>IF(Y1292&lt;&gt;"",職員設定!$H$31,"0")</f>
        <v>0</v>
      </c>
      <c r="Z1293" s="1001"/>
      <c r="AA1293" s="1046"/>
      <c r="AB1293" s="971"/>
      <c r="AC1293" s="45" t="s">
        <v>71</v>
      </c>
      <c r="AD1293" s="149" t="str">
        <f>IF(AD1292&lt;&gt;"",職員設定!$H$31,"0")</f>
        <v>0</v>
      </c>
      <c r="AE1293" s="1001"/>
      <c r="AF1293" s="1046"/>
      <c r="AG1293" s="971"/>
      <c r="AH1293" s="45" t="s">
        <v>71</v>
      </c>
      <c r="AI1293" s="149" t="str">
        <f>IF(AI1292&lt;&gt;"",職員設定!$H$31,"0")</f>
        <v>0</v>
      </c>
      <c r="AJ1293" s="1001"/>
      <c r="AK1293" s="1046"/>
      <c r="AL1293" s="971"/>
      <c r="AM1293" s="45" t="s">
        <v>71</v>
      </c>
      <c r="AN1293" s="149" t="str">
        <f>IF(AN1292&lt;&gt;"",職員設定!$H$31,"0")</f>
        <v>0</v>
      </c>
      <c r="AO1293" s="1001"/>
      <c r="AP1293" s="1046"/>
      <c r="AQ1293" s="971"/>
      <c r="AR1293" s="45" t="s">
        <v>71</v>
      </c>
      <c r="AS1293" s="149" t="str">
        <f>IF(AS1292&lt;&gt;"",職員設定!$H$31,"0")</f>
        <v>0</v>
      </c>
      <c r="AT1293" s="1001"/>
      <c r="AU1293" s="1046"/>
      <c r="AV1293" s="971"/>
      <c r="AW1293" s="45" t="s">
        <v>71</v>
      </c>
      <c r="AX1293" s="149" t="str">
        <f>IF(AX1292&lt;&gt;"",職員設定!$H$31,"0")</f>
        <v>0</v>
      </c>
      <c r="AY1293" s="1001"/>
      <c r="AZ1293" s="1046"/>
      <c r="BA1293" s="971"/>
      <c r="BB1293" s="45" t="s">
        <v>71</v>
      </c>
      <c r="BC1293" s="149" t="str">
        <f>IF(BC1292&lt;&gt;"",職員設定!$H$31,"0")</f>
        <v>0</v>
      </c>
      <c r="BD1293" s="1001"/>
      <c r="BE1293" s="1046"/>
      <c r="BF1293" s="971"/>
      <c r="BG1293" s="45" t="s">
        <v>71</v>
      </c>
      <c r="BH1293" s="149" t="str">
        <f>IF(BH1292&lt;&gt;"",職員設定!$H$31,"0")</f>
        <v>0</v>
      </c>
      <c r="BI1293" s="1001"/>
      <c r="BJ1293" s="1046"/>
      <c r="BK1293" s="971"/>
      <c r="BL1293" s="45"/>
      <c r="BM1293" s="149"/>
      <c r="BN1293" s="1001"/>
      <c r="BO1293" s="984"/>
      <c r="BP1293" s="954"/>
      <c r="BQ1293" s="45"/>
      <c r="BR1293" s="149"/>
      <c r="BS1293" s="1001"/>
      <c r="BT1293" s="984"/>
      <c r="BU1293" s="954"/>
      <c r="BV1293" s="45"/>
      <c r="BW1293" s="149"/>
      <c r="BX1293" s="1001"/>
      <c r="BY1293" s="984"/>
      <c r="BZ1293" s="954"/>
      <c r="CA1293" s="1004"/>
      <c r="CB1293" s="1020"/>
      <c r="CC1293" s="1013"/>
    </row>
    <row r="1294" spans="1:81" ht="18" customHeight="1" thickBot="1">
      <c r="A1294" s="1180"/>
      <c r="B1294" s="1162"/>
      <c r="C1294" s="1141"/>
      <c r="D1294" s="46" t="s">
        <v>51</v>
      </c>
      <c r="E1294" s="18">
        <f>E1292-E1293</f>
        <v>0</v>
      </c>
      <c r="F1294" s="1001"/>
      <c r="G1294" s="1047"/>
      <c r="H1294" s="1104"/>
      <c r="I1294" s="46" t="s">
        <v>51</v>
      </c>
      <c r="J1294" s="18">
        <f>J1292-J1293</f>
        <v>0</v>
      </c>
      <c r="K1294" s="1001"/>
      <c r="L1294" s="1047"/>
      <c r="M1294" s="1104"/>
      <c r="N1294" s="46" t="s">
        <v>51</v>
      </c>
      <c r="O1294" s="18">
        <f>O1292-O1293</f>
        <v>0</v>
      </c>
      <c r="P1294" s="1001"/>
      <c r="Q1294" s="1047"/>
      <c r="R1294" s="972"/>
      <c r="S1294" s="46" t="s">
        <v>51</v>
      </c>
      <c r="T1294" s="18">
        <f>T1292-T1293</f>
        <v>0</v>
      </c>
      <c r="U1294" s="1001"/>
      <c r="V1294" s="1047"/>
      <c r="W1294" s="972"/>
      <c r="X1294" s="46" t="s">
        <v>51</v>
      </c>
      <c r="Y1294" s="18">
        <f>Y1292-Y1293</f>
        <v>0</v>
      </c>
      <c r="Z1294" s="1001"/>
      <c r="AA1294" s="1047"/>
      <c r="AB1294" s="972"/>
      <c r="AC1294" s="46" t="s">
        <v>51</v>
      </c>
      <c r="AD1294" s="18">
        <f>AD1292-AD1293</f>
        <v>0</v>
      </c>
      <c r="AE1294" s="1001"/>
      <c r="AF1294" s="1047"/>
      <c r="AG1294" s="972"/>
      <c r="AH1294" s="46" t="s">
        <v>51</v>
      </c>
      <c r="AI1294" s="18">
        <f>AI1292-AI1293</f>
        <v>0</v>
      </c>
      <c r="AJ1294" s="1001"/>
      <c r="AK1294" s="1047"/>
      <c r="AL1294" s="972"/>
      <c r="AM1294" s="46" t="s">
        <v>51</v>
      </c>
      <c r="AN1294" s="18">
        <f>AN1292-AN1293</f>
        <v>0</v>
      </c>
      <c r="AO1294" s="1001"/>
      <c r="AP1294" s="1047"/>
      <c r="AQ1294" s="972"/>
      <c r="AR1294" s="46" t="s">
        <v>51</v>
      </c>
      <c r="AS1294" s="18">
        <f>AS1292-AS1293</f>
        <v>0</v>
      </c>
      <c r="AT1294" s="1001"/>
      <c r="AU1294" s="1047"/>
      <c r="AV1294" s="972"/>
      <c r="AW1294" s="46" t="s">
        <v>51</v>
      </c>
      <c r="AX1294" s="18">
        <f>AX1292-AX1293</f>
        <v>0</v>
      </c>
      <c r="AY1294" s="1001"/>
      <c r="AZ1294" s="1047"/>
      <c r="BA1294" s="972"/>
      <c r="BB1294" s="46" t="s">
        <v>51</v>
      </c>
      <c r="BC1294" s="18">
        <f>BC1292-BC1293</f>
        <v>0</v>
      </c>
      <c r="BD1294" s="1001"/>
      <c r="BE1294" s="1047"/>
      <c r="BF1294" s="972"/>
      <c r="BG1294" s="46" t="s">
        <v>51</v>
      </c>
      <c r="BH1294" s="18">
        <f>BH1292-BH1293</f>
        <v>0</v>
      </c>
      <c r="BI1294" s="1001"/>
      <c r="BJ1294" s="1047"/>
      <c r="BK1294" s="972"/>
      <c r="BL1294" s="77"/>
      <c r="BM1294" s="78"/>
      <c r="BN1294" s="1001"/>
      <c r="BO1294" s="985"/>
      <c r="BP1294" s="955"/>
      <c r="BQ1294" s="77"/>
      <c r="BR1294" s="78"/>
      <c r="BS1294" s="1001"/>
      <c r="BT1294" s="985"/>
      <c r="BU1294" s="955"/>
      <c r="BV1294" s="77"/>
      <c r="BW1294" s="78"/>
      <c r="BX1294" s="1001"/>
      <c r="BY1294" s="985"/>
      <c r="BZ1294" s="955"/>
      <c r="CA1294" s="1005"/>
      <c r="CB1294" s="1021"/>
      <c r="CC1294" s="1014"/>
    </row>
    <row r="1295" spans="1:81" ht="18" customHeight="1">
      <c r="A1295" s="1180"/>
      <c r="B1295" s="1162"/>
      <c r="C1295" s="1140" t="str">
        <f>職員設定!$I$7</f>
        <v>名称</v>
      </c>
      <c r="D1295" s="44" t="s">
        <v>38</v>
      </c>
      <c r="E1295" s="32"/>
      <c r="F1295" s="1001"/>
      <c r="G1295" s="1046">
        <f>E1297*F1283-H1295</f>
        <v>0</v>
      </c>
      <c r="H1295" s="1095"/>
      <c r="I1295" s="44" t="s">
        <v>38</v>
      </c>
      <c r="J1295" s="32"/>
      <c r="K1295" s="1001"/>
      <c r="L1295" s="1046">
        <f>J1297*K1283-M1295</f>
        <v>0</v>
      </c>
      <c r="M1295" s="1095"/>
      <c r="N1295" s="48" t="s">
        <v>38</v>
      </c>
      <c r="O1295" s="33"/>
      <c r="P1295" s="1001"/>
      <c r="Q1295" s="1046">
        <f>O1297*P1283-R1295</f>
        <v>0</v>
      </c>
      <c r="R1295" s="970">
        <f>IF(O1283="",0,$M$1295)</f>
        <v>0</v>
      </c>
      <c r="S1295" s="48" t="s">
        <v>38</v>
      </c>
      <c r="T1295" s="33"/>
      <c r="U1295" s="1001"/>
      <c r="V1295" s="1046">
        <f>T1297*U1283-W1295</f>
        <v>0</v>
      </c>
      <c r="W1295" s="970">
        <f>IF(T1283="",0,$M$1295)</f>
        <v>0</v>
      </c>
      <c r="X1295" s="48" t="s">
        <v>38</v>
      </c>
      <c r="Y1295" s="33"/>
      <c r="Z1295" s="1001"/>
      <c r="AA1295" s="1046">
        <f>Y1297*Z1283-AB1295</f>
        <v>0</v>
      </c>
      <c r="AB1295" s="970">
        <f>IF(Y1283="",0,$M$1295)</f>
        <v>0</v>
      </c>
      <c r="AC1295" s="48" t="s">
        <v>38</v>
      </c>
      <c r="AD1295" s="33"/>
      <c r="AE1295" s="1001"/>
      <c r="AF1295" s="1046">
        <f>AD1297*AE1283-AG1295</f>
        <v>0</v>
      </c>
      <c r="AG1295" s="970">
        <f>IF(AD1283="",0,$M$1295)</f>
        <v>0</v>
      </c>
      <c r="AH1295" s="48" t="s">
        <v>38</v>
      </c>
      <c r="AI1295" s="33"/>
      <c r="AJ1295" s="1001"/>
      <c r="AK1295" s="1046">
        <f>AI1297*AJ1283-AL1295</f>
        <v>0</v>
      </c>
      <c r="AL1295" s="970">
        <f>IF(AI1283="",0,$M$1295)</f>
        <v>0</v>
      </c>
      <c r="AM1295" s="48" t="s">
        <v>38</v>
      </c>
      <c r="AN1295" s="33"/>
      <c r="AO1295" s="1001"/>
      <c r="AP1295" s="1046">
        <f>AN1297*AO1283-AQ1295</f>
        <v>0</v>
      </c>
      <c r="AQ1295" s="970">
        <f>IF(AN1283="",0,$M$1295)</f>
        <v>0</v>
      </c>
      <c r="AR1295" s="48" t="s">
        <v>38</v>
      </c>
      <c r="AS1295" s="33"/>
      <c r="AT1295" s="1001"/>
      <c r="AU1295" s="1046">
        <f>AS1297*AT1283-AV1295</f>
        <v>0</v>
      </c>
      <c r="AV1295" s="970">
        <f>IF(AS1283="",0,$M$1295)</f>
        <v>0</v>
      </c>
      <c r="AW1295" s="48" t="s">
        <v>38</v>
      </c>
      <c r="AX1295" s="33"/>
      <c r="AY1295" s="1001"/>
      <c r="AZ1295" s="1046">
        <f>AX1297*AY1283-BA1295</f>
        <v>0</v>
      </c>
      <c r="BA1295" s="970">
        <f>IF(AX1283="",0,$M$1295)</f>
        <v>0</v>
      </c>
      <c r="BB1295" s="48" t="s">
        <v>38</v>
      </c>
      <c r="BC1295" s="33"/>
      <c r="BD1295" s="1001"/>
      <c r="BE1295" s="1046">
        <f>BC1297*BD1283-BF1295</f>
        <v>0</v>
      </c>
      <c r="BF1295" s="970">
        <f>IF(BC1283="",0,$M$1295)</f>
        <v>0</v>
      </c>
      <c r="BG1295" s="48" t="s">
        <v>38</v>
      </c>
      <c r="BH1295" s="33"/>
      <c r="BI1295" s="1001"/>
      <c r="BJ1295" s="1046">
        <f>BH1297*BI1283-BK1295</f>
        <v>0</v>
      </c>
      <c r="BK1295" s="970">
        <f>IF(BH1283="",0,$M$1295)</f>
        <v>0</v>
      </c>
      <c r="BL1295" s="75"/>
      <c r="BM1295" s="76"/>
      <c r="BN1295" s="1001"/>
      <c r="BO1295" s="984"/>
      <c r="BP1295" s="960"/>
      <c r="BQ1295" s="75"/>
      <c r="BR1295" s="76"/>
      <c r="BS1295" s="1001"/>
      <c r="BT1295" s="984"/>
      <c r="BU1295" s="960"/>
      <c r="BV1295" s="75"/>
      <c r="BW1295" s="76"/>
      <c r="BX1295" s="1001"/>
      <c r="BY1295" s="984"/>
      <c r="BZ1295" s="960"/>
      <c r="CA1295" s="1003">
        <f t="shared" ref="CA1295" si="559">BJ1295+BK1295+BE1295+BF1295+AZ1295+BA1295+AU1295+AV1295+AP1295+AQ1295+AK1295+AL1295+AF1295+AG1295+AA1295+AB1295+V1295+W1295+Q1295+R1295+L1295+M1295+G1295+H1295</f>
        <v>0</v>
      </c>
      <c r="CB1295" s="1019">
        <f t="shared" ref="CB1295" si="560">H1295+M1295</f>
        <v>0</v>
      </c>
      <c r="CC1295" s="1018">
        <f>BK1295+BF1295+BA1295+AV1295+AQ1295+AL1295+AG1295+AB1295+W1295+R1295</f>
        <v>0</v>
      </c>
    </row>
    <row r="1296" spans="1:81" s="230" customFormat="1" ht="18" customHeight="1">
      <c r="A1296" s="1180"/>
      <c r="B1296" s="1162"/>
      <c r="C1296" s="1140"/>
      <c r="D1296" s="45" t="s">
        <v>1</v>
      </c>
      <c r="E1296" s="149" t="str">
        <f>IF(E1295&lt;&gt;"",職員設定!I31,"0")</f>
        <v>0</v>
      </c>
      <c r="F1296" s="1001"/>
      <c r="G1296" s="1046"/>
      <c r="H1296" s="1103"/>
      <c r="I1296" s="45" t="s">
        <v>1</v>
      </c>
      <c r="J1296" s="149" t="str">
        <f>IF(J1295&lt;&gt;"",職員設定!I31,"0")</f>
        <v>0</v>
      </c>
      <c r="K1296" s="1001"/>
      <c r="L1296" s="1046"/>
      <c r="M1296" s="1103"/>
      <c r="N1296" s="45" t="s">
        <v>71</v>
      </c>
      <c r="O1296" s="149" t="str">
        <f>IF(O1295&lt;&gt;"",職員設定!$I$31,"0")</f>
        <v>0</v>
      </c>
      <c r="P1296" s="1001"/>
      <c r="Q1296" s="1046"/>
      <c r="R1296" s="971"/>
      <c r="S1296" s="45" t="s">
        <v>71</v>
      </c>
      <c r="T1296" s="149" t="str">
        <f>IF(T1295&lt;&gt;"",職員設定!$I$31,"0")</f>
        <v>0</v>
      </c>
      <c r="U1296" s="1001"/>
      <c r="V1296" s="1046"/>
      <c r="W1296" s="971"/>
      <c r="X1296" s="45" t="s">
        <v>71</v>
      </c>
      <c r="Y1296" s="149" t="str">
        <f>IF(Y1295&lt;&gt;"",職員設定!$I$31,"0")</f>
        <v>0</v>
      </c>
      <c r="Z1296" s="1001"/>
      <c r="AA1296" s="1046"/>
      <c r="AB1296" s="971"/>
      <c r="AC1296" s="45" t="s">
        <v>71</v>
      </c>
      <c r="AD1296" s="149" t="str">
        <f>IF(AD1295&lt;&gt;"",職員設定!$I$31,"0")</f>
        <v>0</v>
      </c>
      <c r="AE1296" s="1001"/>
      <c r="AF1296" s="1046"/>
      <c r="AG1296" s="971"/>
      <c r="AH1296" s="45" t="s">
        <v>71</v>
      </c>
      <c r="AI1296" s="149" t="str">
        <f>IF(AI1295&lt;&gt;"",職員設定!$I$31,"0")</f>
        <v>0</v>
      </c>
      <c r="AJ1296" s="1001"/>
      <c r="AK1296" s="1046"/>
      <c r="AL1296" s="971"/>
      <c r="AM1296" s="45" t="s">
        <v>71</v>
      </c>
      <c r="AN1296" s="149" t="str">
        <f>IF(AN1295&lt;&gt;"",職員設定!$I$31,"0")</f>
        <v>0</v>
      </c>
      <c r="AO1296" s="1001"/>
      <c r="AP1296" s="1046"/>
      <c r="AQ1296" s="971"/>
      <c r="AR1296" s="45" t="s">
        <v>71</v>
      </c>
      <c r="AS1296" s="149" t="str">
        <f>IF(AS1295&lt;&gt;"",職員設定!$I$31,"0")</f>
        <v>0</v>
      </c>
      <c r="AT1296" s="1001"/>
      <c r="AU1296" s="1046"/>
      <c r="AV1296" s="971"/>
      <c r="AW1296" s="45" t="s">
        <v>71</v>
      </c>
      <c r="AX1296" s="149" t="str">
        <f>IF(AX1295&lt;&gt;"",職員設定!$I$31,"0")</f>
        <v>0</v>
      </c>
      <c r="AY1296" s="1001"/>
      <c r="AZ1296" s="1046"/>
      <c r="BA1296" s="971"/>
      <c r="BB1296" s="45" t="s">
        <v>71</v>
      </c>
      <c r="BC1296" s="149" t="str">
        <f>IF(BC1295&lt;&gt;"",職員設定!$I$31,"0")</f>
        <v>0</v>
      </c>
      <c r="BD1296" s="1001"/>
      <c r="BE1296" s="1046"/>
      <c r="BF1296" s="971"/>
      <c r="BG1296" s="45" t="s">
        <v>71</v>
      </c>
      <c r="BH1296" s="149" t="str">
        <f>IF(BH1295&lt;&gt;"",職員設定!$I$31,"0")</f>
        <v>0</v>
      </c>
      <c r="BI1296" s="1001"/>
      <c r="BJ1296" s="1046"/>
      <c r="BK1296" s="971"/>
      <c r="BL1296" s="45"/>
      <c r="BM1296" s="149"/>
      <c r="BN1296" s="1001"/>
      <c r="BO1296" s="984"/>
      <c r="BP1296" s="954"/>
      <c r="BQ1296" s="45"/>
      <c r="BR1296" s="149"/>
      <c r="BS1296" s="1001"/>
      <c r="BT1296" s="984"/>
      <c r="BU1296" s="954"/>
      <c r="BV1296" s="45"/>
      <c r="BW1296" s="149"/>
      <c r="BX1296" s="1001"/>
      <c r="BY1296" s="984"/>
      <c r="BZ1296" s="954"/>
      <c r="CA1296" s="1004"/>
      <c r="CB1296" s="1020"/>
      <c r="CC1296" s="1013"/>
    </row>
    <row r="1297" spans="1:81" ht="18" customHeight="1" thickBot="1">
      <c r="A1297" s="1180"/>
      <c r="B1297" s="1163"/>
      <c r="C1297" s="1141"/>
      <c r="D1297" s="46" t="s">
        <v>51</v>
      </c>
      <c r="E1297" s="18">
        <f>E1295-E1296</f>
        <v>0</v>
      </c>
      <c r="F1297" s="1001"/>
      <c r="G1297" s="1047"/>
      <c r="H1297" s="1104"/>
      <c r="I1297" s="46" t="s">
        <v>51</v>
      </c>
      <c r="J1297" s="18">
        <f>J1295-J1296</f>
        <v>0</v>
      </c>
      <c r="K1297" s="1001"/>
      <c r="L1297" s="1047"/>
      <c r="M1297" s="1104"/>
      <c r="N1297" s="46" t="s">
        <v>51</v>
      </c>
      <c r="O1297" s="18">
        <f>O1295-O1296</f>
        <v>0</v>
      </c>
      <c r="P1297" s="1001"/>
      <c r="Q1297" s="1047"/>
      <c r="R1297" s="972"/>
      <c r="S1297" s="46" t="s">
        <v>51</v>
      </c>
      <c r="T1297" s="18">
        <f>T1295-T1296</f>
        <v>0</v>
      </c>
      <c r="U1297" s="1001"/>
      <c r="V1297" s="1047"/>
      <c r="W1297" s="972"/>
      <c r="X1297" s="46" t="s">
        <v>51</v>
      </c>
      <c r="Y1297" s="18">
        <f>Y1295-Y1296</f>
        <v>0</v>
      </c>
      <c r="Z1297" s="1001"/>
      <c r="AA1297" s="1047"/>
      <c r="AB1297" s="972"/>
      <c r="AC1297" s="46" t="s">
        <v>51</v>
      </c>
      <c r="AD1297" s="18">
        <f>AD1295-AD1296</f>
        <v>0</v>
      </c>
      <c r="AE1297" s="1001"/>
      <c r="AF1297" s="1047"/>
      <c r="AG1297" s="972"/>
      <c r="AH1297" s="46" t="s">
        <v>51</v>
      </c>
      <c r="AI1297" s="18">
        <f>AI1295-AI1296</f>
        <v>0</v>
      </c>
      <c r="AJ1297" s="1001"/>
      <c r="AK1297" s="1047"/>
      <c r="AL1297" s="972"/>
      <c r="AM1297" s="46" t="s">
        <v>51</v>
      </c>
      <c r="AN1297" s="18">
        <f>AN1295-AN1296</f>
        <v>0</v>
      </c>
      <c r="AO1297" s="1001"/>
      <c r="AP1297" s="1047"/>
      <c r="AQ1297" s="972"/>
      <c r="AR1297" s="46" t="s">
        <v>51</v>
      </c>
      <c r="AS1297" s="18">
        <f>AS1295-AS1296</f>
        <v>0</v>
      </c>
      <c r="AT1297" s="1001"/>
      <c r="AU1297" s="1047"/>
      <c r="AV1297" s="972"/>
      <c r="AW1297" s="46" t="s">
        <v>51</v>
      </c>
      <c r="AX1297" s="18">
        <f>AX1295-AX1296</f>
        <v>0</v>
      </c>
      <c r="AY1297" s="1001"/>
      <c r="AZ1297" s="1047"/>
      <c r="BA1297" s="972"/>
      <c r="BB1297" s="46" t="s">
        <v>51</v>
      </c>
      <c r="BC1297" s="18">
        <f>BC1295-BC1296</f>
        <v>0</v>
      </c>
      <c r="BD1297" s="1001"/>
      <c r="BE1297" s="1047"/>
      <c r="BF1297" s="972"/>
      <c r="BG1297" s="46" t="s">
        <v>51</v>
      </c>
      <c r="BH1297" s="18">
        <f>BH1295-BH1296</f>
        <v>0</v>
      </c>
      <c r="BI1297" s="1001"/>
      <c r="BJ1297" s="1047"/>
      <c r="BK1297" s="972"/>
      <c r="BL1297" s="77"/>
      <c r="BM1297" s="78"/>
      <c r="BN1297" s="1001"/>
      <c r="BO1297" s="985"/>
      <c r="BP1297" s="955"/>
      <c r="BQ1297" s="77"/>
      <c r="BR1297" s="78"/>
      <c r="BS1297" s="1001"/>
      <c r="BT1297" s="985"/>
      <c r="BU1297" s="955"/>
      <c r="BV1297" s="77"/>
      <c r="BW1297" s="78"/>
      <c r="BX1297" s="1001"/>
      <c r="BY1297" s="985"/>
      <c r="BZ1297" s="955"/>
      <c r="CA1297" s="1005"/>
      <c r="CB1297" s="1021"/>
      <c r="CC1297" s="1014"/>
    </row>
    <row r="1298" spans="1:81" ht="18" customHeight="1">
      <c r="A1298" s="1180"/>
      <c r="B1298" s="1142" t="s">
        <v>53</v>
      </c>
      <c r="C1298" s="1177" t="str">
        <f>職員設定!$J$7</f>
        <v>名称</v>
      </c>
      <c r="D1298" s="44" t="s">
        <v>48</v>
      </c>
      <c r="E1298" s="32"/>
      <c r="F1298" s="1001"/>
      <c r="G1298" s="1045">
        <f>E1301*F1283-H1298</f>
        <v>0</v>
      </c>
      <c r="H1298" s="1095"/>
      <c r="I1298" s="44" t="s">
        <v>48</v>
      </c>
      <c r="J1298" s="32"/>
      <c r="K1298" s="1001"/>
      <c r="L1298" s="1045">
        <f>J1301*K1283-M1298</f>
        <v>0</v>
      </c>
      <c r="M1298" s="1095"/>
      <c r="N1298" s="44" t="s">
        <v>48</v>
      </c>
      <c r="O1298" s="32"/>
      <c r="P1298" s="1001"/>
      <c r="Q1298" s="1045">
        <f>O1301*P1283-R1298</f>
        <v>0</v>
      </c>
      <c r="R1298" s="986"/>
      <c r="S1298" s="44" t="s">
        <v>48</v>
      </c>
      <c r="T1298" s="32"/>
      <c r="U1298" s="1001"/>
      <c r="V1298" s="1045">
        <f>T1301*U1283-W1298</f>
        <v>0</v>
      </c>
      <c r="W1298" s="986"/>
      <c r="X1298" s="44" t="s">
        <v>48</v>
      </c>
      <c r="Y1298" s="32"/>
      <c r="Z1298" s="1001"/>
      <c r="AA1298" s="1045">
        <f>Y1301*Z1283-AB1298</f>
        <v>0</v>
      </c>
      <c r="AB1298" s="986"/>
      <c r="AC1298" s="44" t="s">
        <v>48</v>
      </c>
      <c r="AD1298" s="32"/>
      <c r="AE1298" s="1001"/>
      <c r="AF1298" s="1045">
        <f>AD1301*AE1283-AG1298</f>
        <v>0</v>
      </c>
      <c r="AG1298" s="986"/>
      <c r="AH1298" s="44" t="s">
        <v>48</v>
      </c>
      <c r="AI1298" s="32"/>
      <c r="AJ1298" s="1001"/>
      <c r="AK1298" s="1045">
        <f>AI1301*AJ1283-AL1298</f>
        <v>0</v>
      </c>
      <c r="AL1298" s="986"/>
      <c r="AM1298" s="44" t="s">
        <v>48</v>
      </c>
      <c r="AN1298" s="32"/>
      <c r="AO1298" s="1001"/>
      <c r="AP1298" s="1045">
        <f>AN1301*AO1283-AQ1298</f>
        <v>0</v>
      </c>
      <c r="AQ1298" s="986"/>
      <c r="AR1298" s="44" t="s">
        <v>48</v>
      </c>
      <c r="AS1298" s="32"/>
      <c r="AT1298" s="1001"/>
      <c r="AU1298" s="1045">
        <f>AS1301*AT1283-AV1298</f>
        <v>0</v>
      </c>
      <c r="AV1298" s="986"/>
      <c r="AW1298" s="44" t="s">
        <v>48</v>
      </c>
      <c r="AX1298" s="32"/>
      <c r="AY1298" s="1001"/>
      <c r="AZ1298" s="1045">
        <f>AX1301*AY1283-BA1298</f>
        <v>0</v>
      </c>
      <c r="BA1298" s="986"/>
      <c r="BB1298" s="44" t="s">
        <v>48</v>
      </c>
      <c r="BC1298" s="32"/>
      <c r="BD1298" s="1001"/>
      <c r="BE1298" s="1045">
        <f>BC1301*BD1283-BF1298</f>
        <v>0</v>
      </c>
      <c r="BF1298" s="986"/>
      <c r="BG1298" s="44" t="s">
        <v>48</v>
      </c>
      <c r="BH1298" s="32"/>
      <c r="BI1298" s="1001"/>
      <c r="BJ1298" s="1045">
        <f>BH1301*BI1283-BK1298</f>
        <v>0</v>
      </c>
      <c r="BK1298" s="986"/>
      <c r="BL1298" s="409" t="s">
        <v>206</v>
      </c>
      <c r="BM1298" s="32"/>
      <c r="BN1298" s="1001"/>
      <c r="BO1298" s="973">
        <f>BM1301*BN1283-BP1298</f>
        <v>0</v>
      </c>
      <c r="BP1298" s="961">
        <f>IF(BM1299&gt;BM1298,(BM1299-BM1298)*BN1283,0)</f>
        <v>0</v>
      </c>
      <c r="BQ1298" s="409" t="s">
        <v>206</v>
      </c>
      <c r="BR1298" s="32"/>
      <c r="BS1298" s="1001"/>
      <c r="BT1298" s="973">
        <f>BR1301*BS1283-BU1298</f>
        <v>0</v>
      </c>
      <c r="BU1298" s="961">
        <f>IF(BR1299&gt;BR1298,(BR1299-BR1298)*BS1283,0)</f>
        <v>0</v>
      </c>
      <c r="BV1298" s="409" t="s">
        <v>206</v>
      </c>
      <c r="BW1298" s="32"/>
      <c r="BX1298" s="1001"/>
      <c r="BY1298" s="973">
        <f>BW1301*BX1283-BZ1298</f>
        <v>0</v>
      </c>
      <c r="BZ1298" s="961">
        <f>IF(BW1299&gt;BW1298,(BW1299-BW1298)*BX1283,0)</f>
        <v>0</v>
      </c>
      <c r="CA1298" s="1003">
        <f>BJ1298+BK1298+BE1298+BF1298+AZ1298+BA1298+AU1298+AV1298+AP1298+AQ1298+AK1298+AL1298+AF1298+AG1298+AA1298+AB1298+V1298+W1298+Q1298+R1298+L1298+M1298+G1298+H1298+BO1298+BP1298+BT1298+BU1298+BY1298+BZ1298</f>
        <v>0</v>
      </c>
      <c r="CB1298" s="1019">
        <f>H1298+M1298</f>
        <v>0</v>
      </c>
      <c r="CC1298" s="944">
        <f>BK1298+BF1298+BA1298+AV1298+AQ1298+AL1298+AG1298+AB1298+W1298+R1298+BP1298+BU1298+BZ1298</f>
        <v>0</v>
      </c>
    </row>
    <row r="1299" spans="1:81" ht="18" customHeight="1">
      <c r="A1299" s="1180"/>
      <c r="B1299" s="1143"/>
      <c r="C1299" s="1178"/>
      <c r="D1299" s="48" t="s">
        <v>38</v>
      </c>
      <c r="E1299" s="33"/>
      <c r="F1299" s="1001"/>
      <c r="G1299" s="1046"/>
      <c r="H1299" s="1096"/>
      <c r="I1299" s="48" t="s">
        <v>38</v>
      </c>
      <c r="J1299" s="33"/>
      <c r="K1299" s="1001"/>
      <c r="L1299" s="1046"/>
      <c r="M1299" s="1096"/>
      <c r="N1299" s="48" t="s">
        <v>38</v>
      </c>
      <c r="O1299" s="33"/>
      <c r="P1299" s="1001"/>
      <c r="Q1299" s="1046"/>
      <c r="R1299" s="987"/>
      <c r="S1299" s="48" t="s">
        <v>38</v>
      </c>
      <c r="T1299" s="33"/>
      <c r="U1299" s="1001"/>
      <c r="V1299" s="1046"/>
      <c r="W1299" s="987"/>
      <c r="X1299" s="48" t="s">
        <v>38</v>
      </c>
      <c r="Y1299" s="33"/>
      <c r="Z1299" s="1001"/>
      <c r="AA1299" s="1046"/>
      <c r="AB1299" s="987"/>
      <c r="AC1299" s="48" t="s">
        <v>38</v>
      </c>
      <c r="AD1299" s="33"/>
      <c r="AE1299" s="1001"/>
      <c r="AF1299" s="1046"/>
      <c r="AG1299" s="987"/>
      <c r="AH1299" s="48" t="s">
        <v>38</v>
      </c>
      <c r="AI1299" s="33"/>
      <c r="AJ1299" s="1001"/>
      <c r="AK1299" s="1046"/>
      <c r="AL1299" s="987"/>
      <c r="AM1299" s="48" t="s">
        <v>38</v>
      </c>
      <c r="AN1299" s="33"/>
      <c r="AO1299" s="1001"/>
      <c r="AP1299" s="1046"/>
      <c r="AQ1299" s="987"/>
      <c r="AR1299" s="48" t="s">
        <v>38</v>
      </c>
      <c r="AS1299" s="33"/>
      <c r="AT1299" s="1001"/>
      <c r="AU1299" s="1046"/>
      <c r="AV1299" s="987"/>
      <c r="AW1299" s="48" t="s">
        <v>38</v>
      </c>
      <c r="AX1299" s="33"/>
      <c r="AY1299" s="1001"/>
      <c r="AZ1299" s="1046"/>
      <c r="BA1299" s="987"/>
      <c r="BB1299" s="48" t="s">
        <v>38</v>
      </c>
      <c r="BC1299" s="33"/>
      <c r="BD1299" s="1001"/>
      <c r="BE1299" s="1046"/>
      <c r="BF1299" s="987"/>
      <c r="BG1299" s="48" t="s">
        <v>38</v>
      </c>
      <c r="BH1299" s="33"/>
      <c r="BI1299" s="1001"/>
      <c r="BJ1299" s="1046"/>
      <c r="BK1299" s="987"/>
      <c r="BL1299" s="48" t="s">
        <v>205</v>
      </c>
      <c r="BM1299" s="33"/>
      <c r="BN1299" s="1001"/>
      <c r="BO1299" s="974"/>
      <c r="BP1299" s="958"/>
      <c r="BQ1299" s="48" t="s">
        <v>205</v>
      </c>
      <c r="BR1299" s="33"/>
      <c r="BS1299" s="1001"/>
      <c r="BT1299" s="974"/>
      <c r="BU1299" s="958"/>
      <c r="BV1299" s="48" t="s">
        <v>205</v>
      </c>
      <c r="BW1299" s="33"/>
      <c r="BX1299" s="1001"/>
      <c r="BY1299" s="974"/>
      <c r="BZ1299" s="958"/>
      <c r="CA1299" s="1080"/>
      <c r="CB1299" s="1022"/>
      <c r="CC1299" s="1028"/>
    </row>
    <row r="1300" spans="1:81" ht="18" customHeight="1">
      <c r="A1300" s="1180"/>
      <c r="B1300" s="1143"/>
      <c r="C1300" s="1178"/>
      <c r="D1300" s="49" t="s">
        <v>44</v>
      </c>
      <c r="E1300" s="34"/>
      <c r="F1300" s="1001"/>
      <c r="G1300" s="1046"/>
      <c r="H1300" s="1096"/>
      <c r="I1300" s="49" t="s">
        <v>44</v>
      </c>
      <c r="J1300" s="34"/>
      <c r="K1300" s="1001"/>
      <c r="L1300" s="1046"/>
      <c r="M1300" s="1096"/>
      <c r="N1300" s="49" t="s">
        <v>44</v>
      </c>
      <c r="O1300" s="34"/>
      <c r="P1300" s="1001"/>
      <c r="Q1300" s="1046"/>
      <c r="R1300" s="987"/>
      <c r="S1300" s="49" t="s">
        <v>44</v>
      </c>
      <c r="T1300" s="34"/>
      <c r="U1300" s="1001"/>
      <c r="V1300" s="1046"/>
      <c r="W1300" s="987"/>
      <c r="X1300" s="49" t="s">
        <v>44</v>
      </c>
      <c r="Y1300" s="34"/>
      <c r="Z1300" s="1001"/>
      <c r="AA1300" s="1046"/>
      <c r="AB1300" s="987"/>
      <c r="AC1300" s="49" t="s">
        <v>44</v>
      </c>
      <c r="AD1300" s="34"/>
      <c r="AE1300" s="1001"/>
      <c r="AF1300" s="1046"/>
      <c r="AG1300" s="987"/>
      <c r="AH1300" s="49" t="s">
        <v>44</v>
      </c>
      <c r="AI1300" s="34"/>
      <c r="AJ1300" s="1001"/>
      <c r="AK1300" s="1046"/>
      <c r="AL1300" s="987"/>
      <c r="AM1300" s="49" t="s">
        <v>44</v>
      </c>
      <c r="AN1300" s="34"/>
      <c r="AO1300" s="1001"/>
      <c r="AP1300" s="1046"/>
      <c r="AQ1300" s="987"/>
      <c r="AR1300" s="49" t="s">
        <v>44</v>
      </c>
      <c r="AS1300" s="34"/>
      <c r="AT1300" s="1001"/>
      <c r="AU1300" s="1046"/>
      <c r="AV1300" s="987"/>
      <c r="AW1300" s="49" t="s">
        <v>44</v>
      </c>
      <c r="AX1300" s="34"/>
      <c r="AY1300" s="1001"/>
      <c r="AZ1300" s="1046"/>
      <c r="BA1300" s="987"/>
      <c r="BB1300" s="49" t="s">
        <v>44</v>
      </c>
      <c r="BC1300" s="34"/>
      <c r="BD1300" s="1001"/>
      <c r="BE1300" s="1046"/>
      <c r="BF1300" s="987"/>
      <c r="BG1300" s="49" t="s">
        <v>44</v>
      </c>
      <c r="BH1300" s="34"/>
      <c r="BI1300" s="1001"/>
      <c r="BJ1300" s="1046"/>
      <c r="BK1300" s="987"/>
      <c r="BL1300" s="517" t="s">
        <v>52</v>
      </c>
      <c r="BM1300" s="28">
        <f>IF(BM1299="",0,職員設定!M31)</f>
        <v>0</v>
      </c>
      <c r="BN1300" s="1001"/>
      <c r="BO1300" s="974"/>
      <c r="BP1300" s="958"/>
      <c r="BQ1300" s="517" t="s">
        <v>52</v>
      </c>
      <c r="BR1300" s="28">
        <f>IF(BR1299="",0,職員設定!N31)</f>
        <v>0</v>
      </c>
      <c r="BS1300" s="1001"/>
      <c r="BT1300" s="974"/>
      <c r="BU1300" s="958"/>
      <c r="BV1300" s="250" t="s">
        <v>52</v>
      </c>
      <c r="BW1300" s="34"/>
      <c r="BX1300" s="1001"/>
      <c r="BY1300" s="974"/>
      <c r="BZ1300" s="958"/>
      <c r="CA1300" s="1080"/>
      <c r="CB1300" s="1022"/>
      <c r="CC1300" s="1028"/>
    </row>
    <row r="1301" spans="1:81" ht="18" customHeight="1" thickBot="1">
      <c r="A1301" s="1180"/>
      <c r="B1301" s="1143"/>
      <c r="C1301" s="1179"/>
      <c r="D1301" s="50" t="s">
        <v>45</v>
      </c>
      <c r="E1301" s="18">
        <f>E1299-E1300</f>
        <v>0</v>
      </c>
      <c r="F1301" s="1001"/>
      <c r="G1301" s="1047"/>
      <c r="H1301" s="1097"/>
      <c r="I1301" s="50" t="s">
        <v>45</v>
      </c>
      <c r="J1301" s="18">
        <f>J1299-J1300</f>
        <v>0</v>
      </c>
      <c r="K1301" s="1001"/>
      <c r="L1301" s="1047"/>
      <c r="M1301" s="1097"/>
      <c r="N1301" s="50" t="s">
        <v>88</v>
      </c>
      <c r="O1301" s="18">
        <f>O1299-O1300</f>
        <v>0</v>
      </c>
      <c r="P1301" s="1001"/>
      <c r="Q1301" s="1047"/>
      <c r="R1301" s="988"/>
      <c r="S1301" s="50" t="s">
        <v>88</v>
      </c>
      <c r="T1301" s="18">
        <f>T1299-T1300</f>
        <v>0</v>
      </c>
      <c r="U1301" s="1001"/>
      <c r="V1301" s="1047"/>
      <c r="W1301" s="988"/>
      <c r="X1301" s="50" t="s">
        <v>88</v>
      </c>
      <c r="Y1301" s="18">
        <f>Y1299-Y1300</f>
        <v>0</v>
      </c>
      <c r="Z1301" s="1001"/>
      <c r="AA1301" s="1047"/>
      <c r="AB1301" s="988"/>
      <c r="AC1301" s="50" t="s">
        <v>88</v>
      </c>
      <c r="AD1301" s="18">
        <f>AD1299-AD1300</f>
        <v>0</v>
      </c>
      <c r="AE1301" s="1001"/>
      <c r="AF1301" s="1047"/>
      <c r="AG1301" s="988"/>
      <c r="AH1301" s="50" t="s">
        <v>88</v>
      </c>
      <c r="AI1301" s="18">
        <f>AI1299-AI1300</f>
        <v>0</v>
      </c>
      <c r="AJ1301" s="1001"/>
      <c r="AK1301" s="1047"/>
      <c r="AL1301" s="988"/>
      <c r="AM1301" s="50" t="s">
        <v>88</v>
      </c>
      <c r="AN1301" s="18">
        <f>AN1299-AN1300</f>
        <v>0</v>
      </c>
      <c r="AO1301" s="1001"/>
      <c r="AP1301" s="1047"/>
      <c r="AQ1301" s="988"/>
      <c r="AR1301" s="50" t="s">
        <v>88</v>
      </c>
      <c r="AS1301" s="18">
        <f>AS1299-AS1300</f>
        <v>0</v>
      </c>
      <c r="AT1301" s="1001"/>
      <c r="AU1301" s="1047"/>
      <c r="AV1301" s="988"/>
      <c r="AW1301" s="50" t="s">
        <v>88</v>
      </c>
      <c r="AX1301" s="18">
        <f>AX1299-AX1300</f>
        <v>0</v>
      </c>
      <c r="AY1301" s="1001"/>
      <c r="AZ1301" s="1047"/>
      <c r="BA1301" s="988"/>
      <c r="BB1301" s="50" t="s">
        <v>88</v>
      </c>
      <c r="BC1301" s="18">
        <f>BC1299-BC1300</f>
        <v>0</v>
      </c>
      <c r="BD1301" s="1001"/>
      <c r="BE1301" s="1047"/>
      <c r="BF1301" s="988"/>
      <c r="BG1301" s="50" t="s">
        <v>88</v>
      </c>
      <c r="BH1301" s="18">
        <f>BH1299-BH1300</f>
        <v>0</v>
      </c>
      <c r="BI1301" s="1001"/>
      <c r="BJ1301" s="1047"/>
      <c r="BK1301" s="988"/>
      <c r="BL1301" s="50" t="s">
        <v>204</v>
      </c>
      <c r="BM1301" s="18">
        <f>BM1299-BM1300</f>
        <v>0</v>
      </c>
      <c r="BN1301" s="1001"/>
      <c r="BO1301" s="975"/>
      <c r="BP1301" s="959"/>
      <c r="BQ1301" s="50" t="s">
        <v>204</v>
      </c>
      <c r="BR1301" s="18">
        <f>BR1299-BR1300</f>
        <v>0</v>
      </c>
      <c r="BS1301" s="1001"/>
      <c r="BT1301" s="975"/>
      <c r="BU1301" s="959"/>
      <c r="BV1301" s="50" t="s">
        <v>204</v>
      </c>
      <c r="BW1301" s="18">
        <f>BW1299-BW1300</f>
        <v>0</v>
      </c>
      <c r="BX1301" s="1001"/>
      <c r="BY1301" s="975"/>
      <c r="BZ1301" s="959"/>
      <c r="CA1301" s="1081"/>
      <c r="CB1301" s="1023"/>
      <c r="CC1301" s="1029">
        <f t="shared" ref="CC1301" si="561">BK1301+BF1301+BA1301+AV1301+AQ1301+AL1301+AG1301+AB1301+W1301+R1301</f>
        <v>0</v>
      </c>
    </row>
    <row r="1302" spans="1:81" ht="18" customHeight="1">
      <c r="A1302" s="1180"/>
      <c r="B1302" s="1143"/>
      <c r="C1302" s="1177" t="str">
        <f>職員設定!$K$7</f>
        <v>名称</v>
      </c>
      <c r="D1302" s="44" t="s">
        <v>48</v>
      </c>
      <c r="E1302" s="32"/>
      <c r="F1302" s="1001"/>
      <c r="G1302" s="1045">
        <f>E1305*F1283-H1302</f>
        <v>0</v>
      </c>
      <c r="H1302" s="1095"/>
      <c r="I1302" s="44" t="s">
        <v>48</v>
      </c>
      <c r="J1302" s="32"/>
      <c r="K1302" s="1001"/>
      <c r="L1302" s="1045">
        <f>J1305*K1283-M1302</f>
        <v>0</v>
      </c>
      <c r="M1302" s="1095"/>
      <c r="N1302" s="44" t="s">
        <v>48</v>
      </c>
      <c r="O1302" s="32"/>
      <c r="P1302" s="1001"/>
      <c r="Q1302" s="1045">
        <f>O1305*P1283-R1302</f>
        <v>0</v>
      </c>
      <c r="R1302" s="986"/>
      <c r="S1302" s="44" t="s">
        <v>48</v>
      </c>
      <c r="T1302" s="32"/>
      <c r="U1302" s="1001"/>
      <c r="V1302" s="1045">
        <f>T1305*U1283-W1302</f>
        <v>0</v>
      </c>
      <c r="W1302" s="986"/>
      <c r="X1302" s="44" t="s">
        <v>48</v>
      </c>
      <c r="Y1302" s="32"/>
      <c r="Z1302" s="1001"/>
      <c r="AA1302" s="1045">
        <f>Y1305*Z1283-AB1302</f>
        <v>0</v>
      </c>
      <c r="AB1302" s="986"/>
      <c r="AC1302" s="44" t="s">
        <v>48</v>
      </c>
      <c r="AD1302" s="32"/>
      <c r="AE1302" s="1001"/>
      <c r="AF1302" s="1045">
        <f>AD1305*AE1283-AG1302</f>
        <v>0</v>
      </c>
      <c r="AG1302" s="986"/>
      <c r="AH1302" s="44" t="s">
        <v>48</v>
      </c>
      <c r="AI1302" s="32"/>
      <c r="AJ1302" s="1001"/>
      <c r="AK1302" s="1045">
        <f>AI1305*AJ1283-AL1302</f>
        <v>0</v>
      </c>
      <c r="AL1302" s="986"/>
      <c r="AM1302" s="44" t="s">
        <v>48</v>
      </c>
      <c r="AN1302" s="32"/>
      <c r="AO1302" s="1001"/>
      <c r="AP1302" s="1045">
        <f>AN1305*AO1283-AQ1302</f>
        <v>0</v>
      </c>
      <c r="AQ1302" s="986"/>
      <c r="AR1302" s="44" t="s">
        <v>48</v>
      </c>
      <c r="AS1302" s="32"/>
      <c r="AT1302" s="1001"/>
      <c r="AU1302" s="1045">
        <f>AS1305*AT1283-AV1302</f>
        <v>0</v>
      </c>
      <c r="AV1302" s="986"/>
      <c r="AW1302" s="44" t="s">
        <v>48</v>
      </c>
      <c r="AX1302" s="32"/>
      <c r="AY1302" s="1001"/>
      <c r="AZ1302" s="1045">
        <f>AX1305*AY1283-BA1302</f>
        <v>0</v>
      </c>
      <c r="BA1302" s="986"/>
      <c r="BB1302" s="44" t="s">
        <v>48</v>
      </c>
      <c r="BC1302" s="32"/>
      <c r="BD1302" s="1001"/>
      <c r="BE1302" s="1045">
        <f>BC1305*BD1283-BF1302</f>
        <v>0</v>
      </c>
      <c r="BF1302" s="986"/>
      <c r="BG1302" s="44" t="s">
        <v>48</v>
      </c>
      <c r="BH1302" s="32"/>
      <c r="BI1302" s="1001"/>
      <c r="BJ1302" s="1045">
        <f>BH1305*BI1283-BK1302</f>
        <v>0</v>
      </c>
      <c r="BK1302" s="986"/>
      <c r="BL1302" s="75"/>
      <c r="BM1302" s="76"/>
      <c r="BN1302" s="1001"/>
      <c r="BO1302" s="976"/>
      <c r="BP1302" s="962"/>
      <c r="BQ1302" s="75"/>
      <c r="BR1302" s="76"/>
      <c r="BS1302" s="1001"/>
      <c r="BT1302" s="976"/>
      <c r="BU1302" s="962"/>
      <c r="BV1302" s="75"/>
      <c r="BW1302" s="76"/>
      <c r="BX1302" s="1001"/>
      <c r="BY1302" s="976"/>
      <c r="BZ1302" s="962"/>
      <c r="CA1302" s="1082">
        <f>BJ1302+BK1302+BE1302+BF1302+AZ1302+BA1302+AU1302+AV1302+AP1302+AQ1302+AK1302+AL1302+AF1302+AG1302+AA1302+AB1302+V1302+W1302+Q1302+R1302+L1302+M1302+G1302+H1302</f>
        <v>0</v>
      </c>
      <c r="CB1302" s="1024">
        <f t="shared" ref="CB1302" si="562">H1302+M1302</f>
        <v>0</v>
      </c>
      <c r="CC1302" s="944">
        <f>BK1302+BF1302+BA1302+AV1302+AQ1302+AL1302+AG1302+AB1302+W1302+R1302</f>
        <v>0</v>
      </c>
    </row>
    <row r="1303" spans="1:81" ht="18" customHeight="1">
      <c r="A1303" s="1180"/>
      <c r="B1303" s="1143"/>
      <c r="C1303" s="1178"/>
      <c r="D1303" s="48" t="s">
        <v>38</v>
      </c>
      <c r="E1303" s="33"/>
      <c r="F1303" s="1001"/>
      <c r="G1303" s="1048"/>
      <c r="H1303" s="1096"/>
      <c r="I1303" s="48" t="s">
        <v>38</v>
      </c>
      <c r="J1303" s="33"/>
      <c r="K1303" s="1001"/>
      <c r="L1303" s="1048"/>
      <c r="M1303" s="1096"/>
      <c r="N1303" s="48" t="s">
        <v>38</v>
      </c>
      <c r="O1303" s="33"/>
      <c r="P1303" s="1001"/>
      <c r="Q1303" s="1048"/>
      <c r="R1303" s="987"/>
      <c r="S1303" s="48" t="s">
        <v>38</v>
      </c>
      <c r="T1303" s="33"/>
      <c r="U1303" s="1001"/>
      <c r="V1303" s="1048"/>
      <c r="W1303" s="987"/>
      <c r="X1303" s="48" t="s">
        <v>38</v>
      </c>
      <c r="Y1303" s="33"/>
      <c r="Z1303" s="1001"/>
      <c r="AA1303" s="1048"/>
      <c r="AB1303" s="987"/>
      <c r="AC1303" s="48" t="s">
        <v>38</v>
      </c>
      <c r="AD1303" s="33"/>
      <c r="AE1303" s="1001"/>
      <c r="AF1303" s="1048"/>
      <c r="AG1303" s="987"/>
      <c r="AH1303" s="48" t="s">
        <v>38</v>
      </c>
      <c r="AI1303" s="33"/>
      <c r="AJ1303" s="1001"/>
      <c r="AK1303" s="1048"/>
      <c r="AL1303" s="987"/>
      <c r="AM1303" s="48" t="s">
        <v>38</v>
      </c>
      <c r="AN1303" s="33"/>
      <c r="AO1303" s="1001"/>
      <c r="AP1303" s="1048"/>
      <c r="AQ1303" s="987"/>
      <c r="AR1303" s="48" t="s">
        <v>38</v>
      </c>
      <c r="AS1303" s="33"/>
      <c r="AT1303" s="1001"/>
      <c r="AU1303" s="1048"/>
      <c r="AV1303" s="987"/>
      <c r="AW1303" s="48" t="s">
        <v>38</v>
      </c>
      <c r="AX1303" s="33"/>
      <c r="AY1303" s="1001"/>
      <c r="AZ1303" s="1048"/>
      <c r="BA1303" s="987"/>
      <c r="BB1303" s="48" t="s">
        <v>38</v>
      </c>
      <c r="BC1303" s="33"/>
      <c r="BD1303" s="1001"/>
      <c r="BE1303" s="1048"/>
      <c r="BF1303" s="987"/>
      <c r="BG1303" s="48" t="s">
        <v>38</v>
      </c>
      <c r="BH1303" s="33"/>
      <c r="BI1303" s="1001"/>
      <c r="BJ1303" s="1048"/>
      <c r="BK1303" s="987"/>
      <c r="BL1303" s="79"/>
      <c r="BM1303" s="80"/>
      <c r="BN1303" s="1001"/>
      <c r="BO1303" s="977"/>
      <c r="BP1303" s="954"/>
      <c r="BQ1303" s="79"/>
      <c r="BR1303" s="80"/>
      <c r="BS1303" s="1001"/>
      <c r="BT1303" s="977"/>
      <c r="BU1303" s="954"/>
      <c r="BV1303" s="79"/>
      <c r="BW1303" s="80"/>
      <c r="BX1303" s="1001"/>
      <c r="BY1303" s="977"/>
      <c r="BZ1303" s="954"/>
      <c r="CA1303" s="1080"/>
      <c r="CB1303" s="1020"/>
      <c r="CC1303" s="945"/>
    </row>
    <row r="1304" spans="1:81" ht="18" customHeight="1">
      <c r="A1304" s="1180"/>
      <c r="B1304" s="1143"/>
      <c r="C1304" s="1178"/>
      <c r="D1304" s="49" t="s">
        <v>44</v>
      </c>
      <c r="E1304" s="34"/>
      <c r="F1304" s="1001"/>
      <c r="G1304" s="1048"/>
      <c r="H1304" s="1096"/>
      <c r="I1304" s="49" t="s">
        <v>44</v>
      </c>
      <c r="J1304" s="34"/>
      <c r="K1304" s="1001"/>
      <c r="L1304" s="1048"/>
      <c r="M1304" s="1096"/>
      <c r="N1304" s="49" t="s">
        <v>44</v>
      </c>
      <c r="O1304" s="34"/>
      <c r="P1304" s="1001"/>
      <c r="Q1304" s="1048"/>
      <c r="R1304" s="987"/>
      <c r="S1304" s="49" t="s">
        <v>44</v>
      </c>
      <c r="T1304" s="34"/>
      <c r="U1304" s="1001"/>
      <c r="V1304" s="1048"/>
      <c r="W1304" s="987"/>
      <c r="X1304" s="49" t="s">
        <v>44</v>
      </c>
      <c r="Y1304" s="34"/>
      <c r="Z1304" s="1001"/>
      <c r="AA1304" s="1048"/>
      <c r="AB1304" s="987"/>
      <c r="AC1304" s="49" t="s">
        <v>44</v>
      </c>
      <c r="AD1304" s="34"/>
      <c r="AE1304" s="1001"/>
      <c r="AF1304" s="1048"/>
      <c r="AG1304" s="987"/>
      <c r="AH1304" s="49" t="s">
        <v>44</v>
      </c>
      <c r="AI1304" s="34"/>
      <c r="AJ1304" s="1001"/>
      <c r="AK1304" s="1048"/>
      <c r="AL1304" s="987"/>
      <c r="AM1304" s="49" t="s">
        <v>44</v>
      </c>
      <c r="AN1304" s="34"/>
      <c r="AO1304" s="1001"/>
      <c r="AP1304" s="1048"/>
      <c r="AQ1304" s="987"/>
      <c r="AR1304" s="49" t="s">
        <v>44</v>
      </c>
      <c r="AS1304" s="34"/>
      <c r="AT1304" s="1001"/>
      <c r="AU1304" s="1048"/>
      <c r="AV1304" s="987"/>
      <c r="AW1304" s="49" t="s">
        <v>44</v>
      </c>
      <c r="AX1304" s="34"/>
      <c r="AY1304" s="1001"/>
      <c r="AZ1304" s="1048"/>
      <c r="BA1304" s="987"/>
      <c r="BB1304" s="49" t="s">
        <v>44</v>
      </c>
      <c r="BC1304" s="34"/>
      <c r="BD1304" s="1001"/>
      <c r="BE1304" s="1048"/>
      <c r="BF1304" s="987"/>
      <c r="BG1304" s="49" t="s">
        <v>44</v>
      </c>
      <c r="BH1304" s="34"/>
      <c r="BI1304" s="1001"/>
      <c r="BJ1304" s="1048"/>
      <c r="BK1304" s="987"/>
      <c r="BL1304" s="72"/>
      <c r="BM1304" s="28"/>
      <c r="BN1304" s="1001"/>
      <c r="BO1304" s="977"/>
      <c r="BP1304" s="954"/>
      <c r="BQ1304" s="72"/>
      <c r="BR1304" s="28"/>
      <c r="BS1304" s="1001"/>
      <c r="BT1304" s="977"/>
      <c r="BU1304" s="954"/>
      <c r="BV1304" s="72"/>
      <c r="BW1304" s="28"/>
      <c r="BX1304" s="1001"/>
      <c r="BY1304" s="977"/>
      <c r="BZ1304" s="954"/>
      <c r="CA1304" s="1080"/>
      <c r="CB1304" s="1020"/>
      <c r="CC1304" s="945"/>
    </row>
    <row r="1305" spans="1:81" ht="18" customHeight="1" thickBot="1">
      <c r="A1305" s="1180"/>
      <c r="B1305" s="1143"/>
      <c r="C1305" s="1179"/>
      <c r="D1305" s="50" t="s">
        <v>45</v>
      </c>
      <c r="E1305" s="18">
        <f>E1303-E1304</f>
        <v>0</v>
      </c>
      <c r="F1305" s="1001"/>
      <c r="G1305" s="1049"/>
      <c r="H1305" s="1097"/>
      <c r="I1305" s="50" t="s">
        <v>45</v>
      </c>
      <c r="J1305" s="18">
        <f>J1303-J1304</f>
        <v>0</v>
      </c>
      <c r="K1305" s="1001"/>
      <c r="L1305" s="1049"/>
      <c r="M1305" s="1097"/>
      <c r="N1305" s="50" t="s">
        <v>88</v>
      </c>
      <c r="O1305" s="18">
        <f>O1303-O1304</f>
        <v>0</v>
      </c>
      <c r="P1305" s="1001"/>
      <c r="Q1305" s="1049"/>
      <c r="R1305" s="988"/>
      <c r="S1305" s="50" t="s">
        <v>88</v>
      </c>
      <c r="T1305" s="18">
        <f>T1303-T1304</f>
        <v>0</v>
      </c>
      <c r="U1305" s="1001"/>
      <c r="V1305" s="1049"/>
      <c r="W1305" s="988"/>
      <c r="X1305" s="50" t="s">
        <v>88</v>
      </c>
      <c r="Y1305" s="18">
        <f>Y1303-Y1304</f>
        <v>0</v>
      </c>
      <c r="Z1305" s="1001"/>
      <c r="AA1305" s="1049"/>
      <c r="AB1305" s="988"/>
      <c r="AC1305" s="50" t="s">
        <v>88</v>
      </c>
      <c r="AD1305" s="18">
        <f>AD1303-AD1304</f>
        <v>0</v>
      </c>
      <c r="AE1305" s="1001"/>
      <c r="AF1305" s="1049"/>
      <c r="AG1305" s="988"/>
      <c r="AH1305" s="50" t="s">
        <v>88</v>
      </c>
      <c r="AI1305" s="18">
        <f>AI1303-AI1304</f>
        <v>0</v>
      </c>
      <c r="AJ1305" s="1001"/>
      <c r="AK1305" s="1049"/>
      <c r="AL1305" s="988"/>
      <c r="AM1305" s="50" t="s">
        <v>88</v>
      </c>
      <c r="AN1305" s="18">
        <f>AN1303-AN1304</f>
        <v>0</v>
      </c>
      <c r="AO1305" s="1001"/>
      <c r="AP1305" s="1049"/>
      <c r="AQ1305" s="988"/>
      <c r="AR1305" s="50" t="s">
        <v>88</v>
      </c>
      <c r="AS1305" s="18">
        <f>AS1303-AS1304</f>
        <v>0</v>
      </c>
      <c r="AT1305" s="1001"/>
      <c r="AU1305" s="1049"/>
      <c r="AV1305" s="988"/>
      <c r="AW1305" s="50" t="s">
        <v>88</v>
      </c>
      <c r="AX1305" s="18">
        <f>AX1303-AX1304</f>
        <v>0</v>
      </c>
      <c r="AY1305" s="1001"/>
      <c r="AZ1305" s="1049"/>
      <c r="BA1305" s="988"/>
      <c r="BB1305" s="50" t="s">
        <v>88</v>
      </c>
      <c r="BC1305" s="18">
        <f>BC1303-BC1304</f>
        <v>0</v>
      </c>
      <c r="BD1305" s="1001"/>
      <c r="BE1305" s="1049"/>
      <c r="BF1305" s="988"/>
      <c r="BG1305" s="50" t="s">
        <v>88</v>
      </c>
      <c r="BH1305" s="18">
        <f>BH1303-BH1304</f>
        <v>0</v>
      </c>
      <c r="BI1305" s="1001"/>
      <c r="BJ1305" s="1049"/>
      <c r="BK1305" s="988"/>
      <c r="BL1305" s="81"/>
      <c r="BM1305" s="78"/>
      <c r="BN1305" s="1001"/>
      <c r="BO1305" s="978"/>
      <c r="BP1305" s="955"/>
      <c r="BQ1305" s="81"/>
      <c r="BR1305" s="78"/>
      <c r="BS1305" s="1001"/>
      <c r="BT1305" s="978"/>
      <c r="BU1305" s="955"/>
      <c r="BV1305" s="81"/>
      <c r="BW1305" s="78"/>
      <c r="BX1305" s="1001"/>
      <c r="BY1305" s="978"/>
      <c r="BZ1305" s="955"/>
      <c r="CA1305" s="1081"/>
      <c r="CB1305" s="1021"/>
      <c r="CC1305" s="945">
        <f t="shared" ref="CC1305:CC1325" si="563">BK1305+BF1305+BA1305+AV1305+AQ1305+AL1305+AG1305+AB1305+W1305+R1305</f>
        <v>0</v>
      </c>
    </row>
    <row r="1306" spans="1:81" ht="18" customHeight="1" thickBot="1">
      <c r="A1306" s="1180"/>
      <c r="B1306" s="1143"/>
      <c r="C1306" s="1145" t="s">
        <v>41</v>
      </c>
      <c r="D1306" s="44" t="s">
        <v>118</v>
      </c>
      <c r="E1306" s="35"/>
      <c r="F1306" s="1001"/>
      <c r="G1306" s="1045">
        <f>E1309*F1283-H1306</f>
        <v>0</v>
      </c>
      <c r="H1306" s="1095"/>
      <c r="I1306" s="44" t="s">
        <v>118</v>
      </c>
      <c r="J1306" s="35"/>
      <c r="K1306" s="1001"/>
      <c r="L1306" s="1045">
        <f>J1309*K1283-M1306</f>
        <v>0</v>
      </c>
      <c r="M1306" s="1095"/>
      <c r="N1306" s="44" t="s">
        <v>119</v>
      </c>
      <c r="O1306" s="35"/>
      <c r="P1306" s="1001"/>
      <c r="Q1306" s="1045">
        <f>O1309*P1283-R1306</f>
        <v>0</v>
      </c>
      <c r="R1306" s="961">
        <f>IF(O1306="",0,ROUND(SUM(R1283:R1297)*O1306*P1283/職員設定!$C$7,0))</f>
        <v>0</v>
      </c>
      <c r="S1306" s="44" t="s">
        <v>119</v>
      </c>
      <c r="T1306" s="35"/>
      <c r="U1306" s="1001"/>
      <c r="V1306" s="1045">
        <f>T1309*U1283-W1306</f>
        <v>0</v>
      </c>
      <c r="W1306" s="961">
        <f>IF(T1306="",0,ROUND(SUM(W1283:W1297)*T1306*U1283/職員設定!$C$7,0))</f>
        <v>0</v>
      </c>
      <c r="X1306" s="44" t="s">
        <v>119</v>
      </c>
      <c r="Y1306" s="35"/>
      <c r="Z1306" s="1001"/>
      <c r="AA1306" s="1045">
        <f>Y1309*Z1283-AB1306</f>
        <v>0</v>
      </c>
      <c r="AB1306" s="961">
        <f>IF(Y1306="",0,ROUND(SUM(AB1283:AB1297)*Y1306*Z1283/職員設定!$C$7,0))</f>
        <v>0</v>
      </c>
      <c r="AC1306" s="44" t="s">
        <v>119</v>
      </c>
      <c r="AD1306" s="35"/>
      <c r="AE1306" s="1001"/>
      <c r="AF1306" s="1045">
        <f>AD1309*AE1283-AG1306</f>
        <v>0</v>
      </c>
      <c r="AG1306" s="961">
        <f>IF(AD1306="",0,ROUND(SUM(AG1283:AG1297)*AD1306*AE1283/職員設定!$C$7,0))</f>
        <v>0</v>
      </c>
      <c r="AH1306" s="44" t="s">
        <v>119</v>
      </c>
      <c r="AI1306" s="35"/>
      <c r="AJ1306" s="1001"/>
      <c r="AK1306" s="1045">
        <f>AI1309*AJ1283-AL1306</f>
        <v>0</v>
      </c>
      <c r="AL1306" s="961">
        <f>IF(AI1306="",0,ROUND(SUM(AL1283:AL1297)*AI1306*AJ1283/職員設定!$C$7,0))</f>
        <v>0</v>
      </c>
      <c r="AM1306" s="44" t="s">
        <v>119</v>
      </c>
      <c r="AN1306" s="35"/>
      <c r="AO1306" s="1001"/>
      <c r="AP1306" s="1045">
        <f>AN1309*AO1283-AQ1306</f>
        <v>0</v>
      </c>
      <c r="AQ1306" s="961">
        <f>IF(AN1306="",0,ROUND(SUM(AQ1283:AQ1297)*AN1306*AO1283/職員設定!$C$7,0))</f>
        <v>0</v>
      </c>
      <c r="AR1306" s="44" t="s">
        <v>119</v>
      </c>
      <c r="AS1306" s="35"/>
      <c r="AT1306" s="1001"/>
      <c r="AU1306" s="1045">
        <f>AS1309*AT1283-AV1306</f>
        <v>0</v>
      </c>
      <c r="AV1306" s="961">
        <f>IF(AS1306="",0,ROUND(SUM(AV1283:AV1297)*AS1306*AT1283/職員設定!$C$7,0))</f>
        <v>0</v>
      </c>
      <c r="AW1306" s="44" t="s">
        <v>119</v>
      </c>
      <c r="AX1306" s="35"/>
      <c r="AY1306" s="1001"/>
      <c r="AZ1306" s="1045">
        <f>AX1309*AY1283-BA1306</f>
        <v>0</v>
      </c>
      <c r="BA1306" s="961">
        <f>IF(AX1306="",0,ROUND(SUM(BA1283:BA1297)*AX1306*AY1283/職員設定!$C$7,0))</f>
        <v>0</v>
      </c>
      <c r="BB1306" s="44" t="s">
        <v>119</v>
      </c>
      <c r="BC1306" s="35"/>
      <c r="BD1306" s="1001"/>
      <c r="BE1306" s="1045">
        <f>BC1309*BD1283-BF1306</f>
        <v>0</v>
      </c>
      <c r="BF1306" s="961">
        <f>IF(BC1306="",0,ROUND(SUM(BF1283:BF1297)*BC1306*BD1283/職員設定!$C$7,0))</f>
        <v>0</v>
      </c>
      <c r="BG1306" s="44" t="s">
        <v>119</v>
      </c>
      <c r="BH1306" s="35"/>
      <c r="BI1306" s="1001"/>
      <c r="BJ1306" s="1045">
        <f>BH1309*BI1283-BK1306</f>
        <v>0</v>
      </c>
      <c r="BK1306" s="961">
        <f>IF(BH1306="",0,ROUND(SUM(BK1283:BK1297)*BH1306*BI1283/職員設定!$C$7,0))</f>
        <v>0</v>
      </c>
      <c r="BL1306" s="75"/>
      <c r="BM1306" s="82"/>
      <c r="BN1306" s="1001"/>
      <c r="BO1306" s="966"/>
      <c r="BP1306" s="953"/>
      <c r="BQ1306" s="75"/>
      <c r="BR1306" s="82"/>
      <c r="BS1306" s="1001"/>
      <c r="BT1306" s="966"/>
      <c r="BU1306" s="953"/>
      <c r="BV1306" s="75"/>
      <c r="BW1306" s="82"/>
      <c r="BX1306" s="1001"/>
      <c r="BY1306" s="966"/>
      <c r="BZ1306" s="953"/>
      <c r="CA1306" s="1082">
        <f t="shared" ref="CA1306" si="564">BJ1306+BK1306+BE1306+BF1306+AZ1306+BA1306+AU1306+AV1306+AP1306+AQ1306+AK1306+AL1306+AF1306+AG1306+AA1306+AB1306+V1306+W1306+Q1306+R1306+L1306+M1306+G1306+H1306</f>
        <v>0</v>
      </c>
      <c r="CB1306" s="1024">
        <f t="shared" ref="CB1306" si="565">H1306+M1306</f>
        <v>0</v>
      </c>
      <c r="CC1306" s="946">
        <f>BK1306+BF1306+BA1306+AV1306+AQ1306+AL1306+AG1306+AB1306+W1306+R1306</f>
        <v>0</v>
      </c>
    </row>
    <row r="1307" spans="1:81" ht="18" customHeight="1" thickBot="1">
      <c r="A1307" s="1180"/>
      <c r="B1307" s="1143"/>
      <c r="C1307" s="1146"/>
      <c r="D1307" s="48" t="s">
        <v>38</v>
      </c>
      <c r="E1307" s="33"/>
      <c r="F1307" s="1001"/>
      <c r="G1307" s="1046"/>
      <c r="H1307" s="1096"/>
      <c r="I1307" s="48" t="s">
        <v>38</v>
      </c>
      <c r="J1307" s="33"/>
      <c r="K1307" s="1001"/>
      <c r="L1307" s="1046"/>
      <c r="M1307" s="1096"/>
      <c r="N1307" s="48" t="s">
        <v>38</v>
      </c>
      <c r="O1307" s="33"/>
      <c r="P1307" s="1001"/>
      <c r="Q1307" s="1046"/>
      <c r="R1307" s="979"/>
      <c r="S1307" s="48" t="s">
        <v>38</v>
      </c>
      <c r="T1307" s="33"/>
      <c r="U1307" s="1001"/>
      <c r="V1307" s="1046"/>
      <c r="W1307" s="979"/>
      <c r="X1307" s="48" t="s">
        <v>38</v>
      </c>
      <c r="Y1307" s="33"/>
      <c r="Z1307" s="1001"/>
      <c r="AA1307" s="1046"/>
      <c r="AB1307" s="979"/>
      <c r="AC1307" s="48" t="s">
        <v>38</v>
      </c>
      <c r="AD1307" s="33"/>
      <c r="AE1307" s="1001"/>
      <c r="AF1307" s="1046"/>
      <c r="AG1307" s="979"/>
      <c r="AH1307" s="48" t="s">
        <v>38</v>
      </c>
      <c r="AI1307" s="33"/>
      <c r="AJ1307" s="1001"/>
      <c r="AK1307" s="1046"/>
      <c r="AL1307" s="979"/>
      <c r="AM1307" s="48" t="s">
        <v>38</v>
      </c>
      <c r="AN1307" s="33"/>
      <c r="AO1307" s="1001"/>
      <c r="AP1307" s="1046"/>
      <c r="AQ1307" s="979"/>
      <c r="AR1307" s="48" t="s">
        <v>38</v>
      </c>
      <c r="AS1307" s="33"/>
      <c r="AT1307" s="1001"/>
      <c r="AU1307" s="1046"/>
      <c r="AV1307" s="979"/>
      <c r="AW1307" s="48" t="s">
        <v>38</v>
      </c>
      <c r="AX1307" s="33"/>
      <c r="AY1307" s="1001"/>
      <c r="AZ1307" s="1046"/>
      <c r="BA1307" s="979"/>
      <c r="BB1307" s="48" t="s">
        <v>38</v>
      </c>
      <c r="BC1307" s="33"/>
      <c r="BD1307" s="1001"/>
      <c r="BE1307" s="1046"/>
      <c r="BF1307" s="979"/>
      <c r="BG1307" s="48" t="s">
        <v>38</v>
      </c>
      <c r="BH1307" s="33"/>
      <c r="BI1307" s="1001"/>
      <c r="BJ1307" s="1046"/>
      <c r="BK1307" s="979"/>
      <c r="BL1307" s="79"/>
      <c r="BM1307" s="80"/>
      <c r="BN1307" s="1001"/>
      <c r="BO1307" s="967"/>
      <c r="BP1307" s="954"/>
      <c r="BQ1307" s="79"/>
      <c r="BR1307" s="80"/>
      <c r="BS1307" s="1001"/>
      <c r="BT1307" s="967"/>
      <c r="BU1307" s="954"/>
      <c r="BV1307" s="79"/>
      <c r="BW1307" s="80"/>
      <c r="BX1307" s="1001"/>
      <c r="BY1307" s="967"/>
      <c r="BZ1307" s="954"/>
      <c r="CA1307" s="1004"/>
      <c r="CB1307" s="1020"/>
      <c r="CC1307" s="946"/>
    </row>
    <row r="1308" spans="1:81" s="230" customFormat="1" ht="18" customHeight="1" thickBot="1">
      <c r="A1308" s="1180"/>
      <c r="B1308" s="1143"/>
      <c r="C1308" s="1146"/>
      <c r="D1308" s="468" t="s">
        <v>46</v>
      </c>
      <c r="E1308" s="6">
        <f>ROUND(E1306*職員設定!O31,0)</f>
        <v>0</v>
      </c>
      <c r="F1308" s="1001"/>
      <c r="G1308" s="1046"/>
      <c r="H1308" s="1096"/>
      <c r="I1308" s="468" t="s">
        <v>46</v>
      </c>
      <c r="J1308" s="6">
        <f>ROUND(J1306*職員設定!O31,0)</f>
        <v>0</v>
      </c>
      <c r="K1308" s="1001"/>
      <c r="L1308" s="1046"/>
      <c r="M1308" s="1096"/>
      <c r="N1308" s="468" t="s">
        <v>46</v>
      </c>
      <c r="O1308" s="6">
        <f>ROUND(O1306*職員設定!$O$31,0)</f>
        <v>0</v>
      </c>
      <c r="P1308" s="1001"/>
      <c r="Q1308" s="1046"/>
      <c r="R1308" s="979"/>
      <c r="S1308" s="468" t="s">
        <v>46</v>
      </c>
      <c r="T1308" s="6">
        <f>ROUND(T1306*職員設定!$O$31,0)</f>
        <v>0</v>
      </c>
      <c r="U1308" s="1001"/>
      <c r="V1308" s="1046"/>
      <c r="W1308" s="979"/>
      <c r="X1308" s="468" t="s">
        <v>46</v>
      </c>
      <c r="Y1308" s="6">
        <f>ROUND(Y1306*職員設定!$O$31,0)</f>
        <v>0</v>
      </c>
      <c r="Z1308" s="1001"/>
      <c r="AA1308" s="1046"/>
      <c r="AB1308" s="979"/>
      <c r="AC1308" s="468" t="s">
        <v>46</v>
      </c>
      <c r="AD1308" s="6">
        <f>ROUND(AD1306*職員設定!$O$31,0)</f>
        <v>0</v>
      </c>
      <c r="AE1308" s="1001"/>
      <c r="AF1308" s="1046"/>
      <c r="AG1308" s="979"/>
      <c r="AH1308" s="468" t="s">
        <v>46</v>
      </c>
      <c r="AI1308" s="6">
        <f>ROUND(AI1306*職員設定!$O$31,0)</f>
        <v>0</v>
      </c>
      <c r="AJ1308" s="1001"/>
      <c r="AK1308" s="1046"/>
      <c r="AL1308" s="979"/>
      <c r="AM1308" s="468" t="s">
        <v>46</v>
      </c>
      <c r="AN1308" s="6">
        <f>ROUND(AN1306*職員設定!$O$31,0)</f>
        <v>0</v>
      </c>
      <c r="AO1308" s="1001"/>
      <c r="AP1308" s="1046"/>
      <c r="AQ1308" s="979"/>
      <c r="AR1308" s="468" t="s">
        <v>46</v>
      </c>
      <c r="AS1308" s="6">
        <f>ROUND(AS1306*職員設定!$O$31,0)</f>
        <v>0</v>
      </c>
      <c r="AT1308" s="1001"/>
      <c r="AU1308" s="1046"/>
      <c r="AV1308" s="979"/>
      <c r="AW1308" s="468" t="s">
        <v>46</v>
      </c>
      <c r="AX1308" s="6">
        <f>ROUND(AX1306*職員設定!$O$31,0)</f>
        <v>0</v>
      </c>
      <c r="AY1308" s="1001"/>
      <c r="AZ1308" s="1046"/>
      <c r="BA1308" s="979"/>
      <c r="BB1308" s="468" t="s">
        <v>46</v>
      </c>
      <c r="BC1308" s="6">
        <f>ROUND(BC1306*職員設定!$O$31,0)</f>
        <v>0</v>
      </c>
      <c r="BD1308" s="1001"/>
      <c r="BE1308" s="1046"/>
      <c r="BF1308" s="979"/>
      <c r="BG1308" s="468" t="s">
        <v>46</v>
      </c>
      <c r="BH1308" s="6">
        <f>ROUND(BH1306*職員設定!$O$31,0)</f>
        <v>0</v>
      </c>
      <c r="BI1308" s="1001"/>
      <c r="BJ1308" s="1046"/>
      <c r="BK1308" s="979"/>
      <c r="BL1308" s="434"/>
      <c r="BM1308" s="28"/>
      <c r="BN1308" s="1001"/>
      <c r="BO1308" s="967"/>
      <c r="BP1308" s="954"/>
      <c r="BQ1308" s="434"/>
      <c r="BR1308" s="28"/>
      <c r="BS1308" s="1001"/>
      <c r="BT1308" s="967"/>
      <c r="BU1308" s="954"/>
      <c r="BV1308" s="434"/>
      <c r="BW1308" s="28"/>
      <c r="BX1308" s="1001"/>
      <c r="BY1308" s="967"/>
      <c r="BZ1308" s="954"/>
      <c r="CA1308" s="1004"/>
      <c r="CB1308" s="1020"/>
      <c r="CC1308" s="946"/>
    </row>
    <row r="1309" spans="1:81" ht="18" customHeight="1" thickBot="1">
      <c r="A1309" s="1180"/>
      <c r="B1309" s="1143"/>
      <c r="C1309" s="1147"/>
      <c r="D1309" s="52" t="s">
        <v>47</v>
      </c>
      <c r="E1309" s="19">
        <f>E1307-E1308</f>
        <v>0</v>
      </c>
      <c r="F1309" s="1001"/>
      <c r="G1309" s="1047"/>
      <c r="H1309" s="1097"/>
      <c r="I1309" s="52" t="s">
        <v>47</v>
      </c>
      <c r="J1309" s="19">
        <f>J1307-J1308</f>
        <v>0</v>
      </c>
      <c r="K1309" s="1001"/>
      <c r="L1309" s="1047"/>
      <c r="M1309" s="1097"/>
      <c r="N1309" s="52" t="s">
        <v>89</v>
      </c>
      <c r="O1309" s="19">
        <f>O1307-O1308</f>
        <v>0</v>
      </c>
      <c r="P1309" s="1001"/>
      <c r="Q1309" s="1047"/>
      <c r="R1309" s="980"/>
      <c r="S1309" s="52" t="s">
        <v>89</v>
      </c>
      <c r="T1309" s="19">
        <f>T1307-T1308</f>
        <v>0</v>
      </c>
      <c r="U1309" s="1001"/>
      <c r="V1309" s="1047"/>
      <c r="W1309" s="980"/>
      <c r="X1309" s="52" t="s">
        <v>89</v>
      </c>
      <c r="Y1309" s="19">
        <f>Y1307-Y1308</f>
        <v>0</v>
      </c>
      <c r="Z1309" s="1001"/>
      <c r="AA1309" s="1047"/>
      <c r="AB1309" s="980"/>
      <c r="AC1309" s="52" t="s">
        <v>89</v>
      </c>
      <c r="AD1309" s="19">
        <f>AD1307-AD1308</f>
        <v>0</v>
      </c>
      <c r="AE1309" s="1001"/>
      <c r="AF1309" s="1047"/>
      <c r="AG1309" s="980"/>
      <c r="AH1309" s="52" t="s">
        <v>89</v>
      </c>
      <c r="AI1309" s="19">
        <f>AI1307-AI1308</f>
        <v>0</v>
      </c>
      <c r="AJ1309" s="1001"/>
      <c r="AK1309" s="1047"/>
      <c r="AL1309" s="980"/>
      <c r="AM1309" s="52" t="s">
        <v>89</v>
      </c>
      <c r="AN1309" s="19">
        <f>AN1307-AN1308</f>
        <v>0</v>
      </c>
      <c r="AO1309" s="1001"/>
      <c r="AP1309" s="1047"/>
      <c r="AQ1309" s="980"/>
      <c r="AR1309" s="52" t="s">
        <v>89</v>
      </c>
      <c r="AS1309" s="19">
        <f>AS1307-AS1308</f>
        <v>0</v>
      </c>
      <c r="AT1309" s="1001"/>
      <c r="AU1309" s="1047"/>
      <c r="AV1309" s="980"/>
      <c r="AW1309" s="52" t="s">
        <v>89</v>
      </c>
      <c r="AX1309" s="19">
        <f>AX1307-AX1308</f>
        <v>0</v>
      </c>
      <c r="AY1309" s="1001"/>
      <c r="AZ1309" s="1047"/>
      <c r="BA1309" s="980"/>
      <c r="BB1309" s="52" t="s">
        <v>89</v>
      </c>
      <c r="BC1309" s="19">
        <f>BC1307-BC1308</f>
        <v>0</v>
      </c>
      <c r="BD1309" s="1001"/>
      <c r="BE1309" s="1047"/>
      <c r="BF1309" s="980"/>
      <c r="BG1309" s="52" t="s">
        <v>89</v>
      </c>
      <c r="BH1309" s="19">
        <f>BH1307-BH1308</f>
        <v>0</v>
      </c>
      <c r="BI1309" s="1001"/>
      <c r="BJ1309" s="1047"/>
      <c r="BK1309" s="980"/>
      <c r="BL1309" s="83"/>
      <c r="BM1309" s="84"/>
      <c r="BN1309" s="1001"/>
      <c r="BO1309" s="968"/>
      <c r="BP1309" s="955"/>
      <c r="BQ1309" s="83"/>
      <c r="BR1309" s="84"/>
      <c r="BS1309" s="1001"/>
      <c r="BT1309" s="968"/>
      <c r="BU1309" s="955"/>
      <c r="BV1309" s="83"/>
      <c r="BW1309" s="84"/>
      <c r="BX1309" s="1001"/>
      <c r="BY1309" s="968"/>
      <c r="BZ1309" s="955"/>
      <c r="CA1309" s="1005"/>
      <c r="CB1309" s="1021"/>
      <c r="CC1309" s="946">
        <f t="shared" si="563"/>
        <v>0</v>
      </c>
    </row>
    <row r="1310" spans="1:81" ht="18" customHeight="1" thickBot="1">
      <c r="A1310" s="1180"/>
      <c r="B1310" s="1143"/>
      <c r="C1310" s="1145" t="s">
        <v>42</v>
      </c>
      <c r="D1310" s="44" t="s">
        <v>5</v>
      </c>
      <c r="E1310" s="35">
        <v>1.5</v>
      </c>
      <c r="F1310" s="1001"/>
      <c r="G1310" s="1045">
        <f>E1313*F1283-H1310</f>
        <v>333</v>
      </c>
      <c r="H1310" s="1095">
        <v>45</v>
      </c>
      <c r="I1310" s="44" t="s">
        <v>5</v>
      </c>
      <c r="J1310" s="35">
        <v>0.5</v>
      </c>
      <c r="K1310" s="1001"/>
      <c r="L1310" s="1045">
        <f>J1313*K1283-M1310</f>
        <v>111</v>
      </c>
      <c r="M1310" s="1095">
        <v>15</v>
      </c>
      <c r="N1310" s="44" t="s">
        <v>5</v>
      </c>
      <c r="O1310" s="35">
        <v>2.75</v>
      </c>
      <c r="P1310" s="1001"/>
      <c r="Q1310" s="1045">
        <f>O1313*P1283-R1310</f>
        <v>611</v>
      </c>
      <c r="R1310" s="961">
        <f>IF(O1310="",0,ROUND(SUM(R1283:R1297)*O1310*P1283*1.25/職員設定!$C$7,0))</f>
        <v>82</v>
      </c>
      <c r="S1310" s="44" t="s">
        <v>5</v>
      </c>
      <c r="T1310" s="35">
        <v>0.67</v>
      </c>
      <c r="U1310" s="1001"/>
      <c r="V1310" s="1045">
        <f>T1313*U1283-W1310</f>
        <v>144</v>
      </c>
      <c r="W1310" s="961">
        <f>IF(T1310="",0,ROUND(SUM(W1283:W1297)*T1310*U1283*1.25/職員設定!$C$7,0))</f>
        <v>20</v>
      </c>
      <c r="X1310" s="44" t="s">
        <v>5</v>
      </c>
      <c r="Y1310" s="35">
        <v>0.33</v>
      </c>
      <c r="Z1310" s="1001"/>
      <c r="AA1310" s="1045">
        <f>Y1313*Z1283-AB1310</f>
        <v>79</v>
      </c>
      <c r="AB1310" s="961">
        <f>IF(Y1310="",0,ROUND(SUM(AB1283:AB1297)*Y1310*Z1283*1.25/職員設定!$C$7,0))</f>
        <v>10</v>
      </c>
      <c r="AC1310" s="44" t="s">
        <v>5</v>
      </c>
      <c r="AD1310" s="35"/>
      <c r="AE1310" s="1001"/>
      <c r="AF1310" s="1045">
        <f>AD1313*AE1283-AG1310</f>
        <v>0</v>
      </c>
      <c r="AG1310" s="961">
        <f>IF(AD1310="",0,ROUND(SUM(AG1283:AG1297)*AD1310*AE1283*1.25/職員設定!$C$7,0))</f>
        <v>0</v>
      </c>
      <c r="AH1310" s="44" t="s">
        <v>5</v>
      </c>
      <c r="AI1310" s="35"/>
      <c r="AJ1310" s="1001"/>
      <c r="AK1310" s="1045">
        <f>AI1313*AJ1283-AL1310</f>
        <v>0</v>
      </c>
      <c r="AL1310" s="961">
        <f>IF(AI1310="",0,ROUND(SUM(AL1283:AL1297)*AI1310*AJ1283*1.25/職員設定!$C$7,0))</f>
        <v>0</v>
      </c>
      <c r="AM1310" s="44" t="s">
        <v>5</v>
      </c>
      <c r="AN1310" s="35"/>
      <c r="AO1310" s="1001"/>
      <c r="AP1310" s="1045">
        <f>AN1313*AO1283-AQ1310</f>
        <v>0</v>
      </c>
      <c r="AQ1310" s="961">
        <f>IF(AN1310="",0,ROUND(SUM(AQ1283:AQ1297)*AN1310*AO1283*1.25/職員設定!$C$7,0))</f>
        <v>0</v>
      </c>
      <c r="AR1310" s="44" t="s">
        <v>5</v>
      </c>
      <c r="AS1310" s="35"/>
      <c r="AT1310" s="1001"/>
      <c r="AU1310" s="1045">
        <f>AS1313*AT1283-AV1310</f>
        <v>0</v>
      </c>
      <c r="AV1310" s="961">
        <f>IF(AS1310="",0,ROUND(SUM(AV1283:AV1297)*AS1310*AT1283*1.25/職員設定!$C$7,0))</f>
        <v>0</v>
      </c>
      <c r="AW1310" s="44" t="s">
        <v>5</v>
      </c>
      <c r="AX1310" s="35"/>
      <c r="AY1310" s="1001"/>
      <c r="AZ1310" s="1045">
        <f>AX1313*AY1283-BA1310</f>
        <v>0</v>
      </c>
      <c r="BA1310" s="961">
        <f>IF(AX1310="",0,ROUND(SUM(BA1283:BA1297)*AX1310*AY1283*1.25/職員設定!$C$7,0))</f>
        <v>0</v>
      </c>
      <c r="BB1310" s="44" t="s">
        <v>5</v>
      </c>
      <c r="BC1310" s="35"/>
      <c r="BD1310" s="1001"/>
      <c r="BE1310" s="1045">
        <f>BC1313*BD1283-BF1310</f>
        <v>0</v>
      </c>
      <c r="BF1310" s="961">
        <f>IF(BC1310="",0,ROUND(SUM(BF1283:BF1297)*BC1310*BD1283*1.25/職員設定!$C$7,0))</f>
        <v>0</v>
      </c>
      <c r="BG1310" s="44" t="s">
        <v>5</v>
      </c>
      <c r="BH1310" s="35"/>
      <c r="BI1310" s="1001"/>
      <c r="BJ1310" s="1045">
        <f>BH1313*BI1283-BK1310</f>
        <v>0</v>
      </c>
      <c r="BK1310" s="961">
        <f>IF(BH1310="",0,ROUND(SUM(BK1283:BK1297)*BH1310*BI1283*1.25/職員設定!$C$7,0))</f>
        <v>0</v>
      </c>
      <c r="BL1310" s="75"/>
      <c r="BM1310" s="82"/>
      <c r="BN1310" s="1001"/>
      <c r="BO1310" s="966"/>
      <c r="BP1310" s="953"/>
      <c r="BQ1310" s="75"/>
      <c r="BR1310" s="82"/>
      <c r="BS1310" s="1001"/>
      <c r="BT1310" s="966"/>
      <c r="BU1310" s="953"/>
      <c r="BV1310" s="75"/>
      <c r="BW1310" s="82"/>
      <c r="BX1310" s="1001"/>
      <c r="BY1310" s="966"/>
      <c r="BZ1310" s="953"/>
      <c r="CA1310" s="1082">
        <f t="shared" ref="CA1310" si="566">BJ1310+BK1310+BE1310+BF1310+AZ1310+BA1310+AU1310+AV1310+AP1310+AQ1310+AK1310+AL1310+AF1310+AG1310+AA1310+AB1310+V1310+W1310+Q1310+R1310+L1310+M1310+G1310+H1310</f>
        <v>1450</v>
      </c>
      <c r="CB1310" s="1024">
        <f t="shared" ref="CB1310" si="567">H1310+M1310</f>
        <v>60</v>
      </c>
      <c r="CC1310" s="946">
        <f>BK1310+BF1310+BA1310+AV1310+AQ1310+AL1310+AG1310+AB1310+W1310+R1310</f>
        <v>112</v>
      </c>
    </row>
    <row r="1311" spans="1:81" ht="18" customHeight="1" thickBot="1">
      <c r="A1311" s="1180"/>
      <c r="B1311" s="1143"/>
      <c r="C1311" s="1146"/>
      <c r="D1311" s="48" t="s">
        <v>38</v>
      </c>
      <c r="E1311" s="33">
        <v>2157</v>
      </c>
      <c r="F1311" s="1001"/>
      <c r="G1311" s="1046"/>
      <c r="H1311" s="1096"/>
      <c r="I1311" s="48" t="s">
        <v>38</v>
      </c>
      <c r="J1311" s="33">
        <v>719</v>
      </c>
      <c r="K1311" s="1001"/>
      <c r="L1311" s="1046"/>
      <c r="M1311" s="1096"/>
      <c r="N1311" s="48" t="s">
        <v>38</v>
      </c>
      <c r="O1311" s="33">
        <v>3955</v>
      </c>
      <c r="P1311" s="1001"/>
      <c r="Q1311" s="1046"/>
      <c r="R1311" s="979"/>
      <c r="S1311" s="48" t="s">
        <v>38</v>
      </c>
      <c r="T1311" s="33">
        <v>959</v>
      </c>
      <c r="U1311" s="1001"/>
      <c r="V1311" s="1046"/>
      <c r="W1311" s="979"/>
      <c r="X1311" s="48" t="s">
        <v>38</v>
      </c>
      <c r="Y1311" s="33">
        <v>480</v>
      </c>
      <c r="Z1311" s="1001"/>
      <c r="AA1311" s="1046"/>
      <c r="AB1311" s="979"/>
      <c r="AC1311" s="48" t="s">
        <v>38</v>
      </c>
      <c r="AD1311" s="33"/>
      <c r="AE1311" s="1001"/>
      <c r="AF1311" s="1046"/>
      <c r="AG1311" s="979"/>
      <c r="AH1311" s="48" t="s">
        <v>38</v>
      </c>
      <c r="AI1311" s="33"/>
      <c r="AJ1311" s="1001"/>
      <c r="AK1311" s="1046"/>
      <c r="AL1311" s="979"/>
      <c r="AM1311" s="48" t="s">
        <v>38</v>
      </c>
      <c r="AN1311" s="33"/>
      <c r="AO1311" s="1001"/>
      <c r="AP1311" s="1046"/>
      <c r="AQ1311" s="979"/>
      <c r="AR1311" s="48" t="s">
        <v>38</v>
      </c>
      <c r="AS1311" s="33"/>
      <c r="AT1311" s="1001"/>
      <c r="AU1311" s="1046"/>
      <c r="AV1311" s="979"/>
      <c r="AW1311" s="48" t="s">
        <v>38</v>
      </c>
      <c r="AX1311" s="33"/>
      <c r="AY1311" s="1001"/>
      <c r="AZ1311" s="1046"/>
      <c r="BA1311" s="979"/>
      <c r="BB1311" s="48" t="s">
        <v>38</v>
      </c>
      <c r="BC1311" s="33"/>
      <c r="BD1311" s="1001"/>
      <c r="BE1311" s="1046"/>
      <c r="BF1311" s="979"/>
      <c r="BG1311" s="48" t="s">
        <v>38</v>
      </c>
      <c r="BH1311" s="33"/>
      <c r="BI1311" s="1001"/>
      <c r="BJ1311" s="1046"/>
      <c r="BK1311" s="979"/>
      <c r="BL1311" s="79"/>
      <c r="BM1311" s="80"/>
      <c r="BN1311" s="1001"/>
      <c r="BO1311" s="967"/>
      <c r="BP1311" s="954"/>
      <c r="BQ1311" s="79"/>
      <c r="BR1311" s="80"/>
      <c r="BS1311" s="1001"/>
      <c r="BT1311" s="967"/>
      <c r="BU1311" s="954"/>
      <c r="BV1311" s="79"/>
      <c r="BW1311" s="80"/>
      <c r="BX1311" s="1001"/>
      <c r="BY1311" s="967"/>
      <c r="BZ1311" s="954"/>
      <c r="CA1311" s="1004"/>
      <c r="CB1311" s="1020"/>
      <c r="CC1311" s="946"/>
    </row>
    <row r="1312" spans="1:81" s="230" customFormat="1" ht="18" customHeight="1" thickBot="1">
      <c r="A1312" s="1180"/>
      <c r="B1312" s="1143"/>
      <c r="C1312" s="1146"/>
      <c r="D1312" s="468" t="s">
        <v>6</v>
      </c>
      <c r="E1312" s="6">
        <f>ROUND(E1310*職員設定!P31,0)</f>
        <v>1779</v>
      </c>
      <c r="F1312" s="1001"/>
      <c r="G1312" s="1046"/>
      <c r="H1312" s="1096"/>
      <c r="I1312" s="468" t="s">
        <v>6</v>
      </c>
      <c r="J1312" s="6">
        <f>ROUND(J1310*職員設定!P31,0)</f>
        <v>593</v>
      </c>
      <c r="K1312" s="1001"/>
      <c r="L1312" s="1046"/>
      <c r="M1312" s="1096"/>
      <c r="N1312" s="468" t="s">
        <v>6</v>
      </c>
      <c r="O1312" s="6">
        <f>ROUND(O1310*職員設定!$P$31,0)</f>
        <v>3262</v>
      </c>
      <c r="P1312" s="1001"/>
      <c r="Q1312" s="1046"/>
      <c r="R1312" s="979"/>
      <c r="S1312" s="468" t="s">
        <v>6</v>
      </c>
      <c r="T1312" s="6">
        <f>ROUND(T1310*職員設定!$P$31,0)</f>
        <v>795</v>
      </c>
      <c r="U1312" s="1001"/>
      <c r="V1312" s="1046"/>
      <c r="W1312" s="979"/>
      <c r="X1312" s="468" t="s">
        <v>6</v>
      </c>
      <c r="Y1312" s="6">
        <f>ROUND(Y1310*職員設定!$P$31,0)</f>
        <v>391</v>
      </c>
      <c r="Z1312" s="1001"/>
      <c r="AA1312" s="1046"/>
      <c r="AB1312" s="979"/>
      <c r="AC1312" s="468" t="s">
        <v>6</v>
      </c>
      <c r="AD1312" s="6">
        <f>ROUND(AD1310*職員設定!$P$31,0)</f>
        <v>0</v>
      </c>
      <c r="AE1312" s="1001"/>
      <c r="AF1312" s="1046"/>
      <c r="AG1312" s="979"/>
      <c r="AH1312" s="468" t="s">
        <v>6</v>
      </c>
      <c r="AI1312" s="6">
        <f>ROUND(AI1310*職員設定!$P$31,0)</f>
        <v>0</v>
      </c>
      <c r="AJ1312" s="1001"/>
      <c r="AK1312" s="1046"/>
      <c r="AL1312" s="979"/>
      <c r="AM1312" s="468" t="s">
        <v>6</v>
      </c>
      <c r="AN1312" s="6">
        <f>ROUND(AN1310*職員設定!$P$31,0)</f>
        <v>0</v>
      </c>
      <c r="AO1312" s="1001"/>
      <c r="AP1312" s="1046"/>
      <c r="AQ1312" s="979"/>
      <c r="AR1312" s="468" t="s">
        <v>6</v>
      </c>
      <c r="AS1312" s="6">
        <f>ROUND(AS1310*職員設定!$P$31,0)</f>
        <v>0</v>
      </c>
      <c r="AT1312" s="1001"/>
      <c r="AU1312" s="1046"/>
      <c r="AV1312" s="979"/>
      <c r="AW1312" s="468" t="s">
        <v>6</v>
      </c>
      <c r="AX1312" s="6">
        <f>ROUND(AX1310*職員設定!$P$31,0)</f>
        <v>0</v>
      </c>
      <c r="AY1312" s="1001"/>
      <c r="AZ1312" s="1046"/>
      <c r="BA1312" s="979"/>
      <c r="BB1312" s="468" t="s">
        <v>6</v>
      </c>
      <c r="BC1312" s="6">
        <f>ROUND(BC1310*職員設定!$P$31,0)</f>
        <v>0</v>
      </c>
      <c r="BD1312" s="1001"/>
      <c r="BE1312" s="1046"/>
      <c r="BF1312" s="979"/>
      <c r="BG1312" s="468" t="s">
        <v>6</v>
      </c>
      <c r="BH1312" s="6">
        <f>ROUND(BH1310*職員設定!$P$31,0)</f>
        <v>0</v>
      </c>
      <c r="BI1312" s="1001"/>
      <c r="BJ1312" s="1046"/>
      <c r="BK1312" s="979"/>
      <c r="BL1312" s="434"/>
      <c r="BM1312" s="28"/>
      <c r="BN1312" s="1001"/>
      <c r="BO1312" s="967"/>
      <c r="BP1312" s="954"/>
      <c r="BQ1312" s="434"/>
      <c r="BR1312" s="28"/>
      <c r="BS1312" s="1001"/>
      <c r="BT1312" s="967"/>
      <c r="BU1312" s="954"/>
      <c r="BV1312" s="434"/>
      <c r="BW1312" s="28"/>
      <c r="BX1312" s="1001"/>
      <c r="BY1312" s="967"/>
      <c r="BZ1312" s="954"/>
      <c r="CA1312" s="1004"/>
      <c r="CB1312" s="1020"/>
      <c r="CC1312" s="946"/>
    </row>
    <row r="1313" spans="1:81" ht="18" customHeight="1" thickBot="1">
      <c r="A1313" s="1180"/>
      <c r="B1313" s="1143"/>
      <c r="C1313" s="1147"/>
      <c r="D1313" s="53" t="s">
        <v>7</v>
      </c>
      <c r="E1313" s="19">
        <f>E1311-E1312</f>
        <v>378</v>
      </c>
      <c r="F1313" s="1001"/>
      <c r="G1313" s="1047"/>
      <c r="H1313" s="1097"/>
      <c r="I1313" s="53" t="s">
        <v>7</v>
      </c>
      <c r="J1313" s="19">
        <f>J1311-J1312</f>
        <v>126</v>
      </c>
      <c r="K1313" s="1001"/>
      <c r="L1313" s="1047"/>
      <c r="M1313" s="1097"/>
      <c r="N1313" s="53" t="s">
        <v>7</v>
      </c>
      <c r="O1313" s="19">
        <f>O1311-O1312</f>
        <v>693</v>
      </c>
      <c r="P1313" s="1001"/>
      <c r="Q1313" s="1047"/>
      <c r="R1313" s="980"/>
      <c r="S1313" s="53" t="s">
        <v>7</v>
      </c>
      <c r="T1313" s="19">
        <f>T1311-T1312</f>
        <v>164</v>
      </c>
      <c r="U1313" s="1001"/>
      <c r="V1313" s="1047"/>
      <c r="W1313" s="980"/>
      <c r="X1313" s="53" t="s">
        <v>7</v>
      </c>
      <c r="Y1313" s="19">
        <f>Y1311-Y1312</f>
        <v>89</v>
      </c>
      <c r="Z1313" s="1001"/>
      <c r="AA1313" s="1047"/>
      <c r="AB1313" s="980"/>
      <c r="AC1313" s="53" t="s">
        <v>7</v>
      </c>
      <c r="AD1313" s="19">
        <f>AD1311-AD1312</f>
        <v>0</v>
      </c>
      <c r="AE1313" s="1001"/>
      <c r="AF1313" s="1047"/>
      <c r="AG1313" s="980"/>
      <c r="AH1313" s="53" t="s">
        <v>7</v>
      </c>
      <c r="AI1313" s="19">
        <f>AI1311-AI1312</f>
        <v>0</v>
      </c>
      <c r="AJ1313" s="1001"/>
      <c r="AK1313" s="1047"/>
      <c r="AL1313" s="980"/>
      <c r="AM1313" s="53" t="s">
        <v>7</v>
      </c>
      <c r="AN1313" s="19">
        <f>AN1311-AN1312</f>
        <v>0</v>
      </c>
      <c r="AO1313" s="1001"/>
      <c r="AP1313" s="1047"/>
      <c r="AQ1313" s="980"/>
      <c r="AR1313" s="53" t="s">
        <v>7</v>
      </c>
      <c r="AS1313" s="19">
        <f>AS1311-AS1312</f>
        <v>0</v>
      </c>
      <c r="AT1313" s="1001"/>
      <c r="AU1313" s="1047"/>
      <c r="AV1313" s="980"/>
      <c r="AW1313" s="53" t="s">
        <v>7</v>
      </c>
      <c r="AX1313" s="19">
        <f>AX1311-AX1312</f>
        <v>0</v>
      </c>
      <c r="AY1313" s="1001"/>
      <c r="AZ1313" s="1047"/>
      <c r="BA1313" s="980"/>
      <c r="BB1313" s="53" t="s">
        <v>7</v>
      </c>
      <c r="BC1313" s="19">
        <f>BC1311-BC1312</f>
        <v>0</v>
      </c>
      <c r="BD1313" s="1001"/>
      <c r="BE1313" s="1047"/>
      <c r="BF1313" s="980"/>
      <c r="BG1313" s="53" t="s">
        <v>7</v>
      </c>
      <c r="BH1313" s="19">
        <f>BH1311-BH1312</f>
        <v>0</v>
      </c>
      <c r="BI1313" s="1001"/>
      <c r="BJ1313" s="1047"/>
      <c r="BK1313" s="980"/>
      <c r="BL1313" s="85"/>
      <c r="BM1313" s="84"/>
      <c r="BN1313" s="1001"/>
      <c r="BO1313" s="968"/>
      <c r="BP1313" s="955"/>
      <c r="BQ1313" s="85"/>
      <c r="BR1313" s="84"/>
      <c r="BS1313" s="1001"/>
      <c r="BT1313" s="968"/>
      <c r="BU1313" s="955"/>
      <c r="BV1313" s="85"/>
      <c r="BW1313" s="84"/>
      <c r="BX1313" s="1001"/>
      <c r="BY1313" s="968"/>
      <c r="BZ1313" s="955"/>
      <c r="CA1313" s="1005"/>
      <c r="CB1313" s="1021"/>
      <c r="CC1313" s="946">
        <f t="shared" si="563"/>
        <v>0</v>
      </c>
    </row>
    <row r="1314" spans="1:81" ht="18" customHeight="1" thickBot="1">
      <c r="A1314" s="1180"/>
      <c r="B1314" s="1143"/>
      <c r="C1314" s="1145" t="s">
        <v>40</v>
      </c>
      <c r="D1314" s="44" t="s">
        <v>8</v>
      </c>
      <c r="E1314" s="35"/>
      <c r="F1314" s="1001"/>
      <c r="G1314" s="1045">
        <f>E1317*F1283-H1314</f>
        <v>0</v>
      </c>
      <c r="H1314" s="1095"/>
      <c r="I1314" s="44" t="s">
        <v>8</v>
      </c>
      <c r="J1314" s="35"/>
      <c r="K1314" s="1001"/>
      <c r="L1314" s="1045">
        <f>J1317*K1283-M1314</f>
        <v>0</v>
      </c>
      <c r="M1314" s="1095"/>
      <c r="N1314" s="44" t="s">
        <v>8</v>
      </c>
      <c r="O1314" s="35"/>
      <c r="P1314" s="1001"/>
      <c r="Q1314" s="1045">
        <f>O1317*P1283-R1314</f>
        <v>0</v>
      </c>
      <c r="R1314" s="961">
        <f>IF(O1314="",0,ROUND(SUM(R1283:R1297)*O1314*P1283*1.35/職員設定!$C$7,0))</f>
        <v>0</v>
      </c>
      <c r="S1314" s="44" t="s">
        <v>8</v>
      </c>
      <c r="T1314" s="35"/>
      <c r="U1314" s="1001"/>
      <c r="V1314" s="1045">
        <f>T1317*U1283-W1314</f>
        <v>0</v>
      </c>
      <c r="W1314" s="961">
        <f>IF(T1314="",0,ROUND(SUM(W1283:W1297)*T1314*U1283*1.35/職員設定!$C$7,0))</f>
        <v>0</v>
      </c>
      <c r="X1314" s="44" t="s">
        <v>8</v>
      </c>
      <c r="Y1314" s="35"/>
      <c r="Z1314" s="1001"/>
      <c r="AA1314" s="1045">
        <f>Y1317*Z1283-AB1314</f>
        <v>0</v>
      </c>
      <c r="AB1314" s="961">
        <f>IF(Y1314="",0,ROUND(SUM(AB1283:AB1297)*Y1314*Z1283*1.35/職員設定!$C$7,0))</f>
        <v>0</v>
      </c>
      <c r="AC1314" s="44" t="s">
        <v>8</v>
      </c>
      <c r="AD1314" s="35"/>
      <c r="AE1314" s="1001"/>
      <c r="AF1314" s="1045">
        <f>AD1317*AE1283-AG1314</f>
        <v>0</v>
      </c>
      <c r="AG1314" s="961">
        <f>IF(AD1314="",0,ROUND(SUM(AG1283:AG1297)*AD1314*AE1283*1.35/職員設定!$C$7,0))</f>
        <v>0</v>
      </c>
      <c r="AH1314" s="44" t="s">
        <v>8</v>
      </c>
      <c r="AI1314" s="35"/>
      <c r="AJ1314" s="1001"/>
      <c r="AK1314" s="1045">
        <f>AI1317*AJ1283-AL1314</f>
        <v>0</v>
      </c>
      <c r="AL1314" s="961">
        <f>IF(AI1314="",0,ROUND(SUM(AL1283:AL1297)*AI1314*AJ1283*1.35/職員設定!$C$7,0))</f>
        <v>0</v>
      </c>
      <c r="AM1314" s="44" t="s">
        <v>8</v>
      </c>
      <c r="AN1314" s="35"/>
      <c r="AO1314" s="1001"/>
      <c r="AP1314" s="1045">
        <f>AN1317*AO1283-AQ1314</f>
        <v>0</v>
      </c>
      <c r="AQ1314" s="961">
        <f>IF(AN1314="",0,ROUND(SUM(AQ1283:AQ1297)*AN1314*AO1283*1.35/職員設定!$C$7,0))</f>
        <v>0</v>
      </c>
      <c r="AR1314" s="44" t="s">
        <v>8</v>
      </c>
      <c r="AS1314" s="35"/>
      <c r="AT1314" s="1001"/>
      <c r="AU1314" s="1045">
        <f>AS1317*AT1283-AV1314</f>
        <v>0</v>
      </c>
      <c r="AV1314" s="961">
        <f>IF(AS1314="",0,ROUND(SUM(AV1283:AV1297)*AS1314*AT1283*1.35/職員設定!$C$7,0))</f>
        <v>0</v>
      </c>
      <c r="AW1314" s="44" t="s">
        <v>8</v>
      </c>
      <c r="AX1314" s="35"/>
      <c r="AY1314" s="1001"/>
      <c r="AZ1314" s="1045">
        <f>AX1317*AY1283-BA1314</f>
        <v>0</v>
      </c>
      <c r="BA1314" s="961">
        <f>IF(AX1314="",0,ROUND(SUM(BA1283:BA1297)*AX1314*AY1283*1.35/職員設定!$C$7,0))</f>
        <v>0</v>
      </c>
      <c r="BB1314" s="44" t="s">
        <v>8</v>
      </c>
      <c r="BC1314" s="35"/>
      <c r="BD1314" s="1001"/>
      <c r="BE1314" s="1045">
        <f>BC1317*BD1283-BF1314</f>
        <v>0</v>
      </c>
      <c r="BF1314" s="961">
        <f>IF(BC1314="",0,ROUND(SUM(BF1283:BF1297)*BC1314*BD1283*1.35/職員設定!$C$7,0))</f>
        <v>0</v>
      </c>
      <c r="BG1314" s="44" t="s">
        <v>8</v>
      </c>
      <c r="BH1314" s="35"/>
      <c r="BI1314" s="1001"/>
      <c r="BJ1314" s="1045">
        <f>BH1317*BI1283-BK1314</f>
        <v>0</v>
      </c>
      <c r="BK1314" s="961">
        <f>IF(BH1314="",0,ROUND(SUM(BK1283:BK1297)*BH1314*BI1283*1.35/職員設定!$C$7,0))</f>
        <v>0</v>
      </c>
      <c r="BL1314" s="75"/>
      <c r="BM1314" s="82"/>
      <c r="BN1314" s="1001"/>
      <c r="BO1314" s="966"/>
      <c r="BP1314" s="953"/>
      <c r="BQ1314" s="75"/>
      <c r="BR1314" s="82"/>
      <c r="BS1314" s="1001"/>
      <c r="BT1314" s="966"/>
      <c r="BU1314" s="953"/>
      <c r="BV1314" s="75"/>
      <c r="BW1314" s="82"/>
      <c r="BX1314" s="1001"/>
      <c r="BY1314" s="966"/>
      <c r="BZ1314" s="953"/>
      <c r="CA1314" s="1082">
        <f t="shared" ref="CA1314" si="568">BJ1314+BK1314+BE1314+BF1314+AZ1314+BA1314+AU1314+AV1314+AP1314+AQ1314+AK1314+AL1314+AF1314+AG1314+AA1314+AB1314+V1314+W1314+Q1314+R1314+L1314+M1314+G1314+H1314</f>
        <v>0</v>
      </c>
      <c r="CB1314" s="1024">
        <f t="shared" ref="CB1314" si="569">H1314+M1314</f>
        <v>0</v>
      </c>
      <c r="CC1314" s="946">
        <f t="shared" si="563"/>
        <v>0</v>
      </c>
    </row>
    <row r="1315" spans="1:81" ht="18" customHeight="1" thickBot="1">
      <c r="A1315" s="1180"/>
      <c r="B1315" s="1143"/>
      <c r="C1315" s="1146"/>
      <c r="D1315" s="48" t="s">
        <v>38</v>
      </c>
      <c r="E1315" s="33"/>
      <c r="F1315" s="1001"/>
      <c r="G1315" s="1046"/>
      <c r="H1315" s="1096"/>
      <c r="I1315" s="48" t="s">
        <v>38</v>
      </c>
      <c r="J1315" s="33"/>
      <c r="K1315" s="1001"/>
      <c r="L1315" s="1046"/>
      <c r="M1315" s="1096"/>
      <c r="N1315" s="48" t="s">
        <v>38</v>
      </c>
      <c r="O1315" s="33"/>
      <c r="P1315" s="1001"/>
      <c r="Q1315" s="1046"/>
      <c r="R1315" s="979"/>
      <c r="S1315" s="48" t="s">
        <v>38</v>
      </c>
      <c r="T1315" s="33"/>
      <c r="U1315" s="1001"/>
      <c r="V1315" s="1046"/>
      <c r="W1315" s="979"/>
      <c r="X1315" s="48" t="s">
        <v>38</v>
      </c>
      <c r="Y1315" s="33"/>
      <c r="Z1315" s="1001"/>
      <c r="AA1315" s="1046"/>
      <c r="AB1315" s="979"/>
      <c r="AC1315" s="48" t="s">
        <v>38</v>
      </c>
      <c r="AD1315" s="33"/>
      <c r="AE1315" s="1001"/>
      <c r="AF1315" s="1046"/>
      <c r="AG1315" s="979"/>
      <c r="AH1315" s="48" t="s">
        <v>38</v>
      </c>
      <c r="AI1315" s="33"/>
      <c r="AJ1315" s="1001"/>
      <c r="AK1315" s="1046"/>
      <c r="AL1315" s="979"/>
      <c r="AM1315" s="48" t="s">
        <v>38</v>
      </c>
      <c r="AN1315" s="33"/>
      <c r="AO1315" s="1001"/>
      <c r="AP1315" s="1046"/>
      <c r="AQ1315" s="979"/>
      <c r="AR1315" s="48" t="s">
        <v>38</v>
      </c>
      <c r="AS1315" s="33"/>
      <c r="AT1315" s="1001"/>
      <c r="AU1315" s="1046"/>
      <c r="AV1315" s="979"/>
      <c r="AW1315" s="48" t="s">
        <v>38</v>
      </c>
      <c r="AX1315" s="33"/>
      <c r="AY1315" s="1001"/>
      <c r="AZ1315" s="1046"/>
      <c r="BA1315" s="979"/>
      <c r="BB1315" s="48" t="s">
        <v>38</v>
      </c>
      <c r="BC1315" s="33"/>
      <c r="BD1315" s="1001"/>
      <c r="BE1315" s="1046"/>
      <c r="BF1315" s="979"/>
      <c r="BG1315" s="48" t="s">
        <v>38</v>
      </c>
      <c r="BH1315" s="33"/>
      <c r="BI1315" s="1001"/>
      <c r="BJ1315" s="1046"/>
      <c r="BK1315" s="979"/>
      <c r="BL1315" s="79"/>
      <c r="BM1315" s="80"/>
      <c r="BN1315" s="1001"/>
      <c r="BO1315" s="967"/>
      <c r="BP1315" s="954"/>
      <c r="BQ1315" s="79"/>
      <c r="BR1315" s="80"/>
      <c r="BS1315" s="1001"/>
      <c r="BT1315" s="967"/>
      <c r="BU1315" s="954"/>
      <c r="BV1315" s="79"/>
      <c r="BW1315" s="80"/>
      <c r="BX1315" s="1001"/>
      <c r="BY1315" s="967"/>
      <c r="BZ1315" s="954"/>
      <c r="CA1315" s="1004"/>
      <c r="CB1315" s="1020"/>
      <c r="CC1315" s="946"/>
    </row>
    <row r="1316" spans="1:81" s="230" customFormat="1" ht="18" customHeight="1" thickBot="1">
      <c r="A1316" s="1180"/>
      <c r="B1316" s="1143"/>
      <c r="C1316" s="1146"/>
      <c r="D1316" s="468" t="s">
        <v>9</v>
      </c>
      <c r="E1316" s="6">
        <f>ROUND(E1314*職員設定!Q31,0)</f>
        <v>0</v>
      </c>
      <c r="F1316" s="1001"/>
      <c r="G1316" s="1046"/>
      <c r="H1316" s="1096"/>
      <c r="I1316" s="468" t="s">
        <v>9</v>
      </c>
      <c r="J1316" s="6">
        <f>ROUND(J1314*職員設定!Q31,0)</f>
        <v>0</v>
      </c>
      <c r="K1316" s="1001"/>
      <c r="L1316" s="1046"/>
      <c r="M1316" s="1096"/>
      <c r="N1316" s="468" t="s">
        <v>9</v>
      </c>
      <c r="O1316" s="6">
        <f>ROUND(O1314*職員設定!$Q$31,0)</f>
        <v>0</v>
      </c>
      <c r="P1316" s="1001"/>
      <c r="Q1316" s="1046"/>
      <c r="R1316" s="979"/>
      <c r="S1316" s="468" t="s">
        <v>9</v>
      </c>
      <c r="T1316" s="6">
        <f>ROUND(T1314*職員設定!$Q$31,0)</f>
        <v>0</v>
      </c>
      <c r="U1316" s="1001"/>
      <c r="V1316" s="1046"/>
      <c r="W1316" s="979"/>
      <c r="X1316" s="468" t="s">
        <v>9</v>
      </c>
      <c r="Y1316" s="6">
        <f>ROUND(Y1314*職員設定!$Q$31,0)</f>
        <v>0</v>
      </c>
      <c r="Z1316" s="1001"/>
      <c r="AA1316" s="1046"/>
      <c r="AB1316" s="979"/>
      <c r="AC1316" s="468" t="s">
        <v>9</v>
      </c>
      <c r="AD1316" s="6">
        <f>ROUND(AD1314*職員設定!$Q$31,0)</f>
        <v>0</v>
      </c>
      <c r="AE1316" s="1001"/>
      <c r="AF1316" s="1046"/>
      <c r="AG1316" s="979"/>
      <c r="AH1316" s="468" t="s">
        <v>9</v>
      </c>
      <c r="AI1316" s="6">
        <f>ROUND(AI1314*職員設定!$Q$31,0)</f>
        <v>0</v>
      </c>
      <c r="AJ1316" s="1001"/>
      <c r="AK1316" s="1046"/>
      <c r="AL1316" s="979"/>
      <c r="AM1316" s="468" t="s">
        <v>9</v>
      </c>
      <c r="AN1316" s="6">
        <f>ROUND(AN1314*職員設定!$Q$31,0)</f>
        <v>0</v>
      </c>
      <c r="AO1316" s="1001"/>
      <c r="AP1316" s="1046"/>
      <c r="AQ1316" s="979"/>
      <c r="AR1316" s="468" t="s">
        <v>9</v>
      </c>
      <c r="AS1316" s="6">
        <f>ROUND(AS1314*職員設定!$Q$31,0)</f>
        <v>0</v>
      </c>
      <c r="AT1316" s="1001"/>
      <c r="AU1316" s="1046"/>
      <c r="AV1316" s="979"/>
      <c r="AW1316" s="468" t="s">
        <v>9</v>
      </c>
      <c r="AX1316" s="6">
        <f>ROUND(AX1314*職員設定!$Q$31,0)</f>
        <v>0</v>
      </c>
      <c r="AY1316" s="1001"/>
      <c r="AZ1316" s="1046"/>
      <c r="BA1316" s="979"/>
      <c r="BB1316" s="468" t="s">
        <v>9</v>
      </c>
      <c r="BC1316" s="6">
        <f>ROUND(BC1314*職員設定!$Q$31,0)</f>
        <v>0</v>
      </c>
      <c r="BD1316" s="1001"/>
      <c r="BE1316" s="1046"/>
      <c r="BF1316" s="979"/>
      <c r="BG1316" s="468" t="s">
        <v>9</v>
      </c>
      <c r="BH1316" s="6">
        <f>ROUND(BH1314*職員設定!$Q$31,0)</f>
        <v>0</v>
      </c>
      <c r="BI1316" s="1001"/>
      <c r="BJ1316" s="1046"/>
      <c r="BK1316" s="979"/>
      <c r="BL1316" s="434"/>
      <c r="BM1316" s="28"/>
      <c r="BN1316" s="1001"/>
      <c r="BO1316" s="967"/>
      <c r="BP1316" s="954"/>
      <c r="BQ1316" s="434"/>
      <c r="BR1316" s="28"/>
      <c r="BS1316" s="1001"/>
      <c r="BT1316" s="967"/>
      <c r="BU1316" s="954"/>
      <c r="BV1316" s="434"/>
      <c r="BW1316" s="28"/>
      <c r="BX1316" s="1001"/>
      <c r="BY1316" s="967"/>
      <c r="BZ1316" s="954"/>
      <c r="CA1316" s="1004"/>
      <c r="CB1316" s="1020"/>
      <c r="CC1316" s="946"/>
    </row>
    <row r="1317" spans="1:81" ht="18" customHeight="1" thickBot="1">
      <c r="A1317" s="1180"/>
      <c r="B1317" s="1143"/>
      <c r="C1317" s="1147"/>
      <c r="D1317" s="53" t="s">
        <v>10</v>
      </c>
      <c r="E1317" s="19">
        <f>E1315-E1316</f>
        <v>0</v>
      </c>
      <c r="F1317" s="1001"/>
      <c r="G1317" s="1047"/>
      <c r="H1317" s="1097"/>
      <c r="I1317" s="53" t="s">
        <v>10</v>
      </c>
      <c r="J1317" s="19">
        <f>J1315-J1316</f>
        <v>0</v>
      </c>
      <c r="K1317" s="1001"/>
      <c r="L1317" s="1047"/>
      <c r="M1317" s="1097"/>
      <c r="N1317" s="53" t="s">
        <v>10</v>
      </c>
      <c r="O1317" s="19">
        <f>O1315-O1316</f>
        <v>0</v>
      </c>
      <c r="P1317" s="1001"/>
      <c r="Q1317" s="1047"/>
      <c r="R1317" s="980"/>
      <c r="S1317" s="53" t="s">
        <v>10</v>
      </c>
      <c r="T1317" s="19">
        <f>T1315-T1316</f>
        <v>0</v>
      </c>
      <c r="U1317" s="1001"/>
      <c r="V1317" s="1047"/>
      <c r="W1317" s="980"/>
      <c r="X1317" s="53" t="s">
        <v>10</v>
      </c>
      <c r="Y1317" s="19">
        <f>Y1315-Y1316</f>
        <v>0</v>
      </c>
      <c r="Z1317" s="1001"/>
      <c r="AA1317" s="1047"/>
      <c r="AB1317" s="980"/>
      <c r="AC1317" s="53" t="s">
        <v>10</v>
      </c>
      <c r="AD1317" s="19">
        <f>AD1315-AD1316</f>
        <v>0</v>
      </c>
      <c r="AE1317" s="1001"/>
      <c r="AF1317" s="1047"/>
      <c r="AG1317" s="980"/>
      <c r="AH1317" s="53" t="s">
        <v>10</v>
      </c>
      <c r="AI1317" s="19">
        <f>AI1315-AI1316</f>
        <v>0</v>
      </c>
      <c r="AJ1317" s="1001"/>
      <c r="AK1317" s="1047"/>
      <c r="AL1317" s="980"/>
      <c r="AM1317" s="53" t="s">
        <v>10</v>
      </c>
      <c r="AN1317" s="19">
        <f>AN1315-AN1316</f>
        <v>0</v>
      </c>
      <c r="AO1317" s="1001"/>
      <c r="AP1317" s="1047"/>
      <c r="AQ1317" s="980"/>
      <c r="AR1317" s="53" t="s">
        <v>10</v>
      </c>
      <c r="AS1317" s="19">
        <f>AS1315-AS1316</f>
        <v>0</v>
      </c>
      <c r="AT1317" s="1001"/>
      <c r="AU1317" s="1047"/>
      <c r="AV1317" s="980"/>
      <c r="AW1317" s="53" t="s">
        <v>10</v>
      </c>
      <c r="AX1317" s="19">
        <f>AX1315-AX1316</f>
        <v>0</v>
      </c>
      <c r="AY1317" s="1001"/>
      <c r="AZ1317" s="1047"/>
      <c r="BA1317" s="980"/>
      <c r="BB1317" s="53" t="s">
        <v>10</v>
      </c>
      <c r="BC1317" s="19">
        <f>BC1315-BC1316</f>
        <v>0</v>
      </c>
      <c r="BD1317" s="1001"/>
      <c r="BE1317" s="1047"/>
      <c r="BF1317" s="980"/>
      <c r="BG1317" s="53" t="s">
        <v>10</v>
      </c>
      <c r="BH1317" s="19">
        <f>BH1315-BH1316</f>
        <v>0</v>
      </c>
      <c r="BI1317" s="1001"/>
      <c r="BJ1317" s="1047"/>
      <c r="BK1317" s="980"/>
      <c r="BL1317" s="85"/>
      <c r="BM1317" s="84"/>
      <c r="BN1317" s="1001"/>
      <c r="BO1317" s="968"/>
      <c r="BP1317" s="955"/>
      <c r="BQ1317" s="85"/>
      <c r="BR1317" s="84"/>
      <c r="BS1317" s="1001"/>
      <c r="BT1317" s="968"/>
      <c r="BU1317" s="955"/>
      <c r="BV1317" s="85"/>
      <c r="BW1317" s="84"/>
      <c r="BX1317" s="1001"/>
      <c r="BY1317" s="968"/>
      <c r="BZ1317" s="955"/>
      <c r="CA1317" s="1005"/>
      <c r="CB1317" s="1021"/>
      <c r="CC1317" s="946">
        <f t="shared" ref="CC1317" si="570">BK1317+BF1317+BA1317+AV1317+AQ1317+AL1317+AG1317+AB1317+W1317+R1317</f>
        <v>0</v>
      </c>
    </row>
    <row r="1318" spans="1:81" ht="18" customHeight="1" thickBot="1">
      <c r="A1318" s="1180"/>
      <c r="B1318" s="1143"/>
      <c r="C1318" s="1146" t="s">
        <v>43</v>
      </c>
      <c r="D1318" s="48" t="s">
        <v>11</v>
      </c>
      <c r="E1318" s="36"/>
      <c r="F1318" s="1001"/>
      <c r="G1318" s="1046">
        <f>E1321*F1283-H1318</f>
        <v>0</v>
      </c>
      <c r="H1318" s="1095"/>
      <c r="I1318" s="48" t="s">
        <v>11</v>
      </c>
      <c r="J1318" s="36"/>
      <c r="K1318" s="1001"/>
      <c r="L1318" s="1046">
        <f>J1321*K1283-M1318</f>
        <v>0</v>
      </c>
      <c r="M1318" s="1095"/>
      <c r="N1318" s="48" t="s">
        <v>11</v>
      </c>
      <c r="O1318" s="36"/>
      <c r="P1318" s="1001"/>
      <c r="Q1318" s="1046">
        <f>O1321*P1283-R1318</f>
        <v>0</v>
      </c>
      <c r="R1318" s="961">
        <f>IF(O1318="",0,ROUND(SUM(R1283:R1297)*O1318*P1283*0.25/職員設定!$C$7,0))</f>
        <v>0</v>
      </c>
      <c r="S1318" s="48" t="s">
        <v>11</v>
      </c>
      <c r="T1318" s="36"/>
      <c r="U1318" s="1001"/>
      <c r="V1318" s="1046">
        <f>T1321*U1283-W1318</f>
        <v>0</v>
      </c>
      <c r="W1318" s="961">
        <f>IF(T1318="",0,ROUND(SUM(W1283:W1297)*T1318*U1283*0.25/職員設定!$C$7,0))</f>
        <v>0</v>
      </c>
      <c r="X1318" s="48" t="s">
        <v>11</v>
      </c>
      <c r="Y1318" s="36"/>
      <c r="Z1318" s="1001"/>
      <c r="AA1318" s="1046">
        <f>Y1321*Z1283-AB1318</f>
        <v>0</v>
      </c>
      <c r="AB1318" s="961">
        <f>IF(Y1318="",0,ROUND(SUM(AB1283:AB1297)*Y1318*Z1283*0.25/職員設定!$C$7,0))</f>
        <v>0</v>
      </c>
      <c r="AC1318" s="48" t="s">
        <v>11</v>
      </c>
      <c r="AD1318" s="36"/>
      <c r="AE1318" s="1001"/>
      <c r="AF1318" s="1046">
        <f>AD1321*AE1283-AG1318</f>
        <v>0</v>
      </c>
      <c r="AG1318" s="961">
        <f>IF(AD1318="",0,ROUND(SUM(AG1283:AG1297)*AD1318*AE1283*0.25/職員設定!$C$7,0))</f>
        <v>0</v>
      </c>
      <c r="AH1318" s="48" t="s">
        <v>11</v>
      </c>
      <c r="AI1318" s="36"/>
      <c r="AJ1318" s="1001"/>
      <c r="AK1318" s="1046">
        <f>AI1321*AJ1283-AL1318</f>
        <v>0</v>
      </c>
      <c r="AL1318" s="961">
        <f>IF(AI1318="",0,ROUND(SUM(AL1283:AL1297)*AI1318*AJ1283*0.25/職員設定!$C$7,0))</f>
        <v>0</v>
      </c>
      <c r="AM1318" s="48" t="s">
        <v>11</v>
      </c>
      <c r="AN1318" s="36"/>
      <c r="AO1318" s="1001"/>
      <c r="AP1318" s="1046">
        <f>AN1321*AO1283-AQ1318</f>
        <v>0</v>
      </c>
      <c r="AQ1318" s="961">
        <f>IF(AN1318="",0,ROUND(SUM(AQ1283:AQ1297)*AN1318*AO1283*0.25/職員設定!$C$7,0))</f>
        <v>0</v>
      </c>
      <c r="AR1318" s="48" t="s">
        <v>11</v>
      </c>
      <c r="AS1318" s="36"/>
      <c r="AT1318" s="1001"/>
      <c r="AU1318" s="1046">
        <f>AS1321*AT1283-AV1318</f>
        <v>0</v>
      </c>
      <c r="AV1318" s="961">
        <f>IF(AS1318="",0,ROUND(SUM(AV1283:AV1297)*AS1318*AT1283*0.25/職員設定!$C$7,0))</f>
        <v>0</v>
      </c>
      <c r="AW1318" s="48" t="s">
        <v>11</v>
      </c>
      <c r="AX1318" s="36"/>
      <c r="AY1318" s="1001"/>
      <c r="AZ1318" s="1046">
        <f>AX1321*AY1283-BA1318</f>
        <v>0</v>
      </c>
      <c r="BA1318" s="961">
        <f>IF(AX1318="",0,ROUND(SUM(BA1283:BA1297)*AX1318*AY1283*0.25/職員設定!$C$7,0))</f>
        <v>0</v>
      </c>
      <c r="BB1318" s="48" t="s">
        <v>11</v>
      </c>
      <c r="BC1318" s="36"/>
      <c r="BD1318" s="1001"/>
      <c r="BE1318" s="1046">
        <f>BC1321*BD1283-BF1318</f>
        <v>0</v>
      </c>
      <c r="BF1318" s="961">
        <f>IF(BC1318="",0,ROUND(SUM(BF1283:BF1297)*BC1318*BD1283*0.25/職員設定!$C$7,0))</f>
        <v>0</v>
      </c>
      <c r="BG1318" s="48" t="s">
        <v>11</v>
      </c>
      <c r="BH1318" s="36"/>
      <c r="BI1318" s="1001"/>
      <c r="BJ1318" s="1046">
        <f>BH1321*BI1283-BK1318</f>
        <v>0</v>
      </c>
      <c r="BK1318" s="961">
        <f>IF(BH1318="",0,ROUND(SUM(BK1283:BK1297)*BH1318*BI1283*0.25/職員設定!$C$7,0))</f>
        <v>0</v>
      </c>
      <c r="BL1318" s="79"/>
      <c r="BM1318" s="86"/>
      <c r="BN1318" s="1001"/>
      <c r="BO1318" s="969"/>
      <c r="BP1318" s="953"/>
      <c r="BQ1318" s="79"/>
      <c r="BR1318" s="86"/>
      <c r="BS1318" s="1001"/>
      <c r="BT1318" s="969"/>
      <c r="BU1318" s="953"/>
      <c r="BV1318" s="79"/>
      <c r="BW1318" s="86"/>
      <c r="BX1318" s="1001"/>
      <c r="BY1318" s="969"/>
      <c r="BZ1318" s="953"/>
      <c r="CA1318" s="1082">
        <f t="shared" ref="CA1318" si="571">BJ1318+BK1318+BE1318+BF1318+AZ1318+BA1318+AU1318+AV1318+AP1318+AQ1318+AK1318+AL1318+AF1318+AG1318+AA1318+AB1318+V1318+W1318+Q1318+R1318+L1318+M1318+G1318+H1318</f>
        <v>0</v>
      </c>
      <c r="CB1318" s="1024">
        <f t="shared" ref="CB1318" si="572">H1318+M1318</f>
        <v>0</v>
      </c>
      <c r="CC1318" s="946">
        <f>BK1318+BF1318+BA1318+AV1318+AQ1318+AL1318+AG1318+AB1318+W1318+R1318</f>
        <v>0</v>
      </c>
    </row>
    <row r="1319" spans="1:81" ht="18" customHeight="1" thickBot="1">
      <c r="A1319" s="1180"/>
      <c r="B1319" s="1143"/>
      <c r="C1319" s="1146"/>
      <c r="D1319" s="48" t="s">
        <v>38</v>
      </c>
      <c r="E1319" s="33"/>
      <c r="F1319" s="1001"/>
      <c r="G1319" s="1046"/>
      <c r="H1319" s="1096"/>
      <c r="I1319" s="48" t="s">
        <v>38</v>
      </c>
      <c r="J1319" s="33"/>
      <c r="K1319" s="1001"/>
      <c r="L1319" s="1046"/>
      <c r="M1319" s="1096"/>
      <c r="N1319" s="48" t="s">
        <v>38</v>
      </c>
      <c r="O1319" s="33">
        <v>0</v>
      </c>
      <c r="P1319" s="1001"/>
      <c r="Q1319" s="1046"/>
      <c r="R1319" s="979"/>
      <c r="S1319" s="48" t="s">
        <v>38</v>
      </c>
      <c r="T1319" s="33">
        <v>0</v>
      </c>
      <c r="U1319" s="1001"/>
      <c r="V1319" s="1046"/>
      <c r="W1319" s="979"/>
      <c r="X1319" s="48" t="s">
        <v>38</v>
      </c>
      <c r="Y1319" s="33">
        <v>0</v>
      </c>
      <c r="Z1319" s="1001"/>
      <c r="AA1319" s="1046"/>
      <c r="AB1319" s="979"/>
      <c r="AC1319" s="48" t="s">
        <v>38</v>
      </c>
      <c r="AD1319" s="33">
        <v>0</v>
      </c>
      <c r="AE1319" s="1001"/>
      <c r="AF1319" s="1046"/>
      <c r="AG1319" s="979"/>
      <c r="AH1319" s="48" t="s">
        <v>38</v>
      </c>
      <c r="AI1319" s="33">
        <v>0</v>
      </c>
      <c r="AJ1319" s="1001"/>
      <c r="AK1319" s="1046"/>
      <c r="AL1319" s="979"/>
      <c r="AM1319" s="48" t="s">
        <v>38</v>
      </c>
      <c r="AN1319" s="33">
        <v>0</v>
      </c>
      <c r="AO1319" s="1001"/>
      <c r="AP1319" s="1046"/>
      <c r="AQ1319" s="979"/>
      <c r="AR1319" s="48" t="s">
        <v>38</v>
      </c>
      <c r="AS1319" s="33">
        <v>0</v>
      </c>
      <c r="AT1319" s="1001"/>
      <c r="AU1319" s="1046"/>
      <c r="AV1319" s="979"/>
      <c r="AW1319" s="48" t="s">
        <v>38</v>
      </c>
      <c r="AX1319" s="33">
        <v>0</v>
      </c>
      <c r="AY1319" s="1001"/>
      <c r="AZ1319" s="1046"/>
      <c r="BA1319" s="979"/>
      <c r="BB1319" s="48" t="s">
        <v>38</v>
      </c>
      <c r="BC1319" s="33">
        <v>0</v>
      </c>
      <c r="BD1319" s="1001"/>
      <c r="BE1319" s="1046"/>
      <c r="BF1319" s="979"/>
      <c r="BG1319" s="48" t="s">
        <v>38</v>
      </c>
      <c r="BH1319" s="33">
        <v>0</v>
      </c>
      <c r="BI1319" s="1001"/>
      <c r="BJ1319" s="1046"/>
      <c r="BK1319" s="979"/>
      <c r="BL1319" s="79"/>
      <c r="BM1319" s="80"/>
      <c r="BN1319" s="1001"/>
      <c r="BO1319" s="967"/>
      <c r="BP1319" s="954"/>
      <c r="BQ1319" s="79"/>
      <c r="BR1319" s="80"/>
      <c r="BS1319" s="1001"/>
      <c r="BT1319" s="967"/>
      <c r="BU1319" s="954"/>
      <c r="BV1319" s="79"/>
      <c r="BW1319" s="80"/>
      <c r="BX1319" s="1001"/>
      <c r="BY1319" s="967"/>
      <c r="BZ1319" s="954"/>
      <c r="CA1319" s="1004"/>
      <c r="CB1319" s="1020"/>
      <c r="CC1319" s="946"/>
    </row>
    <row r="1320" spans="1:81" s="230" customFormat="1" ht="18" customHeight="1" thickBot="1">
      <c r="A1320" s="1180"/>
      <c r="B1320" s="1143"/>
      <c r="C1320" s="1146"/>
      <c r="D1320" s="468" t="s">
        <v>12</v>
      </c>
      <c r="E1320" s="6">
        <f>ROUND(E1318*職員設定!R31,0)</f>
        <v>0</v>
      </c>
      <c r="F1320" s="1001"/>
      <c r="G1320" s="1046"/>
      <c r="H1320" s="1096"/>
      <c r="I1320" s="468" t="s">
        <v>12</v>
      </c>
      <c r="J1320" s="6">
        <f>ROUND(J1318*職員設定!R31,0)</f>
        <v>0</v>
      </c>
      <c r="K1320" s="1001"/>
      <c r="L1320" s="1046"/>
      <c r="M1320" s="1096"/>
      <c r="N1320" s="468" t="s">
        <v>12</v>
      </c>
      <c r="O1320" s="6">
        <f>ROUND(O1318*職員設定!$R$31,0)</f>
        <v>0</v>
      </c>
      <c r="P1320" s="1001"/>
      <c r="Q1320" s="1046"/>
      <c r="R1320" s="979"/>
      <c r="S1320" s="468" t="s">
        <v>12</v>
      </c>
      <c r="T1320" s="6">
        <f>ROUND(T1318*職員設定!$R$31,0)</f>
        <v>0</v>
      </c>
      <c r="U1320" s="1001"/>
      <c r="V1320" s="1046"/>
      <c r="W1320" s="979"/>
      <c r="X1320" s="468" t="s">
        <v>12</v>
      </c>
      <c r="Y1320" s="6">
        <f>ROUND(Y1318*職員設定!$R$31,0)</f>
        <v>0</v>
      </c>
      <c r="Z1320" s="1001"/>
      <c r="AA1320" s="1046"/>
      <c r="AB1320" s="979"/>
      <c r="AC1320" s="468" t="s">
        <v>12</v>
      </c>
      <c r="AD1320" s="6">
        <f>ROUND(AD1318*職員設定!$R$31,0)</f>
        <v>0</v>
      </c>
      <c r="AE1320" s="1001"/>
      <c r="AF1320" s="1046"/>
      <c r="AG1320" s="979"/>
      <c r="AH1320" s="468" t="s">
        <v>12</v>
      </c>
      <c r="AI1320" s="6">
        <f>ROUND(AI1318*職員設定!$R$31,0)</f>
        <v>0</v>
      </c>
      <c r="AJ1320" s="1001"/>
      <c r="AK1320" s="1046"/>
      <c r="AL1320" s="979"/>
      <c r="AM1320" s="468" t="s">
        <v>12</v>
      </c>
      <c r="AN1320" s="6">
        <f>ROUND(AN1318*職員設定!$R$31,0)</f>
        <v>0</v>
      </c>
      <c r="AO1320" s="1001"/>
      <c r="AP1320" s="1046"/>
      <c r="AQ1320" s="979"/>
      <c r="AR1320" s="468" t="s">
        <v>12</v>
      </c>
      <c r="AS1320" s="6">
        <f>ROUND(AS1318*職員設定!$R$31,0)</f>
        <v>0</v>
      </c>
      <c r="AT1320" s="1001"/>
      <c r="AU1320" s="1046"/>
      <c r="AV1320" s="979"/>
      <c r="AW1320" s="468" t="s">
        <v>12</v>
      </c>
      <c r="AX1320" s="6">
        <f>ROUND(AX1318*職員設定!$R$31,0)</f>
        <v>0</v>
      </c>
      <c r="AY1320" s="1001"/>
      <c r="AZ1320" s="1046"/>
      <c r="BA1320" s="979"/>
      <c r="BB1320" s="468" t="s">
        <v>12</v>
      </c>
      <c r="BC1320" s="6">
        <f>ROUND(BC1318*職員設定!$R$31,0)</f>
        <v>0</v>
      </c>
      <c r="BD1320" s="1001"/>
      <c r="BE1320" s="1046"/>
      <c r="BF1320" s="979"/>
      <c r="BG1320" s="468" t="s">
        <v>12</v>
      </c>
      <c r="BH1320" s="6">
        <f>ROUND(BH1318*職員設定!$R$31,0)</f>
        <v>0</v>
      </c>
      <c r="BI1320" s="1001"/>
      <c r="BJ1320" s="1046"/>
      <c r="BK1320" s="979"/>
      <c r="BL1320" s="434"/>
      <c r="BM1320" s="28"/>
      <c r="BN1320" s="1001"/>
      <c r="BO1320" s="967"/>
      <c r="BP1320" s="954"/>
      <c r="BQ1320" s="434"/>
      <c r="BR1320" s="28"/>
      <c r="BS1320" s="1001"/>
      <c r="BT1320" s="967"/>
      <c r="BU1320" s="954"/>
      <c r="BV1320" s="434"/>
      <c r="BW1320" s="28"/>
      <c r="BX1320" s="1001"/>
      <c r="BY1320" s="967"/>
      <c r="BZ1320" s="954"/>
      <c r="CA1320" s="1004"/>
      <c r="CB1320" s="1020"/>
      <c r="CC1320" s="946"/>
    </row>
    <row r="1321" spans="1:81" ht="18" customHeight="1" thickBot="1">
      <c r="A1321" s="1180"/>
      <c r="B1321" s="1144"/>
      <c r="C1321" s="1147"/>
      <c r="D1321" s="54" t="s">
        <v>13</v>
      </c>
      <c r="E1321" s="20">
        <f>E1319-E1320</f>
        <v>0</v>
      </c>
      <c r="F1321" s="1001"/>
      <c r="G1321" s="1047"/>
      <c r="H1321" s="1097"/>
      <c r="I1321" s="54" t="s">
        <v>13</v>
      </c>
      <c r="J1321" s="20">
        <f>J1319-J1320</f>
        <v>0</v>
      </c>
      <c r="K1321" s="1001"/>
      <c r="L1321" s="1047"/>
      <c r="M1321" s="1097"/>
      <c r="N1321" s="54" t="s">
        <v>13</v>
      </c>
      <c r="O1321" s="20">
        <f>O1319-O1320</f>
        <v>0</v>
      </c>
      <c r="P1321" s="1001"/>
      <c r="Q1321" s="1047"/>
      <c r="R1321" s="980"/>
      <c r="S1321" s="54" t="s">
        <v>13</v>
      </c>
      <c r="T1321" s="20">
        <f>T1319-T1320</f>
        <v>0</v>
      </c>
      <c r="U1321" s="1001"/>
      <c r="V1321" s="1047"/>
      <c r="W1321" s="980"/>
      <c r="X1321" s="54" t="s">
        <v>13</v>
      </c>
      <c r="Y1321" s="20">
        <f>Y1319-Y1320</f>
        <v>0</v>
      </c>
      <c r="Z1321" s="1001"/>
      <c r="AA1321" s="1047"/>
      <c r="AB1321" s="980"/>
      <c r="AC1321" s="54" t="s">
        <v>13</v>
      </c>
      <c r="AD1321" s="20">
        <f>AD1319-AD1320</f>
        <v>0</v>
      </c>
      <c r="AE1321" s="1001"/>
      <c r="AF1321" s="1047"/>
      <c r="AG1321" s="980"/>
      <c r="AH1321" s="54" t="s">
        <v>13</v>
      </c>
      <c r="AI1321" s="20">
        <f>AI1319-AI1320</f>
        <v>0</v>
      </c>
      <c r="AJ1321" s="1001"/>
      <c r="AK1321" s="1047"/>
      <c r="AL1321" s="980"/>
      <c r="AM1321" s="54" t="s">
        <v>13</v>
      </c>
      <c r="AN1321" s="20">
        <f>AN1319-AN1320</f>
        <v>0</v>
      </c>
      <c r="AO1321" s="1001"/>
      <c r="AP1321" s="1047"/>
      <c r="AQ1321" s="980"/>
      <c r="AR1321" s="54" t="s">
        <v>13</v>
      </c>
      <c r="AS1321" s="20">
        <f>AS1319-AS1320</f>
        <v>0</v>
      </c>
      <c r="AT1321" s="1001"/>
      <c r="AU1321" s="1047"/>
      <c r="AV1321" s="980"/>
      <c r="AW1321" s="54" t="s">
        <v>13</v>
      </c>
      <c r="AX1321" s="20">
        <f>AX1319-AX1320</f>
        <v>0</v>
      </c>
      <c r="AY1321" s="1001"/>
      <c r="AZ1321" s="1047"/>
      <c r="BA1321" s="980"/>
      <c r="BB1321" s="54" t="s">
        <v>13</v>
      </c>
      <c r="BC1321" s="20">
        <f>BC1319-BC1320</f>
        <v>0</v>
      </c>
      <c r="BD1321" s="1001"/>
      <c r="BE1321" s="1047"/>
      <c r="BF1321" s="980"/>
      <c r="BG1321" s="54" t="s">
        <v>13</v>
      </c>
      <c r="BH1321" s="20">
        <f>BH1319-BH1320</f>
        <v>0</v>
      </c>
      <c r="BI1321" s="1001"/>
      <c r="BJ1321" s="1047"/>
      <c r="BK1321" s="980"/>
      <c r="BL1321" s="87"/>
      <c r="BM1321" s="88"/>
      <c r="BN1321" s="1001"/>
      <c r="BO1321" s="968"/>
      <c r="BP1321" s="955"/>
      <c r="BQ1321" s="87"/>
      <c r="BR1321" s="88"/>
      <c r="BS1321" s="1001"/>
      <c r="BT1321" s="968"/>
      <c r="BU1321" s="955"/>
      <c r="BV1321" s="87"/>
      <c r="BW1321" s="88"/>
      <c r="BX1321" s="1001"/>
      <c r="BY1321" s="968"/>
      <c r="BZ1321" s="955"/>
      <c r="CA1321" s="1005"/>
      <c r="CB1321" s="1021"/>
      <c r="CC1321" s="946">
        <f t="shared" si="563"/>
        <v>0</v>
      </c>
    </row>
    <row r="1322" spans="1:81" ht="18" customHeight="1">
      <c r="A1322" s="1180"/>
      <c r="B1322" s="1171" t="s">
        <v>87</v>
      </c>
      <c r="C1322" s="1172"/>
      <c r="D1322" s="55" t="s">
        <v>84</v>
      </c>
      <c r="E1322" s="189"/>
      <c r="F1322" s="1001"/>
      <c r="G1322" s="1090">
        <f>E1325*F1283-H1322</f>
        <v>0</v>
      </c>
      <c r="H1322" s="1099"/>
      <c r="I1322" s="55" t="s">
        <v>84</v>
      </c>
      <c r="J1322" s="189"/>
      <c r="K1322" s="1001"/>
      <c r="L1322" s="1090">
        <f>J1325*K1283-M1322</f>
        <v>0</v>
      </c>
      <c r="M1322" s="1099"/>
      <c r="N1322" s="55" t="s">
        <v>84</v>
      </c>
      <c r="O1322" s="189"/>
      <c r="P1322" s="1001"/>
      <c r="Q1322" s="1042">
        <f>O1325*P1283-R1322</f>
        <v>0</v>
      </c>
      <c r="R1322" s="989">
        <f>ROUND(IF(O1322="",0,O1325*P1283*SUM(R1283:R1297)/SUM(Q1283:Q1297,R1283:R1297)),0)</f>
        <v>0</v>
      </c>
      <c r="S1322" s="55" t="s">
        <v>84</v>
      </c>
      <c r="T1322" s="189"/>
      <c r="U1322" s="1001"/>
      <c r="V1322" s="1042">
        <f>T1325*U1283-W1322</f>
        <v>0</v>
      </c>
      <c r="W1322" s="989">
        <f>ROUND(IF(T1322="",0,T1325*U1283*SUM(W1283:W1297)/SUM(V1283:V1297,W1283:W1297)),0)</f>
        <v>0</v>
      </c>
      <c r="X1322" s="55" t="s">
        <v>84</v>
      </c>
      <c r="Y1322" s="189"/>
      <c r="Z1322" s="1001"/>
      <c r="AA1322" s="1042">
        <f>Y1325*Z1283-AB1322</f>
        <v>0</v>
      </c>
      <c r="AB1322" s="989">
        <f>ROUND(IF(Y1322="",0,Y1325*Z1283*SUM(AB1283:AB1297)/SUM(AA1283:AA1297,AB1283:AB1297)),0)</f>
        <v>0</v>
      </c>
      <c r="AC1322" s="55" t="s">
        <v>84</v>
      </c>
      <c r="AD1322" s="189"/>
      <c r="AE1322" s="1001"/>
      <c r="AF1322" s="1042">
        <f>AD1325*AE1283-AG1322</f>
        <v>0</v>
      </c>
      <c r="AG1322" s="989">
        <f>ROUND(IF(AD1322="",0,AD1325*AE1283*SUM(AG1283:AG1297)/SUM(AF1283:AF1297,AG1283:AG1297)),0)</f>
        <v>0</v>
      </c>
      <c r="AH1322" s="55" t="s">
        <v>84</v>
      </c>
      <c r="AI1322" s="189"/>
      <c r="AJ1322" s="1001"/>
      <c r="AK1322" s="1042">
        <f>AI1325*AJ1283-AL1322</f>
        <v>0</v>
      </c>
      <c r="AL1322" s="989">
        <f>ROUND(IF(AI1322="",0,AI1325*AJ1283*SUM(AL1283:AL1297)/SUM(AK1283:AK1297,AL1283:AL1297)),0)</f>
        <v>0</v>
      </c>
      <c r="AM1322" s="55" t="s">
        <v>84</v>
      </c>
      <c r="AN1322" s="189"/>
      <c r="AO1322" s="1001"/>
      <c r="AP1322" s="1042">
        <f>AN1325*AO1283-AQ1322</f>
        <v>0</v>
      </c>
      <c r="AQ1322" s="989">
        <f>ROUND(IF(AN1322="",0,AN1325*AO1283*SUM(AQ1283:AQ1297)/SUM(AP1283:AP1297,AQ1283:AQ1297)),0)</f>
        <v>0</v>
      </c>
      <c r="AR1322" s="55" t="s">
        <v>84</v>
      </c>
      <c r="AS1322" s="189"/>
      <c r="AT1322" s="1001"/>
      <c r="AU1322" s="1042">
        <f>AS1325*AT1283-AV1322</f>
        <v>0</v>
      </c>
      <c r="AV1322" s="989">
        <f>ROUND(IF(AS1322="",0,AS1325*AT1283*SUM(AV1283:AV1297)/SUM(AU1283:AU1297,AV1283:AV1297)),0)</f>
        <v>0</v>
      </c>
      <c r="AW1322" s="55" t="s">
        <v>84</v>
      </c>
      <c r="AX1322" s="189"/>
      <c r="AY1322" s="1001"/>
      <c r="AZ1322" s="1042">
        <f>AX1325*AY1283-BA1322</f>
        <v>0</v>
      </c>
      <c r="BA1322" s="989">
        <f>ROUND(IF(AX1322="",0,AX1325*AY1283*SUM(BA1283:BA1297)/SUM(AZ1283:AZ1297,BA1283:BA1297)),0)</f>
        <v>0</v>
      </c>
      <c r="BB1322" s="55" t="s">
        <v>84</v>
      </c>
      <c r="BC1322" s="189"/>
      <c r="BD1322" s="1001"/>
      <c r="BE1322" s="1042">
        <f>BC1325*BD1283-BF1322</f>
        <v>0</v>
      </c>
      <c r="BF1322" s="989">
        <f>ROUND(IF(BC1322="",0,BC1325*BD1283*SUM(BF1283:BF1297)/SUM(BE1283:BE1297,BF1283:BF1297)),0)</f>
        <v>0</v>
      </c>
      <c r="BG1322" s="55" t="s">
        <v>84</v>
      </c>
      <c r="BH1322" s="189"/>
      <c r="BI1322" s="1001"/>
      <c r="BJ1322" s="1042">
        <f>BH1325*BI1283-BK1322</f>
        <v>0</v>
      </c>
      <c r="BK1322" s="989">
        <f>ROUND(IF(BH1322="",0,BH1325*BI1283*SUM(BK1283:BK1297)/SUM(BJ1283:BJ1297,BK1283:BK1297)),0)</f>
        <v>0</v>
      </c>
      <c r="BL1322" s="89"/>
      <c r="BM1322" s="90"/>
      <c r="BN1322" s="1001"/>
      <c r="BO1322" s="995"/>
      <c r="BP1322" s="956"/>
      <c r="BQ1322" s="89"/>
      <c r="BR1322" s="90"/>
      <c r="BS1322" s="1001"/>
      <c r="BT1322" s="995"/>
      <c r="BU1322" s="956"/>
      <c r="BV1322" s="89"/>
      <c r="BW1322" s="90"/>
      <c r="BX1322" s="1001"/>
      <c r="BY1322" s="995"/>
      <c r="BZ1322" s="956"/>
      <c r="CA1322" s="1083">
        <f t="shared" ref="CA1322" si="573">BJ1322+BK1322+BE1322+BF1322+AZ1322+BA1322+AU1322+AV1322+AP1322+AQ1322+AK1322+AL1322+AF1322+AG1322+AA1322+AB1322+V1322+W1322+Q1322+R1322+L1322+M1322+G1322+H1322</f>
        <v>0</v>
      </c>
      <c r="CB1322" s="1077">
        <f t="shared" ref="CB1322" si="574">H1322+M1322</f>
        <v>0</v>
      </c>
      <c r="CC1322" s="947">
        <f>BK1322+BF1322+BA1322+AV1322+AQ1322+AL1322+AG1322+AB1322+W1322+R1322</f>
        <v>0</v>
      </c>
    </row>
    <row r="1323" spans="1:81" ht="18" customHeight="1">
      <c r="A1323" s="1180"/>
      <c r="B1323" s="1173"/>
      <c r="C1323" s="1174"/>
      <c r="D1323" s="56" t="s">
        <v>49</v>
      </c>
      <c r="E1323" s="37"/>
      <c r="F1323" s="1001"/>
      <c r="G1323" s="1091"/>
      <c r="H1323" s="1100"/>
      <c r="I1323" s="56" t="s">
        <v>49</v>
      </c>
      <c r="J1323" s="37"/>
      <c r="K1323" s="1001"/>
      <c r="L1323" s="1091"/>
      <c r="M1323" s="1100"/>
      <c r="N1323" s="56" t="s">
        <v>49</v>
      </c>
      <c r="O1323" s="37"/>
      <c r="P1323" s="1001"/>
      <c r="Q1323" s="1043"/>
      <c r="R1323" s="990"/>
      <c r="S1323" s="56" t="s">
        <v>49</v>
      </c>
      <c r="T1323" s="37"/>
      <c r="U1323" s="1001"/>
      <c r="V1323" s="1043"/>
      <c r="W1323" s="990"/>
      <c r="X1323" s="56" t="s">
        <v>49</v>
      </c>
      <c r="Y1323" s="37"/>
      <c r="Z1323" s="1001"/>
      <c r="AA1323" s="1043"/>
      <c r="AB1323" s="990"/>
      <c r="AC1323" s="56" t="s">
        <v>49</v>
      </c>
      <c r="AD1323" s="37"/>
      <c r="AE1323" s="1001"/>
      <c r="AF1323" s="1043"/>
      <c r="AG1323" s="990"/>
      <c r="AH1323" s="56" t="s">
        <v>49</v>
      </c>
      <c r="AI1323" s="37"/>
      <c r="AJ1323" s="1001"/>
      <c r="AK1323" s="1043"/>
      <c r="AL1323" s="990"/>
      <c r="AM1323" s="56" t="s">
        <v>49</v>
      </c>
      <c r="AN1323" s="37"/>
      <c r="AO1323" s="1001"/>
      <c r="AP1323" s="1043"/>
      <c r="AQ1323" s="990"/>
      <c r="AR1323" s="56" t="s">
        <v>49</v>
      </c>
      <c r="AS1323" s="37"/>
      <c r="AT1323" s="1001"/>
      <c r="AU1323" s="1043"/>
      <c r="AV1323" s="990"/>
      <c r="AW1323" s="56" t="s">
        <v>49</v>
      </c>
      <c r="AX1323" s="37"/>
      <c r="AY1323" s="1001"/>
      <c r="AZ1323" s="1043"/>
      <c r="BA1323" s="990"/>
      <c r="BB1323" s="56" t="s">
        <v>49</v>
      </c>
      <c r="BC1323" s="37"/>
      <c r="BD1323" s="1001"/>
      <c r="BE1323" s="1043"/>
      <c r="BF1323" s="990"/>
      <c r="BG1323" s="56" t="s">
        <v>49</v>
      </c>
      <c r="BH1323" s="37"/>
      <c r="BI1323" s="1001"/>
      <c r="BJ1323" s="1043"/>
      <c r="BK1323" s="990"/>
      <c r="BL1323" s="91"/>
      <c r="BM1323" s="92"/>
      <c r="BN1323" s="1001"/>
      <c r="BO1323" s="996"/>
      <c r="BP1323" s="954"/>
      <c r="BQ1323" s="91"/>
      <c r="BR1323" s="92"/>
      <c r="BS1323" s="1001"/>
      <c r="BT1323" s="996"/>
      <c r="BU1323" s="954"/>
      <c r="BV1323" s="91"/>
      <c r="BW1323" s="92"/>
      <c r="BX1323" s="1001"/>
      <c r="BY1323" s="996"/>
      <c r="BZ1323" s="954"/>
      <c r="CA1323" s="1084"/>
      <c r="CB1323" s="1078"/>
      <c r="CC1323" s="948"/>
    </row>
    <row r="1324" spans="1:81" s="230" customFormat="1" ht="18" customHeight="1">
      <c r="A1324" s="1180"/>
      <c r="B1324" s="1173"/>
      <c r="C1324" s="1174"/>
      <c r="D1324" s="469" t="s">
        <v>61</v>
      </c>
      <c r="E1324" s="26">
        <f>ROUND(E1322*職員設定!$S$31,0)</f>
        <v>0</v>
      </c>
      <c r="F1324" s="1001"/>
      <c r="G1324" s="1091"/>
      <c r="H1324" s="1100"/>
      <c r="I1324" s="469" t="s">
        <v>61</v>
      </c>
      <c r="J1324" s="26">
        <f>ROUND(J1322*職員設定!$S$31,0)</f>
        <v>0</v>
      </c>
      <c r="K1324" s="1001"/>
      <c r="L1324" s="1091"/>
      <c r="M1324" s="1100"/>
      <c r="N1324" s="469" t="s">
        <v>85</v>
      </c>
      <c r="O1324" s="26">
        <f>ROUND(O1322*職員設定!$S$31,0)</f>
        <v>0</v>
      </c>
      <c r="P1324" s="1001"/>
      <c r="Q1324" s="1043"/>
      <c r="R1324" s="990"/>
      <c r="S1324" s="469" t="s">
        <v>85</v>
      </c>
      <c r="T1324" s="26">
        <f>ROUND(T1322*職員設定!$S$31,0)</f>
        <v>0</v>
      </c>
      <c r="U1324" s="1001"/>
      <c r="V1324" s="1043"/>
      <c r="W1324" s="990"/>
      <c r="X1324" s="469" t="s">
        <v>85</v>
      </c>
      <c r="Y1324" s="26">
        <f>ROUND(Y1322*職員設定!$S$31,0)</f>
        <v>0</v>
      </c>
      <c r="Z1324" s="1001"/>
      <c r="AA1324" s="1043"/>
      <c r="AB1324" s="990"/>
      <c r="AC1324" s="469" t="s">
        <v>85</v>
      </c>
      <c r="AD1324" s="26">
        <f>ROUND(AD1322*職員設定!$S$31,0)</f>
        <v>0</v>
      </c>
      <c r="AE1324" s="1001"/>
      <c r="AF1324" s="1043"/>
      <c r="AG1324" s="990"/>
      <c r="AH1324" s="469" t="s">
        <v>85</v>
      </c>
      <c r="AI1324" s="26">
        <f>ROUND(AI1322*職員設定!$S$31,0)</f>
        <v>0</v>
      </c>
      <c r="AJ1324" s="1001"/>
      <c r="AK1324" s="1043"/>
      <c r="AL1324" s="990"/>
      <c r="AM1324" s="469" t="s">
        <v>85</v>
      </c>
      <c r="AN1324" s="26">
        <f>ROUND(AN1322*職員設定!$S$31,0)</f>
        <v>0</v>
      </c>
      <c r="AO1324" s="1001"/>
      <c r="AP1324" s="1043"/>
      <c r="AQ1324" s="990"/>
      <c r="AR1324" s="469" t="s">
        <v>85</v>
      </c>
      <c r="AS1324" s="26">
        <f>ROUND(AS1322*職員設定!$S$31,0)</f>
        <v>0</v>
      </c>
      <c r="AT1324" s="1001"/>
      <c r="AU1324" s="1043"/>
      <c r="AV1324" s="990"/>
      <c r="AW1324" s="469" t="s">
        <v>85</v>
      </c>
      <c r="AX1324" s="26">
        <f>ROUND(AX1322*職員設定!$S$31,0)</f>
        <v>0</v>
      </c>
      <c r="AY1324" s="1001"/>
      <c r="AZ1324" s="1043"/>
      <c r="BA1324" s="990"/>
      <c r="BB1324" s="469" t="s">
        <v>85</v>
      </c>
      <c r="BC1324" s="26">
        <f>ROUND(BC1322*職員設定!$S$31,0)</f>
        <v>0</v>
      </c>
      <c r="BD1324" s="1001"/>
      <c r="BE1324" s="1043"/>
      <c r="BF1324" s="990"/>
      <c r="BG1324" s="469" t="s">
        <v>85</v>
      </c>
      <c r="BH1324" s="26">
        <f>ROUND(BH1322*職員設定!$S$31,0)</f>
        <v>0</v>
      </c>
      <c r="BI1324" s="1001"/>
      <c r="BJ1324" s="1043"/>
      <c r="BK1324" s="990"/>
      <c r="BL1324" s="470"/>
      <c r="BM1324" s="26"/>
      <c r="BN1324" s="1001"/>
      <c r="BO1324" s="997"/>
      <c r="BP1324" s="954"/>
      <c r="BQ1324" s="470"/>
      <c r="BR1324" s="26"/>
      <c r="BS1324" s="1001"/>
      <c r="BT1324" s="997"/>
      <c r="BU1324" s="954"/>
      <c r="BV1324" s="470"/>
      <c r="BW1324" s="26"/>
      <c r="BX1324" s="1001"/>
      <c r="BY1324" s="997"/>
      <c r="BZ1324" s="954"/>
      <c r="CA1324" s="1084"/>
      <c r="CB1324" s="1078"/>
      <c r="CC1324" s="948"/>
    </row>
    <row r="1325" spans="1:81" ht="18" customHeight="1" thickBot="1">
      <c r="A1325" s="1180"/>
      <c r="B1325" s="1175"/>
      <c r="C1325" s="1176"/>
      <c r="D1325" s="58" t="s">
        <v>62</v>
      </c>
      <c r="E1325" s="19">
        <f>E1323-E1324</f>
        <v>0</v>
      </c>
      <c r="F1325" s="1002"/>
      <c r="G1325" s="1092"/>
      <c r="H1325" s="1101"/>
      <c r="I1325" s="58" t="s">
        <v>62</v>
      </c>
      <c r="J1325" s="19">
        <f>J1323-J1324</f>
        <v>0</v>
      </c>
      <c r="K1325" s="1002"/>
      <c r="L1325" s="1092"/>
      <c r="M1325" s="1101"/>
      <c r="N1325" s="58" t="s">
        <v>86</v>
      </c>
      <c r="O1325" s="19">
        <f>O1323-O1324</f>
        <v>0</v>
      </c>
      <c r="P1325" s="1002"/>
      <c r="Q1325" s="1044"/>
      <c r="R1325" s="991"/>
      <c r="S1325" s="58" t="s">
        <v>86</v>
      </c>
      <c r="T1325" s="19">
        <f>T1323-T1324</f>
        <v>0</v>
      </c>
      <c r="U1325" s="1002"/>
      <c r="V1325" s="1044"/>
      <c r="W1325" s="991"/>
      <c r="X1325" s="58" t="s">
        <v>86</v>
      </c>
      <c r="Y1325" s="19">
        <f>Y1323-Y1324</f>
        <v>0</v>
      </c>
      <c r="Z1325" s="1002"/>
      <c r="AA1325" s="1044"/>
      <c r="AB1325" s="991"/>
      <c r="AC1325" s="58" t="s">
        <v>86</v>
      </c>
      <c r="AD1325" s="19">
        <f>AD1323-AD1324</f>
        <v>0</v>
      </c>
      <c r="AE1325" s="1002"/>
      <c r="AF1325" s="1044"/>
      <c r="AG1325" s="991"/>
      <c r="AH1325" s="58" t="s">
        <v>86</v>
      </c>
      <c r="AI1325" s="19">
        <f>AI1323-AI1324</f>
        <v>0</v>
      </c>
      <c r="AJ1325" s="1002"/>
      <c r="AK1325" s="1044"/>
      <c r="AL1325" s="991"/>
      <c r="AM1325" s="58" t="s">
        <v>86</v>
      </c>
      <c r="AN1325" s="19">
        <f>AN1323-AN1324</f>
        <v>0</v>
      </c>
      <c r="AO1325" s="1002"/>
      <c r="AP1325" s="1044"/>
      <c r="AQ1325" s="991"/>
      <c r="AR1325" s="58" t="s">
        <v>86</v>
      </c>
      <c r="AS1325" s="19">
        <f>AS1323-AS1324</f>
        <v>0</v>
      </c>
      <c r="AT1325" s="1002"/>
      <c r="AU1325" s="1044"/>
      <c r="AV1325" s="991"/>
      <c r="AW1325" s="58" t="s">
        <v>86</v>
      </c>
      <c r="AX1325" s="19">
        <f>AX1323-AX1324</f>
        <v>0</v>
      </c>
      <c r="AY1325" s="1002"/>
      <c r="AZ1325" s="1044"/>
      <c r="BA1325" s="991"/>
      <c r="BB1325" s="58" t="s">
        <v>86</v>
      </c>
      <c r="BC1325" s="19">
        <f>BC1323-BC1324</f>
        <v>0</v>
      </c>
      <c r="BD1325" s="1002"/>
      <c r="BE1325" s="1044"/>
      <c r="BF1325" s="991"/>
      <c r="BG1325" s="58" t="s">
        <v>86</v>
      </c>
      <c r="BH1325" s="19">
        <f>BH1323-BH1324</f>
        <v>0</v>
      </c>
      <c r="BI1325" s="1002"/>
      <c r="BJ1325" s="1044"/>
      <c r="BK1325" s="991"/>
      <c r="BL1325" s="94"/>
      <c r="BM1325" s="84"/>
      <c r="BN1325" s="1002"/>
      <c r="BO1325" s="998"/>
      <c r="BP1325" s="955"/>
      <c r="BQ1325" s="94"/>
      <c r="BR1325" s="84"/>
      <c r="BS1325" s="1002"/>
      <c r="BT1325" s="998"/>
      <c r="BU1325" s="955"/>
      <c r="BV1325" s="94"/>
      <c r="BW1325" s="84"/>
      <c r="BX1325" s="1002"/>
      <c r="BY1325" s="998"/>
      <c r="BZ1325" s="955"/>
      <c r="CA1325" s="1085"/>
      <c r="CB1325" s="1079"/>
      <c r="CC1325" s="949">
        <f t="shared" si="563"/>
        <v>0</v>
      </c>
    </row>
    <row r="1326" spans="1:81" ht="18" customHeight="1">
      <c r="A1326" s="1180"/>
      <c r="B1326" s="1134" t="s">
        <v>228</v>
      </c>
      <c r="C1326" s="1135"/>
      <c r="D1326" s="59" t="str">
        <f>IF(職員設定!$V$8="","",職員設定!$V$8)</f>
        <v>通勤手当</v>
      </c>
      <c r="E1326" s="156">
        <v>3780</v>
      </c>
      <c r="F1326" s="2"/>
      <c r="G1326" s="29" t="s">
        <v>90</v>
      </c>
      <c r="H1326" s="165" t="s">
        <v>79</v>
      </c>
      <c r="I1326" s="59" t="str">
        <f>IF(職員設定!$V$8="","",職員設定!$V$8)</f>
        <v>通勤手当</v>
      </c>
      <c r="J1326" s="156">
        <v>3780</v>
      </c>
      <c r="K1326" s="2"/>
      <c r="L1326" s="29" t="s">
        <v>90</v>
      </c>
      <c r="M1326" s="165" t="s">
        <v>79</v>
      </c>
      <c r="N1326" s="59" t="str">
        <f>IF(職員設定!$V$8="","",職員設定!$V$8)</f>
        <v>通勤手当</v>
      </c>
      <c r="O1326" s="151">
        <v>2700</v>
      </c>
      <c r="P1326" s="2"/>
      <c r="Q1326" s="299" t="s">
        <v>79</v>
      </c>
      <c r="R1326" s="165" t="s">
        <v>79</v>
      </c>
      <c r="S1326" s="59" t="str">
        <f>IF(職員設定!$V$8="","",職員設定!$V$8)</f>
        <v>通勤手当</v>
      </c>
      <c r="T1326" s="151">
        <v>3780</v>
      </c>
      <c r="U1326" s="2"/>
      <c r="V1326" s="299" t="s">
        <v>79</v>
      </c>
      <c r="W1326" s="165" t="s">
        <v>79</v>
      </c>
      <c r="X1326" s="59" t="str">
        <f>IF(職員設定!$V$8="","",職員設定!$V$8)</f>
        <v>通勤手当</v>
      </c>
      <c r="Y1326" s="151">
        <v>4140</v>
      </c>
      <c r="Z1326" s="2"/>
      <c r="AA1326" s="299" t="s">
        <v>79</v>
      </c>
      <c r="AB1326" s="165" t="s">
        <v>79</v>
      </c>
      <c r="AC1326" s="59" t="str">
        <f>IF(職員設定!$V$8="","",職員設定!$V$8)</f>
        <v>通勤手当</v>
      </c>
      <c r="AD1326" s="151" t="str">
        <f>IF(AD1283&lt;&gt;"",職員設定!$V$31,"0")</f>
        <v>0</v>
      </c>
      <c r="AE1326" s="2"/>
      <c r="AF1326" s="299" t="s">
        <v>79</v>
      </c>
      <c r="AG1326" s="165" t="s">
        <v>79</v>
      </c>
      <c r="AH1326" s="59" t="str">
        <f>IF(職員設定!$V$8="","",職員設定!$V$8)</f>
        <v>通勤手当</v>
      </c>
      <c r="AI1326" s="151" t="str">
        <f>IF(AI1283&lt;&gt;"",職員設定!$V$31,"0")</f>
        <v>0</v>
      </c>
      <c r="AJ1326" s="2"/>
      <c r="AK1326" s="299" t="s">
        <v>79</v>
      </c>
      <c r="AL1326" s="165" t="s">
        <v>79</v>
      </c>
      <c r="AM1326" s="59" t="str">
        <f>IF(職員設定!$V$8="","",職員設定!$V$8)</f>
        <v>通勤手当</v>
      </c>
      <c r="AN1326" s="151" t="str">
        <f>IF(AN1283&lt;&gt;"",職員設定!$V$31,"0")</f>
        <v>0</v>
      </c>
      <c r="AO1326" s="2"/>
      <c r="AP1326" s="299" t="s">
        <v>79</v>
      </c>
      <c r="AQ1326" s="165" t="s">
        <v>79</v>
      </c>
      <c r="AR1326" s="59" t="str">
        <f>IF(職員設定!$V$8="","",職員設定!$V$8)</f>
        <v>通勤手当</v>
      </c>
      <c r="AS1326" s="151" t="str">
        <f>IF(AS1283&lt;&gt;"",職員設定!$V$31,"0")</f>
        <v>0</v>
      </c>
      <c r="AT1326" s="2"/>
      <c r="AU1326" s="299" t="s">
        <v>79</v>
      </c>
      <c r="AV1326" s="165" t="s">
        <v>79</v>
      </c>
      <c r="AW1326" s="59" t="str">
        <f>IF(職員設定!$V$8="","",職員設定!$V$8)</f>
        <v>通勤手当</v>
      </c>
      <c r="AX1326" s="151" t="str">
        <f>IF(AX1283&lt;&gt;"",職員設定!$V$31,"0")</f>
        <v>0</v>
      </c>
      <c r="AY1326" s="2"/>
      <c r="AZ1326" s="299" t="s">
        <v>79</v>
      </c>
      <c r="BA1326" s="165" t="s">
        <v>79</v>
      </c>
      <c r="BB1326" s="59" t="str">
        <f>IF(職員設定!$V$8="","",職員設定!$V$8)</f>
        <v>通勤手当</v>
      </c>
      <c r="BC1326" s="151" t="str">
        <f>IF(BC1283&lt;&gt;"",職員設定!$V$31,"0")</f>
        <v>0</v>
      </c>
      <c r="BD1326" s="2"/>
      <c r="BE1326" s="299" t="s">
        <v>79</v>
      </c>
      <c r="BF1326" s="165" t="s">
        <v>79</v>
      </c>
      <c r="BG1326" s="59" t="str">
        <f>IF(職員設定!$V$8="","",職員設定!$V$8)</f>
        <v>通勤手当</v>
      </c>
      <c r="BH1326" s="151" t="str">
        <f>IF(BH1283&lt;&gt;"",職員設定!$V$31,"0")</f>
        <v>0</v>
      </c>
      <c r="BI1326" s="2"/>
      <c r="BJ1326" s="299" t="s">
        <v>79</v>
      </c>
      <c r="BK1326" s="165" t="s">
        <v>79</v>
      </c>
      <c r="BL1326" s="95"/>
      <c r="BM1326" s="159"/>
      <c r="BN1326" s="2"/>
      <c r="BO1326" s="29" t="s">
        <v>79</v>
      </c>
      <c r="BP1326" s="165" t="s">
        <v>116</v>
      </c>
      <c r="BQ1326" s="95"/>
      <c r="BR1326" s="159"/>
      <c r="BS1326" s="2"/>
      <c r="BT1326" s="29" t="s">
        <v>79</v>
      </c>
      <c r="BU1326" s="165" t="s">
        <v>116</v>
      </c>
      <c r="BV1326" s="95"/>
      <c r="BW1326" s="159"/>
      <c r="BX1326" s="2"/>
      <c r="BY1326" s="29" t="s">
        <v>79</v>
      </c>
      <c r="BZ1326" s="165" t="s">
        <v>116</v>
      </c>
      <c r="CA1326" s="290" t="s">
        <v>14</v>
      </c>
      <c r="CB1326" s="290" t="s">
        <v>14</v>
      </c>
      <c r="CC1326" s="603" t="s">
        <v>121</v>
      </c>
    </row>
    <row r="1327" spans="1:81" ht="18" customHeight="1">
      <c r="A1327" s="1180"/>
      <c r="B1327" s="1134"/>
      <c r="C1327" s="1135"/>
      <c r="D1327" s="61" t="str">
        <f>IF(職員設定!$W$8="","",職員設定!$W$8)</f>
        <v>課税通勤手当</v>
      </c>
      <c r="E1327" s="156">
        <f>IF(E1283&lt;&gt;"",職員設定!$W$31,"0")</f>
        <v>0</v>
      </c>
      <c r="F1327" s="2"/>
      <c r="G1327" s="1093">
        <f>SUM(G1283:G1321)-G1322</f>
        <v>30333</v>
      </c>
      <c r="H1327" s="1102">
        <f>SUM(H1283:H1321)-H1322</f>
        <v>4045</v>
      </c>
      <c r="I1327" s="61" t="str">
        <f>IF(職員設定!$W$8="","",職員設定!$W$8)</f>
        <v>課税通勤手当</v>
      </c>
      <c r="J1327" s="156">
        <f>IF(J1283&lt;&gt;"",職員設定!$W$31,"0")</f>
        <v>0</v>
      </c>
      <c r="K1327" s="2"/>
      <c r="L1327" s="1093">
        <f>SUM(L1283:L1321)-L1322</f>
        <v>30111</v>
      </c>
      <c r="M1327" s="1102">
        <f>SUM(M1283:M1321)-M1322</f>
        <v>4015</v>
      </c>
      <c r="N1327" s="61" t="str">
        <f>IF(職員設定!$W$8="","",職員設定!$W$8)</f>
        <v>課税通勤手当</v>
      </c>
      <c r="O1327" s="151">
        <f>IF(O1283&lt;&gt;"",職員設定!$W$31,"0")</f>
        <v>0</v>
      </c>
      <c r="P1327" s="2"/>
      <c r="Q1327" s="999">
        <f>SUM(Q1283:Q1321)-Q1322</f>
        <v>30611</v>
      </c>
      <c r="R1327" s="992">
        <f>SUM(R1283:R1321)-R1322</f>
        <v>4082</v>
      </c>
      <c r="S1327" s="61" t="str">
        <f>IF(職員設定!$W$8="","",職員設定!$W$8)</f>
        <v>課税通勤手当</v>
      </c>
      <c r="T1327" s="151">
        <f>IF(T1283&lt;&gt;"",職員設定!$W$31,"0")</f>
        <v>0</v>
      </c>
      <c r="U1327" s="2"/>
      <c r="V1327" s="999">
        <f>SUM(V1283:V1321)-V1322</f>
        <v>30144</v>
      </c>
      <c r="W1327" s="992">
        <f>SUM(W1283:W1321)-W1322</f>
        <v>4020</v>
      </c>
      <c r="X1327" s="61" t="str">
        <f>IF(職員設定!$W$8="","",職員設定!$W$8)</f>
        <v>課税通勤手当</v>
      </c>
      <c r="Y1327" s="151">
        <f>IF(Y1283&lt;&gt;"",職員設定!$W$31,"0")</f>
        <v>0</v>
      </c>
      <c r="Z1327" s="2"/>
      <c r="AA1327" s="999">
        <f>SUM(AA1283:AA1321)-AA1322</f>
        <v>30079</v>
      </c>
      <c r="AB1327" s="992">
        <f>SUM(AB1283:AB1321)-AB1322</f>
        <v>4010</v>
      </c>
      <c r="AC1327" s="61" t="str">
        <f>IF(職員設定!$W$8="","",職員設定!$W$8)</f>
        <v>課税通勤手当</v>
      </c>
      <c r="AD1327" s="151" t="str">
        <f>IF(AD1283&lt;&gt;"",職員設定!$W$31,"0")</f>
        <v>0</v>
      </c>
      <c r="AE1327" s="2"/>
      <c r="AF1327" s="999">
        <f>SUM(AF1283:AF1321)-AF1322</f>
        <v>0</v>
      </c>
      <c r="AG1327" s="992">
        <f>SUM(AG1283:AG1321)-AG1322</f>
        <v>0</v>
      </c>
      <c r="AH1327" s="61" t="str">
        <f>IF(職員設定!$W$8="","",職員設定!$W$8)</f>
        <v>課税通勤手当</v>
      </c>
      <c r="AI1327" s="151" t="str">
        <f>IF(AI1283&lt;&gt;"",職員設定!$W$31,"0")</f>
        <v>0</v>
      </c>
      <c r="AJ1327" s="2"/>
      <c r="AK1327" s="999">
        <f>SUM(AK1283:AK1321)-AK1322</f>
        <v>0</v>
      </c>
      <c r="AL1327" s="992">
        <f>SUM(AL1283:AL1321)-AL1322</f>
        <v>0</v>
      </c>
      <c r="AM1327" s="61" t="str">
        <f>IF(職員設定!$W$8="","",職員設定!$W$8)</f>
        <v>課税通勤手当</v>
      </c>
      <c r="AN1327" s="151" t="str">
        <f>IF(AN1283&lt;&gt;"",職員設定!$W$31,"0")</f>
        <v>0</v>
      </c>
      <c r="AO1327" s="2"/>
      <c r="AP1327" s="999">
        <f>SUM(AP1283:AP1321)-AP1322</f>
        <v>0</v>
      </c>
      <c r="AQ1327" s="992">
        <f>SUM(AQ1283:AQ1321)-AQ1322</f>
        <v>0</v>
      </c>
      <c r="AR1327" s="61" t="str">
        <f>IF(職員設定!$W$8="","",職員設定!$W$8)</f>
        <v>課税通勤手当</v>
      </c>
      <c r="AS1327" s="151" t="str">
        <f>IF(AS1283&lt;&gt;"",職員設定!$W$31,"0")</f>
        <v>0</v>
      </c>
      <c r="AT1327" s="2"/>
      <c r="AU1327" s="999">
        <f>SUM(AU1283:AU1321)-AU1322</f>
        <v>0</v>
      </c>
      <c r="AV1327" s="992">
        <f>SUM(AV1283:AV1321)-AV1322</f>
        <v>0</v>
      </c>
      <c r="AW1327" s="61" t="str">
        <f>IF(職員設定!$W$8="","",職員設定!$W$8)</f>
        <v>課税通勤手当</v>
      </c>
      <c r="AX1327" s="151" t="str">
        <f>IF(AX1283&lt;&gt;"",職員設定!$W$31,"0")</f>
        <v>0</v>
      </c>
      <c r="AY1327" s="2"/>
      <c r="AZ1327" s="999">
        <f>SUM(AZ1283:AZ1321)-AZ1322</f>
        <v>0</v>
      </c>
      <c r="BA1327" s="992">
        <f>SUM(BA1283:BA1321)-BA1322</f>
        <v>0</v>
      </c>
      <c r="BB1327" s="61" t="str">
        <f>IF(職員設定!$W$8="","",職員設定!$W$8)</f>
        <v>課税通勤手当</v>
      </c>
      <c r="BC1327" s="151" t="str">
        <f>IF(BC1283&lt;&gt;"",職員設定!$W$31,"0")</f>
        <v>0</v>
      </c>
      <c r="BD1327" s="2"/>
      <c r="BE1327" s="999">
        <f>SUM(BE1283:BE1321)-BE1322</f>
        <v>0</v>
      </c>
      <c r="BF1327" s="992">
        <f>SUM(BF1283:BF1321)-BF1322</f>
        <v>0</v>
      </c>
      <c r="BG1327" s="61" t="str">
        <f>IF(職員設定!$W$8="","",職員設定!$W$8)</f>
        <v>課税通勤手当</v>
      </c>
      <c r="BH1327" s="151" t="str">
        <f>IF(BH1283&lt;&gt;"",職員設定!$W$31,"0")</f>
        <v>0</v>
      </c>
      <c r="BI1327" s="2"/>
      <c r="BJ1327" s="999">
        <f>SUM(BJ1283:BJ1321)-BJ1322</f>
        <v>0</v>
      </c>
      <c r="BK1327" s="992">
        <f>SUM(BK1283:BK1321)-BK1322</f>
        <v>0</v>
      </c>
      <c r="BL1327" s="97"/>
      <c r="BM1327" s="159"/>
      <c r="BN1327" s="2"/>
      <c r="BO1327" s="999">
        <f>SUM(BO1283:BO1321)-BO1322</f>
        <v>0</v>
      </c>
      <c r="BP1327" s="957">
        <f>SUM(BP1283:BP1321)-BP1322</f>
        <v>0</v>
      </c>
      <c r="BQ1327" s="97"/>
      <c r="BR1327" s="159"/>
      <c r="BS1327" s="2"/>
      <c r="BT1327" s="999">
        <f>SUM(BT1283:BT1321)-BT1322</f>
        <v>0</v>
      </c>
      <c r="BU1327" s="957">
        <f>SUM(BU1283:BU1321)-BU1322</f>
        <v>0</v>
      </c>
      <c r="BV1327" s="97"/>
      <c r="BW1327" s="159"/>
      <c r="BX1327" s="2"/>
      <c r="BY1327" s="999">
        <f>SUM(BY1283:BY1321)-BY1322</f>
        <v>0</v>
      </c>
      <c r="BZ1327" s="957">
        <f>SUM(BZ1283:BZ1321)-BZ1322</f>
        <v>0</v>
      </c>
      <c r="CA1327" s="1089">
        <f>SUM(CA1283:CA1321)-CA1322</f>
        <v>171450</v>
      </c>
      <c r="CB1327" s="1088">
        <f>SUM(CB1283:CB1321)-CB1322</f>
        <v>8060</v>
      </c>
      <c r="CC1327" s="1015" t="str">
        <f>IF(BZ1327+BU1327+BP1327+BK1327+BF1327+BA1327+AV1327+AQ1327+AL1327+AG1327+AB1327+W1327+R1327+CB1338+CC1338-CC1339-CB1339=0,"〇",BZ1327+BU1327+BP1327+BK1327+BF1327+BA1327+AV1327+AQ1327+AL1327+AG1327+AB1327+W1327+R1327+CB1338+CC1338-CC1339-CB1339)</f>
        <v>〇</v>
      </c>
    </row>
    <row r="1328" spans="1:81" ht="18" customHeight="1">
      <c r="A1328" s="1180"/>
      <c r="B1328" s="1134"/>
      <c r="C1328" s="1135"/>
      <c r="D1328" s="62" t="str">
        <f>IF(職員設定!$X$8="","",職員設定!$X$8)</f>
        <v>名称</v>
      </c>
      <c r="E1328" s="157">
        <f>IF(E1283&lt;&gt;"",職員設定!$X$31,"0")</f>
        <v>0</v>
      </c>
      <c r="F1328" s="2"/>
      <c r="G1328" s="1046"/>
      <c r="H1328" s="1096"/>
      <c r="I1328" s="62" t="str">
        <f>IF(職員設定!$X$8="","",職員設定!$X$8)</f>
        <v>名称</v>
      </c>
      <c r="J1328" s="157">
        <f>IF(J1283&lt;&gt;"",職員設定!$X$31,"0")</f>
        <v>0</v>
      </c>
      <c r="K1328" s="2"/>
      <c r="L1328" s="1046"/>
      <c r="M1328" s="1096"/>
      <c r="N1328" s="62" t="str">
        <f>IF(職員設定!$X$8="","",職員設定!$X$8)</f>
        <v>名称</v>
      </c>
      <c r="O1328" s="152">
        <f>IF(O1283&lt;&gt;"",職員設定!$X$31,"0")</f>
        <v>0</v>
      </c>
      <c r="P1328" s="2"/>
      <c r="Q1328" s="974"/>
      <c r="R1328" s="993"/>
      <c r="S1328" s="62" t="str">
        <f>IF(職員設定!$X$8="","",職員設定!$X$8)</f>
        <v>名称</v>
      </c>
      <c r="T1328" s="152">
        <f>IF(T1283&lt;&gt;"",職員設定!$X$31,"0")</f>
        <v>0</v>
      </c>
      <c r="U1328" s="2"/>
      <c r="V1328" s="974"/>
      <c r="W1328" s="993"/>
      <c r="X1328" s="62" t="str">
        <f>IF(職員設定!$X$8="","",職員設定!$X$8)</f>
        <v>名称</v>
      </c>
      <c r="Y1328" s="152">
        <f>IF(Y1283&lt;&gt;"",職員設定!$X$31,"0")</f>
        <v>0</v>
      </c>
      <c r="Z1328" s="2"/>
      <c r="AA1328" s="974"/>
      <c r="AB1328" s="993"/>
      <c r="AC1328" s="62" t="str">
        <f>IF(職員設定!$X$8="","",職員設定!$X$8)</f>
        <v>名称</v>
      </c>
      <c r="AD1328" s="152" t="str">
        <f>IF(AD1283&lt;&gt;"",職員設定!$X$31,"0")</f>
        <v>0</v>
      </c>
      <c r="AE1328" s="2"/>
      <c r="AF1328" s="974"/>
      <c r="AG1328" s="993"/>
      <c r="AH1328" s="62" t="str">
        <f>IF(職員設定!$X$8="","",職員設定!$X$8)</f>
        <v>名称</v>
      </c>
      <c r="AI1328" s="152" t="str">
        <f>IF(AI1283&lt;&gt;"",職員設定!$X$31,"0")</f>
        <v>0</v>
      </c>
      <c r="AJ1328" s="2"/>
      <c r="AK1328" s="974"/>
      <c r="AL1328" s="993"/>
      <c r="AM1328" s="62" t="str">
        <f>IF(職員設定!$X$8="","",職員設定!$X$8)</f>
        <v>名称</v>
      </c>
      <c r="AN1328" s="152" t="str">
        <f>IF(AN1283&lt;&gt;"",職員設定!$X$31,"0")</f>
        <v>0</v>
      </c>
      <c r="AO1328" s="2"/>
      <c r="AP1328" s="974"/>
      <c r="AQ1328" s="993"/>
      <c r="AR1328" s="62" t="str">
        <f>IF(職員設定!$X$8="","",職員設定!$X$8)</f>
        <v>名称</v>
      </c>
      <c r="AS1328" s="152" t="str">
        <f>IF(AS1283&lt;&gt;"",職員設定!$X$31,"0")</f>
        <v>0</v>
      </c>
      <c r="AT1328" s="2"/>
      <c r="AU1328" s="974"/>
      <c r="AV1328" s="993"/>
      <c r="AW1328" s="62" t="str">
        <f>IF(職員設定!$X$8="","",職員設定!$X$8)</f>
        <v>名称</v>
      </c>
      <c r="AX1328" s="152" t="str">
        <f>IF(AX1283&lt;&gt;"",職員設定!$X$31,"0")</f>
        <v>0</v>
      </c>
      <c r="AY1328" s="2"/>
      <c r="AZ1328" s="974"/>
      <c r="BA1328" s="993"/>
      <c r="BB1328" s="62" t="str">
        <f>IF(職員設定!$X$8="","",職員設定!$X$8)</f>
        <v>名称</v>
      </c>
      <c r="BC1328" s="152" t="str">
        <f>IF(BC1283&lt;&gt;"",職員設定!$X$31,"0")</f>
        <v>0</v>
      </c>
      <c r="BD1328" s="2"/>
      <c r="BE1328" s="974"/>
      <c r="BF1328" s="993"/>
      <c r="BG1328" s="62" t="str">
        <f>IF(職員設定!$X$8="","",職員設定!$X$8)</f>
        <v>名称</v>
      </c>
      <c r="BH1328" s="152" t="str">
        <f>IF(BH1283&lt;&gt;"",職員設定!$X$31,"0")</f>
        <v>0</v>
      </c>
      <c r="BI1328" s="2"/>
      <c r="BJ1328" s="974"/>
      <c r="BK1328" s="993"/>
      <c r="BL1328" s="99"/>
      <c r="BM1328" s="160"/>
      <c r="BN1328" s="2"/>
      <c r="BO1328" s="974"/>
      <c r="BP1328" s="958"/>
      <c r="BQ1328" s="99"/>
      <c r="BR1328" s="160"/>
      <c r="BS1328" s="2"/>
      <c r="BT1328" s="974"/>
      <c r="BU1328" s="958"/>
      <c r="BV1328" s="99"/>
      <c r="BW1328" s="160"/>
      <c r="BX1328" s="2"/>
      <c r="BY1328" s="974"/>
      <c r="BZ1328" s="958"/>
      <c r="CA1328" s="1004"/>
      <c r="CB1328" s="1020"/>
      <c r="CC1328" s="1016"/>
    </row>
    <row r="1329" spans="1:81" ht="18" customHeight="1" thickBot="1">
      <c r="A1329" s="1180"/>
      <c r="B1329" s="1136"/>
      <c r="C1329" s="1137"/>
      <c r="D1329" s="63" t="str">
        <f>IF(職員設定!$Y$8="","",職員設定!$Y$8)</f>
        <v>名称</v>
      </c>
      <c r="E1329" s="158">
        <f>IF(E1283&lt;&gt;"",職員設定!$Y$31,"0")</f>
        <v>0</v>
      </c>
      <c r="F1329" s="2"/>
      <c r="G1329" s="1094"/>
      <c r="H1329" s="1097"/>
      <c r="I1329" s="63" t="str">
        <f>IF(職員設定!$Y$8="","",職員設定!$Y$8)</f>
        <v>名称</v>
      </c>
      <c r="J1329" s="158">
        <f>IF(J1283&lt;&gt;"",職員設定!$Y$31,"0")</f>
        <v>0</v>
      </c>
      <c r="K1329" s="2"/>
      <c r="L1329" s="1094"/>
      <c r="M1329" s="1097"/>
      <c r="N1329" s="63" t="str">
        <f>IF(職員設定!$Y$8="","",職員設定!$Y$8)</f>
        <v>名称</v>
      </c>
      <c r="O1329" s="153">
        <f>IF(O1283&lt;&gt;"",職員設定!$Y$31,"0")</f>
        <v>0</v>
      </c>
      <c r="P1329" s="24"/>
      <c r="Q1329" s="975"/>
      <c r="R1329" s="994"/>
      <c r="S1329" s="63" t="str">
        <f>IF(職員設定!$Y$8="","",職員設定!$Y$8)</f>
        <v>名称</v>
      </c>
      <c r="T1329" s="153">
        <f>IF(T1283&lt;&gt;"",職員設定!$Y$31,"0")</f>
        <v>0</v>
      </c>
      <c r="U1329" s="24"/>
      <c r="V1329" s="975"/>
      <c r="W1329" s="994"/>
      <c r="X1329" s="63" t="str">
        <f>IF(職員設定!$Y$8="","",職員設定!$Y$8)</f>
        <v>名称</v>
      </c>
      <c r="Y1329" s="153">
        <f>IF(Y1283&lt;&gt;"",職員設定!$Y$31,"0")</f>
        <v>0</v>
      </c>
      <c r="Z1329" s="24"/>
      <c r="AA1329" s="975"/>
      <c r="AB1329" s="994"/>
      <c r="AC1329" s="63" t="str">
        <f>IF(職員設定!$Y$8="","",職員設定!$Y$8)</f>
        <v>名称</v>
      </c>
      <c r="AD1329" s="153" t="str">
        <f>IF(AD1283&lt;&gt;"",職員設定!$Y$31,"0")</f>
        <v>0</v>
      </c>
      <c r="AE1329" s="24"/>
      <c r="AF1329" s="975"/>
      <c r="AG1329" s="994"/>
      <c r="AH1329" s="63" t="str">
        <f>IF(職員設定!$Y$8="","",職員設定!$Y$8)</f>
        <v>名称</v>
      </c>
      <c r="AI1329" s="153" t="str">
        <f>IF(AI1283&lt;&gt;"",職員設定!$Y$31,"0")</f>
        <v>0</v>
      </c>
      <c r="AJ1329" s="24"/>
      <c r="AK1329" s="975"/>
      <c r="AL1329" s="994"/>
      <c r="AM1329" s="63" t="str">
        <f>IF(職員設定!$Y$8="","",職員設定!$Y$8)</f>
        <v>名称</v>
      </c>
      <c r="AN1329" s="153" t="str">
        <f>IF(AN1283&lt;&gt;"",職員設定!$Y$31,"0")</f>
        <v>0</v>
      </c>
      <c r="AO1329" s="24"/>
      <c r="AP1329" s="975"/>
      <c r="AQ1329" s="994"/>
      <c r="AR1329" s="63" t="str">
        <f>IF(職員設定!$Y$8="","",職員設定!$Y$8)</f>
        <v>名称</v>
      </c>
      <c r="AS1329" s="153" t="str">
        <f>IF(AS1283&lt;&gt;"",職員設定!$Y$31,"0")</f>
        <v>0</v>
      </c>
      <c r="AT1329" s="24"/>
      <c r="AU1329" s="975"/>
      <c r="AV1329" s="994"/>
      <c r="AW1329" s="63" t="str">
        <f>IF(職員設定!$Y$8="","",職員設定!$Y$8)</f>
        <v>名称</v>
      </c>
      <c r="AX1329" s="153" t="str">
        <f>IF(AX1283&lt;&gt;"",職員設定!$Y$31,"0")</f>
        <v>0</v>
      </c>
      <c r="AY1329" s="24"/>
      <c r="AZ1329" s="975"/>
      <c r="BA1329" s="994"/>
      <c r="BB1329" s="63" t="str">
        <f>IF(職員設定!$Y$8="","",職員設定!$Y$8)</f>
        <v>名称</v>
      </c>
      <c r="BC1329" s="153" t="str">
        <f>IF(BC1283&lt;&gt;"",職員設定!$Y$31,"0")</f>
        <v>0</v>
      </c>
      <c r="BD1329" s="24"/>
      <c r="BE1329" s="975"/>
      <c r="BF1329" s="994"/>
      <c r="BG1329" s="63" t="str">
        <f>IF(職員設定!$Y$8="","",職員設定!$Y$8)</f>
        <v>名称</v>
      </c>
      <c r="BH1329" s="153" t="str">
        <f>IF(BH1283&lt;&gt;"",職員設定!$Y$31,"0")</f>
        <v>0</v>
      </c>
      <c r="BI1329" s="24"/>
      <c r="BJ1329" s="975"/>
      <c r="BK1329" s="994"/>
      <c r="BL1329" s="101"/>
      <c r="BM1329" s="161"/>
      <c r="BN1329" s="2"/>
      <c r="BO1329" s="975"/>
      <c r="BP1329" s="959"/>
      <c r="BQ1329" s="101"/>
      <c r="BR1329" s="161"/>
      <c r="BS1329" s="2"/>
      <c r="BT1329" s="975"/>
      <c r="BU1329" s="959"/>
      <c r="BV1329" s="101"/>
      <c r="BW1329" s="161"/>
      <c r="BX1329" s="2"/>
      <c r="BY1329" s="975"/>
      <c r="BZ1329" s="959"/>
      <c r="CA1329" s="1005"/>
      <c r="CB1329" s="1021"/>
      <c r="CC1329" s="1017"/>
    </row>
    <row r="1330" spans="1:81" ht="18" customHeight="1">
      <c r="A1330" s="1180"/>
      <c r="B1330" s="1138"/>
      <c r="C1330" s="1139"/>
      <c r="D1330" s="64" t="s">
        <v>15</v>
      </c>
      <c r="E1330" s="8">
        <f>E1329+E1328+E1327+E1326+E1320+E1316+E1312+E1308+E1304+E1300+E1296+E1293+E1290+E1287+E1284-E1324</f>
        <v>165559</v>
      </c>
      <c r="F1330" s="963" t="str">
        <f>IF(E1331=F1331,"〇","×")</f>
        <v>〇</v>
      </c>
      <c r="G1330" s="964"/>
      <c r="H1330" s="965"/>
      <c r="I1330" s="64" t="s">
        <v>15</v>
      </c>
      <c r="J1330" s="8">
        <f>J1329+J1328+J1327+J1326+J1320+J1316+J1312+J1308+J1304+J1300+J1296+J1293+J1290+J1287+J1284-J1324</f>
        <v>164373</v>
      </c>
      <c r="K1330" s="963" t="str">
        <f>IF(J1331=K1331,"〇","×")</f>
        <v>〇</v>
      </c>
      <c r="L1330" s="964"/>
      <c r="M1330" s="1098"/>
      <c r="N1330" s="64" t="s">
        <v>15</v>
      </c>
      <c r="O1330" s="8">
        <f>O1329+O1328+O1327+O1326+O1320+O1316+O1312+O1308+O1304+O1300+O1296+O1293+O1290+O1287+O1284-O1324</f>
        <v>165962</v>
      </c>
      <c r="P1330" s="963" t="str">
        <f>IF(O1331=P1331,"〇","×")</f>
        <v>〇</v>
      </c>
      <c r="Q1330" s="964"/>
      <c r="R1330" s="965"/>
      <c r="S1330" s="64" t="s">
        <v>15</v>
      </c>
      <c r="T1330" s="8">
        <f>T1329+T1328+T1327+T1326+T1320+T1316+T1312+T1308+T1304+T1300+T1296+T1293+T1290+T1287+T1284-T1324</f>
        <v>164575</v>
      </c>
      <c r="U1330" s="963" t="str">
        <f>IF(T1331=U1331,"〇","×")</f>
        <v>〇</v>
      </c>
      <c r="V1330" s="964"/>
      <c r="W1330" s="965"/>
      <c r="X1330" s="64" t="s">
        <v>15</v>
      </c>
      <c r="Y1330" s="8">
        <f>Y1329+Y1328+Y1327+Y1326+Y1320+Y1316+Y1312+Y1308+Y1304+Y1300+Y1296+Y1293+Y1290+Y1287+Y1284-Y1324</f>
        <v>164531</v>
      </c>
      <c r="Z1330" s="963" t="str">
        <f>IF(Y1331=Z1331,"〇","×")</f>
        <v>〇</v>
      </c>
      <c r="AA1330" s="964"/>
      <c r="AB1330" s="965"/>
      <c r="AC1330" s="64" t="s">
        <v>15</v>
      </c>
      <c r="AD1330" s="8">
        <f>AD1329+AD1328+AD1327+AD1326+AD1320+AD1316+AD1312+AD1308+AD1304+AD1300+AD1296+AD1293+AD1290+AD1287+AD1284-AD1324</f>
        <v>0</v>
      </c>
      <c r="AE1330" s="963" t="str">
        <f>IF(AD1331=AE1331,"〇","×")</f>
        <v>〇</v>
      </c>
      <c r="AF1330" s="964"/>
      <c r="AG1330" s="965"/>
      <c r="AH1330" s="64" t="s">
        <v>15</v>
      </c>
      <c r="AI1330" s="8">
        <f>AI1329+AI1328+AI1327+AI1326+AI1320+AI1316+AI1312+AI1308+AI1304+AI1300+AI1296+AI1293+AI1290+AI1287+AI1284-AI1324</f>
        <v>0</v>
      </c>
      <c r="AJ1330" s="963" t="str">
        <f>IF(AI1331=AJ1331,"〇","×")</f>
        <v>〇</v>
      </c>
      <c r="AK1330" s="964"/>
      <c r="AL1330" s="965"/>
      <c r="AM1330" s="64" t="s">
        <v>15</v>
      </c>
      <c r="AN1330" s="8">
        <f>AN1329+AN1328+AN1327+AN1326+AN1320+AN1316+AN1312+AN1308+AN1304+AN1300+AN1296+AN1293+AN1290+AN1287+AN1284-AN1324</f>
        <v>0</v>
      </c>
      <c r="AO1330" s="963" t="str">
        <f>IF(AN1331=AO1331,"〇","×")</f>
        <v>〇</v>
      </c>
      <c r="AP1330" s="964"/>
      <c r="AQ1330" s="965"/>
      <c r="AR1330" s="64" t="s">
        <v>15</v>
      </c>
      <c r="AS1330" s="8">
        <f>AS1329+AS1328+AS1327+AS1326+AS1320+AS1316+AS1312+AS1308+AS1304+AS1300+AS1296+AS1293+AS1290+AS1287+AS1284-AS1324</f>
        <v>0</v>
      </c>
      <c r="AT1330" s="963" t="str">
        <f>IF(AS1331=AT1331,"〇","×")</f>
        <v>〇</v>
      </c>
      <c r="AU1330" s="964"/>
      <c r="AV1330" s="965"/>
      <c r="AW1330" s="64" t="s">
        <v>15</v>
      </c>
      <c r="AX1330" s="8">
        <f>AX1329+AX1328+AX1327+AX1326+AX1320+AX1316+AX1312+AX1308+AX1304+AX1300+AX1296+AX1293+AX1290+AX1287+AX1284-AX1324</f>
        <v>0</v>
      </c>
      <c r="AY1330" s="963" t="str">
        <f>IF(AX1331=AY1331,"〇","×")</f>
        <v>〇</v>
      </c>
      <c r="AZ1330" s="964"/>
      <c r="BA1330" s="965"/>
      <c r="BB1330" s="64" t="s">
        <v>15</v>
      </c>
      <c r="BC1330" s="8">
        <f>BC1329+BC1328+BC1327+BC1326+BC1320+BC1316+BC1312+BC1308+BC1304+BC1300+BC1296+BC1293+BC1290+BC1287+BC1284-BC1324</f>
        <v>0</v>
      </c>
      <c r="BD1330" s="963" t="str">
        <f>IF(BC1331=BD1331,"〇","×")</f>
        <v>〇</v>
      </c>
      <c r="BE1330" s="964"/>
      <c r="BF1330" s="965"/>
      <c r="BG1330" s="64" t="s">
        <v>15</v>
      </c>
      <c r="BH1330" s="8">
        <f>BH1329+BH1328+BH1327+BH1326+BH1320+BH1316+BH1312+BH1308+BH1304+BH1300+BH1296+BH1293+BH1290+BH1287+BH1284-BH1324</f>
        <v>0</v>
      </c>
      <c r="BI1330" s="963" t="str">
        <f>IF(BH1331=BI1331,"〇","×")</f>
        <v>〇</v>
      </c>
      <c r="BJ1330" s="964"/>
      <c r="BK1330" s="965"/>
      <c r="BL1330" s="64" t="s">
        <v>15</v>
      </c>
      <c r="BM1330" s="8">
        <f>BM1300</f>
        <v>0</v>
      </c>
      <c r="BN1330" s="963" t="str">
        <f>IF(BM1331=BN1331,"〇","×")</f>
        <v>〇</v>
      </c>
      <c r="BO1330" s="964"/>
      <c r="BP1330" s="965"/>
      <c r="BQ1330" s="64" t="s">
        <v>15</v>
      </c>
      <c r="BR1330" s="8">
        <f>BR1300</f>
        <v>0</v>
      </c>
      <c r="BS1330" s="963" t="str">
        <f>IF(BR1331=BS1331,"〇","×")</f>
        <v>〇</v>
      </c>
      <c r="BT1330" s="964"/>
      <c r="BU1330" s="965"/>
      <c r="BV1330" s="64" t="s">
        <v>15</v>
      </c>
      <c r="BW1330" s="8">
        <f>BW1300</f>
        <v>0</v>
      </c>
      <c r="BX1330" s="963" t="str">
        <f>IF(BW1331=BX1331,"〇","×")</f>
        <v>〇</v>
      </c>
      <c r="BY1330" s="964"/>
      <c r="BZ1330" s="965"/>
      <c r="CA1330" s="292">
        <f>BW1330+BR1330+BM1330+BH1330+BC1330+AX1330+AS1330+AN1330+AI1330+AD1330+Y1330+T1330+O1330+J1330+E1330</f>
        <v>825000</v>
      </c>
      <c r="CB1330" s="292"/>
      <c r="CC1330" s="697"/>
    </row>
    <row r="1331" spans="1:81" ht="18" customHeight="1" thickBot="1">
      <c r="A1331" s="1180"/>
      <c r="B1331" s="1149"/>
      <c r="C1331" s="1150"/>
      <c r="D1331" s="65" t="s">
        <v>100</v>
      </c>
      <c r="E1331" s="27">
        <f>E1329+E1328+E1327+E1326+E1319+E1315+E1311+E1307+E1303+E1299+E1295+E1292+E1289+E1286+E1283-E1323</f>
        <v>199937</v>
      </c>
      <c r="F1331" s="981">
        <f>E1330+G1327/F1283+H1327/F1283</f>
        <v>199937</v>
      </c>
      <c r="G1331" s="982"/>
      <c r="H1331" s="359"/>
      <c r="I1331" s="65" t="s">
        <v>100</v>
      </c>
      <c r="J1331" s="27">
        <f>J1329+J1328+J1327+J1326+J1319+J1315+J1311+J1307+J1303+J1299+J1295+J1292+J1289+J1286+J1283-J1323</f>
        <v>198499</v>
      </c>
      <c r="K1331" s="981">
        <f>J1330+L1327/K1283+M1327/K1283</f>
        <v>198499</v>
      </c>
      <c r="L1331" s="982"/>
      <c r="M1331" s="365"/>
      <c r="N1331" s="65" t="s">
        <v>100</v>
      </c>
      <c r="O1331" s="27">
        <f>O1329+O1328+O1327+O1326+O1319+O1315+O1311+O1307+O1303+O1299+O1295+O1292+O1289+O1286+O1283-O1323</f>
        <v>200655</v>
      </c>
      <c r="P1331" s="981">
        <f>O1330+Q1327/P1283+R1327/P1283</f>
        <v>200655</v>
      </c>
      <c r="Q1331" s="982"/>
      <c r="R1331" s="359"/>
      <c r="S1331" s="65" t="s">
        <v>100</v>
      </c>
      <c r="T1331" s="27">
        <f>T1329+T1328+T1327+T1326+T1319+T1315+T1311+T1307+T1303+T1299+T1295+T1292+T1289+T1286+T1283-T1323</f>
        <v>198739</v>
      </c>
      <c r="U1331" s="981">
        <f>T1330+V1327/U1283+W1327/U1283</f>
        <v>198739</v>
      </c>
      <c r="V1331" s="982"/>
      <c r="W1331" s="359"/>
      <c r="X1331" s="65" t="s">
        <v>100</v>
      </c>
      <c r="Y1331" s="27">
        <f>Y1329+Y1328+Y1327+Y1326+Y1319+Y1315+Y1311+Y1307+Y1303+Y1299+Y1295+Y1292+Y1289+Y1286+Y1283-Y1323</f>
        <v>198620</v>
      </c>
      <c r="Z1331" s="981">
        <f>Y1330+AA1327/Z1283+AB1327/Z1283</f>
        <v>198620</v>
      </c>
      <c r="AA1331" s="982"/>
      <c r="AB1331" s="359"/>
      <c r="AC1331" s="65" t="s">
        <v>100</v>
      </c>
      <c r="AD1331" s="27">
        <f>AD1329+AD1328+AD1327+AD1326+AD1319+AD1315+AD1311+AD1307+AD1303+AD1299+AD1295+AD1292+AD1289+AD1286+AD1283-AD1323</f>
        <v>0</v>
      </c>
      <c r="AE1331" s="981">
        <f>AD1330+AF1327/AE1283+AG1327/AE1283</f>
        <v>0</v>
      </c>
      <c r="AF1331" s="982"/>
      <c r="AG1331" s="359"/>
      <c r="AH1331" s="65" t="s">
        <v>100</v>
      </c>
      <c r="AI1331" s="27">
        <f>AI1329+AI1328+AI1327+AI1326+AI1319+AI1315+AI1311+AI1307+AI1303+AI1299+AI1295+AI1292+AI1289+AI1286+AI1283-AI1323</f>
        <v>0</v>
      </c>
      <c r="AJ1331" s="981">
        <f>AI1330+AK1327/AJ1283+AL1327/AJ1283</f>
        <v>0</v>
      </c>
      <c r="AK1331" s="982"/>
      <c r="AL1331" s="359"/>
      <c r="AM1331" s="65" t="s">
        <v>100</v>
      </c>
      <c r="AN1331" s="27">
        <f>AN1329+AN1328+AN1327+AN1326+AN1319+AN1315+AN1311+AN1307+AN1303+AN1299+AN1295+AN1292+AN1289+AN1286+AN1283-AN1323</f>
        <v>0</v>
      </c>
      <c r="AO1331" s="981">
        <f>AN1330+AP1327/AO1283+AQ1327/AO1283</f>
        <v>0</v>
      </c>
      <c r="AP1331" s="982"/>
      <c r="AQ1331" s="359"/>
      <c r="AR1331" s="65" t="s">
        <v>100</v>
      </c>
      <c r="AS1331" s="27">
        <f>AS1329+AS1328+AS1327+AS1326+AS1319+AS1315+AS1311+AS1307+AS1303+AS1299+AS1295+AS1292+AS1289+AS1286+AS1283-AS1323</f>
        <v>0</v>
      </c>
      <c r="AT1331" s="981">
        <f>AS1330+AU1327/AT1283+AV1327/AT1283</f>
        <v>0</v>
      </c>
      <c r="AU1331" s="982"/>
      <c r="AV1331" s="359"/>
      <c r="AW1331" s="65" t="s">
        <v>100</v>
      </c>
      <c r="AX1331" s="27">
        <f>AX1329+AX1328+AX1327+AX1326+AX1319+AX1315+AX1311+AX1307+AX1303+AX1299+AX1295+AX1292+AX1289+AX1286+AX1283-AX1323</f>
        <v>0</v>
      </c>
      <c r="AY1331" s="981">
        <f>AX1330+AZ1327/AY1283+BA1327/AY1283</f>
        <v>0</v>
      </c>
      <c r="AZ1331" s="982"/>
      <c r="BA1331" s="359"/>
      <c r="BB1331" s="65" t="s">
        <v>100</v>
      </c>
      <c r="BC1331" s="27">
        <f>BC1329+BC1328+BC1327+BC1326+BC1319+BC1315+BC1311+BC1307+BC1303+BC1299+BC1295+BC1292+BC1289+BC1286+BC1283-BC1323</f>
        <v>0</v>
      </c>
      <c r="BD1331" s="981">
        <f>BC1330+BE1327/BD1283+BF1327/BD1283</f>
        <v>0</v>
      </c>
      <c r="BE1331" s="982"/>
      <c r="BF1331" s="359"/>
      <c r="BG1331" s="65" t="s">
        <v>100</v>
      </c>
      <c r="BH1331" s="27">
        <f>BH1329+BH1328+BH1327+BH1326+BH1319+BH1315+BH1311+BH1307+BH1303+BH1299+BH1295+BH1292+BH1289+BH1286+BH1283-BH1323</f>
        <v>0</v>
      </c>
      <c r="BI1331" s="981">
        <f>BH1330+BJ1327/BI1283+BK1327/BI1283</f>
        <v>0</v>
      </c>
      <c r="BJ1331" s="982"/>
      <c r="BK1331" s="365"/>
      <c r="BL1331" s="65" t="s">
        <v>100</v>
      </c>
      <c r="BM1331" s="27">
        <f>BM1299</f>
        <v>0</v>
      </c>
      <c r="BN1331" s="981">
        <f>BM1330+BO1327/BN1283+BP1327/BN1283</f>
        <v>0</v>
      </c>
      <c r="BO1331" s="982"/>
      <c r="BP1331" s="359"/>
      <c r="BQ1331" s="65" t="s">
        <v>100</v>
      </c>
      <c r="BR1331" s="27">
        <f>BR1299</f>
        <v>0</v>
      </c>
      <c r="BS1331" s="981">
        <f>BR1330+BT1327/BS1283+BU1327/BS1283</f>
        <v>0</v>
      </c>
      <c r="BT1331" s="982"/>
      <c r="BU1331" s="359"/>
      <c r="BV1331" s="65" t="s">
        <v>100</v>
      </c>
      <c r="BW1331" s="27">
        <f>BW1299</f>
        <v>0</v>
      </c>
      <c r="BX1331" s="981">
        <f>BW1330+BY1327/BX1283+BZ1327/BX1283</f>
        <v>0</v>
      </c>
      <c r="BY1331" s="982"/>
      <c r="BZ1331" s="359"/>
      <c r="CA1331" s="293">
        <f>BW1331+BR1331+BM1331+BH1331+BC1331+AX1331+AS1331+AN1331+AI1331+AD1331+Y1331+T1331+O1331+J1331+E1331</f>
        <v>996450</v>
      </c>
      <c r="CB1331" s="293"/>
      <c r="CC1331" s="698"/>
    </row>
    <row r="1332" spans="1:81" ht="18" customHeight="1" thickTop="1">
      <c r="A1332" s="1180"/>
      <c r="B1332" s="1128" t="s">
        <v>227</v>
      </c>
      <c r="C1332" s="1129"/>
      <c r="D1332" s="66" t="s">
        <v>17</v>
      </c>
      <c r="E1332" s="74">
        <f>IF(E1283="","",職員設定!$L$31)</f>
        <v>170000</v>
      </c>
      <c r="F1332" s="114"/>
      <c r="G1332" s="291"/>
      <c r="H1332" s="67"/>
      <c r="I1332" s="66" t="s">
        <v>17</v>
      </c>
      <c r="J1332" s="74">
        <f>IF(J1283="","",職員設定!$L$31)</f>
        <v>170000</v>
      </c>
      <c r="K1332" s="114"/>
      <c r="L1332" s="291"/>
      <c r="M1332" s="291"/>
      <c r="N1332" s="66" t="s">
        <v>17</v>
      </c>
      <c r="O1332" s="74">
        <f>IF(O1283="","",職員設定!$L$31)</f>
        <v>170000</v>
      </c>
      <c r="P1332" s="950" t="s">
        <v>222</v>
      </c>
      <c r="Q1332" s="951"/>
      <c r="R1332" s="952"/>
      <c r="S1332" s="66" t="s">
        <v>17</v>
      </c>
      <c r="T1332" s="74">
        <f>IF(T1283="","",職員設定!$L$31)</f>
        <v>170000</v>
      </c>
      <c r="U1332" s="950" t="s">
        <v>222</v>
      </c>
      <c r="V1332" s="951"/>
      <c r="W1332" s="952"/>
      <c r="X1332" s="66" t="s">
        <v>17</v>
      </c>
      <c r="Y1332" s="74">
        <f>IF(Y1283="","",職員設定!$L$31)</f>
        <v>170000</v>
      </c>
      <c r="Z1332" s="950" t="s">
        <v>222</v>
      </c>
      <c r="AA1332" s="951"/>
      <c r="AB1332" s="952"/>
      <c r="AC1332" s="66" t="s">
        <v>17</v>
      </c>
      <c r="AD1332" s="74" t="str">
        <f>IF(AD1283="","",職員設定!$L$31)</f>
        <v/>
      </c>
      <c r="AE1332" s="950" t="s">
        <v>222</v>
      </c>
      <c r="AF1332" s="951"/>
      <c r="AG1332" s="952"/>
      <c r="AH1332" s="66" t="s">
        <v>17</v>
      </c>
      <c r="AI1332" s="74" t="str">
        <f>IF(AI1283="","",職員設定!$L$31)</f>
        <v/>
      </c>
      <c r="AJ1332" s="950" t="s">
        <v>222</v>
      </c>
      <c r="AK1332" s="951"/>
      <c r="AL1332" s="952"/>
      <c r="AM1332" s="66" t="s">
        <v>17</v>
      </c>
      <c r="AN1332" s="74" t="str">
        <f>IF(AN1283="","",職員設定!$L$31)</f>
        <v/>
      </c>
      <c r="AO1332" s="950" t="s">
        <v>222</v>
      </c>
      <c r="AP1332" s="951"/>
      <c r="AQ1332" s="952"/>
      <c r="AR1332" s="66" t="s">
        <v>17</v>
      </c>
      <c r="AS1332" s="74" t="str">
        <f>IF(AS1283="","",職員設定!$L$31)</f>
        <v/>
      </c>
      <c r="AT1332" s="950" t="s">
        <v>222</v>
      </c>
      <c r="AU1332" s="951"/>
      <c r="AV1332" s="952"/>
      <c r="AW1332" s="66" t="s">
        <v>17</v>
      </c>
      <c r="AX1332" s="74" t="str">
        <f>IF(AX1283="","",職員設定!$L$31)</f>
        <v/>
      </c>
      <c r="AY1332" s="950" t="s">
        <v>222</v>
      </c>
      <c r="AZ1332" s="951"/>
      <c r="BA1332" s="952"/>
      <c r="BB1332" s="66" t="s">
        <v>17</v>
      </c>
      <c r="BC1332" s="74" t="str">
        <f>IF(BC1283="","",職員設定!$L$31)</f>
        <v/>
      </c>
      <c r="BD1332" s="950" t="s">
        <v>222</v>
      </c>
      <c r="BE1332" s="951"/>
      <c r="BF1332" s="952"/>
      <c r="BG1332" s="66" t="s">
        <v>17</v>
      </c>
      <c r="BH1332" s="74" t="str">
        <f>IF(BH1283="","",職員設定!$L$31)</f>
        <v/>
      </c>
      <c r="BI1332" s="950" t="s">
        <v>222</v>
      </c>
      <c r="BJ1332" s="951"/>
      <c r="BK1332" s="952"/>
      <c r="BL1332" s="66"/>
      <c r="BM1332" s="74"/>
      <c r="BN1332" s="950" t="s">
        <v>222</v>
      </c>
      <c r="BO1332" s="951"/>
      <c r="BP1332" s="952"/>
      <c r="BQ1332" s="66"/>
      <c r="BR1332" s="74"/>
      <c r="BS1332" s="950" t="s">
        <v>222</v>
      </c>
      <c r="BT1332" s="951"/>
      <c r="BU1332" s="952"/>
      <c r="BV1332" s="66"/>
      <c r="BW1332" s="74"/>
      <c r="BX1332" s="950" t="s">
        <v>222</v>
      </c>
      <c r="BY1332" s="951"/>
      <c r="BZ1332" s="952"/>
      <c r="CA1332" s="294"/>
      <c r="CB1332" s="1008" t="s">
        <v>223</v>
      </c>
      <c r="CC1332" s="1010" t="s">
        <v>224</v>
      </c>
    </row>
    <row r="1333" spans="1:81" ht="18" customHeight="1">
      <c r="A1333" s="1180"/>
      <c r="B1333" s="1130"/>
      <c r="C1333" s="1131"/>
      <c r="D1333" s="68" t="s">
        <v>63</v>
      </c>
      <c r="E1333" s="34">
        <v>190000</v>
      </c>
      <c r="F1333" s="1120" t="s">
        <v>104</v>
      </c>
      <c r="G1333" s="1121"/>
      <c r="H1333" s="1148"/>
      <c r="I1333" s="68" t="s">
        <v>63</v>
      </c>
      <c r="J1333" s="34">
        <f>IF(J1283="","",E1333)</f>
        <v>190000</v>
      </c>
      <c r="K1333" s="1120" t="s">
        <v>104</v>
      </c>
      <c r="L1333" s="1121"/>
      <c r="M1333" s="759"/>
      <c r="N1333" s="68" t="s">
        <v>63</v>
      </c>
      <c r="O1333" s="34">
        <f>IF(O1283="","",J1333)</f>
        <v>190000</v>
      </c>
      <c r="P1333" s="1006" t="s">
        <v>221</v>
      </c>
      <c r="Q1333" s="1007"/>
      <c r="R1333" s="537"/>
      <c r="S1333" s="68" t="s">
        <v>63</v>
      </c>
      <c r="T1333" s="34">
        <f>IF(T1283="","",O1333)</f>
        <v>190000</v>
      </c>
      <c r="U1333" s="1006" t="s">
        <v>221</v>
      </c>
      <c r="V1333" s="1007"/>
      <c r="W1333" s="537">
        <v>10000</v>
      </c>
      <c r="X1333" s="68" t="s">
        <v>63</v>
      </c>
      <c r="Y1333" s="34">
        <f>IF(Y1283="","",T1333)</f>
        <v>190000</v>
      </c>
      <c r="Z1333" s="1006" t="s">
        <v>221</v>
      </c>
      <c r="AA1333" s="1007"/>
      <c r="AB1333" s="537">
        <v>10000</v>
      </c>
      <c r="AC1333" s="68" t="s">
        <v>63</v>
      </c>
      <c r="AD1333" s="34" t="str">
        <f>IF(AD1283="","",Y1333)</f>
        <v/>
      </c>
      <c r="AE1333" s="1006" t="s">
        <v>221</v>
      </c>
      <c r="AF1333" s="1007"/>
      <c r="AG1333" s="537"/>
      <c r="AH1333" s="68" t="s">
        <v>63</v>
      </c>
      <c r="AI1333" s="34" t="str">
        <f>IF(AI1283="","",AD1333)</f>
        <v/>
      </c>
      <c r="AJ1333" s="1006" t="s">
        <v>221</v>
      </c>
      <c r="AK1333" s="1007"/>
      <c r="AL1333" s="537"/>
      <c r="AM1333" s="68" t="s">
        <v>63</v>
      </c>
      <c r="AN1333" s="34" t="str">
        <f>IF(AN1283="","",AI1333)</f>
        <v/>
      </c>
      <c r="AO1333" s="1006" t="s">
        <v>221</v>
      </c>
      <c r="AP1333" s="1007"/>
      <c r="AQ1333" s="537"/>
      <c r="AR1333" s="68" t="s">
        <v>63</v>
      </c>
      <c r="AS1333" s="34" t="str">
        <f>IF(AS1283="","",AN1333)</f>
        <v/>
      </c>
      <c r="AT1333" s="1006" t="s">
        <v>221</v>
      </c>
      <c r="AU1333" s="1007"/>
      <c r="AV1333" s="537"/>
      <c r="AW1333" s="68" t="s">
        <v>63</v>
      </c>
      <c r="AX1333" s="34" t="str">
        <f>IF(AX1283="","",AS1333)</f>
        <v/>
      </c>
      <c r="AY1333" s="1006" t="s">
        <v>221</v>
      </c>
      <c r="AZ1333" s="1007"/>
      <c r="BA1333" s="537"/>
      <c r="BB1333" s="68" t="s">
        <v>63</v>
      </c>
      <c r="BC1333" s="34" t="str">
        <f>IF(BC1283="","",AX1333)</f>
        <v/>
      </c>
      <c r="BD1333" s="1006" t="s">
        <v>221</v>
      </c>
      <c r="BE1333" s="1007"/>
      <c r="BF1333" s="537"/>
      <c r="BG1333" s="68" t="s">
        <v>63</v>
      </c>
      <c r="BH1333" s="34" t="str">
        <f>IF(BH1283="","",BC1333)</f>
        <v/>
      </c>
      <c r="BI1333" s="1006" t="s">
        <v>221</v>
      </c>
      <c r="BJ1333" s="1007"/>
      <c r="BK1333" s="537"/>
      <c r="BL1333" s="68"/>
      <c r="BM1333" s="28"/>
      <c r="BN1333" s="529"/>
      <c r="BO1333" s="527"/>
      <c r="BP1333" s="408"/>
      <c r="BQ1333" s="68"/>
      <c r="BR1333" s="28"/>
      <c r="BS1333" s="529"/>
      <c r="BT1333" s="527"/>
      <c r="BU1333" s="408"/>
      <c r="BV1333" s="68"/>
      <c r="BW1333" s="28"/>
      <c r="BX1333" s="529"/>
      <c r="BY1333" s="527"/>
      <c r="BZ1333" s="408"/>
      <c r="CA1333" s="295"/>
      <c r="CB1333" s="1009"/>
      <c r="CC1333" s="1011"/>
    </row>
    <row r="1334" spans="1:81" ht="18" customHeight="1">
      <c r="A1334" s="1180"/>
      <c r="B1334" s="1130"/>
      <c r="C1334" s="1131"/>
      <c r="D1334" s="68" t="s">
        <v>18</v>
      </c>
      <c r="E1334" s="10">
        <f>IF(E1332="","",(E1333-E1332)*F1283)</f>
        <v>20000</v>
      </c>
      <c r="F1334" s="498"/>
      <c r="G1334" s="569">
        <f>ROUND(IF(E1334="",0,E1334*E4+E1334*G4),0)</f>
        <v>2857</v>
      </c>
      <c r="H1334" s="450"/>
      <c r="I1334" s="68" t="s">
        <v>18</v>
      </c>
      <c r="J1334" s="10">
        <f>IF(J1332="","",(J1333-J1332)*K1283)</f>
        <v>20000</v>
      </c>
      <c r="K1334" s="498"/>
      <c r="L1334" s="569">
        <f>ROUND(IF(J1334="",0,J1334*J4+J1334*L4),0)</f>
        <v>2857</v>
      </c>
      <c r="M1334" s="450"/>
      <c r="N1334" s="68" t="s">
        <v>18</v>
      </c>
      <c r="O1334" s="10">
        <f>IF(O1332="","",(O1333-O1332)*P1283)</f>
        <v>20000</v>
      </c>
      <c r="P1334" s="144"/>
      <c r="Q1334" s="569">
        <f>ROUND(IF(O1334="",0,O1334*O4+O1334*Q4),0)</f>
        <v>2857</v>
      </c>
      <c r="R1334" s="520">
        <f>ROUND(IF(R1333="",0,R1333*O4*P1283+R1333*Q4*P1283),0)</f>
        <v>0</v>
      </c>
      <c r="S1334" s="68" t="s">
        <v>18</v>
      </c>
      <c r="T1334" s="10">
        <f>IF(T1332="","",(T1333-T1332)*U1283)</f>
        <v>20000</v>
      </c>
      <c r="U1334" s="144"/>
      <c r="V1334" s="569">
        <f>ROUND(IF(T1334="",0,T1334*T4+T1334*V4),0)</f>
        <v>2857</v>
      </c>
      <c r="W1334" s="520">
        <f>ROUND(IF(W1333="",0,W1333*T4*U1283+W1333*V4*U1283),0)</f>
        <v>1429</v>
      </c>
      <c r="X1334" s="68" t="s">
        <v>18</v>
      </c>
      <c r="Y1334" s="10">
        <f>IF(Y1332="","",(Y1333-Y1332)*Z1283)</f>
        <v>20000</v>
      </c>
      <c r="Z1334" s="144"/>
      <c r="AA1334" s="569">
        <f>ROUND(IF(Y1334="",0,Y1334*Y4+Y1334*AA4),0)</f>
        <v>2857</v>
      </c>
      <c r="AB1334" s="520">
        <f>ROUND(IF(AB1333="",0,AB1333*Y4*Z1283+AB1333*AA4*Z1283),0)</f>
        <v>1429</v>
      </c>
      <c r="AC1334" s="68" t="s">
        <v>18</v>
      </c>
      <c r="AD1334" s="10" t="str">
        <f>IF(AD1332="","",(AD1333-AD1332)*AE1283)</f>
        <v/>
      </c>
      <c r="AE1334" s="144"/>
      <c r="AF1334" s="569">
        <f>ROUND(IF(AD1334="",0,AD1334*AD4+AD1334*AF4),0)</f>
        <v>0</v>
      </c>
      <c r="AG1334" s="520">
        <f>ROUND(IF(AG1333="",0,AG1333*AD4*AE1283+AG1333*AF4*AE1283),0)</f>
        <v>0</v>
      </c>
      <c r="AH1334" s="68" t="s">
        <v>18</v>
      </c>
      <c r="AI1334" s="10" t="str">
        <f>IF(AI1332="","",(AI1333-AI1332)*AJ1283)</f>
        <v/>
      </c>
      <c r="AJ1334" s="144"/>
      <c r="AK1334" s="569">
        <f>ROUND(IF(AI1334="",0,AI1334*AI4+AI1334*AK4),0)</f>
        <v>0</v>
      </c>
      <c r="AL1334" s="520">
        <f>ROUND(IF(AL1333="",0,AL1333*AI4*AJ1283+AL1333*AK4*AJ1283),0)</f>
        <v>0</v>
      </c>
      <c r="AM1334" s="68" t="s">
        <v>18</v>
      </c>
      <c r="AN1334" s="10" t="str">
        <f>IF(AN1332="","",(AN1333-AN1332)*AO1283)</f>
        <v/>
      </c>
      <c r="AO1334" s="144"/>
      <c r="AP1334" s="569">
        <f>ROUND(IF(AN1334="",0,AN1334*AN4+AN1334*AP4),0)</f>
        <v>0</v>
      </c>
      <c r="AQ1334" s="520">
        <f>ROUND(IF(AQ1333="",0,AQ1333*AN4*AO1283+AQ1333*AP4*AO1283),0)</f>
        <v>0</v>
      </c>
      <c r="AR1334" s="68" t="s">
        <v>18</v>
      </c>
      <c r="AS1334" s="10" t="str">
        <f>IF(AS1332="","",(AS1333-AS1332)*AT1283)</f>
        <v/>
      </c>
      <c r="AT1334" s="144"/>
      <c r="AU1334" s="569">
        <f>ROUND(IF(AS1334="",0,AS1334*AS4+AS1334*AU4),0)</f>
        <v>0</v>
      </c>
      <c r="AV1334" s="520">
        <f>ROUND(IF(AV1333="",0,AV1333*AS4*AT1283+AV1333*AU4*AT1283),0)</f>
        <v>0</v>
      </c>
      <c r="AW1334" s="68" t="s">
        <v>18</v>
      </c>
      <c r="AX1334" s="10" t="str">
        <f>IF(AX1332="","",(AX1333-AX1332)*AY1283)</f>
        <v/>
      </c>
      <c r="AY1334" s="144"/>
      <c r="AZ1334" s="569">
        <f>ROUND(IF(AX1334="",0,AX1334*AX4+AX1334*AZ4),0)</f>
        <v>0</v>
      </c>
      <c r="BA1334" s="520">
        <f>ROUND(IF(BA1333="",0,BA1333*AX4*AY1283+BA1333*AZ4*AY1283),0)</f>
        <v>0</v>
      </c>
      <c r="BB1334" s="68" t="s">
        <v>18</v>
      </c>
      <c r="BC1334" s="10" t="str">
        <f>IF(BC1332="","",(BC1333-BC1332)*BD1283)</f>
        <v/>
      </c>
      <c r="BD1334" s="144"/>
      <c r="BE1334" s="569">
        <f>ROUND(IF(BC1334="",0,BC1334*BC4+BC1334*BE4),0)</f>
        <v>0</v>
      </c>
      <c r="BF1334" s="520">
        <f>ROUND(IF(BF1333="",0,BF1333*BC4*BD1283+BF1333*BE4*BD1283),0)</f>
        <v>0</v>
      </c>
      <c r="BG1334" s="68" t="s">
        <v>18</v>
      </c>
      <c r="BH1334" s="10" t="str">
        <f>IF(BH1332="","",(BH1333-BH1332)*BI1283)</f>
        <v/>
      </c>
      <c r="BI1334" s="144"/>
      <c r="BJ1334" s="569">
        <f>ROUND(IF(BH1334="",0,BH1334*BH4+BH1334*BJ4),0)</f>
        <v>0</v>
      </c>
      <c r="BK1334" s="520">
        <f>ROUND(IF(BK1333="",0,BK1333*BH4*BI1283+BK1333*BJ4*BI1283),0)</f>
        <v>0</v>
      </c>
      <c r="BL1334" s="1200" t="s">
        <v>18</v>
      </c>
      <c r="BM1334" s="760"/>
      <c r="BN1334" s="144"/>
      <c r="BO1334" s="565">
        <f>ROUND((BO1327*$BM$4+BO1327*$BO$4),0)</f>
        <v>0</v>
      </c>
      <c r="BP1334" s="567">
        <f>ROUND((BP1327*BM4+BP1327*BO4),0)</f>
        <v>0</v>
      </c>
      <c r="BQ1334" s="1200" t="s">
        <v>18</v>
      </c>
      <c r="BR1334" s="760"/>
      <c r="BS1334" s="144"/>
      <c r="BT1334" s="565">
        <f>ROUND((BT1327*$BR$4+BT1327*$BT$4),0)</f>
        <v>0</v>
      </c>
      <c r="BU1334" s="567">
        <f>ROUND((BU1327*BR4+BU1327*BT4),0)</f>
        <v>0</v>
      </c>
      <c r="BV1334" s="1200" t="s">
        <v>18</v>
      </c>
      <c r="BW1334" s="760"/>
      <c r="BX1334" s="144"/>
      <c r="BY1334" s="565">
        <f>ROUND((BY1327*$BW$4+BY1327*$BY$4),0)</f>
        <v>0</v>
      </c>
      <c r="BZ1334" s="567">
        <f>ROUND((BZ1327*BW4+BZ1327*BY4),0)</f>
        <v>0</v>
      </c>
      <c r="CA1334" s="296"/>
      <c r="CB1334" s="414">
        <f>BZ1334+BU1334+BP1334</f>
        <v>0</v>
      </c>
      <c r="CC1334" s="699">
        <f>BK1334+BF1334+BA1334+AV1334+AQ1334+AL1334+AG1334+AB1334+W1334+R1334</f>
        <v>2858</v>
      </c>
    </row>
    <row r="1335" spans="1:81" ht="18" customHeight="1">
      <c r="A1335" s="1180"/>
      <c r="B1335" s="1130"/>
      <c r="C1335" s="1131"/>
      <c r="D1335" s="68" t="s">
        <v>103</v>
      </c>
      <c r="E1335" s="510" t="s">
        <v>115</v>
      </c>
      <c r="F1335" s="496"/>
      <c r="G1335" s="569">
        <f>ROUND(IF(E1335="対象外",0,E1334*E5),0)</f>
        <v>0</v>
      </c>
      <c r="H1335" s="450"/>
      <c r="I1335" s="68" t="s">
        <v>103</v>
      </c>
      <c r="J1335" s="510" t="s">
        <v>115</v>
      </c>
      <c r="K1335" s="496"/>
      <c r="L1335" s="569">
        <f>ROUND(IF(J1335="対象外",0,J1334*J5),0)</f>
        <v>0</v>
      </c>
      <c r="M1335" s="450"/>
      <c r="N1335" s="68" t="s">
        <v>103</v>
      </c>
      <c r="O1335" s="510" t="s">
        <v>115</v>
      </c>
      <c r="P1335" s="496"/>
      <c r="Q1335" s="569">
        <f>ROUND(IF(O1335="対象外",0,O1334*O5),0)</f>
        <v>0</v>
      </c>
      <c r="R1335" s="520">
        <f>ROUND(IF(OR(O1335="対象外",R1333=""),0,R1333*P1283*O5),0)</f>
        <v>0</v>
      </c>
      <c r="S1335" s="68" t="s">
        <v>103</v>
      </c>
      <c r="T1335" s="510" t="s">
        <v>115</v>
      </c>
      <c r="U1335" s="496"/>
      <c r="V1335" s="569">
        <f>ROUND(IF(T1335="対象外",0,T1334*T5),0)</f>
        <v>0</v>
      </c>
      <c r="W1335" s="520">
        <f>ROUND(IF(OR(T1335="対象外",W1333=""),0,W1333*U1283*T5),0)</f>
        <v>0</v>
      </c>
      <c r="X1335" s="68" t="s">
        <v>103</v>
      </c>
      <c r="Y1335" s="510" t="s">
        <v>115</v>
      </c>
      <c r="Z1335" s="496"/>
      <c r="AA1335" s="569">
        <f>ROUND(IF(Y1335="対象外",0,Y1334*Y5),0)</f>
        <v>0</v>
      </c>
      <c r="AB1335" s="520">
        <f>ROUND(IF(OR(Y1335="対象外",AB1333=""),0,AB1333*Z1283*Y5),0)</f>
        <v>0</v>
      </c>
      <c r="AC1335" s="68" t="s">
        <v>103</v>
      </c>
      <c r="AD1335" s="510" t="s">
        <v>115</v>
      </c>
      <c r="AE1335" s="496"/>
      <c r="AF1335" s="569">
        <f>ROUND(IF(AD1335="対象外",0,AD1334*AD5),0)</f>
        <v>0</v>
      </c>
      <c r="AG1335" s="520">
        <f>ROUND(IF(OR(AD1335="対象外",AG1333=""),0,AG1333*AE1283*AD5),0)</f>
        <v>0</v>
      </c>
      <c r="AH1335" s="68" t="s">
        <v>103</v>
      </c>
      <c r="AI1335" s="510" t="s">
        <v>115</v>
      </c>
      <c r="AJ1335" s="496"/>
      <c r="AK1335" s="569">
        <f>ROUND(IF(AI1335="対象外",0,AI1334*AI5),0)</f>
        <v>0</v>
      </c>
      <c r="AL1335" s="520">
        <f>ROUND(IF(OR(AI1335="対象外",AL1333=""),0,AL1333*AJ1283*AI5),0)</f>
        <v>0</v>
      </c>
      <c r="AM1335" s="68" t="s">
        <v>103</v>
      </c>
      <c r="AN1335" s="510" t="s">
        <v>115</v>
      </c>
      <c r="AO1335" s="496"/>
      <c r="AP1335" s="569">
        <f>ROUND(IF(AN1335="対象外",0,AN1334*AN5),0)</f>
        <v>0</v>
      </c>
      <c r="AQ1335" s="520">
        <f>ROUND(IF(OR(AN1335="対象外",AQ1333=""),0,AQ1333*AO1283*AN5),0)</f>
        <v>0</v>
      </c>
      <c r="AR1335" s="68" t="s">
        <v>103</v>
      </c>
      <c r="AS1335" s="510" t="s">
        <v>115</v>
      </c>
      <c r="AT1335" s="496"/>
      <c r="AU1335" s="569">
        <f>ROUND(IF(AS1335="対象外",0,AS1334*AS5),0)</f>
        <v>0</v>
      </c>
      <c r="AV1335" s="520">
        <f>ROUND(IF(OR(AS1335="対象外",AV1333=""),0,AV1333*AT1283*AS5),0)</f>
        <v>0</v>
      </c>
      <c r="AW1335" s="68" t="s">
        <v>103</v>
      </c>
      <c r="AX1335" s="510" t="s">
        <v>115</v>
      </c>
      <c r="AY1335" s="496"/>
      <c r="AZ1335" s="569">
        <f>ROUND(IF(AX1335="対象外",0,AX1334*AX5),0)</f>
        <v>0</v>
      </c>
      <c r="BA1335" s="520">
        <f>ROUND(IF(OR(AX1335="対象外",BA1333=""),0,BA1333*AY1283*AX5),0)</f>
        <v>0</v>
      </c>
      <c r="BB1335" s="68" t="s">
        <v>103</v>
      </c>
      <c r="BC1335" s="510" t="s">
        <v>115</v>
      </c>
      <c r="BD1335" s="496"/>
      <c r="BE1335" s="569">
        <f>ROUND(IF(BC1335="対象外",0,BC1334*BC5),0)</f>
        <v>0</v>
      </c>
      <c r="BF1335" s="520">
        <f>ROUND(IF(OR(BC1335="対象外",BF1333=""),0,BF1333*BD1283*BC5),0)</f>
        <v>0</v>
      </c>
      <c r="BG1335" s="68" t="s">
        <v>103</v>
      </c>
      <c r="BH1335" s="510" t="s">
        <v>115</v>
      </c>
      <c r="BI1335" s="496"/>
      <c r="BJ1335" s="569">
        <f>ROUND(IF(BH1335="対象外",0,BH1334*BH5),0)</f>
        <v>0</v>
      </c>
      <c r="BK1335" s="520">
        <f>ROUND(IF(OR(BH1335="対象外",BK1333=""),0,BK1333*BI1283*BH5),0)</f>
        <v>0</v>
      </c>
      <c r="BL1335" s="68" t="s">
        <v>103</v>
      </c>
      <c r="BM1335" s="510" t="s">
        <v>115</v>
      </c>
      <c r="BN1335" s="496"/>
      <c r="BO1335" s="565">
        <f>ROUND(IF(BM1335="対象",BO1327*$BM$5,0),0)</f>
        <v>0</v>
      </c>
      <c r="BP1335" s="567">
        <f>ROUND(IF(BM1335="対象外",0,BP1327*BM5),0)</f>
        <v>0</v>
      </c>
      <c r="BQ1335" s="68" t="s">
        <v>103</v>
      </c>
      <c r="BR1335" s="510" t="s">
        <v>115</v>
      </c>
      <c r="BS1335" s="496"/>
      <c r="BT1335" s="565">
        <f>ROUND(IF(BR1335="対象",BT1327*$BR$5,0),0)</f>
        <v>0</v>
      </c>
      <c r="BU1335" s="567">
        <f>ROUND(IF(BR1335="対象外",0,BU1327*BR5),0)</f>
        <v>0</v>
      </c>
      <c r="BV1335" s="68" t="s">
        <v>103</v>
      </c>
      <c r="BW1335" s="510" t="s">
        <v>115</v>
      </c>
      <c r="BX1335" s="496"/>
      <c r="BY1335" s="565">
        <f>ROUND(IF(BW1335="対象",BY1327*$BW$5,0),0)</f>
        <v>0</v>
      </c>
      <c r="BZ1335" s="567">
        <f>ROUND(IF(BW1335="対象外",0,BZ1327*BW5),0)</f>
        <v>0</v>
      </c>
      <c r="CA1335" s="296"/>
      <c r="CB1335" s="414">
        <f>BZ1335+BU1335+BP1335</f>
        <v>0</v>
      </c>
      <c r="CC1335" s="700">
        <f>BK1335+BF1335+BA1335+AV1335+AQ1335+AL1335+AG1335+AB1335+W1335+R1335</f>
        <v>0</v>
      </c>
    </row>
    <row r="1336" spans="1:81" ht="18" customHeight="1">
      <c r="A1336" s="1180"/>
      <c r="B1336" s="1130"/>
      <c r="C1336" s="1131"/>
      <c r="D1336" s="69" t="s">
        <v>102</v>
      </c>
      <c r="E1336" s="30"/>
      <c r="F1336" s="496"/>
      <c r="G1336" s="569">
        <f>ROUND(G1327*E3,0)</f>
        <v>92</v>
      </c>
      <c r="H1336" s="450"/>
      <c r="I1336" s="69" t="s">
        <v>102</v>
      </c>
      <c r="J1336" s="30"/>
      <c r="K1336" s="496"/>
      <c r="L1336" s="569">
        <f>ROUND(L1327*J3,0)</f>
        <v>91</v>
      </c>
      <c r="M1336" s="450"/>
      <c r="N1336" s="69" t="s">
        <v>102</v>
      </c>
      <c r="O1336" s="30"/>
      <c r="P1336" s="496"/>
      <c r="Q1336" s="569">
        <f>ROUND(Q1327*O3,0)</f>
        <v>92</v>
      </c>
      <c r="R1336" s="571">
        <f>ROUND(R1327*O3,0)</f>
        <v>12</v>
      </c>
      <c r="S1336" s="69" t="s">
        <v>102</v>
      </c>
      <c r="T1336" s="30"/>
      <c r="U1336" s="496"/>
      <c r="V1336" s="569">
        <f>ROUND(V1327*T3,0)</f>
        <v>91</v>
      </c>
      <c r="W1336" s="571">
        <f>ROUND(W1327*T3,0)</f>
        <v>12</v>
      </c>
      <c r="X1336" s="69" t="s">
        <v>102</v>
      </c>
      <c r="Y1336" s="30"/>
      <c r="Z1336" s="496"/>
      <c r="AA1336" s="569">
        <f>ROUND(AA1327*Y3,0)</f>
        <v>91</v>
      </c>
      <c r="AB1336" s="571">
        <f>ROUND(AB1327*Y3,0)</f>
        <v>12</v>
      </c>
      <c r="AC1336" s="69" t="s">
        <v>102</v>
      </c>
      <c r="AD1336" s="30"/>
      <c r="AE1336" s="496"/>
      <c r="AF1336" s="569">
        <f>ROUND(AF1327*AD3,0)</f>
        <v>0</v>
      </c>
      <c r="AG1336" s="571">
        <f>ROUND(AG1327*AD3,0)</f>
        <v>0</v>
      </c>
      <c r="AH1336" s="69" t="s">
        <v>102</v>
      </c>
      <c r="AI1336" s="30"/>
      <c r="AJ1336" s="496"/>
      <c r="AK1336" s="569">
        <f>ROUND(AK1327*AI3,0)</f>
        <v>0</v>
      </c>
      <c r="AL1336" s="571">
        <f>ROUND(AL1327*AI3,0)</f>
        <v>0</v>
      </c>
      <c r="AM1336" s="69" t="s">
        <v>102</v>
      </c>
      <c r="AN1336" s="30"/>
      <c r="AO1336" s="496"/>
      <c r="AP1336" s="569">
        <f>ROUND(AP1327*AN3,0)</f>
        <v>0</v>
      </c>
      <c r="AQ1336" s="571">
        <f>ROUND(AQ1327*AN3,0)</f>
        <v>0</v>
      </c>
      <c r="AR1336" s="69" t="s">
        <v>102</v>
      </c>
      <c r="AS1336" s="30"/>
      <c r="AT1336" s="496"/>
      <c r="AU1336" s="569">
        <f>ROUND(AU1327*AS3,0)</f>
        <v>0</v>
      </c>
      <c r="AV1336" s="571">
        <f>ROUND(AV1327*AS3,0)</f>
        <v>0</v>
      </c>
      <c r="AW1336" s="69" t="s">
        <v>102</v>
      </c>
      <c r="AX1336" s="30"/>
      <c r="AY1336" s="496"/>
      <c r="AZ1336" s="569">
        <f>ROUND(AZ1327*AX3,0)</f>
        <v>0</v>
      </c>
      <c r="BA1336" s="571">
        <f>ROUND(BA1327*AX3,0)</f>
        <v>0</v>
      </c>
      <c r="BB1336" s="69" t="s">
        <v>102</v>
      </c>
      <c r="BC1336" s="30"/>
      <c r="BD1336" s="496"/>
      <c r="BE1336" s="569">
        <f>ROUNDDOWN(BE1327*BC3,0)</f>
        <v>0</v>
      </c>
      <c r="BF1336" s="571">
        <f>ROUND(BF1327*BC3,0)</f>
        <v>0</v>
      </c>
      <c r="BG1336" s="69" t="s">
        <v>102</v>
      </c>
      <c r="BH1336" s="30"/>
      <c r="BI1336" s="496"/>
      <c r="BJ1336" s="569">
        <f>ROUNDDOWN(BJ1327*BH3,0)</f>
        <v>0</v>
      </c>
      <c r="BK1336" s="571">
        <f>ROUND(BK1327*BH3,0)</f>
        <v>0</v>
      </c>
      <c r="BL1336" s="69" t="s">
        <v>102</v>
      </c>
      <c r="BM1336" s="30"/>
      <c r="BN1336" s="496"/>
      <c r="BO1336" s="565">
        <f>ROUND(BO1327*$BM$3,0)</f>
        <v>0</v>
      </c>
      <c r="BP1336" s="567">
        <f>ROUND(BP1327*BM3,0)</f>
        <v>0</v>
      </c>
      <c r="BQ1336" s="69" t="s">
        <v>102</v>
      </c>
      <c r="BR1336" s="30"/>
      <c r="BS1336" s="496"/>
      <c r="BT1336" s="565">
        <f>ROUND(BT1327*$BR$3,0)</f>
        <v>0</v>
      </c>
      <c r="BU1336" s="567">
        <f>ROUND(BU1327*BR3,0)</f>
        <v>0</v>
      </c>
      <c r="BV1336" s="69" t="s">
        <v>102</v>
      </c>
      <c r="BW1336" s="30"/>
      <c r="BX1336" s="496"/>
      <c r="BY1336" s="565">
        <f>ROUND(BY1327*$BW$3,0)</f>
        <v>0</v>
      </c>
      <c r="BZ1336" s="567">
        <f>ROUND(BZ1327*BW3,0)</f>
        <v>0</v>
      </c>
      <c r="CA1336" s="297"/>
      <c r="CB1336" s="414">
        <f>BZ1336+BU1336+BP1336</f>
        <v>0</v>
      </c>
      <c r="CC1336" s="699">
        <f>BK1336+BF1336+BA1336+AV1336+AQ1336+AL1336+AG1336+AB1336+W1336+R1336</f>
        <v>36</v>
      </c>
    </row>
    <row r="1337" spans="1:81" ht="18" customHeight="1" thickBot="1">
      <c r="A1337" s="1180"/>
      <c r="B1337" s="1132"/>
      <c r="C1337" s="1133"/>
      <c r="D1337" s="70" t="s">
        <v>101</v>
      </c>
      <c r="E1337" s="511" t="s">
        <v>23</v>
      </c>
      <c r="F1337" s="497"/>
      <c r="G1337" s="570">
        <f>ROUND(IF(E1337="対象外",0,G1327*G3),0)</f>
        <v>288</v>
      </c>
      <c r="H1337" s="451"/>
      <c r="I1337" s="70" t="s">
        <v>101</v>
      </c>
      <c r="J1337" s="511" t="s">
        <v>23</v>
      </c>
      <c r="K1337" s="497"/>
      <c r="L1337" s="570">
        <f>ROUND(IF(J1337="対象外",0,L1327*L3),0)</f>
        <v>286</v>
      </c>
      <c r="M1337" s="451"/>
      <c r="N1337" s="70" t="s">
        <v>101</v>
      </c>
      <c r="O1337" s="511" t="s">
        <v>23</v>
      </c>
      <c r="P1337" s="497"/>
      <c r="Q1337" s="570">
        <f>ROUND(IF(O1337="対象外",0,Q1327*Q3),0)</f>
        <v>291</v>
      </c>
      <c r="R1337" s="572">
        <f>ROUND(IF(O1337="対象外",0,R1327*Q3),0)</f>
        <v>39</v>
      </c>
      <c r="S1337" s="70" t="s">
        <v>101</v>
      </c>
      <c r="T1337" s="511" t="s">
        <v>23</v>
      </c>
      <c r="U1337" s="497"/>
      <c r="V1337" s="570">
        <f>ROUND(IF(T1337="対象外",0,V1327*V3),0)</f>
        <v>286</v>
      </c>
      <c r="W1337" s="572">
        <f>ROUND(IF(T1337="対象外",0,W1327*V3),0)</f>
        <v>38</v>
      </c>
      <c r="X1337" s="70" t="s">
        <v>101</v>
      </c>
      <c r="Y1337" s="511" t="s">
        <v>23</v>
      </c>
      <c r="Z1337" s="497"/>
      <c r="AA1337" s="570">
        <f>ROUND(IF(Y1337="対象外",0,AA1327*AA3),0)</f>
        <v>286</v>
      </c>
      <c r="AB1337" s="572">
        <f>ROUND(IF(Y1337="対象外",0,AB1327*AA3),0)</f>
        <v>38</v>
      </c>
      <c r="AC1337" s="70" t="s">
        <v>101</v>
      </c>
      <c r="AD1337" s="511" t="s">
        <v>115</v>
      </c>
      <c r="AE1337" s="497"/>
      <c r="AF1337" s="570">
        <f>ROUND(IF(AD1337="対象外",0,AF1327*AF3),0)</f>
        <v>0</v>
      </c>
      <c r="AG1337" s="572">
        <f>ROUND(IF(AD1337="対象外",0,AG1327*AF3),0)</f>
        <v>0</v>
      </c>
      <c r="AH1337" s="70" t="s">
        <v>101</v>
      </c>
      <c r="AI1337" s="511" t="s">
        <v>115</v>
      </c>
      <c r="AJ1337" s="497"/>
      <c r="AK1337" s="570">
        <f>ROUND(IF(AI1337="対象外",0,AK1327*AK3),0)</f>
        <v>0</v>
      </c>
      <c r="AL1337" s="572">
        <f>ROUND(IF(AI1337="対象外",0,AL1327*AK3),0)</f>
        <v>0</v>
      </c>
      <c r="AM1337" s="70" t="s">
        <v>101</v>
      </c>
      <c r="AN1337" s="511" t="s">
        <v>115</v>
      </c>
      <c r="AO1337" s="497"/>
      <c r="AP1337" s="570">
        <f>ROUND(IF(AN1337="対象外",0,AP1327*AP3),0)</f>
        <v>0</v>
      </c>
      <c r="AQ1337" s="572">
        <f>ROUND(IF(AN1337="対象外",0,AQ1327*AP3),0)</f>
        <v>0</v>
      </c>
      <c r="AR1337" s="70" t="s">
        <v>101</v>
      </c>
      <c r="AS1337" s="511" t="s">
        <v>115</v>
      </c>
      <c r="AT1337" s="497"/>
      <c r="AU1337" s="570">
        <f>ROUND(IF(AS1337="対象外",0,AU1327*AU3),0)</f>
        <v>0</v>
      </c>
      <c r="AV1337" s="572">
        <f>ROUND(IF(AS1337="対象外",0,AV1327*AU3),0)</f>
        <v>0</v>
      </c>
      <c r="AW1337" s="70" t="s">
        <v>101</v>
      </c>
      <c r="AX1337" s="511" t="s">
        <v>115</v>
      </c>
      <c r="AY1337" s="497"/>
      <c r="AZ1337" s="570">
        <f>ROUND(IF(AX1337="対象外",0,AZ1327*AZ3),0)</f>
        <v>0</v>
      </c>
      <c r="BA1337" s="572">
        <f>ROUND(IF(AX1337="対象外",0,BA1327*AZ3),0)</f>
        <v>0</v>
      </c>
      <c r="BB1337" s="70" t="s">
        <v>101</v>
      </c>
      <c r="BC1337" s="511" t="s">
        <v>115</v>
      </c>
      <c r="BD1337" s="497"/>
      <c r="BE1337" s="570">
        <f>ROUNDDOWN(IF(BC1337="対象外",0,BE1327*BE3),0)</f>
        <v>0</v>
      </c>
      <c r="BF1337" s="572">
        <f>ROUND(IF(BC1337="対象外",0,BF1327*BE3),0)</f>
        <v>0</v>
      </c>
      <c r="BG1337" s="70" t="s">
        <v>101</v>
      </c>
      <c r="BH1337" s="511" t="s">
        <v>115</v>
      </c>
      <c r="BI1337" s="497"/>
      <c r="BJ1337" s="570">
        <f>ROUNDDOWN(IF(BH1337="対象外",0,BJ1327*BJ3),0)</f>
        <v>0</v>
      </c>
      <c r="BK1337" s="572">
        <f>ROUND(IF(BH1337="対象外",0,BK1327*BJ3),0)</f>
        <v>0</v>
      </c>
      <c r="BL1337" s="70" t="s">
        <v>101</v>
      </c>
      <c r="BM1337" s="511" t="s">
        <v>115</v>
      </c>
      <c r="BN1337" s="497"/>
      <c r="BO1337" s="566">
        <f>ROUND(IF(BM1337="対象",BO1327*$BO$3,0),0)</f>
        <v>0</v>
      </c>
      <c r="BP1337" s="568">
        <f>ROUND(IF(BM1337="対象外",0,BP1327*BO3),0)</f>
        <v>0</v>
      </c>
      <c r="BQ1337" s="70" t="s">
        <v>101</v>
      </c>
      <c r="BR1337" s="511" t="s">
        <v>115</v>
      </c>
      <c r="BS1337" s="497"/>
      <c r="BT1337" s="566">
        <f>ROUND(IF(BR1337="対象",BT1327*$BT$3,0),0)</f>
        <v>0</v>
      </c>
      <c r="BU1337" s="568">
        <f>ROUND(IF(BR1337="対象外",0,BU1327*BT3),0)</f>
        <v>0</v>
      </c>
      <c r="BV1337" s="70" t="s">
        <v>101</v>
      </c>
      <c r="BW1337" s="511" t="s">
        <v>115</v>
      </c>
      <c r="BX1337" s="497"/>
      <c r="BY1337" s="566">
        <f>ROUND(IF(BW1337="対象",BY1327*$BY$3,0),0)</f>
        <v>0</v>
      </c>
      <c r="BZ1337" s="568">
        <f>ROUND(IF(BW1337="対象外",0,BZ1327*BY3),0)</f>
        <v>0</v>
      </c>
      <c r="CA1337" s="298"/>
      <c r="CB1337" s="414">
        <f>BZ1337+BU1337+BP1337</f>
        <v>0</v>
      </c>
      <c r="CC1337" s="701">
        <f>BK1337+BF1337+BA1337+AV1337+AQ1337+AL1337+AG1337+AB1337+W1337+R1337</f>
        <v>115</v>
      </c>
    </row>
    <row r="1338" spans="1:81" ht="18" customHeight="1" thickBot="1">
      <c r="A1338" s="1180"/>
      <c r="B1338" s="1151" t="s">
        <v>65</v>
      </c>
      <c r="C1338" s="1152"/>
      <c r="D1338" s="71" t="s">
        <v>229</v>
      </c>
      <c r="E1338" s="11"/>
      <c r="F1338" s="599">
        <f>G1338</f>
        <v>3237</v>
      </c>
      <c r="G1338" s="554">
        <f>SUM(G1334:G1337)</f>
        <v>3237</v>
      </c>
      <c r="H1338" s="452"/>
      <c r="I1338" s="71" t="s">
        <v>229</v>
      </c>
      <c r="J1338" s="11"/>
      <c r="K1338" s="599">
        <f>L1338</f>
        <v>3234</v>
      </c>
      <c r="L1338" s="554">
        <f>SUM(L1334:L1337)</f>
        <v>3234</v>
      </c>
      <c r="M1338" s="452"/>
      <c r="N1338" s="71" t="s">
        <v>229</v>
      </c>
      <c r="O1338" s="462"/>
      <c r="P1338" s="599">
        <f>R1338+Q1338</f>
        <v>3291</v>
      </c>
      <c r="Q1338" s="524">
        <f>SUM(Q1334:Q1337)</f>
        <v>3240</v>
      </c>
      <c r="R1338" s="525">
        <f>SUM(R1334:R1337)</f>
        <v>51</v>
      </c>
      <c r="S1338" s="71" t="s">
        <v>229</v>
      </c>
      <c r="T1338" s="462"/>
      <c r="U1338" s="599">
        <f>W1338+V1338</f>
        <v>4713</v>
      </c>
      <c r="V1338" s="524">
        <f>SUM(V1334:V1337)</f>
        <v>3234</v>
      </c>
      <c r="W1338" s="525">
        <f>SUM(W1334:W1337)</f>
        <v>1479</v>
      </c>
      <c r="X1338" s="71" t="s">
        <v>229</v>
      </c>
      <c r="Y1338" s="462"/>
      <c r="Z1338" s="599">
        <f>AB1338+AA1338</f>
        <v>4713</v>
      </c>
      <c r="AA1338" s="524">
        <f>SUM(AA1334:AA1337)</f>
        <v>3234</v>
      </c>
      <c r="AB1338" s="525">
        <f>SUM(AB1334:AB1337)</f>
        <v>1479</v>
      </c>
      <c r="AC1338" s="71" t="s">
        <v>229</v>
      </c>
      <c r="AD1338" s="462"/>
      <c r="AE1338" s="599">
        <f>AG1338+AF1338</f>
        <v>0</v>
      </c>
      <c r="AF1338" s="524">
        <f>SUM(AF1334:AF1337)</f>
        <v>0</v>
      </c>
      <c r="AG1338" s="525">
        <f>SUM(AG1334:AG1337)</f>
        <v>0</v>
      </c>
      <c r="AH1338" s="71" t="s">
        <v>229</v>
      </c>
      <c r="AI1338" s="462"/>
      <c r="AJ1338" s="599">
        <f>AL1338+AK1338</f>
        <v>0</v>
      </c>
      <c r="AK1338" s="524">
        <f>SUM(AK1334:AK1337)</f>
        <v>0</v>
      </c>
      <c r="AL1338" s="525">
        <f>SUM(AL1334:AL1337)</f>
        <v>0</v>
      </c>
      <c r="AM1338" s="71" t="s">
        <v>229</v>
      </c>
      <c r="AN1338" s="462"/>
      <c r="AO1338" s="599">
        <f>AQ1338+AP1338</f>
        <v>0</v>
      </c>
      <c r="AP1338" s="524">
        <f>SUM(AP1334:AP1337)</f>
        <v>0</v>
      </c>
      <c r="AQ1338" s="525">
        <f>SUM(AQ1334:AQ1337)</f>
        <v>0</v>
      </c>
      <c r="AR1338" s="71" t="s">
        <v>229</v>
      </c>
      <c r="AS1338" s="462"/>
      <c r="AT1338" s="599">
        <f>AV1338+AU1338</f>
        <v>0</v>
      </c>
      <c r="AU1338" s="524">
        <f>SUM(AU1334:AU1337)</f>
        <v>0</v>
      </c>
      <c r="AV1338" s="525">
        <f>SUM(AV1334:AV1337)</f>
        <v>0</v>
      </c>
      <c r="AW1338" s="71" t="s">
        <v>229</v>
      </c>
      <c r="AX1338" s="462"/>
      <c r="AY1338" s="599">
        <f>BA1338+AZ1338</f>
        <v>0</v>
      </c>
      <c r="AZ1338" s="524">
        <f>SUM(AZ1334:AZ1337)</f>
        <v>0</v>
      </c>
      <c r="BA1338" s="525">
        <f>SUM(BA1334:BA1337)</f>
        <v>0</v>
      </c>
      <c r="BB1338" s="71" t="s">
        <v>229</v>
      </c>
      <c r="BC1338" s="462"/>
      <c r="BD1338" s="599">
        <f>BF1338+BE1338</f>
        <v>0</v>
      </c>
      <c r="BE1338" s="524">
        <f>SUM(BE1334:BE1337)</f>
        <v>0</v>
      </c>
      <c r="BF1338" s="525">
        <f>SUM(BF1334:BF1337)</f>
        <v>0</v>
      </c>
      <c r="BG1338" s="71" t="s">
        <v>229</v>
      </c>
      <c r="BH1338" s="462"/>
      <c r="BI1338" s="599">
        <f>BK1338+BJ1338</f>
        <v>0</v>
      </c>
      <c r="BJ1338" s="524">
        <f>SUM(BJ1334:BJ1337)</f>
        <v>0</v>
      </c>
      <c r="BK1338" s="525">
        <f>SUM(BK1334:BK1337)</f>
        <v>0</v>
      </c>
      <c r="BL1338" s="71" t="s">
        <v>229</v>
      </c>
      <c r="BM1338" s="462"/>
      <c r="BN1338" s="601">
        <f>BP1338+BO1338</f>
        <v>0</v>
      </c>
      <c r="BO1338" s="524">
        <f>SUM(BO1334:BO1337)</f>
        <v>0</v>
      </c>
      <c r="BP1338" s="532">
        <f>SUM(BP1334:BP1337)</f>
        <v>0</v>
      </c>
      <c r="BQ1338" s="71" t="s">
        <v>229</v>
      </c>
      <c r="BR1338" s="462"/>
      <c r="BS1338" s="601">
        <f>BU1338+BT1338</f>
        <v>0</v>
      </c>
      <c r="BT1338" s="524">
        <f>SUM(BT1334:BT1337)</f>
        <v>0</v>
      </c>
      <c r="BU1338" s="532">
        <f>SUM(BU1334:BU1337)</f>
        <v>0</v>
      </c>
      <c r="BV1338" s="71" t="s">
        <v>229</v>
      </c>
      <c r="BW1338" s="462"/>
      <c r="BX1338" s="601">
        <f>BZ1338+BY1338</f>
        <v>0</v>
      </c>
      <c r="BY1338" s="524">
        <f>SUM(BY1334:BY1337)</f>
        <v>0</v>
      </c>
      <c r="BZ1338" s="532">
        <f>SUM(BZ1334:BZ1337)</f>
        <v>0</v>
      </c>
      <c r="CA1338" s="467">
        <f>BX1338+BS1338+BN1338+BI1338+BD1338+AY1338+AT1338+AO1338+AJ1338+AE1338+Z1338+U1338+P1338+K1338+F1338</f>
        <v>19188</v>
      </c>
      <c r="CB1338" s="415">
        <f>SUM(CB1334:CB1337)</f>
        <v>0</v>
      </c>
      <c r="CC1338" s="702">
        <f>SUM(CC1334:CC1337)</f>
        <v>3009</v>
      </c>
    </row>
    <row r="1339" spans="1:81" ht="18" customHeight="1" thickBot="1">
      <c r="A1339" s="1184"/>
      <c r="B1339" s="1153" t="s">
        <v>66</v>
      </c>
      <c r="C1339" s="1154"/>
      <c r="D1339" s="474" t="s">
        <v>230</v>
      </c>
      <c r="E1339" s="475"/>
      <c r="F1339" s="599">
        <f>G1339</f>
        <v>33570</v>
      </c>
      <c r="G1339" s="554">
        <f>G1338+G1327</f>
        <v>33570</v>
      </c>
      <c r="H1339" s="690"/>
      <c r="I1339" s="474" t="s">
        <v>230</v>
      </c>
      <c r="J1339" s="475"/>
      <c r="K1339" s="599">
        <f>L1339</f>
        <v>33345</v>
      </c>
      <c r="L1339" s="554">
        <f>L1338+L1327</f>
        <v>33345</v>
      </c>
      <c r="M1339" s="690"/>
      <c r="N1339" s="474" t="s">
        <v>230</v>
      </c>
      <c r="O1339" s="462"/>
      <c r="P1339" s="599">
        <f>R1339+Q1339</f>
        <v>37984</v>
      </c>
      <c r="Q1339" s="524">
        <f>Q1338+Q1327</f>
        <v>33851</v>
      </c>
      <c r="R1339" s="525">
        <f>R1338+R1327</f>
        <v>4133</v>
      </c>
      <c r="S1339" s="474" t="s">
        <v>230</v>
      </c>
      <c r="T1339" s="462"/>
      <c r="U1339" s="599">
        <f>W1339+V1339</f>
        <v>38877</v>
      </c>
      <c r="V1339" s="524">
        <f>V1338+V1327</f>
        <v>33378</v>
      </c>
      <c r="W1339" s="525">
        <f>W1338+W1327</f>
        <v>5499</v>
      </c>
      <c r="X1339" s="474" t="s">
        <v>230</v>
      </c>
      <c r="Y1339" s="462"/>
      <c r="Z1339" s="599">
        <f>AB1339+AA1339</f>
        <v>38802</v>
      </c>
      <c r="AA1339" s="524">
        <f>AA1338+AA1327</f>
        <v>33313</v>
      </c>
      <c r="AB1339" s="525">
        <f>AB1338+AB1327</f>
        <v>5489</v>
      </c>
      <c r="AC1339" s="474" t="s">
        <v>230</v>
      </c>
      <c r="AD1339" s="462"/>
      <c r="AE1339" s="599">
        <f>AG1339+AF1339</f>
        <v>0</v>
      </c>
      <c r="AF1339" s="524">
        <f>AF1338+AF1327</f>
        <v>0</v>
      </c>
      <c r="AG1339" s="525">
        <f>AG1338+AG1327</f>
        <v>0</v>
      </c>
      <c r="AH1339" s="474" t="s">
        <v>230</v>
      </c>
      <c r="AI1339" s="462"/>
      <c r="AJ1339" s="599">
        <f>AL1339+AK1339</f>
        <v>0</v>
      </c>
      <c r="AK1339" s="524">
        <f>AK1338+AK1327</f>
        <v>0</v>
      </c>
      <c r="AL1339" s="525">
        <f>AL1338+AL1327</f>
        <v>0</v>
      </c>
      <c r="AM1339" s="474" t="s">
        <v>230</v>
      </c>
      <c r="AN1339" s="462"/>
      <c r="AO1339" s="599">
        <f>AQ1339+AP1339</f>
        <v>0</v>
      </c>
      <c r="AP1339" s="524">
        <f>AP1338+AP1327</f>
        <v>0</v>
      </c>
      <c r="AQ1339" s="525">
        <f>AQ1338+AQ1327</f>
        <v>0</v>
      </c>
      <c r="AR1339" s="474" t="s">
        <v>230</v>
      </c>
      <c r="AS1339" s="462"/>
      <c r="AT1339" s="599">
        <f>AV1339+AU1339</f>
        <v>0</v>
      </c>
      <c r="AU1339" s="524">
        <f>AU1338+AU1327</f>
        <v>0</v>
      </c>
      <c r="AV1339" s="525">
        <f>AV1338+AV1327</f>
        <v>0</v>
      </c>
      <c r="AW1339" s="474" t="s">
        <v>230</v>
      </c>
      <c r="AX1339" s="462"/>
      <c r="AY1339" s="599">
        <f>BA1339+AZ1339</f>
        <v>0</v>
      </c>
      <c r="AZ1339" s="524">
        <f>AZ1338+AZ1327</f>
        <v>0</v>
      </c>
      <c r="BA1339" s="525">
        <f>BA1338+BA1327</f>
        <v>0</v>
      </c>
      <c r="BB1339" s="474" t="s">
        <v>230</v>
      </c>
      <c r="BC1339" s="462"/>
      <c r="BD1339" s="599">
        <f>BF1339+BE1339</f>
        <v>0</v>
      </c>
      <c r="BE1339" s="524">
        <f>BE1338+BE1327</f>
        <v>0</v>
      </c>
      <c r="BF1339" s="525">
        <f>BF1338+BF1327</f>
        <v>0</v>
      </c>
      <c r="BG1339" s="474" t="s">
        <v>230</v>
      </c>
      <c r="BH1339" s="462"/>
      <c r="BI1339" s="599">
        <f>BK1339+BJ1339</f>
        <v>0</v>
      </c>
      <c r="BJ1339" s="524">
        <f>BJ1338+BJ1327</f>
        <v>0</v>
      </c>
      <c r="BK1339" s="525">
        <f>BK1338+BK1327</f>
        <v>0</v>
      </c>
      <c r="BL1339" s="474" t="s">
        <v>230</v>
      </c>
      <c r="BM1339" s="462"/>
      <c r="BN1339" s="601">
        <f>BP1339+BO1339</f>
        <v>0</v>
      </c>
      <c r="BO1339" s="524">
        <f>BO1338+BO1327</f>
        <v>0</v>
      </c>
      <c r="BP1339" s="532">
        <f>BP1338+BP1327</f>
        <v>0</v>
      </c>
      <c r="BQ1339" s="474" t="s">
        <v>230</v>
      </c>
      <c r="BR1339" s="462"/>
      <c r="BS1339" s="601">
        <f>BU1339+BT1339</f>
        <v>0</v>
      </c>
      <c r="BT1339" s="524">
        <f>BT1338+BT1327</f>
        <v>0</v>
      </c>
      <c r="BU1339" s="532">
        <f>BU1338+BU1327</f>
        <v>0</v>
      </c>
      <c r="BV1339" s="474" t="s">
        <v>230</v>
      </c>
      <c r="BW1339" s="462"/>
      <c r="BX1339" s="601">
        <f>BZ1339+BY1339</f>
        <v>0</v>
      </c>
      <c r="BY1339" s="524">
        <f>BY1338+BY1327</f>
        <v>0</v>
      </c>
      <c r="BZ1339" s="532">
        <f>BZ1338+BZ1327</f>
        <v>0</v>
      </c>
      <c r="CA1339" s="467">
        <f>BX1339+BS1339+BN1339+BI1339+BD1339+AY1339+AT1339+AO1339+AJ1339+AE1339+Z1339+U1339+P1339+K1339+F1339</f>
        <v>182578</v>
      </c>
      <c r="CB1339" s="416">
        <f>CB1338+SUM(CC1298:CC1321)</f>
        <v>112</v>
      </c>
      <c r="CC1339" s="703">
        <f>CC1338+SUM(CC1283:CC1297)-CC1322</f>
        <v>15009</v>
      </c>
    </row>
    <row r="1340" spans="1:81" ht="34.799999999999997" customHeight="1" thickBot="1">
      <c r="A1340" s="493" t="s">
        <v>80</v>
      </c>
      <c r="B1340" s="1155">
        <f>職員設定!B32</f>
        <v>24</v>
      </c>
      <c r="C1340" s="1156"/>
      <c r="D1340" s="43"/>
      <c r="E1340" s="24" t="s">
        <v>4</v>
      </c>
      <c r="F1340" s="24" t="s">
        <v>33</v>
      </c>
      <c r="G1340" s="364" t="s">
        <v>51</v>
      </c>
      <c r="H1340" s="375" t="s">
        <v>165</v>
      </c>
      <c r="I1340" s="43"/>
      <c r="J1340" s="24" t="s">
        <v>4</v>
      </c>
      <c r="K1340" s="24" t="s">
        <v>33</v>
      </c>
      <c r="L1340" s="143" t="s">
        <v>51</v>
      </c>
      <c r="M1340" s="375" t="s">
        <v>165</v>
      </c>
      <c r="N1340" s="43"/>
      <c r="O1340" s="24" t="s">
        <v>4</v>
      </c>
      <c r="P1340" s="24" t="s">
        <v>78</v>
      </c>
      <c r="Q1340" s="364" t="s">
        <v>51</v>
      </c>
      <c r="R1340" s="410" t="s">
        <v>225</v>
      </c>
      <c r="S1340" s="43"/>
      <c r="T1340" s="24" t="s">
        <v>4</v>
      </c>
      <c r="U1340" s="24" t="s">
        <v>78</v>
      </c>
      <c r="V1340" s="364" t="s">
        <v>51</v>
      </c>
      <c r="W1340" s="410" t="s">
        <v>225</v>
      </c>
      <c r="X1340" s="43"/>
      <c r="Y1340" s="24" t="s">
        <v>4</v>
      </c>
      <c r="Z1340" s="24" t="s">
        <v>78</v>
      </c>
      <c r="AA1340" s="364" t="s">
        <v>51</v>
      </c>
      <c r="AB1340" s="410" t="s">
        <v>225</v>
      </c>
      <c r="AC1340" s="43"/>
      <c r="AD1340" s="24" t="s">
        <v>4</v>
      </c>
      <c r="AE1340" s="24" t="s">
        <v>78</v>
      </c>
      <c r="AF1340" s="364" t="s">
        <v>51</v>
      </c>
      <c r="AG1340" s="410" t="s">
        <v>225</v>
      </c>
      <c r="AH1340" s="43"/>
      <c r="AI1340" s="24" t="s">
        <v>4</v>
      </c>
      <c r="AJ1340" s="24" t="s">
        <v>78</v>
      </c>
      <c r="AK1340" s="364" t="s">
        <v>51</v>
      </c>
      <c r="AL1340" s="410" t="s">
        <v>225</v>
      </c>
      <c r="AM1340" s="43"/>
      <c r="AN1340" s="24" t="s">
        <v>4</v>
      </c>
      <c r="AO1340" s="24" t="s">
        <v>78</v>
      </c>
      <c r="AP1340" s="364" t="s">
        <v>51</v>
      </c>
      <c r="AQ1340" s="410" t="s">
        <v>225</v>
      </c>
      <c r="AR1340" s="43"/>
      <c r="AS1340" s="24" t="s">
        <v>4</v>
      </c>
      <c r="AT1340" s="24" t="s">
        <v>78</v>
      </c>
      <c r="AU1340" s="364" t="s">
        <v>51</v>
      </c>
      <c r="AV1340" s="410" t="s">
        <v>225</v>
      </c>
      <c r="AW1340" s="43"/>
      <c r="AX1340" s="24" t="s">
        <v>4</v>
      </c>
      <c r="AY1340" s="24" t="s">
        <v>78</v>
      </c>
      <c r="AZ1340" s="364" t="s">
        <v>51</v>
      </c>
      <c r="BA1340" s="410" t="s">
        <v>225</v>
      </c>
      <c r="BB1340" s="43"/>
      <c r="BC1340" s="24" t="s">
        <v>4</v>
      </c>
      <c r="BD1340" s="24" t="s">
        <v>78</v>
      </c>
      <c r="BE1340" s="364" t="s">
        <v>51</v>
      </c>
      <c r="BF1340" s="410" t="s">
        <v>225</v>
      </c>
      <c r="BG1340" s="43"/>
      <c r="BH1340" s="24" t="s">
        <v>4</v>
      </c>
      <c r="BI1340" s="24" t="s">
        <v>78</v>
      </c>
      <c r="BJ1340" s="364" t="s">
        <v>51</v>
      </c>
      <c r="BK1340" s="410" t="s">
        <v>225</v>
      </c>
      <c r="BL1340" s="43"/>
      <c r="BM1340" s="24" t="s">
        <v>4</v>
      </c>
      <c r="BN1340" s="24" t="s">
        <v>33</v>
      </c>
      <c r="BO1340" s="364" t="s">
        <v>51</v>
      </c>
      <c r="BP1340" s="410" t="s">
        <v>225</v>
      </c>
      <c r="BQ1340" s="43"/>
      <c r="BR1340" s="24" t="s">
        <v>4</v>
      </c>
      <c r="BS1340" s="24" t="s">
        <v>33</v>
      </c>
      <c r="BT1340" s="364" t="s">
        <v>51</v>
      </c>
      <c r="BU1340" s="410" t="s">
        <v>225</v>
      </c>
      <c r="BV1340" s="43"/>
      <c r="BW1340" s="24" t="s">
        <v>4</v>
      </c>
      <c r="BX1340" s="24" t="s">
        <v>33</v>
      </c>
      <c r="BY1340" s="364" t="s">
        <v>51</v>
      </c>
      <c r="BZ1340" s="410" t="s">
        <v>225</v>
      </c>
      <c r="CA1340" s="411" t="s">
        <v>0</v>
      </c>
      <c r="CB1340" s="412" t="s">
        <v>157</v>
      </c>
      <c r="CC1340" s="696" t="s">
        <v>225</v>
      </c>
    </row>
    <row r="1341" spans="1:81" ht="18" customHeight="1">
      <c r="A1341" s="1180" t="str">
        <f>職員設定!C32</f>
        <v>X</v>
      </c>
      <c r="B1341" s="1159" t="s">
        <v>39</v>
      </c>
      <c r="C1341" s="1164" t="s">
        <v>2</v>
      </c>
      <c r="D1341" s="109" t="s">
        <v>37</v>
      </c>
      <c r="E1341" s="32">
        <v>164000</v>
      </c>
      <c r="F1341" s="1000">
        <f>職員設定!$D$32</f>
        <v>1</v>
      </c>
      <c r="G1341" s="1045">
        <f>E1343*F1341-H1341</f>
        <v>0</v>
      </c>
      <c r="H1341" s="1095">
        <v>4000</v>
      </c>
      <c r="I1341" s="109" t="s">
        <v>37</v>
      </c>
      <c r="J1341" s="32">
        <v>164000</v>
      </c>
      <c r="K1341" s="1000">
        <f>職員設定!$D$32</f>
        <v>1</v>
      </c>
      <c r="L1341" s="1045">
        <f>J1343*K1341-M1341</f>
        <v>0</v>
      </c>
      <c r="M1341" s="1095">
        <v>4000</v>
      </c>
      <c r="N1341" s="109" t="s">
        <v>37</v>
      </c>
      <c r="O1341" s="32">
        <v>164000</v>
      </c>
      <c r="P1341" s="1000">
        <f>職員設定!$D$32</f>
        <v>1</v>
      </c>
      <c r="Q1341" s="1045">
        <f>O1343*P1341-R1341</f>
        <v>0</v>
      </c>
      <c r="R1341" s="970">
        <f>IF(O1341="",0,$M$1341)</f>
        <v>4000</v>
      </c>
      <c r="S1341" s="109" t="s">
        <v>37</v>
      </c>
      <c r="T1341" s="32">
        <v>164000</v>
      </c>
      <c r="U1341" s="1000">
        <f>職員設定!$D$32</f>
        <v>1</v>
      </c>
      <c r="V1341" s="1045">
        <f>T1343*U1341-W1341</f>
        <v>0</v>
      </c>
      <c r="W1341" s="970">
        <f>IF(T1341="",0,$M$1341)</f>
        <v>4000</v>
      </c>
      <c r="X1341" s="109" t="s">
        <v>37</v>
      </c>
      <c r="Y1341" s="32">
        <v>164000</v>
      </c>
      <c r="Z1341" s="1000">
        <f>職員設定!$D$32</f>
        <v>1</v>
      </c>
      <c r="AA1341" s="1045">
        <f>Y1343*Z1341-AB1341</f>
        <v>0</v>
      </c>
      <c r="AB1341" s="970">
        <f>IF(Y1341="",0,$M$1341)</f>
        <v>4000</v>
      </c>
      <c r="AC1341" s="109" t="s">
        <v>37</v>
      </c>
      <c r="AD1341" s="32"/>
      <c r="AE1341" s="1000">
        <f>職員設定!$D$32</f>
        <v>1</v>
      </c>
      <c r="AF1341" s="1045">
        <f>AD1343*AE1341-AG1341</f>
        <v>0</v>
      </c>
      <c r="AG1341" s="970">
        <f>IF(AD1341="",0,$M$1341)</f>
        <v>0</v>
      </c>
      <c r="AH1341" s="109" t="s">
        <v>37</v>
      </c>
      <c r="AI1341" s="32"/>
      <c r="AJ1341" s="1000">
        <f>職員設定!$D$32</f>
        <v>1</v>
      </c>
      <c r="AK1341" s="1045">
        <f>AI1343*AJ1341-AL1341</f>
        <v>0</v>
      </c>
      <c r="AL1341" s="970">
        <f>IF(AI1341="",0,$M$1341)</f>
        <v>0</v>
      </c>
      <c r="AM1341" s="109" t="s">
        <v>37</v>
      </c>
      <c r="AN1341" s="32"/>
      <c r="AO1341" s="1000">
        <f>職員設定!$D$32</f>
        <v>1</v>
      </c>
      <c r="AP1341" s="1045">
        <f>AN1343*AO1341-AQ1341</f>
        <v>0</v>
      </c>
      <c r="AQ1341" s="970">
        <f>IF(AN1341="",0,$M$1341)</f>
        <v>0</v>
      </c>
      <c r="AR1341" s="109" t="s">
        <v>37</v>
      </c>
      <c r="AS1341" s="32"/>
      <c r="AT1341" s="1000">
        <f>職員設定!$D$32</f>
        <v>1</v>
      </c>
      <c r="AU1341" s="1045">
        <f>AS1343*AT1341-AV1341</f>
        <v>0</v>
      </c>
      <c r="AV1341" s="970">
        <f>IF(AS1341="",0,$M$1341)</f>
        <v>0</v>
      </c>
      <c r="AW1341" s="109" t="s">
        <v>37</v>
      </c>
      <c r="AX1341" s="32"/>
      <c r="AY1341" s="1000">
        <f>職員設定!$D$32</f>
        <v>1</v>
      </c>
      <c r="AZ1341" s="1045">
        <f>AX1343*AY1341-BA1341</f>
        <v>0</v>
      </c>
      <c r="BA1341" s="970">
        <f>IF(AX1341="",0,$M$1341)</f>
        <v>0</v>
      </c>
      <c r="BB1341" s="109" t="s">
        <v>37</v>
      </c>
      <c r="BC1341" s="32"/>
      <c r="BD1341" s="1000">
        <f>職員設定!$D$32</f>
        <v>1</v>
      </c>
      <c r="BE1341" s="1045">
        <f>BC1343*BD1341-BF1341</f>
        <v>0</v>
      </c>
      <c r="BF1341" s="970">
        <f>IF(BC1341="",0,$M$1341)</f>
        <v>0</v>
      </c>
      <c r="BG1341" s="109" t="s">
        <v>37</v>
      </c>
      <c r="BH1341" s="32"/>
      <c r="BI1341" s="1000">
        <f>職員設定!$D$32</f>
        <v>1</v>
      </c>
      <c r="BJ1341" s="1045">
        <f>BH1343*BI1341-BK1341</f>
        <v>0</v>
      </c>
      <c r="BK1341" s="970">
        <f>IF(BH1341="",0,$M$1341)</f>
        <v>0</v>
      </c>
      <c r="BL1341" s="256"/>
      <c r="BM1341" s="76"/>
      <c r="BN1341" s="1000">
        <f>職員設定!$D$32</f>
        <v>1</v>
      </c>
      <c r="BO1341" s="983"/>
      <c r="BP1341" s="960"/>
      <c r="BQ1341" s="256"/>
      <c r="BR1341" s="76"/>
      <c r="BS1341" s="1000">
        <f>職員設定!$D$32</f>
        <v>1</v>
      </c>
      <c r="BT1341" s="983"/>
      <c r="BU1341" s="960"/>
      <c r="BV1341" s="256"/>
      <c r="BW1341" s="76"/>
      <c r="BX1341" s="1000">
        <f>職員設定!$D$32</f>
        <v>1</v>
      </c>
      <c r="BY1341" s="983"/>
      <c r="BZ1341" s="960"/>
      <c r="CA1341" s="1086">
        <f>BJ1341+BK1341+BE1341+BF1341+AZ1341+BA1341+AU1341+AV1341+AP1341+AQ1341+AK1341+AL1341+AF1341+AG1341+AA1341+AB1341+V1341+W1341+Q1341+R1341+L1341+M1341+G1341+H1341</f>
        <v>20000</v>
      </c>
      <c r="CB1341" s="1087">
        <f>H1341+M1341</f>
        <v>8000</v>
      </c>
      <c r="CC1341" s="1025">
        <f>BK1341+BF1341+BA1341+AV1341+AQ1341+AL1341+AG1341+AB1341+W1341+R1341</f>
        <v>12000</v>
      </c>
    </row>
    <row r="1342" spans="1:81" s="230" customFormat="1" ht="18" customHeight="1">
      <c r="A1342" s="1180"/>
      <c r="B1342" s="1160"/>
      <c r="C1342" s="1165"/>
      <c r="D1342" s="45" t="s">
        <v>1</v>
      </c>
      <c r="E1342" s="149">
        <f>IF(E1341&lt;&gt;"",職員設定!E32,"0")</f>
        <v>160000</v>
      </c>
      <c r="F1342" s="1001"/>
      <c r="G1342" s="1046"/>
      <c r="H1342" s="1103"/>
      <c r="I1342" s="45" t="s">
        <v>1</v>
      </c>
      <c r="J1342" s="149">
        <f>IF(J1341&lt;&gt;"",職員設定!E32,"0")</f>
        <v>160000</v>
      </c>
      <c r="K1342" s="1001"/>
      <c r="L1342" s="1046"/>
      <c r="M1342" s="1103"/>
      <c r="N1342" s="45" t="s">
        <v>1</v>
      </c>
      <c r="O1342" s="149">
        <f>IF(O1341&lt;&gt;"",職員設定!$E$32,"0")</f>
        <v>160000</v>
      </c>
      <c r="P1342" s="1001"/>
      <c r="Q1342" s="1046"/>
      <c r="R1342" s="971"/>
      <c r="S1342" s="45" t="s">
        <v>1</v>
      </c>
      <c r="T1342" s="149">
        <f>IF(T1341&lt;&gt;"",職員設定!$E$32,"0")</f>
        <v>160000</v>
      </c>
      <c r="U1342" s="1001"/>
      <c r="V1342" s="1046"/>
      <c r="W1342" s="971"/>
      <c r="X1342" s="45" t="s">
        <v>1</v>
      </c>
      <c r="Y1342" s="149">
        <f>IF(Y1341&lt;&gt;"",職員設定!$E$32,"0")</f>
        <v>160000</v>
      </c>
      <c r="Z1342" s="1001"/>
      <c r="AA1342" s="1046"/>
      <c r="AB1342" s="971"/>
      <c r="AC1342" s="45" t="s">
        <v>1</v>
      </c>
      <c r="AD1342" s="149" t="str">
        <f>IF(AD1341&lt;&gt;"",職員設定!$E$32,"0")</f>
        <v>0</v>
      </c>
      <c r="AE1342" s="1001"/>
      <c r="AF1342" s="1046"/>
      <c r="AG1342" s="971"/>
      <c r="AH1342" s="45" t="s">
        <v>1</v>
      </c>
      <c r="AI1342" s="149" t="str">
        <f>IF(AI1341&lt;&gt;"",職員設定!$E$32,"0")</f>
        <v>0</v>
      </c>
      <c r="AJ1342" s="1001"/>
      <c r="AK1342" s="1046"/>
      <c r="AL1342" s="971"/>
      <c r="AM1342" s="45" t="s">
        <v>1</v>
      </c>
      <c r="AN1342" s="149" t="str">
        <f>IF(AN1341&lt;&gt;"",職員設定!$E$32,"0")</f>
        <v>0</v>
      </c>
      <c r="AO1342" s="1001"/>
      <c r="AP1342" s="1046"/>
      <c r="AQ1342" s="971"/>
      <c r="AR1342" s="45" t="s">
        <v>1</v>
      </c>
      <c r="AS1342" s="149" t="str">
        <f>IF(AS1341&lt;&gt;"",職員設定!$E$32,"0")</f>
        <v>0</v>
      </c>
      <c r="AT1342" s="1001"/>
      <c r="AU1342" s="1046"/>
      <c r="AV1342" s="971"/>
      <c r="AW1342" s="45" t="s">
        <v>1</v>
      </c>
      <c r="AX1342" s="149" t="str">
        <f>IF(AX1341&lt;&gt;"",職員設定!$E$32,"0")</f>
        <v>0</v>
      </c>
      <c r="AY1342" s="1001"/>
      <c r="AZ1342" s="1046"/>
      <c r="BA1342" s="971"/>
      <c r="BB1342" s="45" t="s">
        <v>1</v>
      </c>
      <c r="BC1342" s="149" t="str">
        <f>IF(BC1341&lt;&gt;"",職員設定!$E$32,"0")</f>
        <v>0</v>
      </c>
      <c r="BD1342" s="1001"/>
      <c r="BE1342" s="1046"/>
      <c r="BF1342" s="971"/>
      <c r="BG1342" s="45" t="s">
        <v>1</v>
      </c>
      <c r="BH1342" s="149" t="str">
        <f>IF(BH1341&lt;&gt;"",職員設定!$E$32,"0")</f>
        <v>0</v>
      </c>
      <c r="BI1342" s="1001"/>
      <c r="BJ1342" s="1046"/>
      <c r="BK1342" s="971"/>
      <c r="BL1342" s="45"/>
      <c r="BM1342" s="149"/>
      <c r="BN1342" s="1001"/>
      <c r="BO1342" s="984"/>
      <c r="BP1342" s="954"/>
      <c r="BQ1342" s="45"/>
      <c r="BR1342" s="149"/>
      <c r="BS1342" s="1001"/>
      <c r="BT1342" s="984"/>
      <c r="BU1342" s="954"/>
      <c r="BV1342" s="45"/>
      <c r="BW1342" s="149"/>
      <c r="BX1342" s="1001"/>
      <c r="BY1342" s="984"/>
      <c r="BZ1342" s="954"/>
      <c r="CA1342" s="1080"/>
      <c r="CB1342" s="1022"/>
      <c r="CC1342" s="1026"/>
    </row>
    <row r="1343" spans="1:81" ht="18" customHeight="1" thickBot="1">
      <c r="A1343" s="1180"/>
      <c r="B1343" s="1160"/>
      <c r="C1343" s="1166"/>
      <c r="D1343" s="46" t="s">
        <v>51</v>
      </c>
      <c r="E1343" s="18">
        <f>E1341-E1342</f>
        <v>4000</v>
      </c>
      <c r="F1343" s="1001"/>
      <c r="G1343" s="1047"/>
      <c r="H1343" s="1104"/>
      <c r="I1343" s="46" t="s">
        <v>51</v>
      </c>
      <c r="J1343" s="18">
        <f>J1341-J1342</f>
        <v>4000</v>
      </c>
      <c r="K1343" s="1001"/>
      <c r="L1343" s="1047"/>
      <c r="M1343" s="1104"/>
      <c r="N1343" s="46" t="s">
        <v>51</v>
      </c>
      <c r="O1343" s="18">
        <f>O1341-O1342</f>
        <v>4000</v>
      </c>
      <c r="P1343" s="1001"/>
      <c r="Q1343" s="1047"/>
      <c r="R1343" s="972"/>
      <c r="S1343" s="46" t="s">
        <v>51</v>
      </c>
      <c r="T1343" s="18">
        <f>T1341-T1342</f>
        <v>4000</v>
      </c>
      <c r="U1343" s="1001"/>
      <c r="V1343" s="1047"/>
      <c r="W1343" s="972"/>
      <c r="X1343" s="46" t="s">
        <v>51</v>
      </c>
      <c r="Y1343" s="18">
        <f>Y1341-Y1342</f>
        <v>4000</v>
      </c>
      <c r="Z1343" s="1001"/>
      <c r="AA1343" s="1047"/>
      <c r="AB1343" s="972"/>
      <c r="AC1343" s="46" t="s">
        <v>51</v>
      </c>
      <c r="AD1343" s="18">
        <f>AD1341-AD1342</f>
        <v>0</v>
      </c>
      <c r="AE1343" s="1001"/>
      <c r="AF1343" s="1047"/>
      <c r="AG1343" s="972"/>
      <c r="AH1343" s="46" t="s">
        <v>51</v>
      </c>
      <c r="AI1343" s="18">
        <f>AI1341-AI1342</f>
        <v>0</v>
      </c>
      <c r="AJ1343" s="1001"/>
      <c r="AK1343" s="1047"/>
      <c r="AL1343" s="972"/>
      <c r="AM1343" s="46" t="s">
        <v>51</v>
      </c>
      <c r="AN1343" s="18">
        <f>AN1341-AN1342</f>
        <v>0</v>
      </c>
      <c r="AO1343" s="1001"/>
      <c r="AP1343" s="1047"/>
      <c r="AQ1343" s="972"/>
      <c r="AR1343" s="46" t="s">
        <v>51</v>
      </c>
      <c r="AS1343" s="18">
        <f>AS1341-AS1342</f>
        <v>0</v>
      </c>
      <c r="AT1343" s="1001"/>
      <c r="AU1343" s="1047"/>
      <c r="AV1343" s="972"/>
      <c r="AW1343" s="46" t="s">
        <v>51</v>
      </c>
      <c r="AX1343" s="18">
        <f>AX1341-AX1342</f>
        <v>0</v>
      </c>
      <c r="AY1343" s="1001"/>
      <c r="AZ1343" s="1047"/>
      <c r="BA1343" s="972"/>
      <c r="BB1343" s="46" t="s">
        <v>51</v>
      </c>
      <c r="BC1343" s="18">
        <f>BC1341-BC1342</f>
        <v>0</v>
      </c>
      <c r="BD1343" s="1001"/>
      <c r="BE1343" s="1047"/>
      <c r="BF1343" s="972"/>
      <c r="BG1343" s="46" t="s">
        <v>51</v>
      </c>
      <c r="BH1343" s="18">
        <f>BH1341-BH1342</f>
        <v>0</v>
      </c>
      <c r="BI1343" s="1001"/>
      <c r="BJ1343" s="1047"/>
      <c r="BK1343" s="972"/>
      <c r="BL1343" s="77"/>
      <c r="BM1343" s="78"/>
      <c r="BN1343" s="1001"/>
      <c r="BO1343" s="985"/>
      <c r="BP1343" s="955"/>
      <c r="BQ1343" s="77"/>
      <c r="BR1343" s="78"/>
      <c r="BS1343" s="1001"/>
      <c r="BT1343" s="985"/>
      <c r="BU1343" s="955"/>
      <c r="BV1343" s="77"/>
      <c r="BW1343" s="78"/>
      <c r="BX1343" s="1001"/>
      <c r="BY1343" s="985"/>
      <c r="BZ1343" s="955"/>
      <c r="CA1343" s="1081"/>
      <c r="CB1343" s="1023"/>
      <c r="CC1343" s="1027"/>
    </row>
    <row r="1344" spans="1:81" ht="18" customHeight="1">
      <c r="A1344" s="1180"/>
      <c r="B1344" s="1161"/>
      <c r="C1344" s="1167" t="str">
        <f>職員設定!$F$7</f>
        <v>資格手当</v>
      </c>
      <c r="D1344" s="44" t="s">
        <v>38</v>
      </c>
      <c r="E1344" s="32">
        <v>10000</v>
      </c>
      <c r="F1344" s="1001"/>
      <c r="G1344" s="1045">
        <f>E1346*F1341-H1344</f>
        <v>10000</v>
      </c>
      <c r="H1344" s="1095"/>
      <c r="I1344" s="44" t="s">
        <v>38</v>
      </c>
      <c r="J1344" s="32">
        <v>10000</v>
      </c>
      <c r="K1344" s="1001"/>
      <c r="L1344" s="1045">
        <f>J1346*K1341-M1344</f>
        <v>10000</v>
      </c>
      <c r="M1344" s="1095"/>
      <c r="N1344" s="44" t="s">
        <v>38</v>
      </c>
      <c r="O1344" s="32">
        <v>10000</v>
      </c>
      <c r="P1344" s="1001"/>
      <c r="Q1344" s="1045">
        <f>O1346*P1341-R1344</f>
        <v>10000</v>
      </c>
      <c r="R1344" s="970">
        <f>IF(O1341="",0,$M$1344)</f>
        <v>0</v>
      </c>
      <c r="S1344" s="44" t="s">
        <v>38</v>
      </c>
      <c r="T1344" s="32">
        <v>10000</v>
      </c>
      <c r="U1344" s="1001"/>
      <c r="V1344" s="1045">
        <f>T1346*U1341-W1344</f>
        <v>10000</v>
      </c>
      <c r="W1344" s="970">
        <f>IF(T1341="",0,$M$1344)</f>
        <v>0</v>
      </c>
      <c r="X1344" s="44" t="s">
        <v>38</v>
      </c>
      <c r="Y1344" s="32">
        <v>10000</v>
      </c>
      <c r="Z1344" s="1001"/>
      <c r="AA1344" s="1045">
        <f>Y1346*Z1341-AB1344</f>
        <v>10000</v>
      </c>
      <c r="AB1344" s="970">
        <f>IF(Y1341="",0,$M$1344)</f>
        <v>0</v>
      </c>
      <c r="AC1344" s="44" t="s">
        <v>38</v>
      </c>
      <c r="AD1344" s="32"/>
      <c r="AE1344" s="1001"/>
      <c r="AF1344" s="1045">
        <f>AD1346*AE1341-AG1344</f>
        <v>0</v>
      </c>
      <c r="AG1344" s="970">
        <f>IF(AD1341="",0,$M$1344)</f>
        <v>0</v>
      </c>
      <c r="AH1344" s="44" t="s">
        <v>38</v>
      </c>
      <c r="AI1344" s="32"/>
      <c r="AJ1344" s="1001"/>
      <c r="AK1344" s="1045">
        <f>AI1346*AJ1341-AL1344</f>
        <v>0</v>
      </c>
      <c r="AL1344" s="970">
        <f>IF(AI1341="",0,$M$1344)</f>
        <v>0</v>
      </c>
      <c r="AM1344" s="44" t="s">
        <v>38</v>
      </c>
      <c r="AN1344" s="32"/>
      <c r="AO1344" s="1001"/>
      <c r="AP1344" s="1045">
        <f>AN1346*AO1341-AQ1344</f>
        <v>0</v>
      </c>
      <c r="AQ1344" s="970">
        <f>IF(AN1341="",0,$M$1344)</f>
        <v>0</v>
      </c>
      <c r="AR1344" s="44" t="s">
        <v>38</v>
      </c>
      <c r="AS1344" s="32"/>
      <c r="AT1344" s="1001"/>
      <c r="AU1344" s="1045">
        <f>AS1346*AT1341-AV1344</f>
        <v>0</v>
      </c>
      <c r="AV1344" s="970">
        <f>IF(AS1341="",0,$M$1344)</f>
        <v>0</v>
      </c>
      <c r="AW1344" s="44" t="s">
        <v>38</v>
      </c>
      <c r="AX1344" s="32"/>
      <c r="AY1344" s="1001"/>
      <c r="AZ1344" s="1045">
        <f>AX1346*AY1341-BA1344</f>
        <v>0</v>
      </c>
      <c r="BA1344" s="970">
        <f>IF(AX1341="",0,$M$1344)</f>
        <v>0</v>
      </c>
      <c r="BB1344" s="44" t="s">
        <v>38</v>
      </c>
      <c r="BC1344" s="32"/>
      <c r="BD1344" s="1001"/>
      <c r="BE1344" s="1045">
        <f>BC1346*BD1341-BF1344</f>
        <v>0</v>
      </c>
      <c r="BF1344" s="970">
        <f>IF(BC1341="",0,$M$1344)</f>
        <v>0</v>
      </c>
      <c r="BG1344" s="44" t="s">
        <v>38</v>
      </c>
      <c r="BH1344" s="32"/>
      <c r="BI1344" s="1001"/>
      <c r="BJ1344" s="1045">
        <f>BH1346*BI1341-BK1344</f>
        <v>0</v>
      </c>
      <c r="BK1344" s="970">
        <f>IF(BH1341="",0,$M$1344)</f>
        <v>0</v>
      </c>
      <c r="BL1344" s="75"/>
      <c r="BM1344" s="76"/>
      <c r="BN1344" s="1001"/>
      <c r="BO1344" s="983"/>
      <c r="BP1344" s="960"/>
      <c r="BQ1344" s="75"/>
      <c r="BR1344" s="76"/>
      <c r="BS1344" s="1001"/>
      <c r="BT1344" s="983"/>
      <c r="BU1344" s="960"/>
      <c r="BV1344" s="75"/>
      <c r="BW1344" s="76"/>
      <c r="BX1344" s="1001"/>
      <c r="BY1344" s="983"/>
      <c r="BZ1344" s="960"/>
      <c r="CA1344" s="1003">
        <f t="shared" ref="CA1344" si="575">BJ1344+BK1344+BE1344+BF1344+AZ1344+BA1344+AU1344+AV1344+AP1344+AQ1344+AK1344+AL1344+AF1344+AG1344+AA1344+AB1344+V1344+W1344+Q1344+R1344+L1344+M1344+G1344+H1344</f>
        <v>50000</v>
      </c>
      <c r="CB1344" s="1019">
        <f t="shared" ref="CB1344" si="576">H1344+M1344</f>
        <v>0</v>
      </c>
      <c r="CC1344" s="1012">
        <f t="shared" ref="CC1344" si="577">BK1344+BF1344+BA1344+AV1344+AQ1344+AL1344+AG1344+AB1344+W1344+R1344</f>
        <v>0</v>
      </c>
    </row>
    <row r="1345" spans="1:81" s="230" customFormat="1" ht="18" customHeight="1">
      <c r="A1345" s="1180"/>
      <c r="B1345" s="1161"/>
      <c r="C1345" s="1168"/>
      <c r="D1345" s="45" t="s">
        <v>1</v>
      </c>
      <c r="E1345" s="149">
        <f>IF(E1344&lt;&gt;"",職員設定!F32,"0")</f>
        <v>0</v>
      </c>
      <c r="F1345" s="1001"/>
      <c r="G1345" s="1046"/>
      <c r="H1345" s="1103"/>
      <c r="I1345" s="45" t="s">
        <v>1</v>
      </c>
      <c r="J1345" s="149">
        <f>IF(J1344&lt;&gt;"",職員設定!F32,"0")</f>
        <v>0</v>
      </c>
      <c r="K1345" s="1001"/>
      <c r="L1345" s="1046"/>
      <c r="M1345" s="1103"/>
      <c r="N1345" s="45" t="s">
        <v>71</v>
      </c>
      <c r="O1345" s="149">
        <f>IF(O1344&lt;&gt;"",職員設定!$F$32,"0")</f>
        <v>0</v>
      </c>
      <c r="P1345" s="1001"/>
      <c r="Q1345" s="1046"/>
      <c r="R1345" s="971"/>
      <c r="S1345" s="45" t="s">
        <v>71</v>
      </c>
      <c r="T1345" s="149">
        <f>IF(T1344&lt;&gt;"",職員設定!$F$32,"0")</f>
        <v>0</v>
      </c>
      <c r="U1345" s="1001"/>
      <c r="V1345" s="1046"/>
      <c r="W1345" s="971"/>
      <c r="X1345" s="45" t="s">
        <v>71</v>
      </c>
      <c r="Y1345" s="149">
        <f>IF(Y1344&lt;&gt;"",職員設定!$F$32,"0")</f>
        <v>0</v>
      </c>
      <c r="Z1345" s="1001"/>
      <c r="AA1345" s="1046"/>
      <c r="AB1345" s="971"/>
      <c r="AC1345" s="45" t="s">
        <v>71</v>
      </c>
      <c r="AD1345" s="149" t="str">
        <f>IF(AD1344&lt;&gt;"",職員設定!$F$32,"0")</f>
        <v>0</v>
      </c>
      <c r="AE1345" s="1001"/>
      <c r="AF1345" s="1046"/>
      <c r="AG1345" s="971"/>
      <c r="AH1345" s="45" t="s">
        <v>71</v>
      </c>
      <c r="AI1345" s="149" t="str">
        <f>IF(AI1344&lt;&gt;"",職員設定!$F$32,"0")</f>
        <v>0</v>
      </c>
      <c r="AJ1345" s="1001"/>
      <c r="AK1345" s="1046"/>
      <c r="AL1345" s="971"/>
      <c r="AM1345" s="45" t="s">
        <v>71</v>
      </c>
      <c r="AN1345" s="149" t="str">
        <f>IF(AN1344&lt;&gt;"",職員設定!$F$32,"0")</f>
        <v>0</v>
      </c>
      <c r="AO1345" s="1001"/>
      <c r="AP1345" s="1046"/>
      <c r="AQ1345" s="971"/>
      <c r="AR1345" s="45" t="s">
        <v>71</v>
      </c>
      <c r="AS1345" s="149" t="str">
        <f>IF(AS1344&lt;&gt;"",職員設定!$F$32,"0")</f>
        <v>0</v>
      </c>
      <c r="AT1345" s="1001"/>
      <c r="AU1345" s="1046"/>
      <c r="AV1345" s="971"/>
      <c r="AW1345" s="45" t="s">
        <v>71</v>
      </c>
      <c r="AX1345" s="149" t="str">
        <f>IF(AX1344&lt;&gt;"",職員設定!$F$32,"0")</f>
        <v>0</v>
      </c>
      <c r="AY1345" s="1001"/>
      <c r="AZ1345" s="1046"/>
      <c r="BA1345" s="971"/>
      <c r="BB1345" s="45" t="s">
        <v>71</v>
      </c>
      <c r="BC1345" s="149" t="str">
        <f>IF(BC1344&lt;&gt;"",職員設定!$F$32,"0")</f>
        <v>0</v>
      </c>
      <c r="BD1345" s="1001"/>
      <c r="BE1345" s="1046"/>
      <c r="BF1345" s="971"/>
      <c r="BG1345" s="45" t="s">
        <v>71</v>
      </c>
      <c r="BH1345" s="149" t="str">
        <f>IF(BH1344&lt;&gt;"",職員設定!$F$32,"0")</f>
        <v>0</v>
      </c>
      <c r="BI1345" s="1001"/>
      <c r="BJ1345" s="1046"/>
      <c r="BK1345" s="971"/>
      <c r="BL1345" s="45"/>
      <c r="BM1345" s="149"/>
      <c r="BN1345" s="1001"/>
      <c r="BO1345" s="984"/>
      <c r="BP1345" s="954"/>
      <c r="BQ1345" s="45"/>
      <c r="BR1345" s="149"/>
      <c r="BS1345" s="1001"/>
      <c r="BT1345" s="984"/>
      <c r="BU1345" s="954"/>
      <c r="BV1345" s="45"/>
      <c r="BW1345" s="149"/>
      <c r="BX1345" s="1001"/>
      <c r="BY1345" s="984"/>
      <c r="BZ1345" s="954"/>
      <c r="CA1345" s="1004"/>
      <c r="CB1345" s="1020"/>
      <c r="CC1345" s="1013"/>
    </row>
    <row r="1346" spans="1:81" ht="18" customHeight="1" thickBot="1">
      <c r="A1346" s="1180"/>
      <c r="B1346" s="1161"/>
      <c r="C1346" s="1169"/>
      <c r="D1346" s="46" t="s">
        <v>51</v>
      </c>
      <c r="E1346" s="18">
        <f>E1344-E1345</f>
        <v>10000</v>
      </c>
      <c r="F1346" s="1001"/>
      <c r="G1346" s="1047"/>
      <c r="H1346" s="1104"/>
      <c r="I1346" s="46" t="s">
        <v>51</v>
      </c>
      <c r="J1346" s="18">
        <f>J1344-J1345</f>
        <v>10000</v>
      </c>
      <c r="K1346" s="1001"/>
      <c r="L1346" s="1047"/>
      <c r="M1346" s="1104"/>
      <c r="N1346" s="46" t="s">
        <v>51</v>
      </c>
      <c r="O1346" s="18">
        <f>O1344-O1345</f>
        <v>10000</v>
      </c>
      <c r="P1346" s="1001"/>
      <c r="Q1346" s="1047"/>
      <c r="R1346" s="972"/>
      <c r="S1346" s="46" t="s">
        <v>51</v>
      </c>
      <c r="T1346" s="18">
        <f>T1344-T1345</f>
        <v>10000</v>
      </c>
      <c r="U1346" s="1001"/>
      <c r="V1346" s="1047"/>
      <c r="W1346" s="972"/>
      <c r="X1346" s="46" t="s">
        <v>51</v>
      </c>
      <c r="Y1346" s="18">
        <f>Y1344-Y1345</f>
        <v>10000</v>
      </c>
      <c r="Z1346" s="1001"/>
      <c r="AA1346" s="1047"/>
      <c r="AB1346" s="972"/>
      <c r="AC1346" s="46" t="s">
        <v>51</v>
      </c>
      <c r="AD1346" s="18">
        <f>AD1344-AD1345</f>
        <v>0</v>
      </c>
      <c r="AE1346" s="1001"/>
      <c r="AF1346" s="1047"/>
      <c r="AG1346" s="972"/>
      <c r="AH1346" s="46" t="s">
        <v>51</v>
      </c>
      <c r="AI1346" s="18">
        <f>AI1344-AI1345</f>
        <v>0</v>
      </c>
      <c r="AJ1346" s="1001"/>
      <c r="AK1346" s="1047"/>
      <c r="AL1346" s="972"/>
      <c r="AM1346" s="46" t="s">
        <v>51</v>
      </c>
      <c r="AN1346" s="18">
        <f>AN1344-AN1345</f>
        <v>0</v>
      </c>
      <c r="AO1346" s="1001"/>
      <c r="AP1346" s="1047"/>
      <c r="AQ1346" s="972"/>
      <c r="AR1346" s="46" t="s">
        <v>51</v>
      </c>
      <c r="AS1346" s="18">
        <f>AS1344-AS1345</f>
        <v>0</v>
      </c>
      <c r="AT1346" s="1001"/>
      <c r="AU1346" s="1047"/>
      <c r="AV1346" s="972"/>
      <c r="AW1346" s="46" t="s">
        <v>51</v>
      </c>
      <c r="AX1346" s="18">
        <f>AX1344-AX1345</f>
        <v>0</v>
      </c>
      <c r="AY1346" s="1001"/>
      <c r="AZ1346" s="1047"/>
      <c r="BA1346" s="972"/>
      <c r="BB1346" s="46" t="s">
        <v>51</v>
      </c>
      <c r="BC1346" s="18">
        <f>BC1344-BC1345</f>
        <v>0</v>
      </c>
      <c r="BD1346" s="1001"/>
      <c r="BE1346" s="1047"/>
      <c r="BF1346" s="972"/>
      <c r="BG1346" s="46" t="s">
        <v>51</v>
      </c>
      <c r="BH1346" s="18">
        <f>BH1344-BH1345</f>
        <v>0</v>
      </c>
      <c r="BI1346" s="1001"/>
      <c r="BJ1346" s="1047"/>
      <c r="BK1346" s="972"/>
      <c r="BL1346" s="77"/>
      <c r="BM1346" s="78"/>
      <c r="BN1346" s="1001"/>
      <c r="BO1346" s="985"/>
      <c r="BP1346" s="955"/>
      <c r="BQ1346" s="77"/>
      <c r="BR1346" s="78"/>
      <c r="BS1346" s="1001"/>
      <c r="BT1346" s="985"/>
      <c r="BU1346" s="955"/>
      <c r="BV1346" s="77"/>
      <c r="BW1346" s="78"/>
      <c r="BX1346" s="1001"/>
      <c r="BY1346" s="985"/>
      <c r="BZ1346" s="955"/>
      <c r="CA1346" s="1005"/>
      <c r="CB1346" s="1021"/>
      <c r="CC1346" s="1014"/>
    </row>
    <row r="1347" spans="1:81" ht="18" customHeight="1">
      <c r="A1347" s="1180"/>
      <c r="B1347" s="1161"/>
      <c r="C1347" s="1170" t="str">
        <f>職員設定!$G$7</f>
        <v>役職手当</v>
      </c>
      <c r="D1347" s="44" t="s">
        <v>38</v>
      </c>
      <c r="E1347" s="32"/>
      <c r="F1347" s="1001"/>
      <c r="G1347" s="1045">
        <f>E1349*F1341-H1347</f>
        <v>0</v>
      </c>
      <c r="H1347" s="1095"/>
      <c r="I1347" s="44" t="s">
        <v>38</v>
      </c>
      <c r="J1347" s="32"/>
      <c r="K1347" s="1001"/>
      <c r="L1347" s="1045">
        <f>J1349*K1341-M1347</f>
        <v>0</v>
      </c>
      <c r="M1347" s="1095"/>
      <c r="N1347" s="44" t="s">
        <v>38</v>
      </c>
      <c r="O1347" s="32"/>
      <c r="P1347" s="1001"/>
      <c r="Q1347" s="1045">
        <f>O1349*P1341-R1347</f>
        <v>0</v>
      </c>
      <c r="R1347" s="970">
        <f>IF(O1341="",0,$M$1347)</f>
        <v>0</v>
      </c>
      <c r="S1347" s="44" t="s">
        <v>38</v>
      </c>
      <c r="T1347" s="32"/>
      <c r="U1347" s="1001"/>
      <c r="V1347" s="1045">
        <f>T1349*U1341-W1347</f>
        <v>0</v>
      </c>
      <c r="W1347" s="970">
        <f>IF(T1341="",0,$M$1347)</f>
        <v>0</v>
      </c>
      <c r="X1347" s="44" t="s">
        <v>38</v>
      </c>
      <c r="Y1347" s="32"/>
      <c r="Z1347" s="1001"/>
      <c r="AA1347" s="1045">
        <f>Y1349*Z1341-AB1347</f>
        <v>0</v>
      </c>
      <c r="AB1347" s="970">
        <f>IF(Y1341="",0,$M$1347)</f>
        <v>0</v>
      </c>
      <c r="AC1347" s="44" t="s">
        <v>38</v>
      </c>
      <c r="AD1347" s="32"/>
      <c r="AE1347" s="1001"/>
      <c r="AF1347" s="1045">
        <f>AD1349*AE1341-AG1347</f>
        <v>0</v>
      </c>
      <c r="AG1347" s="970">
        <f>IF(AD1341="",0,$M$1347)</f>
        <v>0</v>
      </c>
      <c r="AH1347" s="44" t="s">
        <v>38</v>
      </c>
      <c r="AI1347" s="32"/>
      <c r="AJ1347" s="1001"/>
      <c r="AK1347" s="1045">
        <f>AI1349*AJ1341-AL1347</f>
        <v>0</v>
      </c>
      <c r="AL1347" s="970">
        <f>IF(AI1341="",0,$M$1347)</f>
        <v>0</v>
      </c>
      <c r="AM1347" s="44" t="s">
        <v>38</v>
      </c>
      <c r="AN1347" s="32"/>
      <c r="AO1347" s="1001"/>
      <c r="AP1347" s="1045">
        <f>AN1349*AO1341-AQ1347</f>
        <v>0</v>
      </c>
      <c r="AQ1347" s="970">
        <f>IF(AN1341="",0,$M$1347)</f>
        <v>0</v>
      </c>
      <c r="AR1347" s="44" t="s">
        <v>38</v>
      </c>
      <c r="AS1347" s="32"/>
      <c r="AT1347" s="1001"/>
      <c r="AU1347" s="1045">
        <f>AS1349*AT1341-AV1347</f>
        <v>0</v>
      </c>
      <c r="AV1347" s="970">
        <f>IF(AS1341="",0,$M$1347)</f>
        <v>0</v>
      </c>
      <c r="AW1347" s="44" t="s">
        <v>38</v>
      </c>
      <c r="AX1347" s="32"/>
      <c r="AY1347" s="1001"/>
      <c r="AZ1347" s="1045">
        <f>AX1349*AY1341-BA1347</f>
        <v>0</v>
      </c>
      <c r="BA1347" s="970">
        <f>IF(AX1341="",0,$M$1347)</f>
        <v>0</v>
      </c>
      <c r="BB1347" s="44" t="s">
        <v>38</v>
      </c>
      <c r="BC1347" s="32"/>
      <c r="BD1347" s="1001"/>
      <c r="BE1347" s="1045">
        <f>BC1349*BD1341-BF1347</f>
        <v>0</v>
      </c>
      <c r="BF1347" s="970">
        <f>IF(BC1341="",0,$M$1347)</f>
        <v>0</v>
      </c>
      <c r="BG1347" s="44" t="s">
        <v>38</v>
      </c>
      <c r="BH1347" s="32"/>
      <c r="BI1347" s="1001"/>
      <c r="BJ1347" s="1045">
        <f>BH1349*BI1341-BK1347</f>
        <v>0</v>
      </c>
      <c r="BK1347" s="970">
        <f>IF(BH1341="",0,$M$1347)</f>
        <v>0</v>
      </c>
      <c r="BL1347" s="75"/>
      <c r="BM1347" s="76"/>
      <c r="BN1347" s="1001"/>
      <c r="BO1347" s="983"/>
      <c r="BP1347" s="960"/>
      <c r="BQ1347" s="75"/>
      <c r="BR1347" s="76"/>
      <c r="BS1347" s="1001"/>
      <c r="BT1347" s="983"/>
      <c r="BU1347" s="960"/>
      <c r="BV1347" s="75"/>
      <c r="BW1347" s="76"/>
      <c r="BX1347" s="1001"/>
      <c r="BY1347" s="983"/>
      <c r="BZ1347" s="960"/>
      <c r="CA1347" s="1003">
        <f t="shared" ref="CA1347" si="578">BJ1347+BK1347+BE1347+BF1347+AZ1347+BA1347+AU1347+AV1347+AP1347+AQ1347+AK1347+AL1347+AF1347+AG1347+AA1347+AB1347+V1347+W1347+Q1347+R1347+L1347+M1347+G1347+H1347</f>
        <v>0</v>
      </c>
      <c r="CB1347" s="1019">
        <f t="shared" ref="CB1347" si="579">H1347+M1347</f>
        <v>0</v>
      </c>
      <c r="CC1347" s="1018">
        <f t="shared" ref="CC1347" si="580">BK1347+BF1347+BA1347+AV1347+AQ1347+AL1347+AG1347+AB1347+W1347+R1347</f>
        <v>0</v>
      </c>
    </row>
    <row r="1348" spans="1:81" s="230" customFormat="1" ht="18" customHeight="1">
      <c r="A1348" s="1180"/>
      <c r="B1348" s="1161"/>
      <c r="C1348" s="1140"/>
      <c r="D1348" s="45" t="s">
        <v>1</v>
      </c>
      <c r="E1348" s="149" t="str">
        <f>IF(E1347&lt;&gt;"",職員設定!G32,"0")</f>
        <v>0</v>
      </c>
      <c r="F1348" s="1001"/>
      <c r="G1348" s="1046"/>
      <c r="H1348" s="1103"/>
      <c r="I1348" s="45" t="s">
        <v>1</v>
      </c>
      <c r="J1348" s="149" t="str">
        <f>IF(J1347&lt;&gt;"",職員設定!G32,"0")</f>
        <v>0</v>
      </c>
      <c r="K1348" s="1001"/>
      <c r="L1348" s="1046"/>
      <c r="M1348" s="1103"/>
      <c r="N1348" s="45" t="s">
        <v>71</v>
      </c>
      <c r="O1348" s="149" t="str">
        <f>IF(O1347&lt;&gt;"",職員設定!$G$32,"0")</f>
        <v>0</v>
      </c>
      <c r="P1348" s="1001"/>
      <c r="Q1348" s="1046"/>
      <c r="R1348" s="971"/>
      <c r="S1348" s="45" t="s">
        <v>71</v>
      </c>
      <c r="T1348" s="149" t="str">
        <f>IF(T1347&lt;&gt;"",職員設定!$G$32,"0")</f>
        <v>0</v>
      </c>
      <c r="U1348" s="1001"/>
      <c r="V1348" s="1046"/>
      <c r="W1348" s="971"/>
      <c r="X1348" s="45" t="s">
        <v>71</v>
      </c>
      <c r="Y1348" s="149" t="str">
        <f>IF(Y1347&lt;&gt;"",職員設定!$G$32,"0")</f>
        <v>0</v>
      </c>
      <c r="Z1348" s="1001"/>
      <c r="AA1348" s="1046"/>
      <c r="AB1348" s="971"/>
      <c r="AC1348" s="45" t="s">
        <v>71</v>
      </c>
      <c r="AD1348" s="149" t="str">
        <f>IF(AD1347&lt;&gt;"",職員設定!$G$32,"0")</f>
        <v>0</v>
      </c>
      <c r="AE1348" s="1001"/>
      <c r="AF1348" s="1046"/>
      <c r="AG1348" s="971"/>
      <c r="AH1348" s="45" t="s">
        <v>71</v>
      </c>
      <c r="AI1348" s="149" t="str">
        <f>IF(AI1347&lt;&gt;"",職員設定!$G$32,"0")</f>
        <v>0</v>
      </c>
      <c r="AJ1348" s="1001"/>
      <c r="AK1348" s="1046"/>
      <c r="AL1348" s="971"/>
      <c r="AM1348" s="45" t="s">
        <v>71</v>
      </c>
      <c r="AN1348" s="149" t="str">
        <f>IF(AN1347&lt;&gt;"",職員設定!$G$32,"0")</f>
        <v>0</v>
      </c>
      <c r="AO1348" s="1001"/>
      <c r="AP1348" s="1046"/>
      <c r="AQ1348" s="971"/>
      <c r="AR1348" s="45" t="s">
        <v>71</v>
      </c>
      <c r="AS1348" s="149" t="str">
        <f>IF(AS1347&lt;&gt;"",職員設定!$G$32,"0")</f>
        <v>0</v>
      </c>
      <c r="AT1348" s="1001"/>
      <c r="AU1348" s="1046"/>
      <c r="AV1348" s="971"/>
      <c r="AW1348" s="45" t="s">
        <v>71</v>
      </c>
      <c r="AX1348" s="149" t="str">
        <f>IF(AX1347&lt;&gt;"",職員設定!$G$32,"0")</f>
        <v>0</v>
      </c>
      <c r="AY1348" s="1001"/>
      <c r="AZ1348" s="1046"/>
      <c r="BA1348" s="971"/>
      <c r="BB1348" s="45" t="s">
        <v>71</v>
      </c>
      <c r="BC1348" s="149" t="str">
        <f>IF(BC1347&lt;&gt;"",職員設定!$G$32,"0")</f>
        <v>0</v>
      </c>
      <c r="BD1348" s="1001"/>
      <c r="BE1348" s="1046"/>
      <c r="BF1348" s="971"/>
      <c r="BG1348" s="45" t="s">
        <v>71</v>
      </c>
      <c r="BH1348" s="149" t="str">
        <f>IF(BH1347&lt;&gt;"",職員設定!$G$32,"0")</f>
        <v>0</v>
      </c>
      <c r="BI1348" s="1001"/>
      <c r="BJ1348" s="1046"/>
      <c r="BK1348" s="971"/>
      <c r="BL1348" s="45"/>
      <c r="BM1348" s="149"/>
      <c r="BN1348" s="1001"/>
      <c r="BO1348" s="984"/>
      <c r="BP1348" s="954"/>
      <c r="BQ1348" s="45"/>
      <c r="BR1348" s="149"/>
      <c r="BS1348" s="1001"/>
      <c r="BT1348" s="984"/>
      <c r="BU1348" s="954"/>
      <c r="BV1348" s="45"/>
      <c r="BW1348" s="149"/>
      <c r="BX1348" s="1001"/>
      <c r="BY1348" s="984"/>
      <c r="BZ1348" s="954"/>
      <c r="CA1348" s="1004"/>
      <c r="CB1348" s="1020"/>
      <c r="CC1348" s="1013"/>
    </row>
    <row r="1349" spans="1:81" ht="18" customHeight="1" thickBot="1">
      <c r="A1349" s="1180"/>
      <c r="B1349" s="1161"/>
      <c r="C1349" s="1141"/>
      <c r="D1349" s="46" t="s">
        <v>51</v>
      </c>
      <c r="E1349" s="18">
        <f>E1347-E1348</f>
        <v>0</v>
      </c>
      <c r="F1349" s="1001"/>
      <c r="G1349" s="1047"/>
      <c r="H1349" s="1104"/>
      <c r="I1349" s="46" t="s">
        <v>51</v>
      </c>
      <c r="J1349" s="18">
        <f>J1347-J1348</f>
        <v>0</v>
      </c>
      <c r="K1349" s="1001"/>
      <c r="L1349" s="1047"/>
      <c r="M1349" s="1104"/>
      <c r="N1349" s="46" t="s">
        <v>51</v>
      </c>
      <c r="O1349" s="18">
        <f>O1347-O1348</f>
        <v>0</v>
      </c>
      <c r="P1349" s="1001"/>
      <c r="Q1349" s="1047"/>
      <c r="R1349" s="972"/>
      <c r="S1349" s="46" t="s">
        <v>51</v>
      </c>
      <c r="T1349" s="18">
        <f>T1347-T1348</f>
        <v>0</v>
      </c>
      <c r="U1349" s="1001"/>
      <c r="V1349" s="1047"/>
      <c r="W1349" s="972"/>
      <c r="X1349" s="46" t="s">
        <v>51</v>
      </c>
      <c r="Y1349" s="18">
        <f>Y1347-Y1348</f>
        <v>0</v>
      </c>
      <c r="Z1349" s="1001"/>
      <c r="AA1349" s="1047"/>
      <c r="AB1349" s="972"/>
      <c r="AC1349" s="46" t="s">
        <v>51</v>
      </c>
      <c r="AD1349" s="18">
        <f>AD1347-AD1348</f>
        <v>0</v>
      </c>
      <c r="AE1349" s="1001"/>
      <c r="AF1349" s="1047"/>
      <c r="AG1349" s="972"/>
      <c r="AH1349" s="46" t="s">
        <v>51</v>
      </c>
      <c r="AI1349" s="18">
        <f>AI1347-AI1348</f>
        <v>0</v>
      </c>
      <c r="AJ1349" s="1001"/>
      <c r="AK1349" s="1047"/>
      <c r="AL1349" s="972"/>
      <c r="AM1349" s="46" t="s">
        <v>51</v>
      </c>
      <c r="AN1349" s="18">
        <f>AN1347-AN1348</f>
        <v>0</v>
      </c>
      <c r="AO1349" s="1001"/>
      <c r="AP1349" s="1047"/>
      <c r="AQ1349" s="972"/>
      <c r="AR1349" s="46" t="s">
        <v>51</v>
      </c>
      <c r="AS1349" s="18">
        <f>AS1347-AS1348</f>
        <v>0</v>
      </c>
      <c r="AT1349" s="1001"/>
      <c r="AU1349" s="1047"/>
      <c r="AV1349" s="972"/>
      <c r="AW1349" s="46" t="s">
        <v>51</v>
      </c>
      <c r="AX1349" s="18">
        <f>AX1347-AX1348</f>
        <v>0</v>
      </c>
      <c r="AY1349" s="1001"/>
      <c r="AZ1349" s="1047"/>
      <c r="BA1349" s="972"/>
      <c r="BB1349" s="46" t="s">
        <v>51</v>
      </c>
      <c r="BC1349" s="18">
        <f>BC1347-BC1348</f>
        <v>0</v>
      </c>
      <c r="BD1349" s="1001"/>
      <c r="BE1349" s="1047"/>
      <c r="BF1349" s="972"/>
      <c r="BG1349" s="46" t="s">
        <v>51</v>
      </c>
      <c r="BH1349" s="18">
        <f>BH1347-BH1348</f>
        <v>0</v>
      </c>
      <c r="BI1349" s="1001"/>
      <c r="BJ1349" s="1047"/>
      <c r="BK1349" s="972"/>
      <c r="BL1349" s="77"/>
      <c r="BM1349" s="78"/>
      <c r="BN1349" s="1001"/>
      <c r="BO1349" s="985"/>
      <c r="BP1349" s="955"/>
      <c r="BQ1349" s="77"/>
      <c r="BR1349" s="78"/>
      <c r="BS1349" s="1001"/>
      <c r="BT1349" s="985"/>
      <c r="BU1349" s="955"/>
      <c r="BV1349" s="77"/>
      <c r="BW1349" s="78"/>
      <c r="BX1349" s="1001"/>
      <c r="BY1349" s="985"/>
      <c r="BZ1349" s="955"/>
      <c r="CA1349" s="1005"/>
      <c r="CB1349" s="1021"/>
      <c r="CC1349" s="1014"/>
    </row>
    <row r="1350" spans="1:81" ht="18" customHeight="1">
      <c r="A1350" s="1180"/>
      <c r="B1350" s="1161"/>
      <c r="C1350" s="1170" t="str">
        <f>職員設定!$H$7</f>
        <v>調整手当</v>
      </c>
      <c r="D1350" s="44" t="s">
        <v>38</v>
      </c>
      <c r="E1350" s="32"/>
      <c r="F1350" s="1001"/>
      <c r="G1350" s="1045">
        <f>E1352*F1341-H1350</f>
        <v>0</v>
      </c>
      <c r="H1350" s="1095"/>
      <c r="I1350" s="44" t="s">
        <v>38</v>
      </c>
      <c r="J1350" s="32"/>
      <c r="K1350" s="1001"/>
      <c r="L1350" s="1045">
        <f>J1352*K1341-M1350</f>
        <v>0</v>
      </c>
      <c r="M1350" s="1095"/>
      <c r="N1350" s="44" t="s">
        <v>38</v>
      </c>
      <c r="O1350" s="32"/>
      <c r="P1350" s="1001"/>
      <c r="Q1350" s="1045">
        <f>O1352*P1341-R1350</f>
        <v>0</v>
      </c>
      <c r="R1350" s="970">
        <f>IF(O1341="",0,$M$1350)</f>
        <v>0</v>
      </c>
      <c r="S1350" s="44" t="s">
        <v>38</v>
      </c>
      <c r="T1350" s="32"/>
      <c r="U1350" s="1001"/>
      <c r="V1350" s="1045">
        <f>T1352*U1341-W1350</f>
        <v>0</v>
      </c>
      <c r="W1350" s="970">
        <f>IF(T1341="",0,$M$1350)</f>
        <v>0</v>
      </c>
      <c r="X1350" s="44" t="s">
        <v>38</v>
      </c>
      <c r="Y1350" s="32"/>
      <c r="Z1350" s="1001"/>
      <c r="AA1350" s="1045">
        <f>Y1352*Z1341-AB1350</f>
        <v>0</v>
      </c>
      <c r="AB1350" s="970">
        <f>IF(Y1341="",0,$M$1350)</f>
        <v>0</v>
      </c>
      <c r="AC1350" s="44" t="s">
        <v>38</v>
      </c>
      <c r="AD1350" s="32"/>
      <c r="AE1350" s="1001"/>
      <c r="AF1350" s="1045">
        <f>AD1352*AE1341-AG1350</f>
        <v>0</v>
      </c>
      <c r="AG1350" s="970">
        <f>IF(AD1341="",0,$M$1350)</f>
        <v>0</v>
      </c>
      <c r="AH1350" s="44" t="s">
        <v>38</v>
      </c>
      <c r="AI1350" s="32"/>
      <c r="AJ1350" s="1001"/>
      <c r="AK1350" s="1045">
        <f>AI1352*AJ1341-AL1350</f>
        <v>0</v>
      </c>
      <c r="AL1350" s="970">
        <f>IF(AI1341="",0,$M$1350)</f>
        <v>0</v>
      </c>
      <c r="AM1350" s="44" t="s">
        <v>38</v>
      </c>
      <c r="AN1350" s="32"/>
      <c r="AO1350" s="1001"/>
      <c r="AP1350" s="1045">
        <f>AN1352*AO1341-AQ1350</f>
        <v>0</v>
      </c>
      <c r="AQ1350" s="970">
        <f>IF(AN1341="",0,$M$1350)</f>
        <v>0</v>
      </c>
      <c r="AR1350" s="44" t="s">
        <v>38</v>
      </c>
      <c r="AS1350" s="32"/>
      <c r="AT1350" s="1001"/>
      <c r="AU1350" s="1045">
        <f>AS1352*AT1341-AV1350</f>
        <v>0</v>
      </c>
      <c r="AV1350" s="970">
        <f>IF(AS1341="",0,$M$1350)</f>
        <v>0</v>
      </c>
      <c r="AW1350" s="44" t="s">
        <v>38</v>
      </c>
      <c r="AX1350" s="32"/>
      <c r="AY1350" s="1001"/>
      <c r="AZ1350" s="1045">
        <f>AX1352*AY1341-BA1350</f>
        <v>0</v>
      </c>
      <c r="BA1350" s="970">
        <f>IF(AX1341="",0,$M$1350)</f>
        <v>0</v>
      </c>
      <c r="BB1350" s="44" t="s">
        <v>38</v>
      </c>
      <c r="BC1350" s="32"/>
      <c r="BD1350" s="1001"/>
      <c r="BE1350" s="1045">
        <f>BC1352*BD1341-BF1350</f>
        <v>0</v>
      </c>
      <c r="BF1350" s="970">
        <f>IF(BC1341="",0,$M$1350)</f>
        <v>0</v>
      </c>
      <c r="BG1350" s="44" t="s">
        <v>38</v>
      </c>
      <c r="BH1350" s="32"/>
      <c r="BI1350" s="1001"/>
      <c r="BJ1350" s="1045">
        <f>BH1352*BI1341-BK1350</f>
        <v>0</v>
      </c>
      <c r="BK1350" s="970">
        <f>IF(BH1341="",0,$M$1350)</f>
        <v>0</v>
      </c>
      <c r="BL1350" s="75"/>
      <c r="BM1350" s="76"/>
      <c r="BN1350" s="1001"/>
      <c r="BO1350" s="983"/>
      <c r="BP1350" s="960"/>
      <c r="BQ1350" s="75"/>
      <c r="BR1350" s="76"/>
      <c r="BS1350" s="1001"/>
      <c r="BT1350" s="983"/>
      <c r="BU1350" s="960"/>
      <c r="BV1350" s="75"/>
      <c r="BW1350" s="76"/>
      <c r="BX1350" s="1001"/>
      <c r="BY1350" s="983"/>
      <c r="BZ1350" s="960"/>
      <c r="CA1350" s="1003">
        <f t="shared" ref="CA1350" si="581">BJ1350+BK1350+BE1350+BF1350+AZ1350+BA1350+AU1350+AV1350+AP1350+AQ1350+AK1350+AL1350+AF1350+AG1350+AA1350+AB1350+V1350+W1350+Q1350+R1350+L1350+M1350+G1350+H1350</f>
        <v>0</v>
      </c>
      <c r="CB1350" s="1019">
        <f t="shared" ref="CB1350" si="582">H1350+M1350</f>
        <v>0</v>
      </c>
      <c r="CC1350" s="1018">
        <f t="shared" ref="CC1350" si="583">BK1350+BF1350+BA1350+AV1350+AQ1350+AL1350+AG1350+AB1350+W1350+R1350</f>
        <v>0</v>
      </c>
    </row>
    <row r="1351" spans="1:81" s="230" customFormat="1" ht="18" customHeight="1">
      <c r="A1351" s="1180"/>
      <c r="B1351" s="1162"/>
      <c r="C1351" s="1140"/>
      <c r="D1351" s="45" t="s">
        <v>1</v>
      </c>
      <c r="E1351" s="149" t="str">
        <f>IF(E1350&lt;&gt;"",職員設定!H32,"0")</f>
        <v>0</v>
      </c>
      <c r="F1351" s="1001"/>
      <c r="G1351" s="1046"/>
      <c r="H1351" s="1103"/>
      <c r="I1351" s="45" t="s">
        <v>1</v>
      </c>
      <c r="J1351" s="149" t="str">
        <f>IF(J1350&lt;&gt;"",職員設定!H32,"0")</f>
        <v>0</v>
      </c>
      <c r="K1351" s="1001"/>
      <c r="L1351" s="1046"/>
      <c r="M1351" s="1103"/>
      <c r="N1351" s="45" t="s">
        <v>71</v>
      </c>
      <c r="O1351" s="149" t="str">
        <f>IF(O1350&lt;&gt;"",職員設定!$H$32,"0")</f>
        <v>0</v>
      </c>
      <c r="P1351" s="1001"/>
      <c r="Q1351" s="1046"/>
      <c r="R1351" s="971"/>
      <c r="S1351" s="45" t="s">
        <v>71</v>
      </c>
      <c r="T1351" s="149" t="str">
        <f>IF(T1350&lt;&gt;"",職員設定!$H$32,"0")</f>
        <v>0</v>
      </c>
      <c r="U1351" s="1001"/>
      <c r="V1351" s="1046"/>
      <c r="W1351" s="971"/>
      <c r="X1351" s="45" t="s">
        <v>71</v>
      </c>
      <c r="Y1351" s="149" t="str">
        <f>IF(Y1350&lt;&gt;"",職員設定!$H$32,"0")</f>
        <v>0</v>
      </c>
      <c r="Z1351" s="1001"/>
      <c r="AA1351" s="1046"/>
      <c r="AB1351" s="971"/>
      <c r="AC1351" s="45" t="s">
        <v>71</v>
      </c>
      <c r="AD1351" s="149" t="str">
        <f>IF(AD1350&lt;&gt;"",職員設定!$H$32,"0")</f>
        <v>0</v>
      </c>
      <c r="AE1351" s="1001"/>
      <c r="AF1351" s="1046"/>
      <c r="AG1351" s="971"/>
      <c r="AH1351" s="45" t="s">
        <v>71</v>
      </c>
      <c r="AI1351" s="149" t="str">
        <f>IF(AI1350&lt;&gt;"",職員設定!$H$32,"0")</f>
        <v>0</v>
      </c>
      <c r="AJ1351" s="1001"/>
      <c r="AK1351" s="1046"/>
      <c r="AL1351" s="971"/>
      <c r="AM1351" s="45" t="s">
        <v>71</v>
      </c>
      <c r="AN1351" s="149" t="str">
        <f>IF(AN1350&lt;&gt;"",職員設定!$H$32,"0")</f>
        <v>0</v>
      </c>
      <c r="AO1351" s="1001"/>
      <c r="AP1351" s="1046"/>
      <c r="AQ1351" s="971"/>
      <c r="AR1351" s="45" t="s">
        <v>71</v>
      </c>
      <c r="AS1351" s="149" t="str">
        <f>IF(AS1350&lt;&gt;"",職員設定!$H$32,"0")</f>
        <v>0</v>
      </c>
      <c r="AT1351" s="1001"/>
      <c r="AU1351" s="1046"/>
      <c r="AV1351" s="971"/>
      <c r="AW1351" s="45" t="s">
        <v>71</v>
      </c>
      <c r="AX1351" s="149" t="str">
        <f>IF(AX1350&lt;&gt;"",職員設定!$H$32,"0")</f>
        <v>0</v>
      </c>
      <c r="AY1351" s="1001"/>
      <c r="AZ1351" s="1046"/>
      <c r="BA1351" s="971"/>
      <c r="BB1351" s="45" t="s">
        <v>71</v>
      </c>
      <c r="BC1351" s="149" t="str">
        <f>IF(BC1350&lt;&gt;"",職員設定!$H$32,"0")</f>
        <v>0</v>
      </c>
      <c r="BD1351" s="1001"/>
      <c r="BE1351" s="1046"/>
      <c r="BF1351" s="971"/>
      <c r="BG1351" s="45" t="s">
        <v>71</v>
      </c>
      <c r="BH1351" s="149" t="str">
        <f>IF(BH1350&lt;&gt;"",職員設定!$H$32,"0")</f>
        <v>0</v>
      </c>
      <c r="BI1351" s="1001"/>
      <c r="BJ1351" s="1046"/>
      <c r="BK1351" s="971"/>
      <c r="BL1351" s="45"/>
      <c r="BM1351" s="149"/>
      <c r="BN1351" s="1001"/>
      <c r="BO1351" s="984"/>
      <c r="BP1351" s="954"/>
      <c r="BQ1351" s="45"/>
      <c r="BR1351" s="149"/>
      <c r="BS1351" s="1001"/>
      <c r="BT1351" s="984"/>
      <c r="BU1351" s="954"/>
      <c r="BV1351" s="45"/>
      <c r="BW1351" s="149"/>
      <c r="BX1351" s="1001"/>
      <c r="BY1351" s="984"/>
      <c r="BZ1351" s="954"/>
      <c r="CA1351" s="1004"/>
      <c r="CB1351" s="1020"/>
      <c r="CC1351" s="1013"/>
    </row>
    <row r="1352" spans="1:81" ht="18" customHeight="1" thickBot="1">
      <c r="A1352" s="1180"/>
      <c r="B1352" s="1162"/>
      <c r="C1352" s="1141"/>
      <c r="D1352" s="46" t="s">
        <v>51</v>
      </c>
      <c r="E1352" s="18">
        <f>E1350-E1351</f>
        <v>0</v>
      </c>
      <c r="F1352" s="1001"/>
      <c r="G1352" s="1047"/>
      <c r="H1352" s="1104"/>
      <c r="I1352" s="46" t="s">
        <v>51</v>
      </c>
      <c r="J1352" s="18">
        <f>J1350-J1351</f>
        <v>0</v>
      </c>
      <c r="K1352" s="1001"/>
      <c r="L1352" s="1047"/>
      <c r="M1352" s="1104"/>
      <c r="N1352" s="46" t="s">
        <v>51</v>
      </c>
      <c r="O1352" s="18">
        <f>O1350-O1351</f>
        <v>0</v>
      </c>
      <c r="P1352" s="1001"/>
      <c r="Q1352" s="1047"/>
      <c r="R1352" s="972"/>
      <c r="S1352" s="46" t="s">
        <v>51</v>
      </c>
      <c r="T1352" s="18">
        <f>T1350-T1351</f>
        <v>0</v>
      </c>
      <c r="U1352" s="1001"/>
      <c r="V1352" s="1047"/>
      <c r="W1352" s="972"/>
      <c r="X1352" s="46" t="s">
        <v>51</v>
      </c>
      <c r="Y1352" s="18">
        <f>Y1350-Y1351</f>
        <v>0</v>
      </c>
      <c r="Z1352" s="1001"/>
      <c r="AA1352" s="1047"/>
      <c r="AB1352" s="972"/>
      <c r="AC1352" s="46" t="s">
        <v>51</v>
      </c>
      <c r="AD1352" s="18">
        <f>AD1350-AD1351</f>
        <v>0</v>
      </c>
      <c r="AE1352" s="1001"/>
      <c r="AF1352" s="1047"/>
      <c r="AG1352" s="972"/>
      <c r="AH1352" s="46" t="s">
        <v>51</v>
      </c>
      <c r="AI1352" s="18">
        <f>AI1350-AI1351</f>
        <v>0</v>
      </c>
      <c r="AJ1352" s="1001"/>
      <c r="AK1352" s="1047"/>
      <c r="AL1352" s="972"/>
      <c r="AM1352" s="46" t="s">
        <v>51</v>
      </c>
      <c r="AN1352" s="18">
        <f>AN1350-AN1351</f>
        <v>0</v>
      </c>
      <c r="AO1352" s="1001"/>
      <c r="AP1352" s="1047"/>
      <c r="AQ1352" s="972"/>
      <c r="AR1352" s="46" t="s">
        <v>51</v>
      </c>
      <c r="AS1352" s="18">
        <f>AS1350-AS1351</f>
        <v>0</v>
      </c>
      <c r="AT1352" s="1001"/>
      <c r="AU1352" s="1047"/>
      <c r="AV1352" s="972"/>
      <c r="AW1352" s="46" t="s">
        <v>51</v>
      </c>
      <c r="AX1352" s="18">
        <f>AX1350-AX1351</f>
        <v>0</v>
      </c>
      <c r="AY1352" s="1001"/>
      <c r="AZ1352" s="1047"/>
      <c r="BA1352" s="972"/>
      <c r="BB1352" s="46" t="s">
        <v>51</v>
      </c>
      <c r="BC1352" s="18">
        <f>BC1350-BC1351</f>
        <v>0</v>
      </c>
      <c r="BD1352" s="1001"/>
      <c r="BE1352" s="1047"/>
      <c r="BF1352" s="972"/>
      <c r="BG1352" s="46" t="s">
        <v>51</v>
      </c>
      <c r="BH1352" s="18">
        <f>BH1350-BH1351</f>
        <v>0</v>
      </c>
      <c r="BI1352" s="1001"/>
      <c r="BJ1352" s="1047"/>
      <c r="BK1352" s="972"/>
      <c r="BL1352" s="77"/>
      <c r="BM1352" s="78"/>
      <c r="BN1352" s="1001"/>
      <c r="BO1352" s="985"/>
      <c r="BP1352" s="955"/>
      <c r="BQ1352" s="77"/>
      <c r="BR1352" s="78"/>
      <c r="BS1352" s="1001"/>
      <c r="BT1352" s="985"/>
      <c r="BU1352" s="955"/>
      <c r="BV1352" s="77"/>
      <c r="BW1352" s="78"/>
      <c r="BX1352" s="1001"/>
      <c r="BY1352" s="985"/>
      <c r="BZ1352" s="955"/>
      <c r="CA1352" s="1005"/>
      <c r="CB1352" s="1021"/>
      <c r="CC1352" s="1014"/>
    </row>
    <row r="1353" spans="1:81" ht="18" customHeight="1">
      <c r="A1353" s="1180"/>
      <c r="B1353" s="1162"/>
      <c r="C1353" s="1140" t="str">
        <f>職員設定!$I$7</f>
        <v>名称</v>
      </c>
      <c r="D1353" s="44" t="s">
        <v>38</v>
      </c>
      <c r="E1353" s="32"/>
      <c r="F1353" s="1001"/>
      <c r="G1353" s="1046">
        <f>E1355*F1341-H1353</f>
        <v>0</v>
      </c>
      <c r="H1353" s="1095"/>
      <c r="I1353" s="44" t="s">
        <v>38</v>
      </c>
      <c r="J1353" s="32"/>
      <c r="K1353" s="1001"/>
      <c r="L1353" s="1046">
        <f>J1355*K1341-M1353</f>
        <v>0</v>
      </c>
      <c r="M1353" s="1095"/>
      <c r="N1353" s="48" t="s">
        <v>38</v>
      </c>
      <c r="O1353" s="33"/>
      <c r="P1353" s="1001"/>
      <c r="Q1353" s="1046">
        <f>O1355*P1341-R1353</f>
        <v>0</v>
      </c>
      <c r="R1353" s="970">
        <f>IF(O1341="",0,$M$1353)</f>
        <v>0</v>
      </c>
      <c r="S1353" s="48" t="s">
        <v>38</v>
      </c>
      <c r="T1353" s="33"/>
      <c r="U1353" s="1001"/>
      <c r="V1353" s="1046">
        <f>T1355*U1341-W1353</f>
        <v>0</v>
      </c>
      <c r="W1353" s="970">
        <f>IF(T1341="",0,$M$1353)</f>
        <v>0</v>
      </c>
      <c r="X1353" s="48" t="s">
        <v>38</v>
      </c>
      <c r="Y1353" s="33"/>
      <c r="Z1353" s="1001"/>
      <c r="AA1353" s="1046">
        <f>Y1355*Z1341-AB1353</f>
        <v>0</v>
      </c>
      <c r="AB1353" s="970">
        <f>IF(Y1341="",0,$M$1353)</f>
        <v>0</v>
      </c>
      <c r="AC1353" s="48" t="s">
        <v>38</v>
      </c>
      <c r="AD1353" s="33"/>
      <c r="AE1353" s="1001"/>
      <c r="AF1353" s="1046">
        <f>AD1355*AE1341-AG1353</f>
        <v>0</v>
      </c>
      <c r="AG1353" s="970">
        <f>IF(AD1341="",0,$M$1353)</f>
        <v>0</v>
      </c>
      <c r="AH1353" s="48" t="s">
        <v>38</v>
      </c>
      <c r="AI1353" s="33"/>
      <c r="AJ1353" s="1001"/>
      <c r="AK1353" s="1046">
        <f>AI1355*AJ1341-AL1353</f>
        <v>0</v>
      </c>
      <c r="AL1353" s="970">
        <f>IF(AI1341="",0,$M$1353)</f>
        <v>0</v>
      </c>
      <c r="AM1353" s="48" t="s">
        <v>38</v>
      </c>
      <c r="AN1353" s="33"/>
      <c r="AO1353" s="1001"/>
      <c r="AP1353" s="1046">
        <f>AN1355*AO1341-AQ1353</f>
        <v>0</v>
      </c>
      <c r="AQ1353" s="970">
        <f>IF(AN1341="",0,$M$1353)</f>
        <v>0</v>
      </c>
      <c r="AR1353" s="48" t="s">
        <v>38</v>
      </c>
      <c r="AS1353" s="33"/>
      <c r="AT1353" s="1001"/>
      <c r="AU1353" s="1046">
        <f>AS1355*AT1341-AV1353</f>
        <v>0</v>
      </c>
      <c r="AV1353" s="970">
        <f>IF(AS1341="",0,$M$1353)</f>
        <v>0</v>
      </c>
      <c r="AW1353" s="48" t="s">
        <v>38</v>
      </c>
      <c r="AX1353" s="33"/>
      <c r="AY1353" s="1001"/>
      <c r="AZ1353" s="1046">
        <f>AX1355*AY1341-BA1353</f>
        <v>0</v>
      </c>
      <c r="BA1353" s="970">
        <f>IF(AX1341="",0,$M$1353)</f>
        <v>0</v>
      </c>
      <c r="BB1353" s="48" t="s">
        <v>38</v>
      </c>
      <c r="BC1353" s="33"/>
      <c r="BD1353" s="1001"/>
      <c r="BE1353" s="1046">
        <f>BC1355*BD1341-BF1353</f>
        <v>0</v>
      </c>
      <c r="BF1353" s="970">
        <f>IF(BC1341="",0,$M$1353)</f>
        <v>0</v>
      </c>
      <c r="BG1353" s="48" t="s">
        <v>38</v>
      </c>
      <c r="BH1353" s="33"/>
      <c r="BI1353" s="1001"/>
      <c r="BJ1353" s="1046">
        <f>BH1355*BI1341-BK1353</f>
        <v>0</v>
      </c>
      <c r="BK1353" s="970">
        <f>IF(BH1341="",0,$M$1353)</f>
        <v>0</v>
      </c>
      <c r="BL1353" s="75"/>
      <c r="BM1353" s="76"/>
      <c r="BN1353" s="1001"/>
      <c r="BO1353" s="984"/>
      <c r="BP1353" s="960"/>
      <c r="BQ1353" s="75"/>
      <c r="BR1353" s="76"/>
      <c r="BS1353" s="1001"/>
      <c r="BT1353" s="984"/>
      <c r="BU1353" s="960"/>
      <c r="BV1353" s="75"/>
      <c r="BW1353" s="76"/>
      <c r="BX1353" s="1001"/>
      <c r="BY1353" s="984"/>
      <c r="BZ1353" s="960"/>
      <c r="CA1353" s="1003">
        <f t="shared" ref="CA1353" si="584">BJ1353+BK1353+BE1353+BF1353+AZ1353+BA1353+AU1353+AV1353+AP1353+AQ1353+AK1353+AL1353+AF1353+AG1353+AA1353+AB1353+V1353+W1353+Q1353+R1353+L1353+M1353+G1353+H1353</f>
        <v>0</v>
      </c>
      <c r="CB1353" s="1019">
        <f t="shared" ref="CB1353" si="585">H1353+M1353</f>
        <v>0</v>
      </c>
      <c r="CC1353" s="1018">
        <f>BK1353+BF1353+BA1353+AV1353+AQ1353+AL1353+AG1353+AB1353+W1353+R1353</f>
        <v>0</v>
      </c>
    </row>
    <row r="1354" spans="1:81" s="230" customFormat="1" ht="18" customHeight="1">
      <c r="A1354" s="1180"/>
      <c r="B1354" s="1162"/>
      <c r="C1354" s="1140"/>
      <c r="D1354" s="45" t="s">
        <v>1</v>
      </c>
      <c r="E1354" s="149" t="str">
        <f>IF(E1353&lt;&gt;"",職員設定!I32,"0")</f>
        <v>0</v>
      </c>
      <c r="F1354" s="1001"/>
      <c r="G1354" s="1046"/>
      <c r="H1354" s="1103"/>
      <c r="I1354" s="45" t="s">
        <v>1</v>
      </c>
      <c r="J1354" s="149" t="str">
        <f>IF(J1353&lt;&gt;"",職員設定!I32,"0")</f>
        <v>0</v>
      </c>
      <c r="K1354" s="1001"/>
      <c r="L1354" s="1046"/>
      <c r="M1354" s="1103"/>
      <c r="N1354" s="45" t="s">
        <v>71</v>
      </c>
      <c r="O1354" s="149" t="str">
        <f>IF(O1353&lt;&gt;"",職員設定!$I$32,"0")</f>
        <v>0</v>
      </c>
      <c r="P1354" s="1001"/>
      <c r="Q1354" s="1046"/>
      <c r="R1354" s="971"/>
      <c r="S1354" s="45" t="s">
        <v>71</v>
      </c>
      <c r="T1354" s="149" t="str">
        <f>IF(T1353&lt;&gt;"",職員設定!$I$32,"0")</f>
        <v>0</v>
      </c>
      <c r="U1354" s="1001"/>
      <c r="V1354" s="1046"/>
      <c r="W1354" s="971"/>
      <c r="X1354" s="45" t="s">
        <v>71</v>
      </c>
      <c r="Y1354" s="149" t="str">
        <f>IF(Y1353&lt;&gt;"",職員設定!$I$32,"0")</f>
        <v>0</v>
      </c>
      <c r="Z1354" s="1001"/>
      <c r="AA1354" s="1046"/>
      <c r="AB1354" s="971"/>
      <c r="AC1354" s="45" t="s">
        <v>71</v>
      </c>
      <c r="AD1354" s="149" t="str">
        <f>IF(AD1353&lt;&gt;"",職員設定!$I$32,"0")</f>
        <v>0</v>
      </c>
      <c r="AE1354" s="1001"/>
      <c r="AF1354" s="1046"/>
      <c r="AG1354" s="971"/>
      <c r="AH1354" s="45" t="s">
        <v>71</v>
      </c>
      <c r="AI1354" s="149" t="str">
        <f>IF(AI1353&lt;&gt;"",職員設定!$I$32,"0")</f>
        <v>0</v>
      </c>
      <c r="AJ1354" s="1001"/>
      <c r="AK1354" s="1046"/>
      <c r="AL1354" s="971"/>
      <c r="AM1354" s="45" t="s">
        <v>71</v>
      </c>
      <c r="AN1354" s="149" t="str">
        <f>IF(AN1353&lt;&gt;"",職員設定!$I$32,"0")</f>
        <v>0</v>
      </c>
      <c r="AO1354" s="1001"/>
      <c r="AP1354" s="1046"/>
      <c r="AQ1354" s="971"/>
      <c r="AR1354" s="45" t="s">
        <v>71</v>
      </c>
      <c r="AS1354" s="149" t="str">
        <f>IF(AS1353&lt;&gt;"",職員設定!$I$32,"0")</f>
        <v>0</v>
      </c>
      <c r="AT1354" s="1001"/>
      <c r="AU1354" s="1046"/>
      <c r="AV1354" s="971"/>
      <c r="AW1354" s="45" t="s">
        <v>71</v>
      </c>
      <c r="AX1354" s="149" t="str">
        <f>IF(AX1353&lt;&gt;"",職員設定!$I$32,"0")</f>
        <v>0</v>
      </c>
      <c r="AY1354" s="1001"/>
      <c r="AZ1354" s="1046"/>
      <c r="BA1354" s="971"/>
      <c r="BB1354" s="45" t="s">
        <v>71</v>
      </c>
      <c r="BC1354" s="149" t="str">
        <f>IF(BC1353&lt;&gt;"",職員設定!$I$32,"0")</f>
        <v>0</v>
      </c>
      <c r="BD1354" s="1001"/>
      <c r="BE1354" s="1046"/>
      <c r="BF1354" s="971"/>
      <c r="BG1354" s="45" t="s">
        <v>71</v>
      </c>
      <c r="BH1354" s="149" t="str">
        <f>IF(BH1353&lt;&gt;"",職員設定!$I$32,"0")</f>
        <v>0</v>
      </c>
      <c r="BI1354" s="1001"/>
      <c r="BJ1354" s="1046"/>
      <c r="BK1354" s="971"/>
      <c r="BL1354" s="45"/>
      <c r="BM1354" s="149"/>
      <c r="BN1354" s="1001"/>
      <c r="BO1354" s="984"/>
      <c r="BP1354" s="954"/>
      <c r="BQ1354" s="45"/>
      <c r="BR1354" s="149"/>
      <c r="BS1354" s="1001"/>
      <c r="BT1354" s="984"/>
      <c r="BU1354" s="954"/>
      <c r="BV1354" s="45"/>
      <c r="BW1354" s="149"/>
      <c r="BX1354" s="1001"/>
      <c r="BY1354" s="984"/>
      <c r="BZ1354" s="954"/>
      <c r="CA1354" s="1004"/>
      <c r="CB1354" s="1020"/>
      <c r="CC1354" s="1013"/>
    </row>
    <row r="1355" spans="1:81" ht="18" customHeight="1" thickBot="1">
      <c r="A1355" s="1180"/>
      <c r="B1355" s="1163"/>
      <c r="C1355" s="1141"/>
      <c r="D1355" s="46" t="s">
        <v>51</v>
      </c>
      <c r="E1355" s="18">
        <f>E1353-E1354</f>
        <v>0</v>
      </c>
      <c r="F1355" s="1001"/>
      <c r="G1355" s="1047"/>
      <c r="H1355" s="1104"/>
      <c r="I1355" s="46" t="s">
        <v>51</v>
      </c>
      <c r="J1355" s="18">
        <f>J1353-J1354</f>
        <v>0</v>
      </c>
      <c r="K1355" s="1001"/>
      <c r="L1355" s="1047"/>
      <c r="M1355" s="1104"/>
      <c r="N1355" s="46" t="s">
        <v>51</v>
      </c>
      <c r="O1355" s="18">
        <f>O1353-O1354</f>
        <v>0</v>
      </c>
      <c r="P1355" s="1001"/>
      <c r="Q1355" s="1047"/>
      <c r="R1355" s="972"/>
      <c r="S1355" s="46" t="s">
        <v>51</v>
      </c>
      <c r="T1355" s="18">
        <f>T1353-T1354</f>
        <v>0</v>
      </c>
      <c r="U1355" s="1001"/>
      <c r="V1355" s="1047"/>
      <c r="W1355" s="972"/>
      <c r="X1355" s="46" t="s">
        <v>51</v>
      </c>
      <c r="Y1355" s="18">
        <f>Y1353-Y1354</f>
        <v>0</v>
      </c>
      <c r="Z1355" s="1001"/>
      <c r="AA1355" s="1047"/>
      <c r="AB1355" s="972"/>
      <c r="AC1355" s="46" t="s">
        <v>51</v>
      </c>
      <c r="AD1355" s="18">
        <f>AD1353-AD1354</f>
        <v>0</v>
      </c>
      <c r="AE1355" s="1001"/>
      <c r="AF1355" s="1047"/>
      <c r="AG1355" s="972"/>
      <c r="AH1355" s="46" t="s">
        <v>51</v>
      </c>
      <c r="AI1355" s="18">
        <f>AI1353-AI1354</f>
        <v>0</v>
      </c>
      <c r="AJ1355" s="1001"/>
      <c r="AK1355" s="1047"/>
      <c r="AL1355" s="972"/>
      <c r="AM1355" s="46" t="s">
        <v>51</v>
      </c>
      <c r="AN1355" s="18">
        <f>AN1353-AN1354</f>
        <v>0</v>
      </c>
      <c r="AO1355" s="1001"/>
      <c r="AP1355" s="1047"/>
      <c r="AQ1355" s="972"/>
      <c r="AR1355" s="46" t="s">
        <v>51</v>
      </c>
      <c r="AS1355" s="18">
        <f>AS1353-AS1354</f>
        <v>0</v>
      </c>
      <c r="AT1355" s="1001"/>
      <c r="AU1355" s="1047"/>
      <c r="AV1355" s="972"/>
      <c r="AW1355" s="46" t="s">
        <v>51</v>
      </c>
      <c r="AX1355" s="18">
        <f>AX1353-AX1354</f>
        <v>0</v>
      </c>
      <c r="AY1355" s="1001"/>
      <c r="AZ1355" s="1047"/>
      <c r="BA1355" s="972"/>
      <c r="BB1355" s="46" t="s">
        <v>51</v>
      </c>
      <c r="BC1355" s="18">
        <f>BC1353-BC1354</f>
        <v>0</v>
      </c>
      <c r="BD1355" s="1001"/>
      <c r="BE1355" s="1047"/>
      <c r="BF1355" s="972"/>
      <c r="BG1355" s="46" t="s">
        <v>51</v>
      </c>
      <c r="BH1355" s="18">
        <f>BH1353-BH1354</f>
        <v>0</v>
      </c>
      <c r="BI1355" s="1001"/>
      <c r="BJ1355" s="1047"/>
      <c r="BK1355" s="972"/>
      <c r="BL1355" s="77"/>
      <c r="BM1355" s="78"/>
      <c r="BN1355" s="1001"/>
      <c r="BO1355" s="985"/>
      <c r="BP1355" s="955"/>
      <c r="BQ1355" s="77"/>
      <c r="BR1355" s="78"/>
      <c r="BS1355" s="1001"/>
      <c r="BT1355" s="985"/>
      <c r="BU1355" s="955"/>
      <c r="BV1355" s="77"/>
      <c r="BW1355" s="78"/>
      <c r="BX1355" s="1001"/>
      <c r="BY1355" s="985"/>
      <c r="BZ1355" s="955"/>
      <c r="CA1355" s="1005"/>
      <c r="CB1355" s="1021"/>
      <c r="CC1355" s="1014"/>
    </row>
    <row r="1356" spans="1:81" ht="18" customHeight="1">
      <c r="A1356" s="1180"/>
      <c r="B1356" s="1142" t="s">
        <v>53</v>
      </c>
      <c r="C1356" s="1177" t="str">
        <f>職員設定!$J$7</f>
        <v>名称</v>
      </c>
      <c r="D1356" s="44" t="s">
        <v>48</v>
      </c>
      <c r="E1356" s="32"/>
      <c r="F1356" s="1001"/>
      <c r="G1356" s="1045">
        <f>E1359*F1341-H1356</f>
        <v>0</v>
      </c>
      <c r="H1356" s="1095"/>
      <c r="I1356" s="44" t="s">
        <v>48</v>
      </c>
      <c r="J1356" s="32"/>
      <c r="K1356" s="1001"/>
      <c r="L1356" s="1045">
        <f>J1359*K1341-M1356</f>
        <v>0</v>
      </c>
      <c r="M1356" s="1095"/>
      <c r="N1356" s="44" t="s">
        <v>48</v>
      </c>
      <c r="O1356" s="32"/>
      <c r="P1356" s="1001"/>
      <c r="Q1356" s="1045">
        <f>O1359*P1341-R1356</f>
        <v>0</v>
      </c>
      <c r="R1356" s="986"/>
      <c r="S1356" s="44" t="s">
        <v>48</v>
      </c>
      <c r="T1356" s="32"/>
      <c r="U1356" s="1001"/>
      <c r="V1356" s="1045">
        <f>T1359*U1341-W1356</f>
        <v>0</v>
      </c>
      <c r="W1356" s="986"/>
      <c r="X1356" s="44" t="s">
        <v>48</v>
      </c>
      <c r="Y1356" s="32"/>
      <c r="Z1356" s="1001"/>
      <c r="AA1356" s="1045">
        <f>Y1359*Z1341-AB1356</f>
        <v>0</v>
      </c>
      <c r="AB1356" s="986"/>
      <c r="AC1356" s="44" t="s">
        <v>48</v>
      </c>
      <c r="AD1356" s="32"/>
      <c r="AE1356" s="1001"/>
      <c r="AF1356" s="1045">
        <f>AD1359*AE1341-AG1356</f>
        <v>0</v>
      </c>
      <c r="AG1356" s="986"/>
      <c r="AH1356" s="44" t="s">
        <v>48</v>
      </c>
      <c r="AI1356" s="32"/>
      <c r="AJ1356" s="1001"/>
      <c r="AK1356" s="1045">
        <f>AI1359*AJ1341-AL1356</f>
        <v>0</v>
      </c>
      <c r="AL1356" s="986"/>
      <c r="AM1356" s="44" t="s">
        <v>48</v>
      </c>
      <c r="AN1356" s="32"/>
      <c r="AO1356" s="1001"/>
      <c r="AP1356" s="1045">
        <f>AN1359*AO1341-AQ1356</f>
        <v>0</v>
      </c>
      <c r="AQ1356" s="986"/>
      <c r="AR1356" s="44" t="s">
        <v>48</v>
      </c>
      <c r="AS1356" s="32"/>
      <c r="AT1356" s="1001"/>
      <c r="AU1356" s="1045">
        <f>AS1359*AT1341-AV1356</f>
        <v>0</v>
      </c>
      <c r="AV1356" s="986"/>
      <c r="AW1356" s="44" t="s">
        <v>48</v>
      </c>
      <c r="AX1356" s="32"/>
      <c r="AY1356" s="1001"/>
      <c r="AZ1356" s="1045">
        <f>AX1359*AY1341-BA1356</f>
        <v>0</v>
      </c>
      <c r="BA1356" s="986"/>
      <c r="BB1356" s="44" t="s">
        <v>48</v>
      </c>
      <c r="BC1356" s="32"/>
      <c r="BD1356" s="1001"/>
      <c r="BE1356" s="1045">
        <f>BC1359*BD1341-BF1356</f>
        <v>0</v>
      </c>
      <c r="BF1356" s="986"/>
      <c r="BG1356" s="44" t="s">
        <v>48</v>
      </c>
      <c r="BH1356" s="32"/>
      <c r="BI1356" s="1001"/>
      <c r="BJ1356" s="1045">
        <f>BH1359*BI1341-BK1356</f>
        <v>0</v>
      </c>
      <c r="BK1356" s="986"/>
      <c r="BL1356" s="409" t="s">
        <v>206</v>
      </c>
      <c r="BM1356" s="32"/>
      <c r="BN1356" s="1001"/>
      <c r="BO1356" s="973">
        <f>BM1359*BN1341-BP1356</f>
        <v>0</v>
      </c>
      <c r="BP1356" s="961">
        <f>IF(BM1357&gt;BM1356,(BM1357-BM1356)*BN1341,0)</f>
        <v>0</v>
      </c>
      <c r="BQ1356" s="409" t="s">
        <v>206</v>
      </c>
      <c r="BR1356" s="32"/>
      <c r="BS1356" s="1001"/>
      <c r="BT1356" s="973">
        <f>BR1359*BS1341-BU1356</f>
        <v>0</v>
      </c>
      <c r="BU1356" s="961">
        <f>IF(BR1357&gt;BR1356,(BR1357-BR1356)*BS1341,0)</f>
        <v>0</v>
      </c>
      <c r="BV1356" s="409" t="s">
        <v>206</v>
      </c>
      <c r="BW1356" s="32"/>
      <c r="BX1356" s="1001"/>
      <c r="BY1356" s="973">
        <f>BW1359*BX1341-BZ1356</f>
        <v>0</v>
      </c>
      <c r="BZ1356" s="961">
        <f>IF(BW1357&gt;BW1356,(BW1357-BW1356)*BX1341,0)</f>
        <v>0</v>
      </c>
      <c r="CA1356" s="1003">
        <f>BJ1356+BK1356+BE1356+BF1356+AZ1356+BA1356+AU1356+AV1356+AP1356+AQ1356+AK1356+AL1356+AF1356+AG1356+AA1356+AB1356+V1356+W1356+Q1356+R1356+L1356+M1356+G1356+H1356+BO1356+BP1356+BT1356+BU1356+BY1356+BZ1356</f>
        <v>0</v>
      </c>
      <c r="CB1356" s="1019">
        <f>H1356+M1356</f>
        <v>0</v>
      </c>
      <c r="CC1356" s="944">
        <f>BK1356+BF1356+BA1356+AV1356+AQ1356+AL1356+AG1356+AB1356+W1356+R1356+BP1356+BU1356+BZ1356</f>
        <v>0</v>
      </c>
    </row>
    <row r="1357" spans="1:81" ht="18" customHeight="1">
      <c r="A1357" s="1180"/>
      <c r="B1357" s="1143"/>
      <c r="C1357" s="1178"/>
      <c r="D1357" s="48" t="s">
        <v>38</v>
      </c>
      <c r="E1357" s="33"/>
      <c r="F1357" s="1001"/>
      <c r="G1357" s="1046"/>
      <c r="H1357" s="1096"/>
      <c r="I1357" s="48" t="s">
        <v>38</v>
      </c>
      <c r="J1357" s="33"/>
      <c r="K1357" s="1001"/>
      <c r="L1357" s="1046"/>
      <c r="M1357" s="1096"/>
      <c r="N1357" s="48" t="s">
        <v>38</v>
      </c>
      <c r="O1357" s="33"/>
      <c r="P1357" s="1001"/>
      <c r="Q1357" s="1046"/>
      <c r="R1357" s="987"/>
      <c r="S1357" s="48" t="s">
        <v>38</v>
      </c>
      <c r="T1357" s="33"/>
      <c r="U1357" s="1001"/>
      <c r="V1357" s="1046"/>
      <c r="W1357" s="987"/>
      <c r="X1357" s="48" t="s">
        <v>38</v>
      </c>
      <c r="Y1357" s="33"/>
      <c r="Z1357" s="1001"/>
      <c r="AA1357" s="1046"/>
      <c r="AB1357" s="987"/>
      <c r="AC1357" s="48" t="s">
        <v>38</v>
      </c>
      <c r="AD1357" s="33"/>
      <c r="AE1357" s="1001"/>
      <c r="AF1357" s="1046"/>
      <c r="AG1357" s="987"/>
      <c r="AH1357" s="48" t="s">
        <v>38</v>
      </c>
      <c r="AI1357" s="33"/>
      <c r="AJ1357" s="1001"/>
      <c r="AK1357" s="1046"/>
      <c r="AL1357" s="987"/>
      <c r="AM1357" s="48" t="s">
        <v>38</v>
      </c>
      <c r="AN1357" s="33"/>
      <c r="AO1357" s="1001"/>
      <c r="AP1357" s="1046"/>
      <c r="AQ1357" s="987"/>
      <c r="AR1357" s="48" t="s">
        <v>38</v>
      </c>
      <c r="AS1357" s="33"/>
      <c r="AT1357" s="1001"/>
      <c r="AU1357" s="1046"/>
      <c r="AV1357" s="987"/>
      <c r="AW1357" s="48" t="s">
        <v>38</v>
      </c>
      <c r="AX1357" s="33"/>
      <c r="AY1357" s="1001"/>
      <c r="AZ1357" s="1046"/>
      <c r="BA1357" s="987"/>
      <c r="BB1357" s="48" t="s">
        <v>38</v>
      </c>
      <c r="BC1357" s="33"/>
      <c r="BD1357" s="1001"/>
      <c r="BE1357" s="1046"/>
      <c r="BF1357" s="987"/>
      <c r="BG1357" s="48" t="s">
        <v>38</v>
      </c>
      <c r="BH1357" s="33"/>
      <c r="BI1357" s="1001"/>
      <c r="BJ1357" s="1046"/>
      <c r="BK1357" s="987"/>
      <c r="BL1357" s="48" t="s">
        <v>205</v>
      </c>
      <c r="BM1357" s="33"/>
      <c r="BN1357" s="1001"/>
      <c r="BO1357" s="974"/>
      <c r="BP1357" s="958"/>
      <c r="BQ1357" s="48" t="s">
        <v>205</v>
      </c>
      <c r="BR1357" s="33"/>
      <c r="BS1357" s="1001"/>
      <c r="BT1357" s="974"/>
      <c r="BU1357" s="958"/>
      <c r="BV1357" s="48" t="s">
        <v>205</v>
      </c>
      <c r="BW1357" s="33"/>
      <c r="BX1357" s="1001"/>
      <c r="BY1357" s="974"/>
      <c r="BZ1357" s="958"/>
      <c r="CA1357" s="1080"/>
      <c r="CB1357" s="1022"/>
      <c r="CC1357" s="1028"/>
    </row>
    <row r="1358" spans="1:81" ht="18" customHeight="1">
      <c r="A1358" s="1180"/>
      <c r="B1358" s="1143"/>
      <c r="C1358" s="1178"/>
      <c r="D1358" s="49" t="s">
        <v>44</v>
      </c>
      <c r="E1358" s="34"/>
      <c r="F1358" s="1001"/>
      <c r="G1358" s="1046"/>
      <c r="H1358" s="1096"/>
      <c r="I1358" s="49" t="s">
        <v>44</v>
      </c>
      <c r="J1358" s="34"/>
      <c r="K1358" s="1001"/>
      <c r="L1358" s="1046"/>
      <c r="M1358" s="1096"/>
      <c r="N1358" s="49" t="s">
        <v>44</v>
      </c>
      <c r="O1358" s="34"/>
      <c r="P1358" s="1001"/>
      <c r="Q1358" s="1046"/>
      <c r="R1358" s="987"/>
      <c r="S1358" s="49" t="s">
        <v>44</v>
      </c>
      <c r="T1358" s="34"/>
      <c r="U1358" s="1001"/>
      <c r="V1358" s="1046"/>
      <c r="W1358" s="987"/>
      <c r="X1358" s="49" t="s">
        <v>44</v>
      </c>
      <c r="Y1358" s="34"/>
      <c r="Z1358" s="1001"/>
      <c r="AA1358" s="1046"/>
      <c r="AB1358" s="987"/>
      <c r="AC1358" s="49" t="s">
        <v>44</v>
      </c>
      <c r="AD1358" s="34"/>
      <c r="AE1358" s="1001"/>
      <c r="AF1358" s="1046"/>
      <c r="AG1358" s="987"/>
      <c r="AH1358" s="49" t="s">
        <v>44</v>
      </c>
      <c r="AI1358" s="34"/>
      <c r="AJ1358" s="1001"/>
      <c r="AK1358" s="1046"/>
      <c r="AL1358" s="987"/>
      <c r="AM1358" s="49" t="s">
        <v>44</v>
      </c>
      <c r="AN1358" s="34"/>
      <c r="AO1358" s="1001"/>
      <c r="AP1358" s="1046"/>
      <c r="AQ1358" s="987"/>
      <c r="AR1358" s="49" t="s">
        <v>44</v>
      </c>
      <c r="AS1358" s="34"/>
      <c r="AT1358" s="1001"/>
      <c r="AU1358" s="1046"/>
      <c r="AV1358" s="987"/>
      <c r="AW1358" s="49" t="s">
        <v>44</v>
      </c>
      <c r="AX1358" s="34"/>
      <c r="AY1358" s="1001"/>
      <c r="AZ1358" s="1046"/>
      <c r="BA1358" s="987"/>
      <c r="BB1358" s="49" t="s">
        <v>44</v>
      </c>
      <c r="BC1358" s="34"/>
      <c r="BD1358" s="1001"/>
      <c r="BE1358" s="1046"/>
      <c r="BF1358" s="987"/>
      <c r="BG1358" s="49" t="s">
        <v>44</v>
      </c>
      <c r="BH1358" s="34"/>
      <c r="BI1358" s="1001"/>
      <c r="BJ1358" s="1046"/>
      <c r="BK1358" s="987"/>
      <c r="BL1358" s="517" t="s">
        <v>52</v>
      </c>
      <c r="BM1358" s="28">
        <f>IF(BM1357="",0,職員設定!M32)</f>
        <v>0</v>
      </c>
      <c r="BN1358" s="1001"/>
      <c r="BO1358" s="974"/>
      <c r="BP1358" s="958"/>
      <c r="BQ1358" s="517" t="s">
        <v>52</v>
      </c>
      <c r="BR1358" s="28">
        <f>IF(BR1357="",0,職員設定!N32)</f>
        <v>0</v>
      </c>
      <c r="BS1358" s="1001"/>
      <c r="BT1358" s="974"/>
      <c r="BU1358" s="958"/>
      <c r="BV1358" s="250" t="s">
        <v>52</v>
      </c>
      <c r="BW1358" s="34"/>
      <c r="BX1358" s="1001"/>
      <c r="BY1358" s="974"/>
      <c r="BZ1358" s="958"/>
      <c r="CA1358" s="1080"/>
      <c r="CB1358" s="1022"/>
      <c r="CC1358" s="1028"/>
    </row>
    <row r="1359" spans="1:81" ht="18" customHeight="1" thickBot="1">
      <c r="A1359" s="1180"/>
      <c r="B1359" s="1143"/>
      <c r="C1359" s="1179"/>
      <c r="D1359" s="50" t="s">
        <v>45</v>
      </c>
      <c r="E1359" s="18">
        <f>E1357-E1358</f>
        <v>0</v>
      </c>
      <c r="F1359" s="1001"/>
      <c r="G1359" s="1047"/>
      <c r="H1359" s="1097"/>
      <c r="I1359" s="50" t="s">
        <v>45</v>
      </c>
      <c r="J1359" s="18">
        <f>J1357-J1358</f>
        <v>0</v>
      </c>
      <c r="K1359" s="1001"/>
      <c r="L1359" s="1047"/>
      <c r="M1359" s="1097"/>
      <c r="N1359" s="50" t="s">
        <v>88</v>
      </c>
      <c r="O1359" s="18">
        <f>O1357-O1358</f>
        <v>0</v>
      </c>
      <c r="P1359" s="1001"/>
      <c r="Q1359" s="1047"/>
      <c r="R1359" s="988"/>
      <c r="S1359" s="50" t="s">
        <v>88</v>
      </c>
      <c r="T1359" s="18">
        <f>T1357-T1358</f>
        <v>0</v>
      </c>
      <c r="U1359" s="1001"/>
      <c r="V1359" s="1047"/>
      <c r="W1359" s="988"/>
      <c r="X1359" s="50" t="s">
        <v>88</v>
      </c>
      <c r="Y1359" s="18">
        <f>Y1357-Y1358</f>
        <v>0</v>
      </c>
      <c r="Z1359" s="1001"/>
      <c r="AA1359" s="1047"/>
      <c r="AB1359" s="988"/>
      <c r="AC1359" s="50" t="s">
        <v>88</v>
      </c>
      <c r="AD1359" s="18">
        <f>AD1357-AD1358</f>
        <v>0</v>
      </c>
      <c r="AE1359" s="1001"/>
      <c r="AF1359" s="1047"/>
      <c r="AG1359" s="988"/>
      <c r="AH1359" s="50" t="s">
        <v>88</v>
      </c>
      <c r="AI1359" s="18">
        <f>AI1357-AI1358</f>
        <v>0</v>
      </c>
      <c r="AJ1359" s="1001"/>
      <c r="AK1359" s="1047"/>
      <c r="AL1359" s="988"/>
      <c r="AM1359" s="50" t="s">
        <v>88</v>
      </c>
      <c r="AN1359" s="18">
        <f>AN1357-AN1358</f>
        <v>0</v>
      </c>
      <c r="AO1359" s="1001"/>
      <c r="AP1359" s="1047"/>
      <c r="AQ1359" s="988"/>
      <c r="AR1359" s="50" t="s">
        <v>88</v>
      </c>
      <c r="AS1359" s="18">
        <f>AS1357-AS1358</f>
        <v>0</v>
      </c>
      <c r="AT1359" s="1001"/>
      <c r="AU1359" s="1047"/>
      <c r="AV1359" s="988"/>
      <c r="AW1359" s="50" t="s">
        <v>88</v>
      </c>
      <c r="AX1359" s="18">
        <f>AX1357-AX1358</f>
        <v>0</v>
      </c>
      <c r="AY1359" s="1001"/>
      <c r="AZ1359" s="1047"/>
      <c r="BA1359" s="988"/>
      <c r="BB1359" s="50" t="s">
        <v>88</v>
      </c>
      <c r="BC1359" s="18">
        <f>BC1357-BC1358</f>
        <v>0</v>
      </c>
      <c r="BD1359" s="1001"/>
      <c r="BE1359" s="1047"/>
      <c r="BF1359" s="988"/>
      <c r="BG1359" s="50" t="s">
        <v>88</v>
      </c>
      <c r="BH1359" s="18">
        <f>BH1357-BH1358</f>
        <v>0</v>
      </c>
      <c r="BI1359" s="1001"/>
      <c r="BJ1359" s="1047"/>
      <c r="BK1359" s="988"/>
      <c r="BL1359" s="50" t="s">
        <v>204</v>
      </c>
      <c r="BM1359" s="18">
        <f>BM1357-BM1358</f>
        <v>0</v>
      </c>
      <c r="BN1359" s="1001"/>
      <c r="BO1359" s="975"/>
      <c r="BP1359" s="959"/>
      <c r="BQ1359" s="50" t="s">
        <v>204</v>
      </c>
      <c r="BR1359" s="18">
        <f>BR1357-BR1358</f>
        <v>0</v>
      </c>
      <c r="BS1359" s="1001"/>
      <c r="BT1359" s="975"/>
      <c r="BU1359" s="959"/>
      <c r="BV1359" s="50" t="s">
        <v>204</v>
      </c>
      <c r="BW1359" s="18">
        <f>BW1357-BW1358</f>
        <v>0</v>
      </c>
      <c r="BX1359" s="1001"/>
      <c r="BY1359" s="975"/>
      <c r="BZ1359" s="959"/>
      <c r="CA1359" s="1081"/>
      <c r="CB1359" s="1023"/>
      <c r="CC1359" s="1029">
        <f t="shared" ref="CC1359" si="586">BK1359+BF1359+BA1359+AV1359+AQ1359+AL1359+AG1359+AB1359+W1359+R1359</f>
        <v>0</v>
      </c>
    </row>
    <row r="1360" spans="1:81" ht="18" customHeight="1">
      <c r="A1360" s="1180"/>
      <c r="B1360" s="1143"/>
      <c r="C1360" s="1177" t="str">
        <f>職員設定!$K$7</f>
        <v>名称</v>
      </c>
      <c r="D1360" s="44" t="s">
        <v>48</v>
      </c>
      <c r="E1360" s="32"/>
      <c r="F1360" s="1001"/>
      <c r="G1360" s="1045">
        <f>E1363*F1341-H1360</f>
        <v>0</v>
      </c>
      <c r="H1360" s="1095"/>
      <c r="I1360" s="44" t="s">
        <v>48</v>
      </c>
      <c r="J1360" s="32"/>
      <c r="K1360" s="1001"/>
      <c r="L1360" s="1045">
        <f>J1363*K1341-M1360</f>
        <v>0</v>
      </c>
      <c r="M1360" s="1095"/>
      <c r="N1360" s="44" t="s">
        <v>48</v>
      </c>
      <c r="O1360" s="32"/>
      <c r="P1360" s="1001"/>
      <c r="Q1360" s="1045">
        <f>O1363*P1341-R1360</f>
        <v>0</v>
      </c>
      <c r="R1360" s="986"/>
      <c r="S1360" s="44" t="s">
        <v>48</v>
      </c>
      <c r="T1360" s="32"/>
      <c r="U1360" s="1001"/>
      <c r="V1360" s="1045">
        <f>T1363*U1341-W1360</f>
        <v>0</v>
      </c>
      <c r="W1360" s="986"/>
      <c r="X1360" s="44" t="s">
        <v>48</v>
      </c>
      <c r="Y1360" s="32"/>
      <c r="Z1360" s="1001"/>
      <c r="AA1360" s="1045">
        <f>Y1363*Z1341-AB1360</f>
        <v>0</v>
      </c>
      <c r="AB1360" s="986"/>
      <c r="AC1360" s="44" t="s">
        <v>48</v>
      </c>
      <c r="AD1360" s="32"/>
      <c r="AE1360" s="1001"/>
      <c r="AF1360" s="1045">
        <f>AD1363*AE1341-AG1360</f>
        <v>0</v>
      </c>
      <c r="AG1360" s="986"/>
      <c r="AH1360" s="44" t="s">
        <v>48</v>
      </c>
      <c r="AI1360" s="32"/>
      <c r="AJ1360" s="1001"/>
      <c r="AK1360" s="1045">
        <f>AI1363*AJ1341-AL1360</f>
        <v>0</v>
      </c>
      <c r="AL1360" s="986"/>
      <c r="AM1360" s="44" t="s">
        <v>48</v>
      </c>
      <c r="AN1360" s="32"/>
      <c r="AO1360" s="1001"/>
      <c r="AP1360" s="1045">
        <f>AN1363*AO1341-AQ1360</f>
        <v>0</v>
      </c>
      <c r="AQ1360" s="986"/>
      <c r="AR1360" s="44" t="s">
        <v>48</v>
      </c>
      <c r="AS1360" s="32"/>
      <c r="AT1360" s="1001"/>
      <c r="AU1360" s="1045">
        <f>AS1363*AT1341-AV1360</f>
        <v>0</v>
      </c>
      <c r="AV1360" s="986"/>
      <c r="AW1360" s="44" t="s">
        <v>48</v>
      </c>
      <c r="AX1360" s="32"/>
      <c r="AY1360" s="1001"/>
      <c r="AZ1360" s="1045">
        <f>AX1363*AY1341-BA1360</f>
        <v>0</v>
      </c>
      <c r="BA1360" s="986"/>
      <c r="BB1360" s="44" t="s">
        <v>48</v>
      </c>
      <c r="BC1360" s="32"/>
      <c r="BD1360" s="1001"/>
      <c r="BE1360" s="1045">
        <f>BC1363*BD1341-BF1360</f>
        <v>0</v>
      </c>
      <c r="BF1360" s="986"/>
      <c r="BG1360" s="44" t="s">
        <v>48</v>
      </c>
      <c r="BH1360" s="32"/>
      <c r="BI1360" s="1001"/>
      <c r="BJ1360" s="1045">
        <f>BH1363*BI1341-BK1360</f>
        <v>0</v>
      </c>
      <c r="BK1360" s="986"/>
      <c r="BL1360" s="75"/>
      <c r="BM1360" s="76"/>
      <c r="BN1360" s="1001"/>
      <c r="BO1360" s="976"/>
      <c r="BP1360" s="962"/>
      <c r="BQ1360" s="75"/>
      <c r="BR1360" s="76"/>
      <c r="BS1360" s="1001"/>
      <c r="BT1360" s="976"/>
      <c r="BU1360" s="962"/>
      <c r="BV1360" s="75"/>
      <c r="BW1360" s="76"/>
      <c r="BX1360" s="1001"/>
      <c r="BY1360" s="976"/>
      <c r="BZ1360" s="962"/>
      <c r="CA1360" s="1082">
        <f>BJ1360+BK1360+BE1360+BF1360+AZ1360+BA1360+AU1360+AV1360+AP1360+AQ1360+AK1360+AL1360+AF1360+AG1360+AA1360+AB1360+V1360+W1360+Q1360+R1360+L1360+M1360+G1360+H1360</f>
        <v>0</v>
      </c>
      <c r="CB1360" s="1024">
        <f t="shared" ref="CB1360" si="587">H1360+M1360</f>
        <v>0</v>
      </c>
      <c r="CC1360" s="944">
        <f>BK1360+BF1360+BA1360+AV1360+AQ1360+AL1360+AG1360+AB1360+W1360+R1360</f>
        <v>0</v>
      </c>
    </row>
    <row r="1361" spans="1:81" ht="18" customHeight="1">
      <c r="A1361" s="1180"/>
      <c r="B1361" s="1143"/>
      <c r="C1361" s="1178"/>
      <c r="D1361" s="48" t="s">
        <v>38</v>
      </c>
      <c r="E1361" s="33"/>
      <c r="F1361" s="1001"/>
      <c r="G1361" s="1048"/>
      <c r="H1361" s="1096"/>
      <c r="I1361" s="48" t="s">
        <v>38</v>
      </c>
      <c r="J1361" s="33"/>
      <c r="K1361" s="1001"/>
      <c r="L1361" s="1048"/>
      <c r="M1361" s="1096"/>
      <c r="N1361" s="48" t="s">
        <v>38</v>
      </c>
      <c r="O1361" s="33"/>
      <c r="P1361" s="1001"/>
      <c r="Q1361" s="1048"/>
      <c r="R1361" s="987"/>
      <c r="S1361" s="48" t="s">
        <v>38</v>
      </c>
      <c r="T1361" s="33"/>
      <c r="U1361" s="1001"/>
      <c r="V1361" s="1048"/>
      <c r="W1361" s="987"/>
      <c r="X1361" s="48" t="s">
        <v>38</v>
      </c>
      <c r="Y1361" s="33"/>
      <c r="Z1361" s="1001"/>
      <c r="AA1361" s="1048"/>
      <c r="AB1361" s="987"/>
      <c r="AC1361" s="48" t="s">
        <v>38</v>
      </c>
      <c r="AD1361" s="33"/>
      <c r="AE1361" s="1001"/>
      <c r="AF1361" s="1048"/>
      <c r="AG1361" s="987"/>
      <c r="AH1361" s="48" t="s">
        <v>38</v>
      </c>
      <c r="AI1361" s="33"/>
      <c r="AJ1361" s="1001"/>
      <c r="AK1361" s="1048"/>
      <c r="AL1361" s="987"/>
      <c r="AM1361" s="48" t="s">
        <v>38</v>
      </c>
      <c r="AN1361" s="33"/>
      <c r="AO1361" s="1001"/>
      <c r="AP1361" s="1048"/>
      <c r="AQ1361" s="987"/>
      <c r="AR1361" s="48" t="s">
        <v>38</v>
      </c>
      <c r="AS1361" s="33"/>
      <c r="AT1361" s="1001"/>
      <c r="AU1361" s="1048"/>
      <c r="AV1361" s="987"/>
      <c r="AW1361" s="48" t="s">
        <v>38</v>
      </c>
      <c r="AX1361" s="33"/>
      <c r="AY1361" s="1001"/>
      <c r="AZ1361" s="1048"/>
      <c r="BA1361" s="987"/>
      <c r="BB1361" s="48" t="s">
        <v>38</v>
      </c>
      <c r="BC1361" s="33"/>
      <c r="BD1361" s="1001"/>
      <c r="BE1361" s="1048"/>
      <c r="BF1361" s="987"/>
      <c r="BG1361" s="48" t="s">
        <v>38</v>
      </c>
      <c r="BH1361" s="33"/>
      <c r="BI1361" s="1001"/>
      <c r="BJ1361" s="1048"/>
      <c r="BK1361" s="987"/>
      <c r="BL1361" s="79"/>
      <c r="BM1361" s="80"/>
      <c r="BN1361" s="1001"/>
      <c r="BO1361" s="977"/>
      <c r="BP1361" s="954"/>
      <c r="BQ1361" s="79"/>
      <c r="BR1361" s="80"/>
      <c r="BS1361" s="1001"/>
      <c r="BT1361" s="977"/>
      <c r="BU1361" s="954"/>
      <c r="BV1361" s="79"/>
      <c r="BW1361" s="80"/>
      <c r="BX1361" s="1001"/>
      <c r="BY1361" s="977"/>
      <c r="BZ1361" s="954"/>
      <c r="CA1361" s="1080"/>
      <c r="CB1361" s="1020"/>
      <c r="CC1361" s="945"/>
    </row>
    <row r="1362" spans="1:81" ht="18" customHeight="1">
      <c r="A1362" s="1180"/>
      <c r="B1362" s="1143"/>
      <c r="C1362" s="1178"/>
      <c r="D1362" s="49" t="s">
        <v>44</v>
      </c>
      <c r="E1362" s="34"/>
      <c r="F1362" s="1001"/>
      <c r="G1362" s="1048"/>
      <c r="H1362" s="1096"/>
      <c r="I1362" s="49" t="s">
        <v>44</v>
      </c>
      <c r="J1362" s="34"/>
      <c r="K1362" s="1001"/>
      <c r="L1362" s="1048"/>
      <c r="M1362" s="1096"/>
      <c r="N1362" s="49" t="s">
        <v>44</v>
      </c>
      <c r="O1362" s="34"/>
      <c r="P1362" s="1001"/>
      <c r="Q1362" s="1048"/>
      <c r="R1362" s="987"/>
      <c r="S1362" s="49" t="s">
        <v>44</v>
      </c>
      <c r="T1362" s="34"/>
      <c r="U1362" s="1001"/>
      <c r="V1362" s="1048"/>
      <c r="W1362" s="987"/>
      <c r="X1362" s="49" t="s">
        <v>44</v>
      </c>
      <c r="Y1362" s="34"/>
      <c r="Z1362" s="1001"/>
      <c r="AA1362" s="1048"/>
      <c r="AB1362" s="987"/>
      <c r="AC1362" s="49" t="s">
        <v>44</v>
      </c>
      <c r="AD1362" s="34"/>
      <c r="AE1362" s="1001"/>
      <c r="AF1362" s="1048"/>
      <c r="AG1362" s="987"/>
      <c r="AH1362" s="49" t="s">
        <v>44</v>
      </c>
      <c r="AI1362" s="34"/>
      <c r="AJ1362" s="1001"/>
      <c r="AK1362" s="1048"/>
      <c r="AL1362" s="987"/>
      <c r="AM1362" s="49" t="s">
        <v>44</v>
      </c>
      <c r="AN1362" s="34"/>
      <c r="AO1362" s="1001"/>
      <c r="AP1362" s="1048"/>
      <c r="AQ1362" s="987"/>
      <c r="AR1362" s="49" t="s">
        <v>44</v>
      </c>
      <c r="AS1362" s="34"/>
      <c r="AT1362" s="1001"/>
      <c r="AU1362" s="1048"/>
      <c r="AV1362" s="987"/>
      <c r="AW1362" s="49" t="s">
        <v>44</v>
      </c>
      <c r="AX1362" s="34"/>
      <c r="AY1362" s="1001"/>
      <c r="AZ1362" s="1048"/>
      <c r="BA1362" s="987"/>
      <c r="BB1362" s="49" t="s">
        <v>44</v>
      </c>
      <c r="BC1362" s="34"/>
      <c r="BD1362" s="1001"/>
      <c r="BE1362" s="1048"/>
      <c r="BF1362" s="987"/>
      <c r="BG1362" s="49" t="s">
        <v>44</v>
      </c>
      <c r="BH1362" s="34"/>
      <c r="BI1362" s="1001"/>
      <c r="BJ1362" s="1048"/>
      <c r="BK1362" s="987"/>
      <c r="BL1362" s="72"/>
      <c r="BM1362" s="28"/>
      <c r="BN1362" s="1001"/>
      <c r="BO1362" s="977"/>
      <c r="BP1362" s="954"/>
      <c r="BQ1362" s="72"/>
      <c r="BR1362" s="28"/>
      <c r="BS1362" s="1001"/>
      <c r="BT1362" s="977"/>
      <c r="BU1362" s="954"/>
      <c r="BV1362" s="72"/>
      <c r="BW1362" s="28"/>
      <c r="BX1362" s="1001"/>
      <c r="BY1362" s="977"/>
      <c r="BZ1362" s="954"/>
      <c r="CA1362" s="1080"/>
      <c r="CB1362" s="1020"/>
      <c r="CC1362" s="945"/>
    </row>
    <row r="1363" spans="1:81" ht="18" customHeight="1" thickBot="1">
      <c r="A1363" s="1180"/>
      <c r="B1363" s="1143"/>
      <c r="C1363" s="1179"/>
      <c r="D1363" s="50" t="s">
        <v>45</v>
      </c>
      <c r="E1363" s="18">
        <f>E1361-E1362</f>
        <v>0</v>
      </c>
      <c r="F1363" s="1001"/>
      <c r="G1363" s="1049"/>
      <c r="H1363" s="1097"/>
      <c r="I1363" s="50" t="s">
        <v>45</v>
      </c>
      <c r="J1363" s="18">
        <f>J1361-J1362</f>
        <v>0</v>
      </c>
      <c r="K1363" s="1001"/>
      <c r="L1363" s="1049"/>
      <c r="M1363" s="1097"/>
      <c r="N1363" s="50" t="s">
        <v>88</v>
      </c>
      <c r="O1363" s="18">
        <f>O1361-O1362</f>
        <v>0</v>
      </c>
      <c r="P1363" s="1001"/>
      <c r="Q1363" s="1049"/>
      <c r="R1363" s="988"/>
      <c r="S1363" s="50" t="s">
        <v>88</v>
      </c>
      <c r="T1363" s="18">
        <f>T1361-T1362</f>
        <v>0</v>
      </c>
      <c r="U1363" s="1001"/>
      <c r="V1363" s="1049"/>
      <c r="W1363" s="988"/>
      <c r="X1363" s="50" t="s">
        <v>88</v>
      </c>
      <c r="Y1363" s="18">
        <f>Y1361-Y1362</f>
        <v>0</v>
      </c>
      <c r="Z1363" s="1001"/>
      <c r="AA1363" s="1049"/>
      <c r="AB1363" s="988"/>
      <c r="AC1363" s="50" t="s">
        <v>88</v>
      </c>
      <c r="AD1363" s="18">
        <f>AD1361-AD1362</f>
        <v>0</v>
      </c>
      <c r="AE1363" s="1001"/>
      <c r="AF1363" s="1049"/>
      <c r="AG1363" s="988"/>
      <c r="AH1363" s="50" t="s">
        <v>88</v>
      </c>
      <c r="AI1363" s="18">
        <f>AI1361-AI1362</f>
        <v>0</v>
      </c>
      <c r="AJ1363" s="1001"/>
      <c r="AK1363" s="1049"/>
      <c r="AL1363" s="988"/>
      <c r="AM1363" s="50" t="s">
        <v>88</v>
      </c>
      <c r="AN1363" s="18">
        <f>AN1361-AN1362</f>
        <v>0</v>
      </c>
      <c r="AO1363" s="1001"/>
      <c r="AP1363" s="1049"/>
      <c r="AQ1363" s="988"/>
      <c r="AR1363" s="50" t="s">
        <v>88</v>
      </c>
      <c r="AS1363" s="18">
        <f>AS1361-AS1362</f>
        <v>0</v>
      </c>
      <c r="AT1363" s="1001"/>
      <c r="AU1363" s="1049"/>
      <c r="AV1363" s="988"/>
      <c r="AW1363" s="50" t="s">
        <v>88</v>
      </c>
      <c r="AX1363" s="18">
        <f>AX1361-AX1362</f>
        <v>0</v>
      </c>
      <c r="AY1363" s="1001"/>
      <c r="AZ1363" s="1049"/>
      <c r="BA1363" s="988"/>
      <c r="BB1363" s="50" t="s">
        <v>88</v>
      </c>
      <c r="BC1363" s="18">
        <f>BC1361-BC1362</f>
        <v>0</v>
      </c>
      <c r="BD1363" s="1001"/>
      <c r="BE1363" s="1049"/>
      <c r="BF1363" s="988"/>
      <c r="BG1363" s="50" t="s">
        <v>88</v>
      </c>
      <c r="BH1363" s="18">
        <f>BH1361-BH1362</f>
        <v>0</v>
      </c>
      <c r="BI1363" s="1001"/>
      <c r="BJ1363" s="1049"/>
      <c r="BK1363" s="988"/>
      <c r="BL1363" s="81"/>
      <c r="BM1363" s="78"/>
      <c r="BN1363" s="1001"/>
      <c r="BO1363" s="978"/>
      <c r="BP1363" s="955"/>
      <c r="BQ1363" s="81"/>
      <c r="BR1363" s="78"/>
      <c r="BS1363" s="1001"/>
      <c r="BT1363" s="978"/>
      <c r="BU1363" s="955"/>
      <c r="BV1363" s="81"/>
      <c r="BW1363" s="78"/>
      <c r="BX1363" s="1001"/>
      <c r="BY1363" s="978"/>
      <c r="BZ1363" s="955"/>
      <c r="CA1363" s="1081"/>
      <c r="CB1363" s="1021"/>
      <c r="CC1363" s="945">
        <f t="shared" ref="CC1363:CC1383" si="588">BK1363+BF1363+BA1363+AV1363+AQ1363+AL1363+AG1363+AB1363+W1363+R1363</f>
        <v>0</v>
      </c>
    </row>
    <row r="1364" spans="1:81" ht="18" customHeight="1" thickBot="1">
      <c r="A1364" s="1180"/>
      <c r="B1364" s="1143"/>
      <c r="C1364" s="1145" t="s">
        <v>41</v>
      </c>
      <c r="D1364" s="44" t="s">
        <v>118</v>
      </c>
      <c r="E1364" s="35"/>
      <c r="F1364" s="1001"/>
      <c r="G1364" s="1045">
        <f>E1367*F1341-H1364</f>
        <v>0</v>
      </c>
      <c r="H1364" s="1095"/>
      <c r="I1364" s="44" t="s">
        <v>118</v>
      </c>
      <c r="J1364" s="35"/>
      <c r="K1364" s="1001"/>
      <c r="L1364" s="1045">
        <f>J1367*K1341-M1364</f>
        <v>0</v>
      </c>
      <c r="M1364" s="1095"/>
      <c r="N1364" s="44" t="s">
        <v>119</v>
      </c>
      <c r="O1364" s="35"/>
      <c r="P1364" s="1001"/>
      <c r="Q1364" s="1045">
        <f>O1367*P1341-R1364</f>
        <v>0</v>
      </c>
      <c r="R1364" s="961">
        <f>IF(O1364="",0,ROUND(SUM(R1341:R1355)*O1364*P1341/職員設定!$C$7,0))</f>
        <v>0</v>
      </c>
      <c r="S1364" s="44" t="s">
        <v>119</v>
      </c>
      <c r="T1364" s="35"/>
      <c r="U1364" s="1001"/>
      <c r="V1364" s="1045">
        <f>T1367*U1341-W1364</f>
        <v>0</v>
      </c>
      <c r="W1364" s="961">
        <f>IF(T1364="",0,ROUND(SUM(W1341:W1355)*T1364*U1341/職員設定!$C$7,0))</f>
        <v>0</v>
      </c>
      <c r="X1364" s="44" t="s">
        <v>119</v>
      </c>
      <c r="Y1364" s="35"/>
      <c r="Z1364" s="1001"/>
      <c r="AA1364" s="1045">
        <f>Y1367*Z1341-AB1364</f>
        <v>0</v>
      </c>
      <c r="AB1364" s="961">
        <f>IF(Y1364="",0,ROUND(SUM(AB1341:AB1355)*Y1364*Z1341/職員設定!$C$7,0))</f>
        <v>0</v>
      </c>
      <c r="AC1364" s="44" t="s">
        <v>119</v>
      </c>
      <c r="AD1364" s="35"/>
      <c r="AE1364" s="1001"/>
      <c r="AF1364" s="1045">
        <f>AD1367*AE1341-AG1364</f>
        <v>0</v>
      </c>
      <c r="AG1364" s="961">
        <f>IF(AD1364="",0,ROUND(SUM(AG1341:AG1355)*AD1364*AE1341/職員設定!$C$7,0))</f>
        <v>0</v>
      </c>
      <c r="AH1364" s="44" t="s">
        <v>119</v>
      </c>
      <c r="AI1364" s="35"/>
      <c r="AJ1364" s="1001"/>
      <c r="AK1364" s="1045">
        <f>AI1367*AJ1341-AL1364</f>
        <v>0</v>
      </c>
      <c r="AL1364" s="961">
        <f>IF(AI1364="",0,ROUND(SUM(AL1341:AL1355)*AI1364*AJ1341/職員設定!$C$7,0))</f>
        <v>0</v>
      </c>
      <c r="AM1364" s="44" t="s">
        <v>119</v>
      </c>
      <c r="AN1364" s="35"/>
      <c r="AO1364" s="1001"/>
      <c r="AP1364" s="1045">
        <f>AN1367*AO1341-AQ1364</f>
        <v>0</v>
      </c>
      <c r="AQ1364" s="961">
        <f>IF(AN1364="",0,ROUND(SUM(AQ1341:AQ1355)*AN1364*AO1341/職員設定!$C$7,0))</f>
        <v>0</v>
      </c>
      <c r="AR1364" s="44" t="s">
        <v>119</v>
      </c>
      <c r="AS1364" s="35"/>
      <c r="AT1364" s="1001"/>
      <c r="AU1364" s="1045">
        <f>AS1367*AT1341-AV1364</f>
        <v>0</v>
      </c>
      <c r="AV1364" s="961">
        <f>IF(AS1364="",0,ROUND(SUM(AV1341:AV1355)*AS1364*AT1341/職員設定!$C$7,0))</f>
        <v>0</v>
      </c>
      <c r="AW1364" s="44" t="s">
        <v>119</v>
      </c>
      <c r="AX1364" s="35"/>
      <c r="AY1364" s="1001"/>
      <c r="AZ1364" s="1045">
        <f>AX1367*AY1341-BA1364</f>
        <v>0</v>
      </c>
      <c r="BA1364" s="961">
        <f>IF(AX1364="",0,ROUND(SUM(BA1341:BA1355)*AX1364*AY1341/職員設定!$C$7,0))</f>
        <v>0</v>
      </c>
      <c r="BB1364" s="44" t="s">
        <v>119</v>
      </c>
      <c r="BC1364" s="35"/>
      <c r="BD1364" s="1001"/>
      <c r="BE1364" s="1045">
        <f>BC1367*BD1341-BF1364</f>
        <v>0</v>
      </c>
      <c r="BF1364" s="961">
        <f>IF(BC1364="",0,ROUND(SUM(BF1341:BF1355)*BC1364*BD1341/職員設定!$C$7,0))</f>
        <v>0</v>
      </c>
      <c r="BG1364" s="44" t="s">
        <v>119</v>
      </c>
      <c r="BH1364" s="35"/>
      <c r="BI1364" s="1001"/>
      <c r="BJ1364" s="1045">
        <f>BH1367*BI1341-BK1364</f>
        <v>0</v>
      </c>
      <c r="BK1364" s="961">
        <f>IF(BH1364="",0,ROUND(SUM(BK1341:BK1355)*BH1364*BI1341/職員設定!$C$7,0))</f>
        <v>0</v>
      </c>
      <c r="BL1364" s="75"/>
      <c r="BM1364" s="82"/>
      <c r="BN1364" s="1001"/>
      <c r="BO1364" s="966"/>
      <c r="BP1364" s="953"/>
      <c r="BQ1364" s="75"/>
      <c r="BR1364" s="82"/>
      <c r="BS1364" s="1001"/>
      <c r="BT1364" s="966"/>
      <c r="BU1364" s="953"/>
      <c r="BV1364" s="75"/>
      <c r="BW1364" s="82"/>
      <c r="BX1364" s="1001"/>
      <c r="BY1364" s="966"/>
      <c r="BZ1364" s="953"/>
      <c r="CA1364" s="1082">
        <f t="shared" ref="CA1364" si="589">BJ1364+BK1364+BE1364+BF1364+AZ1364+BA1364+AU1364+AV1364+AP1364+AQ1364+AK1364+AL1364+AF1364+AG1364+AA1364+AB1364+V1364+W1364+Q1364+R1364+L1364+M1364+G1364+H1364</f>
        <v>0</v>
      </c>
      <c r="CB1364" s="1024">
        <f t="shared" ref="CB1364" si="590">H1364+M1364</f>
        <v>0</v>
      </c>
      <c r="CC1364" s="946">
        <f>BK1364+BF1364+BA1364+AV1364+AQ1364+AL1364+AG1364+AB1364+W1364+R1364</f>
        <v>0</v>
      </c>
    </row>
    <row r="1365" spans="1:81" ht="18" customHeight="1" thickBot="1">
      <c r="A1365" s="1180"/>
      <c r="B1365" s="1143"/>
      <c r="C1365" s="1146"/>
      <c r="D1365" s="48" t="s">
        <v>38</v>
      </c>
      <c r="E1365" s="33"/>
      <c r="F1365" s="1001"/>
      <c r="G1365" s="1046"/>
      <c r="H1365" s="1096"/>
      <c r="I1365" s="48" t="s">
        <v>38</v>
      </c>
      <c r="J1365" s="33"/>
      <c r="K1365" s="1001"/>
      <c r="L1365" s="1046"/>
      <c r="M1365" s="1096"/>
      <c r="N1365" s="48" t="s">
        <v>38</v>
      </c>
      <c r="O1365" s="33"/>
      <c r="P1365" s="1001"/>
      <c r="Q1365" s="1046"/>
      <c r="R1365" s="979"/>
      <c r="S1365" s="48" t="s">
        <v>38</v>
      </c>
      <c r="T1365" s="33"/>
      <c r="U1365" s="1001"/>
      <c r="V1365" s="1046"/>
      <c r="W1365" s="979"/>
      <c r="X1365" s="48" t="s">
        <v>38</v>
      </c>
      <c r="Y1365" s="33"/>
      <c r="Z1365" s="1001"/>
      <c r="AA1365" s="1046"/>
      <c r="AB1365" s="979"/>
      <c r="AC1365" s="48" t="s">
        <v>38</v>
      </c>
      <c r="AD1365" s="33"/>
      <c r="AE1365" s="1001"/>
      <c r="AF1365" s="1046"/>
      <c r="AG1365" s="979"/>
      <c r="AH1365" s="48" t="s">
        <v>38</v>
      </c>
      <c r="AI1365" s="33"/>
      <c r="AJ1365" s="1001"/>
      <c r="AK1365" s="1046"/>
      <c r="AL1365" s="979"/>
      <c r="AM1365" s="48" t="s">
        <v>38</v>
      </c>
      <c r="AN1365" s="33"/>
      <c r="AO1365" s="1001"/>
      <c r="AP1365" s="1046"/>
      <c r="AQ1365" s="979"/>
      <c r="AR1365" s="48" t="s">
        <v>38</v>
      </c>
      <c r="AS1365" s="33"/>
      <c r="AT1365" s="1001"/>
      <c r="AU1365" s="1046"/>
      <c r="AV1365" s="979"/>
      <c r="AW1365" s="48" t="s">
        <v>38</v>
      </c>
      <c r="AX1365" s="33"/>
      <c r="AY1365" s="1001"/>
      <c r="AZ1365" s="1046"/>
      <c r="BA1365" s="979"/>
      <c r="BB1365" s="48" t="s">
        <v>38</v>
      </c>
      <c r="BC1365" s="33"/>
      <c r="BD1365" s="1001"/>
      <c r="BE1365" s="1046"/>
      <c r="BF1365" s="979"/>
      <c r="BG1365" s="48" t="s">
        <v>38</v>
      </c>
      <c r="BH1365" s="33"/>
      <c r="BI1365" s="1001"/>
      <c r="BJ1365" s="1046"/>
      <c r="BK1365" s="979"/>
      <c r="BL1365" s="79"/>
      <c r="BM1365" s="80"/>
      <c r="BN1365" s="1001"/>
      <c r="BO1365" s="967"/>
      <c r="BP1365" s="954"/>
      <c r="BQ1365" s="79"/>
      <c r="BR1365" s="80"/>
      <c r="BS1365" s="1001"/>
      <c r="BT1365" s="967"/>
      <c r="BU1365" s="954"/>
      <c r="BV1365" s="79"/>
      <c r="BW1365" s="80"/>
      <c r="BX1365" s="1001"/>
      <c r="BY1365" s="967"/>
      <c r="BZ1365" s="954"/>
      <c r="CA1365" s="1004"/>
      <c r="CB1365" s="1020"/>
      <c r="CC1365" s="946"/>
    </row>
    <row r="1366" spans="1:81" s="230" customFormat="1" ht="18" customHeight="1" thickBot="1">
      <c r="A1366" s="1180"/>
      <c r="B1366" s="1143"/>
      <c r="C1366" s="1146"/>
      <c r="D1366" s="468" t="s">
        <v>46</v>
      </c>
      <c r="E1366" s="6">
        <f>ROUND(E1364*職員設定!O32,0)</f>
        <v>0</v>
      </c>
      <c r="F1366" s="1001"/>
      <c r="G1366" s="1046"/>
      <c r="H1366" s="1096"/>
      <c r="I1366" s="468" t="s">
        <v>46</v>
      </c>
      <c r="J1366" s="6">
        <f>ROUND(J1364*職員設定!O32,0)</f>
        <v>0</v>
      </c>
      <c r="K1366" s="1001"/>
      <c r="L1366" s="1046"/>
      <c r="M1366" s="1096"/>
      <c r="N1366" s="468" t="s">
        <v>46</v>
      </c>
      <c r="O1366" s="6">
        <f>ROUND(O1364*職員設定!$O$32,0)</f>
        <v>0</v>
      </c>
      <c r="P1366" s="1001"/>
      <c r="Q1366" s="1046"/>
      <c r="R1366" s="979"/>
      <c r="S1366" s="468" t="s">
        <v>46</v>
      </c>
      <c r="T1366" s="6">
        <f>ROUND(T1364*職員設定!$O$32,0)</f>
        <v>0</v>
      </c>
      <c r="U1366" s="1001"/>
      <c r="V1366" s="1046"/>
      <c r="W1366" s="979"/>
      <c r="X1366" s="468" t="s">
        <v>46</v>
      </c>
      <c r="Y1366" s="6">
        <f>ROUND(Y1364*職員設定!$O$32,0)</f>
        <v>0</v>
      </c>
      <c r="Z1366" s="1001"/>
      <c r="AA1366" s="1046"/>
      <c r="AB1366" s="979"/>
      <c r="AC1366" s="468" t="s">
        <v>46</v>
      </c>
      <c r="AD1366" s="6">
        <f>ROUND(AD1364*職員設定!$O$32,0)</f>
        <v>0</v>
      </c>
      <c r="AE1366" s="1001"/>
      <c r="AF1366" s="1046"/>
      <c r="AG1366" s="979"/>
      <c r="AH1366" s="468" t="s">
        <v>46</v>
      </c>
      <c r="AI1366" s="6">
        <f>ROUND(AI1364*職員設定!$O$32,0)</f>
        <v>0</v>
      </c>
      <c r="AJ1366" s="1001"/>
      <c r="AK1366" s="1046"/>
      <c r="AL1366" s="979"/>
      <c r="AM1366" s="468" t="s">
        <v>46</v>
      </c>
      <c r="AN1366" s="6">
        <f>ROUND(AN1364*職員設定!$O$32,0)</f>
        <v>0</v>
      </c>
      <c r="AO1366" s="1001"/>
      <c r="AP1366" s="1046"/>
      <c r="AQ1366" s="979"/>
      <c r="AR1366" s="468" t="s">
        <v>46</v>
      </c>
      <c r="AS1366" s="6">
        <f>ROUND(AS1364*職員設定!$O$32,0)</f>
        <v>0</v>
      </c>
      <c r="AT1366" s="1001"/>
      <c r="AU1366" s="1046"/>
      <c r="AV1366" s="979"/>
      <c r="AW1366" s="468" t="s">
        <v>46</v>
      </c>
      <c r="AX1366" s="6">
        <f>ROUND(AX1364*職員設定!$O$32,0)</f>
        <v>0</v>
      </c>
      <c r="AY1366" s="1001"/>
      <c r="AZ1366" s="1046"/>
      <c r="BA1366" s="979"/>
      <c r="BB1366" s="468" t="s">
        <v>46</v>
      </c>
      <c r="BC1366" s="6">
        <f>ROUND(BC1364*職員設定!$O$32,0)</f>
        <v>0</v>
      </c>
      <c r="BD1366" s="1001"/>
      <c r="BE1366" s="1046"/>
      <c r="BF1366" s="979"/>
      <c r="BG1366" s="468" t="s">
        <v>46</v>
      </c>
      <c r="BH1366" s="6">
        <f>ROUND(BH1364*職員設定!$O$32,0)</f>
        <v>0</v>
      </c>
      <c r="BI1366" s="1001"/>
      <c r="BJ1366" s="1046"/>
      <c r="BK1366" s="979"/>
      <c r="BL1366" s="434"/>
      <c r="BM1366" s="28"/>
      <c r="BN1366" s="1001"/>
      <c r="BO1366" s="967"/>
      <c r="BP1366" s="954"/>
      <c r="BQ1366" s="434"/>
      <c r="BR1366" s="28"/>
      <c r="BS1366" s="1001"/>
      <c r="BT1366" s="967"/>
      <c r="BU1366" s="954"/>
      <c r="BV1366" s="434"/>
      <c r="BW1366" s="28"/>
      <c r="BX1366" s="1001"/>
      <c r="BY1366" s="967"/>
      <c r="BZ1366" s="954"/>
      <c r="CA1366" s="1004"/>
      <c r="CB1366" s="1020"/>
      <c r="CC1366" s="946"/>
    </row>
    <row r="1367" spans="1:81" ht="18" customHeight="1" thickBot="1">
      <c r="A1367" s="1180"/>
      <c r="B1367" s="1143"/>
      <c r="C1367" s="1147"/>
      <c r="D1367" s="52" t="s">
        <v>47</v>
      </c>
      <c r="E1367" s="19">
        <f>E1365-E1366</f>
        <v>0</v>
      </c>
      <c r="F1367" s="1001"/>
      <c r="G1367" s="1047"/>
      <c r="H1367" s="1097"/>
      <c r="I1367" s="52" t="s">
        <v>47</v>
      </c>
      <c r="J1367" s="19">
        <f>J1365-J1366</f>
        <v>0</v>
      </c>
      <c r="K1367" s="1001"/>
      <c r="L1367" s="1047"/>
      <c r="M1367" s="1097"/>
      <c r="N1367" s="52" t="s">
        <v>89</v>
      </c>
      <c r="O1367" s="19">
        <f>O1365-O1366</f>
        <v>0</v>
      </c>
      <c r="P1367" s="1001"/>
      <c r="Q1367" s="1047"/>
      <c r="R1367" s="980"/>
      <c r="S1367" s="52" t="s">
        <v>89</v>
      </c>
      <c r="T1367" s="19">
        <f>T1365-T1366</f>
        <v>0</v>
      </c>
      <c r="U1367" s="1001"/>
      <c r="V1367" s="1047"/>
      <c r="W1367" s="980"/>
      <c r="X1367" s="52" t="s">
        <v>89</v>
      </c>
      <c r="Y1367" s="19">
        <f>Y1365-Y1366</f>
        <v>0</v>
      </c>
      <c r="Z1367" s="1001"/>
      <c r="AA1367" s="1047"/>
      <c r="AB1367" s="980"/>
      <c r="AC1367" s="52" t="s">
        <v>89</v>
      </c>
      <c r="AD1367" s="19">
        <f>AD1365-AD1366</f>
        <v>0</v>
      </c>
      <c r="AE1367" s="1001"/>
      <c r="AF1367" s="1047"/>
      <c r="AG1367" s="980"/>
      <c r="AH1367" s="52" t="s">
        <v>89</v>
      </c>
      <c r="AI1367" s="19">
        <f>AI1365-AI1366</f>
        <v>0</v>
      </c>
      <c r="AJ1367" s="1001"/>
      <c r="AK1367" s="1047"/>
      <c r="AL1367" s="980"/>
      <c r="AM1367" s="52" t="s">
        <v>89</v>
      </c>
      <c r="AN1367" s="19">
        <f>AN1365-AN1366</f>
        <v>0</v>
      </c>
      <c r="AO1367" s="1001"/>
      <c r="AP1367" s="1047"/>
      <c r="AQ1367" s="980"/>
      <c r="AR1367" s="52" t="s">
        <v>89</v>
      </c>
      <c r="AS1367" s="19">
        <f>AS1365-AS1366</f>
        <v>0</v>
      </c>
      <c r="AT1367" s="1001"/>
      <c r="AU1367" s="1047"/>
      <c r="AV1367" s="980"/>
      <c r="AW1367" s="52" t="s">
        <v>89</v>
      </c>
      <c r="AX1367" s="19">
        <f>AX1365-AX1366</f>
        <v>0</v>
      </c>
      <c r="AY1367" s="1001"/>
      <c r="AZ1367" s="1047"/>
      <c r="BA1367" s="980"/>
      <c r="BB1367" s="52" t="s">
        <v>89</v>
      </c>
      <c r="BC1367" s="19">
        <f>BC1365-BC1366</f>
        <v>0</v>
      </c>
      <c r="BD1367" s="1001"/>
      <c r="BE1367" s="1047"/>
      <c r="BF1367" s="980"/>
      <c r="BG1367" s="52" t="s">
        <v>89</v>
      </c>
      <c r="BH1367" s="19">
        <f>BH1365-BH1366</f>
        <v>0</v>
      </c>
      <c r="BI1367" s="1001"/>
      <c r="BJ1367" s="1047"/>
      <c r="BK1367" s="980"/>
      <c r="BL1367" s="83"/>
      <c r="BM1367" s="84"/>
      <c r="BN1367" s="1001"/>
      <c r="BO1367" s="968"/>
      <c r="BP1367" s="955"/>
      <c r="BQ1367" s="83"/>
      <c r="BR1367" s="84"/>
      <c r="BS1367" s="1001"/>
      <c r="BT1367" s="968"/>
      <c r="BU1367" s="955"/>
      <c r="BV1367" s="83"/>
      <c r="BW1367" s="84"/>
      <c r="BX1367" s="1001"/>
      <c r="BY1367" s="968"/>
      <c r="BZ1367" s="955"/>
      <c r="CA1367" s="1005"/>
      <c r="CB1367" s="1021"/>
      <c r="CC1367" s="946">
        <f t="shared" si="588"/>
        <v>0</v>
      </c>
    </row>
    <row r="1368" spans="1:81" ht="18" customHeight="1" thickBot="1">
      <c r="A1368" s="1180"/>
      <c r="B1368" s="1143"/>
      <c r="C1368" s="1145" t="s">
        <v>42</v>
      </c>
      <c r="D1368" s="44" t="s">
        <v>5</v>
      </c>
      <c r="E1368" s="35">
        <v>0.41599999999999998</v>
      </c>
      <c r="F1368" s="1001"/>
      <c r="G1368" s="1045">
        <f>E1371*F1341-H1368</f>
        <v>31</v>
      </c>
      <c r="H1368" s="1095">
        <v>14</v>
      </c>
      <c r="I1368" s="44" t="s">
        <v>5</v>
      </c>
      <c r="J1368" s="35"/>
      <c r="K1368" s="1001"/>
      <c r="L1368" s="1045">
        <f>J1371*K1341-M1368</f>
        <v>0</v>
      </c>
      <c r="M1368" s="1095"/>
      <c r="N1368" s="44" t="s">
        <v>5</v>
      </c>
      <c r="O1368" s="35">
        <v>1.66</v>
      </c>
      <c r="P1368" s="1001"/>
      <c r="Q1368" s="1045">
        <f>O1371*P1341-R1368</f>
        <v>132</v>
      </c>
      <c r="R1368" s="961">
        <f>IF(O1368="",0,ROUND(SUM(R1341:R1355)*O1368*P1341*1.25/職員設定!$C$7,0))</f>
        <v>49</v>
      </c>
      <c r="S1368" s="44" t="s">
        <v>5</v>
      </c>
      <c r="T1368" s="35">
        <v>8.3299999999999999E-2</v>
      </c>
      <c r="U1368" s="1001"/>
      <c r="V1368" s="1045">
        <f>T1371*U1341-W1368</f>
        <v>7</v>
      </c>
      <c r="W1368" s="961">
        <f>IF(T1368="",0,ROUND(SUM(W1341:W1355)*T1368*U1341*1.25/職員設定!$C$7,0))</f>
        <v>2</v>
      </c>
      <c r="X1368" s="44" t="s">
        <v>5</v>
      </c>
      <c r="Y1368" s="35">
        <v>8.3299999999999999E-2</v>
      </c>
      <c r="Z1368" s="1001"/>
      <c r="AA1368" s="1045">
        <f>Y1371*Z1341-AB1368</f>
        <v>7</v>
      </c>
      <c r="AB1368" s="961">
        <f>IF(Y1368="",0,ROUND(SUM(AB1341:AB1355)*Y1368*Z1341*1.25/職員設定!$C$7,0))</f>
        <v>2</v>
      </c>
      <c r="AC1368" s="44" t="s">
        <v>5</v>
      </c>
      <c r="AD1368" s="35"/>
      <c r="AE1368" s="1001"/>
      <c r="AF1368" s="1045">
        <f>AD1371*AE1341-AG1368</f>
        <v>0</v>
      </c>
      <c r="AG1368" s="961">
        <f>IF(AD1368="",0,ROUND(SUM(AG1341:AG1355)*AD1368*AE1341*1.25/職員設定!$C$7,0))</f>
        <v>0</v>
      </c>
      <c r="AH1368" s="44" t="s">
        <v>5</v>
      </c>
      <c r="AI1368" s="35"/>
      <c r="AJ1368" s="1001"/>
      <c r="AK1368" s="1045">
        <f>AI1371*AJ1341-AL1368</f>
        <v>0</v>
      </c>
      <c r="AL1368" s="961">
        <f>IF(AI1368="",0,ROUND(SUM(AL1341:AL1355)*AI1368*AJ1341*1.25/職員設定!$C$7,0))</f>
        <v>0</v>
      </c>
      <c r="AM1368" s="44" t="s">
        <v>5</v>
      </c>
      <c r="AN1368" s="35"/>
      <c r="AO1368" s="1001"/>
      <c r="AP1368" s="1045">
        <f>AN1371*AO1341-AQ1368</f>
        <v>0</v>
      </c>
      <c r="AQ1368" s="961">
        <f>IF(AN1368="",0,ROUND(SUM(AQ1341:AQ1355)*AN1368*AO1341*1.25/職員設定!$C$7,0))</f>
        <v>0</v>
      </c>
      <c r="AR1368" s="44" t="s">
        <v>5</v>
      </c>
      <c r="AS1368" s="35"/>
      <c r="AT1368" s="1001"/>
      <c r="AU1368" s="1045">
        <f>AS1371*AT1341-AV1368</f>
        <v>0</v>
      </c>
      <c r="AV1368" s="961">
        <f>IF(AS1368="",0,ROUND(SUM(AV1341:AV1355)*AS1368*AT1341*1.25/職員設定!$C$7,0))</f>
        <v>0</v>
      </c>
      <c r="AW1368" s="44" t="s">
        <v>5</v>
      </c>
      <c r="AX1368" s="35"/>
      <c r="AY1368" s="1001"/>
      <c r="AZ1368" s="1045">
        <f>AX1371*AY1341-BA1368</f>
        <v>0</v>
      </c>
      <c r="BA1368" s="961">
        <f>IF(AX1368="",0,ROUND(SUM(BA1341:BA1355)*AX1368*AY1341*1.25/職員設定!$C$7,0))</f>
        <v>0</v>
      </c>
      <c r="BB1368" s="44" t="s">
        <v>5</v>
      </c>
      <c r="BC1368" s="35"/>
      <c r="BD1368" s="1001"/>
      <c r="BE1368" s="1045">
        <f>BC1371*BD1341-BF1368</f>
        <v>0</v>
      </c>
      <c r="BF1368" s="961">
        <f>IF(BC1368="",0,ROUND(SUM(BF1341:BF1355)*BC1368*BD1341*1.25/職員設定!$C$7,0))</f>
        <v>0</v>
      </c>
      <c r="BG1368" s="44" t="s">
        <v>5</v>
      </c>
      <c r="BH1368" s="35"/>
      <c r="BI1368" s="1001"/>
      <c r="BJ1368" s="1045">
        <f>BH1371*BI1341-BK1368</f>
        <v>0</v>
      </c>
      <c r="BK1368" s="961">
        <f>IF(BH1368="",0,ROUND(SUM(BK1341:BK1355)*BH1368*BI1341*1.25/職員設定!$C$7,0))</f>
        <v>0</v>
      </c>
      <c r="BL1368" s="75"/>
      <c r="BM1368" s="82"/>
      <c r="BN1368" s="1001"/>
      <c r="BO1368" s="966"/>
      <c r="BP1368" s="953"/>
      <c r="BQ1368" s="75"/>
      <c r="BR1368" s="82"/>
      <c r="BS1368" s="1001"/>
      <c r="BT1368" s="966"/>
      <c r="BU1368" s="953"/>
      <c r="BV1368" s="75"/>
      <c r="BW1368" s="82"/>
      <c r="BX1368" s="1001"/>
      <c r="BY1368" s="966"/>
      <c r="BZ1368" s="953"/>
      <c r="CA1368" s="1082">
        <f t="shared" ref="CA1368" si="591">BJ1368+BK1368+BE1368+BF1368+AZ1368+BA1368+AU1368+AV1368+AP1368+AQ1368+AK1368+AL1368+AF1368+AG1368+AA1368+AB1368+V1368+W1368+Q1368+R1368+L1368+M1368+G1368+H1368</f>
        <v>244</v>
      </c>
      <c r="CB1368" s="1024">
        <f t="shared" ref="CB1368" si="592">H1368+M1368</f>
        <v>14</v>
      </c>
      <c r="CC1368" s="946">
        <f>BK1368+BF1368+BA1368+AV1368+AQ1368+AL1368+AG1368+AB1368+W1368+R1368</f>
        <v>53</v>
      </c>
    </row>
    <row r="1369" spans="1:81" ht="18" customHeight="1" thickBot="1">
      <c r="A1369" s="1180"/>
      <c r="B1369" s="1143"/>
      <c r="C1369" s="1146"/>
      <c r="D1369" s="48" t="s">
        <v>38</v>
      </c>
      <c r="E1369" s="33">
        <v>538</v>
      </c>
      <c r="F1369" s="1001"/>
      <c r="G1369" s="1046"/>
      <c r="H1369" s="1096"/>
      <c r="I1369" s="48" t="s">
        <v>38</v>
      </c>
      <c r="J1369" s="33"/>
      <c r="K1369" s="1001"/>
      <c r="L1369" s="1046"/>
      <c r="M1369" s="1096"/>
      <c r="N1369" s="48" t="s">
        <v>38</v>
      </c>
      <c r="O1369" s="33">
        <v>2150</v>
      </c>
      <c r="P1369" s="1001"/>
      <c r="Q1369" s="1046"/>
      <c r="R1369" s="979"/>
      <c r="S1369" s="48" t="s">
        <v>38</v>
      </c>
      <c r="T1369" s="33">
        <v>108</v>
      </c>
      <c r="U1369" s="1001"/>
      <c r="V1369" s="1046"/>
      <c r="W1369" s="979"/>
      <c r="X1369" s="48" t="s">
        <v>38</v>
      </c>
      <c r="Y1369" s="33">
        <v>108</v>
      </c>
      <c r="Z1369" s="1001"/>
      <c r="AA1369" s="1046"/>
      <c r="AB1369" s="979"/>
      <c r="AC1369" s="48" t="s">
        <v>38</v>
      </c>
      <c r="AD1369" s="33"/>
      <c r="AE1369" s="1001"/>
      <c r="AF1369" s="1046"/>
      <c r="AG1369" s="979"/>
      <c r="AH1369" s="48" t="s">
        <v>38</v>
      </c>
      <c r="AI1369" s="33"/>
      <c r="AJ1369" s="1001"/>
      <c r="AK1369" s="1046"/>
      <c r="AL1369" s="979"/>
      <c r="AM1369" s="48" t="s">
        <v>38</v>
      </c>
      <c r="AN1369" s="33"/>
      <c r="AO1369" s="1001"/>
      <c r="AP1369" s="1046"/>
      <c r="AQ1369" s="979"/>
      <c r="AR1369" s="48" t="s">
        <v>38</v>
      </c>
      <c r="AS1369" s="33"/>
      <c r="AT1369" s="1001"/>
      <c r="AU1369" s="1046"/>
      <c r="AV1369" s="979"/>
      <c r="AW1369" s="48" t="s">
        <v>38</v>
      </c>
      <c r="AX1369" s="33"/>
      <c r="AY1369" s="1001"/>
      <c r="AZ1369" s="1046"/>
      <c r="BA1369" s="979"/>
      <c r="BB1369" s="48" t="s">
        <v>38</v>
      </c>
      <c r="BC1369" s="33"/>
      <c r="BD1369" s="1001"/>
      <c r="BE1369" s="1046"/>
      <c r="BF1369" s="979"/>
      <c r="BG1369" s="48" t="s">
        <v>38</v>
      </c>
      <c r="BH1369" s="33"/>
      <c r="BI1369" s="1001"/>
      <c r="BJ1369" s="1046"/>
      <c r="BK1369" s="979"/>
      <c r="BL1369" s="79"/>
      <c r="BM1369" s="80"/>
      <c r="BN1369" s="1001"/>
      <c r="BO1369" s="967"/>
      <c r="BP1369" s="954"/>
      <c r="BQ1369" s="79"/>
      <c r="BR1369" s="80"/>
      <c r="BS1369" s="1001"/>
      <c r="BT1369" s="967"/>
      <c r="BU1369" s="954"/>
      <c r="BV1369" s="79"/>
      <c r="BW1369" s="80"/>
      <c r="BX1369" s="1001"/>
      <c r="BY1369" s="967"/>
      <c r="BZ1369" s="954"/>
      <c r="CA1369" s="1004"/>
      <c r="CB1369" s="1020"/>
      <c r="CC1369" s="946"/>
    </row>
    <row r="1370" spans="1:81" s="230" customFormat="1" ht="18" customHeight="1" thickBot="1">
      <c r="A1370" s="1180"/>
      <c r="B1370" s="1143"/>
      <c r="C1370" s="1146"/>
      <c r="D1370" s="468" t="s">
        <v>6</v>
      </c>
      <c r="E1370" s="6">
        <f>ROUND(E1368*職員設定!P32,0)</f>
        <v>493</v>
      </c>
      <c r="F1370" s="1001"/>
      <c r="G1370" s="1046"/>
      <c r="H1370" s="1096"/>
      <c r="I1370" s="468" t="s">
        <v>6</v>
      </c>
      <c r="J1370" s="6">
        <f>ROUND(J1368*職員設定!P32,0)</f>
        <v>0</v>
      </c>
      <c r="K1370" s="1001"/>
      <c r="L1370" s="1046"/>
      <c r="M1370" s="1096"/>
      <c r="N1370" s="468" t="s">
        <v>6</v>
      </c>
      <c r="O1370" s="6">
        <f>ROUND(O1368*職員設定!$P$32,0)</f>
        <v>1969</v>
      </c>
      <c r="P1370" s="1001"/>
      <c r="Q1370" s="1046"/>
      <c r="R1370" s="979"/>
      <c r="S1370" s="468" t="s">
        <v>6</v>
      </c>
      <c r="T1370" s="6">
        <f>ROUND(T1368*職員設定!$P$32,0)</f>
        <v>99</v>
      </c>
      <c r="U1370" s="1001"/>
      <c r="V1370" s="1046"/>
      <c r="W1370" s="979"/>
      <c r="X1370" s="468" t="s">
        <v>6</v>
      </c>
      <c r="Y1370" s="6">
        <f>ROUND(Y1368*職員設定!$P$32,0)</f>
        <v>99</v>
      </c>
      <c r="Z1370" s="1001"/>
      <c r="AA1370" s="1046"/>
      <c r="AB1370" s="979"/>
      <c r="AC1370" s="468" t="s">
        <v>6</v>
      </c>
      <c r="AD1370" s="6">
        <f>ROUND(AD1368*職員設定!$P$32,0)</f>
        <v>0</v>
      </c>
      <c r="AE1370" s="1001"/>
      <c r="AF1370" s="1046"/>
      <c r="AG1370" s="979"/>
      <c r="AH1370" s="468" t="s">
        <v>6</v>
      </c>
      <c r="AI1370" s="6">
        <f>ROUND(AI1368*職員設定!$P$32,0)</f>
        <v>0</v>
      </c>
      <c r="AJ1370" s="1001"/>
      <c r="AK1370" s="1046"/>
      <c r="AL1370" s="979"/>
      <c r="AM1370" s="468" t="s">
        <v>6</v>
      </c>
      <c r="AN1370" s="6">
        <f>ROUND(AN1368*職員設定!$P$32,0)</f>
        <v>0</v>
      </c>
      <c r="AO1370" s="1001"/>
      <c r="AP1370" s="1046"/>
      <c r="AQ1370" s="979"/>
      <c r="AR1370" s="468" t="s">
        <v>6</v>
      </c>
      <c r="AS1370" s="6">
        <f>ROUND(AS1368*職員設定!$P$32,0)</f>
        <v>0</v>
      </c>
      <c r="AT1370" s="1001"/>
      <c r="AU1370" s="1046"/>
      <c r="AV1370" s="979"/>
      <c r="AW1370" s="468" t="s">
        <v>6</v>
      </c>
      <c r="AX1370" s="6">
        <f>ROUND(AX1368*職員設定!$P$32,0)</f>
        <v>0</v>
      </c>
      <c r="AY1370" s="1001"/>
      <c r="AZ1370" s="1046"/>
      <c r="BA1370" s="979"/>
      <c r="BB1370" s="468" t="s">
        <v>6</v>
      </c>
      <c r="BC1370" s="6">
        <f>ROUND(BC1368*職員設定!$P$32,0)</f>
        <v>0</v>
      </c>
      <c r="BD1370" s="1001"/>
      <c r="BE1370" s="1046"/>
      <c r="BF1370" s="979"/>
      <c r="BG1370" s="468" t="s">
        <v>6</v>
      </c>
      <c r="BH1370" s="6">
        <f>ROUND(BH1368*職員設定!$P$32,0)</f>
        <v>0</v>
      </c>
      <c r="BI1370" s="1001"/>
      <c r="BJ1370" s="1046"/>
      <c r="BK1370" s="979"/>
      <c r="BL1370" s="434"/>
      <c r="BM1370" s="28"/>
      <c r="BN1370" s="1001"/>
      <c r="BO1370" s="967"/>
      <c r="BP1370" s="954"/>
      <c r="BQ1370" s="434"/>
      <c r="BR1370" s="28"/>
      <c r="BS1370" s="1001"/>
      <c r="BT1370" s="967"/>
      <c r="BU1370" s="954"/>
      <c r="BV1370" s="434"/>
      <c r="BW1370" s="28"/>
      <c r="BX1370" s="1001"/>
      <c r="BY1370" s="967"/>
      <c r="BZ1370" s="954"/>
      <c r="CA1370" s="1004"/>
      <c r="CB1370" s="1020"/>
      <c r="CC1370" s="946"/>
    </row>
    <row r="1371" spans="1:81" ht="18" customHeight="1" thickBot="1">
      <c r="A1371" s="1180"/>
      <c r="B1371" s="1143"/>
      <c r="C1371" s="1147"/>
      <c r="D1371" s="53" t="s">
        <v>7</v>
      </c>
      <c r="E1371" s="19">
        <f>E1369-E1370</f>
        <v>45</v>
      </c>
      <c r="F1371" s="1001"/>
      <c r="G1371" s="1047"/>
      <c r="H1371" s="1097"/>
      <c r="I1371" s="53" t="s">
        <v>7</v>
      </c>
      <c r="J1371" s="19">
        <f>J1369-J1370</f>
        <v>0</v>
      </c>
      <c r="K1371" s="1001"/>
      <c r="L1371" s="1047"/>
      <c r="M1371" s="1097"/>
      <c r="N1371" s="53" t="s">
        <v>7</v>
      </c>
      <c r="O1371" s="19">
        <f>O1369-O1370</f>
        <v>181</v>
      </c>
      <c r="P1371" s="1001"/>
      <c r="Q1371" s="1047"/>
      <c r="R1371" s="980"/>
      <c r="S1371" s="53" t="s">
        <v>7</v>
      </c>
      <c r="T1371" s="19">
        <f>T1369-T1370</f>
        <v>9</v>
      </c>
      <c r="U1371" s="1001"/>
      <c r="V1371" s="1047"/>
      <c r="W1371" s="980"/>
      <c r="X1371" s="53" t="s">
        <v>7</v>
      </c>
      <c r="Y1371" s="19">
        <f>Y1369-Y1370</f>
        <v>9</v>
      </c>
      <c r="Z1371" s="1001"/>
      <c r="AA1371" s="1047"/>
      <c r="AB1371" s="980"/>
      <c r="AC1371" s="53" t="s">
        <v>7</v>
      </c>
      <c r="AD1371" s="19">
        <f>AD1369-AD1370</f>
        <v>0</v>
      </c>
      <c r="AE1371" s="1001"/>
      <c r="AF1371" s="1047"/>
      <c r="AG1371" s="980"/>
      <c r="AH1371" s="53" t="s">
        <v>7</v>
      </c>
      <c r="AI1371" s="19">
        <f>AI1369-AI1370</f>
        <v>0</v>
      </c>
      <c r="AJ1371" s="1001"/>
      <c r="AK1371" s="1047"/>
      <c r="AL1371" s="980"/>
      <c r="AM1371" s="53" t="s">
        <v>7</v>
      </c>
      <c r="AN1371" s="19">
        <f>AN1369-AN1370</f>
        <v>0</v>
      </c>
      <c r="AO1371" s="1001"/>
      <c r="AP1371" s="1047"/>
      <c r="AQ1371" s="980"/>
      <c r="AR1371" s="53" t="s">
        <v>7</v>
      </c>
      <c r="AS1371" s="19">
        <f>AS1369-AS1370</f>
        <v>0</v>
      </c>
      <c r="AT1371" s="1001"/>
      <c r="AU1371" s="1047"/>
      <c r="AV1371" s="980"/>
      <c r="AW1371" s="53" t="s">
        <v>7</v>
      </c>
      <c r="AX1371" s="19">
        <f>AX1369-AX1370</f>
        <v>0</v>
      </c>
      <c r="AY1371" s="1001"/>
      <c r="AZ1371" s="1047"/>
      <c r="BA1371" s="980"/>
      <c r="BB1371" s="53" t="s">
        <v>7</v>
      </c>
      <c r="BC1371" s="19">
        <f>BC1369-BC1370</f>
        <v>0</v>
      </c>
      <c r="BD1371" s="1001"/>
      <c r="BE1371" s="1047"/>
      <c r="BF1371" s="980"/>
      <c r="BG1371" s="53" t="s">
        <v>7</v>
      </c>
      <c r="BH1371" s="19">
        <f>BH1369-BH1370</f>
        <v>0</v>
      </c>
      <c r="BI1371" s="1001"/>
      <c r="BJ1371" s="1047"/>
      <c r="BK1371" s="980"/>
      <c r="BL1371" s="85"/>
      <c r="BM1371" s="84"/>
      <c r="BN1371" s="1001"/>
      <c r="BO1371" s="968"/>
      <c r="BP1371" s="955"/>
      <c r="BQ1371" s="85"/>
      <c r="BR1371" s="84"/>
      <c r="BS1371" s="1001"/>
      <c r="BT1371" s="968"/>
      <c r="BU1371" s="955"/>
      <c r="BV1371" s="85"/>
      <c r="BW1371" s="84"/>
      <c r="BX1371" s="1001"/>
      <c r="BY1371" s="968"/>
      <c r="BZ1371" s="955"/>
      <c r="CA1371" s="1005"/>
      <c r="CB1371" s="1021"/>
      <c r="CC1371" s="946">
        <f t="shared" si="588"/>
        <v>0</v>
      </c>
    </row>
    <row r="1372" spans="1:81" ht="18" customHeight="1" thickBot="1">
      <c r="A1372" s="1180"/>
      <c r="B1372" s="1143"/>
      <c r="C1372" s="1145" t="s">
        <v>40</v>
      </c>
      <c r="D1372" s="44" t="s">
        <v>8</v>
      </c>
      <c r="E1372" s="35"/>
      <c r="F1372" s="1001"/>
      <c r="G1372" s="1045">
        <f>E1375*F1341-H1372</f>
        <v>0</v>
      </c>
      <c r="H1372" s="1095"/>
      <c r="I1372" s="44" t="s">
        <v>8</v>
      </c>
      <c r="J1372" s="35"/>
      <c r="K1372" s="1001"/>
      <c r="L1372" s="1045">
        <f>J1375*K1341-M1372</f>
        <v>0</v>
      </c>
      <c r="M1372" s="1095"/>
      <c r="N1372" s="44" t="s">
        <v>8</v>
      </c>
      <c r="O1372" s="35"/>
      <c r="P1372" s="1001"/>
      <c r="Q1372" s="1045">
        <f>O1375*P1341-R1372</f>
        <v>0</v>
      </c>
      <c r="R1372" s="961">
        <f>IF(O1372="",0,ROUND(SUM(R1341:R1355)*O1372*P1341*1.35/職員設定!$C$7,0))</f>
        <v>0</v>
      </c>
      <c r="S1372" s="44" t="s">
        <v>8</v>
      </c>
      <c r="T1372" s="35"/>
      <c r="U1372" s="1001"/>
      <c r="V1372" s="1045">
        <f>T1375*U1341-W1372</f>
        <v>0</v>
      </c>
      <c r="W1372" s="961">
        <f>IF(T1372="",0,ROUND(SUM(W1341:W1355)*T1372*U1341*1.35/職員設定!$C$7,0))</f>
        <v>0</v>
      </c>
      <c r="X1372" s="44" t="s">
        <v>8</v>
      </c>
      <c r="Y1372" s="35"/>
      <c r="Z1372" s="1001"/>
      <c r="AA1372" s="1045">
        <f>Y1375*Z1341-AB1372</f>
        <v>0</v>
      </c>
      <c r="AB1372" s="961">
        <f>IF(Y1372="",0,ROUND(SUM(AB1341:AB1355)*Y1372*Z1341*1.35/職員設定!$C$7,0))</f>
        <v>0</v>
      </c>
      <c r="AC1372" s="44" t="s">
        <v>8</v>
      </c>
      <c r="AD1372" s="35"/>
      <c r="AE1372" s="1001"/>
      <c r="AF1372" s="1045">
        <f>AD1375*AE1341-AG1372</f>
        <v>0</v>
      </c>
      <c r="AG1372" s="961">
        <f>IF(AD1372="",0,ROUND(SUM(AG1341:AG1355)*AD1372*AE1341*1.35/職員設定!$C$7,0))</f>
        <v>0</v>
      </c>
      <c r="AH1372" s="44" t="s">
        <v>8</v>
      </c>
      <c r="AI1372" s="35"/>
      <c r="AJ1372" s="1001"/>
      <c r="AK1372" s="1045">
        <f>AI1375*AJ1341-AL1372</f>
        <v>0</v>
      </c>
      <c r="AL1372" s="961">
        <f>IF(AI1372="",0,ROUND(SUM(AL1341:AL1355)*AI1372*AJ1341*1.35/職員設定!$C$7,0))</f>
        <v>0</v>
      </c>
      <c r="AM1372" s="44" t="s">
        <v>8</v>
      </c>
      <c r="AN1372" s="35"/>
      <c r="AO1372" s="1001"/>
      <c r="AP1372" s="1045">
        <f>AN1375*AO1341-AQ1372</f>
        <v>0</v>
      </c>
      <c r="AQ1372" s="961">
        <f>IF(AN1372="",0,ROUND(SUM(AQ1341:AQ1355)*AN1372*AO1341*1.35/職員設定!$C$7,0))</f>
        <v>0</v>
      </c>
      <c r="AR1372" s="44" t="s">
        <v>8</v>
      </c>
      <c r="AS1372" s="35"/>
      <c r="AT1372" s="1001"/>
      <c r="AU1372" s="1045">
        <f>AS1375*AT1341-AV1372</f>
        <v>0</v>
      </c>
      <c r="AV1372" s="961">
        <f>IF(AS1372="",0,ROUND(SUM(AV1341:AV1355)*AS1372*AT1341*1.35/職員設定!$C$7,0))</f>
        <v>0</v>
      </c>
      <c r="AW1372" s="44" t="s">
        <v>8</v>
      </c>
      <c r="AX1372" s="35"/>
      <c r="AY1372" s="1001"/>
      <c r="AZ1372" s="1045">
        <f>AX1375*AY1341-BA1372</f>
        <v>0</v>
      </c>
      <c r="BA1372" s="961">
        <f>IF(AX1372="",0,ROUND(SUM(BA1341:BA1355)*AX1372*AY1341*1.35/職員設定!$C$7,0))</f>
        <v>0</v>
      </c>
      <c r="BB1372" s="44" t="s">
        <v>8</v>
      </c>
      <c r="BC1372" s="35"/>
      <c r="BD1372" s="1001"/>
      <c r="BE1372" s="1045">
        <f>BC1375*BD1341-BF1372</f>
        <v>0</v>
      </c>
      <c r="BF1372" s="961">
        <f>IF(BC1372="",0,ROUND(SUM(BF1341:BF1355)*BC1372*BD1341*1.35/職員設定!$C$7,0))</f>
        <v>0</v>
      </c>
      <c r="BG1372" s="44" t="s">
        <v>8</v>
      </c>
      <c r="BH1372" s="35"/>
      <c r="BI1372" s="1001"/>
      <c r="BJ1372" s="1045">
        <f>BH1375*BI1341-BK1372</f>
        <v>0</v>
      </c>
      <c r="BK1372" s="961">
        <f>IF(BH1372="",0,ROUND(SUM(BK1341:BK1355)*BH1372*BI1341*1.35/職員設定!$C$7,0))</f>
        <v>0</v>
      </c>
      <c r="BL1372" s="75"/>
      <c r="BM1372" s="82"/>
      <c r="BN1372" s="1001"/>
      <c r="BO1372" s="966"/>
      <c r="BP1372" s="953"/>
      <c r="BQ1372" s="75"/>
      <c r="BR1372" s="82"/>
      <c r="BS1372" s="1001"/>
      <c r="BT1372" s="966"/>
      <c r="BU1372" s="953"/>
      <c r="BV1372" s="75"/>
      <c r="BW1372" s="82"/>
      <c r="BX1372" s="1001"/>
      <c r="BY1372" s="966"/>
      <c r="BZ1372" s="953"/>
      <c r="CA1372" s="1082">
        <f t="shared" ref="CA1372" si="593">BJ1372+BK1372+BE1372+BF1372+AZ1372+BA1372+AU1372+AV1372+AP1372+AQ1372+AK1372+AL1372+AF1372+AG1372+AA1372+AB1372+V1372+W1372+Q1372+R1372+L1372+M1372+G1372+H1372</f>
        <v>0</v>
      </c>
      <c r="CB1372" s="1024">
        <f t="shared" ref="CB1372" si="594">H1372+M1372</f>
        <v>0</v>
      </c>
      <c r="CC1372" s="946">
        <f t="shared" si="588"/>
        <v>0</v>
      </c>
    </row>
    <row r="1373" spans="1:81" ht="18" customHeight="1" thickBot="1">
      <c r="A1373" s="1180"/>
      <c r="B1373" s="1143"/>
      <c r="C1373" s="1146"/>
      <c r="D1373" s="48" t="s">
        <v>38</v>
      </c>
      <c r="E1373" s="33"/>
      <c r="F1373" s="1001"/>
      <c r="G1373" s="1046"/>
      <c r="H1373" s="1096"/>
      <c r="I1373" s="48" t="s">
        <v>38</v>
      </c>
      <c r="J1373" s="33"/>
      <c r="K1373" s="1001"/>
      <c r="L1373" s="1046"/>
      <c r="M1373" s="1096"/>
      <c r="N1373" s="48" t="s">
        <v>38</v>
      </c>
      <c r="O1373" s="33"/>
      <c r="P1373" s="1001"/>
      <c r="Q1373" s="1046"/>
      <c r="R1373" s="979"/>
      <c r="S1373" s="48" t="s">
        <v>38</v>
      </c>
      <c r="T1373" s="33"/>
      <c r="U1373" s="1001"/>
      <c r="V1373" s="1046"/>
      <c r="W1373" s="979"/>
      <c r="X1373" s="48" t="s">
        <v>38</v>
      </c>
      <c r="Y1373" s="33"/>
      <c r="Z1373" s="1001"/>
      <c r="AA1373" s="1046"/>
      <c r="AB1373" s="979"/>
      <c r="AC1373" s="48" t="s">
        <v>38</v>
      </c>
      <c r="AD1373" s="33"/>
      <c r="AE1373" s="1001"/>
      <c r="AF1373" s="1046"/>
      <c r="AG1373" s="979"/>
      <c r="AH1373" s="48" t="s">
        <v>38</v>
      </c>
      <c r="AI1373" s="33"/>
      <c r="AJ1373" s="1001"/>
      <c r="AK1373" s="1046"/>
      <c r="AL1373" s="979"/>
      <c r="AM1373" s="48" t="s">
        <v>38</v>
      </c>
      <c r="AN1373" s="33"/>
      <c r="AO1373" s="1001"/>
      <c r="AP1373" s="1046"/>
      <c r="AQ1373" s="979"/>
      <c r="AR1373" s="48" t="s">
        <v>38</v>
      </c>
      <c r="AS1373" s="33"/>
      <c r="AT1373" s="1001"/>
      <c r="AU1373" s="1046"/>
      <c r="AV1373" s="979"/>
      <c r="AW1373" s="48" t="s">
        <v>38</v>
      </c>
      <c r="AX1373" s="33"/>
      <c r="AY1373" s="1001"/>
      <c r="AZ1373" s="1046"/>
      <c r="BA1373" s="979"/>
      <c r="BB1373" s="48" t="s">
        <v>38</v>
      </c>
      <c r="BC1373" s="33"/>
      <c r="BD1373" s="1001"/>
      <c r="BE1373" s="1046"/>
      <c r="BF1373" s="979"/>
      <c r="BG1373" s="48" t="s">
        <v>38</v>
      </c>
      <c r="BH1373" s="33"/>
      <c r="BI1373" s="1001"/>
      <c r="BJ1373" s="1046"/>
      <c r="BK1373" s="979"/>
      <c r="BL1373" s="79"/>
      <c r="BM1373" s="80"/>
      <c r="BN1373" s="1001"/>
      <c r="BO1373" s="967"/>
      <c r="BP1373" s="954"/>
      <c r="BQ1373" s="79"/>
      <c r="BR1373" s="80"/>
      <c r="BS1373" s="1001"/>
      <c r="BT1373" s="967"/>
      <c r="BU1373" s="954"/>
      <c r="BV1373" s="79"/>
      <c r="BW1373" s="80"/>
      <c r="BX1373" s="1001"/>
      <c r="BY1373" s="967"/>
      <c r="BZ1373" s="954"/>
      <c r="CA1373" s="1004"/>
      <c r="CB1373" s="1020"/>
      <c r="CC1373" s="946"/>
    </row>
    <row r="1374" spans="1:81" s="230" customFormat="1" ht="18" customHeight="1" thickBot="1">
      <c r="A1374" s="1180"/>
      <c r="B1374" s="1143"/>
      <c r="C1374" s="1146"/>
      <c r="D1374" s="468" t="s">
        <v>9</v>
      </c>
      <c r="E1374" s="6">
        <f>ROUND(E1372*職員設定!Q32,0)</f>
        <v>0</v>
      </c>
      <c r="F1374" s="1001"/>
      <c r="G1374" s="1046"/>
      <c r="H1374" s="1096"/>
      <c r="I1374" s="468" t="s">
        <v>9</v>
      </c>
      <c r="J1374" s="6">
        <f>ROUND(J1372*職員設定!Q32,0)</f>
        <v>0</v>
      </c>
      <c r="K1374" s="1001"/>
      <c r="L1374" s="1046"/>
      <c r="M1374" s="1096"/>
      <c r="N1374" s="468" t="s">
        <v>9</v>
      </c>
      <c r="O1374" s="6">
        <f>ROUND(O1372*職員設定!$Q$32,0)</f>
        <v>0</v>
      </c>
      <c r="P1374" s="1001"/>
      <c r="Q1374" s="1046"/>
      <c r="R1374" s="979"/>
      <c r="S1374" s="468" t="s">
        <v>9</v>
      </c>
      <c r="T1374" s="6">
        <f>ROUND(T1372*職員設定!$Q$32,0)</f>
        <v>0</v>
      </c>
      <c r="U1374" s="1001"/>
      <c r="V1374" s="1046"/>
      <c r="W1374" s="979"/>
      <c r="X1374" s="468" t="s">
        <v>9</v>
      </c>
      <c r="Y1374" s="6">
        <f>ROUND(Y1372*職員設定!$Q$32,0)</f>
        <v>0</v>
      </c>
      <c r="Z1374" s="1001"/>
      <c r="AA1374" s="1046"/>
      <c r="AB1374" s="979"/>
      <c r="AC1374" s="468" t="s">
        <v>9</v>
      </c>
      <c r="AD1374" s="6">
        <f>ROUND(AD1372*職員設定!$Q$32,0)</f>
        <v>0</v>
      </c>
      <c r="AE1374" s="1001"/>
      <c r="AF1374" s="1046"/>
      <c r="AG1374" s="979"/>
      <c r="AH1374" s="468" t="s">
        <v>9</v>
      </c>
      <c r="AI1374" s="6">
        <f>ROUND(AI1372*職員設定!$Q$32,0)</f>
        <v>0</v>
      </c>
      <c r="AJ1374" s="1001"/>
      <c r="AK1374" s="1046"/>
      <c r="AL1374" s="979"/>
      <c r="AM1374" s="468" t="s">
        <v>9</v>
      </c>
      <c r="AN1374" s="6">
        <f>ROUND(AN1372*職員設定!$Q$32,0)</f>
        <v>0</v>
      </c>
      <c r="AO1374" s="1001"/>
      <c r="AP1374" s="1046"/>
      <c r="AQ1374" s="979"/>
      <c r="AR1374" s="468" t="s">
        <v>9</v>
      </c>
      <c r="AS1374" s="6">
        <f>ROUND(AS1372*職員設定!$Q$32,0)</f>
        <v>0</v>
      </c>
      <c r="AT1374" s="1001"/>
      <c r="AU1374" s="1046"/>
      <c r="AV1374" s="979"/>
      <c r="AW1374" s="468" t="s">
        <v>9</v>
      </c>
      <c r="AX1374" s="6">
        <f>ROUND(AX1372*職員設定!$Q$32,0)</f>
        <v>0</v>
      </c>
      <c r="AY1374" s="1001"/>
      <c r="AZ1374" s="1046"/>
      <c r="BA1374" s="979"/>
      <c r="BB1374" s="468" t="s">
        <v>9</v>
      </c>
      <c r="BC1374" s="6">
        <f>ROUND(BC1372*職員設定!$Q$32,0)</f>
        <v>0</v>
      </c>
      <c r="BD1374" s="1001"/>
      <c r="BE1374" s="1046"/>
      <c r="BF1374" s="979"/>
      <c r="BG1374" s="468" t="s">
        <v>9</v>
      </c>
      <c r="BH1374" s="6">
        <f>ROUND(BH1372*職員設定!$Q$32,0)</f>
        <v>0</v>
      </c>
      <c r="BI1374" s="1001"/>
      <c r="BJ1374" s="1046"/>
      <c r="BK1374" s="979"/>
      <c r="BL1374" s="434"/>
      <c r="BM1374" s="28"/>
      <c r="BN1374" s="1001"/>
      <c r="BO1374" s="967"/>
      <c r="BP1374" s="954"/>
      <c r="BQ1374" s="434"/>
      <c r="BR1374" s="28"/>
      <c r="BS1374" s="1001"/>
      <c r="BT1374" s="967"/>
      <c r="BU1374" s="954"/>
      <c r="BV1374" s="434"/>
      <c r="BW1374" s="28"/>
      <c r="BX1374" s="1001"/>
      <c r="BY1374" s="967"/>
      <c r="BZ1374" s="954"/>
      <c r="CA1374" s="1004"/>
      <c r="CB1374" s="1020"/>
      <c r="CC1374" s="946"/>
    </row>
    <row r="1375" spans="1:81" ht="18" customHeight="1" thickBot="1">
      <c r="A1375" s="1180"/>
      <c r="B1375" s="1143"/>
      <c r="C1375" s="1147"/>
      <c r="D1375" s="53" t="s">
        <v>10</v>
      </c>
      <c r="E1375" s="19">
        <f>E1373-E1374</f>
        <v>0</v>
      </c>
      <c r="F1375" s="1001"/>
      <c r="G1375" s="1047"/>
      <c r="H1375" s="1097"/>
      <c r="I1375" s="53" t="s">
        <v>10</v>
      </c>
      <c r="J1375" s="19">
        <f>J1373-J1374</f>
        <v>0</v>
      </c>
      <c r="K1375" s="1001"/>
      <c r="L1375" s="1047"/>
      <c r="M1375" s="1097"/>
      <c r="N1375" s="53" t="s">
        <v>10</v>
      </c>
      <c r="O1375" s="19">
        <f>O1373-O1374</f>
        <v>0</v>
      </c>
      <c r="P1375" s="1001"/>
      <c r="Q1375" s="1047"/>
      <c r="R1375" s="980"/>
      <c r="S1375" s="53" t="s">
        <v>10</v>
      </c>
      <c r="T1375" s="19">
        <f>T1373-T1374</f>
        <v>0</v>
      </c>
      <c r="U1375" s="1001"/>
      <c r="V1375" s="1047"/>
      <c r="W1375" s="980"/>
      <c r="X1375" s="53" t="s">
        <v>10</v>
      </c>
      <c r="Y1375" s="19">
        <f>Y1373-Y1374</f>
        <v>0</v>
      </c>
      <c r="Z1375" s="1001"/>
      <c r="AA1375" s="1047"/>
      <c r="AB1375" s="980"/>
      <c r="AC1375" s="53" t="s">
        <v>10</v>
      </c>
      <c r="AD1375" s="19">
        <f>AD1373-AD1374</f>
        <v>0</v>
      </c>
      <c r="AE1375" s="1001"/>
      <c r="AF1375" s="1047"/>
      <c r="AG1375" s="980"/>
      <c r="AH1375" s="53" t="s">
        <v>10</v>
      </c>
      <c r="AI1375" s="19">
        <f>AI1373-AI1374</f>
        <v>0</v>
      </c>
      <c r="AJ1375" s="1001"/>
      <c r="AK1375" s="1047"/>
      <c r="AL1375" s="980"/>
      <c r="AM1375" s="53" t="s">
        <v>10</v>
      </c>
      <c r="AN1375" s="19">
        <f>AN1373-AN1374</f>
        <v>0</v>
      </c>
      <c r="AO1375" s="1001"/>
      <c r="AP1375" s="1047"/>
      <c r="AQ1375" s="980"/>
      <c r="AR1375" s="53" t="s">
        <v>10</v>
      </c>
      <c r="AS1375" s="19">
        <f>AS1373-AS1374</f>
        <v>0</v>
      </c>
      <c r="AT1375" s="1001"/>
      <c r="AU1375" s="1047"/>
      <c r="AV1375" s="980"/>
      <c r="AW1375" s="53" t="s">
        <v>10</v>
      </c>
      <c r="AX1375" s="19">
        <f>AX1373-AX1374</f>
        <v>0</v>
      </c>
      <c r="AY1375" s="1001"/>
      <c r="AZ1375" s="1047"/>
      <c r="BA1375" s="980"/>
      <c r="BB1375" s="53" t="s">
        <v>10</v>
      </c>
      <c r="BC1375" s="19">
        <f>BC1373-BC1374</f>
        <v>0</v>
      </c>
      <c r="BD1375" s="1001"/>
      <c r="BE1375" s="1047"/>
      <c r="BF1375" s="980"/>
      <c r="BG1375" s="53" t="s">
        <v>10</v>
      </c>
      <c r="BH1375" s="19">
        <f>BH1373-BH1374</f>
        <v>0</v>
      </c>
      <c r="BI1375" s="1001"/>
      <c r="BJ1375" s="1047"/>
      <c r="BK1375" s="980"/>
      <c r="BL1375" s="85"/>
      <c r="BM1375" s="84"/>
      <c r="BN1375" s="1001"/>
      <c r="BO1375" s="968"/>
      <c r="BP1375" s="955"/>
      <c r="BQ1375" s="85"/>
      <c r="BR1375" s="84"/>
      <c r="BS1375" s="1001"/>
      <c r="BT1375" s="968"/>
      <c r="BU1375" s="955"/>
      <c r="BV1375" s="85"/>
      <c r="BW1375" s="84"/>
      <c r="BX1375" s="1001"/>
      <c r="BY1375" s="968"/>
      <c r="BZ1375" s="955"/>
      <c r="CA1375" s="1005"/>
      <c r="CB1375" s="1021"/>
      <c r="CC1375" s="946">
        <f t="shared" ref="CC1375" si="595">BK1375+BF1375+BA1375+AV1375+AQ1375+AL1375+AG1375+AB1375+W1375+R1375</f>
        <v>0</v>
      </c>
    </row>
    <row r="1376" spans="1:81" ht="18" customHeight="1" thickBot="1">
      <c r="A1376" s="1180"/>
      <c r="B1376" s="1143"/>
      <c r="C1376" s="1146" t="s">
        <v>43</v>
      </c>
      <c r="D1376" s="48" t="s">
        <v>11</v>
      </c>
      <c r="E1376" s="36"/>
      <c r="F1376" s="1001"/>
      <c r="G1376" s="1046">
        <f>E1379*F1341-H1376</f>
        <v>0</v>
      </c>
      <c r="H1376" s="1095"/>
      <c r="I1376" s="48" t="s">
        <v>11</v>
      </c>
      <c r="J1376" s="36"/>
      <c r="K1376" s="1001"/>
      <c r="L1376" s="1046">
        <f>J1379*K1341-M1376</f>
        <v>0</v>
      </c>
      <c r="M1376" s="1095"/>
      <c r="N1376" s="48" t="s">
        <v>11</v>
      </c>
      <c r="O1376" s="36"/>
      <c r="P1376" s="1001"/>
      <c r="Q1376" s="1046">
        <f>O1379*P1341-R1376</f>
        <v>0</v>
      </c>
      <c r="R1376" s="961">
        <f>IF(O1376="",0,ROUND(SUM(R1341:R1355)*O1376*P1341*0.25/職員設定!$C$7,0))</f>
        <v>0</v>
      </c>
      <c r="S1376" s="48" t="s">
        <v>11</v>
      </c>
      <c r="T1376" s="36"/>
      <c r="U1376" s="1001"/>
      <c r="V1376" s="1046">
        <f>T1379*U1341-W1376</f>
        <v>0</v>
      </c>
      <c r="W1376" s="961">
        <f>IF(T1376="",0,ROUND(SUM(W1341:W1355)*T1376*U1341*0.25/職員設定!$C$7,0))</f>
        <v>0</v>
      </c>
      <c r="X1376" s="48" t="s">
        <v>11</v>
      </c>
      <c r="Y1376" s="36"/>
      <c r="Z1376" s="1001"/>
      <c r="AA1376" s="1046">
        <f>Y1379*Z1341-AB1376</f>
        <v>0</v>
      </c>
      <c r="AB1376" s="961">
        <f>IF(Y1376="",0,ROUND(SUM(AB1341:AB1355)*Y1376*Z1341*0.25/職員設定!$C$7,0))</f>
        <v>0</v>
      </c>
      <c r="AC1376" s="48" t="s">
        <v>11</v>
      </c>
      <c r="AD1376" s="36"/>
      <c r="AE1376" s="1001"/>
      <c r="AF1376" s="1046">
        <f>AD1379*AE1341-AG1376</f>
        <v>0</v>
      </c>
      <c r="AG1376" s="961">
        <f>IF(AD1376="",0,ROUND(SUM(AG1341:AG1355)*AD1376*AE1341*0.25/職員設定!$C$7,0))</f>
        <v>0</v>
      </c>
      <c r="AH1376" s="48" t="s">
        <v>11</v>
      </c>
      <c r="AI1376" s="36"/>
      <c r="AJ1376" s="1001"/>
      <c r="AK1376" s="1046">
        <f>AI1379*AJ1341-AL1376</f>
        <v>0</v>
      </c>
      <c r="AL1376" s="961">
        <f>IF(AI1376="",0,ROUND(SUM(AL1341:AL1355)*AI1376*AJ1341*0.25/職員設定!$C$7,0))</f>
        <v>0</v>
      </c>
      <c r="AM1376" s="48" t="s">
        <v>11</v>
      </c>
      <c r="AN1376" s="36"/>
      <c r="AO1376" s="1001"/>
      <c r="AP1376" s="1046">
        <f>AN1379*AO1341-AQ1376</f>
        <v>0</v>
      </c>
      <c r="AQ1376" s="961">
        <f>IF(AN1376="",0,ROUND(SUM(AQ1341:AQ1355)*AN1376*AO1341*0.25/職員設定!$C$7,0))</f>
        <v>0</v>
      </c>
      <c r="AR1376" s="48" t="s">
        <v>11</v>
      </c>
      <c r="AS1376" s="36"/>
      <c r="AT1376" s="1001"/>
      <c r="AU1376" s="1046">
        <f>AS1379*AT1341-AV1376</f>
        <v>0</v>
      </c>
      <c r="AV1376" s="961">
        <f>IF(AS1376="",0,ROUND(SUM(AV1341:AV1355)*AS1376*AT1341*0.25/職員設定!$C$7,0))</f>
        <v>0</v>
      </c>
      <c r="AW1376" s="48" t="s">
        <v>11</v>
      </c>
      <c r="AX1376" s="36"/>
      <c r="AY1376" s="1001"/>
      <c r="AZ1376" s="1046">
        <f>AX1379*AY1341-BA1376</f>
        <v>0</v>
      </c>
      <c r="BA1376" s="961">
        <f>IF(AX1376="",0,ROUND(SUM(BA1341:BA1355)*AX1376*AY1341*0.25/職員設定!$C$7,0))</f>
        <v>0</v>
      </c>
      <c r="BB1376" s="48" t="s">
        <v>11</v>
      </c>
      <c r="BC1376" s="36"/>
      <c r="BD1376" s="1001"/>
      <c r="BE1376" s="1046">
        <f>BC1379*BD1341-BF1376</f>
        <v>0</v>
      </c>
      <c r="BF1376" s="961">
        <f>IF(BC1376="",0,ROUND(SUM(BF1341:BF1355)*BC1376*BD1341*0.25/職員設定!$C$7,0))</f>
        <v>0</v>
      </c>
      <c r="BG1376" s="48" t="s">
        <v>11</v>
      </c>
      <c r="BH1376" s="36"/>
      <c r="BI1376" s="1001"/>
      <c r="BJ1376" s="1046">
        <f>BH1379*BI1341-BK1376</f>
        <v>0</v>
      </c>
      <c r="BK1376" s="961">
        <f>IF(BH1376="",0,ROUND(SUM(BK1341:BK1355)*BH1376*BI1341*0.25/職員設定!$C$7,0))</f>
        <v>0</v>
      </c>
      <c r="BL1376" s="79"/>
      <c r="BM1376" s="86"/>
      <c r="BN1376" s="1001"/>
      <c r="BO1376" s="969"/>
      <c r="BP1376" s="953"/>
      <c r="BQ1376" s="79"/>
      <c r="BR1376" s="86"/>
      <c r="BS1376" s="1001"/>
      <c r="BT1376" s="969"/>
      <c r="BU1376" s="953"/>
      <c r="BV1376" s="79"/>
      <c r="BW1376" s="86"/>
      <c r="BX1376" s="1001"/>
      <c r="BY1376" s="969"/>
      <c r="BZ1376" s="953"/>
      <c r="CA1376" s="1082">
        <f t="shared" ref="CA1376" si="596">BJ1376+BK1376+BE1376+BF1376+AZ1376+BA1376+AU1376+AV1376+AP1376+AQ1376+AK1376+AL1376+AF1376+AG1376+AA1376+AB1376+V1376+W1376+Q1376+R1376+L1376+M1376+G1376+H1376</f>
        <v>0</v>
      </c>
      <c r="CB1376" s="1024">
        <f t="shared" ref="CB1376" si="597">H1376+M1376</f>
        <v>0</v>
      </c>
      <c r="CC1376" s="946">
        <f>BK1376+BF1376+BA1376+AV1376+AQ1376+AL1376+AG1376+AB1376+W1376+R1376</f>
        <v>0</v>
      </c>
    </row>
    <row r="1377" spans="1:81" ht="18" customHeight="1" thickBot="1">
      <c r="A1377" s="1180"/>
      <c r="B1377" s="1143"/>
      <c r="C1377" s="1146"/>
      <c r="D1377" s="48" t="s">
        <v>38</v>
      </c>
      <c r="E1377" s="33"/>
      <c r="F1377" s="1001"/>
      <c r="G1377" s="1046"/>
      <c r="H1377" s="1096"/>
      <c r="I1377" s="48" t="s">
        <v>38</v>
      </c>
      <c r="J1377" s="33"/>
      <c r="K1377" s="1001"/>
      <c r="L1377" s="1046"/>
      <c r="M1377" s="1096"/>
      <c r="N1377" s="48" t="s">
        <v>38</v>
      </c>
      <c r="O1377" s="33">
        <v>0</v>
      </c>
      <c r="P1377" s="1001"/>
      <c r="Q1377" s="1046"/>
      <c r="R1377" s="979"/>
      <c r="S1377" s="48" t="s">
        <v>38</v>
      </c>
      <c r="T1377" s="33">
        <v>0</v>
      </c>
      <c r="U1377" s="1001"/>
      <c r="V1377" s="1046"/>
      <c r="W1377" s="979"/>
      <c r="X1377" s="48" t="s">
        <v>38</v>
      </c>
      <c r="Y1377" s="33">
        <v>0</v>
      </c>
      <c r="Z1377" s="1001"/>
      <c r="AA1377" s="1046"/>
      <c r="AB1377" s="979"/>
      <c r="AC1377" s="48" t="s">
        <v>38</v>
      </c>
      <c r="AD1377" s="33">
        <v>0</v>
      </c>
      <c r="AE1377" s="1001"/>
      <c r="AF1377" s="1046"/>
      <c r="AG1377" s="979"/>
      <c r="AH1377" s="48" t="s">
        <v>38</v>
      </c>
      <c r="AI1377" s="33">
        <v>0</v>
      </c>
      <c r="AJ1377" s="1001"/>
      <c r="AK1377" s="1046"/>
      <c r="AL1377" s="979"/>
      <c r="AM1377" s="48" t="s">
        <v>38</v>
      </c>
      <c r="AN1377" s="33">
        <v>0</v>
      </c>
      <c r="AO1377" s="1001"/>
      <c r="AP1377" s="1046"/>
      <c r="AQ1377" s="979"/>
      <c r="AR1377" s="48" t="s">
        <v>38</v>
      </c>
      <c r="AS1377" s="33">
        <v>0</v>
      </c>
      <c r="AT1377" s="1001"/>
      <c r="AU1377" s="1046"/>
      <c r="AV1377" s="979"/>
      <c r="AW1377" s="48" t="s">
        <v>38</v>
      </c>
      <c r="AX1377" s="33">
        <v>0</v>
      </c>
      <c r="AY1377" s="1001"/>
      <c r="AZ1377" s="1046"/>
      <c r="BA1377" s="979"/>
      <c r="BB1377" s="48" t="s">
        <v>38</v>
      </c>
      <c r="BC1377" s="33">
        <v>0</v>
      </c>
      <c r="BD1377" s="1001"/>
      <c r="BE1377" s="1046"/>
      <c r="BF1377" s="979"/>
      <c r="BG1377" s="48" t="s">
        <v>38</v>
      </c>
      <c r="BH1377" s="33">
        <v>0</v>
      </c>
      <c r="BI1377" s="1001"/>
      <c r="BJ1377" s="1046"/>
      <c r="BK1377" s="979"/>
      <c r="BL1377" s="79"/>
      <c r="BM1377" s="80"/>
      <c r="BN1377" s="1001"/>
      <c r="BO1377" s="967"/>
      <c r="BP1377" s="954"/>
      <c r="BQ1377" s="79"/>
      <c r="BR1377" s="80"/>
      <c r="BS1377" s="1001"/>
      <c r="BT1377" s="967"/>
      <c r="BU1377" s="954"/>
      <c r="BV1377" s="79"/>
      <c r="BW1377" s="80"/>
      <c r="BX1377" s="1001"/>
      <c r="BY1377" s="967"/>
      <c r="BZ1377" s="954"/>
      <c r="CA1377" s="1004"/>
      <c r="CB1377" s="1020"/>
      <c r="CC1377" s="946"/>
    </row>
    <row r="1378" spans="1:81" s="230" customFormat="1" ht="18" customHeight="1" thickBot="1">
      <c r="A1378" s="1180"/>
      <c r="B1378" s="1143"/>
      <c r="C1378" s="1146"/>
      <c r="D1378" s="468" t="s">
        <v>12</v>
      </c>
      <c r="E1378" s="6">
        <f>ROUND(E1376*職員設定!R32,0)</f>
        <v>0</v>
      </c>
      <c r="F1378" s="1001"/>
      <c r="G1378" s="1046"/>
      <c r="H1378" s="1096"/>
      <c r="I1378" s="468" t="s">
        <v>12</v>
      </c>
      <c r="J1378" s="6">
        <f>ROUND(J1376*職員設定!R32,0)</f>
        <v>0</v>
      </c>
      <c r="K1378" s="1001"/>
      <c r="L1378" s="1046"/>
      <c r="M1378" s="1096"/>
      <c r="N1378" s="468" t="s">
        <v>12</v>
      </c>
      <c r="O1378" s="6">
        <f>ROUND(O1376*職員設定!$R$32,0)</f>
        <v>0</v>
      </c>
      <c r="P1378" s="1001"/>
      <c r="Q1378" s="1046"/>
      <c r="R1378" s="979"/>
      <c r="S1378" s="468" t="s">
        <v>12</v>
      </c>
      <c r="T1378" s="6">
        <f>ROUND(T1376*職員設定!$R$32,0)</f>
        <v>0</v>
      </c>
      <c r="U1378" s="1001"/>
      <c r="V1378" s="1046"/>
      <c r="W1378" s="979"/>
      <c r="X1378" s="468" t="s">
        <v>12</v>
      </c>
      <c r="Y1378" s="6">
        <f>ROUND(Y1376*職員設定!$R$32,0)</f>
        <v>0</v>
      </c>
      <c r="Z1378" s="1001"/>
      <c r="AA1378" s="1046"/>
      <c r="AB1378" s="979"/>
      <c r="AC1378" s="468" t="s">
        <v>12</v>
      </c>
      <c r="AD1378" s="6">
        <f>ROUND(AD1376*職員設定!$R$32,0)</f>
        <v>0</v>
      </c>
      <c r="AE1378" s="1001"/>
      <c r="AF1378" s="1046"/>
      <c r="AG1378" s="979"/>
      <c r="AH1378" s="468" t="s">
        <v>12</v>
      </c>
      <c r="AI1378" s="6">
        <f>ROUND(AI1376*職員設定!$R$32,0)</f>
        <v>0</v>
      </c>
      <c r="AJ1378" s="1001"/>
      <c r="AK1378" s="1046"/>
      <c r="AL1378" s="979"/>
      <c r="AM1378" s="468" t="s">
        <v>12</v>
      </c>
      <c r="AN1378" s="6">
        <f>ROUND(AN1376*職員設定!$R$32,0)</f>
        <v>0</v>
      </c>
      <c r="AO1378" s="1001"/>
      <c r="AP1378" s="1046"/>
      <c r="AQ1378" s="979"/>
      <c r="AR1378" s="468" t="s">
        <v>12</v>
      </c>
      <c r="AS1378" s="6">
        <f>ROUND(AS1376*職員設定!$R$32,0)</f>
        <v>0</v>
      </c>
      <c r="AT1378" s="1001"/>
      <c r="AU1378" s="1046"/>
      <c r="AV1378" s="979"/>
      <c r="AW1378" s="468" t="s">
        <v>12</v>
      </c>
      <c r="AX1378" s="6">
        <f>ROUND(AX1376*職員設定!$R$32,0)</f>
        <v>0</v>
      </c>
      <c r="AY1378" s="1001"/>
      <c r="AZ1378" s="1046"/>
      <c r="BA1378" s="979"/>
      <c r="BB1378" s="468" t="s">
        <v>12</v>
      </c>
      <c r="BC1378" s="6">
        <f>ROUND(BC1376*職員設定!$R$32,0)</f>
        <v>0</v>
      </c>
      <c r="BD1378" s="1001"/>
      <c r="BE1378" s="1046"/>
      <c r="BF1378" s="979"/>
      <c r="BG1378" s="468" t="s">
        <v>12</v>
      </c>
      <c r="BH1378" s="6">
        <f>ROUND(BH1376*職員設定!$R$32,0)</f>
        <v>0</v>
      </c>
      <c r="BI1378" s="1001"/>
      <c r="BJ1378" s="1046"/>
      <c r="BK1378" s="979"/>
      <c r="BL1378" s="434"/>
      <c r="BM1378" s="28"/>
      <c r="BN1378" s="1001"/>
      <c r="BO1378" s="967"/>
      <c r="BP1378" s="954"/>
      <c r="BQ1378" s="434"/>
      <c r="BR1378" s="28"/>
      <c r="BS1378" s="1001"/>
      <c r="BT1378" s="967"/>
      <c r="BU1378" s="954"/>
      <c r="BV1378" s="434"/>
      <c r="BW1378" s="28"/>
      <c r="BX1378" s="1001"/>
      <c r="BY1378" s="967"/>
      <c r="BZ1378" s="954"/>
      <c r="CA1378" s="1004"/>
      <c r="CB1378" s="1020"/>
      <c r="CC1378" s="946"/>
    </row>
    <row r="1379" spans="1:81" ht="18" customHeight="1" thickBot="1">
      <c r="A1379" s="1180"/>
      <c r="B1379" s="1144"/>
      <c r="C1379" s="1147"/>
      <c r="D1379" s="54" t="s">
        <v>13</v>
      </c>
      <c r="E1379" s="20">
        <f>E1377-E1378</f>
        <v>0</v>
      </c>
      <c r="F1379" s="1001"/>
      <c r="G1379" s="1047"/>
      <c r="H1379" s="1097"/>
      <c r="I1379" s="54" t="s">
        <v>13</v>
      </c>
      <c r="J1379" s="20">
        <f>J1377-J1378</f>
        <v>0</v>
      </c>
      <c r="K1379" s="1001"/>
      <c r="L1379" s="1047"/>
      <c r="M1379" s="1097"/>
      <c r="N1379" s="54" t="s">
        <v>13</v>
      </c>
      <c r="O1379" s="20">
        <f>O1377-O1378</f>
        <v>0</v>
      </c>
      <c r="P1379" s="1001"/>
      <c r="Q1379" s="1047"/>
      <c r="R1379" s="980"/>
      <c r="S1379" s="54" t="s">
        <v>13</v>
      </c>
      <c r="T1379" s="20">
        <f>T1377-T1378</f>
        <v>0</v>
      </c>
      <c r="U1379" s="1001"/>
      <c r="V1379" s="1047"/>
      <c r="W1379" s="980"/>
      <c r="X1379" s="54" t="s">
        <v>13</v>
      </c>
      <c r="Y1379" s="20">
        <f>Y1377-Y1378</f>
        <v>0</v>
      </c>
      <c r="Z1379" s="1001"/>
      <c r="AA1379" s="1047"/>
      <c r="AB1379" s="980"/>
      <c r="AC1379" s="54" t="s">
        <v>13</v>
      </c>
      <c r="AD1379" s="20">
        <f>AD1377-AD1378</f>
        <v>0</v>
      </c>
      <c r="AE1379" s="1001"/>
      <c r="AF1379" s="1047"/>
      <c r="AG1379" s="980"/>
      <c r="AH1379" s="54" t="s">
        <v>13</v>
      </c>
      <c r="AI1379" s="20">
        <f>AI1377-AI1378</f>
        <v>0</v>
      </c>
      <c r="AJ1379" s="1001"/>
      <c r="AK1379" s="1047"/>
      <c r="AL1379" s="980"/>
      <c r="AM1379" s="54" t="s">
        <v>13</v>
      </c>
      <c r="AN1379" s="20">
        <f>AN1377-AN1378</f>
        <v>0</v>
      </c>
      <c r="AO1379" s="1001"/>
      <c r="AP1379" s="1047"/>
      <c r="AQ1379" s="980"/>
      <c r="AR1379" s="54" t="s">
        <v>13</v>
      </c>
      <c r="AS1379" s="20">
        <f>AS1377-AS1378</f>
        <v>0</v>
      </c>
      <c r="AT1379" s="1001"/>
      <c r="AU1379" s="1047"/>
      <c r="AV1379" s="980"/>
      <c r="AW1379" s="54" t="s">
        <v>13</v>
      </c>
      <c r="AX1379" s="20">
        <f>AX1377-AX1378</f>
        <v>0</v>
      </c>
      <c r="AY1379" s="1001"/>
      <c r="AZ1379" s="1047"/>
      <c r="BA1379" s="980"/>
      <c r="BB1379" s="54" t="s">
        <v>13</v>
      </c>
      <c r="BC1379" s="20">
        <f>BC1377-BC1378</f>
        <v>0</v>
      </c>
      <c r="BD1379" s="1001"/>
      <c r="BE1379" s="1047"/>
      <c r="BF1379" s="980"/>
      <c r="BG1379" s="54" t="s">
        <v>13</v>
      </c>
      <c r="BH1379" s="20">
        <f>BH1377-BH1378</f>
        <v>0</v>
      </c>
      <c r="BI1379" s="1001"/>
      <c r="BJ1379" s="1047"/>
      <c r="BK1379" s="980"/>
      <c r="BL1379" s="87"/>
      <c r="BM1379" s="88"/>
      <c r="BN1379" s="1001"/>
      <c r="BO1379" s="968"/>
      <c r="BP1379" s="955"/>
      <c r="BQ1379" s="87"/>
      <c r="BR1379" s="88"/>
      <c r="BS1379" s="1001"/>
      <c r="BT1379" s="968"/>
      <c r="BU1379" s="955"/>
      <c r="BV1379" s="87"/>
      <c r="BW1379" s="88"/>
      <c r="BX1379" s="1001"/>
      <c r="BY1379" s="968"/>
      <c r="BZ1379" s="955"/>
      <c r="CA1379" s="1005"/>
      <c r="CB1379" s="1021"/>
      <c r="CC1379" s="946">
        <f t="shared" si="588"/>
        <v>0</v>
      </c>
    </row>
    <row r="1380" spans="1:81" ht="18" customHeight="1">
      <c r="A1380" s="1180"/>
      <c r="B1380" s="1171" t="s">
        <v>87</v>
      </c>
      <c r="C1380" s="1172"/>
      <c r="D1380" s="55" t="s">
        <v>84</v>
      </c>
      <c r="E1380" s="189"/>
      <c r="F1380" s="1001"/>
      <c r="G1380" s="1090">
        <f>E1383*F1341-H1380</f>
        <v>0</v>
      </c>
      <c r="H1380" s="1099"/>
      <c r="I1380" s="55" t="s">
        <v>84</v>
      </c>
      <c r="J1380" s="189"/>
      <c r="K1380" s="1001"/>
      <c r="L1380" s="1090">
        <f>J1383*K1341-M1380</f>
        <v>0</v>
      </c>
      <c r="M1380" s="1099"/>
      <c r="N1380" s="55" t="s">
        <v>84</v>
      </c>
      <c r="O1380" s="189"/>
      <c r="P1380" s="1001"/>
      <c r="Q1380" s="1042">
        <f>O1383*P1341-R1380</f>
        <v>0</v>
      </c>
      <c r="R1380" s="989">
        <f>ROUND(IF(O1380="",0,O1383*P1341*SUM(R1341:R1355)/SUM(Q1341:Q1355,R1341:R1355)),0)</f>
        <v>0</v>
      </c>
      <c r="S1380" s="55" t="s">
        <v>84</v>
      </c>
      <c r="T1380" s="189"/>
      <c r="U1380" s="1001"/>
      <c r="V1380" s="1042">
        <f>T1383*U1341-W1380</f>
        <v>0</v>
      </c>
      <c r="W1380" s="989">
        <f>ROUND(IF(T1380="",0,T1383*U1341*SUM(W1341:W1355)/SUM(V1341:V1355,W1341:W1355)),0)</f>
        <v>0</v>
      </c>
      <c r="X1380" s="55" t="s">
        <v>84</v>
      </c>
      <c r="Y1380" s="189"/>
      <c r="Z1380" s="1001"/>
      <c r="AA1380" s="1042">
        <f>Y1383*Z1341-AB1380</f>
        <v>0</v>
      </c>
      <c r="AB1380" s="989">
        <f>ROUND(IF(Y1380="",0,Y1383*Z1341*SUM(AB1341:AB1355)/SUM(AA1341:AA1355,AB1341:AB1355)),0)</f>
        <v>0</v>
      </c>
      <c r="AC1380" s="55" t="s">
        <v>84</v>
      </c>
      <c r="AD1380" s="189"/>
      <c r="AE1380" s="1001"/>
      <c r="AF1380" s="1042">
        <f>AD1383*AE1341-AG1380</f>
        <v>0</v>
      </c>
      <c r="AG1380" s="989">
        <f>ROUND(IF(AD1380="",0,AD1383*AE1341*SUM(AG1341:AG1355)/SUM(AF1341:AF1355,AG1341:AG1355)),0)</f>
        <v>0</v>
      </c>
      <c r="AH1380" s="55" t="s">
        <v>84</v>
      </c>
      <c r="AI1380" s="189"/>
      <c r="AJ1380" s="1001"/>
      <c r="AK1380" s="1042">
        <f>AI1383*AJ1341-AL1380</f>
        <v>0</v>
      </c>
      <c r="AL1380" s="989">
        <f>ROUND(IF(AI1380="",0,AI1383*AJ1341*SUM(AL1341:AL1355)/SUM(AK1341:AK1355,AL1341:AL1355)),0)</f>
        <v>0</v>
      </c>
      <c r="AM1380" s="55" t="s">
        <v>84</v>
      </c>
      <c r="AN1380" s="189"/>
      <c r="AO1380" s="1001"/>
      <c r="AP1380" s="1042">
        <f>AN1383*AO1341-AQ1380</f>
        <v>0</v>
      </c>
      <c r="AQ1380" s="989">
        <f>ROUND(IF(AN1380="",0,AN1383*AO1341*SUM(AQ1341:AQ1355)/SUM(AP1341:AP1355,AQ1341:AQ1355)),0)</f>
        <v>0</v>
      </c>
      <c r="AR1380" s="55" t="s">
        <v>84</v>
      </c>
      <c r="AS1380" s="189"/>
      <c r="AT1380" s="1001"/>
      <c r="AU1380" s="1042">
        <f>AS1383*AT1341-AV1380</f>
        <v>0</v>
      </c>
      <c r="AV1380" s="989">
        <f>ROUND(IF(AS1380="",0,AS1383*AT1341*SUM(AV1341:AV1355)/SUM(AU1341:AU1355,AV1341:AV1355)),0)</f>
        <v>0</v>
      </c>
      <c r="AW1380" s="55" t="s">
        <v>84</v>
      </c>
      <c r="AX1380" s="189"/>
      <c r="AY1380" s="1001"/>
      <c r="AZ1380" s="1042">
        <f>AX1383*AY1341-BA1380</f>
        <v>0</v>
      </c>
      <c r="BA1380" s="989">
        <f>ROUND(IF(AX1380="",0,AX1383*AY1341*SUM(BA1341:BA1355)/SUM(AZ1341:AZ1355,BA1341:BA1355)),0)</f>
        <v>0</v>
      </c>
      <c r="BB1380" s="55" t="s">
        <v>84</v>
      </c>
      <c r="BC1380" s="189"/>
      <c r="BD1380" s="1001"/>
      <c r="BE1380" s="1042">
        <f>BC1383*BD1341-BF1380</f>
        <v>0</v>
      </c>
      <c r="BF1380" s="989">
        <f>ROUND(IF(BC1380="",0,BC1383*BD1341*SUM(BF1341:BF1355)/SUM(BE1341:BE1355,BF1341:BF1355)),0)</f>
        <v>0</v>
      </c>
      <c r="BG1380" s="55" t="s">
        <v>84</v>
      </c>
      <c r="BH1380" s="189"/>
      <c r="BI1380" s="1001"/>
      <c r="BJ1380" s="1042">
        <f>BH1383*BI1341-BK1380</f>
        <v>0</v>
      </c>
      <c r="BK1380" s="989">
        <f>ROUND(IF(BH1380="",0,BH1383*BI1341*SUM(BK1341:BK1355)/SUM(BJ1341:BJ1355,BK1341:BK1355)),0)</f>
        <v>0</v>
      </c>
      <c r="BL1380" s="89"/>
      <c r="BM1380" s="90"/>
      <c r="BN1380" s="1001"/>
      <c r="BO1380" s="995"/>
      <c r="BP1380" s="956"/>
      <c r="BQ1380" s="89"/>
      <c r="BR1380" s="90"/>
      <c r="BS1380" s="1001"/>
      <c r="BT1380" s="995"/>
      <c r="BU1380" s="956"/>
      <c r="BV1380" s="89"/>
      <c r="BW1380" s="90"/>
      <c r="BX1380" s="1001"/>
      <c r="BY1380" s="995"/>
      <c r="BZ1380" s="956"/>
      <c r="CA1380" s="1083">
        <f t="shared" ref="CA1380" si="598">BJ1380+BK1380+BE1380+BF1380+AZ1380+BA1380+AU1380+AV1380+AP1380+AQ1380+AK1380+AL1380+AF1380+AG1380+AA1380+AB1380+V1380+W1380+Q1380+R1380+L1380+M1380+G1380+H1380</f>
        <v>0</v>
      </c>
      <c r="CB1380" s="1077">
        <f t="shared" ref="CB1380" si="599">H1380+M1380</f>
        <v>0</v>
      </c>
      <c r="CC1380" s="947">
        <f>BK1380+BF1380+BA1380+AV1380+AQ1380+AL1380+AG1380+AB1380+W1380+R1380</f>
        <v>0</v>
      </c>
    </row>
    <row r="1381" spans="1:81" ht="18" customHeight="1">
      <c r="A1381" s="1180"/>
      <c r="B1381" s="1173"/>
      <c r="C1381" s="1174"/>
      <c r="D1381" s="56" t="s">
        <v>49</v>
      </c>
      <c r="E1381" s="37"/>
      <c r="F1381" s="1001"/>
      <c r="G1381" s="1091"/>
      <c r="H1381" s="1100"/>
      <c r="I1381" s="56" t="s">
        <v>49</v>
      </c>
      <c r="J1381" s="37"/>
      <c r="K1381" s="1001"/>
      <c r="L1381" s="1091"/>
      <c r="M1381" s="1100"/>
      <c r="N1381" s="56" t="s">
        <v>49</v>
      </c>
      <c r="O1381" s="37"/>
      <c r="P1381" s="1001"/>
      <c r="Q1381" s="1043"/>
      <c r="R1381" s="990"/>
      <c r="S1381" s="56" t="s">
        <v>49</v>
      </c>
      <c r="T1381" s="37"/>
      <c r="U1381" s="1001"/>
      <c r="V1381" s="1043"/>
      <c r="W1381" s="990"/>
      <c r="X1381" s="56" t="s">
        <v>49</v>
      </c>
      <c r="Y1381" s="37"/>
      <c r="Z1381" s="1001"/>
      <c r="AA1381" s="1043"/>
      <c r="AB1381" s="990"/>
      <c r="AC1381" s="56" t="s">
        <v>49</v>
      </c>
      <c r="AD1381" s="37"/>
      <c r="AE1381" s="1001"/>
      <c r="AF1381" s="1043"/>
      <c r="AG1381" s="990"/>
      <c r="AH1381" s="56" t="s">
        <v>49</v>
      </c>
      <c r="AI1381" s="37"/>
      <c r="AJ1381" s="1001"/>
      <c r="AK1381" s="1043"/>
      <c r="AL1381" s="990"/>
      <c r="AM1381" s="56" t="s">
        <v>49</v>
      </c>
      <c r="AN1381" s="37"/>
      <c r="AO1381" s="1001"/>
      <c r="AP1381" s="1043"/>
      <c r="AQ1381" s="990"/>
      <c r="AR1381" s="56" t="s">
        <v>49</v>
      </c>
      <c r="AS1381" s="37"/>
      <c r="AT1381" s="1001"/>
      <c r="AU1381" s="1043"/>
      <c r="AV1381" s="990"/>
      <c r="AW1381" s="56" t="s">
        <v>49</v>
      </c>
      <c r="AX1381" s="37"/>
      <c r="AY1381" s="1001"/>
      <c r="AZ1381" s="1043"/>
      <c r="BA1381" s="990"/>
      <c r="BB1381" s="56" t="s">
        <v>49</v>
      </c>
      <c r="BC1381" s="37"/>
      <c r="BD1381" s="1001"/>
      <c r="BE1381" s="1043"/>
      <c r="BF1381" s="990"/>
      <c r="BG1381" s="56" t="s">
        <v>49</v>
      </c>
      <c r="BH1381" s="37"/>
      <c r="BI1381" s="1001"/>
      <c r="BJ1381" s="1043"/>
      <c r="BK1381" s="990"/>
      <c r="BL1381" s="91"/>
      <c r="BM1381" s="92"/>
      <c r="BN1381" s="1001"/>
      <c r="BO1381" s="996"/>
      <c r="BP1381" s="954"/>
      <c r="BQ1381" s="91"/>
      <c r="BR1381" s="92"/>
      <c r="BS1381" s="1001"/>
      <c r="BT1381" s="996"/>
      <c r="BU1381" s="954"/>
      <c r="BV1381" s="91"/>
      <c r="BW1381" s="92"/>
      <c r="BX1381" s="1001"/>
      <c r="BY1381" s="996"/>
      <c r="BZ1381" s="954"/>
      <c r="CA1381" s="1084"/>
      <c r="CB1381" s="1078"/>
      <c r="CC1381" s="948"/>
    </row>
    <row r="1382" spans="1:81" s="230" customFormat="1" ht="18" customHeight="1">
      <c r="A1382" s="1180"/>
      <c r="B1382" s="1173"/>
      <c r="C1382" s="1174"/>
      <c r="D1382" s="469" t="s">
        <v>61</v>
      </c>
      <c r="E1382" s="26">
        <f>ROUND(E1380*職員設定!$S$32,0)</f>
        <v>0</v>
      </c>
      <c r="F1382" s="1001"/>
      <c r="G1382" s="1091"/>
      <c r="H1382" s="1100"/>
      <c r="I1382" s="469" t="s">
        <v>61</v>
      </c>
      <c r="J1382" s="26">
        <f>ROUND(J1380*職員設定!$S$32,0)</f>
        <v>0</v>
      </c>
      <c r="K1382" s="1001"/>
      <c r="L1382" s="1091"/>
      <c r="M1382" s="1100"/>
      <c r="N1382" s="469" t="s">
        <v>85</v>
      </c>
      <c r="O1382" s="26">
        <f>ROUND(O1380*職員設定!$S$32,0)</f>
        <v>0</v>
      </c>
      <c r="P1382" s="1001"/>
      <c r="Q1382" s="1043"/>
      <c r="R1382" s="990"/>
      <c r="S1382" s="469" t="s">
        <v>85</v>
      </c>
      <c r="T1382" s="26">
        <f>ROUND(T1380*職員設定!$S$32,0)</f>
        <v>0</v>
      </c>
      <c r="U1382" s="1001"/>
      <c r="V1382" s="1043"/>
      <c r="W1382" s="990"/>
      <c r="X1382" s="469" t="s">
        <v>85</v>
      </c>
      <c r="Y1382" s="26">
        <f>ROUND(Y1380*職員設定!$S$32,0)</f>
        <v>0</v>
      </c>
      <c r="Z1382" s="1001"/>
      <c r="AA1382" s="1043"/>
      <c r="AB1382" s="990"/>
      <c r="AC1382" s="469" t="s">
        <v>85</v>
      </c>
      <c r="AD1382" s="26">
        <f>ROUND(AD1380*職員設定!$S$32,0)</f>
        <v>0</v>
      </c>
      <c r="AE1382" s="1001"/>
      <c r="AF1382" s="1043"/>
      <c r="AG1382" s="990"/>
      <c r="AH1382" s="469" t="s">
        <v>85</v>
      </c>
      <c r="AI1382" s="26">
        <f>ROUND(AI1380*職員設定!$S$32,0)</f>
        <v>0</v>
      </c>
      <c r="AJ1382" s="1001"/>
      <c r="AK1382" s="1043"/>
      <c r="AL1382" s="990"/>
      <c r="AM1382" s="469" t="s">
        <v>85</v>
      </c>
      <c r="AN1382" s="26">
        <f>ROUND(AN1380*職員設定!$S$32,0)</f>
        <v>0</v>
      </c>
      <c r="AO1382" s="1001"/>
      <c r="AP1382" s="1043"/>
      <c r="AQ1382" s="990"/>
      <c r="AR1382" s="469" t="s">
        <v>85</v>
      </c>
      <c r="AS1382" s="26">
        <f>ROUND(AS1380*職員設定!$S$32,0)</f>
        <v>0</v>
      </c>
      <c r="AT1382" s="1001"/>
      <c r="AU1382" s="1043"/>
      <c r="AV1382" s="990"/>
      <c r="AW1382" s="469" t="s">
        <v>85</v>
      </c>
      <c r="AX1382" s="26">
        <f>ROUND(AX1380*職員設定!$S$32,0)</f>
        <v>0</v>
      </c>
      <c r="AY1382" s="1001"/>
      <c r="AZ1382" s="1043"/>
      <c r="BA1382" s="990"/>
      <c r="BB1382" s="469" t="s">
        <v>85</v>
      </c>
      <c r="BC1382" s="26">
        <f>ROUND(BC1380*職員設定!$S$32,0)</f>
        <v>0</v>
      </c>
      <c r="BD1382" s="1001"/>
      <c r="BE1382" s="1043"/>
      <c r="BF1382" s="990"/>
      <c r="BG1382" s="469" t="s">
        <v>85</v>
      </c>
      <c r="BH1382" s="26">
        <f>ROUND(BH1380*職員設定!$S$32,0)</f>
        <v>0</v>
      </c>
      <c r="BI1382" s="1001"/>
      <c r="BJ1382" s="1043"/>
      <c r="BK1382" s="990"/>
      <c r="BL1382" s="470"/>
      <c r="BM1382" s="26"/>
      <c r="BN1382" s="1001"/>
      <c r="BO1382" s="997"/>
      <c r="BP1382" s="954"/>
      <c r="BQ1382" s="470"/>
      <c r="BR1382" s="26"/>
      <c r="BS1382" s="1001"/>
      <c r="BT1382" s="997"/>
      <c r="BU1382" s="954"/>
      <c r="BV1382" s="470"/>
      <c r="BW1382" s="26"/>
      <c r="BX1382" s="1001"/>
      <c r="BY1382" s="997"/>
      <c r="BZ1382" s="954"/>
      <c r="CA1382" s="1084"/>
      <c r="CB1382" s="1078"/>
      <c r="CC1382" s="948"/>
    </row>
    <row r="1383" spans="1:81" ht="18" customHeight="1" thickBot="1">
      <c r="A1383" s="1180"/>
      <c r="B1383" s="1175"/>
      <c r="C1383" s="1176"/>
      <c r="D1383" s="58" t="s">
        <v>62</v>
      </c>
      <c r="E1383" s="19">
        <f>E1381-E1382</f>
        <v>0</v>
      </c>
      <c r="F1383" s="1002"/>
      <c r="G1383" s="1092"/>
      <c r="H1383" s="1101"/>
      <c r="I1383" s="58" t="s">
        <v>62</v>
      </c>
      <c r="J1383" s="19">
        <f>J1381-J1382</f>
        <v>0</v>
      </c>
      <c r="K1383" s="1002"/>
      <c r="L1383" s="1092"/>
      <c r="M1383" s="1101"/>
      <c r="N1383" s="58" t="s">
        <v>86</v>
      </c>
      <c r="O1383" s="19">
        <f>O1381-O1382</f>
        <v>0</v>
      </c>
      <c r="P1383" s="1002"/>
      <c r="Q1383" s="1044"/>
      <c r="R1383" s="991"/>
      <c r="S1383" s="58" t="s">
        <v>86</v>
      </c>
      <c r="T1383" s="19">
        <f>T1381-T1382</f>
        <v>0</v>
      </c>
      <c r="U1383" s="1002"/>
      <c r="V1383" s="1044"/>
      <c r="W1383" s="991"/>
      <c r="X1383" s="58" t="s">
        <v>86</v>
      </c>
      <c r="Y1383" s="19">
        <f>Y1381-Y1382</f>
        <v>0</v>
      </c>
      <c r="Z1383" s="1002"/>
      <c r="AA1383" s="1044"/>
      <c r="AB1383" s="991"/>
      <c r="AC1383" s="58" t="s">
        <v>86</v>
      </c>
      <c r="AD1383" s="19">
        <f>AD1381-AD1382</f>
        <v>0</v>
      </c>
      <c r="AE1383" s="1002"/>
      <c r="AF1383" s="1044"/>
      <c r="AG1383" s="991"/>
      <c r="AH1383" s="58" t="s">
        <v>86</v>
      </c>
      <c r="AI1383" s="19">
        <f>AI1381-AI1382</f>
        <v>0</v>
      </c>
      <c r="AJ1383" s="1002"/>
      <c r="AK1383" s="1044"/>
      <c r="AL1383" s="991"/>
      <c r="AM1383" s="58" t="s">
        <v>86</v>
      </c>
      <c r="AN1383" s="19">
        <f>AN1381-AN1382</f>
        <v>0</v>
      </c>
      <c r="AO1383" s="1002"/>
      <c r="AP1383" s="1044"/>
      <c r="AQ1383" s="991"/>
      <c r="AR1383" s="58" t="s">
        <v>86</v>
      </c>
      <c r="AS1383" s="19">
        <f>AS1381-AS1382</f>
        <v>0</v>
      </c>
      <c r="AT1383" s="1002"/>
      <c r="AU1383" s="1044"/>
      <c r="AV1383" s="991"/>
      <c r="AW1383" s="58" t="s">
        <v>86</v>
      </c>
      <c r="AX1383" s="19">
        <f>AX1381-AX1382</f>
        <v>0</v>
      </c>
      <c r="AY1383" s="1002"/>
      <c r="AZ1383" s="1044"/>
      <c r="BA1383" s="991"/>
      <c r="BB1383" s="58" t="s">
        <v>86</v>
      </c>
      <c r="BC1383" s="19">
        <f>BC1381-BC1382</f>
        <v>0</v>
      </c>
      <c r="BD1383" s="1002"/>
      <c r="BE1383" s="1044"/>
      <c r="BF1383" s="991"/>
      <c r="BG1383" s="58" t="s">
        <v>86</v>
      </c>
      <c r="BH1383" s="19">
        <f>BH1381-BH1382</f>
        <v>0</v>
      </c>
      <c r="BI1383" s="1002"/>
      <c r="BJ1383" s="1044"/>
      <c r="BK1383" s="991"/>
      <c r="BL1383" s="94"/>
      <c r="BM1383" s="84"/>
      <c r="BN1383" s="1002"/>
      <c r="BO1383" s="998"/>
      <c r="BP1383" s="955"/>
      <c r="BQ1383" s="94"/>
      <c r="BR1383" s="84"/>
      <c r="BS1383" s="1002"/>
      <c r="BT1383" s="998"/>
      <c r="BU1383" s="955"/>
      <c r="BV1383" s="94"/>
      <c r="BW1383" s="84"/>
      <c r="BX1383" s="1002"/>
      <c r="BY1383" s="998"/>
      <c r="BZ1383" s="955"/>
      <c r="CA1383" s="1085"/>
      <c r="CB1383" s="1079"/>
      <c r="CC1383" s="949">
        <f t="shared" si="588"/>
        <v>0</v>
      </c>
    </row>
    <row r="1384" spans="1:81" ht="18" customHeight="1">
      <c r="A1384" s="1180"/>
      <c r="B1384" s="1134" t="s">
        <v>228</v>
      </c>
      <c r="C1384" s="1135"/>
      <c r="D1384" s="59" t="str">
        <f>IF(職員設定!$V$8="","",職員設定!$V$8)</f>
        <v>通勤手当</v>
      </c>
      <c r="E1384" s="156">
        <v>7800</v>
      </c>
      <c r="F1384" s="2"/>
      <c r="G1384" s="29" t="s">
        <v>90</v>
      </c>
      <c r="H1384" s="165" t="s">
        <v>79</v>
      </c>
      <c r="I1384" s="59" t="str">
        <f>IF(職員設定!$V$8="","",職員設定!$V$8)</f>
        <v>通勤手当</v>
      </c>
      <c r="J1384" s="156">
        <v>8970</v>
      </c>
      <c r="K1384" s="2"/>
      <c r="L1384" s="29" t="s">
        <v>90</v>
      </c>
      <c r="M1384" s="165" t="s">
        <v>79</v>
      </c>
      <c r="N1384" s="59" t="str">
        <f>IF(職員設定!$V$8="","",職員設定!$V$8)</f>
        <v>通勤手当</v>
      </c>
      <c r="O1384" s="151">
        <v>7200</v>
      </c>
      <c r="P1384" s="2"/>
      <c r="Q1384" s="299" t="s">
        <v>79</v>
      </c>
      <c r="R1384" s="165" t="s">
        <v>79</v>
      </c>
      <c r="S1384" s="59" t="str">
        <f>IF(職員設定!$V$8="","",職員設定!$V$8)</f>
        <v>通勤手当</v>
      </c>
      <c r="T1384" s="151">
        <v>6840</v>
      </c>
      <c r="U1384" s="2"/>
      <c r="V1384" s="299" t="s">
        <v>79</v>
      </c>
      <c r="W1384" s="165" t="s">
        <v>79</v>
      </c>
      <c r="X1384" s="59" t="str">
        <f>IF(職員設定!$V$8="","",職員設定!$V$8)</f>
        <v>通勤手当</v>
      </c>
      <c r="Y1384" s="151">
        <f>IF(Y1341&lt;&gt;"",職員設定!$V$32,"0")</f>
        <v>7100</v>
      </c>
      <c r="Z1384" s="2"/>
      <c r="AA1384" s="299" t="s">
        <v>79</v>
      </c>
      <c r="AB1384" s="165" t="s">
        <v>79</v>
      </c>
      <c r="AC1384" s="59" t="str">
        <f>IF(職員設定!$V$8="","",職員設定!$V$8)</f>
        <v>通勤手当</v>
      </c>
      <c r="AD1384" s="151" t="str">
        <f>IF(AD1341&lt;&gt;"",職員設定!$V$32,"0")</f>
        <v>0</v>
      </c>
      <c r="AE1384" s="2"/>
      <c r="AF1384" s="299" t="s">
        <v>79</v>
      </c>
      <c r="AG1384" s="165" t="s">
        <v>79</v>
      </c>
      <c r="AH1384" s="59" t="str">
        <f>IF(職員設定!$V$8="","",職員設定!$V$8)</f>
        <v>通勤手当</v>
      </c>
      <c r="AI1384" s="151" t="str">
        <f>IF(AI1341&lt;&gt;"",職員設定!$V$32,"0")</f>
        <v>0</v>
      </c>
      <c r="AJ1384" s="2"/>
      <c r="AK1384" s="299" t="s">
        <v>79</v>
      </c>
      <c r="AL1384" s="165" t="s">
        <v>79</v>
      </c>
      <c r="AM1384" s="59" t="str">
        <f>IF(職員設定!$V$8="","",職員設定!$V$8)</f>
        <v>通勤手当</v>
      </c>
      <c r="AN1384" s="151" t="str">
        <f>IF(AN1341&lt;&gt;"",職員設定!$V$32,"0")</f>
        <v>0</v>
      </c>
      <c r="AO1384" s="2"/>
      <c r="AP1384" s="299" t="s">
        <v>79</v>
      </c>
      <c r="AQ1384" s="165" t="s">
        <v>79</v>
      </c>
      <c r="AR1384" s="59" t="str">
        <f>IF(職員設定!$V$8="","",職員設定!$V$8)</f>
        <v>通勤手当</v>
      </c>
      <c r="AS1384" s="151" t="str">
        <f>IF(AS1341&lt;&gt;"",職員設定!$V$32,"0")</f>
        <v>0</v>
      </c>
      <c r="AT1384" s="2"/>
      <c r="AU1384" s="299" t="s">
        <v>79</v>
      </c>
      <c r="AV1384" s="165" t="s">
        <v>79</v>
      </c>
      <c r="AW1384" s="59" t="str">
        <f>IF(職員設定!$V$8="","",職員設定!$V$8)</f>
        <v>通勤手当</v>
      </c>
      <c r="AX1384" s="151" t="str">
        <f>IF(AX1341&lt;&gt;"",職員設定!$V$32,"0")</f>
        <v>0</v>
      </c>
      <c r="AY1384" s="2"/>
      <c r="AZ1384" s="299" t="s">
        <v>79</v>
      </c>
      <c r="BA1384" s="165" t="s">
        <v>79</v>
      </c>
      <c r="BB1384" s="59" t="str">
        <f>IF(職員設定!$V$8="","",職員設定!$V$8)</f>
        <v>通勤手当</v>
      </c>
      <c r="BC1384" s="151" t="str">
        <f>IF(BC1341&lt;&gt;"",職員設定!$V$32,"0")</f>
        <v>0</v>
      </c>
      <c r="BD1384" s="2"/>
      <c r="BE1384" s="299" t="s">
        <v>79</v>
      </c>
      <c r="BF1384" s="165" t="s">
        <v>79</v>
      </c>
      <c r="BG1384" s="59" t="str">
        <f>IF(職員設定!$V$8="","",職員設定!$V$8)</f>
        <v>通勤手当</v>
      </c>
      <c r="BH1384" s="151" t="str">
        <f>IF(BH1341&lt;&gt;"",職員設定!$V$32,"0")</f>
        <v>0</v>
      </c>
      <c r="BI1384" s="2"/>
      <c r="BJ1384" s="299" t="s">
        <v>79</v>
      </c>
      <c r="BK1384" s="165" t="s">
        <v>79</v>
      </c>
      <c r="BL1384" s="95"/>
      <c r="BM1384" s="159"/>
      <c r="BN1384" s="2"/>
      <c r="BO1384" s="29" t="s">
        <v>79</v>
      </c>
      <c r="BP1384" s="165" t="s">
        <v>116</v>
      </c>
      <c r="BQ1384" s="95"/>
      <c r="BR1384" s="159"/>
      <c r="BS1384" s="2"/>
      <c r="BT1384" s="29" t="s">
        <v>79</v>
      </c>
      <c r="BU1384" s="165" t="s">
        <v>116</v>
      </c>
      <c r="BV1384" s="95"/>
      <c r="BW1384" s="159"/>
      <c r="BX1384" s="2"/>
      <c r="BY1384" s="29" t="s">
        <v>79</v>
      </c>
      <c r="BZ1384" s="165" t="s">
        <v>116</v>
      </c>
      <c r="CA1384" s="290" t="s">
        <v>14</v>
      </c>
      <c r="CB1384" s="290" t="s">
        <v>14</v>
      </c>
      <c r="CC1384" s="603" t="s">
        <v>121</v>
      </c>
    </row>
    <row r="1385" spans="1:81" ht="18" customHeight="1">
      <c r="A1385" s="1180"/>
      <c r="B1385" s="1134"/>
      <c r="C1385" s="1135"/>
      <c r="D1385" s="61" t="str">
        <f>IF(職員設定!$W$8="","",職員設定!$W$8)</f>
        <v>課税通勤手当</v>
      </c>
      <c r="E1385" s="156">
        <f>IF(E1341&lt;&gt;"",職員設定!$W$32,"0")</f>
        <v>0</v>
      </c>
      <c r="F1385" s="2"/>
      <c r="G1385" s="1093">
        <f>SUM(G1341:G1379)-G1380</f>
        <v>10031</v>
      </c>
      <c r="H1385" s="1102">
        <f>SUM(H1341:H1379)-H1380</f>
        <v>4014</v>
      </c>
      <c r="I1385" s="61" t="str">
        <f>IF(職員設定!$W$8="","",職員設定!$W$8)</f>
        <v>課税通勤手当</v>
      </c>
      <c r="J1385" s="156">
        <f>IF(J1341&lt;&gt;"",職員設定!$W$32,"0")</f>
        <v>0</v>
      </c>
      <c r="K1385" s="2"/>
      <c r="L1385" s="1093">
        <f>SUM(L1341:L1379)-L1380</f>
        <v>10000</v>
      </c>
      <c r="M1385" s="1102">
        <f>SUM(M1341:M1379)-M1380</f>
        <v>4000</v>
      </c>
      <c r="N1385" s="61" t="str">
        <f>IF(職員設定!$W$8="","",職員設定!$W$8)</f>
        <v>課税通勤手当</v>
      </c>
      <c r="O1385" s="151">
        <f>IF(O1341&lt;&gt;"",職員設定!$W$32,"0")</f>
        <v>0</v>
      </c>
      <c r="P1385" s="2"/>
      <c r="Q1385" s="999">
        <f>SUM(Q1341:Q1379)-Q1380</f>
        <v>10132</v>
      </c>
      <c r="R1385" s="992">
        <f>SUM(R1341:R1379)-R1380</f>
        <v>4049</v>
      </c>
      <c r="S1385" s="61" t="str">
        <f>IF(職員設定!$W$8="","",職員設定!$W$8)</f>
        <v>課税通勤手当</v>
      </c>
      <c r="T1385" s="151">
        <f>IF(T1341&lt;&gt;"",職員設定!$W$32,"0")</f>
        <v>0</v>
      </c>
      <c r="U1385" s="2"/>
      <c r="V1385" s="999">
        <f>SUM(V1341:V1379)-V1380</f>
        <v>10007</v>
      </c>
      <c r="W1385" s="992">
        <f>SUM(W1341:W1379)-W1380</f>
        <v>4002</v>
      </c>
      <c r="X1385" s="61" t="str">
        <f>IF(職員設定!$W$8="","",職員設定!$W$8)</f>
        <v>課税通勤手当</v>
      </c>
      <c r="Y1385" s="151">
        <v>820</v>
      </c>
      <c r="Z1385" s="2"/>
      <c r="AA1385" s="999">
        <f>SUM(AA1341:AA1379)-AA1380</f>
        <v>10007</v>
      </c>
      <c r="AB1385" s="992">
        <f>SUM(AB1341:AB1379)-AB1380</f>
        <v>4002</v>
      </c>
      <c r="AC1385" s="61" t="str">
        <f>IF(職員設定!$W$8="","",職員設定!$W$8)</f>
        <v>課税通勤手当</v>
      </c>
      <c r="AD1385" s="151" t="str">
        <f>IF(AD1341&lt;&gt;"",職員設定!$W$32,"0")</f>
        <v>0</v>
      </c>
      <c r="AE1385" s="2"/>
      <c r="AF1385" s="999">
        <f>SUM(AF1341:AF1379)-AF1380</f>
        <v>0</v>
      </c>
      <c r="AG1385" s="992">
        <f>SUM(AG1341:AG1379)-AG1380</f>
        <v>0</v>
      </c>
      <c r="AH1385" s="61" t="str">
        <f>IF(職員設定!$W$8="","",職員設定!$W$8)</f>
        <v>課税通勤手当</v>
      </c>
      <c r="AI1385" s="151" t="str">
        <f>IF(AI1341&lt;&gt;"",職員設定!$W$32,"0")</f>
        <v>0</v>
      </c>
      <c r="AJ1385" s="2"/>
      <c r="AK1385" s="999">
        <f>SUM(AK1341:AK1379)-AK1380</f>
        <v>0</v>
      </c>
      <c r="AL1385" s="992">
        <f>SUM(AL1341:AL1379)-AL1380</f>
        <v>0</v>
      </c>
      <c r="AM1385" s="61" t="str">
        <f>IF(職員設定!$W$8="","",職員設定!$W$8)</f>
        <v>課税通勤手当</v>
      </c>
      <c r="AN1385" s="151" t="str">
        <f>IF(AN1341&lt;&gt;"",職員設定!$W$32,"0")</f>
        <v>0</v>
      </c>
      <c r="AO1385" s="2"/>
      <c r="AP1385" s="999">
        <f>SUM(AP1341:AP1379)-AP1380</f>
        <v>0</v>
      </c>
      <c r="AQ1385" s="992">
        <f>SUM(AQ1341:AQ1379)-AQ1380</f>
        <v>0</v>
      </c>
      <c r="AR1385" s="61" t="str">
        <f>IF(職員設定!$W$8="","",職員設定!$W$8)</f>
        <v>課税通勤手当</v>
      </c>
      <c r="AS1385" s="151" t="str">
        <f>IF(AS1341&lt;&gt;"",職員設定!$W$32,"0")</f>
        <v>0</v>
      </c>
      <c r="AT1385" s="2"/>
      <c r="AU1385" s="999">
        <f>SUM(AU1341:AU1379)-AU1380</f>
        <v>0</v>
      </c>
      <c r="AV1385" s="992">
        <f>SUM(AV1341:AV1379)-AV1380</f>
        <v>0</v>
      </c>
      <c r="AW1385" s="61" t="str">
        <f>IF(職員設定!$W$8="","",職員設定!$W$8)</f>
        <v>課税通勤手当</v>
      </c>
      <c r="AX1385" s="151" t="str">
        <f>IF(AX1341&lt;&gt;"",職員設定!$W$32,"0")</f>
        <v>0</v>
      </c>
      <c r="AY1385" s="2"/>
      <c r="AZ1385" s="999">
        <f>SUM(AZ1341:AZ1379)-AZ1380</f>
        <v>0</v>
      </c>
      <c r="BA1385" s="992">
        <f>SUM(BA1341:BA1379)-BA1380</f>
        <v>0</v>
      </c>
      <c r="BB1385" s="61" t="str">
        <f>IF(職員設定!$W$8="","",職員設定!$W$8)</f>
        <v>課税通勤手当</v>
      </c>
      <c r="BC1385" s="151" t="str">
        <f>IF(BC1341&lt;&gt;"",職員設定!$W$32,"0")</f>
        <v>0</v>
      </c>
      <c r="BD1385" s="2"/>
      <c r="BE1385" s="999">
        <f>SUM(BE1341:BE1379)-BE1380</f>
        <v>0</v>
      </c>
      <c r="BF1385" s="992">
        <f>SUM(BF1341:BF1379)-BF1380</f>
        <v>0</v>
      </c>
      <c r="BG1385" s="61" t="str">
        <f>IF(職員設定!$W$8="","",職員設定!$W$8)</f>
        <v>課税通勤手当</v>
      </c>
      <c r="BH1385" s="151" t="str">
        <f>IF(BH1341&lt;&gt;"",職員設定!$W$32,"0")</f>
        <v>0</v>
      </c>
      <c r="BI1385" s="2"/>
      <c r="BJ1385" s="999">
        <f>SUM(BJ1341:BJ1379)-BJ1380</f>
        <v>0</v>
      </c>
      <c r="BK1385" s="992">
        <f>SUM(BK1341:BK1379)-BK1380</f>
        <v>0</v>
      </c>
      <c r="BL1385" s="97"/>
      <c r="BM1385" s="159"/>
      <c r="BN1385" s="2"/>
      <c r="BO1385" s="999">
        <f>SUM(BO1341:BO1379)-BO1380</f>
        <v>0</v>
      </c>
      <c r="BP1385" s="957">
        <f>SUM(BP1341:BP1379)-BP1380</f>
        <v>0</v>
      </c>
      <c r="BQ1385" s="97"/>
      <c r="BR1385" s="159"/>
      <c r="BS1385" s="2"/>
      <c r="BT1385" s="999">
        <f>SUM(BT1341:BT1379)-BT1380</f>
        <v>0</v>
      </c>
      <c r="BU1385" s="957">
        <f>SUM(BU1341:BU1379)-BU1380</f>
        <v>0</v>
      </c>
      <c r="BV1385" s="97"/>
      <c r="BW1385" s="159"/>
      <c r="BX1385" s="2"/>
      <c r="BY1385" s="999">
        <f>SUM(BY1341:BY1379)-BY1380</f>
        <v>0</v>
      </c>
      <c r="BZ1385" s="957">
        <f>SUM(BZ1341:BZ1379)-BZ1380</f>
        <v>0</v>
      </c>
      <c r="CA1385" s="1089">
        <f>SUM(CA1341:CA1379)-CA1380</f>
        <v>70244</v>
      </c>
      <c r="CB1385" s="1088">
        <f>SUM(CB1341:CB1379)-CB1380</f>
        <v>8014</v>
      </c>
      <c r="CC1385" s="1015" t="str">
        <f>IF(BZ1385+BU1385+BP1385+BK1385+BF1385+BA1385+AV1385+AQ1385+AL1385+AG1385+AB1385+W1385+R1385+CB1396+CC1396-CC1397-CB1397=0,"〇",BZ1385+BU1385+BP1385+BK1385+BF1385+BA1385+AV1385+AQ1385+AL1385+AG1385+AB1385+W1385+R1385+CB1396+CC1396-CC1397-CB1397)</f>
        <v>〇</v>
      </c>
    </row>
    <row r="1386" spans="1:81" ht="18" customHeight="1">
      <c r="A1386" s="1180"/>
      <c r="B1386" s="1134"/>
      <c r="C1386" s="1135"/>
      <c r="D1386" s="62" t="str">
        <f>IF(職員設定!$X$8="","",職員設定!$X$8)</f>
        <v>名称</v>
      </c>
      <c r="E1386" s="157">
        <f>IF(E1341&lt;&gt;"",職員設定!$X$32,"0")</f>
        <v>0</v>
      </c>
      <c r="F1386" s="2"/>
      <c r="G1386" s="1046"/>
      <c r="H1386" s="1096"/>
      <c r="I1386" s="62" t="str">
        <f>IF(職員設定!$X$8="","",職員設定!$X$8)</f>
        <v>名称</v>
      </c>
      <c r="J1386" s="157">
        <f>IF(J1341&lt;&gt;"",職員設定!$X$32,"0")</f>
        <v>0</v>
      </c>
      <c r="K1386" s="2"/>
      <c r="L1386" s="1046"/>
      <c r="M1386" s="1096"/>
      <c r="N1386" s="62" t="str">
        <f>IF(職員設定!$X$8="","",職員設定!$X$8)</f>
        <v>名称</v>
      </c>
      <c r="O1386" s="152">
        <f>IF(O1341&lt;&gt;"",職員設定!$X$32,"0")</f>
        <v>0</v>
      </c>
      <c r="P1386" s="2"/>
      <c r="Q1386" s="974"/>
      <c r="R1386" s="993"/>
      <c r="S1386" s="62" t="str">
        <f>IF(職員設定!$X$8="","",職員設定!$X$8)</f>
        <v>名称</v>
      </c>
      <c r="T1386" s="152">
        <f>IF(T1341&lt;&gt;"",職員設定!$X$32,"0")</f>
        <v>0</v>
      </c>
      <c r="U1386" s="2"/>
      <c r="V1386" s="974"/>
      <c r="W1386" s="993"/>
      <c r="X1386" s="62" t="str">
        <f>IF(職員設定!$X$8="","",職員設定!$X$8)</f>
        <v>名称</v>
      </c>
      <c r="Y1386" s="152">
        <f>IF(Y1341&lt;&gt;"",職員設定!$X$32,"0")</f>
        <v>0</v>
      </c>
      <c r="Z1386" s="2"/>
      <c r="AA1386" s="974"/>
      <c r="AB1386" s="993"/>
      <c r="AC1386" s="62" t="str">
        <f>IF(職員設定!$X$8="","",職員設定!$X$8)</f>
        <v>名称</v>
      </c>
      <c r="AD1386" s="152" t="str">
        <f>IF(AD1341&lt;&gt;"",職員設定!$X$32,"0")</f>
        <v>0</v>
      </c>
      <c r="AE1386" s="2"/>
      <c r="AF1386" s="974"/>
      <c r="AG1386" s="993"/>
      <c r="AH1386" s="62" t="str">
        <f>IF(職員設定!$X$8="","",職員設定!$X$8)</f>
        <v>名称</v>
      </c>
      <c r="AI1386" s="152" t="str">
        <f>IF(AI1341&lt;&gt;"",職員設定!$X$32,"0")</f>
        <v>0</v>
      </c>
      <c r="AJ1386" s="2"/>
      <c r="AK1386" s="974"/>
      <c r="AL1386" s="993"/>
      <c r="AM1386" s="62" t="str">
        <f>IF(職員設定!$X$8="","",職員設定!$X$8)</f>
        <v>名称</v>
      </c>
      <c r="AN1386" s="152" t="str">
        <f>IF(AN1341&lt;&gt;"",職員設定!$X$32,"0")</f>
        <v>0</v>
      </c>
      <c r="AO1386" s="2"/>
      <c r="AP1386" s="974"/>
      <c r="AQ1386" s="993"/>
      <c r="AR1386" s="62" t="str">
        <f>IF(職員設定!$X$8="","",職員設定!$X$8)</f>
        <v>名称</v>
      </c>
      <c r="AS1386" s="152" t="str">
        <f>IF(AS1341&lt;&gt;"",職員設定!$X$32,"0")</f>
        <v>0</v>
      </c>
      <c r="AT1386" s="2"/>
      <c r="AU1386" s="974"/>
      <c r="AV1386" s="993"/>
      <c r="AW1386" s="62" t="str">
        <f>IF(職員設定!$X$8="","",職員設定!$X$8)</f>
        <v>名称</v>
      </c>
      <c r="AX1386" s="152" t="str">
        <f>IF(AX1341&lt;&gt;"",職員設定!$X$32,"0")</f>
        <v>0</v>
      </c>
      <c r="AY1386" s="2"/>
      <c r="AZ1386" s="974"/>
      <c r="BA1386" s="993"/>
      <c r="BB1386" s="62" t="str">
        <f>IF(職員設定!$X$8="","",職員設定!$X$8)</f>
        <v>名称</v>
      </c>
      <c r="BC1386" s="152" t="str">
        <f>IF(BC1341&lt;&gt;"",職員設定!$X$32,"0")</f>
        <v>0</v>
      </c>
      <c r="BD1386" s="2"/>
      <c r="BE1386" s="974"/>
      <c r="BF1386" s="993"/>
      <c r="BG1386" s="62" t="str">
        <f>IF(職員設定!$X$8="","",職員設定!$X$8)</f>
        <v>名称</v>
      </c>
      <c r="BH1386" s="152" t="str">
        <f>IF(BH1341&lt;&gt;"",職員設定!$X$32,"0")</f>
        <v>0</v>
      </c>
      <c r="BI1386" s="2"/>
      <c r="BJ1386" s="974"/>
      <c r="BK1386" s="993"/>
      <c r="BL1386" s="99"/>
      <c r="BM1386" s="160"/>
      <c r="BN1386" s="2"/>
      <c r="BO1386" s="974"/>
      <c r="BP1386" s="958"/>
      <c r="BQ1386" s="99"/>
      <c r="BR1386" s="160"/>
      <c r="BS1386" s="2"/>
      <c r="BT1386" s="974"/>
      <c r="BU1386" s="958"/>
      <c r="BV1386" s="99"/>
      <c r="BW1386" s="160"/>
      <c r="BX1386" s="2"/>
      <c r="BY1386" s="974"/>
      <c r="BZ1386" s="958"/>
      <c r="CA1386" s="1004"/>
      <c r="CB1386" s="1020"/>
      <c r="CC1386" s="1016"/>
    </row>
    <row r="1387" spans="1:81" ht="18" customHeight="1" thickBot="1">
      <c r="A1387" s="1180"/>
      <c r="B1387" s="1136"/>
      <c r="C1387" s="1137"/>
      <c r="D1387" s="63" t="str">
        <f>IF(職員設定!$Y$8="","",職員設定!$Y$8)</f>
        <v>名称</v>
      </c>
      <c r="E1387" s="158">
        <f>IF(E1341&lt;&gt;"",職員設定!$Y$32,"0")</f>
        <v>0</v>
      </c>
      <c r="F1387" s="2"/>
      <c r="G1387" s="1094"/>
      <c r="H1387" s="1097"/>
      <c r="I1387" s="63" t="str">
        <f>IF(職員設定!$Y$8="","",職員設定!$Y$8)</f>
        <v>名称</v>
      </c>
      <c r="J1387" s="158">
        <f>IF(J1341&lt;&gt;"",職員設定!$Y$32,"0")</f>
        <v>0</v>
      </c>
      <c r="K1387" s="2"/>
      <c r="L1387" s="1094"/>
      <c r="M1387" s="1097"/>
      <c r="N1387" s="63" t="str">
        <f>IF(職員設定!$Y$8="","",職員設定!$Y$8)</f>
        <v>名称</v>
      </c>
      <c r="O1387" s="153">
        <f>IF(O1341&lt;&gt;"",職員設定!$Y$32,"0")</f>
        <v>0</v>
      </c>
      <c r="P1387" s="24"/>
      <c r="Q1387" s="975"/>
      <c r="R1387" s="994"/>
      <c r="S1387" s="63" t="str">
        <f>IF(職員設定!$Y$8="","",職員設定!$Y$8)</f>
        <v>名称</v>
      </c>
      <c r="T1387" s="153">
        <f>IF(T1341&lt;&gt;"",職員設定!$Y$32,"0")</f>
        <v>0</v>
      </c>
      <c r="U1387" s="24"/>
      <c r="V1387" s="975"/>
      <c r="W1387" s="994"/>
      <c r="X1387" s="63" t="str">
        <f>IF(職員設定!$Y$8="","",職員設定!$Y$8)</f>
        <v>名称</v>
      </c>
      <c r="Y1387" s="153">
        <f>IF(Y1341&lt;&gt;"",職員設定!$Y$32,"0")</f>
        <v>0</v>
      </c>
      <c r="Z1387" s="24"/>
      <c r="AA1387" s="975"/>
      <c r="AB1387" s="994"/>
      <c r="AC1387" s="63" t="str">
        <f>IF(職員設定!$Y$8="","",職員設定!$Y$8)</f>
        <v>名称</v>
      </c>
      <c r="AD1387" s="153" t="str">
        <f>IF(AD1341&lt;&gt;"",職員設定!$Y$32,"0")</f>
        <v>0</v>
      </c>
      <c r="AE1387" s="24"/>
      <c r="AF1387" s="975"/>
      <c r="AG1387" s="994"/>
      <c r="AH1387" s="63" t="str">
        <f>IF(職員設定!$Y$8="","",職員設定!$Y$8)</f>
        <v>名称</v>
      </c>
      <c r="AI1387" s="153" t="str">
        <f>IF(AI1341&lt;&gt;"",職員設定!$Y$32,"0")</f>
        <v>0</v>
      </c>
      <c r="AJ1387" s="24"/>
      <c r="AK1387" s="975"/>
      <c r="AL1387" s="994"/>
      <c r="AM1387" s="63" t="str">
        <f>IF(職員設定!$Y$8="","",職員設定!$Y$8)</f>
        <v>名称</v>
      </c>
      <c r="AN1387" s="153" t="str">
        <f>IF(AN1341&lt;&gt;"",職員設定!$Y$32,"0")</f>
        <v>0</v>
      </c>
      <c r="AO1387" s="24"/>
      <c r="AP1387" s="975"/>
      <c r="AQ1387" s="994"/>
      <c r="AR1387" s="63" t="str">
        <f>IF(職員設定!$Y$8="","",職員設定!$Y$8)</f>
        <v>名称</v>
      </c>
      <c r="AS1387" s="153" t="str">
        <f>IF(AS1341&lt;&gt;"",職員設定!$Y$32,"0")</f>
        <v>0</v>
      </c>
      <c r="AT1387" s="24"/>
      <c r="AU1387" s="975"/>
      <c r="AV1387" s="994"/>
      <c r="AW1387" s="63" t="str">
        <f>IF(職員設定!$Y$8="","",職員設定!$Y$8)</f>
        <v>名称</v>
      </c>
      <c r="AX1387" s="153" t="str">
        <f>IF(AX1341&lt;&gt;"",職員設定!$Y$32,"0")</f>
        <v>0</v>
      </c>
      <c r="AY1387" s="24"/>
      <c r="AZ1387" s="975"/>
      <c r="BA1387" s="994"/>
      <c r="BB1387" s="63" t="str">
        <f>IF(職員設定!$Y$8="","",職員設定!$Y$8)</f>
        <v>名称</v>
      </c>
      <c r="BC1387" s="153" t="str">
        <f>IF(BC1341&lt;&gt;"",職員設定!$Y$32,"0")</f>
        <v>0</v>
      </c>
      <c r="BD1387" s="24"/>
      <c r="BE1387" s="975"/>
      <c r="BF1387" s="994"/>
      <c r="BG1387" s="63" t="str">
        <f>IF(職員設定!$Y$8="","",職員設定!$Y$8)</f>
        <v>名称</v>
      </c>
      <c r="BH1387" s="153" t="str">
        <f>IF(BH1341&lt;&gt;"",職員設定!$Y$32,"0")</f>
        <v>0</v>
      </c>
      <c r="BI1387" s="24"/>
      <c r="BJ1387" s="975"/>
      <c r="BK1387" s="994"/>
      <c r="BL1387" s="101"/>
      <c r="BM1387" s="161"/>
      <c r="BN1387" s="2"/>
      <c r="BO1387" s="975"/>
      <c r="BP1387" s="959"/>
      <c r="BQ1387" s="101"/>
      <c r="BR1387" s="161"/>
      <c r="BS1387" s="2"/>
      <c r="BT1387" s="975"/>
      <c r="BU1387" s="959"/>
      <c r="BV1387" s="101"/>
      <c r="BW1387" s="161"/>
      <c r="BX1387" s="2"/>
      <c r="BY1387" s="975"/>
      <c r="BZ1387" s="959"/>
      <c r="CA1387" s="1005"/>
      <c r="CB1387" s="1021"/>
      <c r="CC1387" s="1017"/>
    </row>
    <row r="1388" spans="1:81" ht="18" customHeight="1">
      <c r="A1388" s="1180"/>
      <c r="B1388" s="1138"/>
      <c r="C1388" s="1139"/>
      <c r="D1388" s="64" t="s">
        <v>15</v>
      </c>
      <c r="E1388" s="8">
        <f>E1387+E1386+E1385+E1384+E1378+E1374+E1370+E1366+E1362+E1358+E1354+E1351+E1348+E1345+E1342-E1382</f>
        <v>168293</v>
      </c>
      <c r="F1388" s="963" t="str">
        <f>IF(E1389=F1389,"〇","×")</f>
        <v>〇</v>
      </c>
      <c r="G1388" s="964"/>
      <c r="H1388" s="965"/>
      <c r="I1388" s="64" t="s">
        <v>15</v>
      </c>
      <c r="J1388" s="8">
        <f>J1387+J1386+J1385+J1384+J1378+J1374+J1370+J1366+J1362+J1358+J1354+J1351+J1348+J1345+J1342-J1382</f>
        <v>168970</v>
      </c>
      <c r="K1388" s="963" t="str">
        <f>IF(J1389=K1389,"〇","×")</f>
        <v>〇</v>
      </c>
      <c r="L1388" s="964"/>
      <c r="M1388" s="1098"/>
      <c r="N1388" s="64" t="s">
        <v>15</v>
      </c>
      <c r="O1388" s="8">
        <f>O1387+O1386+O1385+O1384+O1378+O1374+O1370+O1366+O1362+O1358+O1354+O1351+O1348+O1345+O1342-O1382</f>
        <v>169169</v>
      </c>
      <c r="P1388" s="963" t="str">
        <f>IF(O1389=P1389,"〇","×")</f>
        <v>〇</v>
      </c>
      <c r="Q1388" s="964"/>
      <c r="R1388" s="965"/>
      <c r="S1388" s="64" t="s">
        <v>15</v>
      </c>
      <c r="T1388" s="8">
        <f>T1387+T1386+T1385+T1384+T1378+T1374+T1370+T1366+T1362+T1358+T1354+T1351+T1348+T1345+T1342-T1382</f>
        <v>166939</v>
      </c>
      <c r="U1388" s="963" t="str">
        <f>IF(T1389=U1389,"〇","×")</f>
        <v>〇</v>
      </c>
      <c r="V1388" s="964"/>
      <c r="W1388" s="965"/>
      <c r="X1388" s="64" t="s">
        <v>15</v>
      </c>
      <c r="Y1388" s="8">
        <f>Y1387+Y1386+Y1385+Y1384+Y1378+Y1374+Y1370+Y1366+Y1362+Y1358+Y1354+Y1351+Y1348+Y1345+Y1342-Y1382</f>
        <v>168019</v>
      </c>
      <c r="Z1388" s="963" t="str">
        <f>IF(Y1389=Z1389,"〇","×")</f>
        <v>〇</v>
      </c>
      <c r="AA1388" s="964"/>
      <c r="AB1388" s="965"/>
      <c r="AC1388" s="64" t="s">
        <v>15</v>
      </c>
      <c r="AD1388" s="8">
        <f>AD1387+AD1386+AD1385+AD1384+AD1378+AD1374+AD1370+AD1366+AD1362+AD1358+AD1354+AD1351+AD1348+AD1345+AD1342-AD1382</f>
        <v>0</v>
      </c>
      <c r="AE1388" s="963" t="str">
        <f>IF(AD1389=AE1389,"〇","×")</f>
        <v>〇</v>
      </c>
      <c r="AF1388" s="964"/>
      <c r="AG1388" s="965"/>
      <c r="AH1388" s="64" t="s">
        <v>15</v>
      </c>
      <c r="AI1388" s="8">
        <f>AI1387+AI1386+AI1385+AI1384+AI1378+AI1374+AI1370+AI1366+AI1362+AI1358+AI1354+AI1351+AI1348+AI1345+AI1342-AI1382</f>
        <v>0</v>
      </c>
      <c r="AJ1388" s="963" t="str">
        <f>IF(AI1389=AJ1389,"〇","×")</f>
        <v>〇</v>
      </c>
      <c r="AK1388" s="964"/>
      <c r="AL1388" s="965"/>
      <c r="AM1388" s="64" t="s">
        <v>15</v>
      </c>
      <c r="AN1388" s="8">
        <f>AN1387+AN1386+AN1385+AN1384+AN1378+AN1374+AN1370+AN1366+AN1362+AN1358+AN1354+AN1351+AN1348+AN1345+AN1342-AN1382</f>
        <v>0</v>
      </c>
      <c r="AO1388" s="963" t="str">
        <f>IF(AN1389=AO1389,"〇","×")</f>
        <v>〇</v>
      </c>
      <c r="AP1388" s="964"/>
      <c r="AQ1388" s="965"/>
      <c r="AR1388" s="64" t="s">
        <v>15</v>
      </c>
      <c r="AS1388" s="8">
        <f>AS1387+AS1386+AS1385+AS1384+AS1378+AS1374+AS1370+AS1366+AS1362+AS1358+AS1354+AS1351+AS1348+AS1345+AS1342-AS1382</f>
        <v>0</v>
      </c>
      <c r="AT1388" s="963" t="str">
        <f>IF(AS1389=AT1389,"〇","×")</f>
        <v>〇</v>
      </c>
      <c r="AU1388" s="964"/>
      <c r="AV1388" s="965"/>
      <c r="AW1388" s="64" t="s">
        <v>15</v>
      </c>
      <c r="AX1388" s="8">
        <f>AX1387+AX1386+AX1385+AX1384+AX1378+AX1374+AX1370+AX1366+AX1362+AX1358+AX1354+AX1351+AX1348+AX1345+AX1342-AX1382</f>
        <v>0</v>
      </c>
      <c r="AY1388" s="963" t="str">
        <f>IF(AX1389=AY1389,"〇","×")</f>
        <v>〇</v>
      </c>
      <c r="AZ1388" s="964"/>
      <c r="BA1388" s="965"/>
      <c r="BB1388" s="64" t="s">
        <v>15</v>
      </c>
      <c r="BC1388" s="8">
        <f>BC1387+BC1386+BC1385+BC1384+BC1378+BC1374+BC1370+BC1366+BC1362+BC1358+BC1354+BC1351+BC1348+BC1345+BC1342-BC1382</f>
        <v>0</v>
      </c>
      <c r="BD1388" s="963" t="str">
        <f>IF(BC1389=BD1389,"〇","×")</f>
        <v>〇</v>
      </c>
      <c r="BE1388" s="964"/>
      <c r="BF1388" s="965"/>
      <c r="BG1388" s="64" t="s">
        <v>15</v>
      </c>
      <c r="BH1388" s="8">
        <f>BH1387+BH1386+BH1385+BH1384+BH1378+BH1374+BH1370+BH1366+BH1362+BH1358+BH1354+BH1351+BH1348+BH1345+BH1342-BH1382</f>
        <v>0</v>
      </c>
      <c r="BI1388" s="963" t="str">
        <f>IF(BH1389=BI1389,"〇","×")</f>
        <v>〇</v>
      </c>
      <c r="BJ1388" s="964"/>
      <c r="BK1388" s="965"/>
      <c r="BL1388" s="64" t="s">
        <v>15</v>
      </c>
      <c r="BM1388" s="8">
        <f>BM1358</f>
        <v>0</v>
      </c>
      <c r="BN1388" s="963" t="str">
        <f>IF(BM1389=BN1389,"〇","×")</f>
        <v>〇</v>
      </c>
      <c r="BO1388" s="964"/>
      <c r="BP1388" s="965"/>
      <c r="BQ1388" s="64" t="s">
        <v>15</v>
      </c>
      <c r="BR1388" s="8">
        <f>BR1358</f>
        <v>0</v>
      </c>
      <c r="BS1388" s="963" t="str">
        <f>IF(BR1389=BS1389,"〇","×")</f>
        <v>〇</v>
      </c>
      <c r="BT1388" s="964"/>
      <c r="BU1388" s="965"/>
      <c r="BV1388" s="64" t="s">
        <v>15</v>
      </c>
      <c r="BW1388" s="8">
        <f>BW1358</f>
        <v>0</v>
      </c>
      <c r="BX1388" s="963" t="str">
        <f>IF(BW1389=BX1389,"〇","×")</f>
        <v>〇</v>
      </c>
      <c r="BY1388" s="964"/>
      <c r="BZ1388" s="965"/>
      <c r="CA1388" s="551">
        <f>BW1388+BR1388+BM1388+BH1388+BC1388+AX1388+AS1388+AN1388+AI1388+AD1388+Y1388+T1388+O1388+J1388+E1388</f>
        <v>841390</v>
      </c>
      <c r="CB1388" s="292"/>
      <c r="CC1388" s="697"/>
    </row>
    <row r="1389" spans="1:81" ht="18" customHeight="1" thickBot="1">
      <c r="A1389" s="1180"/>
      <c r="B1389" s="1149"/>
      <c r="C1389" s="1150"/>
      <c r="D1389" s="65" t="s">
        <v>100</v>
      </c>
      <c r="E1389" s="27">
        <f>E1387+E1386+E1385+E1384+E1377+E1373+E1369+E1365+E1361+E1357+E1353+E1350+E1347+E1344+E1341-E1381</f>
        <v>182338</v>
      </c>
      <c r="F1389" s="981">
        <f>E1388+G1385/F1341+H1385/F1341</f>
        <v>182338</v>
      </c>
      <c r="G1389" s="982"/>
      <c r="H1389" s="359"/>
      <c r="I1389" s="65" t="s">
        <v>100</v>
      </c>
      <c r="J1389" s="27">
        <f>J1387+J1386+J1385+J1384+J1377+J1373+J1369+J1365+J1361+J1357+J1353+J1350+J1347+J1344+J1341-J1381</f>
        <v>182970</v>
      </c>
      <c r="K1389" s="981">
        <f>J1388+L1385/K1341+M1385/K1341</f>
        <v>182970</v>
      </c>
      <c r="L1389" s="982"/>
      <c r="M1389" s="365"/>
      <c r="N1389" s="65" t="s">
        <v>100</v>
      </c>
      <c r="O1389" s="27">
        <f>O1387+O1386+O1385+O1384+O1377+O1373+O1369+O1365+O1361+O1357+O1353+O1350+O1347+O1344+O1341-O1381</f>
        <v>183350</v>
      </c>
      <c r="P1389" s="981">
        <f>O1388+Q1385/P1341+R1385/P1341</f>
        <v>183350</v>
      </c>
      <c r="Q1389" s="982"/>
      <c r="R1389" s="359"/>
      <c r="S1389" s="65" t="s">
        <v>100</v>
      </c>
      <c r="T1389" s="27">
        <f>T1387+T1386+T1385+T1384+T1377+T1373+T1369+T1365+T1361+T1357+T1353+T1350+T1347+T1344+T1341-T1381</f>
        <v>180948</v>
      </c>
      <c r="U1389" s="981">
        <f>T1388+V1385/U1341+W1385/U1341</f>
        <v>180948</v>
      </c>
      <c r="V1389" s="982"/>
      <c r="W1389" s="359"/>
      <c r="X1389" s="65" t="s">
        <v>100</v>
      </c>
      <c r="Y1389" s="27">
        <f>Y1387+Y1386+Y1385+Y1384+Y1377+Y1373+Y1369+Y1365+Y1361+Y1357+Y1353+Y1350+Y1347+Y1344+Y1341-Y1381</f>
        <v>182028</v>
      </c>
      <c r="Z1389" s="981">
        <f>Y1388+AA1385/Z1341+AB1385/Z1341</f>
        <v>182028</v>
      </c>
      <c r="AA1389" s="982"/>
      <c r="AB1389" s="359"/>
      <c r="AC1389" s="65" t="s">
        <v>100</v>
      </c>
      <c r="AD1389" s="27">
        <f>AD1387+AD1386+AD1385+AD1384+AD1377+AD1373+AD1369+AD1365+AD1361+AD1357+AD1353+AD1350+AD1347+AD1344+AD1341-AD1381</f>
        <v>0</v>
      </c>
      <c r="AE1389" s="981">
        <f>AD1388+AF1385/AE1341+AG1385/AE1341</f>
        <v>0</v>
      </c>
      <c r="AF1389" s="982"/>
      <c r="AG1389" s="359"/>
      <c r="AH1389" s="65" t="s">
        <v>100</v>
      </c>
      <c r="AI1389" s="27">
        <f>AI1387+AI1386+AI1385+AI1384+AI1377+AI1373+AI1369+AI1365+AI1361+AI1357+AI1353+AI1350+AI1347+AI1344+AI1341-AI1381</f>
        <v>0</v>
      </c>
      <c r="AJ1389" s="981">
        <f>AI1388+AK1385/AJ1341+AL1385/AJ1341</f>
        <v>0</v>
      </c>
      <c r="AK1389" s="982"/>
      <c r="AL1389" s="359"/>
      <c r="AM1389" s="65" t="s">
        <v>100</v>
      </c>
      <c r="AN1389" s="27">
        <f>AN1387+AN1386+AN1385+AN1384+AN1377+AN1373+AN1369+AN1365+AN1361+AN1357+AN1353+AN1350+AN1347+AN1344+AN1341-AN1381</f>
        <v>0</v>
      </c>
      <c r="AO1389" s="981">
        <f>AN1388+AP1385/AO1341+AQ1385/AO1341</f>
        <v>0</v>
      </c>
      <c r="AP1389" s="982"/>
      <c r="AQ1389" s="359"/>
      <c r="AR1389" s="65" t="s">
        <v>100</v>
      </c>
      <c r="AS1389" s="27">
        <f>AS1387+AS1386+AS1385+AS1384+AS1377+AS1373+AS1369+AS1365+AS1361+AS1357+AS1353+AS1350+AS1347+AS1344+AS1341-AS1381</f>
        <v>0</v>
      </c>
      <c r="AT1389" s="981">
        <f>AS1388+AU1385/AT1341+AV1385/AT1341</f>
        <v>0</v>
      </c>
      <c r="AU1389" s="982"/>
      <c r="AV1389" s="359"/>
      <c r="AW1389" s="65" t="s">
        <v>100</v>
      </c>
      <c r="AX1389" s="27">
        <f>AX1387+AX1386+AX1385+AX1384+AX1377+AX1373+AX1369+AX1365+AX1361+AX1357+AX1353+AX1350+AX1347+AX1344+AX1341-AX1381</f>
        <v>0</v>
      </c>
      <c r="AY1389" s="981">
        <f>AX1388+AZ1385/AY1341+BA1385/AY1341</f>
        <v>0</v>
      </c>
      <c r="AZ1389" s="982"/>
      <c r="BA1389" s="359"/>
      <c r="BB1389" s="65" t="s">
        <v>100</v>
      </c>
      <c r="BC1389" s="27">
        <f>BC1387+BC1386+BC1385+BC1384+BC1377+BC1373+BC1369+BC1365+BC1361+BC1357+BC1353+BC1350+BC1347+BC1344+BC1341-BC1381</f>
        <v>0</v>
      </c>
      <c r="BD1389" s="981">
        <f>BC1388+BE1385/BD1341+BF1385/BD1341</f>
        <v>0</v>
      </c>
      <c r="BE1389" s="982"/>
      <c r="BF1389" s="359"/>
      <c r="BG1389" s="65" t="s">
        <v>100</v>
      </c>
      <c r="BH1389" s="27">
        <f>BH1387+BH1386+BH1385+BH1384+BH1377+BH1373+BH1369+BH1365+BH1361+BH1357+BH1353+BH1350+BH1347+BH1344+BH1341-BH1381</f>
        <v>0</v>
      </c>
      <c r="BI1389" s="981">
        <f>BH1388+BJ1385/BI1341+BK1385/BI1341</f>
        <v>0</v>
      </c>
      <c r="BJ1389" s="982"/>
      <c r="BK1389" s="365"/>
      <c r="BL1389" s="65" t="s">
        <v>100</v>
      </c>
      <c r="BM1389" s="27">
        <f>BM1357</f>
        <v>0</v>
      </c>
      <c r="BN1389" s="981">
        <f>BM1388+BO1385/BN1341+BP1385/BN1341</f>
        <v>0</v>
      </c>
      <c r="BO1389" s="982"/>
      <c r="BP1389" s="359"/>
      <c r="BQ1389" s="65" t="s">
        <v>100</v>
      </c>
      <c r="BR1389" s="27">
        <f>BR1357</f>
        <v>0</v>
      </c>
      <c r="BS1389" s="981">
        <f>BR1388+BT1385/BS1341+BU1385/BS1341</f>
        <v>0</v>
      </c>
      <c r="BT1389" s="982"/>
      <c r="BU1389" s="359"/>
      <c r="BV1389" s="65" t="s">
        <v>100</v>
      </c>
      <c r="BW1389" s="27">
        <f>BW1357</f>
        <v>0</v>
      </c>
      <c r="BX1389" s="981">
        <f>BW1388+BY1385/BX1341+BZ1385/BX1341</f>
        <v>0</v>
      </c>
      <c r="BY1389" s="982"/>
      <c r="BZ1389" s="359"/>
      <c r="CA1389" s="552">
        <f>BW1389+BR1389+BM1389+BH1389+BC1389+AX1389+AS1389+AN1389+AI1389+AD1389+Y1389+T1389+O1389+J1389+E1389</f>
        <v>911634</v>
      </c>
      <c r="CB1389" s="293"/>
      <c r="CC1389" s="698"/>
    </row>
    <row r="1390" spans="1:81" ht="18" customHeight="1" thickTop="1">
      <c r="A1390" s="1180"/>
      <c r="B1390" s="1128" t="s">
        <v>227</v>
      </c>
      <c r="C1390" s="1129"/>
      <c r="D1390" s="66" t="s">
        <v>17</v>
      </c>
      <c r="E1390" s="74">
        <f>IF(E1341="","",職員設定!$L$32)</f>
        <v>160000</v>
      </c>
      <c r="F1390" s="114"/>
      <c r="G1390" s="291"/>
      <c r="H1390" s="67"/>
      <c r="I1390" s="66" t="s">
        <v>17</v>
      </c>
      <c r="J1390" s="74">
        <f>IF(J1341="","",職員設定!$L$32)</f>
        <v>160000</v>
      </c>
      <c r="K1390" s="114"/>
      <c r="L1390" s="291"/>
      <c r="M1390" s="291"/>
      <c r="N1390" s="66" t="s">
        <v>17</v>
      </c>
      <c r="O1390" s="74">
        <f>IF(O1341="","",職員設定!$L$32)</f>
        <v>160000</v>
      </c>
      <c r="P1390" s="950" t="s">
        <v>222</v>
      </c>
      <c r="Q1390" s="951"/>
      <c r="R1390" s="952"/>
      <c r="S1390" s="66" t="s">
        <v>17</v>
      </c>
      <c r="T1390" s="74">
        <f>IF(T1341="","",職員設定!$L$32)</f>
        <v>160000</v>
      </c>
      <c r="U1390" s="950" t="s">
        <v>222</v>
      </c>
      <c r="V1390" s="951"/>
      <c r="W1390" s="952"/>
      <c r="X1390" s="66" t="s">
        <v>17</v>
      </c>
      <c r="Y1390" s="74">
        <f>IF(Y1341="","",職員設定!$L$32)</f>
        <v>160000</v>
      </c>
      <c r="Z1390" s="950" t="s">
        <v>222</v>
      </c>
      <c r="AA1390" s="951"/>
      <c r="AB1390" s="952"/>
      <c r="AC1390" s="66" t="s">
        <v>17</v>
      </c>
      <c r="AD1390" s="74" t="str">
        <f>IF(AD1341="","",職員設定!$L$32)</f>
        <v/>
      </c>
      <c r="AE1390" s="950" t="s">
        <v>222</v>
      </c>
      <c r="AF1390" s="951"/>
      <c r="AG1390" s="952"/>
      <c r="AH1390" s="66" t="s">
        <v>17</v>
      </c>
      <c r="AI1390" s="74" t="str">
        <f>IF(AI1341="","",職員設定!$L$32)</f>
        <v/>
      </c>
      <c r="AJ1390" s="950" t="s">
        <v>222</v>
      </c>
      <c r="AK1390" s="951"/>
      <c r="AL1390" s="952"/>
      <c r="AM1390" s="66" t="s">
        <v>17</v>
      </c>
      <c r="AN1390" s="74" t="str">
        <f>IF(AN1341="","",職員設定!$L$32)</f>
        <v/>
      </c>
      <c r="AO1390" s="950" t="s">
        <v>222</v>
      </c>
      <c r="AP1390" s="951"/>
      <c r="AQ1390" s="952"/>
      <c r="AR1390" s="66" t="s">
        <v>17</v>
      </c>
      <c r="AS1390" s="74" t="str">
        <f>IF(AS1341="","",職員設定!$L$32)</f>
        <v/>
      </c>
      <c r="AT1390" s="950" t="s">
        <v>222</v>
      </c>
      <c r="AU1390" s="951"/>
      <c r="AV1390" s="952"/>
      <c r="AW1390" s="66" t="s">
        <v>17</v>
      </c>
      <c r="AX1390" s="74" t="str">
        <f>IF(AX1341="","",職員設定!$L$32)</f>
        <v/>
      </c>
      <c r="AY1390" s="950" t="s">
        <v>222</v>
      </c>
      <c r="AZ1390" s="951"/>
      <c r="BA1390" s="952"/>
      <c r="BB1390" s="66" t="s">
        <v>17</v>
      </c>
      <c r="BC1390" s="74" t="str">
        <f>IF(BC1341="","",職員設定!$L$32)</f>
        <v/>
      </c>
      <c r="BD1390" s="950" t="s">
        <v>222</v>
      </c>
      <c r="BE1390" s="951"/>
      <c r="BF1390" s="952"/>
      <c r="BG1390" s="66" t="s">
        <v>17</v>
      </c>
      <c r="BH1390" s="74" t="str">
        <f>IF(BH1341="","",職員設定!$L$32)</f>
        <v/>
      </c>
      <c r="BI1390" s="950" t="s">
        <v>222</v>
      </c>
      <c r="BJ1390" s="951"/>
      <c r="BK1390" s="952"/>
      <c r="BL1390" s="66"/>
      <c r="BM1390" s="74"/>
      <c r="BN1390" s="950" t="s">
        <v>222</v>
      </c>
      <c r="BO1390" s="951"/>
      <c r="BP1390" s="952"/>
      <c r="BQ1390" s="66"/>
      <c r="BR1390" s="74"/>
      <c r="BS1390" s="950" t="s">
        <v>222</v>
      </c>
      <c r="BT1390" s="951"/>
      <c r="BU1390" s="952"/>
      <c r="BV1390" s="66"/>
      <c r="BW1390" s="74"/>
      <c r="BX1390" s="950" t="s">
        <v>222</v>
      </c>
      <c r="BY1390" s="951"/>
      <c r="BZ1390" s="952"/>
      <c r="CA1390" s="294"/>
      <c r="CB1390" s="1008" t="s">
        <v>223</v>
      </c>
      <c r="CC1390" s="1010" t="s">
        <v>224</v>
      </c>
    </row>
    <row r="1391" spans="1:81" ht="18" customHeight="1">
      <c r="A1391" s="1180"/>
      <c r="B1391" s="1130"/>
      <c r="C1391" s="1131"/>
      <c r="D1391" s="68" t="s">
        <v>63</v>
      </c>
      <c r="E1391" s="34">
        <v>160000</v>
      </c>
      <c r="F1391" s="1120" t="s">
        <v>104</v>
      </c>
      <c r="G1391" s="1121"/>
      <c r="H1391" s="1148"/>
      <c r="I1391" s="68" t="s">
        <v>63</v>
      </c>
      <c r="J1391" s="34">
        <f>IF(J1341="","",E1391)</f>
        <v>160000</v>
      </c>
      <c r="K1391" s="1120" t="s">
        <v>104</v>
      </c>
      <c r="L1391" s="1121"/>
      <c r="M1391" s="759"/>
      <c r="N1391" s="68" t="s">
        <v>63</v>
      </c>
      <c r="O1391" s="34">
        <f>IF(O1341="","",J1391)</f>
        <v>160000</v>
      </c>
      <c r="P1391" s="1006" t="s">
        <v>221</v>
      </c>
      <c r="Q1391" s="1007"/>
      <c r="R1391" s="537"/>
      <c r="S1391" s="68" t="s">
        <v>63</v>
      </c>
      <c r="T1391" s="34">
        <f>IF(T1341="","",O1391)</f>
        <v>160000</v>
      </c>
      <c r="U1391" s="1006" t="s">
        <v>221</v>
      </c>
      <c r="V1391" s="1007"/>
      <c r="W1391" s="537"/>
      <c r="X1391" s="68" t="s">
        <v>63</v>
      </c>
      <c r="Y1391" s="34">
        <f>IF(Y1341="","",T1391)</f>
        <v>160000</v>
      </c>
      <c r="Z1391" s="1006" t="s">
        <v>221</v>
      </c>
      <c r="AA1391" s="1007"/>
      <c r="AB1391" s="537"/>
      <c r="AC1391" s="68" t="s">
        <v>63</v>
      </c>
      <c r="AD1391" s="34" t="str">
        <f>IF(AD1341="","",Y1391)</f>
        <v/>
      </c>
      <c r="AE1391" s="1006" t="s">
        <v>221</v>
      </c>
      <c r="AF1391" s="1007"/>
      <c r="AG1391" s="537"/>
      <c r="AH1391" s="68" t="s">
        <v>63</v>
      </c>
      <c r="AI1391" s="34" t="str">
        <f>IF(AI1341="","",AD1391)</f>
        <v/>
      </c>
      <c r="AJ1391" s="1006" t="s">
        <v>221</v>
      </c>
      <c r="AK1391" s="1007"/>
      <c r="AL1391" s="537"/>
      <c r="AM1391" s="68" t="s">
        <v>63</v>
      </c>
      <c r="AN1391" s="34" t="str">
        <f>IF(AN1341="","",AI1391)</f>
        <v/>
      </c>
      <c r="AO1391" s="1006" t="s">
        <v>221</v>
      </c>
      <c r="AP1391" s="1007"/>
      <c r="AQ1391" s="537"/>
      <c r="AR1391" s="68" t="s">
        <v>63</v>
      </c>
      <c r="AS1391" s="34" t="str">
        <f>IF(AS1341="","",AN1391)</f>
        <v/>
      </c>
      <c r="AT1391" s="1006" t="s">
        <v>221</v>
      </c>
      <c r="AU1391" s="1007"/>
      <c r="AV1391" s="537"/>
      <c r="AW1391" s="68" t="s">
        <v>63</v>
      </c>
      <c r="AX1391" s="34" t="str">
        <f>IF(AX1341="","",AS1391)</f>
        <v/>
      </c>
      <c r="AY1391" s="1006" t="s">
        <v>221</v>
      </c>
      <c r="AZ1391" s="1007"/>
      <c r="BA1391" s="537"/>
      <c r="BB1391" s="68" t="s">
        <v>63</v>
      </c>
      <c r="BC1391" s="34" t="str">
        <f>IF(BC1341="","",AX1391)</f>
        <v/>
      </c>
      <c r="BD1391" s="1006" t="s">
        <v>221</v>
      </c>
      <c r="BE1391" s="1007"/>
      <c r="BF1391" s="537"/>
      <c r="BG1391" s="68" t="s">
        <v>63</v>
      </c>
      <c r="BH1391" s="34" t="str">
        <f>IF(BH1341="","",BC1391)</f>
        <v/>
      </c>
      <c r="BI1391" s="1006" t="s">
        <v>221</v>
      </c>
      <c r="BJ1391" s="1007"/>
      <c r="BK1391" s="537"/>
      <c r="BL1391" s="68"/>
      <c r="BM1391" s="28"/>
      <c r="BN1391" s="529"/>
      <c r="BO1391" s="527"/>
      <c r="BP1391" s="408"/>
      <c r="BQ1391" s="68"/>
      <c r="BR1391" s="28"/>
      <c r="BS1391" s="529"/>
      <c r="BT1391" s="527"/>
      <c r="BU1391" s="408"/>
      <c r="BV1391" s="68"/>
      <c r="BW1391" s="28"/>
      <c r="BX1391" s="529"/>
      <c r="BY1391" s="527"/>
      <c r="BZ1391" s="408"/>
      <c r="CA1391" s="295"/>
      <c r="CB1391" s="1009"/>
      <c r="CC1391" s="1011"/>
    </row>
    <row r="1392" spans="1:81" ht="18" customHeight="1">
      <c r="A1392" s="1180"/>
      <c r="B1392" s="1130"/>
      <c r="C1392" s="1131"/>
      <c r="D1392" s="68" t="s">
        <v>18</v>
      </c>
      <c r="E1392" s="10">
        <f>IF(E1390="","",(E1391-E1390)*F1341)</f>
        <v>0</v>
      </c>
      <c r="F1392" s="498"/>
      <c r="G1392" s="569">
        <f>ROUND(IF(E1392="",0,E1392*E4*F1341+E1392*G4*F1341),0)</f>
        <v>0</v>
      </c>
      <c r="H1392" s="450"/>
      <c r="I1392" s="68" t="s">
        <v>18</v>
      </c>
      <c r="J1392" s="10">
        <f>IF(J1390="","",(J1391-J1390)*K1341)</f>
        <v>0</v>
      </c>
      <c r="K1392" s="498"/>
      <c r="L1392" s="569">
        <f>ROUND(IF(J1392="",0,J1392*J4*K1341+J1392*L4*K1341),0)</f>
        <v>0</v>
      </c>
      <c r="M1392" s="450"/>
      <c r="N1392" s="68" t="s">
        <v>18</v>
      </c>
      <c r="O1392" s="10">
        <f>IF(O1390="","",(O1391-O1390)*P1341)</f>
        <v>0</v>
      </c>
      <c r="P1392" s="144"/>
      <c r="Q1392" s="569">
        <f>ROUND(IF(O1392="",0,O1392*O4*P1341+O1392*Q4*P1341),0)</f>
        <v>0</v>
      </c>
      <c r="R1392" s="520">
        <f>ROUND(IF(R1391="",0,R1391*O4*P1341+R1391*Q4*P1341),0)</f>
        <v>0</v>
      </c>
      <c r="S1392" s="68" t="s">
        <v>18</v>
      </c>
      <c r="T1392" s="10">
        <f>IF(T1390="","",(T1391-T1390)*U1341)</f>
        <v>0</v>
      </c>
      <c r="U1392" s="144"/>
      <c r="V1392" s="569">
        <f>ROUND(IF(T1392="",0,T1392*T4*U1341+T1392*V4*U1341),0)</f>
        <v>0</v>
      </c>
      <c r="W1392" s="520">
        <f>ROUND(IF(W1391="",0,W1391*T4*U1341+W1391*V4*U1341),0)</f>
        <v>0</v>
      </c>
      <c r="X1392" s="68" t="s">
        <v>18</v>
      </c>
      <c r="Y1392" s="10">
        <f>IF(Y1390="","",(Y1391-Y1390)*Z1341)</f>
        <v>0</v>
      </c>
      <c r="Z1392" s="144"/>
      <c r="AA1392" s="569">
        <f>ROUND(IF(Y1392="",0,Y1392*Y4*Z1341+Y1392*AA4*Z1341),0)</f>
        <v>0</v>
      </c>
      <c r="AB1392" s="520">
        <f>ROUND(IF(AB1391="",0,AB1391*Y4*Z1341+AB1391*AA4*Z1341),0)</f>
        <v>0</v>
      </c>
      <c r="AC1392" s="68" t="s">
        <v>18</v>
      </c>
      <c r="AD1392" s="10" t="str">
        <f>IF(AD1390="","",(AD1391-AD1390)*AE1341)</f>
        <v/>
      </c>
      <c r="AE1392" s="144"/>
      <c r="AF1392" s="569">
        <f>ROUND(IF(AD1392="",0,AD1392*AD4*AE1341+AD1392*AF4*AE1341),0)</f>
        <v>0</v>
      </c>
      <c r="AG1392" s="520">
        <f>ROUND(IF(AG1391="",0,AG1391*AD4*AE1341+AG1391*AF4*AE1341),0)</f>
        <v>0</v>
      </c>
      <c r="AH1392" s="68" t="s">
        <v>18</v>
      </c>
      <c r="AI1392" s="10" t="str">
        <f>IF(AI1390="","",(AI1391-AI1390)*AJ1341)</f>
        <v/>
      </c>
      <c r="AJ1392" s="144"/>
      <c r="AK1392" s="569">
        <f>ROUND(IF(AI1392="",0,AI1392*AI4*AJ1341+AI1392*AK4*AJ1341),0)</f>
        <v>0</v>
      </c>
      <c r="AL1392" s="520">
        <f>ROUND(IF(AL1391="",0,AL1391*AI4*AJ1341+AL1391*AK4*AJ1341),0)</f>
        <v>0</v>
      </c>
      <c r="AM1392" s="68" t="s">
        <v>18</v>
      </c>
      <c r="AN1392" s="10" t="str">
        <f>IF(AN1390="","",(AN1391-AN1390)*AO1341)</f>
        <v/>
      </c>
      <c r="AO1392" s="144"/>
      <c r="AP1392" s="569">
        <f>ROUND(IF(AN1392="",0,AN1392*AN4*AO1341+AN1392*AP4*AO1341),0)</f>
        <v>0</v>
      </c>
      <c r="AQ1392" s="520">
        <f>ROUND(IF(AQ1391="",0,AQ1391*AN4*AO1341+AQ1391*AP4*AO1341),0)</f>
        <v>0</v>
      </c>
      <c r="AR1392" s="68" t="s">
        <v>18</v>
      </c>
      <c r="AS1392" s="10" t="str">
        <f>IF(AS1390="","",(AS1391-AS1390)*AT1341)</f>
        <v/>
      </c>
      <c r="AT1392" s="144"/>
      <c r="AU1392" s="569">
        <f>ROUND(IF(AS1392="",0,AS1392*AS4*AT1341+AS1392*AU4*AT1341),0)</f>
        <v>0</v>
      </c>
      <c r="AV1392" s="520">
        <f>ROUND(IF(AV1391="",0,AV1391*AS4*AT1341+AV1391*AU4*AT1341),0)</f>
        <v>0</v>
      </c>
      <c r="AW1392" s="68" t="s">
        <v>18</v>
      </c>
      <c r="AX1392" s="10" t="str">
        <f>IF(AX1390="","",(AX1391-AX1390)*AY1341)</f>
        <v/>
      </c>
      <c r="AY1392" s="144"/>
      <c r="AZ1392" s="569">
        <f>ROUND(IF(AX1392="",0,AX1392*AX4*AY1341+AX1392*AZ4*AY1341),0)</f>
        <v>0</v>
      </c>
      <c r="BA1392" s="520">
        <f>ROUND(IF(BA1391="",0,BA1391*AX4*AY1341+BA1391*AZ4*AY1341),0)</f>
        <v>0</v>
      </c>
      <c r="BB1392" s="68" t="s">
        <v>18</v>
      </c>
      <c r="BC1392" s="10" t="str">
        <f>IF(BC1390="","",(BC1391-BC1390)*BD1341)</f>
        <v/>
      </c>
      <c r="BD1392" s="144"/>
      <c r="BE1392" s="569">
        <f>ROUND(IF(BC1392="",0,BC1392*BC4*BD1341+BC1392*BE4*BD1341),0)</f>
        <v>0</v>
      </c>
      <c r="BF1392" s="520">
        <f>ROUND(IF(BF1391="",0,BF1391*BC4*BD1341+BF1391*BE4*BD1341),0)</f>
        <v>0</v>
      </c>
      <c r="BG1392" s="68" t="s">
        <v>18</v>
      </c>
      <c r="BH1392" s="10" t="str">
        <f>IF(BH1390="","",(BH1391-BH1390)*BI1341)</f>
        <v/>
      </c>
      <c r="BI1392" s="144"/>
      <c r="BJ1392" s="569">
        <f>ROUND(IF(BH1392="",0,BH1392*BH4*BI1341+BH1392*BJ4*BI1341),0)</f>
        <v>0</v>
      </c>
      <c r="BK1392" s="520">
        <f>ROUND(IF(BK1391="",0,BK1391*BH4*BI1341+BK1391*BJ4*BI1341),0)</f>
        <v>0</v>
      </c>
      <c r="BL1392" s="1200" t="s">
        <v>18</v>
      </c>
      <c r="BM1392" s="760"/>
      <c r="BN1392" s="144"/>
      <c r="BO1392" s="565">
        <f>ROUND((BO1385*$BM$4+BO1385*$BO$4),0)</f>
        <v>0</v>
      </c>
      <c r="BP1392" s="567">
        <f>ROUND((BP1385*BM4+BP1385*BO4),0)</f>
        <v>0</v>
      </c>
      <c r="BQ1392" s="1200" t="s">
        <v>18</v>
      </c>
      <c r="BR1392" s="760"/>
      <c r="BS1392" s="144"/>
      <c r="BT1392" s="565">
        <f>ROUND((BT1385*$BR$4+BT1385*$BT$4),0)</f>
        <v>0</v>
      </c>
      <c r="BU1392" s="567">
        <f>ROUND((BU1385*BR4+BU1385*BT4),0)</f>
        <v>0</v>
      </c>
      <c r="BV1392" s="1200" t="s">
        <v>18</v>
      </c>
      <c r="BW1392" s="760"/>
      <c r="BX1392" s="144"/>
      <c r="BY1392" s="565">
        <f>ROUND((BY1385*$BW$4+BY1385*$BY$4),0)</f>
        <v>0</v>
      </c>
      <c r="BZ1392" s="567">
        <f>ROUND((BZ1385*BW4+BZ1385*BY4),0)</f>
        <v>0</v>
      </c>
      <c r="CA1392" s="296"/>
      <c r="CB1392" s="414">
        <f>BZ1392+BU1392+BP1392</f>
        <v>0</v>
      </c>
      <c r="CC1392" s="699">
        <f>BK1392+BF1392+BA1392+AV1392+AQ1392+AL1392+AG1392+AB1392+W1392+R1392</f>
        <v>0</v>
      </c>
    </row>
    <row r="1393" spans="1:81" ht="18" customHeight="1">
      <c r="A1393" s="1180"/>
      <c r="B1393" s="1130"/>
      <c r="C1393" s="1131"/>
      <c r="D1393" s="68" t="s">
        <v>103</v>
      </c>
      <c r="E1393" s="510" t="s">
        <v>115</v>
      </c>
      <c r="F1393" s="496"/>
      <c r="G1393" s="569">
        <f>ROUND(IF(E1393="対象外",0,E1392*E5*F1341),0)</f>
        <v>0</v>
      </c>
      <c r="H1393" s="450"/>
      <c r="I1393" s="68" t="s">
        <v>103</v>
      </c>
      <c r="J1393" s="510" t="s">
        <v>115</v>
      </c>
      <c r="K1393" s="496"/>
      <c r="L1393" s="569">
        <f>ROUND(IF(J1393="対象外",0,J1392*J5*K1341),0)</f>
        <v>0</v>
      </c>
      <c r="M1393" s="450"/>
      <c r="N1393" s="68" t="s">
        <v>103</v>
      </c>
      <c r="O1393" s="510" t="s">
        <v>115</v>
      </c>
      <c r="P1393" s="496"/>
      <c r="Q1393" s="569">
        <f>ROUND(IF(O1393="対象外",0,O1392*O5*P1341),0)</f>
        <v>0</v>
      </c>
      <c r="R1393" s="520">
        <f>ROUND(IF(OR(O1393="対象外",R1391=""),0,R1391*P1341*O5),0)</f>
        <v>0</v>
      </c>
      <c r="S1393" s="68" t="s">
        <v>103</v>
      </c>
      <c r="T1393" s="510" t="s">
        <v>115</v>
      </c>
      <c r="U1393" s="496"/>
      <c r="V1393" s="569">
        <f>ROUND(IF(T1393="対象外",0,T1392*T5*U1341),0)</f>
        <v>0</v>
      </c>
      <c r="W1393" s="520">
        <f>ROUND(IF(OR(T1393="対象外",W1391=""),0,W1391*U1341*T5),0)</f>
        <v>0</v>
      </c>
      <c r="X1393" s="68" t="s">
        <v>103</v>
      </c>
      <c r="Y1393" s="510" t="s">
        <v>115</v>
      </c>
      <c r="Z1393" s="496"/>
      <c r="AA1393" s="569">
        <f>ROUND(IF(Y1393="対象外",0,Y1392*Y5*Z1341),0)</f>
        <v>0</v>
      </c>
      <c r="AB1393" s="520">
        <f>ROUND(IF(OR(Y1393="対象外",AB1391=""),0,AB1391*Z1341*Y5),0)</f>
        <v>0</v>
      </c>
      <c r="AC1393" s="68" t="s">
        <v>103</v>
      </c>
      <c r="AD1393" s="510" t="s">
        <v>115</v>
      </c>
      <c r="AE1393" s="496"/>
      <c r="AF1393" s="569">
        <f>ROUND(IF(AD1393="対象外",0,AD1392*AD5*AE1341),0)</f>
        <v>0</v>
      </c>
      <c r="AG1393" s="520">
        <f>ROUND(IF(OR(AD1393="対象外",AG1391=""),0,AG1391*AE1341*AD5),0)</f>
        <v>0</v>
      </c>
      <c r="AH1393" s="68" t="s">
        <v>103</v>
      </c>
      <c r="AI1393" s="510" t="s">
        <v>115</v>
      </c>
      <c r="AJ1393" s="496"/>
      <c r="AK1393" s="569">
        <f>ROUND(IF(AI1393="対象外",0,AI1392*AI5*AJ1341),0)</f>
        <v>0</v>
      </c>
      <c r="AL1393" s="520">
        <f>ROUND(IF(OR(AI1393="対象外",AL1391=""),0,AL1391*AJ1341*AI5),0)</f>
        <v>0</v>
      </c>
      <c r="AM1393" s="68" t="s">
        <v>103</v>
      </c>
      <c r="AN1393" s="510" t="s">
        <v>115</v>
      </c>
      <c r="AO1393" s="496"/>
      <c r="AP1393" s="569">
        <f>ROUND(IF(AN1393="対象外",0,AN1392*AN5*AO1341),0)</f>
        <v>0</v>
      </c>
      <c r="AQ1393" s="520">
        <f>ROUND(IF(OR(AN1393="対象外",AQ1391=""),0,AQ1391*AO1341*AN5),0)</f>
        <v>0</v>
      </c>
      <c r="AR1393" s="68" t="s">
        <v>103</v>
      </c>
      <c r="AS1393" s="510" t="s">
        <v>115</v>
      </c>
      <c r="AT1393" s="496"/>
      <c r="AU1393" s="569">
        <f>ROUND(IF(AS1393="対象外",0,AS1392*AS5*AT1341),0)</f>
        <v>0</v>
      </c>
      <c r="AV1393" s="520">
        <f>ROUND(IF(OR(AS1393="対象外",AV1391=""),0,AV1391*AT1341*AS5),0)</f>
        <v>0</v>
      </c>
      <c r="AW1393" s="68" t="s">
        <v>103</v>
      </c>
      <c r="AX1393" s="510" t="s">
        <v>115</v>
      </c>
      <c r="AY1393" s="496"/>
      <c r="AZ1393" s="569">
        <f>ROUND(IF(AX1393="対象外",0,AX1392*AX5*AY1341),0)</f>
        <v>0</v>
      </c>
      <c r="BA1393" s="520">
        <f>ROUND(IF(OR(AX1393="対象外",BA1391=""),0,BA1391*AY1341*AX5),0)</f>
        <v>0</v>
      </c>
      <c r="BB1393" s="68" t="s">
        <v>103</v>
      </c>
      <c r="BC1393" s="510" t="s">
        <v>115</v>
      </c>
      <c r="BD1393" s="496"/>
      <c r="BE1393" s="569">
        <f>ROUND(IF(BC1393="対象外",0,BC1392*BC5*BD1341),0)</f>
        <v>0</v>
      </c>
      <c r="BF1393" s="520">
        <f>ROUND(IF(OR(BC1393="対象外",BF1391=""),0,BF1391*BD1341*BC5),0)</f>
        <v>0</v>
      </c>
      <c r="BG1393" s="68" t="s">
        <v>103</v>
      </c>
      <c r="BH1393" s="510" t="s">
        <v>115</v>
      </c>
      <c r="BI1393" s="496"/>
      <c r="BJ1393" s="569">
        <f>ROUND(IF(BH1393="対象外",0,BH1392*BH5*BI1341),0)</f>
        <v>0</v>
      </c>
      <c r="BK1393" s="520">
        <f>ROUND(IF(OR(BH1393="対象外",BK1391=""),0,BK1391*BI1341*BH5),0)</f>
        <v>0</v>
      </c>
      <c r="BL1393" s="68" t="s">
        <v>103</v>
      </c>
      <c r="BM1393" s="510" t="s">
        <v>115</v>
      </c>
      <c r="BN1393" s="496"/>
      <c r="BO1393" s="565">
        <f>ROUND(IF(BM1393="対象",BO1385*$BM$5,0),0)</f>
        <v>0</v>
      </c>
      <c r="BP1393" s="567">
        <f>ROUND(IF(BM1393="対象外",0,BP1385*BM5),0)</f>
        <v>0</v>
      </c>
      <c r="BQ1393" s="68" t="s">
        <v>103</v>
      </c>
      <c r="BR1393" s="510" t="s">
        <v>115</v>
      </c>
      <c r="BS1393" s="496"/>
      <c r="BT1393" s="565">
        <f>ROUND(IF(BR1393="対象",BT1385*$BR$5,0),0)</f>
        <v>0</v>
      </c>
      <c r="BU1393" s="567">
        <f>ROUND(IF(BR1393="対象外",0,BU1385*BR5),0)</f>
        <v>0</v>
      </c>
      <c r="BV1393" s="68" t="s">
        <v>103</v>
      </c>
      <c r="BW1393" s="510" t="s">
        <v>115</v>
      </c>
      <c r="BX1393" s="496"/>
      <c r="BY1393" s="565">
        <f>ROUND(IF(BW1393="対象",BY1385*$BW$5,0),0)</f>
        <v>0</v>
      </c>
      <c r="BZ1393" s="567">
        <f>ROUND(IF(BW1393="対象外",0,BZ1385*BW5),0)</f>
        <v>0</v>
      </c>
      <c r="CA1393" s="296"/>
      <c r="CB1393" s="414">
        <f>BZ1393+BU1393+BP1393</f>
        <v>0</v>
      </c>
      <c r="CC1393" s="700">
        <f>BK1393+BF1393+BA1393+AV1393+AQ1393+AL1393+AG1393+AB1393+W1393+R1393</f>
        <v>0</v>
      </c>
    </row>
    <row r="1394" spans="1:81" ht="18" customHeight="1">
      <c r="A1394" s="1180"/>
      <c r="B1394" s="1130"/>
      <c r="C1394" s="1131"/>
      <c r="D1394" s="69" t="s">
        <v>102</v>
      </c>
      <c r="E1394" s="30"/>
      <c r="F1394" s="496"/>
      <c r="G1394" s="569">
        <f>ROUND(G1385*E3,0)</f>
        <v>30</v>
      </c>
      <c r="H1394" s="450"/>
      <c r="I1394" s="69" t="s">
        <v>102</v>
      </c>
      <c r="J1394" s="30"/>
      <c r="K1394" s="496"/>
      <c r="L1394" s="569">
        <f>ROUND(L1385*J3,0)</f>
        <v>30</v>
      </c>
      <c r="M1394" s="450"/>
      <c r="N1394" s="69" t="s">
        <v>102</v>
      </c>
      <c r="O1394" s="30"/>
      <c r="P1394" s="496"/>
      <c r="Q1394" s="569">
        <f>ROUND(Q1385*O3,0)</f>
        <v>31</v>
      </c>
      <c r="R1394" s="571">
        <f>ROUND(R1385*O3,0)</f>
        <v>12</v>
      </c>
      <c r="S1394" s="69" t="s">
        <v>102</v>
      </c>
      <c r="T1394" s="30"/>
      <c r="U1394" s="496"/>
      <c r="V1394" s="569">
        <f>ROUND(V1385*T3,0)</f>
        <v>30</v>
      </c>
      <c r="W1394" s="571">
        <f>ROUND(W1385*T3,0)</f>
        <v>12</v>
      </c>
      <c r="X1394" s="69" t="s">
        <v>102</v>
      </c>
      <c r="Y1394" s="30"/>
      <c r="Z1394" s="496"/>
      <c r="AA1394" s="569">
        <f>ROUND(AA1385*Y3,0)</f>
        <v>30</v>
      </c>
      <c r="AB1394" s="571">
        <f>ROUND(AB1385*Y3,0)</f>
        <v>12</v>
      </c>
      <c r="AC1394" s="69" t="s">
        <v>102</v>
      </c>
      <c r="AD1394" s="30"/>
      <c r="AE1394" s="496"/>
      <c r="AF1394" s="569">
        <f>ROUND(AF1385*AD3,0)</f>
        <v>0</v>
      </c>
      <c r="AG1394" s="571">
        <f>ROUND(AG1385*AD3,0)</f>
        <v>0</v>
      </c>
      <c r="AH1394" s="69" t="s">
        <v>102</v>
      </c>
      <c r="AI1394" s="30"/>
      <c r="AJ1394" s="496"/>
      <c r="AK1394" s="569">
        <f>ROUND(AK1385*AI3,0)</f>
        <v>0</v>
      </c>
      <c r="AL1394" s="571">
        <f>ROUND(AL1385*AI3,0)</f>
        <v>0</v>
      </c>
      <c r="AM1394" s="69" t="s">
        <v>102</v>
      </c>
      <c r="AN1394" s="30"/>
      <c r="AO1394" s="496"/>
      <c r="AP1394" s="569">
        <f>ROUND(AP1385*AN3,0)</f>
        <v>0</v>
      </c>
      <c r="AQ1394" s="571">
        <f>ROUND(AQ1385*AN3,0)</f>
        <v>0</v>
      </c>
      <c r="AR1394" s="69" t="s">
        <v>102</v>
      </c>
      <c r="AS1394" s="30"/>
      <c r="AT1394" s="496"/>
      <c r="AU1394" s="569">
        <f>ROUND(AU1385*AS3,0)</f>
        <v>0</v>
      </c>
      <c r="AV1394" s="571">
        <f>ROUND(AV1385*AS3,0)</f>
        <v>0</v>
      </c>
      <c r="AW1394" s="69" t="s">
        <v>102</v>
      </c>
      <c r="AX1394" s="30"/>
      <c r="AY1394" s="496"/>
      <c r="AZ1394" s="569">
        <f>ROUND(AZ1385*AX3,0)</f>
        <v>0</v>
      </c>
      <c r="BA1394" s="571">
        <f>ROUND(BA1385*AX3,0)</f>
        <v>0</v>
      </c>
      <c r="BB1394" s="69" t="s">
        <v>102</v>
      </c>
      <c r="BC1394" s="30"/>
      <c r="BD1394" s="496"/>
      <c r="BE1394" s="569">
        <f>ROUNDDOWN(BE1385*BC3,0)</f>
        <v>0</v>
      </c>
      <c r="BF1394" s="571">
        <f>ROUND(BF1385*BC3,0)</f>
        <v>0</v>
      </c>
      <c r="BG1394" s="69" t="s">
        <v>102</v>
      </c>
      <c r="BH1394" s="30"/>
      <c r="BI1394" s="496"/>
      <c r="BJ1394" s="569">
        <f>ROUNDDOWN(BJ1385*BH3,0)</f>
        <v>0</v>
      </c>
      <c r="BK1394" s="571">
        <f>ROUND(BK1385*BH3,0)</f>
        <v>0</v>
      </c>
      <c r="BL1394" s="69" t="s">
        <v>102</v>
      </c>
      <c r="BM1394" s="30"/>
      <c r="BN1394" s="496"/>
      <c r="BO1394" s="565">
        <f>ROUND(BO1385*$BM$3,0)</f>
        <v>0</v>
      </c>
      <c r="BP1394" s="567">
        <f>ROUND(BP1385*BM3,0)</f>
        <v>0</v>
      </c>
      <c r="BQ1394" s="69" t="s">
        <v>102</v>
      </c>
      <c r="BR1394" s="30"/>
      <c r="BS1394" s="496"/>
      <c r="BT1394" s="565">
        <f>ROUND(BT1385*$BR$3,0)</f>
        <v>0</v>
      </c>
      <c r="BU1394" s="567">
        <f>ROUND(BU1385*BR3,0)</f>
        <v>0</v>
      </c>
      <c r="BV1394" s="69" t="s">
        <v>102</v>
      </c>
      <c r="BW1394" s="30"/>
      <c r="BX1394" s="496"/>
      <c r="BY1394" s="565">
        <f>ROUND(BY1385*$BW$3,0)</f>
        <v>0</v>
      </c>
      <c r="BZ1394" s="567">
        <f>ROUND(BZ1385*BW3,0)</f>
        <v>0</v>
      </c>
      <c r="CA1394" s="297"/>
      <c r="CB1394" s="414">
        <f>BZ1394+BU1394+BP1394</f>
        <v>0</v>
      </c>
      <c r="CC1394" s="699">
        <f>BK1394+BF1394+BA1394+AV1394+AQ1394+AL1394+AG1394+AB1394+W1394+R1394</f>
        <v>36</v>
      </c>
    </row>
    <row r="1395" spans="1:81" ht="18" customHeight="1" thickBot="1">
      <c r="A1395" s="1180"/>
      <c r="B1395" s="1132"/>
      <c r="C1395" s="1133"/>
      <c r="D1395" s="70" t="s">
        <v>101</v>
      </c>
      <c r="E1395" s="511" t="s">
        <v>23</v>
      </c>
      <c r="F1395" s="497"/>
      <c r="G1395" s="570">
        <f>ROUND(IF(E1395="対象外",0,G1385*G3),0)</f>
        <v>95</v>
      </c>
      <c r="H1395" s="451"/>
      <c r="I1395" s="456" t="s">
        <v>101</v>
      </c>
      <c r="J1395" s="511" t="s">
        <v>23</v>
      </c>
      <c r="K1395" s="497"/>
      <c r="L1395" s="570">
        <f>ROUND(IF(J1395="対象外",0,L1385*L3),0)</f>
        <v>95</v>
      </c>
      <c r="M1395" s="451"/>
      <c r="N1395" s="70" t="s">
        <v>101</v>
      </c>
      <c r="O1395" s="511" t="s">
        <v>23</v>
      </c>
      <c r="P1395" s="497"/>
      <c r="Q1395" s="570">
        <f>ROUND(IF(O1395="対象外",0,Q1385*Q3),0)</f>
        <v>96</v>
      </c>
      <c r="R1395" s="572">
        <f>ROUND(IF(O1395="対象外",0,R1385*Q3),0)</f>
        <v>38</v>
      </c>
      <c r="S1395" s="70" t="s">
        <v>101</v>
      </c>
      <c r="T1395" s="511" t="s">
        <v>23</v>
      </c>
      <c r="U1395" s="497"/>
      <c r="V1395" s="570">
        <f>ROUND(IF(T1395="対象外",0,V1385*V3),0)</f>
        <v>95</v>
      </c>
      <c r="W1395" s="572">
        <f>ROUND(IF(T1395="対象外",0,W1385*V3),0)</f>
        <v>38</v>
      </c>
      <c r="X1395" s="70" t="s">
        <v>101</v>
      </c>
      <c r="Y1395" s="511" t="s">
        <v>23</v>
      </c>
      <c r="Z1395" s="497"/>
      <c r="AA1395" s="570">
        <f>ROUND(IF(Y1395="対象外",0,AA1385*AA3),0)</f>
        <v>95</v>
      </c>
      <c r="AB1395" s="572">
        <f>ROUND(IF(Y1395="対象外",0,AB1385*AA3),0)</f>
        <v>38</v>
      </c>
      <c r="AC1395" s="70" t="s">
        <v>101</v>
      </c>
      <c r="AD1395" s="511" t="s">
        <v>115</v>
      </c>
      <c r="AE1395" s="497"/>
      <c r="AF1395" s="570">
        <f>ROUND(IF(AD1395="対象外",0,AF1385*AF3),0)</f>
        <v>0</v>
      </c>
      <c r="AG1395" s="572">
        <f>ROUND(IF(AD1395="対象外",0,AG1385*AF3),0)</f>
        <v>0</v>
      </c>
      <c r="AH1395" s="70" t="s">
        <v>101</v>
      </c>
      <c r="AI1395" s="511" t="s">
        <v>115</v>
      </c>
      <c r="AJ1395" s="497"/>
      <c r="AK1395" s="570">
        <f>ROUND(IF(AI1395="対象外",0,AK1385*AK3),0)</f>
        <v>0</v>
      </c>
      <c r="AL1395" s="572">
        <f>ROUND(IF(AI1395="対象外",0,AL1385*AK3),0)</f>
        <v>0</v>
      </c>
      <c r="AM1395" s="70" t="s">
        <v>101</v>
      </c>
      <c r="AN1395" s="511" t="s">
        <v>115</v>
      </c>
      <c r="AO1395" s="497"/>
      <c r="AP1395" s="570">
        <f>ROUND(IF(AN1395="対象外",0,AP1385*AP3),0)</f>
        <v>0</v>
      </c>
      <c r="AQ1395" s="572">
        <f>ROUND(IF(AN1395="対象外",0,AQ1385*AP3),0)</f>
        <v>0</v>
      </c>
      <c r="AR1395" s="70" t="s">
        <v>101</v>
      </c>
      <c r="AS1395" s="511" t="s">
        <v>115</v>
      </c>
      <c r="AT1395" s="497"/>
      <c r="AU1395" s="570">
        <f>ROUND(IF(AS1395="対象外",0,AU1385*AU3),0)</f>
        <v>0</v>
      </c>
      <c r="AV1395" s="572">
        <f>ROUND(IF(AS1395="対象外",0,AV1385*AU3),0)</f>
        <v>0</v>
      </c>
      <c r="AW1395" s="70" t="s">
        <v>101</v>
      </c>
      <c r="AX1395" s="511" t="s">
        <v>115</v>
      </c>
      <c r="AY1395" s="497"/>
      <c r="AZ1395" s="570">
        <f>ROUND(IF(AX1395="対象外",0,AZ1385*AZ3),0)</f>
        <v>0</v>
      </c>
      <c r="BA1395" s="572">
        <f>ROUND(IF(AX1395="対象外",0,BA1385*AZ3),0)</f>
        <v>0</v>
      </c>
      <c r="BB1395" s="70" t="s">
        <v>101</v>
      </c>
      <c r="BC1395" s="511" t="s">
        <v>115</v>
      </c>
      <c r="BD1395" s="497"/>
      <c r="BE1395" s="570">
        <f>ROUNDDOWN(IF(BC1395="対象外",0,BE1385*BE3),0)</f>
        <v>0</v>
      </c>
      <c r="BF1395" s="572">
        <f>ROUND(IF(BC1395="対象外",0,BF1385*BE3),0)</f>
        <v>0</v>
      </c>
      <c r="BG1395" s="70" t="s">
        <v>101</v>
      </c>
      <c r="BH1395" s="511" t="s">
        <v>115</v>
      </c>
      <c r="BI1395" s="497"/>
      <c r="BJ1395" s="570">
        <f>ROUNDDOWN(IF(BH1395="対象外",0,BJ1385*BJ3),0)</f>
        <v>0</v>
      </c>
      <c r="BK1395" s="572">
        <f>ROUND(IF(BH1395="対象外",0,BK1385*BJ3),0)</f>
        <v>0</v>
      </c>
      <c r="BL1395" s="70" t="s">
        <v>101</v>
      </c>
      <c r="BM1395" s="511" t="s">
        <v>115</v>
      </c>
      <c r="BN1395" s="497"/>
      <c r="BO1395" s="566">
        <f>ROUND(IF(BM1395="対象",BO1385*$BO$3,0),0)</f>
        <v>0</v>
      </c>
      <c r="BP1395" s="568">
        <f>ROUND(IF(BM1395="対象外",0,BP1385*BO3),0)</f>
        <v>0</v>
      </c>
      <c r="BQ1395" s="70" t="s">
        <v>101</v>
      </c>
      <c r="BR1395" s="511" t="s">
        <v>115</v>
      </c>
      <c r="BS1395" s="497"/>
      <c r="BT1395" s="566">
        <f>ROUND(IF(BR1395="対象",BT1385*$BT$3,0),0)</f>
        <v>0</v>
      </c>
      <c r="BU1395" s="568">
        <f>ROUND(IF(BR1395="対象外",0,BU1385*BT3),0)</f>
        <v>0</v>
      </c>
      <c r="BV1395" s="70" t="s">
        <v>101</v>
      </c>
      <c r="BW1395" s="511" t="s">
        <v>115</v>
      </c>
      <c r="BX1395" s="497"/>
      <c r="BY1395" s="566">
        <f>ROUND(IF(BW1395="対象",BY1385*$BY$3,0),0)</f>
        <v>0</v>
      </c>
      <c r="BZ1395" s="568">
        <f>ROUND(IF(BW1395="対象外",0,BZ1385*BY3),0)</f>
        <v>0</v>
      </c>
      <c r="CA1395" s="298"/>
      <c r="CB1395" s="414">
        <f>BZ1395+BU1395+BP1395</f>
        <v>0</v>
      </c>
      <c r="CC1395" s="701">
        <f>BK1395+BF1395+BA1395+AV1395+AQ1395+AL1395+AG1395+AB1395+W1395+R1395</f>
        <v>114</v>
      </c>
    </row>
    <row r="1396" spans="1:81" ht="18" customHeight="1" thickBot="1">
      <c r="A1396" s="1180"/>
      <c r="B1396" s="1151" t="s">
        <v>65</v>
      </c>
      <c r="C1396" s="1152"/>
      <c r="D1396" s="71" t="s">
        <v>229</v>
      </c>
      <c r="E1396" s="11"/>
      <c r="F1396" s="599">
        <f>G1396</f>
        <v>125</v>
      </c>
      <c r="G1396" s="554">
        <f>SUM(G1392:G1395)</f>
        <v>125</v>
      </c>
      <c r="H1396" s="452"/>
      <c r="I1396" s="71" t="s">
        <v>229</v>
      </c>
      <c r="J1396" s="11"/>
      <c r="K1396" s="599">
        <f>L1396</f>
        <v>125</v>
      </c>
      <c r="L1396" s="554">
        <f>SUM(L1392:L1395)</f>
        <v>125</v>
      </c>
      <c r="M1396" s="452"/>
      <c r="N1396" s="71" t="s">
        <v>229</v>
      </c>
      <c r="O1396" s="462"/>
      <c r="P1396" s="599">
        <f>R1396+Q1396</f>
        <v>177</v>
      </c>
      <c r="Q1396" s="524">
        <f>SUM(Q1392:Q1395)</f>
        <v>127</v>
      </c>
      <c r="R1396" s="525">
        <f>SUM(R1392:R1395)</f>
        <v>50</v>
      </c>
      <c r="S1396" s="71" t="s">
        <v>229</v>
      </c>
      <c r="T1396" s="462"/>
      <c r="U1396" s="599">
        <f>W1396+V1396</f>
        <v>175</v>
      </c>
      <c r="V1396" s="524">
        <f>SUM(V1392:V1395)</f>
        <v>125</v>
      </c>
      <c r="W1396" s="525">
        <f>SUM(W1392:W1395)</f>
        <v>50</v>
      </c>
      <c r="X1396" s="71" t="s">
        <v>229</v>
      </c>
      <c r="Y1396" s="462"/>
      <c r="Z1396" s="599">
        <f>AB1396+AA1396</f>
        <v>175</v>
      </c>
      <c r="AA1396" s="524">
        <f>SUM(AA1392:AA1395)</f>
        <v>125</v>
      </c>
      <c r="AB1396" s="525">
        <f>SUM(AB1392:AB1395)</f>
        <v>50</v>
      </c>
      <c r="AC1396" s="71" t="s">
        <v>229</v>
      </c>
      <c r="AD1396" s="462"/>
      <c r="AE1396" s="599">
        <f>AG1396+AF1396</f>
        <v>0</v>
      </c>
      <c r="AF1396" s="524">
        <f>SUM(AF1392:AF1395)</f>
        <v>0</v>
      </c>
      <c r="AG1396" s="525">
        <f>SUM(AG1392:AG1395)</f>
        <v>0</v>
      </c>
      <c r="AH1396" s="71" t="s">
        <v>229</v>
      </c>
      <c r="AI1396" s="462"/>
      <c r="AJ1396" s="599">
        <f>AL1396+AK1396</f>
        <v>0</v>
      </c>
      <c r="AK1396" s="524">
        <f>SUM(AK1392:AK1395)</f>
        <v>0</v>
      </c>
      <c r="AL1396" s="525">
        <f>SUM(AL1392:AL1395)</f>
        <v>0</v>
      </c>
      <c r="AM1396" s="71" t="s">
        <v>229</v>
      </c>
      <c r="AN1396" s="462"/>
      <c r="AO1396" s="599">
        <f>AQ1396+AP1396</f>
        <v>0</v>
      </c>
      <c r="AP1396" s="524">
        <f>SUM(AP1392:AP1395)</f>
        <v>0</v>
      </c>
      <c r="AQ1396" s="525">
        <f>SUM(AQ1392:AQ1395)</f>
        <v>0</v>
      </c>
      <c r="AR1396" s="71" t="s">
        <v>229</v>
      </c>
      <c r="AS1396" s="462"/>
      <c r="AT1396" s="599">
        <f>AV1396+AU1396</f>
        <v>0</v>
      </c>
      <c r="AU1396" s="524">
        <f>SUM(AU1392:AU1395)</f>
        <v>0</v>
      </c>
      <c r="AV1396" s="525">
        <f>SUM(AV1392:AV1395)</f>
        <v>0</v>
      </c>
      <c r="AW1396" s="71" t="s">
        <v>229</v>
      </c>
      <c r="AX1396" s="462"/>
      <c r="AY1396" s="599">
        <f>BA1396+AZ1396</f>
        <v>0</v>
      </c>
      <c r="AZ1396" s="524">
        <f>SUM(AZ1392:AZ1395)</f>
        <v>0</v>
      </c>
      <c r="BA1396" s="525">
        <f>SUM(BA1392:BA1395)</f>
        <v>0</v>
      </c>
      <c r="BB1396" s="71" t="s">
        <v>229</v>
      </c>
      <c r="BC1396" s="462"/>
      <c r="BD1396" s="599">
        <f>BF1396+BE1396</f>
        <v>0</v>
      </c>
      <c r="BE1396" s="524">
        <f>SUM(BE1392:BE1395)</f>
        <v>0</v>
      </c>
      <c r="BF1396" s="525">
        <f>SUM(BF1392:BF1395)</f>
        <v>0</v>
      </c>
      <c r="BG1396" s="71" t="s">
        <v>229</v>
      </c>
      <c r="BH1396" s="462"/>
      <c r="BI1396" s="599">
        <f>BK1396+BJ1396</f>
        <v>0</v>
      </c>
      <c r="BJ1396" s="524">
        <f>SUM(BJ1392:BJ1395)</f>
        <v>0</v>
      </c>
      <c r="BK1396" s="525">
        <f>SUM(BK1392:BK1395)</f>
        <v>0</v>
      </c>
      <c r="BL1396" s="71" t="s">
        <v>229</v>
      </c>
      <c r="BM1396" s="462"/>
      <c r="BN1396" s="601">
        <f>BP1396+BO1396</f>
        <v>0</v>
      </c>
      <c r="BO1396" s="524">
        <f>SUM(BO1392:BO1395)</f>
        <v>0</v>
      </c>
      <c r="BP1396" s="532">
        <f>SUM(BP1392:BP1395)</f>
        <v>0</v>
      </c>
      <c r="BQ1396" s="71" t="s">
        <v>229</v>
      </c>
      <c r="BR1396" s="462"/>
      <c r="BS1396" s="601">
        <f>BU1396+BT1396</f>
        <v>0</v>
      </c>
      <c r="BT1396" s="524">
        <f>SUM(BT1392:BT1395)</f>
        <v>0</v>
      </c>
      <c r="BU1396" s="532">
        <f>SUM(BU1392:BU1395)</f>
        <v>0</v>
      </c>
      <c r="BV1396" s="71" t="s">
        <v>229</v>
      </c>
      <c r="BW1396" s="462"/>
      <c r="BX1396" s="601">
        <f>BZ1396+BY1396</f>
        <v>0</v>
      </c>
      <c r="BY1396" s="524">
        <f>SUM(BY1392:BY1395)</f>
        <v>0</v>
      </c>
      <c r="BZ1396" s="532">
        <f>SUM(BZ1392:BZ1395)</f>
        <v>0</v>
      </c>
      <c r="CA1396" s="467">
        <f>BX1396+BS1396+BN1396+BI1396+BD1396+AY1396+AT1396+AO1396+AJ1396+AE1396+Z1396+U1396+P1396+K1396+F1396</f>
        <v>777</v>
      </c>
      <c r="CB1396" s="415">
        <f>SUM(CB1392:CB1395)</f>
        <v>0</v>
      </c>
      <c r="CC1396" s="702">
        <f>SUM(CC1392:CC1395)</f>
        <v>150</v>
      </c>
    </row>
    <row r="1397" spans="1:81" ht="18" customHeight="1" thickBot="1">
      <c r="A1397" s="1184"/>
      <c r="B1397" s="1153" t="s">
        <v>66</v>
      </c>
      <c r="C1397" s="1154"/>
      <c r="D1397" s="474" t="s">
        <v>230</v>
      </c>
      <c r="E1397" s="475"/>
      <c r="F1397" s="599">
        <f>G1397</f>
        <v>10156</v>
      </c>
      <c r="G1397" s="554">
        <f>G1396+G1385</f>
        <v>10156</v>
      </c>
      <c r="H1397" s="690"/>
      <c r="I1397" s="474" t="s">
        <v>230</v>
      </c>
      <c r="J1397" s="475"/>
      <c r="K1397" s="599">
        <f>L1397</f>
        <v>10125</v>
      </c>
      <c r="L1397" s="554">
        <f>L1396+L1385</f>
        <v>10125</v>
      </c>
      <c r="M1397" s="690"/>
      <c r="N1397" s="474" t="s">
        <v>230</v>
      </c>
      <c r="O1397" s="462"/>
      <c r="P1397" s="599">
        <f>R1397+Q1397</f>
        <v>14358</v>
      </c>
      <c r="Q1397" s="524">
        <f>Q1396+Q1385</f>
        <v>10259</v>
      </c>
      <c r="R1397" s="525">
        <f>R1396+R1385</f>
        <v>4099</v>
      </c>
      <c r="S1397" s="474" t="s">
        <v>230</v>
      </c>
      <c r="T1397" s="462"/>
      <c r="U1397" s="599">
        <f>W1397+V1397</f>
        <v>14184</v>
      </c>
      <c r="V1397" s="524">
        <f>V1396+V1385</f>
        <v>10132</v>
      </c>
      <c r="W1397" s="525">
        <f>W1396+W1385</f>
        <v>4052</v>
      </c>
      <c r="X1397" s="474" t="s">
        <v>230</v>
      </c>
      <c r="Y1397" s="462"/>
      <c r="Z1397" s="599">
        <f>AB1397+AA1397</f>
        <v>14184</v>
      </c>
      <c r="AA1397" s="524">
        <f>AA1396+AA1385</f>
        <v>10132</v>
      </c>
      <c r="AB1397" s="525">
        <f>AB1396+AB1385</f>
        <v>4052</v>
      </c>
      <c r="AC1397" s="474" t="s">
        <v>230</v>
      </c>
      <c r="AD1397" s="462"/>
      <c r="AE1397" s="599">
        <f>AG1397+AF1397</f>
        <v>0</v>
      </c>
      <c r="AF1397" s="524">
        <f>AF1396+AF1385</f>
        <v>0</v>
      </c>
      <c r="AG1397" s="525">
        <f>AG1396+AG1385</f>
        <v>0</v>
      </c>
      <c r="AH1397" s="474" t="s">
        <v>230</v>
      </c>
      <c r="AI1397" s="462"/>
      <c r="AJ1397" s="599">
        <f>AL1397+AK1397</f>
        <v>0</v>
      </c>
      <c r="AK1397" s="524">
        <f>AK1396+AK1385</f>
        <v>0</v>
      </c>
      <c r="AL1397" s="525">
        <f>AL1396+AL1385</f>
        <v>0</v>
      </c>
      <c r="AM1397" s="474" t="s">
        <v>230</v>
      </c>
      <c r="AN1397" s="462"/>
      <c r="AO1397" s="599">
        <f>AQ1397+AP1397</f>
        <v>0</v>
      </c>
      <c r="AP1397" s="524">
        <f>AP1396+AP1385</f>
        <v>0</v>
      </c>
      <c r="AQ1397" s="525">
        <f>AQ1396+AQ1385</f>
        <v>0</v>
      </c>
      <c r="AR1397" s="474" t="s">
        <v>230</v>
      </c>
      <c r="AS1397" s="462"/>
      <c r="AT1397" s="599">
        <f>AV1397+AU1397</f>
        <v>0</v>
      </c>
      <c r="AU1397" s="524">
        <f>AU1396+AU1385</f>
        <v>0</v>
      </c>
      <c r="AV1397" s="525">
        <f>AV1396+AV1385</f>
        <v>0</v>
      </c>
      <c r="AW1397" s="474" t="s">
        <v>230</v>
      </c>
      <c r="AX1397" s="462"/>
      <c r="AY1397" s="599">
        <f>BA1397+AZ1397</f>
        <v>0</v>
      </c>
      <c r="AZ1397" s="524">
        <f>AZ1396+AZ1385</f>
        <v>0</v>
      </c>
      <c r="BA1397" s="525">
        <f>BA1396+BA1385</f>
        <v>0</v>
      </c>
      <c r="BB1397" s="474" t="s">
        <v>230</v>
      </c>
      <c r="BC1397" s="462"/>
      <c r="BD1397" s="599">
        <f>BF1397+BE1397</f>
        <v>0</v>
      </c>
      <c r="BE1397" s="524">
        <f>BE1396+BE1385</f>
        <v>0</v>
      </c>
      <c r="BF1397" s="525">
        <f>BF1396+BF1385</f>
        <v>0</v>
      </c>
      <c r="BG1397" s="474" t="s">
        <v>230</v>
      </c>
      <c r="BH1397" s="462"/>
      <c r="BI1397" s="599">
        <f>BK1397+BJ1397</f>
        <v>0</v>
      </c>
      <c r="BJ1397" s="524">
        <f>BJ1396+BJ1385</f>
        <v>0</v>
      </c>
      <c r="BK1397" s="525">
        <f>BK1396+BK1385</f>
        <v>0</v>
      </c>
      <c r="BL1397" s="474" t="s">
        <v>230</v>
      </c>
      <c r="BM1397" s="462"/>
      <c r="BN1397" s="601">
        <f>BP1397+BO1397</f>
        <v>0</v>
      </c>
      <c r="BO1397" s="524">
        <f>BO1396+BO1385</f>
        <v>0</v>
      </c>
      <c r="BP1397" s="532">
        <f>BP1396+BP1385</f>
        <v>0</v>
      </c>
      <c r="BQ1397" s="474" t="s">
        <v>230</v>
      </c>
      <c r="BR1397" s="462"/>
      <c r="BS1397" s="601">
        <f>BU1397+BT1397</f>
        <v>0</v>
      </c>
      <c r="BT1397" s="524">
        <f>BT1396+BT1385</f>
        <v>0</v>
      </c>
      <c r="BU1397" s="532">
        <f>BU1396+BU1385</f>
        <v>0</v>
      </c>
      <c r="BV1397" s="474" t="s">
        <v>230</v>
      </c>
      <c r="BW1397" s="462"/>
      <c r="BX1397" s="601">
        <f>BZ1397+BY1397</f>
        <v>0</v>
      </c>
      <c r="BY1397" s="524">
        <f>BY1396+BY1385</f>
        <v>0</v>
      </c>
      <c r="BZ1397" s="532">
        <f>BZ1396+BZ1385</f>
        <v>0</v>
      </c>
      <c r="CA1397" s="467">
        <f>BX1397+BS1397+BN1397+BI1397+BD1397+AY1397+AT1397+AO1397+AJ1397+AE1397+Z1397+U1397+P1397+K1397+F1397</f>
        <v>63007</v>
      </c>
      <c r="CB1397" s="416">
        <f>CB1396+SUM(CC1356:CC1379)</f>
        <v>53</v>
      </c>
      <c r="CC1397" s="703">
        <f>CC1396+SUM(CC1341:CC1355)-CC1380</f>
        <v>12150</v>
      </c>
    </row>
    <row r="1398" spans="1:81" ht="34.799999999999997" customHeight="1" thickBot="1">
      <c r="A1398" s="493" t="s">
        <v>80</v>
      </c>
      <c r="B1398" s="1155">
        <f>職員設定!B33</f>
        <v>25</v>
      </c>
      <c r="C1398" s="1156"/>
      <c r="D1398" s="43"/>
      <c r="E1398" s="24" t="s">
        <v>4</v>
      </c>
      <c r="F1398" s="24" t="s">
        <v>33</v>
      </c>
      <c r="G1398" s="364" t="s">
        <v>51</v>
      </c>
      <c r="H1398" s="375" t="s">
        <v>165</v>
      </c>
      <c r="I1398" s="43"/>
      <c r="J1398" s="24" t="s">
        <v>4</v>
      </c>
      <c r="K1398" s="24" t="s">
        <v>33</v>
      </c>
      <c r="L1398" s="143" t="s">
        <v>51</v>
      </c>
      <c r="M1398" s="375" t="s">
        <v>165</v>
      </c>
      <c r="N1398" s="43"/>
      <c r="O1398" s="24" t="s">
        <v>4</v>
      </c>
      <c r="P1398" s="24" t="s">
        <v>78</v>
      </c>
      <c r="Q1398" s="364" t="s">
        <v>51</v>
      </c>
      <c r="R1398" s="410" t="s">
        <v>225</v>
      </c>
      <c r="S1398" s="43"/>
      <c r="T1398" s="24" t="s">
        <v>4</v>
      </c>
      <c r="U1398" s="24" t="s">
        <v>78</v>
      </c>
      <c r="V1398" s="364" t="s">
        <v>51</v>
      </c>
      <c r="W1398" s="410" t="s">
        <v>225</v>
      </c>
      <c r="X1398" s="43"/>
      <c r="Y1398" s="24" t="s">
        <v>4</v>
      </c>
      <c r="Z1398" s="24" t="s">
        <v>78</v>
      </c>
      <c r="AA1398" s="364" t="s">
        <v>51</v>
      </c>
      <c r="AB1398" s="410" t="s">
        <v>225</v>
      </c>
      <c r="AC1398" s="43"/>
      <c r="AD1398" s="24" t="s">
        <v>4</v>
      </c>
      <c r="AE1398" s="24" t="s">
        <v>78</v>
      </c>
      <c r="AF1398" s="364" t="s">
        <v>51</v>
      </c>
      <c r="AG1398" s="410" t="s">
        <v>225</v>
      </c>
      <c r="AH1398" s="43"/>
      <c r="AI1398" s="24" t="s">
        <v>4</v>
      </c>
      <c r="AJ1398" s="24" t="s">
        <v>78</v>
      </c>
      <c r="AK1398" s="364" t="s">
        <v>51</v>
      </c>
      <c r="AL1398" s="410" t="s">
        <v>225</v>
      </c>
      <c r="AM1398" s="43"/>
      <c r="AN1398" s="24" t="s">
        <v>4</v>
      </c>
      <c r="AO1398" s="24" t="s">
        <v>78</v>
      </c>
      <c r="AP1398" s="364" t="s">
        <v>51</v>
      </c>
      <c r="AQ1398" s="410" t="s">
        <v>225</v>
      </c>
      <c r="AR1398" s="43"/>
      <c r="AS1398" s="24" t="s">
        <v>4</v>
      </c>
      <c r="AT1398" s="24" t="s">
        <v>78</v>
      </c>
      <c r="AU1398" s="364" t="s">
        <v>51</v>
      </c>
      <c r="AV1398" s="410" t="s">
        <v>225</v>
      </c>
      <c r="AW1398" s="43"/>
      <c r="AX1398" s="24" t="s">
        <v>4</v>
      </c>
      <c r="AY1398" s="24" t="s">
        <v>78</v>
      </c>
      <c r="AZ1398" s="364" t="s">
        <v>51</v>
      </c>
      <c r="BA1398" s="410" t="s">
        <v>225</v>
      </c>
      <c r="BB1398" s="43"/>
      <c r="BC1398" s="24" t="s">
        <v>4</v>
      </c>
      <c r="BD1398" s="24" t="s">
        <v>78</v>
      </c>
      <c r="BE1398" s="364" t="s">
        <v>51</v>
      </c>
      <c r="BF1398" s="410" t="s">
        <v>225</v>
      </c>
      <c r="BG1398" s="43"/>
      <c r="BH1398" s="24" t="s">
        <v>4</v>
      </c>
      <c r="BI1398" s="24" t="s">
        <v>78</v>
      </c>
      <c r="BJ1398" s="364" t="s">
        <v>51</v>
      </c>
      <c r="BK1398" s="410" t="s">
        <v>225</v>
      </c>
      <c r="BL1398" s="43"/>
      <c r="BM1398" s="24" t="s">
        <v>4</v>
      </c>
      <c r="BN1398" s="24" t="s">
        <v>33</v>
      </c>
      <c r="BO1398" s="364" t="s">
        <v>51</v>
      </c>
      <c r="BP1398" s="410" t="s">
        <v>225</v>
      </c>
      <c r="BQ1398" s="43"/>
      <c r="BR1398" s="24" t="s">
        <v>4</v>
      </c>
      <c r="BS1398" s="24" t="s">
        <v>33</v>
      </c>
      <c r="BT1398" s="364" t="s">
        <v>51</v>
      </c>
      <c r="BU1398" s="410" t="s">
        <v>225</v>
      </c>
      <c r="BV1398" s="43"/>
      <c r="BW1398" s="24" t="s">
        <v>4</v>
      </c>
      <c r="BX1398" s="24" t="s">
        <v>33</v>
      </c>
      <c r="BY1398" s="364" t="s">
        <v>51</v>
      </c>
      <c r="BZ1398" s="410" t="s">
        <v>225</v>
      </c>
      <c r="CA1398" s="411" t="s">
        <v>0</v>
      </c>
      <c r="CB1398" s="412" t="s">
        <v>157</v>
      </c>
      <c r="CC1398" s="696" t="s">
        <v>225</v>
      </c>
    </row>
    <row r="1399" spans="1:81" ht="18" customHeight="1">
      <c r="A1399" s="1180" t="str">
        <f>職員設定!C33</f>
        <v>Y</v>
      </c>
      <c r="B1399" s="1159" t="s">
        <v>39</v>
      </c>
      <c r="C1399" s="1164" t="s">
        <v>2</v>
      </c>
      <c r="D1399" s="109" t="s">
        <v>37</v>
      </c>
      <c r="E1399" s="32">
        <v>164000</v>
      </c>
      <c r="F1399" s="1199">
        <f>職員設定!$D$33</f>
        <v>1</v>
      </c>
      <c r="G1399" s="1045">
        <f>E1401*F1399-H1399</f>
        <v>0</v>
      </c>
      <c r="H1399" s="1095">
        <v>4000</v>
      </c>
      <c r="I1399" s="109" t="s">
        <v>37</v>
      </c>
      <c r="J1399" s="32">
        <v>164000</v>
      </c>
      <c r="K1399" s="1199">
        <f>職員設定!$D$33</f>
        <v>1</v>
      </c>
      <c r="L1399" s="1045">
        <f>J1401*K1399-M1399</f>
        <v>0</v>
      </c>
      <c r="M1399" s="1095">
        <v>4000</v>
      </c>
      <c r="N1399" s="109" t="s">
        <v>37</v>
      </c>
      <c r="O1399" s="32">
        <v>164000</v>
      </c>
      <c r="P1399" s="1000">
        <f>職員設定!$D$33</f>
        <v>1</v>
      </c>
      <c r="Q1399" s="1045">
        <f>O1401*P1399-R1399</f>
        <v>0</v>
      </c>
      <c r="R1399" s="970">
        <f>IF(O1399="",0,$M$1399)</f>
        <v>4000</v>
      </c>
      <c r="S1399" s="109" t="s">
        <v>37</v>
      </c>
      <c r="T1399" s="32">
        <v>164000</v>
      </c>
      <c r="U1399" s="1000">
        <f>職員設定!$D$33</f>
        <v>1</v>
      </c>
      <c r="V1399" s="1045">
        <f>T1401*U1399-W1399</f>
        <v>0</v>
      </c>
      <c r="W1399" s="970">
        <f>IF(T1399="",0,$M$1399)</f>
        <v>4000</v>
      </c>
      <c r="X1399" s="109" t="s">
        <v>37</v>
      </c>
      <c r="Y1399" s="32">
        <v>164000</v>
      </c>
      <c r="Z1399" s="1000">
        <f>職員設定!$D$33</f>
        <v>1</v>
      </c>
      <c r="AA1399" s="1045">
        <f>Y1401*Z1399-AB1399</f>
        <v>0</v>
      </c>
      <c r="AB1399" s="970">
        <f>IF(Y1399="",0,$M$1399)</f>
        <v>4000</v>
      </c>
      <c r="AC1399" s="109" t="s">
        <v>37</v>
      </c>
      <c r="AD1399" s="32"/>
      <c r="AE1399" s="1000">
        <f>職員設定!$D$33</f>
        <v>1</v>
      </c>
      <c r="AF1399" s="1045">
        <f>AD1401*AE1399-AG1399</f>
        <v>0</v>
      </c>
      <c r="AG1399" s="970">
        <f>IF(AD1399="",0,$M$1399)</f>
        <v>0</v>
      </c>
      <c r="AH1399" s="109" t="s">
        <v>37</v>
      </c>
      <c r="AI1399" s="32"/>
      <c r="AJ1399" s="1000">
        <f>職員設定!$D$33</f>
        <v>1</v>
      </c>
      <c r="AK1399" s="1045">
        <f>AI1401*AJ1399-AL1399</f>
        <v>0</v>
      </c>
      <c r="AL1399" s="970">
        <f>IF(AI1399="",0,$M$1399)</f>
        <v>0</v>
      </c>
      <c r="AM1399" s="109" t="s">
        <v>37</v>
      </c>
      <c r="AN1399" s="32"/>
      <c r="AO1399" s="1000">
        <f>職員設定!$D$33</f>
        <v>1</v>
      </c>
      <c r="AP1399" s="1045">
        <f>AN1401*AO1399-AQ1399</f>
        <v>0</v>
      </c>
      <c r="AQ1399" s="970">
        <f>IF(AN1399="",0,$M$1399)</f>
        <v>0</v>
      </c>
      <c r="AR1399" s="109" t="s">
        <v>37</v>
      </c>
      <c r="AS1399" s="32"/>
      <c r="AT1399" s="1000">
        <f>職員設定!$D$33</f>
        <v>1</v>
      </c>
      <c r="AU1399" s="1045">
        <f>AS1401*AT1399-AV1399</f>
        <v>0</v>
      </c>
      <c r="AV1399" s="970">
        <f>IF(AS1399="",0,$M$1399)</f>
        <v>0</v>
      </c>
      <c r="AW1399" s="109" t="s">
        <v>37</v>
      </c>
      <c r="AX1399" s="32"/>
      <c r="AY1399" s="1000">
        <f>職員設定!$D$33</f>
        <v>1</v>
      </c>
      <c r="AZ1399" s="1045">
        <f>AX1401*AY1399-BA1399</f>
        <v>0</v>
      </c>
      <c r="BA1399" s="970">
        <f>IF(AX1399="",0,$M$1399)</f>
        <v>0</v>
      </c>
      <c r="BB1399" s="109" t="s">
        <v>37</v>
      </c>
      <c r="BC1399" s="32"/>
      <c r="BD1399" s="1000">
        <f>職員設定!$D$33</f>
        <v>1</v>
      </c>
      <c r="BE1399" s="1045">
        <f>BC1401*BD1399-BF1399</f>
        <v>0</v>
      </c>
      <c r="BF1399" s="970">
        <f>IF(BC1399="",0,$M$1399)</f>
        <v>0</v>
      </c>
      <c r="BG1399" s="109" t="s">
        <v>37</v>
      </c>
      <c r="BH1399" s="32"/>
      <c r="BI1399" s="1000">
        <f>職員設定!$D$33</f>
        <v>1</v>
      </c>
      <c r="BJ1399" s="1045">
        <f>BH1401*BI1399-BK1399</f>
        <v>0</v>
      </c>
      <c r="BK1399" s="970">
        <f>IF(BH1399="",0,$M$1399)</f>
        <v>0</v>
      </c>
      <c r="BL1399" s="256"/>
      <c r="BM1399" s="76"/>
      <c r="BN1399" s="1199">
        <f>職員設定!$D$33</f>
        <v>1</v>
      </c>
      <c r="BO1399" s="983"/>
      <c r="BP1399" s="960"/>
      <c r="BQ1399" s="256"/>
      <c r="BR1399" s="76"/>
      <c r="BS1399" s="1199">
        <f>職員設定!$D$33</f>
        <v>1</v>
      </c>
      <c r="BT1399" s="983"/>
      <c r="BU1399" s="960"/>
      <c r="BV1399" s="256"/>
      <c r="BW1399" s="76"/>
      <c r="BX1399" s="1199">
        <f>職員設定!$D$33</f>
        <v>1</v>
      </c>
      <c r="BY1399" s="983"/>
      <c r="BZ1399" s="960"/>
      <c r="CA1399" s="1086">
        <f>BJ1399+BK1399+BE1399+BF1399+AZ1399+BA1399+AU1399+AV1399+AP1399+AQ1399+AK1399+AL1399+AF1399+AG1399+AA1399+AB1399+V1399+W1399+Q1399+R1399+L1399+M1399+G1399+H1399</f>
        <v>20000</v>
      </c>
      <c r="CB1399" s="1087">
        <f>H1399+M1399</f>
        <v>8000</v>
      </c>
      <c r="CC1399" s="1025">
        <f>BK1399+BF1399+BA1399+AV1399+AQ1399+AL1399+AG1399+AB1399+W1399+R1399</f>
        <v>12000</v>
      </c>
    </row>
    <row r="1400" spans="1:81" s="230" customFormat="1" ht="18" customHeight="1">
      <c r="A1400" s="1180"/>
      <c r="B1400" s="1160"/>
      <c r="C1400" s="1165"/>
      <c r="D1400" s="45" t="s">
        <v>1</v>
      </c>
      <c r="E1400" s="149">
        <f>IF(E1399&lt;&gt;"",職員設定!E33,"0")</f>
        <v>160000</v>
      </c>
      <c r="F1400" s="1001"/>
      <c r="G1400" s="1046"/>
      <c r="H1400" s="1103"/>
      <c r="I1400" s="45" t="s">
        <v>1</v>
      </c>
      <c r="J1400" s="149">
        <f>IF(J1399&lt;&gt;"",職員設定!E33,"0")</f>
        <v>160000</v>
      </c>
      <c r="K1400" s="1001"/>
      <c r="L1400" s="1046"/>
      <c r="M1400" s="1103"/>
      <c r="N1400" s="45" t="s">
        <v>1</v>
      </c>
      <c r="O1400" s="149">
        <f>IF(O1399&lt;&gt;"",職員設定!$E$33,"0")</f>
        <v>160000</v>
      </c>
      <c r="P1400" s="1001"/>
      <c r="Q1400" s="1046"/>
      <c r="R1400" s="971"/>
      <c r="S1400" s="45" t="s">
        <v>1</v>
      </c>
      <c r="T1400" s="149">
        <f>IF(T1399&lt;&gt;"",職員設定!$E$33,"0")</f>
        <v>160000</v>
      </c>
      <c r="U1400" s="1001"/>
      <c r="V1400" s="1046"/>
      <c r="W1400" s="971"/>
      <c r="X1400" s="45" t="s">
        <v>1</v>
      </c>
      <c r="Y1400" s="149">
        <f>IF(Y1399&lt;&gt;"",職員設定!$E$33,"0")</f>
        <v>160000</v>
      </c>
      <c r="Z1400" s="1001"/>
      <c r="AA1400" s="1046"/>
      <c r="AB1400" s="971"/>
      <c r="AC1400" s="45" t="s">
        <v>1</v>
      </c>
      <c r="AD1400" s="149" t="str">
        <f>IF(AD1399&lt;&gt;"",職員設定!$E$33,"0")</f>
        <v>0</v>
      </c>
      <c r="AE1400" s="1001"/>
      <c r="AF1400" s="1046"/>
      <c r="AG1400" s="971"/>
      <c r="AH1400" s="45" t="s">
        <v>1</v>
      </c>
      <c r="AI1400" s="149" t="str">
        <f>IF(AI1399&lt;&gt;"",職員設定!$E$33,"0")</f>
        <v>0</v>
      </c>
      <c r="AJ1400" s="1001"/>
      <c r="AK1400" s="1046"/>
      <c r="AL1400" s="971"/>
      <c r="AM1400" s="45" t="s">
        <v>1</v>
      </c>
      <c r="AN1400" s="149" t="str">
        <f>IF(AN1399&lt;&gt;"",職員設定!$E$33,"0")</f>
        <v>0</v>
      </c>
      <c r="AO1400" s="1001"/>
      <c r="AP1400" s="1046"/>
      <c r="AQ1400" s="971"/>
      <c r="AR1400" s="45" t="s">
        <v>1</v>
      </c>
      <c r="AS1400" s="149" t="str">
        <f>IF(AS1399&lt;&gt;"",職員設定!$E$33,"0")</f>
        <v>0</v>
      </c>
      <c r="AT1400" s="1001"/>
      <c r="AU1400" s="1046"/>
      <c r="AV1400" s="971"/>
      <c r="AW1400" s="45" t="s">
        <v>1</v>
      </c>
      <c r="AX1400" s="149" t="str">
        <f>IF(AX1399&lt;&gt;"",職員設定!$E$33,"0")</f>
        <v>0</v>
      </c>
      <c r="AY1400" s="1001"/>
      <c r="AZ1400" s="1046"/>
      <c r="BA1400" s="971"/>
      <c r="BB1400" s="45" t="s">
        <v>1</v>
      </c>
      <c r="BC1400" s="149" t="str">
        <f>IF(BC1399&lt;&gt;"",職員設定!$E$33,"0")</f>
        <v>0</v>
      </c>
      <c r="BD1400" s="1001"/>
      <c r="BE1400" s="1046"/>
      <c r="BF1400" s="971"/>
      <c r="BG1400" s="45" t="s">
        <v>1</v>
      </c>
      <c r="BH1400" s="149" t="str">
        <f>IF(BH1399&lt;&gt;"",職員設定!$E$33,"0")</f>
        <v>0</v>
      </c>
      <c r="BI1400" s="1001"/>
      <c r="BJ1400" s="1046"/>
      <c r="BK1400" s="971"/>
      <c r="BL1400" s="45"/>
      <c r="BM1400" s="149"/>
      <c r="BN1400" s="1001"/>
      <c r="BO1400" s="984"/>
      <c r="BP1400" s="954"/>
      <c r="BQ1400" s="45"/>
      <c r="BR1400" s="149"/>
      <c r="BS1400" s="1001"/>
      <c r="BT1400" s="984"/>
      <c r="BU1400" s="954"/>
      <c r="BV1400" s="45"/>
      <c r="BW1400" s="149"/>
      <c r="BX1400" s="1001"/>
      <c r="BY1400" s="984"/>
      <c r="BZ1400" s="954"/>
      <c r="CA1400" s="1080"/>
      <c r="CB1400" s="1022"/>
      <c r="CC1400" s="1026"/>
    </row>
    <row r="1401" spans="1:81" ht="18" customHeight="1" thickBot="1">
      <c r="A1401" s="1180"/>
      <c r="B1401" s="1160"/>
      <c r="C1401" s="1166"/>
      <c r="D1401" s="46" t="s">
        <v>51</v>
      </c>
      <c r="E1401" s="18">
        <f>E1399-E1400</f>
        <v>4000</v>
      </c>
      <c r="F1401" s="1001"/>
      <c r="G1401" s="1047"/>
      <c r="H1401" s="1104"/>
      <c r="I1401" s="46" t="s">
        <v>51</v>
      </c>
      <c r="J1401" s="18">
        <f>J1399-J1400</f>
        <v>4000</v>
      </c>
      <c r="K1401" s="1001"/>
      <c r="L1401" s="1047"/>
      <c r="M1401" s="1104"/>
      <c r="N1401" s="46" t="s">
        <v>51</v>
      </c>
      <c r="O1401" s="18">
        <f>O1399-O1400</f>
        <v>4000</v>
      </c>
      <c r="P1401" s="1001"/>
      <c r="Q1401" s="1047"/>
      <c r="R1401" s="972"/>
      <c r="S1401" s="46" t="s">
        <v>51</v>
      </c>
      <c r="T1401" s="18">
        <f>T1399-T1400</f>
        <v>4000</v>
      </c>
      <c r="U1401" s="1001"/>
      <c r="V1401" s="1047"/>
      <c r="W1401" s="972"/>
      <c r="X1401" s="46" t="s">
        <v>51</v>
      </c>
      <c r="Y1401" s="18">
        <f>Y1399-Y1400</f>
        <v>4000</v>
      </c>
      <c r="Z1401" s="1001"/>
      <c r="AA1401" s="1047"/>
      <c r="AB1401" s="972"/>
      <c r="AC1401" s="46" t="s">
        <v>51</v>
      </c>
      <c r="AD1401" s="18">
        <f>AD1399-AD1400</f>
        <v>0</v>
      </c>
      <c r="AE1401" s="1001"/>
      <c r="AF1401" s="1047"/>
      <c r="AG1401" s="972"/>
      <c r="AH1401" s="46" t="s">
        <v>51</v>
      </c>
      <c r="AI1401" s="18">
        <f>AI1399-AI1400</f>
        <v>0</v>
      </c>
      <c r="AJ1401" s="1001"/>
      <c r="AK1401" s="1047"/>
      <c r="AL1401" s="972"/>
      <c r="AM1401" s="46" t="s">
        <v>51</v>
      </c>
      <c r="AN1401" s="18">
        <f>AN1399-AN1400</f>
        <v>0</v>
      </c>
      <c r="AO1401" s="1001"/>
      <c r="AP1401" s="1047"/>
      <c r="AQ1401" s="972"/>
      <c r="AR1401" s="46" t="s">
        <v>51</v>
      </c>
      <c r="AS1401" s="18">
        <f>AS1399-AS1400</f>
        <v>0</v>
      </c>
      <c r="AT1401" s="1001"/>
      <c r="AU1401" s="1047"/>
      <c r="AV1401" s="972"/>
      <c r="AW1401" s="46" t="s">
        <v>51</v>
      </c>
      <c r="AX1401" s="18">
        <f>AX1399-AX1400</f>
        <v>0</v>
      </c>
      <c r="AY1401" s="1001"/>
      <c r="AZ1401" s="1047"/>
      <c r="BA1401" s="972"/>
      <c r="BB1401" s="46" t="s">
        <v>51</v>
      </c>
      <c r="BC1401" s="18">
        <f>BC1399-BC1400</f>
        <v>0</v>
      </c>
      <c r="BD1401" s="1001"/>
      <c r="BE1401" s="1047"/>
      <c r="BF1401" s="972"/>
      <c r="BG1401" s="46" t="s">
        <v>51</v>
      </c>
      <c r="BH1401" s="18">
        <f>BH1399-BH1400</f>
        <v>0</v>
      </c>
      <c r="BI1401" s="1001"/>
      <c r="BJ1401" s="1047"/>
      <c r="BK1401" s="972"/>
      <c r="BL1401" s="77"/>
      <c r="BM1401" s="78"/>
      <c r="BN1401" s="1001"/>
      <c r="BO1401" s="985"/>
      <c r="BP1401" s="955"/>
      <c r="BQ1401" s="77"/>
      <c r="BR1401" s="78"/>
      <c r="BS1401" s="1001"/>
      <c r="BT1401" s="985"/>
      <c r="BU1401" s="955"/>
      <c r="BV1401" s="77"/>
      <c r="BW1401" s="78"/>
      <c r="BX1401" s="1001"/>
      <c r="BY1401" s="985"/>
      <c r="BZ1401" s="955"/>
      <c r="CA1401" s="1081"/>
      <c r="CB1401" s="1023"/>
      <c r="CC1401" s="1027"/>
    </row>
    <row r="1402" spans="1:81" ht="18" customHeight="1">
      <c r="A1402" s="1180"/>
      <c r="B1402" s="1161"/>
      <c r="C1402" s="1167" t="str">
        <f>職員設定!$F$7</f>
        <v>資格手当</v>
      </c>
      <c r="D1402" s="44" t="s">
        <v>38</v>
      </c>
      <c r="E1402" s="32">
        <v>30000</v>
      </c>
      <c r="F1402" s="1001"/>
      <c r="G1402" s="1045">
        <f>E1404*F1399-H1402</f>
        <v>30000</v>
      </c>
      <c r="H1402" s="1095"/>
      <c r="I1402" s="44" t="s">
        <v>38</v>
      </c>
      <c r="J1402" s="32">
        <v>30000</v>
      </c>
      <c r="K1402" s="1001"/>
      <c r="L1402" s="1045">
        <f>J1404*K1399-M1402</f>
        <v>30000</v>
      </c>
      <c r="M1402" s="1095"/>
      <c r="N1402" s="44" t="s">
        <v>38</v>
      </c>
      <c r="O1402" s="32">
        <v>30000</v>
      </c>
      <c r="P1402" s="1001"/>
      <c r="Q1402" s="1045">
        <f>O1404*P1399-R1402</f>
        <v>30000</v>
      </c>
      <c r="R1402" s="970">
        <f>IF(O1399="",0,$M$1402)</f>
        <v>0</v>
      </c>
      <c r="S1402" s="44" t="s">
        <v>38</v>
      </c>
      <c r="T1402" s="32">
        <v>30000</v>
      </c>
      <c r="U1402" s="1001"/>
      <c r="V1402" s="1045">
        <f>T1404*U1399-W1402</f>
        <v>30000</v>
      </c>
      <c r="W1402" s="970">
        <f>IF(T1399="",0,$M$1402)</f>
        <v>0</v>
      </c>
      <c r="X1402" s="44" t="s">
        <v>38</v>
      </c>
      <c r="Y1402" s="32">
        <v>30000</v>
      </c>
      <c r="Z1402" s="1001"/>
      <c r="AA1402" s="1045">
        <f>Y1404*Z1399-AB1402</f>
        <v>30000</v>
      </c>
      <c r="AB1402" s="970">
        <f>IF(Y1399="",0,$M$1402)</f>
        <v>0</v>
      </c>
      <c r="AC1402" s="44" t="s">
        <v>38</v>
      </c>
      <c r="AD1402" s="32"/>
      <c r="AE1402" s="1001"/>
      <c r="AF1402" s="1045">
        <f>AD1404*AE1399-AG1402</f>
        <v>0</v>
      </c>
      <c r="AG1402" s="970">
        <f>IF(AD1399="",0,$M$1402)</f>
        <v>0</v>
      </c>
      <c r="AH1402" s="44" t="s">
        <v>38</v>
      </c>
      <c r="AI1402" s="32"/>
      <c r="AJ1402" s="1001"/>
      <c r="AK1402" s="1045">
        <f>AI1404*AJ1399-AL1402</f>
        <v>0</v>
      </c>
      <c r="AL1402" s="970">
        <f>IF(AI1399="",0,$M$1402)</f>
        <v>0</v>
      </c>
      <c r="AM1402" s="44" t="s">
        <v>38</v>
      </c>
      <c r="AN1402" s="32"/>
      <c r="AO1402" s="1001"/>
      <c r="AP1402" s="1045">
        <f>AN1404*AO1399-AQ1402</f>
        <v>0</v>
      </c>
      <c r="AQ1402" s="970">
        <f>IF(AN1399="",0,$M$1402)</f>
        <v>0</v>
      </c>
      <c r="AR1402" s="44" t="s">
        <v>38</v>
      </c>
      <c r="AS1402" s="32"/>
      <c r="AT1402" s="1001"/>
      <c r="AU1402" s="1045">
        <f>AS1404*AT1399-AV1402</f>
        <v>0</v>
      </c>
      <c r="AV1402" s="970">
        <f>IF(AS1399="",0,$M$1402)</f>
        <v>0</v>
      </c>
      <c r="AW1402" s="44" t="s">
        <v>38</v>
      </c>
      <c r="AX1402" s="32"/>
      <c r="AY1402" s="1001"/>
      <c r="AZ1402" s="1045">
        <f>AX1404*AY1399-BA1402</f>
        <v>0</v>
      </c>
      <c r="BA1402" s="970">
        <f>IF(AX1399="",0,$M$1402)</f>
        <v>0</v>
      </c>
      <c r="BB1402" s="44" t="s">
        <v>38</v>
      </c>
      <c r="BC1402" s="32"/>
      <c r="BD1402" s="1001"/>
      <c r="BE1402" s="1045">
        <f>BC1404*BD1399-BF1402</f>
        <v>0</v>
      </c>
      <c r="BF1402" s="970">
        <f>IF(BC1399="",0,$M$1402)</f>
        <v>0</v>
      </c>
      <c r="BG1402" s="44" t="s">
        <v>38</v>
      </c>
      <c r="BH1402" s="32"/>
      <c r="BI1402" s="1001"/>
      <c r="BJ1402" s="1045">
        <f>BH1404*BI1399-BK1402</f>
        <v>0</v>
      </c>
      <c r="BK1402" s="970">
        <f>IF(BH1399="",0,$M$1402)</f>
        <v>0</v>
      </c>
      <c r="BL1402" s="75"/>
      <c r="BM1402" s="76"/>
      <c r="BN1402" s="1001"/>
      <c r="BO1402" s="983"/>
      <c r="BP1402" s="960"/>
      <c r="BQ1402" s="75"/>
      <c r="BR1402" s="76"/>
      <c r="BS1402" s="1001"/>
      <c r="BT1402" s="983"/>
      <c r="BU1402" s="960"/>
      <c r="BV1402" s="75"/>
      <c r="BW1402" s="76"/>
      <c r="BX1402" s="1001"/>
      <c r="BY1402" s="983"/>
      <c r="BZ1402" s="960"/>
      <c r="CA1402" s="1003">
        <f t="shared" ref="CA1402" si="600">BJ1402+BK1402+BE1402+BF1402+AZ1402+BA1402+AU1402+AV1402+AP1402+AQ1402+AK1402+AL1402+AF1402+AG1402+AA1402+AB1402+V1402+W1402+Q1402+R1402+L1402+M1402+G1402+H1402</f>
        <v>150000</v>
      </c>
      <c r="CB1402" s="1019">
        <f t="shared" ref="CB1402" si="601">H1402+M1402</f>
        <v>0</v>
      </c>
      <c r="CC1402" s="1012">
        <f t="shared" ref="CC1402" si="602">BK1402+BF1402+BA1402+AV1402+AQ1402+AL1402+AG1402+AB1402+W1402+R1402</f>
        <v>0</v>
      </c>
    </row>
    <row r="1403" spans="1:81" s="230" customFormat="1" ht="18" customHeight="1">
      <c r="A1403" s="1180"/>
      <c r="B1403" s="1161"/>
      <c r="C1403" s="1168"/>
      <c r="D1403" s="45" t="s">
        <v>1</v>
      </c>
      <c r="E1403" s="149">
        <f>IF(E1402&lt;&gt;"",職員設定!F33,"0")</f>
        <v>0</v>
      </c>
      <c r="F1403" s="1001"/>
      <c r="G1403" s="1046"/>
      <c r="H1403" s="1103"/>
      <c r="I1403" s="45" t="s">
        <v>1</v>
      </c>
      <c r="J1403" s="149">
        <f>IF(J1402&lt;&gt;"",職員設定!F33,"0")</f>
        <v>0</v>
      </c>
      <c r="K1403" s="1001"/>
      <c r="L1403" s="1046"/>
      <c r="M1403" s="1103"/>
      <c r="N1403" s="45" t="s">
        <v>71</v>
      </c>
      <c r="O1403" s="149">
        <f>IF(O1402&lt;&gt;"",職員設定!$F$33,"0")</f>
        <v>0</v>
      </c>
      <c r="P1403" s="1001"/>
      <c r="Q1403" s="1046"/>
      <c r="R1403" s="971"/>
      <c r="S1403" s="45" t="s">
        <v>71</v>
      </c>
      <c r="T1403" s="149">
        <f>IF(T1402&lt;&gt;"",職員設定!$F$33,"0")</f>
        <v>0</v>
      </c>
      <c r="U1403" s="1001"/>
      <c r="V1403" s="1046"/>
      <c r="W1403" s="971"/>
      <c r="X1403" s="45" t="s">
        <v>71</v>
      </c>
      <c r="Y1403" s="149">
        <f>IF(Y1402&lt;&gt;"",職員設定!$F$33,"0")</f>
        <v>0</v>
      </c>
      <c r="Z1403" s="1001"/>
      <c r="AA1403" s="1046"/>
      <c r="AB1403" s="971"/>
      <c r="AC1403" s="45" t="s">
        <v>71</v>
      </c>
      <c r="AD1403" s="149" t="str">
        <f>IF(AD1402&lt;&gt;"",職員設定!$F$33,"0")</f>
        <v>0</v>
      </c>
      <c r="AE1403" s="1001"/>
      <c r="AF1403" s="1046"/>
      <c r="AG1403" s="971"/>
      <c r="AH1403" s="45" t="s">
        <v>71</v>
      </c>
      <c r="AI1403" s="149" t="str">
        <f>IF(AI1402&lt;&gt;"",職員設定!$F$33,"0")</f>
        <v>0</v>
      </c>
      <c r="AJ1403" s="1001"/>
      <c r="AK1403" s="1046"/>
      <c r="AL1403" s="971"/>
      <c r="AM1403" s="45" t="s">
        <v>71</v>
      </c>
      <c r="AN1403" s="149" t="str">
        <f>IF(AN1402&lt;&gt;"",職員設定!$F$33,"0")</f>
        <v>0</v>
      </c>
      <c r="AO1403" s="1001"/>
      <c r="AP1403" s="1046"/>
      <c r="AQ1403" s="971"/>
      <c r="AR1403" s="45" t="s">
        <v>71</v>
      </c>
      <c r="AS1403" s="149" t="str">
        <f>IF(AS1402&lt;&gt;"",職員設定!$F$33,"0")</f>
        <v>0</v>
      </c>
      <c r="AT1403" s="1001"/>
      <c r="AU1403" s="1046"/>
      <c r="AV1403" s="971"/>
      <c r="AW1403" s="45" t="s">
        <v>71</v>
      </c>
      <c r="AX1403" s="149" t="str">
        <f>IF(AX1402&lt;&gt;"",職員設定!$F$33,"0")</f>
        <v>0</v>
      </c>
      <c r="AY1403" s="1001"/>
      <c r="AZ1403" s="1046"/>
      <c r="BA1403" s="971"/>
      <c r="BB1403" s="45" t="s">
        <v>71</v>
      </c>
      <c r="BC1403" s="149" t="str">
        <f>IF(BC1402&lt;&gt;"",職員設定!$F$33,"0")</f>
        <v>0</v>
      </c>
      <c r="BD1403" s="1001"/>
      <c r="BE1403" s="1046"/>
      <c r="BF1403" s="971"/>
      <c r="BG1403" s="45" t="s">
        <v>71</v>
      </c>
      <c r="BH1403" s="149" t="str">
        <f>IF(BH1402&lt;&gt;"",職員設定!$F$33,"0")</f>
        <v>0</v>
      </c>
      <c r="BI1403" s="1001"/>
      <c r="BJ1403" s="1046"/>
      <c r="BK1403" s="971"/>
      <c r="BL1403" s="45"/>
      <c r="BM1403" s="149"/>
      <c r="BN1403" s="1001"/>
      <c r="BO1403" s="984"/>
      <c r="BP1403" s="954"/>
      <c r="BQ1403" s="45"/>
      <c r="BR1403" s="149"/>
      <c r="BS1403" s="1001"/>
      <c r="BT1403" s="984"/>
      <c r="BU1403" s="954"/>
      <c r="BV1403" s="45"/>
      <c r="BW1403" s="149"/>
      <c r="BX1403" s="1001"/>
      <c r="BY1403" s="984"/>
      <c r="BZ1403" s="954"/>
      <c r="CA1403" s="1004"/>
      <c r="CB1403" s="1020"/>
      <c r="CC1403" s="1013"/>
    </row>
    <row r="1404" spans="1:81" ht="18" customHeight="1" thickBot="1">
      <c r="A1404" s="1180"/>
      <c r="B1404" s="1161"/>
      <c r="C1404" s="1169"/>
      <c r="D1404" s="46" t="s">
        <v>51</v>
      </c>
      <c r="E1404" s="18">
        <f>E1402-E1403</f>
        <v>30000</v>
      </c>
      <c r="F1404" s="1001"/>
      <c r="G1404" s="1047"/>
      <c r="H1404" s="1104"/>
      <c r="I1404" s="46" t="s">
        <v>51</v>
      </c>
      <c r="J1404" s="18">
        <f>J1402-J1403</f>
        <v>30000</v>
      </c>
      <c r="K1404" s="1001"/>
      <c r="L1404" s="1047"/>
      <c r="M1404" s="1104"/>
      <c r="N1404" s="46" t="s">
        <v>51</v>
      </c>
      <c r="O1404" s="18">
        <f>O1402-O1403</f>
        <v>30000</v>
      </c>
      <c r="P1404" s="1001"/>
      <c r="Q1404" s="1047"/>
      <c r="R1404" s="972"/>
      <c r="S1404" s="46" t="s">
        <v>51</v>
      </c>
      <c r="T1404" s="18">
        <f>T1402-T1403</f>
        <v>30000</v>
      </c>
      <c r="U1404" s="1001"/>
      <c r="V1404" s="1047"/>
      <c r="W1404" s="972"/>
      <c r="X1404" s="46" t="s">
        <v>51</v>
      </c>
      <c r="Y1404" s="18">
        <f>Y1402-Y1403</f>
        <v>30000</v>
      </c>
      <c r="Z1404" s="1001"/>
      <c r="AA1404" s="1047"/>
      <c r="AB1404" s="972"/>
      <c r="AC1404" s="46" t="s">
        <v>51</v>
      </c>
      <c r="AD1404" s="18">
        <f>AD1402-AD1403</f>
        <v>0</v>
      </c>
      <c r="AE1404" s="1001"/>
      <c r="AF1404" s="1047"/>
      <c r="AG1404" s="972"/>
      <c r="AH1404" s="46" t="s">
        <v>51</v>
      </c>
      <c r="AI1404" s="18">
        <f>AI1402-AI1403</f>
        <v>0</v>
      </c>
      <c r="AJ1404" s="1001"/>
      <c r="AK1404" s="1047"/>
      <c r="AL1404" s="972"/>
      <c r="AM1404" s="46" t="s">
        <v>51</v>
      </c>
      <c r="AN1404" s="18">
        <f>AN1402-AN1403</f>
        <v>0</v>
      </c>
      <c r="AO1404" s="1001"/>
      <c r="AP1404" s="1047"/>
      <c r="AQ1404" s="972"/>
      <c r="AR1404" s="46" t="s">
        <v>51</v>
      </c>
      <c r="AS1404" s="18">
        <f>AS1402-AS1403</f>
        <v>0</v>
      </c>
      <c r="AT1404" s="1001"/>
      <c r="AU1404" s="1047"/>
      <c r="AV1404" s="972"/>
      <c r="AW1404" s="46" t="s">
        <v>51</v>
      </c>
      <c r="AX1404" s="18">
        <f>AX1402-AX1403</f>
        <v>0</v>
      </c>
      <c r="AY1404" s="1001"/>
      <c r="AZ1404" s="1047"/>
      <c r="BA1404" s="972"/>
      <c r="BB1404" s="46" t="s">
        <v>51</v>
      </c>
      <c r="BC1404" s="18">
        <f>BC1402-BC1403</f>
        <v>0</v>
      </c>
      <c r="BD1404" s="1001"/>
      <c r="BE1404" s="1047"/>
      <c r="BF1404" s="972"/>
      <c r="BG1404" s="46" t="s">
        <v>51</v>
      </c>
      <c r="BH1404" s="18">
        <f>BH1402-BH1403</f>
        <v>0</v>
      </c>
      <c r="BI1404" s="1001"/>
      <c r="BJ1404" s="1047"/>
      <c r="BK1404" s="972"/>
      <c r="BL1404" s="77"/>
      <c r="BM1404" s="78"/>
      <c r="BN1404" s="1001"/>
      <c r="BO1404" s="985"/>
      <c r="BP1404" s="955"/>
      <c r="BQ1404" s="77"/>
      <c r="BR1404" s="78"/>
      <c r="BS1404" s="1001"/>
      <c r="BT1404" s="985"/>
      <c r="BU1404" s="955"/>
      <c r="BV1404" s="77"/>
      <c r="BW1404" s="78"/>
      <c r="BX1404" s="1001"/>
      <c r="BY1404" s="985"/>
      <c r="BZ1404" s="955"/>
      <c r="CA1404" s="1005"/>
      <c r="CB1404" s="1021"/>
      <c r="CC1404" s="1014"/>
    </row>
    <row r="1405" spans="1:81" ht="18" customHeight="1">
      <c r="A1405" s="1180"/>
      <c r="B1405" s="1161"/>
      <c r="C1405" s="1170" t="str">
        <f>職員設定!$G$7</f>
        <v>役職手当</v>
      </c>
      <c r="D1405" s="44" t="s">
        <v>38</v>
      </c>
      <c r="E1405" s="32"/>
      <c r="F1405" s="1001"/>
      <c r="G1405" s="1045">
        <f>E1407*F1399-H1405</f>
        <v>0</v>
      </c>
      <c r="H1405" s="1095"/>
      <c r="I1405" s="44" t="s">
        <v>38</v>
      </c>
      <c r="J1405" s="32"/>
      <c r="K1405" s="1001"/>
      <c r="L1405" s="1045">
        <f>J1407*K1399-M1405</f>
        <v>0</v>
      </c>
      <c r="M1405" s="1095"/>
      <c r="N1405" s="44" t="s">
        <v>38</v>
      </c>
      <c r="O1405" s="32"/>
      <c r="P1405" s="1001"/>
      <c r="Q1405" s="1045">
        <f>O1407*P1399-R1405</f>
        <v>0</v>
      </c>
      <c r="R1405" s="970">
        <f>IF(O1399="",0,$M$1405)</f>
        <v>0</v>
      </c>
      <c r="S1405" s="44" t="s">
        <v>38</v>
      </c>
      <c r="T1405" s="32"/>
      <c r="U1405" s="1001"/>
      <c r="V1405" s="1045">
        <f>T1407*U1399-W1405</f>
        <v>0</v>
      </c>
      <c r="W1405" s="970">
        <f>IF(T1399="",0,$M$1405)</f>
        <v>0</v>
      </c>
      <c r="X1405" s="44" t="s">
        <v>38</v>
      </c>
      <c r="Y1405" s="32"/>
      <c r="Z1405" s="1001"/>
      <c r="AA1405" s="1045">
        <f>Y1407*Z1399-AB1405</f>
        <v>0</v>
      </c>
      <c r="AB1405" s="970">
        <f>IF(Y1399="",0,$M$1405)</f>
        <v>0</v>
      </c>
      <c r="AC1405" s="44" t="s">
        <v>38</v>
      </c>
      <c r="AD1405" s="32"/>
      <c r="AE1405" s="1001"/>
      <c r="AF1405" s="1045">
        <f>AD1407*AE1399-AG1405</f>
        <v>0</v>
      </c>
      <c r="AG1405" s="970">
        <f>IF(AD1399="",0,$M$1405)</f>
        <v>0</v>
      </c>
      <c r="AH1405" s="44" t="s">
        <v>38</v>
      </c>
      <c r="AI1405" s="32"/>
      <c r="AJ1405" s="1001"/>
      <c r="AK1405" s="1045">
        <f>AI1407*AJ1399-AL1405</f>
        <v>0</v>
      </c>
      <c r="AL1405" s="970">
        <f>IF(AI1399="",0,$M$1405)</f>
        <v>0</v>
      </c>
      <c r="AM1405" s="44" t="s">
        <v>38</v>
      </c>
      <c r="AN1405" s="32"/>
      <c r="AO1405" s="1001"/>
      <c r="AP1405" s="1045">
        <f>AN1407*AO1399-AQ1405</f>
        <v>0</v>
      </c>
      <c r="AQ1405" s="970">
        <f>IF(AN1399="",0,$M$1405)</f>
        <v>0</v>
      </c>
      <c r="AR1405" s="44" t="s">
        <v>38</v>
      </c>
      <c r="AS1405" s="32"/>
      <c r="AT1405" s="1001"/>
      <c r="AU1405" s="1045">
        <f>AS1407*AT1399-AV1405</f>
        <v>0</v>
      </c>
      <c r="AV1405" s="970">
        <f>IF(AS1399="",0,$M$1405)</f>
        <v>0</v>
      </c>
      <c r="AW1405" s="44" t="s">
        <v>38</v>
      </c>
      <c r="AX1405" s="32"/>
      <c r="AY1405" s="1001"/>
      <c r="AZ1405" s="1045">
        <f>AX1407*AY1399-BA1405</f>
        <v>0</v>
      </c>
      <c r="BA1405" s="970">
        <f>IF(AX1399="",0,$M$1405)</f>
        <v>0</v>
      </c>
      <c r="BB1405" s="44" t="s">
        <v>38</v>
      </c>
      <c r="BC1405" s="32"/>
      <c r="BD1405" s="1001"/>
      <c r="BE1405" s="1045">
        <f>BC1407*BD1399-BF1405</f>
        <v>0</v>
      </c>
      <c r="BF1405" s="970">
        <f>IF(BC1399="",0,$M$1405)</f>
        <v>0</v>
      </c>
      <c r="BG1405" s="44" t="s">
        <v>38</v>
      </c>
      <c r="BH1405" s="32"/>
      <c r="BI1405" s="1001"/>
      <c r="BJ1405" s="1045">
        <f>BH1407*BI1399-BK1405</f>
        <v>0</v>
      </c>
      <c r="BK1405" s="970">
        <f>IF(BH1399="",0,$M$1405)</f>
        <v>0</v>
      </c>
      <c r="BL1405" s="75"/>
      <c r="BM1405" s="76"/>
      <c r="BN1405" s="1001"/>
      <c r="BO1405" s="983"/>
      <c r="BP1405" s="960"/>
      <c r="BQ1405" s="75"/>
      <c r="BR1405" s="76"/>
      <c r="BS1405" s="1001"/>
      <c r="BT1405" s="983"/>
      <c r="BU1405" s="960"/>
      <c r="BV1405" s="75"/>
      <c r="BW1405" s="76"/>
      <c r="BX1405" s="1001"/>
      <c r="BY1405" s="983"/>
      <c r="BZ1405" s="960"/>
      <c r="CA1405" s="1003">
        <f t="shared" ref="CA1405" si="603">BJ1405+BK1405+BE1405+BF1405+AZ1405+BA1405+AU1405+AV1405+AP1405+AQ1405+AK1405+AL1405+AF1405+AG1405+AA1405+AB1405+V1405+W1405+Q1405+R1405+L1405+M1405+G1405+H1405</f>
        <v>0</v>
      </c>
      <c r="CB1405" s="1019">
        <f t="shared" ref="CB1405" si="604">H1405+M1405</f>
        <v>0</v>
      </c>
      <c r="CC1405" s="1018">
        <f t="shared" ref="CC1405" si="605">BK1405+BF1405+BA1405+AV1405+AQ1405+AL1405+AG1405+AB1405+W1405+R1405</f>
        <v>0</v>
      </c>
    </row>
    <row r="1406" spans="1:81" s="230" customFormat="1" ht="18" customHeight="1">
      <c r="A1406" s="1180"/>
      <c r="B1406" s="1161"/>
      <c r="C1406" s="1140"/>
      <c r="D1406" s="45" t="s">
        <v>1</v>
      </c>
      <c r="E1406" s="149" t="str">
        <f>IF(E1405&lt;&gt;"",職員設定!G33,"0")</f>
        <v>0</v>
      </c>
      <c r="F1406" s="1001"/>
      <c r="G1406" s="1046"/>
      <c r="H1406" s="1103"/>
      <c r="I1406" s="45" t="s">
        <v>1</v>
      </c>
      <c r="J1406" s="149" t="str">
        <f>IF(J1405&lt;&gt;"",職員設定!G33,"0")</f>
        <v>0</v>
      </c>
      <c r="K1406" s="1001"/>
      <c r="L1406" s="1046"/>
      <c r="M1406" s="1103"/>
      <c r="N1406" s="45" t="s">
        <v>71</v>
      </c>
      <c r="O1406" s="149" t="str">
        <f>IF(O1405&lt;&gt;"",職員設定!$G$33,"0")</f>
        <v>0</v>
      </c>
      <c r="P1406" s="1001"/>
      <c r="Q1406" s="1046"/>
      <c r="R1406" s="971"/>
      <c r="S1406" s="45" t="s">
        <v>71</v>
      </c>
      <c r="T1406" s="149" t="str">
        <f>IF(T1405&lt;&gt;"",職員設定!$G$33,"0")</f>
        <v>0</v>
      </c>
      <c r="U1406" s="1001"/>
      <c r="V1406" s="1046"/>
      <c r="W1406" s="971"/>
      <c r="X1406" s="45" t="s">
        <v>71</v>
      </c>
      <c r="Y1406" s="149" t="str">
        <f>IF(Y1405&lt;&gt;"",職員設定!$G$33,"0")</f>
        <v>0</v>
      </c>
      <c r="Z1406" s="1001"/>
      <c r="AA1406" s="1046"/>
      <c r="AB1406" s="971"/>
      <c r="AC1406" s="45" t="s">
        <v>71</v>
      </c>
      <c r="AD1406" s="149" t="str">
        <f>IF(AD1405&lt;&gt;"",職員設定!$G$33,"0")</f>
        <v>0</v>
      </c>
      <c r="AE1406" s="1001"/>
      <c r="AF1406" s="1046"/>
      <c r="AG1406" s="971"/>
      <c r="AH1406" s="45" t="s">
        <v>71</v>
      </c>
      <c r="AI1406" s="149" t="str">
        <f>IF(AI1405&lt;&gt;"",職員設定!$G$33,"0")</f>
        <v>0</v>
      </c>
      <c r="AJ1406" s="1001"/>
      <c r="AK1406" s="1046"/>
      <c r="AL1406" s="971"/>
      <c r="AM1406" s="45" t="s">
        <v>71</v>
      </c>
      <c r="AN1406" s="149" t="str">
        <f>IF(AN1405&lt;&gt;"",職員設定!$G$33,"0")</f>
        <v>0</v>
      </c>
      <c r="AO1406" s="1001"/>
      <c r="AP1406" s="1046"/>
      <c r="AQ1406" s="971"/>
      <c r="AR1406" s="45" t="s">
        <v>71</v>
      </c>
      <c r="AS1406" s="149" t="str">
        <f>IF(AS1405&lt;&gt;"",職員設定!$G$33,"0")</f>
        <v>0</v>
      </c>
      <c r="AT1406" s="1001"/>
      <c r="AU1406" s="1046"/>
      <c r="AV1406" s="971"/>
      <c r="AW1406" s="45" t="s">
        <v>71</v>
      </c>
      <c r="AX1406" s="149" t="str">
        <f>IF(AX1405&lt;&gt;"",職員設定!$G$33,"0")</f>
        <v>0</v>
      </c>
      <c r="AY1406" s="1001"/>
      <c r="AZ1406" s="1046"/>
      <c r="BA1406" s="971"/>
      <c r="BB1406" s="45" t="s">
        <v>71</v>
      </c>
      <c r="BC1406" s="149" t="str">
        <f>IF(BC1405&lt;&gt;"",職員設定!$G$33,"0")</f>
        <v>0</v>
      </c>
      <c r="BD1406" s="1001"/>
      <c r="BE1406" s="1046"/>
      <c r="BF1406" s="971"/>
      <c r="BG1406" s="45" t="s">
        <v>71</v>
      </c>
      <c r="BH1406" s="149" t="str">
        <f>IF(BH1405&lt;&gt;"",職員設定!$G$33,"0")</f>
        <v>0</v>
      </c>
      <c r="BI1406" s="1001"/>
      <c r="BJ1406" s="1046"/>
      <c r="BK1406" s="971"/>
      <c r="BL1406" s="45"/>
      <c r="BM1406" s="149"/>
      <c r="BN1406" s="1001"/>
      <c r="BO1406" s="984"/>
      <c r="BP1406" s="954"/>
      <c r="BQ1406" s="45"/>
      <c r="BR1406" s="149"/>
      <c r="BS1406" s="1001"/>
      <c r="BT1406" s="984"/>
      <c r="BU1406" s="954"/>
      <c r="BV1406" s="45"/>
      <c r="BW1406" s="149"/>
      <c r="BX1406" s="1001"/>
      <c r="BY1406" s="984"/>
      <c r="BZ1406" s="954"/>
      <c r="CA1406" s="1004"/>
      <c r="CB1406" s="1020"/>
      <c r="CC1406" s="1013"/>
    </row>
    <row r="1407" spans="1:81" ht="18" customHeight="1" thickBot="1">
      <c r="A1407" s="1180"/>
      <c r="B1407" s="1161"/>
      <c r="C1407" s="1141"/>
      <c r="D1407" s="46" t="s">
        <v>51</v>
      </c>
      <c r="E1407" s="18">
        <f>E1405-E1406</f>
        <v>0</v>
      </c>
      <c r="F1407" s="1001"/>
      <c r="G1407" s="1047"/>
      <c r="H1407" s="1104"/>
      <c r="I1407" s="46" t="s">
        <v>51</v>
      </c>
      <c r="J1407" s="18">
        <f>J1405-J1406</f>
        <v>0</v>
      </c>
      <c r="K1407" s="1001"/>
      <c r="L1407" s="1047"/>
      <c r="M1407" s="1104"/>
      <c r="N1407" s="46" t="s">
        <v>51</v>
      </c>
      <c r="O1407" s="18">
        <f>O1405-O1406</f>
        <v>0</v>
      </c>
      <c r="P1407" s="1001"/>
      <c r="Q1407" s="1047"/>
      <c r="R1407" s="972"/>
      <c r="S1407" s="46" t="s">
        <v>51</v>
      </c>
      <c r="T1407" s="18">
        <f>T1405-T1406</f>
        <v>0</v>
      </c>
      <c r="U1407" s="1001"/>
      <c r="V1407" s="1047"/>
      <c r="W1407" s="972"/>
      <c r="X1407" s="46" t="s">
        <v>51</v>
      </c>
      <c r="Y1407" s="18">
        <f>Y1405-Y1406</f>
        <v>0</v>
      </c>
      <c r="Z1407" s="1001"/>
      <c r="AA1407" s="1047"/>
      <c r="AB1407" s="972"/>
      <c r="AC1407" s="46" t="s">
        <v>51</v>
      </c>
      <c r="AD1407" s="18">
        <f>AD1405-AD1406</f>
        <v>0</v>
      </c>
      <c r="AE1407" s="1001"/>
      <c r="AF1407" s="1047"/>
      <c r="AG1407" s="972"/>
      <c r="AH1407" s="46" t="s">
        <v>51</v>
      </c>
      <c r="AI1407" s="18">
        <f>AI1405-AI1406</f>
        <v>0</v>
      </c>
      <c r="AJ1407" s="1001"/>
      <c r="AK1407" s="1047"/>
      <c r="AL1407" s="972"/>
      <c r="AM1407" s="46" t="s">
        <v>51</v>
      </c>
      <c r="AN1407" s="18">
        <f>AN1405-AN1406</f>
        <v>0</v>
      </c>
      <c r="AO1407" s="1001"/>
      <c r="AP1407" s="1047"/>
      <c r="AQ1407" s="972"/>
      <c r="AR1407" s="46" t="s">
        <v>51</v>
      </c>
      <c r="AS1407" s="18">
        <f>AS1405-AS1406</f>
        <v>0</v>
      </c>
      <c r="AT1407" s="1001"/>
      <c r="AU1407" s="1047"/>
      <c r="AV1407" s="972"/>
      <c r="AW1407" s="46" t="s">
        <v>51</v>
      </c>
      <c r="AX1407" s="18">
        <f>AX1405-AX1406</f>
        <v>0</v>
      </c>
      <c r="AY1407" s="1001"/>
      <c r="AZ1407" s="1047"/>
      <c r="BA1407" s="972"/>
      <c r="BB1407" s="46" t="s">
        <v>51</v>
      </c>
      <c r="BC1407" s="18">
        <f>BC1405-BC1406</f>
        <v>0</v>
      </c>
      <c r="BD1407" s="1001"/>
      <c r="BE1407" s="1047"/>
      <c r="BF1407" s="972"/>
      <c r="BG1407" s="46" t="s">
        <v>51</v>
      </c>
      <c r="BH1407" s="18">
        <f>BH1405-BH1406</f>
        <v>0</v>
      </c>
      <c r="BI1407" s="1001"/>
      <c r="BJ1407" s="1047"/>
      <c r="BK1407" s="972"/>
      <c r="BL1407" s="77"/>
      <c r="BM1407" s="78"/>
      <c r="BN1407" s="1001"/>
      <c r="BO1407" s="985"/>
      <c r="BP1407" s="955"/>
      <c r="BQ1407" s="77"/>
      <c r="BR1407" s="78"/>
      <c r="BS1407" s="1001"/>
      <c r="BT1407" s="985"/>
      <c r="BU1407" s="955"/>
      <c r="BV1407" s="77"/>
      <c r="BW1407" s="78"/>
      <c r="BX1407" s="1001"/>
      <c r="BY1407" s="985"/>
      <c r="BZ1407" s="955"/>
      <c r="CA1407" s="1005"/>
      <c r="CB1407" s="1021"/>
      <c r="CC1407" s="1014"/>
    </row>
    <row r="1408" spans="1:81" ht="18" customHeight="1">
      <c r="A1408" s="1180"/>
      <c r="B1408" s="1161"/>
      <c r="C1408" s="1170" t="str">
        <f>職員設定!$H$7</f>
        <v>調整手当</v>
      </c>
      <c r="D1408" s="44" t="s">
        <v>38</v>
      </c>
      <c r="E1408" s="32"/>
      <c r="F1408" s="1001"/>
      <c r="G1408" s="1045">
        <f>E1410*F1399-H1408</f>
        <v>0</v>
      </c>
      <c r="H1408" s="1095"/>
      <c r="I1408" s="44" t="s">
        <v>38</v>
      </c>
      <c r="J1408" s="32"/>
      <c r="K1408" s="1001"/>
      <c r="L1408" s="1045">
        <f>J1410*K1399-M1408</f>
        <v>0</v>
      </c>
      <c r="M1408" s="1095"/>
      <c r="N1408" s="44" t="s">
        <v>38</v>
      </c>
      <c r="O1408" s="32"/>
      <c r="P1408" s="1001"/>
      <c r="Q1408" s="1045">
        <f>O1410*P1399-R1408</f>
        <v>0</v>
      </c>
      <c r="R1408" s="970">
        <f>IF(O1399="",0,$M$1408)</f>
        <v>0</v>
      </c>
      <c r="S1408" s="44" t="s">
        <v>38</v>
      </c>
      <c r="T1408" s="32"/>
      <c r="U1408" s="1001"/>
      <c r="V1408" s="1045">
        <f>T1410*U1399-W1408</f>
        <v>0</v>
      </c>
      <c r="W1408" s="970">
        <f>IF(T1399="",0,$M$1408)</f>
        <v>0</v>
      </c>
      <c r="X1408" s="44" t="s">
        <v>38</v>
      </c>
      <c r="Y1408" s="32"/>
      <c r="Z1408" s="1001"/>
      <c r="AA1408" s="1045">
        <f>Y1410*Z1399-AB1408</f>
        <v>0</v>
      </c>
      <c r="AB1408" s="970">
        <f>IF(Y1399="",0,$M$1408)</f>
        <v>0</v>
      </c>
      <c r="AC1408" s="44" t="s">
        <v>38</v>
      </c>
      <c r="AD1408" s="32"/>
      <c r="AE1408" s="1001"/>
      <c r="AF1408" s="1045">
        <f>AD1410*AE1399-AG1408</f>
        <v>0</v>
      </c>
      <c r="AG1408" s="970">
        <f>IF(AD1399="",0,$M$1408)</f>
        <v>0</v>
      </c>
      <c r="AH1408" s="44" t="s">
        <v>38</v>
      </c>
      <c r="AI1408" s="32"/>
      <c r="AJ1408" s="1001"/>
      <c r="AK1408" s="1045">
        <f>AI1410*AJ1399-AL1408</f>
        <v>0</v>
      </c>
      <c r="AL1408" s="970">
        <f>IF(AI1399="",0,$M$1408)</f>
        <v>0</v>
      </c>
      <c r="AM1408" s="44" t="s">
        <v>38</v>
      </c>
      <c r="AN1408" s="32"/>
      <c r="AO1408" s="1001"/>
      <c r="AP1408" s="1045">
        <f>AN1410*AO1399-AQ1408</f>
        <v>0</v>
      </c>
      <c r="AQ1408" s="970">
        <f>IF(AN1399="",0,$M$1408)</f>
        <v>0</v>
      </c>
      <c r="AR1408" s="44" t="s">
        <v>38</v>
      </c>
      <c r="AS1408" s="32"/>
      <c r="AT1408" s="1001"/>
      <c r="AU1408" s="1045">
        <f>AS1410*AT1399-AV1408</f>
        <v>0</v>
      </c>
      <c r="AV1408" s="970">
        <f>IF(AS1399="",0,$M$1408)</f>
        <v>0</v>
      </c>
      <c r="AW1408" s="44" t="s">
        <v>38</v>
      </c>
      <c r="AX1408" s="32"/>
      <c r="AY1408" s="1001"/>
      <c r="AZ1408" s="1045">
        <f>AX1410*AY1399-BA1408</f>
        <v>0</v>
      </c>
      <c r="BA1408" s="970">
        <f>IF(AX1399="",0,$M$1408)</f>
        <v>0</v>
      </c>
      <c r="BB1408" s="44" t="s">
        <v>38</v>
      </c>
      <c r="BC1408" s="32"/>
      <c r="BD1408" s="1001"/>
      <c r="BE1408" s="1045">
        <f>BC1410*BD1399-BF1408</f>
        <v>0</v>
      </c>
      <c r="BF1408" s="970">
        <f>IF(BC1399="",0,$M$1408)</f>
        <v>0</v>
      </c>
      <c r="BG1408" s="44" t="s">
        <v>38</v>
      </c>
      <c r="BH1408" s="32"/>
      <c r="BI1408" s="1001"/>
      <c r="BJ1408" s="1045">
        <f>BH1410*BI1399-BK1408</f>
        <v>0</v>
      </c>
      <c r="BK1408" s="970">
        <f>IF(BH1399="",0,$M$1408)</f>
        <v>0</v>
      </c>
      <c r="BL1408" s="75"/>
      <c r="BM1408" s="76"/>
      <c r="BN1408" s="1001"/>
      <c r="BO1408" s="983"/>
      <c r="BP1408" s="960"/>
      <c r="BQ1408" s="75"/>
      <c r="BR1408" s="76"/>
      <c r="BS1408" s="1001"/>
      <c r="BT1408" s="983"/>
      <c r="BU1408" s="960"/>
      <c r="BV1408" s="75"/>
      <c r="BW1408" s="76"/>
      <c r="BX1408" s="1001"/>
      <c r="BY1408" s="983"/>
      <c r="BZ1408" s="960"/>
      <c r="CA1408" s="1003">
        <f t="shared" ref="CA1408" si="606">BJ1408+BK1408+BE1408+BF1408+AZ1408+BA1408+AU1408+AV1408+AP1408+AQ1408+AK1408+AL1408+AF1408+AG1408+AA1408+AB1408+V1408+W1408+Q1408+R1408+L1408+M1408+G1408+H1408</f>
        <v>0</v>
      </c>
      <c r="CB1408" s="1019">
        <f t="shared" ref="CB1408" si="607">H1408+M1408</f>
        <v>0</v>
      </c>
      <c r="CC1408" s="1018">
        <f t="shared" ref="CC1408" si="608">BK1408+BF1408+BA1408+AV1408+AQ1408+AL1408+AG1408+AB1408+W1408+R1408</f>
        <v>0</v>
      </c>
    </row>
    <row r="1409" spans="1:81" s="230" customFormat="1" ht="18" customHeight="1">
      <c r="A1409" s="1180"/>
      <c r="B1409" s="1162"/>
      <c r="C1409" s="1140"/>
      <c r="D1409" s="45" t="s">
        <v>1</v>
      </c>
      <c r="E1409" s="149" t="str">
        <f>IF(E1408&lt;&gt;"",職員設定!H33,"0")</f>
        <v>0</v>
      </c>
      <c r="F1409" s="1001"/>
      <c r="G1409" s="1046"/>
      <c r="H1409" s="1103"/>
      <c r="I1409" s="45" t="s">
        <v>1</v>
      </c>
      <c r="J1409" s="149" t="str">
        <f>IF(J1408&lt;&gt;"",職員設定!H33,"0")</f>
        <v>0</v>
      </c>
      <c r="K1409" s="1001"/>
      <c r="L1409" s="1046"/>
      <c r="M1409" s="1103"/>
      <c r="N1409" s="45" t="s">
        <v>71</v>
      </c>
      <c r="O1409" s="149" t="str">
        <f>IF(O1408&lt;&gt;"",職員設定!$H$33,"0")</f>
        <v>0</v>
      </c>
      <c r="P1409" s="1001"/>
      <c r="Q1409" s="1046"/>
      <c r="R1409" s="971"/>
      <c r="S1409" s="45" t="s">
        <v>71</v>
      </c>
      <c r="T1409" s="149" t="str">
        <f>IF(T1408&lt;&gt;"",職員設定!$H$33,"0")</f>
        <v>0</v>
      </c>
      <c r="U1409" s="1001"/>
      <c r="V1409" s="1046"/>
      <c r="W1409" s="971"/>
      <c r="X1409" s="45" t="s">
        <v>71</v>
      </c>
      <c r="Y1409" s="149" t="str">
        <f>IF(Y1408&lt;&gt;"",職員設定!$H$33,"0")</f>
        <v>0</v>
      </c>
      <c r="Z1409" s="1001"/>
      <c r="AA1409" s="1046"/>
      <c r="AB1409" s="971"/>
      <c r="AC1409" s="45" t="s">
        <v>71</v>
      </c>
      <c r="AD1409" s="149" t="str">
        <f>IF(AD1408&lt;&gt;"",職員設定!$H$33,"0")</f>
        <v>0</v>
      </c>
      <c r="AE1409" s="1001"/>
      <c r="AF1409" s="1046"/>
      <c r="AG1409" s="971"/>
      <c r="AH1409" s="45" t="s">
        <v>71</v>
      </c>
      <c r="AI1409" s="149" t="str">
        <f>IF(AI1408&lt;&gt;"",職員設定!$H$33,"0")</f>
        <v>0</v>
      </c>
      <c r="AJ1409" s="1001"/>
      <c r="AK1409" s="1046"/>
      <c r="AL1409" s="971"/>
      <c r="AM1409" s="45" t="s">
        <v>71</v>
      </c>
      <c r="AN1409" s="149" t="str">
        <f>IF(AN1408&lt;&gt;"",職員設定!$H$33,"0")</f>
        <v>0</v>
      </c>
      <c r="AO1409" s="1001"/>
      <c r="AP1409" s="1046"/>
      <c r="AQ1409" s="971"/>
      <c r="AR1409" s="45" t="s">
        <v>71</v>
      </c>
      <c r="AS1409" s="149" t="str">
        <f>IF(AS1408&lt;&gt;"",職員設定!$H$33,"0")</f>
        <v>0</v>
      </c>
      <c r="AT1409" s="1001"/>
      <c r="AU1409" s="1046"/>
      <c r="AV1409" s="971"/>
      <c r="AW1409" s="45" t="s">
        <v>71</v>
      </c>
      <c r="AX1409" s="149" t="str">
        <f>IF(AX1408&lt;&gt;"",職員設定!$H$33,"0")</f>
        <v>0</v>
      </c>
      <c r="AY1409" s="1001"/>
      <c r="AZ1409" s="1046"/>
      <c r="BA1409" s="971"/>
      <c r="BB1409" s="45" t="s">
        <v>71</v>
      </c>
      <c r="BC1409" s="149" t="str">
        <f>IF(BC1408&lt;&gt;"",職員設定!$H$33,"0")</f>
        <v>0</v>
      </c>
      <c r="BD1409" s="1001"/>
      <c r="BE1409" s="1046"/>
      <c r="BF1409" s="971"/>
      <c r="BG1409" s="45" t="s">
        <v>71</v>
      </c>
      <c r="BH1409" s="149" t="str">
        <f>IF(BH1408&lt;&gt;"",職員設定!$H$33,"0")</f>
        <v>0</v>
      </c>
      <c r="BI1409" s="1001"/>
      <c r="BJ1409" s="1046"/>
      <c r="BK1409" s="971"/>
      <c r="BL1409" s="45"/>
      <c r="BM1409" s="149"/>
      <c r="BN1409" s="1001"/>
      <c r="BO1409" s="984"/>
      <c r="BP1409" s="954"/>
      <c r="BQ1409" s="45"/>
      <c r="BR1409" s="149"/>
      <c r="BS1409" s="1001"/>
      <c r="BT1409" s="984"/>
      <c r="BU1409" s="954"/>
      <c r="BV1409" s="45"/>
      <c r="BW1409" s="149"/>
      <c r="BX1409" s="1001"/>
      <c r="BY1409" s="984"/>
      <c r="BZ1409" s="954"/>
      <c r="CA1409" s="1004"/>
      <c r="CB1409" s="1020"/>
      <c r="CC1409" s="1013"/>
    </row>
    <row r="1410" spans="1:81" ht="18" customHeight="1" thickBot="1">
      <c r="A1410" s="1180"/>
      <c r="B1410" s="1162"/>
      <c r="C1410" s="1141"/>
      <c r="D1410" s="46" t="s">
        <v>51</v>
      </c>
      <c r="E1410" s="18">
        <f>E1408-E1409</f>
        <v>0</v>
      </c>
      <c r="F1410" s="1001"/>
      <c r="G1410" s="1047"/>
      <c r="H1410" s="1104"/>
      <c r="I1410" s="46" t="s">
        <v>51</v>
      </c>
      <c r="J1410" s="18">
        <f>J1408-J1409</f>
        <v>0</v>
      </c>
      <c r="K1410" s="1001"/>
      <c r="L1410" s="1047"/>
      <c r="M1410" s="1104"/>
      <c r="N1410" s="46" t="s">
        <v>51</v>
      </c>
      <c r="O1410" s="18">
        <f>O1408-O1409</f>
        <v>0</v>
      </c>
      <c r="P1410" s="1001"/>
      <c r="Q1410" s="1047"/>
      <c r="R1410" s="972"/>
      <c r="S1410" s="46" t="s">
        <v>51</v>
      </c>
      <c r="T1410" s="18">
        <f>T1408-T1409</f>
        <v>0</v>
      </c>
      <c r="U1410" s="1001"/>
      <c r="V1410" s="1047"/>
      <c r="W1410" s="972"/>
      <c r="X1410" s="46" t="s">
        <v>51</v>
      </c>
      <c r="Y1410" s="18">
        <f>Y1408-Y1409</f>
        <v>0</v>
      </c>
      <c r="Z1410" s="1001"/>
      <c r="AA1410" s="1047"/>
      <c r="AB1410" s="972"/>
      <c r="AC1410" s="46" t="s">
        <v>51</v>
      </c>
      <c r="AD1410" s="18">
        <f>AD1408-AD1409</f>
        <v>0</v>
      </c>
      <c r="AE1410" s="1001"/>
      <c r="AF1410" s="1047"/>
      <c r="AG1410" s="972"/>
      <c r="AH1410" s="46" t="s">
        <v>51</v>
      </c>
      <c r="AI1410" s="18">
        <f>AI1408-AI1409</f>
        <v>0</v>
      </c>
      <c r="AJ1410" s="1001"/>
      <c r="AK1410" s="1047"/>
      <c r="AL1410" s="972"/>
      <c r="AM1410" s="46" t="s">
        <v>51</v>
      </c>
      <c r="AN1410" s="18">
        <f>AN1408-AN1409</f>
        <v>0</v>
      </c>
      <c r="AO1410" s="1001"/>
      <c r="AP1410" s="1047"/>
      <c r="AQ1410" s="972"/>
      <c r="AR1410" s="46" t="s">
        <v>51</v>
      </c>
      <c r="AS1410" s="18">
        <f>AS1408-AS1409</f>
        <v>0</v>
      </c>
      <c r="AT1410" s="1001"/>
      <c r="AU1410" s="1047"/>
      <c r="AV1410" s="972"/>
      <c r="AW1410" s="46" t="s">
        <v>51</v>
      </c>
      <c r="AX1410" s="18">
        <f>AX1408-AX1409</f>
        <v>0</v>
      </c>
      <c r="AY1410" s="1001"/>
      <c r="AZ1410" s="1047"/>
      <c r="BA1410" s="972"/>
      <c r="BB1410" s="46" t="s">
        <v>51</v>
      </c>
      <c r="BC1410" s="18">
        <f>BC1408-BC1409</f>
        <v>0</v>
      </c>
      <c r="BD1410" s="1001"/>
      <c r="BE1410" s="1047"/>
      <c r="BF1410" s="972"/>
      <c r="BG1410" s="46" t="s">
        <v>51</v>
      </c>
      <c r="BH1410" s="18">
        <f>BH1408-BH1409</f>
        <v>0</v>
      </c>
      <c r="BI1410" s="1001"/>
      <c r="BJ1410" s="1047"/>
      <c r="BK1410" s="972"/>
      <c r="BL1410" s="77"/>
      <c r="BM1410" s="78"/>
      <c r="BN1410" s="1001"/>
      <c r="BO1410" s="985"/>
      <c r="BP1410" s="955"/>
      <c r="BQ1410" s="77"/>
      <c r="BR1410" s="78"/>
      <c r="BS1410" s="1001"/>
      <c r="BT1410" s="985"/>
      <c r="BU1410" s="955"/>
      <c r="BV1410" s="77"/>
      <c r="BW1410" s="78"/>
      <c r="BX1410" s="1001"/>
      <c r="BY1410" s="985"/>
      <c r="BZ1410" s="955"/>
      <c r="CA1410" s="1005"/>
      <c r="CB1410" s="1021"/>
      <c r="CC1410" s="1014"/>
    </row>
    <row r="1411" spans="1:81" ht="18" customHeight="1">
      <c r="A1411" s="1180"/>
      <c r="B1411" s="1162"/>
      <c r="C1411" s="1140" t="str">
        <f>職員設定!$I$7</f>
        <v>名称</v>
      </c>
      <c r="D1411" s="44" t="s">
        <v>38</v>
      </c>
      <c r="E1411" s="32"/>
      <c r="F1411" s="1001"/>
      <c r="G1411" s="1046">
        <f>E1413*F1399-H1411</f>
        <v>0</v>
      </c>
      <c r="H1411" s="1095"/>
      <c r="I1411" s="44" t="s">
        <v>38</v>
      </c>
      <c r="J1411" s="32"/>
      <c r="K1411" s="1001"/>
      <c r="L1411" s="1046">
        <f>J1413*K1399-M1411</f>
        <v>0</v>
      </c>
      <c r="M1411" s="1095"/>
      <c r="N1411" s="48" t="s">
        <v>38</v>
      </c>
      <c r="O1411" s="33"/>
      <c r="P1411" s="1001"/>
      <c r="Q1411" s="1046">
        <f>O1413*P1399-R1411</f>
        <v>0</v>
      </c>
      <c r="R1411" s="970">
        <f>IF(O1399="",0,$M$1411)</f>
        <v>0</v>
      </c>
      <c r="S1411" s="48" t="s">
        <v>38</v>
      </c>
      <c r="T1411" s="33"/>
      <c r="U1411" s="1001"/>
      <c r="V1411" s="1046">
        <f>T1413*U1399-W1411</f>
        <v>0</v>
      </c>
      <c r="W1411" s="970">
        <f>IF(T1399="",0,$M$1411)</f>
        <v>0</v>
      </c>
      <c r="X1411" s="48" t="s">
        <v>38</v>
      </c>
      <c r="Y1411" s="33"/>
      <c r="Z1411" s="1001"/>
      <c r="AA1411" s="1046">
        <f>Y1413*Z1399-AB1411</f>
        <v>0</v>
      </c>
      <c r="AB1411" s="970">
        <f>IF(Y1399="",0,$M$1411)</f>
        <v>0</v>
      </c>
      <c r="AC1411" s="48" t="s">
        <v>38</v>
      </c>
      <c r="AD1411" s="33"/>
      <c r="AE1411" s="1001"/>
      <c r="AF1411" s="1046">
        <f>AD1413*AE1399-AG1411</f>
        <v>0</v>
      </c>
      <c r="AG1411" s="970">
        <f>IF(AD1399="",0,$M$1411)</f>
        <v>0</v>
      </c>
      <c r="AH1411" s="48" t="s">
        <v>38</v>
      </c>
      <c r="AI1411" s="33"/>
      <c r="AJ1411" s="1001"/>
      <c r="AK1411" s="1046">
        <f>AI1413*AJ1399-AL1411</f>
        <v>0</v>
      </c>
      <c r="AL1411" s="970">
        <f>IF(AI1399="",0,$M$1411)</f>
        <v>0</v>
      </c>
      <c r="AM1411" s="48" t="s">
        <v>38</v>
      </c>
      <c r="AN1411" s="33"/>
      <c r="AO1411" s="1001"/>
      <c r="AP1411" s="1046">
        <f>AN1413*AO1399-AQ1411</f>
        <v>0</v>
      </c>
      <c r="AQ1411" s="970">
        <f>IF(AN1399="",0,$M$1411)</f>
        <v>0</v>
      </c>
      <c r="AR1411" s="48" t="s">
        <v>38</v>
      </c>
      <c r="AS1411" s="33"/>
      <c r="AT1411" s="1001"/>
      <c r="AU1411" s="1046">
        <f>AS1413*AT1399-AV1411</f>
        <v>0</v>
      </c>
      <c r="AV1411" s="970">
        <f>IF(AS1399="",0,$M$1411)</f>
        <v>0</v>
      </c>
      <c r="AW1411" s="48" t="s">
        <v>38</v>
      </c>
      <c r="AX1411" s="33"/>
      <c r="AY1411" s="1001"/>
      <c r="AZ1411" s="1046">
        <f>AX1413*AY1399-BA1411</f>
        <v>0</v>
      </c>
      <c r="BA1411" s="970">
        <f>IF(AX1399="",0,$M$1411)</f>
        <v>0</v>
      </c>
      <c r="BB1411" s="48" t="s">
        <v>38</v>
      </c>
      <c r="BC1411" s="33"/>
      <c r="BD1411" s="1001"/>
      <c r="BE1411" s="1046">
        <f>BC1413*BD1399-BF1411</f>
        <v>0</v>
      </c>
      <c r="BF1411" s="970">
        <f>IF(BC1399="",0,$M$1411)</f>
        <v>0</v>
      </c>
      <c r="BG1411" s="48" t="s">
        <v>38</v>
      </c>
      <c r="BH1411" s="33"/>
      <c r="BI1411" s="1001"/>
      <c r="BJ1411" s="1046">
        <f>BH1413*BI1399-BK1411</f>
        <v>0</v>
      </c>
      <c r="BK1411" s="970">
        <f>IF(BH1399="",0,$M$1411)</f>
        <v>0</v>
      </c>
      <c r="BL1411" s="75"/>
      <c r="BM1411" s="76"/>
      <c r="BN1411" s="1001"/>
      <c r="BO1411" s="984"/>
      <c r="BP1411" s="960"/>
      <c r="BQ1411" s="75"/>
      <c r="BR1411" s="76"/>
      <c r="BS1411" s="1001"/>
      <c r="BT1411" s="984"/>
      <c r="BU1411" s="960"/>
      <c r="BV1411" s="75"/>
      <c r="BW1411" s="76"/>
      <c r="BX1411" s="1001"/>
      <c r="BY1411" s="984"/>
      <c r="BZ1411" s="960"/>
      <c r="CA1411" s="1003">
        <f t="shared" ref="CA1411" si="609">BJ1411+BK1411+BE1411+BF1411+AZ1411+BA1411+AU1411+AV1411+AP1411+AQ1411+AK1411+AL1411+AF1411+AG1411+AA1411+AB1411+V1411+W1411+Q1411+R1411+L1411+M1411+G1411+H1411</f>
        <v>0</v>
      </c>
      <c r="CB1411" s="1019">
        <f t="shared" ref="CB1411" si="610">H1411+M1411</f>
        <v>0</v>
      </c>
      <c r="CC1411" s="1018">
        <f>BK1411+BF1411+BA1411+AV1411+AQ1411+AL1411+AG1411+AB1411+W1411+R1411</f>
        <v>0</v>
      </c>
    </row>
    <row r="1412" spans="1:81" s="230" customFormat="1" ht="18" customHeight="1">
      <c r="A1412" s="1180"/>
      <c r="B1412" s="1162"/>
      <c r="C1412" s="1140"/>
      <c r="D1412" s="45" t="s">
        <v>1</v>
      </c>
      <c r="E1412" s="149" t="str">
        <f>IF(E1411&lt;&gt;"",職員設定!I33,"0")</f>
        <v>0</v>
      </c>
      <c r="F1412" s="1001"/>
      <c r="G1412" s="1046"/>
      <c r="H1412" s="1103"/>
      <c r="I1412" s="45" t="s">
        <v>1</v>
      </c>
      <c r="J1412" s="149" t="str">
        <f>IF(J1411&lt;&gt;"",職員設定!I33,"0")</f>
        <v>0</v>
      </c>
      <c r="K1412" s="1001"/>
      <c r="L1412" s="1046"/>
      <c r="M1412" s="1103"/>
      <c r="N1412" s="45" t="s">
        <v>71</v>
      </c>
      <c r="O1412" s="149" t="str">
        <f>IF(O1411&lt;&gt;"",職員設定!$I$33,"0")</f>
        <v>0</v>
      </c>
      <c r="P1412" s="1001"/>
      <c r="Q1412" s="1046"/>
      <c r="R1412" s="971"/>
      <c r="S1412" s="45" t="s">
        <v>71</v>
      </c>
      <c r="T1412" s="149" t="str">
        <f>IF(T1411&lt;&gt;"",職員設定!$I$33,"0")</f>
        <v>0</v>
      </c>
      <c r="U1412" s="1001"/>
      <c r="V1412" s="1046"/>
      <c r="W1412" s="971"/>
      <c r="X1412" s="45" t="s">
        <v>71</v>
      </c>
      <c r="Y1412" s="149" t="str">
        <f>IF(Y1411&lt;&gt;"",職員設定!$I$33,"0")</f>
        <v>0</v>
      </c>
      <c r="Z1412" s="1001"/>
      <c r="AA1412" s="1046"/>
      <c r="AB1412" s="971"/>
      <c r="AC1412" s="45" t="s">
        <v>71</v>
      </c>
      <c r="AD1412" s="149" t="str">
        <f>IF(AD1411&lt;&gt;"",職員設定!$I$33,"0")</f>
        <v>0</v>
      </c>
      <c r="AE1412" s="1001"/>
      <c r="AF1412" s="1046"/>
      <c r="AG1412" s="971"/>
      <c r="AH1412" s="45" t="s">
        <v>71</v>
      </c>
      <c r="AI1412" s="149" t="str">
        <f>IF(AI1411&lt;&gt;"",職員設定!$I$33,"0")</f>
        <v>0</v>
      </c>
      <c r="AJ1412" s="1001"/>
      <c r="AK1412" s="1046"/>
      <c r="AL1412" s="971"/>
      <c r="AM1412" s="45" t="s">
        <v>71</v>
      </c>
      <c r="AN1412" s="149" t="str">
        <f>IF(AN1411&lt;&gt;"",職員設定!$I$33,"0")</f>
        <v>0</v>
      </c>
      <c r="AO1412" s="1001"/>
      <c r="AP1412" s="1046"/>
      <c r="AQ1412" s="971"/>
      <c r="AR1412" s="45" t="s">
        <v>71</v>
      </c>
      <c r="AS1412" s="149" t="str">
        <f>IF(AS1411&lt;&gt;"",職員設定!$I$33,"0")</f>
        <v>0</v>
      </c>
      <c r="AT1412" s="1001"/>
      <c r="AU1412" s="1046"/>
      <c r="AV1412" s="971"/>
      <c r="AW1412" s="45" t="s">
        <v>71</v>
      </c>
      <c r="AX1412" s="149" t="str">
        <f>IF(AX1411&lt;&gt;"",職員設定!$I$33,"0")</f>
        <v>0</v>
      </c>
      <c r="AY1412" s="1001"/>
      <c r="AZ1412" s="1046"/>
      <c r="BA1412" s="971"/>
      <c r="BB1412" s="45" t="s">
        <v>71</v>
      </c>
      <c r="BC1412" s="149" t="str">
        <f>IF(BC1411&lt;&gt;"",職員設定!$I$33,"0")</f>
        <v>0</v>
      </c>
      <c r="BD1412" s="1001"/>
      <c r="BE1412" s="1046"/>
      <c r="BF1412" s="971"/>
      <c r="BG1412" s="45" t="s">
        <v>71</v>
      </c>
      <c r="BH1412" s="149" t="str">
        <f>IF(BH1411&lt;&gt;"",職員設定!$I$33,"0")</f>
        <v>0</v>
      </c>
      <c r="BI1412" s="1001"/>
      <c r="BJ1412" s="1046"/>
      <c r="BK1412" s="971"/>
      <c r="BL1412" s="45"/>
      <c r="BM1412" s="149"/>
      <c r="BN1412" s="1001"/>
      <c r="BO1412" s="984"/>
      <c r="BP1412" s="954"/>
      <c r="BQ1412" s="45"/>
      <c r="BR1412" s="149"/>
      <c r="BS1412" s="1001"/>
      <c r="BT1412" s="984"/>
      <c r="BU1412" s="954"/>
      <c r="BV1412" s="45"/>
      <c r="BW1412" s="149"/>
      <c r="BX1412" s="1001"/>
      <c r="BY1412" s="984"/>
      <c r="BZ1412" s="954"/>
      <c r="CA1412" s="1004"/>
      <c r="CB1412" s="1020"/>
      <c r="CC1412" s="1013"/>
    </row>
    <row r="1413" spans="1:81" ht="18" customHeight="1" thickBot="1">
      <c r="A1413" s="1180"/>
      <c r="B1413" s="1163"/>
      <c r="C1413" s="1141"/>
      <c r="D1413" s="46" t="s">
        <v>51</v>
      </c>
      <c r="E1413" s="18">
        <f>E1411-E1412</f>
        <v>0</v>
      </c>
      <c r="F1413" s="1001"/>
      <c r="G1413" s="1047"/>
      <c r="H1413" s="1104"/>
      <c r="I1413" s="46" t="s">
        <v>51</v>
      </c>
      <c r="J1413" s="18">
        <f>J1411-J1412</f>
        <v>0</v>
      </c>
      <c r="K1413" s="1001"/>
      <c r="L1413" s="1047"/>
      <c r="M1413" s="1104"/>
      <c r="N1413" s="46" t="s">
        <v>51</v>
      </c>
      <c r="O1413" s="18">
        <f>O1411-O1412</f>
        <v>0</v>
      </c>
      <c r="P1413" s="1001"/>
      <c r="Q1413" s="1047"/>
      <c r="R1413" s="972"/>
      <c r="S1413" s="46" t="s">
        <v>51</v>
      </c>
      <c r="T1413" s="18">
        <f>T1411-T1412</f>
        <v>0</v>
      </c>
      <c r="U1413" s="1001"/>
      <c r="V1413" s="1047"/>
      <c r="W1413" s="972"/>
      <c r="X1413" s="46" t="s">
        <v>51</v>
      </c>
      <c r="Y1413" s="18">
        <f>Y1411-Y1412</f>
        <v>0</v>
      </c>
      <c r="Z1413" s="1001"/>
      <c r="AA1413" s="1047"/>
      <c r="AB1413" s="972"/>
      <c r="AC1413" s="46" t="s">
        <v>51</v>
      </c>
      <c r="AD1413" s="18">
        <f>AD1411-AD1412</f>
        <v>0</v>
      </c>
      <c r="AE1413" s="1001"/>
      <c r="AF1413" s="1047"/>
      <c r="AG1413" s="972"/>
      <c r="AH1413" s="46" t="s">
        <v>51</v>
      </c>
      <c r="AI1413" s="18">
        <f>AI1411-AI1412</f>
        <v>0</v>
      </c>
      <c r="AJ1413" s="1001"/>
      <c r="AK1413" s="1047"/>
      <c r="AL1413" s="972"/>
      <c r="AM1413" s="46" t="s">
        <v>51</v>
      </c>
      <c r="AN1413" s="18">
        <f>AN1411-AN1412</f>
        <v>0</v>
      </c>
      <c r="AO1413" s="1001"/>
      <c r="AP1413" s="1047"/>
      <c r="AQ1413" s="972"/>
      <c r="AR1413" s="46" t="s">
        <v>51</v>
      </c>
      <c r="AS1413" s="18">
        <f>AS1411-AS1412</f>
        <v>0</v>
      </c>
      <c r="AT1413" s="1001"/>
      <c r="AU1413" s="1047"/>
      <c r="AV1413" s="972"/>
      <c r="AW1413" s="46" t="s">
        <v>51</v>
      </c>
      <c r="AX1413" s="18">
        <f>AX1411-AX1412</f>
        <v>0</v>
      </c>
      <c r="AY1413" s="1001"/>
      <c r="AZ1413" s="1047"/>
      <c r="BA1413" s="972"/>
      <c r="BB1413" s="46" t="s">
        <v>51</v>
      </c>
      <c r="BC1413" s="18">
        <f>BC1411-BC1412</f>
        <v>0</v>
      </c>
      <c r="BD1413" s="1001"/>
      <c r="BE1413" s="1047"/>
      <c r="BF1413" s="972"/>
      <c r="BG1413" s="46" t="s">
        <v>51</v>
      </c>
      <c r="BH1413" s="18">
        <f>BH1411-BH1412</f>
        <v>0</v>
      </c>
      <c r="BI1413" s="1001"/>
      <c r="BJ1413" s="1047"/>
      <c r="BK1413" s="972"/>
      <c r="BL1413" s="77"/>
      <c r="BM1413" s="78"/>
      <c r="BN1413" s="1001"/>
      <c r="BO1413" s="985"/>
      <c r="BP1413" s="955"/>
      <c r="BQ1413" s="77"/>
      <c r="BR1413" s="78"/>
      <c r="BS1413" s="1001"/>
      <c r="BT1413" s="985"/>
      <c r="BU1413" s="955"/>
      <c r="BV1413" s="77"/>
      <c r="BW1413" s="78"/>
      <c r="BX1413" s="1001"/>
      <c r="BY1413" s="985"/>
      <c r="BZ1413" s="955"/>
      <c r="CA1413" s="1005"/>
      <c r="CB1413" s="1021"/>
      <c r="CC1413" s="1014"/>
    </row>
    <row r="1414" spans="1:81" ht="18" customHeight="1">
      <c r="A1414" s="1180"/>
      <c r="B1414" s="1142" t="s">
        <v>53</v>
      </c>
      <c r="C1414" s="1177" t="str">
        <f>職員設定!$J$7</f>
        <v>名称</v>
      </c>
      <c r="D1414" s="44" t="s">
        <v>48</v>
      </c>
      <c r="E1414" s="32"/>
      <c r="F1414" s="1001"/>
      <c r="G1414" s="1045">
        <f>E1417*F1399-H1414</f>
        <v>0</v>
      </c>
      <c r="H1414" s="1095"/>
      <c r="I1414" s="44" t="s">
        <v>48</v>
      </c>
      <c r="J1414" s="32"/>
      <c r="K1414" s="1001"/>
      <c r="L1414" s="1045">
        <f>J1417*K1399-M1414</f>
        <v>0</v>
      </c>
      <c r="M1414" s="1095"/>
      <c r="N1414" s="44" t="s">
        <v>48</v>
      </c>
      <c r="O1414" s="32"/>
      <c r="P1414" s="1001"/>
      <c r="Q1414" s="1045">
        <f>O1417*P1399-R1414</f>
        <v>0</v>
      </c>
      <c r="R1414" s="986"/>
      <c r="S1414" s="44" t="s">
        <v>48</v>
      </c>
      <c r="T1414" s="32"/>
      <c r="U1414" s="1001"/>
      <c r="V1414" s="1045">
        <f>T1417*U1399-W1414</f>
        <v>0</v>
      </c>
      <c r="W1414" s="986"/>
      <c r="X1414" s="44" t="s">
        <v>48</v>
      </c>
      <c r="Y1414" s="32"/>
      <c r="Z1414" s="1001"/>
      <c r="AA1414" s="1045">
        <f>Y1417*Z1399-AB1414</f>
        <v>0</v>
      </c>
      <c r="AB1414" s="986"/>
      <c r="AC1414" s="44" t="s">
        <v>48</v>
      </c>
      <c r="AD1414" s="32"/>
      <c r="AE1414" s="1001"/>
      <c r="AF1414" s="1045">
        <f>AD1417*AE1399-AG1414</f>
        <v>0</v>
      </c>
      <c r="AG1414" s="986"/>
      <c r="AH1414" s="44" t="s">
        <v>48</v>
      </c>
      <c r="AI1414" s="32"/>
      <c r="AJ1414" s="1001"/>
      <c r="AK1414" s="1045">
        <f>AI1417*AJ1399-AL1414</f>
        <v>0</v>
      </c>
      <c r="AL1414" s="986"/>
      <c r="AM1414" s="44" t="s">
        <v>48</v>
      </c>
      <c r="AN1414" s="32"/>
      <c r="AO1414" s="1001"/>
      <c r="AP1414" s="1045">
        <f>AN1417*AO1399-AQ1414</f>
        <v>0</v>
      </c>
      <c r="AQ1414" s="986"/>
      <c r="AR1414" s="44" t="s">
        <v>48</v>
      </c>
      <c r="AS1414" s="32"/>
      <c r="AT1414" s="1001"/>
      <c r="AU1414" s="1045">
        <f>AS1417*AT1399-AV1414</f>
        <v>0</v>
      </c>
      <c r="AV1414" s="986"/>
      <c r="AW1414" s="44" t="s">
        <v>48</v>
      </c>
      <c r="AX1414" s="32"/>
      <c r="AY1414" s="1001"/>
      <c r="AZ1414" s="1045">
        <f>AX1417*AY1399-BA1414</f>
        <v>0</v>
      </c>
      <c r="BA1414" s="986"/>
      <c r="BB1414" s="44" t="s">
        <v>48</v>
      </c>
      <c r="BC1414" s="32"/>
      <c r="BD1414" s="1001"/>
      <c r="BE1414" s="1045">
        <f>BC1417*BD1399-BF1414</f>
        <v>0</v>
      </c>
      <c r="BF1414" s="986"/>
      <c r="BG1414" s="44" t="s">
        <v>48</v>
      </c>
      <c r="BH1414" s="32"/>
      <c r="BI1414" s="1001"/>
      <c r="BJ1414" s="1045">
        <f>BH1417*BI1399-BK1414</f>
        <v>0</v>
      </c>
      <c r="BK1414" s="986"/>
      <c r="BL1414" s="409" t="s">
        <v>206</v>
      </c>
      <c r="BM1414" s="32"/>
      <c r="BN1414" s="1001"/>
      <c r="BO1414" s="973">
        <f>BM1417*BN1399-BP1414</f>
        <v>0</v>
      </c>
      <c r="BP1414" s="961">
        <f>IF(BM1415&gt;BM1414,(BM1415-BM1414)*BN1399,0)</f>
        <v>0</v>
      </c>
      <c r="BQ1414" s="409" t="s">
        <v>206</v>
      </c>
      <c r="BR1414" s="32"/>
      <c r="BS1414" s="1001"/>
      <c r="BT1414" s="973">
        <f>BR1417*BS1399-BU1414</f>
        <v>0</v>
      </c>
      <c r="BU1414" s="961">
        <f>IF(BR1415&gt;BR1414,(BR1415-BR1414)*BS1399,0)</f>
        <v>0</v>
      </c>
      <c r="BV1414" s="409" t="s">
        <v>206</v>
      </c>
      <c r="BW1414" s="32"/>
      <c r="BX1414" s="1001"/>
      <c r="BY1414" s="973">
        <f>BW1417*BX1399-BZ1414</f>
        <v>0</v>
      </c>
      <c r="BZ1414" s="961">
        <f>IF(BW1415&gt;BW1414,(BW1415-BW1414)*BX1399,0)</f>
        <v>0</v>
      </c>
      <c r="CA1414" s="1003">
        <f>BJ1414+BK1414+BE1414+BF1414+AZ1414+BA1414+AU1414+AV1414+AP1414+AQ1414+AK1414+AL1414+AF1414+AG1414+AA1414+AB1414+V1414+W1414+Q1414+R1414+L1414+M1414+G1414+H1414+BO1414+BP1414+BT1414+BU1414+BY1414+BZ1414</f>
        <v>0</v>
      </c>
      <c r="CB1414" s="1019">
        <f>H1414+M1414</f>
        <v>0</v>
      </c>
      <c r="CC1414" s="944">
        <f>BK1414+BF1414+BA1414+AV1414+AQ1414+AL1414+AG1414+AB1414+W1414+R1414+BP1414+BU1414+BZ1414</f>
        <v>0</v>
      </c>
    </row>
    <row r="1415" spans="1:81" ht="18" customHeight="1">
      <c r="A1415" s="1180"/>
      <c r="B1415" s="1143"/>
      <c r="C1415" s="1178"/>
      <c r="D1415" s="48" t="s">
        <v>38</v>
      </c>
      <c r="E1415" s="33"/>
      <c r="F1415" s="1001"/>
      <c r="G1415" s="1046"/>
      <c r="H1415" s="1096"/>
      <c r="I1415" s="48" t="s">
        <v>38</v>
      </c>
      <c r="J1415" s="33"/>
      <c r="K1415" s="1001"/>
      <c r="L1415" s="1046"/>
      <c r="M1415" s="1096"/>
      <c r="N1415" s="48" t="s">
        <v>38</v>
      </c>
      <c r="O1415" s="33"/>
      <c r="P1415" s="1001"/>
      <c r="Q1415" s="1046"/>
      <c r="R1415" s="987"/>
      <c r="S1415" s="48" t="s">
        <v>38</v>
      </c>
      <c r="T1415" s="33"/>
      <c r="U1415" s="1001"/>
      <c r="V1415" s="1046"/>
      <c r="W1415" s="987"/>
      <c r="X1415" s="48" t="s">
        <v>38</v>
      </c>
      <c r="Y1415" s="33"/>
      <c r="Z1415" s="1001"/>
      <c r="AA1415" s="1046"/>
      <c r="AB1415" s="987"/>
      <c r="AC1415" s="48" t="s">
        <v>38</v>
      </c>
      <c r="AD1415" s="33"/>
      <c r="AE1415" s="1001"/>
      <c r="AF1415" s="1046"/>
      <c r="AG1415" s="987"/>
      <c r="AH1415" s="48" t="s">
        <v>38</v>
      </c>
      <c r="AI1415" s="33"/>
      <c r="AJ1415" s="1001"/>
      <c r="AK1415" s="1046"/>
      <c r="AL1415" s="987"/>
      <c r="AM1415" s="48" t="s">
        <v>38</v>
      </c>
      <c r="AN1415" s="33"/>
      <c r="AO1415" s="1001"/>
      <c r="AP1415" s="1046"/>
      <c r="AQ1415" s="987"/>
      <c r="AR1415" s="48" t="s">
        <v>38</v>
      </c>
      <c r="AS1415" s="33"/>
      <c r="AT1415" s="1001"/>
      <c r="AU1415" s="1046"/>
      <c r="AV1415" s="987"/>
      <c r="AW1415" s="48" t="s">
        <v>38</v>
      </c>
      <c r="AX1415" s="33"/>
      <c r="AY1415" s="1001"/>
      <c r="AZ1415" s="1046"/>
      <c r="BA1415" s="987"/>
      <c r="BB1415" s="48" t="s">
        <v>38</v>
      </c>
      <c r="BC1415" s="33"/>
      <c r="BD1415" s="1001"/>
      <c r="BE1415" s="1046"/>
      <c r="BF1415" s="987"/>
      <c r="BG1415" s="48" t="s">
        <v>38</v>
      </c>
      <c r="BH1415" s="33"/>
      <c r="BI1415" s="1001"/>
      <c r="BJ1415" s="1046"/>
      <c r="BK1415" s="987"/>
      <c r="BL1415" s="48" t="s">
        <v>205</v>
      </c>
      <c r="BM1415" s="33"/>
      <c r="BN1415" s="1001"/>
      <c r="BO1415" s="974"/>
      <c r="BP1415" s="958"/>
      <c r="BQ1415" s="48" t="s">
        <v>205</v>
      </c>
      <c r="BR1415" s="33"/>
      <c r="BS1415" s="1001"/>
      <c r="BT1415" s="974"/>
      <c r="BU1415" s="958"/>
      <c r="BV1415" s="48" t="s">
        <v>205</v>
      </c>
      <c r="BW1415" s="33"/>
      <c r="BX1415" s="1001"/>
      <c r="BY1415" s="974"/>
      <c r="BZ1415" s="958"/>
      <c r="CA1415" s="1080"/>
      <c r="CB1415" s="1022"/>
      <c r="CC1415" s="1028"/>
    </row>
    <row r="1416" spans="1:81" ht="18" customHeight="1">
      <c r="A1416" s="1180"/>
      <c r="B1416" s="1143"/>
      <c r="C1416" s="1178"/>
      <c r="D1416" s="49" t="s">
        <v>44</v>
      </c>
      <c r="E1416" s="34"/>
      <c r="F1416" s="1001"/>
      <c r="G1416" s="1046"/>
      <c r="H1416" s="1096"/>
      <c r="I1416" s="49" t="s">
        <v>44</v>
      </c>
      <c r="J1416" s="34"/>
      <c r="K1416" s="1001"/>
      <c r="L1416" s="1046"/>
      <c r="M1416" s="1096"/>
      <c r="N1416" s="49" t="s">
        <v>44</v>
      </c>
      <c r="O1416" s="34"/>
      <c r="P1416" s="1001"/>
      <c r="Q1416" s="1046"/>
      <c r="R1416" s="987"/>
      <c r="S1416" s="49" t="s">
        <v>44</v>
      </c>
      <c r="T1416" s="34"/>
      <c r="U1416" s="1001"/>
      <c r="V1416" s="1046"/>
      <c r="W1416" s="987"/>
      <c r="X1416" s="49" t="s">
        <v>44</v>
      </c>
      <c r="Y1416" s="34"/>
      <c r="Z1416" s="1001"/>
      <c r="AA1416" s="1046"/>
      <c r="AB1416" s="987"/>
      <c r="AC1416" s="49" t="s">
        <v>44</v>
      </c>
      <c r="AD1416" s="34"/>
      <c r="AE1416" s="1001"/>
      <c r="AF1416" s="1046"/>
      <c r="AG1416" s="987"/>
      <c r="AH1416" s="49" t="s">
        <v>44</v>
      </c>
      <c r="AI1416" s="34"/>
      <c r="AJ1416" s="1001"/>
      <c r="AK1416" s="1046"/>
      <c r="AL1416" s="987"/>
      <c r="AM1416" s="49" t="s">
        <v>44</v>
      </c>
      <c r="AN1416" s="34"/>
      <c r="AO1416" s="1001"/>
      <c r="AP1416" s="1046"/>
      <c r="AQ1416" s="987"/>
      <c r="AR1416" s="49" t="s">
        <v>44</v>
      </c>
      <c r="AS1416" s="34"/>
      <c r="AT1416" s="1001"/>
      <c r="AU1416" s="1046"/>
      <c r="AV1416" s="987"/>
      <c r="AW1416" s="49" t="s">
        <v>44</v>
      </c>
      <c r="AX1416" s="34"/>
      <c r="AY1416" s="1001"/>
      <c r="AZ1416" s="1046"/>
      <c r="BA1416" s="987"/>
      <c r="BB1416" s="49" t="s">
        <v>44</v>
      </c>
      <c r="BC1416" s="34"/>
      <c r="BD1416" s="1001"/>
      <c r="BE1416" s="1046"/>
      <c r="BF1416" s="987"/>
      <c r="BG1416" s="49" t="s">
        <v>44</v>
      </c>
      <c r="BH1416" s="34"/>
      <c r="BI1416" s="1001"/>
      <c r="BJ1416" s="1046"/>
      <c r="BK1416" s="987"/>
      <c r="BL1416" s="517" t="s">
        <v>52</v>
      </c>
      <c r="BM1416" s="28">
        <f>IF(BM1415="",0,職員設定!M33)</f>
        <v>0</v>
      </c>
      <c r="BN1416" s="1001"/>
      <c r="BO1416" s="974"/>
      <c r="BP1416" s="958"/>
      <c r="BQ1416" s="517" t="s">
        <v>52</v>
      </c>
      <c r="BR1416" s="28">
        <f>IF(BR1415="",0,職員設定!N33)</f>
        <v>0</v>
      </c>
      <c r="BS1416" s="1001"/>
      <c r="BT1416" s="974"/>
      <c r="BU1416" s="958"/>
      <c r="BV1416" s="250" t="s">
        <v>52</v>
      </c>
      <c r="BW1416" s="34"/>
      <c r="BX1416" s="1001"/>
      <c r="BY1416" s="974"/>
      <c r="BZ1416" s="958"/>
      <c r="CA1416" s="1080"/>
      <c r="CB1416" s="1022"/>
      <c r="CC1416" s="1028"/>
    </row>
    <row r="1417" spans="1:81" ht="18" customHeight="1" thickBot="1">
      <c r="A1417" s="1180"/>
      <c r="B1417" s="1143"/>
      <c r="C1417" s="1179"/>
      <c r="D1417" s="50" t="s">
        <v>45</v>
      </c>
      <c r="E1417" s="18">
        <f>E1415-E1416</f>
        <v>0</v>
      </c>
      <c r="F1417" s="1001"/>
      <c r="G1417" s="1047"/>
      <c r="H1417" s="1097"/>
      <c r="I1417" s="50" t="s">
        <v>45</v>
      </c>
      <c r="J1417" s="18">
        <f>J1415-J1416</f>
        <v>0</v>
      </c>
      <c r="K1417" s="1001"/>
      <c r="L1417" s="1047"/>
      <c r="M1417" s="1097"/>
      <c r="N1417" s="50" t="s">
        <v>88</v>
      </c>
      <c r="O1417" s="18">
        <f>O1415-O1416</f>
        <v>0</v>
      </c>
      <c r="P1417" s="1001"/>
      <c r="Q1417" s="1047"/>
      <c r="R1417" s="988"/>
      <c r="S1417" s="50" t="s">
        <v>88</v>
      </c>
      <c r="T1417" s="18">
        <f>T1415-T1416</f>
        <v>0</v>
      </c>
      <c r="U1417" s="1001"/>
      <c r="V1417" s="1047"/>
      <c r="W1417" s="988"/>
      <c r="X1417" s="50" t="s">
        <v>88</v>
      </c>
      <c r="Y1417" s="18">
        <f>Y1415-Y1416</f>
        <v>0</v>
      </c>
      <c r="Z1417" s="1001"/>
      <c r="AA1417" s="1047"/>
      <c r="AB1417" s="988"/>
      <c r="AC1417" s="50" t="s">
        <v>88</v>
      </c>
      <c r="AD1417" s="18">
        <f>AD1415-AD1416</f>
        <v>0</v>
      </c>
      <c r="AE1417" s="1001"/>
      <c r="AF1417" s="1047"/>
      <c r="AG1417" s="988"/>
      <c r="AH1417" s="50" t="s">
        <v>88</v>
      </c>
      <c r="AI1417" s="18">
        <f>AI1415-AI1416</f>
        <v>0</v>
      </c>
      <c r="AJ1417" s="1001"/>
      <c r="AK1417" s="1047"/>
      <c r="AL1417" s="988"/>
      <c r="AM1417" s="50" t="s">
        <v>88</v>
      </c>
      <c r="AN1417" s="18">
        <f>AN1415-AN1416</f>
        <v>0</v>
      </c>
      <c r="AO1417" s="1001"/>
      <c r="AP1417" s="1047"/>
      <c r="AQ1417" s="988"/>
      <c r="AR1417" s="50" t="s">
        <v>88</v>
      </c>
      <c r="AS1417" s="18">
        <f>AS1415-AS1416</f>
        <v>0</v>
      </c>
      <c r="AT1417" s="1001"/>
      <c r="AU1417" s="1047"/>
      <c r="AV1417" s="988"/>
      <c r="AW1417" s="50" t="s">
        <v>88</v>
      </c>
      <c r="AX1417" s="18">
        <f>AX1415-AX1416</f>
        <v>0</v>
      </c>
      <c r="AY1417" s="1001"/>
      <c r="AZ1417" s="1047"/>
      <c r="BA1417" s="988"/>
      <c r="BB1417" s="50" t="s">
        <v>88</v>
      </c>
      <c r="BC1417" s="18">
        <f>BC1415-BC1416</f>
        <v>0</v>
      </c>
      <c r="BD1417" s="1001"/>
      <c r="BE1417" s="1047"/>
      <c r="BF1417" s="988"/>
      <c r="BG1417" s="50" t="s">
        <v>88</v>
      </c>
      <c r="BH1417" s="18">
        <f>BH1415-BH1416</f>
        <v>0</v>
      </c>
      <c r="BI1417" s="1001"/>
      <c r="BJ1417" s="1047"/>
      <c r="BK1417" s="988"/>
      <c r="BL1417" s="50" t="s">
        <v>204</v>
      </c>
      <c r="BM1417" s="18">
        <f>BM1415-BM1416</f>
        <v>0</v>
      </c>
      <c r="BN1417" s="1001"/>
      <c r="BO1417" s="975"/>
      <c r="BP1417" s="959"/>
      <c r="BQ1417" s="50" t="s">
        <v>204</v>
      </c>
      <c r="BR1417" s="18">
        <f>BR1415-BR1416</f>
        <v>0</v>
      </c>
      <c r="BS1417" s="1001"/>
      <c r="BT1417" s="975"/>
      <c r="BU1417" s="959"/>
      <c r="BV1417" s="50" t="s">
        <v>204</v>
      </c>
      <c r="BW1417" s="18">
        <f>BW1415-BW1416</f>
        <v>0</v>
      </c>
      <c r="BX1417" s="1001"/>
      <c r="BY1417" s="975"/>
      <c r="BZ1417" s="959"/>
      <c r="CA1417" s="1081"/>
      <c r="CB1417" s="1023"/>
      <c r="CC1417" s="1029">
        <f t="shared" ref="CC1417" si="611">BK1417+BF1417+BA1417+AV1417+AQ1417+AL1417+AG1417+AB1417+W1417+R1417</f>
        <v>0</v>
      </c>
    </row>
    <row r="1418" spans="1:81" ht="18" customHeight="1">
      <c r="A1418" s="1180"/>
      <c r="B1418" s="1143"/>
      <c r="C1418" s="1177" t="str">
        <f>職員設定!$K$7</f>
        <v>名称</v>
      </c>
      <c r="D1418" s="44" t="s">
        <v>48</v>
      </c>
      <c r="E1418" s="32"/>
      <c r="F1418" s="1001"/>
      <c r="G1418" s="1045">
        <f>E1421*F1399-H1418</f>
        <v>0</v>
      </c>
      <c r="H1418" s="1095"/>
      <c r="I1418" s="44" t="s">
        <v>48</v>
      </c>
      <c r="J1418" s="32"/>
      <c r="K1418" s="1001"/>
      <c r="L1418" s="1045">
        <f>J1421*K1399-M1418</f>
        <v>0</v>
      </c>
      <c r="M1418" s="1095"/>
      <c r="N1418" s="44" t="s">
        <v>48</v>
      </c>
      <c r="O1418" s="32"/>
      <c r="P1418" s="1001"/>
      <c r="Q1418" s="1045">
        <f>O1421*P1399-R1418</f>
        <v>0</v>
      </c>
      <c r="R1418" s="986"/>
      <c r="S1418" s="44" t="s">
        <v>48</v>
      </c>
      <c r="T1418" s="32"/>
      <c r="U1418" s="1001"/>
      <c r="V1418" s="1045">
        <f>T1421*U1399-W1418</f>
        <v>0</v>
      </c>
      <c r="W1418" s="986"/>
      <c r="X1418" s="44" t="s">
        <v>48</v>
      </c>
      <c r="Y1418" s="32"/>
      <c r="Z1418" s="1001"/>
      <c r="AA1418" s="1045">
        <f>Y1421*Z1399-AB1418</f>
        <v>0</v>
      </c>
      <c r="AB1418" s="986"/>
      <c r="AC1418" s="44" t="s">
        <v>48</v>
      </c>
      <c r="AD1418" s="32"/>
      <c r="AE1418" s="1001"/>
      <c r="AF1418" s="1045">
        <f>AD1421*AE1399-AG1418</f>
        <v>0</v>
      </c>
      <c r="AG1418" s="986"/>
      <c r="AH1418" s="44" t="s">
        <v>48</v>
      </c>
      <c r="AI1418" s="32"/>
      <c r="AJ1418" s="1001"/>
      <c r="AK1418" s="1045">
        <f>AI1421*AJ1399-AL1418</f>
        <v>0</v>
      </c>
      <c r="AL1418" s="986"/>
      <c r="AM1418" s="44" t="s">
        <v>48</v>
      </c>
      <c r="AN1418" s="32"/>
      <c r="AO1418" s="1001"/>
      <c r="AP1418" s="1045">
        <f>AN1421*AO1399-AQ1418</f>
        <v>0</v>
      </c>
      <c r="AQ1418" s="986"/>
      <c r="AR1418" s="44" t="s">
        <v>48</v>
      </c>
      <c r="AS1418" s="32"/>
      <c r="AT1418" s="1001"/>
      <c r="AU1418" s="1045">
        <f>AS1421*AT1399-AV1418</f>
        <v>0</v>
      </c>
      <c r="AV1418" s="986"/>
      <c r="AW1418" s="44" t="s">
        <v>48</v>
      </c>
      <c r="AX1418" s="32"/>
      <c r="AY1418" s="1001"/>
      <c r="AZ1418" s="1045">
        <f>AX1421*AY1399-BA1418</f>
        <v>0</v>
      </c>
      <c r="BA1418" s="986"/>
      <c r="BB1418" s="44" t="s">
        <v>48</v>
      </c>
      <c r="BC1418" s="32"/>
      <c r="BD1418" s="1001"/>
      <c r="BE1418" s="1045">
        <f>BC1421*BD1399-BF1418</f>
        <v>0</v>
      </c>
      <c r="BF1418" s="986"/>
      <c r="BG1418" s="44" t="s">
        <v>48</v>
      </c>
      <c r="BH1418" s="32"/>
      <c r="BI1418" s="1001"/>
      <c r="BJ1418" s="1045">
        <f>BH1421*BI1399-BK1418</f>
        <v>0</v>
      </c>
      <c r="BK1418" s="986"/>
      <c r="BL1418" s="75"/>
      <c r="BM1418" s="76"/>
      <c r="BN1418" s="1001"/>
      <c r="BO1418" s="976"/>
      <c r="BP1418" s="962"/>
      <c r="BQ1418" s="75"/>
      <c r="BR1418" s="76"/>
      <c r="BS1418" s="1001"/>
      <c r="BT1418" s="976"/>
      <c r="BU1418" s="962"/>
      <c r="BV1418" s="75"/>
      <c r="BW1418" s="76"/>
      <c r="BX1418" s="1001"/>
      <c r="BY1418" s="976"/>
      <c r="BZ1418" s="962"/>
      <c r="CA1418" s="1082">
        <f>BJ1418+BK1418+BE1418+BF1418+AZ1418+BA1418+AU1418+AV1418+AP1418+AQ1418+AK1418+AL1418+AF1418+AG1418+AA1418+AB1418+V1418+W1418+Q1418+R1418+L1418+M1418+G1418+H1418</f>
        <v>0</v>
      </c>
      <c r="CB1418" s="1024">
        <f t="shared" ref="CB1418" si="612">H1418+M1418</f>
        <v>0</v>
      </c>
      <c r="CC1418" s="944">
        <f>BK1418+BF1418+BA1418+AV1418+AQ1418+AL1418+AG1418+AB1418+W1418+R1418</f>
        <v>0</v>
      </c>
    </row>
    <row r="1419" spans="1:81" ht="18" customHeight="1">
      <c r="A1419" s="1180"/>
      <c r="B1419" s="1143"/>
      <c r="C1419" s="1178"/>
      <c r="D1419" s="48" t="s">
        <v>38</v>
      </c>
      <c r="E1419" s="33"/>
      <c r="F1419" s="1001"/>
      <c r="G1419" s="1048"/>
      <c r="H1419" s="1096"/>
      <c r="I1419" s="48" t="s">
        <v>38</v>
      </c>
      <c r="J1419" s="33"/>
      <c r="K1419" s="1001"/>
      <c r="L1419" s="1048"/>
      <c r="M1419" s="1096"/>
      <c r="N1419" s="48" t="s">
        <v>38</v>
      </c>
      <c r="O1419" s="33"/>
      <c r="P1419" s="1001"/>
      <c r="Q1419" s="1048"/>
      <c r="R1419" s="987"/>
      <c r="S1419" s="48" t="s">
        <v>38</v>
      </c>
      <c r="T1419" s="33"/>
      <c r="U1419" s="1001"/>
      <c r="V1419" s="1048"/>
      <c r="W1419" s="987"/>
      <c r="X1419" s="48" t="s">
        <v>38</v>
      </c>
      <c r="Y1419" s="33"/>
      <c r="Z1419" s="1001"/>
      <c r="AA1419" s="1048"/>
      <c r="AB1419" s="987"/>
      <c r="AC1419" s="48" t="s">
        <v>38</v>
      </c>
      <c r="AD1419" s="33"/>
      <c r="AE1419" s="1001"/>
      <c r="AF1419" s="1048"/>
      <c r="AG1419" s="987"/>
      <c r="AH1419" s="48" t="s">
        <v>38</v>
      </c>
      <c r="AI1419" s="33"/>
      <c r="AJ1419" s="1001"/>
      <c r="AK1419" s="1048"/>
      <c r="AL1419" s="987"/>
      <c r="AM1419" s="48" t="s">
        <v>38</v>
      </c>
      <c r="AN1419" s="33"/>
      <c r="AO1419" s="1001"/>
      <c r="AP1419" s="1048"/>
      <c r="AQ1419" s="987"/>
      <c r="AR1419" s="48" t="s">
        <v>38</v>
      </c>
      <c r="AS1419" s="33"/>
      <c r="AT1419" s="1001"/>
      <c r="AU1419" s="1048"/>
      <c r="AV1419" s="987"/>
      <c r="AW1419" s="48" t="s">
        <v>38</v>
      </c>
      <c r="AX1419" s="33"/>
      <c r="AY1419" s="1001"/>
      <c r="AZ1419" s="1048"/>
      <c r="BA1419" s="987"/>
      <c r="BB1419" s="48" t="s">
        <v>38</v>
      </c>
      <c r="BC1419" s="33"/>
      <c r="BD1419" s="1001"/>
      <c r="BE1419" s="1048"/>
      <c r="BF1419" s="987"/>
      <c r="BG1419" s="48" t="s">
        <v>38</v>
      </c>
      <c r="BH1419" s="33"/>
      <c r="BI1419" s="1001"/>
      <c r="BJ1419" s="1048"/>
      <c r="BK1419" s="987"/>
      <c r="BL1419" s="79"/>
      <c r="BM1419" s="80"/>
      <c r="BN1419" s="1001"/>
      <c r="BO1419" s="977"/>
      <c r="BP1419" s="954"/>
      <c r="BQ1419" s="79"/>
      <c r="BR1419" s="80"/>
      <c r="BS1419" s="1001"/>
      <c r="BT1419" s="977"/>
      <c r="BU1419" s="954"/>
      <c r="BV1419" s="79"/>
      <c r="BW1419" s="80"/>
      <c r="BX1419" s="1001"/>
      <c r="BY1419" s="977"/>
      <c r="BZ1419" s="954"/>
      <c r="CA1419" s="1080"/>
      <c r="CB1419" s="1020"/>
      <c r="CC1419" s="945"/>
    </row>
    <row r="1420" spans="1:81" ht="18" customHeight="1">
      <c r="A1420" s="1180"/>
      <c r="B1420" s="1143"/>
      <c r="C1420" s="1178"/>
      <c r="D1420" s="49" t="s">
        <v>44</v>
      </c>
      <c r="E1420" s="34"/>
      <c r="F1420" s="1001"/>
      <c r="G1420" s="1048"/>
      <c r="H1420" s="1096"/>
      <c r="I1420" s="49" t="s">
        <v>44</v>
      </c>
      <c r="J1420" s="34"/>
      <c r="K1420" s="1001"/>
      <c r="L1420" s="1048"/>
      <c r="M1420" s="1096"/>
      <c r="N1420" s="49" t="s">
        <v>44</v>
      </c>
      <c r="O1420" s="34"/>
      <c r="P1420" s="1001"/>
      <c r="Q1420" s="1048"/>
      <c r="R1420" s="987"/>
      <c r="S1420" s="49" t="s">
        <v>44</v>
      </c>
      <c r="T1420" s="34"/>
      <c r="U1420" s="1001"/>
      <c r="V1420" s="1048"/>
      <c r="W1420" s="987"/>
      <c r="X1420" s="49" t="s">
        <v>44</v>
      </c>
      <c r="Y1420" s="34"/>
      <c r="Z1420" s="1001"/>
      <c r="AA1420" s="1048"/>
      <c r="AB1420" s="987"/>
      <c r="AC1420" s="49" t="s">
        <v>44</v>
      </c>
      <c r="AD1420" s="34"/>
      <c r="AE1420" s="1001"/>
      <c r="AF1420" s="1048"/>
      <c r="AG1420" s="987"/>
      <c r="AH1420" s="49" t="s">
        <v>44</v>
      </c>
      <c r="AI1420" s="34"/>
      <c r="AJ1420" s="1001"/>
      <c r="AK1420" s="1048"/>
      <c r="AL1420" s="987"/>
      <c r="AM1420" s="49" t="s">
        <v>44</v>
      </c>
      <c r="AN1420" s="34"/>
      <c r="AO1420" s="1001"/>
      <c r="AP1420" s="1048"/>
      <c r="AQ1420" s="987"/>
      <c r="AR1420" s="49" t="s">
        <v>44</v>
      </c>
      <c r="AS1420" s="34"/>
      <c r="AT1420" s="1001"/>
      <c r="AU1420" s="1048"/>
      <c r="AV1420" s="987"/>
      <c r="AW1420" s="49" t="s">
        <v>44</v>
      </c>
      <c r="AX1420" s="34"/>
      <c r="AY1420" s="1001"/>
      <c r="AZ1420" s="1048"/>
      <c r="BA1420" s="987"/>
      <c r="BB1420" s="49" t="s">
        <v>44</v>
      </c>
      <c r="BC1420" s="34"/>
      <c r="BD1420" s="1001"/>
      <c r="BE1420" s="1048"/>
      <c r="BF1420" s="987"/>
      <c r="BG1420" s="49" t="s">
        <v>44</v>
      </c>
      <c r="BH1420" s="34"/>
      <c r="BI1420" s="1001"/>
      <c r="BJ1420" s="1048"/>
      <c r="BK1420" s="987"/>
      <c r="BL1420" s="72"/>
      <c r="BM1420" s="28"/>
      <c r="BN1420" s="1001"/>
      <c r="BO1420" s="977"/>
      <c r="BP1420" s="954"/>
      <c r="BQ1420" s="72"/>
      <c r="BR1420" s="28"/>
      <c r="BS1420" s="1001"/>
      <c r="BT1420" s="977"/>
      <c r="BU1420" s="954"/>
      <c r="BV1420" s="72"/>
      <c r="BW1420" s="28"/>
      <c r="BX1420" s="1001"/>
      <c r="BY1420" s="977"/>
      <c r="BZ1420" s="954"/>
      <c r="CA1420" s="1080"/>
      <c r="CB1420" s="1020"/>
      <c r="CC1420" s="945"/>
    </row>
    <row r="1421" spans="1:81" ht="18" customHeight="1" thickBot="1">
      <c r="A1421" s="1180"/>
      <c r="B1421" s="1143"/>
      <c r="C1421" s="1179"/>
      <c r="D1421" s="50" t="s">
        <v>45</v>
      </c>
      <c r="E1421" s="18">
        <f>E1419-E1420</f>
        <v>0</v>
      </c>
      <c r="F1421" s="1001"/>
      <c r="G1421" s="1049"/>
      <c r="H1421" s="1097"/>
      <c r="I1421" s="50" t="s">
        <v>45</v>
      </c>
      <c r="J1421" s="18">
        <f>J1419-J1420</f>
        <v>0</v>
      </c>
      <c r="K1421" s="1001"/>
      <c r="L1421" s="1049"/>
      <c r="M1421" s="1097"/>
      <c r="N1421" s="50" t="s">
        <v>88</v>
      </c>
      <c r="O1421" s="18">
        <f>O1419-O1420</f>
        <v>0</v>
      </c>
      <c r="P1421" s="1001"/>
      <c r="Q1421" s="1049"/>
      <c r="R1421" s="988"/>
      <c r="S1421" s="50" t="s">
        <v>88</v>
      </c>
      <c r="T1421" s="18">
        <f>T1419-T1420</f>
        <v>0</v>
      </c>
      <c r="U1421" s="1001"/>
      <c r="V1421" s="1049"/>
      <c r="W1421" s="988"/>
      <c r="X1421" s="50" t="s">
        <v>88</v>
      </c>
      <c r="Y1421" s="18">
        <f>Y1419-Y1420</f>
        <v>0</v>
      </c>
      <c r="Z1421" s="1001"/>
      <c r="AA1421" s="1049"/>
      <c r="AB1421" s="988"/>
      <c r="AC1421" s="50" t="s">
        <v>88</v>
      </c>
      <c r="AD1421" s="18">
        <f>AD1419-AD1420</f>
        <v>0</v>
      </c>
      <c r="AE1421" s="1001"/>
      <c r="AF1421" s="1049"/>
      <c r="AG1421" s="988"/>
      <c r="AH1421" s="50" t="s">
        <v>88</v>
      </c>
      <c r="AI1421" s="18">
        <f>AI1419-AI1420</f>
        <v>0</v>
      </c>
      <c r="AJ1421" s="1001"/>
      <c r="AK1421" s="1049"/>
      <c r="AL1421" s="988"/>
      <c r="AM1421" s="50" t="s">
        <v>88</v>
      </c>
      <c r="AN1421" s="18">
        <f>AN1419-AN1420</f>
        <v>0</v>
      </c>
      <c r="AO1421" s="1001"/>
      <c r="AP1421" s="1049"/>
      <c r="AQ1421" s="988"/>
      <c r="AR1421" s="50" t="s">
        <v>88</v>
      </c>
      <c r="AS1421" s="18">
        <f>AS1419-AS1420</f>
        <v>0</v>
      </c>
      <c r="AT1421" s="1001"/>
      <c r="AU1421" s="1049"/>
      <c r="AV1421" s="988"/>
      <c r="AW1421" s="50" t="s">
        <v>88</v>
      </c>
      <c r="AX1421" s="18">
        <f>AX1419-AX1420</f>
        <v>0</v>
      </c>
      <c r="AY1421" s="1001"/>
      <c r="AZ1421" s="1049"/>
      <c r="BA1421" s="988"/>
      <c r="BB1421" s="50" t="s">
        <v>88</v>
      </c>
      <c r="BC1421" s="18">
        <f>BC1419-BC1420</f>
        <v>0</v>
      </c>
      <c r="BD1421" s="1001"/>
      <c r="BE1421" s="1049"/>
      <c r="BF1421" s="988"/>
      <c r="BG1421" s="50" t="s">
        <v>88</v>
      </c>
      <c r="BH1421" s="18">
        <f>BH1419-BH1420</f>
        <v>0</v>
      </c>
      <c r="BI1421" s="1001"/>
      <c r="BJ1421" s="1049"/>
      <c r="BK1421" s="988"/>
      <c r="BL1421" s="81"/>
      <c r="BM1421" s="78"/>
      <c r="BN1421" s="1001"/>
      <c r="BO1421" s="978"/>
      <c r="BP1421" s="955"/>
      <c r="BQ1421" s="81"/>
      <c r="BR1421" s="78"/>
      <c r="BS1421" s="1001"/>
      <c r="BT1421" s="978"/>
      <c r="BU1421" s="955"/>
      <c r="BV1421" s="81"/>
      <c r="BW1421" s="78"/>
      <c r="BX1421" s="1001"/>
      <c r="BY1421" s="978"/>
      <c r="BZ1421" s="955"/>
      <c r="CA1421" s="1081"/>
      <c r="CB1421" s="1021"/>
      <c r="CC1421" s="945">
        <f t="shared" ref="CC1421:CC1441" si="613">BK1421+BF1421+BA1421+AV1421+AQ1421+AL1421+AG1421+AB1421+W1421+R1421</f>
        <v>0</v>
      </c>
    </row>
    <row r="1422" spans="1:81" ht="18" customHeight="1" thickBot="1">
      <c r="A1422" s="1180"/>
      <c r="B1422" s="1143"/>
      <c r="C1422" s="1145" t="s">
        <v>41</v>
      </c>
      <c r="D1422" s="44" t="s">
        <v>118</v>
      </c>
      <c r="E1422" s="35"/>
      <c r="F1422" s="1001"/>
      <c r="G1422" s="1045">
        <f>E1425*F1399-H1422</f>
        <v>0</v>
      </c>
      <c r="H1422" s="1095"/>
      <c r="I1422" s="44" t="s">
        <v>118</v>
      </c>
      <c r="J1422" s="35"/>
      <c r="K1422" s="1001"/>
      <c r="L1422" s="1045">
        <f>J1425*K1399-M1422</f>
        <v>0</v>
      </c>
      <c r="M1422" s="1095"/>
      <c r="N1422" s="44" t="s">
        <v>119</v>
      </c>
      <c r="O1422" s="35"/>
      <c r="P1422" s="1001"/>
      <c r="Q1422" s="1045">
        <f>O1425*P1399-R1422</f>
        <v>0</v>
      </c>
      <c r="R1422" s="961">
        <f>IF(O1422="",0,ROUND(SUM(R1399:R1413)*O1422*P1399/職員設定!$C$7,0))</f>
        <v>0</v>
      </c>
      <c r="S1422" s="44" t="s">
        <v>119</v>
      </c>
      <c r="T1422" s="35"/>
      <c r="U1422" s="1001"/>
      <c r="V1422" s="1045">
        <f>T1425*U1399-W1422</f>
        <v>0</v>
      </c>
      <c r="W1422" s="961">
        <f>IF(T1422="",0,ROUND(SUM(W1399:W1413)*T1422*U1399/職員設定!$C$7,0))</f>
        <v>0</v>
      </c>
      <c r="X1422" s="44" t="s">
        <v>119</v>
      </c>
      <c r="Y1422" s="35"/>
      <c r="Z1422" s="1001"/>
      <c r="AA1422" s="1045">
        <f>Y1425*Z1399-AB1422</f>
        <v>0</v>
      </c>
      <c r="AB1422" s="961">
        <f>IF(Y1422="",0,ROUND(SUM(AB1399:AB1413)*Y1422*Z1399/職員設定!$C$7,0))</f>
        <v>0</v>
      </c>
      <c r="AC1422" s="44" t="s">
        <v>119</v>
      </c>
      <c r="AD1422" s="35"/>
      <c r="AE1422" s="1001"/>
      <c r="AF1422" s="1045">
        <f>AD1425*AE1399-AG1422</f>
        <v>0</v>
      </c>
      <c r="AG1422" s="961">
        <f>IF(AD1422="",0,ROUND(SUM(AG1399:AG1413)*AD1422*AE1399/職員設定!$C$7,0))</f>
        <v>0</v>
      </c>
      <c r="AH1422" s="44" t="s">
        <v>119</v>
      </c>
      <c r="AI1422" s="35"/>
      <c r="AJ1422" s="1001"/>
      <c r="AK1422" s="1045">
        <f>AI1425*AJ1399-AL1422</f>
        <v>0</v>
      </c>
      <c r="AL1422" s="961">
        <f>IF(AI1422="",0,ROUND(SUM(AL1399:AL1413)*AI1422*AJ1399/職員設定!$C$7,0))</f>
        <v>0</v>
      </c>
      <c r="AM1422" s="44" t="s">
        <v>119</v>
      </c>
      <c r="AN1422" s="35"/>
      <c r="AO1422" s="1001"/>
      <c r="AP1422" s="1045">
        <f>AN1425*AO1399-AQ1422</f>
        <v>0</v>
      </c>
      <c r="AQ1422" s="961">
        <f>IF(AN1422="",0,ROUND(SUM(AQ1399:AQ1413)*AN1422*AO1399/職員設定!$C$7,0))</f>
        <v>0</v>
      </c>
      <c r="AR1422" s="44" t="s">
        <v>119</v>
      </c>
      <c r="AS1422" s="35"/>
      <c r="AT1422" s="1001"/>
      <c r="AU1422" s="1045">
        <f>AS1425*AT1399-AV1422</f>
        <v>0</v>
      </c>
      <c r="AV1422" s="961">
        <f>IF(AS1422="",0,ROUND(SUM(AV1399:AV1413)*AS1422*AT1399/職員設定!$C$7,0))</f>
        <v>0</v>
      </c>
      <c r="AW1422" s="44" t="s">
        <v>119</v>
      </c>
      <c r="AX1422" s="35"/>
      <c r="AY1422" s="1001"/>
      <c r="AZ1422" s="1045">
        <f>AX1425*AY1399-BA1422</f>
        <v>0</v>
      </c>
      <c r="BA1422" s="961">
        <f>IF(AX1422="",0,ROUND(SUM(BA1399:BA1413)*AX1422*AY1399/職員設定!$C$7,0))</f>
        <v>0</v>
      </c>
      <c r="BB1422" s="44" t="s">
        <v>119</v>
      </c>
      <c r="BC1422" s="35"/>
      <c r="BD1422" s="1001"/>
      <c r="BE1422" s="1045">
        <f>BC1425*BD1399-BF1422</f>
        <v>0</v>
      </c>
      <c r="BF1422" s="961">
        <f>IF(BC1422="",0,ROUND(SUM(BF1399:BF1413)*BC1422*BD1399/職員設定!$C$7,0))</f>
        <v>0</v>
      </c>
      <c r="BG1422" s="44" t="s">
        <v>119</v>
      </c>
      <c r="BH1422" s="35"/>
      <c r="BI1422" s="1001"/>
      <c r="BJ1422" s="1045">
        <f>BH1425*BI1399-BK1422</f>
        <v>0</v>
      </c>
      <c r="BK1422" s="961">
        <f>IF(BH1422="",0,ROUND(SUM(BK1399:BK1413)*BH1422*BI1399/職員設定!$C$7,0))</f>
        <v>0</v>
      </c>
      <c r="BL1422" s="75"/>
      <c r="BM1422" s="82"/>
      <c r="BN1422" s="1001"/>
      <c r="BO1422" s="966"/>
      <c r="BP1422" s="953"/>
      <c r="BQ1422" s="75"/>
      <c r="BR1422" s="82"/>
      <c r="BS1422" s="1001"/>
      <c r="BT1422" s="966"/>
      <c r="BU1422" s="953"/>
      <c r="BV1422" s="75"/>
      <c r="BW1422" s="82"/>
      <c r="BX1422" s="1001"/>
      <c r="BY1422" s="966"/>
      <c r="BZ1422" s="953"/>
      <c r="CA1422" s="1082">
        <f t="shared" ref="CA1422" si="614">BJ1422+BK1422+BE1422+BF1422+AZ1422+BA1422+AU1422+AV1422+AP1422+AQ1422+AK1422+AL1422+AF1422+AG1422+AA1422+AB1422+V1422+W1422+Q1422+R1422+L1422+M1422+G1422+H1422</f>
        <v>0</v>
      </c>
      <c r="CB1422" s="1024">
        <f t="shared" ref="CB1422" si="615">H1422+M1422</f>
        <v>0</v>
      </c>
      <c r="CC1422" s="946">
        <f>BK1422+BF1422+BA1422+AV1422+AQ1422+AL1422+AG1422+AB1422+W1422+R1422</f>
        <v>0</v>
      </c>
    </row>
    <row r="1423" spans="1:81" ht="18" customHeight="1" thickBot="1">
      <c r="A1423" s="1180"/>
      <c r="B1423" s="1143"/>
      <c r="C1423" s="1146"/>
      <c r="D1423" s="48" t="s">
        <v>38</v>
      </c>
      <c r="E1423" s="33"/>
      <c r="F1423" s="1001"/>
      <c r="G1423" s="1046"/>
      <c r="H1423" s="1096"/>
      <c r="I1423" s="48" t="s">
        <v>38</v>
      </c>
      <c r="J1423" s="33"/>
      <c r="K1423" s="1001"/>
      <c r="L1423" s="1046"/>
      <c r="M1423" s="1096"/>
      <c r="N1423" s="48" t="s">
        <v>38</v>
      </c>
      <c r="O1423" s="33"/>
      <c r="P1423" s="1001"/>
      <c r="Q1423" s="1046"/>
      <c r="R1423" s="979"/>
      <c r="S1423" s="48" t="s">
        <v>38</v>
      </c>
      <c r="T1423" s="33"/>
      <c r="U1423" s="1001"/>
      <c r="V1423" s="1046"/>
      <c r="W1423" s="979"/>
      <c r="X1423" s="48" t="s">
        <v>38</v>
      </c>
      <c r="Y1423" s="33"/>
      <c r="Z1423" s="1001"/>
      <c r="AA1423" s="1046"/>
      <c r="AB1423" s="979"/>
      <c r="AC1423" s="48" t="s">
        <v>38</v>
      </c>
      <c r="AD1423" s="33"/>
      <c r="AE1423" s="1001"/>
      <c r="AF1423" s="1046"/>
      <c r="AG1423" s="979"/>
      <c r="AH1423" s="48" t="s">
        <v>38</v>
      </c>
      <c r="AI1423" s="33"/>
      <c r="AJ1423" s="1001"/>
      <c r="AK1423" s="1046"/>
      <c r="AL1423" s="979"/>
      <c r="AM1423" s="48" t="s">
        <v>38</v>
      </c>
      <c r="AN1423" s="33"/>
      <c r="AO1423" s="1001"/>
      <c r="AP1423" s="1046"/>
      <c r="AQ1423" s="979"/>
      <c r="AR1423" s="48" t="s">
        <v>38</v>
      </c>
      <c r="AS1423" s="33"/>
      <c r="AT1423" s="1001"/>
      <c r="AU1423" s="1046"/>
      <c r="AV1423" s="979"/>
      <c r="AW1423" s="48" t="s">
        <v>38</v>
      </c>
      <c r="AX1423" s="33"/>
      <c r="AY1423" s="1001"/>
      <c r="AZ1423" s="1046"/>
      <c r="BA1423" s="979"/>
      <c r="BB1423" s="48" t="s">
        <v>38</v>
      </c>
      <c r="BC1423" s="33"/>
      <c r="BD1423" s="1001"/>
      <c r="BE1423" s="1046"/>
      <c r="BF1423" s="979"/>
      <c r="BG1423" s="48" t="s">
        <v>38</v>
      </c>
      <c r="BH1423" s="33"/>
      <c r="BI1423" s="1001"/>
      <c r="BJ1423" s="1046"/>
      <c r="BK1423" s="979"/>
      <c r="BL1423" s="79"/>
      <c r="BM1423" s="80"/>
      <c r="BN1423" s="1001"/>
      <c r="BO1423" s="967"/>
      <c r="BP1423" s="954"/>
      <c r="BQ1423" s="79"/>
      <c r="BR1423" s="80"/>
      <c r="BS1423" s="1001"/>
      <c r="BT1423" s="967"/>
      <c r="BU1423" s="954"/>
      <c r="BV1423" s="79"/>
      <c r="BW1423" s="80"/>
      <c r="BX1423" s="1001"/>
      <c r="BY1423" s="967"/>
      <c r="BZ1423" s="954"/>
      <c r="CA1423" s="1004"/>
      <c r="CB1423" s="1020"/>
      <c r="CC1423" s="946"/>
    </row>
    <row r="1424" spans="1:81" s="230" customFormat="1" ht="18" customHeight="1" thickBot="1">
      <c r="A1424" s="1180"/>
      <c r="B1424" s="1143"/>
      <c r="C1424" s="1146"/>
      <c r="D1424" s="468" t="s">
        <v>46</v>
      </c>
      <c r="E1424" s="6">
        <f>ROUND(E1422*職員設定!O33,0)</f>
        <v>0</v>
      </c>
      <c r="F1424" s="1001"/>
      <c r="G1424" s="1046"/>
      <c r="H1424" s="1096"/>
      <c r="I1424" s="468" t="s">
        <v>46</v>
      </c>
      <c r="J1424" s="6">
        <f>ROUND(J1422*職員設定!O33,0)</f>
        <v>0</v>
      </c>
      <c r="K1424" s="1001"/>
      <c r="L1424" s="1046"/>
      <c r="M1424" s="1096"/>
      <c r="N1424" s="468" t="s">
        <v>46</v>
      </c>
      <c r="O1424" s="6">
        <f>ROUND(O1422*職員設定!$O$33,0)</f>
        <v>0</v>
      </c>
      <c r="P1424" s="1001"/>
      <c r="Q1424" s="1046"/>
      <c r="R1424" s="979"/>
      <c r="S1424" s="468" t="s">
        <v>46</v>
      </c>
      <c r="T1424" s="6">
        <f>ROUND(T1422*職員設定!$O$33,0)</f>
        <v>0</v>
      </c>
      <c r="U1424" s="1001"/>
      <c r="V1424" s="1046"/>
      <c r="W1424" s="979"/>
      <c r="X1424" s="468" t="s">
        <v>46</v>
      </c>
      <c r="Y1424" s="6">
        <f>ROUND(Y1422*職員設定!$O$33,0)</f>
        <v>0</v>
      </c>
      <c r="Z1424" s="1001"/>
      <c r="AA1424" s="1046"/>
      <c r="AB1424" s="979"/>
      <c r="AC1424" s="468" t="s">
        <v>46</v>
      </c>
      <c r="AD1424" s="6">
        <f>ROUND(AD1422*職員設定!$O$33,0)</f>
        <v>0</v>
      </c>
      <c r="AE1424" s="1001"/>
      <c r="AF1424" s="1046"/>
      <c r="AG1424" s="979"/>
      <c r="AH1424" s="468" t="s">
        <v>46</v>
      </c>
      <c r="AI1424" s="6">
        <f>ROUND(AI1422*職員設定!$O$33,0)</f>
        <v>0</v>
      </c>
      <c r="AJ1424" s="1001"/>
      <c r="AK1424" s="1046"/>
      <c r="AL1424" s="979"/>
      <c r="AM1424" s="468" t="s">
        <v>46</v>
      </c>
      <c r="AN1424" s="6">
        <f>ROUND(AN1422*職員設定!$O$33,0)</f>
        <v>0</v>
      </c>
      <c r="AO1424" s="1001"/>
      <c r="AP1424" s="1046"/>
      <c r="AQ1424" s="979"/>
      <c r="AR1424" s="468" t="s">
        <v>46</v>
      </c>
      <c r="AS1424" s="6">
        <f>ROUND(AS1422*職員設定!$O$33,0)</f>
        <v>0</v>
      </c>
      <c r="AT1424" s="1001"/>
      <c r="AU1424" s="1046"/>
      <c r="AV1424" s="979"/>
      <c r="AW1424" s="468" t="s">
        <v>46</v>
      </c>
      <c r="AX1424" s="6">
        <f>ROUND(AX1422*職員設定!$O$33,0)</f>
        <v>0</v>
      </c>
      <c r="AY1424" s="1001"/>
      <c r="AZ1424" s="1046"/>
      <c r="BA1424" s="979"/>
      <c r="BB1424" s="468" t="s">
        <v>46</v>
      </c>
      <c r="BC1424" s="6">
        <f>ROUND(BC1422*職員設定!$O$33,0)</f>
        <v>0</v>
      </c>
      <c r="BD1424" s="1001"/>
      <c r="BE1424" s="1046"/>
      <c r="BF1424" s="979"/>
      <c r="BG1424" s="468" t="s">
        <v>46</v>
      </c>
      <c r="BH1424" s="6">
        <f>ROUND(BH1422*職員設定!$O$33,0)</f>
        <v>0</v>
      </c>
      <c r="BI1424" s="1001"/>
      <c r="BJ1424" s="1046"/>
      <c r="BK1424" s="979"/>
      <c r="BL1424" s="434"/>
      <c r="BM1424" s="28"/>
      <c r="BN1424" s="1001"/>
      <c r="BO1424" s="967"/>
      <c r="BP1424" s="954"/>
      <c r="BQ1424" s="434"/>
      <c r="BR1424" s="28"/>
      <c r="BS1424" s="1001"/>
      <c r="BT1424" s="967"/>
      <c r="BU1424" s="954"/>
      <c r="BV1424" s="434"/>
      <c r="BW1424" s="28"/>
      <c r="BX1424" s="1001"/>
      <c r="BY1424" s="967"/>
      <c r="BZ1424" s="954"/>
      <c r="CA1424" s="1004"/>
      <c r="CB1424" s="1020"/>
      <c r="CC1424" s="946"/>
    </row>
    <row r="1425" spans="1:81" ht="18" customHeight="1" thickBot="1">
      <c r="A1425" s="1180"/>
      <c r="B1425" s="1143"/>
      <c r="C1425" s="1147"/>
      <c r="D1425" s="52" t="s">
        <v>47</v>
      </c>
      <c r="E1425" s="19">
        <f>E1423-E1424</f>
        <v>0</v>
      </c>
      <c r="F1425" s="1001"/>
      <c r="G1425" s="1047"/>
      <c r="H1425" s="1097"/>
      <c r="I1425" s="52" t="s">
        <v>47</v>
      </c>
      <c r="J1425" s="19">
        <f>J1423-J1424</f>
        <v>0</v>
      </c>
      <c r="K1425" s="1001"/>
      <c r="L1425" s="1047"/>
      <c r="M1425" s="1097"/>
      <c r="N1425" s="52" t="s">
        <v>89</v>
      </c>
      <c r="O1425" s="19">
        <f>O1423-O1424</f>
        <v>0</v>
      </c>
      <c r="P1425" s="1001"/>
      <c r="Q1425" s="1047"/>
      <c r="R1425" s="980"/>
      <c r="S1425" s="52" t="s">
        <v>89</v>
      </c>
      <c r="T1425" s="19">
        <f>T1423-T1424</f>
        <v>0</v>
      </c>
      <c r="U1425" s="1001"/>
      <c r="V1425" s="1047"/>
      <c r="W1425" s="980"/>
      <c r="X1425" s="52" t="s">
        <v>89</v>
      </c>
      <c r="Y1425" s="19">
        <f>Y1423-Y1424</f>
        <v>0</v>
      </c>
      <c r="Z1425" s="1001"/>
      <c r="AA1425" s="1047"/>
      <c r="AB1425" s="980"/>
      <c r="AC1425" s="52" t="s">
        <v>89</v>
      </c>
      <c r="AD1425" s="19">
        <f>AD1423-AD1424</f>
        <v>0</v>
      </c>
      <c r="AE1425" s="1001"/>
      <c r="AF1425" s="1047"/>
      <c r="AG1425" s="980"/>
      <c r="AH1425" s="52" t="s">
        <v>89</v>
      </c>
      <c r="AI1425" s="19">
        <f>AI1423-AI1424</f>
        <v>0</v>
      </c>
      <c r="AJ1425" s="1001"/>
      <c r="AK1425" s="1047"/>
      <c r="AL1425" s="980"/>
      <c r="AM1425" s="52" t="s">
        <v>89</v>
      </c>
      <c r="AN1425" s="19">
        <f>AN1423-AN1424</f>
        <v>0</v>
      </c>
      <c r="AO1425" s="1001"/>
      <c r="AP1425" s="1047"/>
      <c r="AQ1425" s="980"/>
      <c r="AR1425" s="52" t="s">
        <v>89</v>
      </c>
      <c r="AS1425" s="19">
        <f>AS1423-AS1424</f>
        <v>0</v>
      </c>
      <c r="AT1425" s="1001"/>
      <c r="AU1425" s="1047"/>
      <c r="AV1425" s="980"/>
      <c r="AW1425" s="52" t="s">
        <v>89</v>
      </c>
      <c r="AX1425" s="19">
        <f>AX1423-AX1424</f>
        <v>0</v>
      </c>
      <c r="AY1425" s="1001"/>
      <c r="AZ1425" s="1047"/>
      <c r="BA1425" s="980"/>
      <c r="BB1425" s="52" t="s">
        <v>89</v>
      </c>
      <c r="BC1425" s="19">
        <f>BC1423-BC1424</f>
        <v>0</v>
      </c>
      <c r="BD1425" s="1001"/>
      <c r="BE1425" s="1047"/>
      <c r="BF1425" s="980"/>
      <c r="BG1425" s="52" t="s">
        <v>89</v>
      </c>
      <c r="BH1425" s="19">
        <f>BH1423-BH1424</f>
        <v>0</v>
      </c>
      <c r="BI1425" s="1001"/>
      <c r="BJ1425" s="1047"/>
      <c r="BK1425" s="980"/>
      <c r="BL1425" s="83"/>
      <c r="BM1425" s="84"/>
      <c r="BN1425" s="1001"/>
      <c r="BO1425" s="968"/>
      <c r="BP1425" s="955"/>
      <c r="BQ1425" s="83"/>
      <c r="BR1425" s="84"/>
      <c r="BS1425" s="1001"/>
      <c r="BT1425" s="968"/>
      <c r="BU1425" s="955"/>
      <c r="BV1425" s="83"/>
      <c r="BW1425" s="84"/>
      <c r="BX1425" s="1001"/>
      <c r="BY1425" s="968"/>
      <c r="BZ1425" s="955"/>
      <c r="CA1425" s="1005"/>
      <c r="CB1425" s="1021"/>
      <c r="CC1425" s="946">
        <f t="shared" si="613"/>
        <v>0</v>
      </c>
    </row>
    <row r="1426" spans="1:81" ht="18" customHeight="1" thickBot="1">
      <c r="A1426" s="1180"/>
      <c r="B1426" s="1143"/>
      <c r="C1426" s="1145" t="s">
        <v>42</v>
      </c>
      <c r="D1426" s="44" t="s">
        <v>5</v>
      </c>
      <c r="E1426" s="35"/>
      <c r="F1426" s="1001"/>
      <c r="G1426" s="1045">
        <f>E1429*F1399-H1426</f>
        <v>0</v>
      </c>
      <c r="H1426" s="1095"/>
      <c r="I1426" s="44" t="s">
        <v>5</v>
      </c>
      <c r="J1426" s="35">
        <v>8.3299999999999999E-2</v>
      </c>
      <c r="K1426" s="1001"/>
      <c r="L1426" s="1045">
        <f>J1429*K1399-M1426</f>
        <v>18</v>
      </c>
      <c r="M1426" s="1095">
        <v>1</v>
      </c>
      <c r="N1426" s="44" t="s">
        <v>5</v>
      </c>
      <c r="O1426" s="35"/>
      <c r="P1426" s="1001"/>
      <c r="Q1426" s="1045">
        <f>O1429*P1399-R1426</f>
        <v>0</v>
      </c>
      <c r="R1426" s="961">
        <f>IF(O1426="",0,ROUND(SUM(R1399:R1413)*O1426*P1399*1.25/職員設定!$C$7,0))</f>
        <v>0</v>
      </c>
      <c r="S1426" s="44" t="s">
        <v>5</v>
      </c>
      <c r="T1426" s="35"/>
      <c r="U1426" s="1001"/>
      <c r="V1426" s="1045">
        <f>T1429*U1399-W1426</f>
        <v>0</v>
      </c>
      <c r="W1426" s="961">
        <f>IF(T1426="",0,ROUND(SUM(W1399:W1413)*T1426*U1399*1.25/職員設定!$C$7,0))</f>
        <v>0</v>
      </c>
      <c r="X1426" s="44" t="s">
        <v>5</v>
      </c>
      <c r="Y1426" s="35"/>
      <c r="Z1426" s="1001"/>
      <c r="AA1426" s="1045">
        <f>Y1429*Z1399-AB1426</f>
        <v>0</v>
      </c>
      <c r="AB1426" s="961">
        <f>IF(Y1426="",0,ROUND(SUM(AB1399:AB1413)*Y1426*Z1399*1.25/職員設定!$C$7,0))</f>
        <v>0</v>
      </c>
      <c r="AC1426" s="44" t="s">
        <v>5</v>
      </c>
      <c r="AD1426" s="35"/>
      <c r="AE1426" s="1001"/>
      <c r="AF1426" s="1045">
        <f>AD1429*AE1399-AG1426</f>
        <v>0</v>
      </c>
      <c r="AG1426" s="961">
        <f>IF(AD1426="",0,ROUND(SUM(AG1399:AG1413)*AD1426*AE1399*1.25/職員設定!$C$7,0))</f>
        <v>0</v>
      </c>
      <c r="AH1426" s="44" t="s">
        <v>5</v>
      </c>
      <c r="AI1426" s="35"/>
      <c r="AJ1426" s="1001"/>
      <c r="AK1426" s="1045">
        <f>AI1429*AJ1399-AL1426</f>
        <v>0</v>
      </c>
      <c r="AL1426" s="961">
        <f>IF(AI1426="",0,ROUND(SUM(AL1399:AL1413)*AI1426*AJ1399*1.25/職員設定!$C$7,0))</f>
        <v>0</v>
      </c>
      <c r="AM1426" s="44" t="s">
        <v>5</v>
      </c>
      <c r="AN1426" s="35"/>
      <c r="AO1426" s="1001"/>
      <c r="AP1426" s="1045">
        <f>AN1429*AO1399-AQ1426</f>
        <v>0</v>
      </c>
      <c r="AQ1426" s="961">
        <f>IF(AN1426="",0,ROUND(SUM(AQ1399:AQ1413)*AN1426*AO1399*1.25/職員設定!$C$7,0))</f>
        <v>0</v>
      </c>
      <c r="AR1426" s="44" t="s">
        <v>5</v>
      </c>
      <c r="AS1426" s="35"/>
      <c r="AT1426" s="1001"/>
      <c r="AU1426" s="1045">
        <f>AS1429*AT1399-AV1426</f>
        <v>0</v>
      </c>
      <c r="AV1426" s="961">
        <f>IF(AS1426="",0,ROUND(SUM(AV1399:AV1413)*AS1426*AT1399*1.25/職員設定!$C$7,0))</f>
        <v>0</v>
      </c>
      <c r="AW1426" s="44" t="s">
        <v>5</v>
      </c>
      <c r="AX1426" s="35"/>
      <c r="AY1426" s="1001"/>
      <c r="AZ1426" s="1045">
        <f>AX1429*AY1399-BA1426</f>
        <v>0</v>
      </c>
      <c r="BA1426" s="961">
        <f>IF(AX1426="",0,ROUND(SUM(BA1399:BA1413)*AX1426*AY1399*1.25/職員設定!$C$7,0))</f>
        <v>0</v>
      </c>
      <c r="BB1426" s="44" t="s">
        <v>5</v>
      </c>
      <c r="BC1426" s="35"/>
      <c r="BD1426" s="1001"/>
      <c r="BE1426" s="1045">
        <f>BC1429*BD1399-BF1426</f>
        <v>0</v>
      </c>
      <c r="BF1426" s="961">
        <f>IF(BC1426="",0,ROUND(SUM(BF1399:BF1413)*BC1426*BD1399*1.25/職員設定!$C$7,0))</f>
        <v>0</v>
      </c>
      <c r="BG1426" s="44" t="s">
        <v>5</v>
      </c>
      <c r="BH1426" s="35"/>
      <c r="BI1426" s="1001"/>
      <c r="BJ1426" s="1045">
        <f>BH1429*BI1399-BK1426</f>
        <v>0</v>
      </c>
      <c r="BK1426" s="961">
        <f>IF(BH1426="",0,ROUND(SUM(BK1399:BK1413)*BH1426*BI1399*1.25/職員設定!$C$7,0))</f>
        <v>0</v>
      </c>
      <c r="BL1426" s="75"/>
      <c r="BM1426" s="82"/>
      <c r="BN1426" s="1001"/>
      <c r="BO1426" s="966"/>
      <c r="BP1426" s="953"/>
      <c r="BQ1426" s="75"/>
      <c r="BR1426" s="82"/>
      <c r="BS1426" s="1001"/>
      <c r="BT1426" s="966"/>
      <c r="BU1426" s="953"/>
      <c r="BV1426" s="75"/>
      <c r="BW1426" s="82"/>
      <c r="BX1426" s="1001"/>
      <c r="BY1426" s="966"/>
      <c r="BZ1426" s="953"/>
      <c r="CA1426" s="1082">
        <f t="shared" ref="CA1426" si="616">BJ1426+BK1426+BE1426+BF1426+AZ1426+BA1426+AU1426+AV1426+AP1426+AQ1426+AK1426+AL1426+AF1426+AG1426+AA1426+AB1426+V1426+W1426+Q1426+R1426+L1426+M1426+G1426+H1426</f>
        <v>19</v>
      </c>
      <c r="CB1426" s="1024">
        <f t="shared" ref="CB1426" si="617">H1426+M1426</f>
        <v>1</v>
      </c>
      <c r="CC1426" s="946">
        <f>BK1426+BF1426+BA1426+AV1426+AQ1426+AL1426+AG1426+AB1426+W1426+R1426</f>
        <v>0</v>
      </c>
    </row>
    <row r="1427" spans="1:81" ht="18" customHeight="1" thickBot="1">
      <c r="A1427" s="1180"/>
      <c r="B1427" s="1143"/>
      <c r="C1427" s="1146"/>
      <c r="D1427" s="48" t="s">
        <v>38</v>
      </c>
      <c r="E1427" s="33"/>
      <c r="F1427" s="1001"/>
      <c r="G1427" s="1046"/>
      <c r="H1427" s="1096"/>
      <c r="I1427" s="48" t="s">
        <v>38</v>
      </c>
      <c r="J1427" s="33">
        <v>118</v>
      </c>
      <c r="K1427" s="1001"/>
      <c r="L1427" s="1046"/>
      <c r="M1427" s="1096"/>
      <c r="N1427" s="48" t="s">
        <v>38</v>
      </c>
      <c r="O1427" s="33"/>
      <c r="P1427" s="1001"/>
      <c r="Q1427" s="1046"/>
      <c r="R1427" s="979"/>
      <c r="S1427" s="48" t="s">
        <v>38</v>
      </c>
      <c r="T1427" s="33"/>
      <c r="U1427" s="1001"/>
      <c r="V1427" s="1046"/>
      <c r="W1427" s="979"/>
      <c r="X1427" s="48" t="s">
        <v>38</v>
      </c>
      <c r="Y1427" s="33"/>
      <c r="Z1427" s="1001"/>
      <c r="AA1427" s="1046"/>
      <c r="AB1427" s="979"/>
      <c r="AC1427" s="48" t="s">
        <v>38</v>
      </c>
      <c r="AD1427" s="33"/>
      <c r="AE1427" s="1001"/>
      <c r="AF1427" s="1046"/>
      <c r="AG1427" s="979"/>
      <c r="AH1427" s="48" t="s">
        <v>38</v>
      </c>
      <c r="AI1427" s="33"/>
      <c r="AJ1427" s="1001"/>
      <c r="AK1427" s="1046"/>
      <c r="AL1427" s="979"/>
      <c r="AM1427" s="48" t="s">
        <v>38</v>
      </c>
      <c r="AN1427" s="33"/>
      <c r="AO1427" s="1001"/>
      <c r="AP1427" s="1046"/>
      <c r="AQ1427" s="979"/>
      <c r="AR1427" s="48" t="s">
        <v>38</v>
      </c>
      <c r="AS1427" s="33"/>
      <c r="AT1427" s="1001"/>
      <c r="AU1427" s="1046"/>
      <c r="AV1427" s="979"/>
      <c r="AW1427" s="48" t="s">
        <v>38</v>
      </c>
      <c r="AX1427" s="33"/>
      <c r="AY1427" s="1001"/>
      <c r="AZ1427" s="1046"/>
      <c r="BA1427" s="979"/>
      <c r="BB1427" s="48" t="s">
        <v>38</v>
      </c>
      <c r="BC1427" s="33"/>
      <c r="BD1427" s="1001"/>
      <c r="BE1427" s="1046"/>
      <c r="BF1427" s="979"/>
      <c r="BG1427" s="48" t="s">
        <v>38</v>
      </c>
      <c r="BH1427" s="33"/>
      <c r="BI1427" s="1001"/>
      <c r="BJ1427" s="1046"/>
      <c r="BK1427" s="979"/>
      <c r="BL1427" s="79"/>
      <c r="BM1427" s="80"/>
      <c r="BN1427" s="1001"/>
      <c r="BO1427" s="967"/>
      <c r="BP1427" s="954"/>
      <c r="BQ1427" s="79"/>
      <c r="BR1427" s="80"/>
      <c r="BS1427" s="1001"/>
      <c r="BT1427" s="967"/>
      <c r="BU1427" s="954"/>
      <c r="BV1427" s="79"/>
      <c r="BW1427" s="80"/>
      <c r="BX1427" s="1001"/>
      <c r="BY1427" s="967"/>
      <c r="BZ1427" s="954"/>
      <c r="CA1427" s="1004"/>
      <c r="CB1427" s="1020"/>
      <c r="CC1427" s="946"/>
    </row>
    <row r="1428" spans="1:81" s="230" customFormat="1" ht="18" customHeight="1" thickBot="1">
      <c r="A1428" s="1180"/>
      <c r="B1428" s="1143"/>
      <c r="C1428" s="1146"/>
      <c r="D1428" s="468" t="s">
        <v>6</v>
      </c>
      <c r="E1428" s="6">
        <f>ROUND(E1426*職員設定!P33,0)</f>
        <v>0</v>
      </c>
      <c r="F1428" s="1001"/>
      <c r="G1428" s="1046"/>
      <c r="H1428" s="1096"/>
      <c r="I1428" s="468" t="s">
        <v>6</v>
      </c>
      <c r="J1428" s="6">
        <f>ROUND(J1426*職員設定!P33,0)</f>
        <v>99</v>
      </c>
      <c r="K1428" s="1001"/>
      <c r="L1428" s="1046"/>
      <c r="M1428" s="1096"/>
      <c r="N1428" s="468" t="s">
        <v>6</v>
      </c>
      <c r="O1428" s="6">
        <f>ROUND(O1426*職員設定!$P$33,0)</f>
        <v>0</v>
      </c>
      <c r="P1428" s="1001"/>
      <c r="Q1428" s="1046"/>
      <c r="R1428" s="979"/>
      <c r="S1428" s="468" t="s">
        <v>6</v>
      </c>
      <c r="T1428" s="6">
        <f>ROUND(T1426*職員設定!$P$33,0)</f>
        <v>0</v>
      </c>
      <c r="U1428" s="1001"/>
      <c r="V1428" s="1046"/>
      <c r="W1428" s="979"/>
      <c r="X1428" s="468" t="s">
        <v>6</v>
      </c>
      <c r="Y1428" s="6">
        <f>ROUND(Y1426*職員設定!$P$33,0)</f>
        <v>0</v>
      </c>
      <c r="Z1428" s="1001"/>
      <c r="AA1428" s="1046"/>
      <c r="AB1428" s="979"/>
      <c r="AC1428" s="468" t="s">
        <v>6</v>
      </c>
      <c r="AD1428" s="6">
        <f>ROUND(AD1426*職員設定!$P$33,0)</f>
        <v>0</v>
      </c>
      <c r="AE1428" s="1001"/>
      <c r="AF1428" s="1046"/>
      <c r="AG1428" s="979"/>
      <c r="AH1428" s="468" t="s">
        <v>6</v>
      </c>
      <c r="AI1428" s="6">
        <f>ROUND(AI1426*職員設定!$P$33,0)</f>
        <v>0</v>
      </c>
      <c r="AJ1428" s="1001"/>
      <c r="AK1428" s="1046"/>
      <c r="AL1428" s="979"/>
      <c r="AM1428" s="468" t="s">
        <v>6</v>
      </c>
      <c r="AN1428" s="6">
        <f>ROUND(AN1426*職員設定!$P$33,0)</f>
        <v>0</v>
      </c>
      <c r="AO1428" s="1001"/>
      <c r="AP1428" s="1046"/>
      <c r="AQ1428" s="979"/>
      <c r="AR1428" s="468" t="s">
        <v>6</v>
      </c>
      <c r="AS1428" s="6">
        <f>ROUND(AS1426*職員設定!$P$33,0)</f>
        <v>0</v>
      </c>
      <c r="AT1428" s="1001"/>
      <c r="AU1428" s="1046"/>
      <c r="AV1428" s="979"/>
      <c r="AW1428" s="468" t="s">
        <v>6</v>
      </c>
      <c r="AX1428" s="6">
        <f>ROUND(AX1426*職員設定!$P$33,0)</f>
        <v>0</v>
      </c>
      <c r="AY1428" s="1001"/>
      <c r="AZ1428" s="1046"/>
      <c r="BA1428" s="979"/>
      <c r="BB1428" s="468" t="s">
        <v>6</v>
      </c>
      <c r="BC1428" s="6">
        <f>ROUND(BC1426*職員設定!$P$33,0)</f>
        <v>0</v>
      </c>
      <c r="BD1428" s="1001"/>
      <c r="BE1428" s="1046"/>
      <c r="BF1428" s="979"/>
      <c r="BG1428" s="468" t="s">
        <v>6</v>
      </c>
      <c r="BH1428" s="6">
        <f>ROUND(BH1426*職員設定!$P$33,0)</f>
        <v>0</v>
      </c>
      <c r="BI1428" s="1001"/>
      <c r="BJ1428" s="1046"/>
      <c r="BK1428" s="979"/>
      <c r="BL1428" s="434"/>
      <c r="BM1428" s="28"/>
      <c r="BN1428" s="1001"/>
      <c r="BO1428" s="967"/>
      <c r="BP1428" s="954"/>
      <c r="BQ1428" s="434"/>
      <c r="BR1428" s="28"/>
      <c r="BS1428" s="1001"/>
      <c r="BT1428" s="967"/>
      <c r="BU1428" s="954"/>
      <c r="BV1428" s="434"/>
      <c r="BW1428" s="28"/>
      <c r="BX1428" s="1001"/>
      <c r="BY1428" s="967"/>
      <c r="BZ1428" s="954"/>
      <c r="CA1428" s="1004"/>
      <c r="CB1428" s="1020"/>
      <c r="CC1428" s="946"/>
    </row>
    <row r="1429" spans="1:81" ht="18" customHeight="1" thickBot="1">
      <c r="A1429" s="1180"/>
      <c r="B1429" s="1143"/>
      <c r="C1429" s="1147"/>
      <c r="D1429" s="53" t="s">
        <v>7</v>
      </c>
      <c r="E1429" s="19">
        <f>E1427-E1428</f>
        <v>0</v>
      </c>
      <c r="F1429" s="1001"/>
      <c r="G1429" s="1047"/>
      <c r="H1429" s="1097"/>
      <c r="I1429" s="53" t="s">
        <v>7</v>
      </c>
      <c r="J1429" s="19">
        <f>J1427-J1428</f>
        <v>19</v>
      </c>
      <c r="K1429" s="1001"/>
      <c r="L1429" s="1047"/>
      <c r="M1429" s="1097"/>
      <c r="N1429" s="53" t="s">
        <v>7</v>
      </c>
      <c r="O1429" s="19">
        <f>O1427-O1428</f>
        <v>0</v>
      </c>
      <c r="P1429" s="1001"/>
      <c r="Q1429" s="1047"/>
      <c r="R1429" s="980"/>
      <c r="S1429" s="53" t="s">
        <v>7</v>
      </c>
      <c r="T1429" s="19">
        <f>T1427-T1428</f>
        <v>0</v>
      </c>
      <c r="U1429" s="1001"/>
      <c r="V1429" s="1047"/>
      <c r="W1429" s="980"/>
      <c r="X1429" s="53" t="s">
        <v>7</v>
      </c>
      <c r="Y1429" s="19">
        <f>Y1427-Y1428</f>
        <v>0</v>
      </c>
      <c r="Z1429" s="1001"/>
      <c r="AA1429" s="1047"/>
      <c r="AB1429" s="980"/>
      <c r="AC1429" s="53" t="s">
        <v>7</v>
      </c>
      <c r="AD1429" s="19">
        <f>AD1427-AD1428</f>
        <v>0</v>
      </c>
      <c r="AE1429" s="1001"/>
      <c r="AF1429" s="1047"/>
      <c r="AG1429" s="980"/>
      <c r="AH1429" s="53" t="s">
        <v>7</v>
      </c>
      <c r="AI1429" s="19">
        <f>AI1427-AI1428</f>
        <v>0</v>
      </c>
      <c r="AJ1429" s="1001"/>
      <c r="AK1429" s="1047"/>
      <c r="AL1429" s="980"/>
      <c r="AM1429" s="53" t="s">
        <v>7</v>
      </c>
      <c r="AN1429" s="19">
        <f>AN1427-AN1428</f>
        <v>0</v>
      </c>
      <c r="AO1429" s="1001"/>
      <c r="AP1429" s="1047"/>
      <c r="AQ1429" s="980"/>
      <c r="AR1429" s="53" t="s">
        <v>7</v>
      </c>
      <c r="AS1429" s="19">
        <f>AS1427-AS1428</f>
        <v>0</v>
      </c>
      <c r="AT1429" s="1001"/>
      <c r="AU1429" s="1047"/>
      <c r="AV1429" s="980"/>
      <c r="AW1429" s="53" t="s">
        <v>7</v>
      </c>
      <c r="AX1429" s="19">
        <f>AX1427-AX1428</f>
        <v>0</v>
      </c>
      <c r="AY1429" s="1001"/>
      <c r="AZ1429" s="1047"/>
      <c r="BA1429" s="980"/>
      <c r="BB1429" s="53" t="s">
        <v>7</v>
      </c>
      <c r="BC1429" s="19">
        <f>BC1427-BC1428</f>
        <v>0</v>
      </c>
      <c r="BD1429" s="1001"/>
      <c r="BE1429" s="1047"/>
      <c r="BF1429" s="980"/>
      <c r="BG1429" s="53" t="s">
        <v>7</v>
      </c>
      <c r="BH1429" s="19">
        <f>BH1427-BH1428</f>
        <v>0</v>
      </c>
      <c r="BI1429" s="1001"/>
      <c r="BJ1429" s="1047"/>
      <c r="BK1429" s="980"/>
      <c r="BL1429" s="85"/>
      <c r="BM1429" s="84"/>
      <c r="BN1429" s="1001"/>
      <c r="BO1429" s="968"/>
      <c r="BP1429" s="955"/>
      <c r="BQ1429" s="85"/>
      <c r="BR1429" s="84"/>
      <c r="BS1429" s="1001"/>
      <c r="BT1429" s="968"/>
      <c r="BU1429" s="955"/>
      <c r="BV1429" s="85"/>
      <c r="BW1429" s="84"/>
      <c r="BX1429" s="1001"/>
      <c r="BY1429" s="968"/>
      <c r="BZ1429" s="955"/>
      <c r="CA1429" s="1005"/>
      <c r="CB1429" s="1021"/>
      <c r="CC1429" s="946">
        <f t="shared" si="613"/>
        <v>0</v>
      </c>
    </row>
    <row r="1430" spans="1:81" ht="18" customHeight="1" thickBot="1">
      <c r="A1430" s="1180"/>
      <c r="B1430" s="1143"/>
      <c r="C1430" s="1145" t="s">
        <v>40</v>
      </c>
      <c r="D1430" s="44" t="s">
        <v>8</v>
      </c>
      <c r="E1430" s="35"/>
      <c r="F1430" s="1001"/>
      <c r="G1430" s="1045">
        <f>E1433*F1399-H1430</f>
        <v>0</v>
      </c>
      <c r="H1430" s="1095"/>
      <c r="I1430" s="44" t="s">
        <v>8</v>
      </c>
      <c r="J1430" s="35"/>
      <c r="K1430" s="1001"/>
      <c r="L1430" s="1045">
        <f>J1433*K1399-M1430</f>
        <v>0</v>
      </c>
      <c r="M1430" s="1095"/>
      <c r="N1430" s="44" t="s">
        <v>8</v>
      </c>
      <c r="O1430" s="35"/>
      <c r="P1430" s="1001"/>
      <c r="Q1430" s="1045">
        <f>O1433*P1399-R1430</f>
        <v>0</v>
      </c>
      <c r="R1430" s="961">
        <f>IF(O1430="",0,ROUND(SUM(R1399:R1413)*O1430*P1399*1.35/職員設定!$C$7,0))</f>
        <v>0</v>
      </c>
      <c r="S1430" s="44" t="s">
        <v>8</v>
      </c>
      <c r="T1430" s="35"/>
      <c r="U1430" s="1001"/>
      <c r="V1430" s="1045">
        <f>T1433*U1399-W1430</f>
        <v>0</v>
      </c>
      <c r="W1430" s="961">
        <f>IF(T1430="",0,ROUND(SUM(W1399:W1413)*T1430*U1399*1.35/職員設定!$C$7,0))</f>
        <v>0</v>
      </c>
      <c r="X1430" s="44" t="s">
        <v>8</v>
      </c>
      <c r="Y1430" s="35"/>
      <c r="Z1430" s="1001"/>
      <c r="AA1430" s="1045">
        <f>Y1433*Z1399-AB1430</f>
        <v>0</v>
      </c>
      <c r="AB1430" s="961">
        <f>IF(Y1430="",0,ROUND(SUM(AB1399:AB1413)*Y1430*Z1399*1.35/職員設定!$C$7,0))</f>
        <v>0</v>
      </c>
      <c r="AC1430" s="44" t="s">
        <v>8</v>
      </c>
      <c r="AD1430" s="35"/>
      <c r="AE1430" s="1001"/>
      <c r="AF1430" s="1045">
        <f>AD1433*AE1399-AG1430</f>
        <v>0</v>
      </c>
      <c r="AG1430" s="961">
        <f>IF(AD1430="",0,ROUND(SUM(AG1399:AG1413)*AD1430*AE1399*1.35/職員設定!$C$7,0))</f>
        <v>0</v>
      </c>
      <c r="AH1430" s="44" t="s">
        <v>8</v>
      </c>
      <c r="AI1430" s="35"/>
      <c r="AJ1430" s="1001"/>
      <c r="AK1430" s="1045">
        <f>AI1433*AJ1399-AL1430</f>
        <v>0</v>
      </c>
      <c r="AL1430" s="961">
        <f>IF(AI1430="",0,ROUND(SUM(AL1399:AL1413)*AI1430*AJ1399*1.35/職員設定!$C$7,0))</f>
        <v>0</v>
      </c>
      <c r="AM1430" s="44" t="s">
        <v>8</v>
      </c>
      <c r="AN1430" s="35"/>
      <c r="AO1430" s="1001"/>
      <c r="AP1430" s="1045">
        <f>AN1433*AO1399-AQ1430</f>
        <v>0</v>
      </c>
      <c r="AQ1430" s="961">
        <f>IF(AN1430="",0,ROUND(SUM(AQ1399:AQ1413)*AN1430*AO1399*1.35/職員設定!$C$7,0))</f>
        <v>0</v>
      </c>
      <c r="AR1430" s="44" t="s">
        <v>8</v>
      </c>
      <c r="AS1430" s="35"/>
      <c r="AT1430" s="1001"/>
      <c r="AU1430" s="1045">
        <f>AS1433*AT1399-AV1430</f>
        <v>0</v>
      </c>
      <c r="AV1430" s="961">
        <f>IF(AS1430="",0,ROUND(SUM(AV1399:AV1413)*AS1430*AT1399*1.35/職員設定!$C$7,0))</f>
        <v>0</v>
      </c>
      <c r="AW1430" s="44" t="s">
        <v>8</v>
      </c>
      <c r="AX1430" s="35"/>
      <c r="AY1430" s="1001"/>
      <c r="AZ1430" s="1045">
        <f>AX1433*AY1399-BA1430</f>
        <v>0</v>
      </c>
      <c r="BA1430" s="961">
        <f>IF(AX1430="",0,ROUND(SUM(BA1399:BA1413)*AX1430*AY1399*1.35/職員設定!$C$7,0))</f>
        <v>0</v>
      </c>
      <c r="BB1430" s="44" t="s">
        <v>8</v>
      </c>
      <c r="BC1430" s="35"/>
      <c r="BD1430" s="1001"/>
      <c r="BE1430" s="1045">
        <f>BC1433*BD1399-BF1430</f>
        <v>0</v>
      </c>
      <c r="BF1430" s="961">
        <f>IF(BC1430="",0,ROUND(SUM(BF1399:BF1413)*BC1430*BD1399*1.35/職員設定!$C$7,0))</f>
        <v>0</v>
      </c>
      <c r="BG1430" s="44" t="s">
        <v>8</v>
      </c>
      <c r="BH1430" s="35"/>
      <c r="BI1430" s="1001"/>
      <c r="BJ1430" s="1045">
        <f>BH1433*BI1399-BK1430</f>
        <v>0</v>
      </c>
      <c r="BK1430" s="961">
        <f>IF(BH1430="",0,ROUND(SUM(BK1399:BK1413)*BH1430*BI1399*1.35/職員設定!$C$7,0))</f>
        <v>0</v>
      </c>
      <c r="BL1430" s="75"/>
      <c r="BM1430" s="82"/>
      <c r="BN1430" s="1001"/>
      <c r="BO1430" s="966"/>
      <c r="BP1430" s="953"/>
      <c r="BQ1430" s="75"/>
      <c r="BR1430" s="82"/>
      <c r="BS1430" s="1001"/>
      <c r="BT1430" s="966"/>
      <c r="BU1430" s="953"/>
      <c r="BV1430" s="75"/>
      <c r="BW1430" s="82"/>
      <c r="BX1430" s="1001"/>
      <c r="BY1430" s="966"/>
      <c r="BZ1430" s="953"/>
      <c r="CA1430" s="1082">
        <f t="shared" ref="CA1430" si="618">BJ1430+BK1430+BE1430+BF1430+AZ1430+BA1430+AU1430+AV1430+AP1430+AQ1430+AK1430+AL1430+AF1430+AG1430+AA1430+AB1430+V1430+W1430+Q1430+R1430+L1430+M1430+G1430+H1430</f>
        <v>0</v>
      </c>
      <c r="CB1430" s="1024">
        <f t="shared" ref="CB1430" si="619">H1430+M1430</f>
        <v>0</v>
      </c>
      <c r="CC1430" s="946">
        <f t="shared" si="613"/>
        <v>0</v>
      </c>
    </row>
    <row r="1431" spans="1:81" ht="18" customHeight="1" thickBot="1">
      <c r="A1431" s="1180"/>
      <c r="B1431" s="1143"/>
      <c r="C1431" s="1146"/>
      <c r="D1431" s="48" t="s">
        <v>38</v>
      </c>
      <c r="E1431" s="33"/>
      <c r="F1431" s="1001"/>
      <c r="G1431" s="1046"/>
      <c r="H1431" s="1096"/>
      <c r="I1431" s="48" t="s">
        <v>38</v>
      </c>
      <c r="J1431" s="33"/>
      <c r="K1431" s="1001"/>
      <c r="L1431" s="1046"/>
      <c r="M1431" s="1096"/>
      <c r="N1431" s="48" t="s">
        <v>38</v>
      </c>
      <c r="O1431" s="33"/>
      <c r="P1431" s="1001"/>
      <c r="Q1431" s="1046"/>
      <c r="R1431" s="979"/>
      <c r="S1431" s="48" t="s">
        <v>38</v>
      </c>
      <c r="T1431" s="33"/>
      <c r="U1431" s="1001"/>
      <c r="V1431" s="1046"/>
      <c r="W1431" s="979"/>
      <c r="X1431" s="48" t="s">
        <v>38</v>
      </c>
      <c r="Y1431" s="33"/>
      <c r="Z1431" s="1001"/>
      <c r="AA1431" s="1046"/>
      <c r="AB1431" s="979"/>
      <c r="AC1431" s="48" t="s">
        <v>38</v>
      </c>
      <c r="AD1431" s="33"/>
      <c r="AE1431" s="1001"/>
      <c r="AF1431" s="1046"/>
      <c r="AG1431" s="979"/>
      <c r="AH1431" s="48" t="s">
        <v>38</v>
      </c>
      <c r="AI1431" s="33"/>
      <c r="AJ1431" s="1001"/>
      <c r="AK1431" s="1046"/>
      <c r="AL1431" s="979"/>
      <c r="AM1431" s="48" t="s">
        <v>38</v>
      </c>
      <c r="AN1431" s="33"/>
      <c r="AO1431" s="1001"/>
      <c r="AP1431" s="1046"/>
      <c r="AQ1431" s="979"/>
      <c r="AR1431" s="48" t="s">
        <v>38</v>
      </c>
      <c r="AS1431" s="33"/>
      <c r="AT1431" s="1001"/>
      <c r="AU1431" s="1046"/>
      <c r="AV1431" s="979"/>
      <c r="AW1431" s="48" t="s">
        <v>38</v>
      </c>
      <c r="AX1431" s="33"/>
      <c r="AY1431" s="1001"/>
      <c r="AZ1431" s="1046"/>
      <c r="BA1431" s="979"/>
      <c r="BB1431" s="48" t="s">
        <v>38</v>
      </c>
      <c r="BC1431" s="33"/>
      <c r="BD1431" s="1001"/>
      <c r="BE1431" s="1046"/>
      <c r="BF1431" s="979"/>
      <c r="BG1431" s="48" t="s">
        <v>38</v>
      </c>
      <c r="BH1431" s="33"/>
      <c r="BI1431" s="1001"/>
      <c r="BJ1431" s="1046"/>
      <c r="BK1431" s="979"/>
      <c r="BL1431" s="79"/>
      <c r="BM1431" s="80"/>
      <c r="BN1431" s="1001"/>
      <c r="BO1431" s="967"/>
      <c r="BP1431" s="954"/>
      <c r="BQ1431" s="79"/>
      <c r="BR1431" s="80"/>
      <c r="BS1431" s="1001"/>
      <c r="BT1431" s="967"/>
      <c r="BU1431" s="954"/>
      <c r="BV1431" s="79"/>
      <c r="BW1431" s="80"/>
      <c r="BX1431" s="1001"/>
      <c r="BY1431" s="967"/>
      <c r="BZ1431" s="954"/>
      <c r="CA1431" s="1004"/>
      <c r="CB1431" s="1020"/>
      <c r="CC1431" s="946"/>
    </row>
    <row r="1432" spans="1:81" s="230" customFormat="1" ht="18" customHeight="1" thickBot="1">
      <c r="A1432" s="1180"/>
      <c r="B1432" s="1143"/>
      <c r="C1432" s="1146"/>
      <c r="D1432" s="468" t="s">
        <v>9</v>
      </c>
      <c r="E1432" s="6">
        <f>ROUND(E1430*職員設定!Q33,0)</f>
        <v>0</v>
      </c>
      <c r="F1432" s="1001"/>
      <c r="G1432" s="1046"/>
      <c r="H1432" s="1096"/>
      <c r="I1432" s="468" t="s">
        <v>9</v>
      </c>
      <c r="J1432" s="6">
        <f>ROUND(J1430*職員設定!Q33,0)</f>
        <v>0</v>
      </c>
      <c r="K1432" s="1001"/>
      <c r="L1432" s="1046"/>
      <c r="M1432" s="1096"/>
      <c r="N1432" s="468" t="s">
        <v>9</v>
      </c>
      <c r="O1432" s="6">
        <f>ROUND(O1430*職員設定!$Q$33,0)</f>
        <v>0</v>
      </c>
      <c r="P1432" s="1001"/>
      <c r="Q1432" s="1046"/>
      <c r="R1432" s="979"/>
      <c r="S1432" s="468" t="s">
        <v>9</v>
      </c>
      <c r="T1432" s="6">
        <f>ROUND(T1430*職員設定!$Q$33,0)</f>
        <v>0</v>
      </c>
      <c r="U1432" s="1001"/>
      <c r="V1432" s="1046"/>
      <c r="W1432" s="979"/>
      <c r="X1432" s="468" t="s">
        <v>9</v>
      </c>
      <c r="Y1432" s="6">
        <f>ROUND(Y1430*職員設定!$Q$33,0)</f>
        <v>0</v>
      </c>
      <c r="Z1432" s="1001"/>
      <c r="AA1432" s="1046"/>
      <c r="AB1432" s="979"/>
      <c r="AC1432" s="468" t="s">
        <v>9</v>
      </c>
      <c r="AD1432" s="6">
        <f>ROUND(AD1430*職員設定!$Q$33,0)</f>
        <v>0</v>
      </c>
      <c r="AE1432" s="1001"/>
      <c r="AF1432" s="1046"/>
      <c r="AG1432" s="979"/>
      <c r="AH1432" s="468" t="s">
        <v>9</v>
      </c>
      <c r="AI1432" s="6">
        <f>ROUND(AI1430*職員設定!$Q$33,0)</f>
        <v>0</v>
      </c>
      <c r="AJ1432" s="1001"/>
      <c r="AK1432" s="1046"/>
      <c r="AL1432" s="979"/>
      <c r="AM1432" s="468" t="s">
        <v>9</v>
      </c>
      <c r="AN1432" s="6">
        <f>ROUND(AN1430*職員設定!$Q$33,0)</f>
        <v>0</v>
      </c>
      <c r="AO1432" s="1001"/>
      <c r="AP1432" s="1046"/>
      <c r="AQ1432" s="979"/>
      <c r="AR1432" s="468" t="s">
        <v>9</v>
      </c>
      <c r="AS1432" s="6">
        <f>ROUND(AS1430*職員設定!$Q$33,0)</f>
        <v>0</v>
      </c>
      <c r="AT1432" s="1001"/>
      <c r="AU1432" s="1046"/>
      <c r="AV1432" s="979"/>
      <c r="AW1432" s="468" t="s">
        <v>9</v>
      </c>
      <c r="AX1432" s="6">
        <f>ROUND(AX1430*職員設定!$Q$33,0)</f>
        <v>0</v>
      </c>
      <c r="AY1432" s="1001"/>
      <c r="AZ1432" s="1046"/>
      <c r="BA1432" s="979"/>
      <c r="BB1432" s="468" t="s">
        <v>9</v>
      </c>
      <c r="BC1432" s="6">
        <f>ROUND(BC1430*職員設定!$Q$33,0)</f>
        <v>0</v>
      </c>
      <c r="BD1432" s="1001"/>
      <c r="BE1432" s="1046"/>
      <c r="BF1432" s="979"/>
      <c r="BG1432" s="468" t="s">
        <v>9</v>
      </c>
      <c r="BH1432" s="6">
        <f>ROUND(BH1430*職員設定!$Q$33,0)</f>
        <v>0</v>
      </c>
      <c r="BI1432" s="1001"/>
      <c r="BJ1432" s="1046"/>
      <c r="BK1432" s="979"/>
      <c r="BL1432" s="434"/>
      <c r="BM1432" s="28"/>
      <c r="BN1432" s="1001"/>
      <c r="BO1432" s="967"/>
      <c r="BP1432" s="954"/>
      <c r="BQ1432" s="434"/>
      <c r="BR1432" s="28"/>
      <c r="BS1432" s="1001"/>
      <c r="BT1432" s="967"/>
      <c r="BU1432" s="954"/>
      <c r="BV1432" s="434"/>
      <c r="BW1432" s="28"/>
      <c r="BX1432" s="1001"/>
      <c r="BY1432" s="967"/>
      <c r="BZ1432" s="954"/>
      <c r="CA1432" s="1004"/>
      <c r="CB1432" s="1020"/>
      <c r="CC1432" s="946"/>
    </row>
    <row r="1433" spans="1:81" ht="18" customHeight="1" thickBot="1">
      <c r="A1433" s="1180"/>
      <c r="B1433" s="1143"/>
      <c r="C1433" s="1147"/>
      <c r="D1433" s="53" t="s">
        <v>10</v>
      </c>
      <c r="E1433" s="19">
        <f>E1431-E1432</f>
        <v>0</v>
      </c>
      <c r="F1433" s="1001"/>
      <c r="G1433" s="1047"/>
      <c r="H1433" s="1097"/>
      <c r="I1433" s="53" t="s">
        <v>10</v>
      </c>
      <c r="J1433" s="19">
        <f>J1431-J1432</f>
        <v>0</v>
      </c>
      <c r="K1433" s="1001"/>
      <c r="L1433" s="1047"/>
      <c r="M1433" s="1097"/>
      <c r="N1433" s="53" t="s">
        <v>10</v>
      </c>
      <c r="O1433" s="19">
        <f>O1431-O1432</f>
        <v>0</v>
      </c>
      <c r="P1433" s="1001"/>
      <c r="Q1433" s="1047"/>
      <c r="R1433" s="980"/>
      <c r="S1433" s="53" t="s">
        <v>10</v>
      </c>
      <c r="T1433" s="19">
        <f>T1431-T1432</f>
        <v>0</v>
      </c>
      <c r="U1433" s="1001"/>
      <c r="V1433" s="1047"/>
      <c r="W1433" s="980"/>
      <c r="X1433" s="53" t="s">
        <v>10</v>
      </c>
      <c r="Y1433" s="19">
        <f>Y1431-Y1432</f>
        <v>0</v>
      </c>
      <c r="Z1433" s="1001"/>
      <c r="AA1433" s="1047"/>
      <c r="AB1433" s="980"/>
      <c r="AC1433" s="53" t="s">
        <v>10</v>
      </c>
      <c r="AD1433" s="19">
        <f>AD1431-AD1432</f>
        <v>0</v>
      </c>
      <c r="AE1433" s="1001"/>
      <c r="AF1433" s="1047"/>
      <c r="AG1433" s="980"/>
      <c r="AH1433" s="53" t="s">
        <v>10</v>
      </c>
      <c r="AI1433" s="19">
        <f>AI1431-AI1432</f>
        <v>0</v>
      </c>
      <c r="AJ1433" s="1001"/>
      <c r="AK1433" s="1047"/>
      <c r="AL1433" s="980"/>
      <c r="AM1433" s="53" t="s">
        <v>10</v>
      </c>
      <c r="AN1433" s="19">
        <f>AN1431-AN1432</f>
        <v>0</v>
      </c>
      <c r="AO1433" s="1001"/>
      <c r="AP1433" s="1047"/>
      <c r="AQ1433" s="980"/>
      <c r="AR1433" s="53" t="s">
        <v>10</v>
      </c>
      <c r="AS1433" s="19">
        <f>AS1431-AS1432</f>
        <v>0</v>
      </c>
      <c r="AT1433" s="1001"/>
      <c r="AU1433" s="1047"/>
      <c r="AV1433" s="980"/>
      <c r="AW1433" s="53" t="s">
        <v>10</v>
      </c>
      <c r="AX1433" s="19">
        <f>AX1431-AX1432</f>
        <v>0</v>
      </c>
      <c r="AY1433" s="1001"/>
      <c r="AZ1433" s="1047"/>
      <c r="BA1433" s="980"/>
      <c r="BB1433" s="53" t="s">
        <v>10</v>
      </c>
      <c r="BC1433" s="19">
        <f>BC1431-BC1432</f>
        <v>0</v>
      </c>
      <c r="BD1433" s="1001"/>
      <c r="BE1433" s="1047"/>
      <c r="BF1433" s="980"/>
      <c r="BG1433" s="53" t="s">
        <v>10</v>
      </c>
      <c r="BH1433" s="19">
        <f>BH1431-BH1432</f>
        <v>0</v>
      </c>
      <c r="BI1433" s="1001"/>
      <c r="BJ1433" s="1047"/>
      <c r="BK1433" s="980"/>
      <c r="BL1433" s="85"/>
      <c r="BM1433" s="84"/>
      <c r="BN1433" s="1001"/>
      <c r="BO1433" s="968"/>
      <c r="BP1433" s="955"/>
      <c r="BQ1433" s="85"/>
      <c r="BR1433" s="84"/>
      <c r="BS1433" s="1001"/>
      <c r="BT1433" s="968"/>
      <c r="BU1433" s="955"/>
      <c r="BV1433" s="85"/>
      <c r="BW1433" s="84"/>
      <c r="BX1433" s="1001"/>
      <c r="BY1433" s="968"/>
      <c r="BZ1433" s="955"/>
      <c r="CA1433" s="1005"/>
      <c r="CB1433" s="1021"/>
      <c r="CC1433" s="946">
        <f t="shared" ref="CC1433" si="620">BK1433+BF1433+BA1433+AV1433+AQ1433+AL1433+AG1433+AB1433+W1433+R1433</f>
        <v>0</v>
      </c>
    </row>
    <row r="1434" spans="1:81" ht="18" customHeight="1" thickBot="1">
      <c r="A1434" s="1180"/>
      <c r="B1434" s="1143"/>
      <c r="C1434" s="1146" t="s">
        <v>43</v>
      </c>
      <c r="D1434" s="48" t="s">
        <v>11</v>
      </c>
      <c r="E1434" s="36"/>
      <c r="F1434" s="1001"/>
      <c r="G1434" s="1046">
        <f>E1437*F1399-H1434</f>
        <v>0</v>
      </c>
      <c r="H1434" s="1095"/>
      <c r="I1434" s="48" t="s">
        <v>11</v>
      </c>
      <c r="J1434" s="36"/>
      <c r="K1434" s="1001"/>
      <c r="L1434" s="1046">
        <f>J1437*K1399-M1434</f>
        <v>0</v>
      </c>
      <c r="M1434" s="1095"/>
      <c r="N1434" s="48" t="s">
        <v>11</v>
      </c>
      <c r="O1434" s="36"/>
      <c r="P1434" s="1001"/>
      <c r="Q1434" s="1046">
        <f>O1437*P1399-R1434</f>
        <v>0</v>
      </c>
      <c r="R1434" s="961">
        <f>IF(O1434="",0,ROUND(SUM(R1399:R1413)*O1434*P1399*0.25/職員設定!$C$7,0))</f>
        <v>0</v>
      </c>
      <c r="S1434" s="48" t="s">
        <v>11</v>
      </c>
      <c r="T1434" s="36"/>
      <c r="U1434" s="1001"/>
      <c r="V1434" s="1046">
        <f>T1437*U1399-W1434</f>
        <v>0</v>
      </c>
      <c r="W1434" s="961">
        <f>IF(T1434="",0,ROUND(SUM(W1399:W1413)*T1434*U1399*0.25/職員設定!$C$7,0))</f>
        <v>0</v>
      </c>
      <c r="X1434" s="48" t="s">
        <v>11</v>
      </c>
      <c r="Y1434" s="36"/>
      <c r="Z1434" s="1001"/>
      <c r="AA1434" s="1046">
        <f>Y1437*Z1399-AB1434</f>
        <v>0</v>
      </c>
      <c r="AB1434" s="961">
        <f>IF(Y1434="",0,ROUND(SUM(AB1399:AB1413)*Y1434*Z1399*0.25/職員設定!$C$7,0))</f>
        <v>0</v>
      </c>
      <c r="AC1434" s="48" t="s">
        <v>11</v>
      </c>
      <c r="AD1434" s="36"/>
      <c r="AE1434" s="1001"/>
      <c r="AF1434" s="1046">
        <f>AD1437*AE1399-AG1434</f>
        <v>0</v>
      </c>
      <c r="AG1434" s="961">
        <f>IF(AD1434="",0,ROUND(SUM(AG1399:AG1413)*AD1434*AE1399*0.25/職員設定!$C$7,0))</f>
        <v>0</v>
      </c>
      <c r="AH1434" s="48" t="s">
        <v>11</v>
      </c>
      <c r="AI1434" s="36"/>
      <c r="AJ1434" s="1001"/>
      <c r="AK1434" s="1046">
        <f>AI1437*AJ1399-AL1434</f>
        <v>0</v>
      </c>
      <c r="AL1434" s="961">
        <f>IF(AI1434="",0,ROUND(SUM(AL1399:AL1413)*AI1434*AJ1399*0.25/職員設定!$C$7,0))</f>
        <v>0</v>
      </c>
      <c r="AM1434" s="48" t="s">
        <v>11</v>
      </c>
      <c r="AN1434" s="36"/>
      <c r="AO1434" s="1001"/>
      <c r="AP1434" s="1046">
        <f>AN1437*AO1399-AQ1434</f>
        <v>0</v>
      </c>
      <c r="AQ1434" s="961">
        <f>IF(AN1434="",0,ROUND(SUM(AQ1399:AQ1413)*AN1434*AO1399*0.25/職員設定!$C$7,0))</f>
        <v>0</v>
      </c>
      <c r="AR1434" s="48" t="s">
        <v>11</v>
      </c>
      <c r="AS1434" s="36"/>
      <c r="AT1434" s="1001"/>
      <c r="AU1434" s="1046">
        <f>AS1437*AT1399-AV1434</f>
        <v>0</v>
      </c>
      <c r="AV1434" s="961">
        <f>IF(AS1434="",0,ROUND(SUM(AV1399:AV1413)*AS1434*AT1399*0.25/職員設定!$C$7,0))</f>
        <v>0</v>
      </c>
      <c r="AW1434" s="48" t="s">
        <v>11</v>
      </c>
      <c r="AX1434" s="36"/>
      <c r="AY1434" s="1001"/>
      <c r="AZ1434" s="1046">
        <f>AX1437*AY1399-BA1434</f>
        <v>0</v>
      </c>
      <c r="BA1434" s="961">
        <f>IF(AX1434="",0,ROUND(SUM(BA1399:BA1413)*AX1434*AY1399*0.25/職員設定!$C$7,0))</f>
        <v>0</v>
      </c>
      <c r="BB1434" s="48" t="s">
        <v>11</v>
      </c>
      <c r="BC1434" s="36"/>
      <c r="BD1434" s="1001"/>
      <c r="BE1434" s="1046">
        <f>BC1437*BD1399-BF1434</f>
        <v>0</v>
      </c>
      <c r="BF1434" s="961">
        <f>IF(BC1434="",0,ROUND(SUM(BF1399:BF1413)*BC1434*BD1399*0.25/職員設定!$C$7,0))</f>
        <v>0</v>
      </c>
      <c r="BG1434" s="48" t="s">
        <v>11</v>
      </c>
      <c r="BH1434" s="36"/>
      <c r="BI1434" s="1001"/>
      <c r="BJ1434" s="1046">
        <f>BH1437*BI1399-BK1434</f>
        <v>0</v>
      </c>
      <c r="BK1434" s="961">
        <f>IF(BH1434="",0,ROUND(SUM(BK1399:BK1413)*BH1434*BI1399*0.25/職員設定!$C$7,0))</f>
        <v>0</v>
      </c>
      <c r="BL1434" s="79"/>
      <c r="BM1434" s="86"/>
      <c r="BN1434" s="1001"/>
      <c r="BO1434" s="969"/>
      <c r="BP1434" s="953"/>
      <c r="BQ1434" s="79"/>
      <c r="BR1434" s="86"/>
      <c r="BS1434" s="1001"/>
      <c r="BT1434" s="969"/>
      <c r="BU1434" s="953"/>
      <c r="BV1434" s="79"/>
      <c r="BW1434" s="86"/>
      <c r="BX1434" s="1001"/>
      <c r="BY1434" s="969"/>
      <c r="BZ1434" s="953"/>
      <c r="CA1434" s="1082">
        <f t="shared" ref="CA1434" si="621">BJ1434+BK1434+BE1434+BF1434+AZ1434+BA1434+AU1434+AV1434+AP1434+AQ1434+AK1434+AL1434+AF1434+AG1434+AA1434+AB1434+V1434+W1434+Q1434+R1434+L1434+M1434+G1434+H1434</f>
        <v>0</v>
      </c>
      <c r="CB1434" s="1024">
        <f t="shared" ref="CB1434" si="622">H1434+M1434</f>
        <v>0</v>
      </c>
      <c r="CC1434" s="946">
        <f>BK1434+BF1434+BA1434+AV1434+AQ1434+AL1434+AG1434+AB1434+W1434+R1434</f>
        <v>0</v>
      </c>
    </row>
    <row r="1435" spans="1:81" ht="18" customHeight="1" thickBot="1">
      <c r="A1435" s="1180"/>
      <c r="B1435" s="1143"/>
      <c r="C1435" s="1146"/>
      <c r="D1435" s="48" t="s">
        <v>38</v>
      </c>
      <c r="E1435" s="33"/>
      <c r="F1435" s="1001"/>
      <c r="G1435" s="1046"/>
      <c r="H1435" s="1096"/>
      <c r="I1435" s="48" t="s">
        <v>38</v>
      </c>
      <c r="J1435" s="33"/>
      <c r="K1435" s="1001"/>
      <c r="L1435" s="1046"/>
      <c r="M1435" s="1096"/>
      <c r="N1435" s="48" t="s">
        <v>38</v>
      </c>
      <c r="O1435" s="33">
        <v>0</v>
      </c>
      <c r="P1435" s="1001"/>
      <c r="Q1435" s="1046"/>
      <c r="R1435" s="979"/>
      <c r="S1435" s="48" t="s">
        <v>38</v>
      </c>
      <c r="T1435" s="33">
        <v>0</v>
      </c>
      <c r="U1435" s="1001"/>
      <c r="V1435" s="1046"/>
      <c r="W1435" s="979"/>
      <c r="X1435" s="48" t="s">
        <v>38</v>
      </c>
      <c r="Y1435" s="33">
        <v>0</v>
      </c>
      <c r="Z1435" s="1001"/>
      <c r="AA1435" s="1046"/>
      <c r="AB1435" s="979"/>
      <c r="AC1435" s="48" t="s">
        <v>38</v>
      </c>
      <c r="AD1435" s="33">
        <v>0</v>
      </c>
      <c r="AE1435" s="1001"/>
      <c r="AF1435" s="1046"/>
      <c r="AG1435" s="979"/>
      <c r="AH1435" s="48" t="s">
        <v>38</v>
      </c>
      <c r="AI1435" s="33">
        <v>0</v>
      </c>
      <c r="AJ1435" s="1001"/>
      <c r="AK1435" s="1046"/>
      <c r="AL1435" s="979"/>
      <c r="AM1435" s="48" t="s">
        <v>38</v>
      </c>
      <c r="AN1435" s="33">
        <v>0</v>
      </c>
      <c r="AO1435" s="1001"/>
      <c r="AP1435" s="1046"/>
      <c r="AQ1435" s="979"/>
      <c r="AR1435" s="48" t="s">
        <v>38</v>
      </c>
      <c r="AS1435" s="33">
        <v>0</v>
      </c>
      <c r="AT1435" s="1001"/>
      <c r="AU1435" s="1046"/>
      <c r="AV1435" s="979"/>
      <c r="AW1435" s="48" t="s">
        <v>38</v>
      </c>
      <c r="AX1435" s="33">
        <v>0</v>
      </c>
      <c r="AY1435" s="1001"/>
      <c r="AZ1435" s="1046"/>
      <c r="BA1435" s="979"/>
      <c r="BB1435" s="48" t="s">
        <v>38</v>
      </c>
      <c r="BC1435" s="33">
        <v>0</v>
      </c>
      <c r="BD1435" s="1001"/>
      <c r="BE1435" s="1046"/>
      <c r="BF1435" s="979"/>
      <c r="BG1435" s="48" t="s">
        <v>38</v>
      </c>
      <c r="BH1435" s="33">
        <v>0</v>
      </c>
      <c r="BI1435" s="1001"/>
      <c r="BJ1435" s="1046"/>
      <c r="BK1435" s="979"/>
      <c r="BL1435" s="79"/>
      <c r="BM1435" s="80"/>
      <c r="BN1435" s="1001"/>
      <c r="BO1435" s="967"/>
      <c r="BP1435" s="954"/>
      <c r="BQ1435" s="79"/>
      <c r="BR1435" s="80"/>
      <c r="BS1435" s="1001"/>
      <c r="BT1435" s="967"/>
      <c r="BU1435" s="954"/>
      <c r="BV1435" s="79"/>
      <c r="BW1435" s="80"/>
      <c r="BX1435" s="1001"/>
      <c r="BY1435" s="967"/>
      <c r="BZ1435" s="954"/>
      <c r="CA1435" s="1004"/>
      <c r="CB1435" s="1020"/>
      <c r="CC1435" s="946"/>
    </row>
    <row r="1436" spans="1:81" s="230" customFormat="1" ht="18" customHeight="1" thickBot="1">
      <c r="A1436" s="1180"/>
      <c r="B1436" s="1143"/>
      <c r="C1436" s="1146"/>
      <c r="D1436" s="468" t="s">
        <v>12</v>
      </c>
      <c r="E1436" s="6">
        <f>ROUND(E1434*職員設定!R33,0)</f>
        <v>0</v>
      </c>
      <c r="F1436" s="1001"/>
      <c r="G1436" s="1046"/>
      <c r="H1436" s="1096"/>
      <c r="I1436" s="468" t="s">
        <v>12</v>
      </c>
      <c r="J1436" s="6">
        <f>ROUND(J1434*職員設定!R33,0)</f>
        <v>0</v>
      </c>
      <c r="K1436" s="1001"/>
      <c r="L1436" s="1046"/>
      <c r="M1436" s="1096"/>
      <c r="N1436" s="468" t="s">
        <v>12</v>
      </c>
      <c r="O1436" s="6">
        <f>ROUND(O1434*職員設定!$R$33,0)</f>
        <v>0</v>
      </c>
      <c r="P1436" s="1001"/>
      <c r="Q1436" s="1046"/>
      <c r="R1436" s="979"/>
      <c r="S1436" s="468" t="s">
        <v>12</v>
      </c>
      <c r="T1436" s="6">
        <f>ROUND(T1434*職員設定!$R$33,0)</f>
        <v>0</v>
      </c>
      <c r="U1436" s="1001"/>
      <c r="V1436" s="1046"/>
      <c r="W1436" s="979"/>
      <c r="X1436" s="468" t="s">
        <v>12</v>
      </c>
      <c r="Y1436" s="6">
        <f>ROUND(Y1434*職員設定!$R$33,0)</f>
        <v>0</v>
      </c>
      <c r="Z1436" s="1001"/>
      <c r="AA1436" s="1046"/>
      <c r="AB1436" s="979"/>
      <c r="AC1436" s="468" t="s">
        <v>12</v>
      </c>
      <c r="AD1436" s="6">
        <f>ROUND(AD1434*職員設定!$R$33,0)</f>
        <v>0</v>
      </c>
      <c r="AE1436" s="1001"/>
      <c r="AF1436" s="1046"/>
      <c r="AG1436" s="979"/>
      <c r="AH1436" s="468" t="s">
        <v>12</v>
      </c>
      <c r="AI1436" s="6">
        <f>ROUND(AI1434*職員設定!$R$33,0)</f>
        <v>0</v>
      </c>
      <c r="AJ1436" s="1001"/>
      <c r="AK1436" s="1046"/>
      <c r="AL1436" s="979"/>
      <c r="AM1436" s="468" t="s">
        <v>12</v>
      </c>
      <c r="AN1436" s="6">
        <f>ROUND(AN1434*職員設定!$R$33,0)</f>
        <v>0</v>
      </c>
      <c r="AO1436" s="1001"/>
      <c r="AP1436" s="1046"/>
      <c r="AQ1436" s="979"/>
      <c r="AR1436" s="468" t="s">
        <v>12</v>
      </c>
      <c r="AS1436" s="6">
        <f>ROUND(AS1434*職員設定!$R$33,0)</f>
        <v>0</v>
      </c>
      <c r="AT1436" s="1001"/>
      <c r="AU1436" s="1046"/>
      <c r="AV1436" s="979"/>
      <c r="AW1436" s="468" t="s">
        <v>12</v>
      </c>
      <c r="AX1436" s="6">
        <f>ROUND(AX1434*職員設定!$R$33,0)</f>
        <v>0</v>
      </c>
      <c r="AY1436" s="1001"/>
      <c r="AZ1436" s="1046"/>
      <c r="BA1436" s="979"/>
      <c r="BB1436" s="468" t="s">
        <v>12</v>
      </c>
      <c r="BC1436" s="6">
        <f>ROUND(BC1434*職員設定!$R$33,0)</f>
        <v>0</v>
      </c>
      <c r="BD1436" s="1001"/>
      <c r="BE1436" s="1046"/>
      <c r="BF1436" s="979"/>
      <c r="BG1436" s="468" t="s">
        <v>12</v>
      </c>
      <c r="BH1436" s="6">
        <f>ROUND(BH1434*職員設定!$R$33,0)</f>
        <v>0</v>
      </c>
      <c r="BI1436" s="1001"/>
      <c r="BJ1436" s="1046"/>
      <c r="BK1436" s="979"/>
      <c r="BL1436" s="434"/>
      <c r="BM1436" s="28"/>
      <c r="BN1436" s="1001"/>
      <c r="BO1436" s="967"/>
      <c r="BP1436" s="954"/>
      <c r="BQ1436" s="434"/>
      <c r="BR1436" s="28"/>
      <c r="BS1436" s="1001"/>
      <c r="BT1436" s="967"/>
      <c r="BU1436" s="954"/>
      <c r="BV1436" s="434"/>
      <c r="BW1436" s="28"/>
      <c r="BX1436" s="1001"/>
      <c r="BY1436" s="967"/>
      <c r="BZ1436" s="954"/>
      <c r="CA1436" s="1004"/>
      <c r="CB1436" s="1020"/>
      <c r="CC1436" s="946"/>
    </row>
    <row r="1437" spans="1:81" ht="18" customHeight="1" thickBot="1">
      <c r="A1437" s="1180"/>
      <c r="B1437" s="1144"/>
      <c r="C1437" s="1147"/>
      <c r="D1437" s="54" t="s">
        <v>13</v>
      </c>
      <c r="E1437" s="20">
        <f>E1435-E1436</f>
        <v>0</v>
      </c>
      <c r="F1437" s="1001"/>
      <c r="G1437" s="1047"/>
      <c r="H1437" s="1097"/>
      <c r="I1437" s="54" t="s">
        <v>13</v>
      </c>
      <c r="J1437" s="20">
        <f>J1435-J1436</f>
        <v>0</v>
      </c>
      <c r="K1437" s="1001"/>
      <c r="L1437" s="1047"/>
      <c r="M1437" s="1097"/>
      <c r="N1437" s="54" t="s">
        <v>13</v>
      </c>
      <c r="O1437" s="20">
        <f>O1435-O1436</f>
        <v>0</v>
      </c>
      <c r="P1437" s="1001"/>
      <c r="Q1437" s="1047"/>
      <c r="R1437" s="980"/>
      <c r="S1437" s="54" t="s">
        <v>13</v>
      </c>
      <c r="T1437" s="20">
        <f>T1435-T1436</f>
        <v>0</v>
      </c>
      <c r="U1437" s="1001"/>
      <c r="V1437" s="1047"/>
      <c r="W1437" s="980"/>
      <c r="X1437" s="54" t="s">
        <v>13</v>
      </c>
      <c r="Y1437" s="20">
        <f>Y1435-Y1436</f>
        <v>0</v>
      </c>
      <c r="Z1437" s="1001"/>
      <c r="AA1437" s="1047"/>
      <c r="AB1437" s="980"/>
      <c r="AC1437" s="54" t="s">
        <v>13</v>
      </c>
      <c r="AD1437" s="20">
        <f>AD1435-AD1436</f>
        <v>0</v>
      </c>
      <c r="AE1437" s="1001"/>
      <c r="AF1437" s="1047"/>
      <c r="AG1437" s="980"/>
      <c r="AH1437" s="54" t="s">
        <v>13</v>
      </c>
      <c r="AI1437" s="20">
        <f>AI1435-AI1436</f>
        <v>0</v>
      </c>
      <c r="AJ1437" s="1001"/>
      <c r="AK1437" s="1047"/>
      <c r="AL1437" s="980"/>
      <c r="AM1437" s="54" t="s">
        <v>13</v>
      </c>
      <c r="AN1437" s="20">
        <f>AN1435-AN1436</f>
        <v>0</v>
      </c>
      <c r="AO1437" s="1001"/>
      <c r="AP1437" s="1047"/>
      <c r="AQ1437" s="980"/>
      <c r="AR1437" s="54" t="s">
        <v>13</v>
      </c>
      <c r="AS1437" s="20">
        <f>AS1435-AS1436</f>
        <v>0</v>
      </c>
      <c r="AT1437" s="1001"/>
      <c r="AU1437" s="1047"/>
      <c r="AV1437" s="980"/>
      <c r="AW1437" s="54" t="s">
        <v>13</v>
      </c>
      <c r="AX1437" s="20">
        <f>AX1435-AX1436</f>
        <v>0</v>
      </c>
      <c r="AY1437" s="1001"/>
      <c r="AZ1437" s="1047"/>
      <c r="BA1437" s="980"/>
      <c r="BB1437" s="54" t="s">
        <v>13</v>
      </c>
      <c r="BC1437" s="20">
        <f>BC1435-BC1436</f>
        <v>0</v>
      </c>
      <c r="BD1437" s="1001"/>
      <c r="BE1437" s="1047"/>
      <c r="BF1437" s="980"/>
      <c r="BG1437" s="54" t="s">
        <v>13</v>
      </c>
      <c r="BH1437" s="20">
        <f>BH1435-BH1436</f>
        <v>0</v>
      </c>
      <c r="BI1437" s="1001"/>
      <c r="BJ1437" s="1047"/>
      <c r="BK1437" s="980"/>
      <c r="BL1437" s="87"/>
      <c r="BM1437" s="88"/>
      <c r="BN1437" s="1001"/>
      <c r="BO1437" s="968"/>
      <c r="BP1437" s="955"/>
      <c r="BQ1437" s="87"/>
      <c r="BR1437" s="88"/>
      <c r="BS1437" s="1001"/>
      <c r="BT1437" s="968"/>
      <c r="BU1437" s="955"/>
      <c r="BV1437" s="87"/>
      <c r="BW1437" s="88"/>
      <c r="BX1437" s="1001"/>
      <c r="BY1437" s="968"/>
      <c r="BZ1437" s="955"/>
      <c r="CA1437" s="1005"/>
      <c r="CB1437" s="1021"/>
      <c r="CC1437" s="946">
        <f t="shared" si="613"/>
        <v>0</v>
      </c>
    </row>
    <row r="1438" spans="1:81" ht="18" customHeight="1">
      <c r="A1438" s="1180"/>
      <c r="B1438" s="1171" t="s">
        <v>87</v>
      </c>
      <c r="C1438" s="1172"/>
      <c r="D1438" s="55" t="s">
        <v>84</v>
      </c>
      <c r="E1438" s="189"/>
      <c r="F1438" s="1001"/>
      <c r="G1438" s="1090">
        <f>E1441*F1399-H1438</f>
        <v>0</v>
      </c>
      <c r="H1438" s="1099"/>
      <c r="I1438" s="55" t="s">
        <v>84</v>
      </c>
      <c r="J1438" s="189"/>
      <c r="K1438" s="1001"/>
      <c r="L1438" s="1090">
        <f>J1441*K1399-M1438</f>
        <v>0</v>
      </c>
      <c r="M1438" s="1099"/>
      <c r="N1438" s="55" t="s">
        <v>84</v>
      </c>
      <c r="O1438" s="189"/>
      <c r="P1438" s="1001"/>
      <c r="Q1438" s="1042">
        <f>O1441*P1399-R1438</f>
        <v>0</v>
      </c>
      <c r="R1438" s="989">
        <f>ROUND(IF(O1438="",0,O1441*P1399*SUM(R1399:R1413)/SUM(Q1399:Q1413,R1399:R1413)),0)</f>
        <v>0</v>
      </c>
      <c r="S1438" s="55" t="s">
        <v>84</v>
      </c>
      <c r="T1438" s="189"/>
      <c r="U1438" s="1001"/>
      <c r="V1438" s="1042">
        <f>T1441*U1399-W1438</f>
        <v>0</v>
      </c>
      <c r="W1438" s="989">
        <f>ROUND(IF(T1438="",0,T1441*U1399*SUM(W1399:W1413)/SUM(V1399:V1413,W1399:W1413)),0)</f>
        <v>0</v>
      </c>
      <c r="X1438" s="55" t="s">
        <v>84</v>
      </c>
      <c r="Y1438" s="189"/>
      <c r="Z1438" s="1001"/>
      <c r="AA1438" s="1042">
        <f>Y1441*Z1399-AB1438</f>
        <v>0</v>
      </c>
      <c r="AB1438" s="989">
        <f>ROUND(IF(Y1438="",0,Y1441*Z1399*SUM(AB1399:AB1413)/SUM(AA1399:AA1413,AB1399:AB1413)),0)</f>
        <v>0</v>
      </c>
      <c r="AC1438" s="55" t="s">
        <v>84</v>
      </c>
      <c r="AD1438" s="189"/>
      <c r="AE1438" s="1001"/>
      <c r="AF1438" s="1042">
        <f>AD1441*AE1399-AG1438</f>
        <v>0</v>
      </c>
      <c r="AG1438" s="989">
        <f>ROUND(IF(AD1438="",0,AD1441*AE1399*SUM(AG1399:AG1413)/SUM(AF1399:AF1413,AG1399:AG1413)),0)</f>
        <v>0</v>
      </c>
      <c r="AH1438" s="55" t="s">
        <v>84</v>
      </c>
      <c r="AI1438" s="189"/>
      <c r="AJ1438" s="1001"/>
      <c r="AK1438" s="995">
        <f>AI1441*AJ1399-AL1438</f>
        <v>0</v>
      </c>
      <c r="AL1438" s="989">
        <f>ROUND(IF(AI1438="",0,AI1441*AJ1399*SUM(AL1399:AL1413)/SUM(AK1399:AK1413,AL1399:AL1413)),0)</f>
        <v>0</v>
      </c>
      <c r="AM1438" s="55" t="s">
        <v>84</v>
      </c>
      <c r="AN1438" s="189"/>
      <c r="AO1438" s="1001"/>
      <c r="AP1438" s="1042">
        <f>AN1441*AO1399-AQ1438</f>
        <v>0</v>
      </c>
      <c r="AQ1438" s="989">
        <f>ROUND(IF(AN1438="",0,AN1441*AO1399*SUM(AQ1399:AQ1413)/SUM(AP1399:AP1413,AQ1399:AQ1413)),0)</f>
        <v>0</v>
      </c>
      <c r="AR1438" s="55" t="s">
        <v>84</v>
      </c>
      <c r="AS1438" s="189"/>
      <c r="AT1438" s="1001"/>
      <c r="AU1438" s="1042">
        <f>AS1441*AT1399-AV1438</f>
        <v>0</v>
      </c>
      <c r="AV1438" s="989">
        <f>ROUND(IF(AS1438="",0,AS1441*AT1399*SUM(AV1399:AV1413)/SUM(AU1399:AU1413,AV1399:AV1413)),0)</f>
        <v>0</v>
      </c>
      <c r="AW1438" s="55" t="s">
        <v>84</v>
      </c>
      <c r="AX1438" s="189"/>
      <c r="AY1438" s="1001"/>
      <c r="AZ1438" s="1042">
        <f>AX1441*AY1399-BA1438</f>
        <v>0</v>
      </c>
      <c r="BA1438" s="989">
        <f>ROUND(IF(AX1438="",0,AX1441*AY1399*SUM(BA1399:BA1413)/SUM(AZ1399:AZ1413,BA1399:BA1413)),0)</f>
        <v>0</v>
      </c>
      <c r="BB1438" s="55" t="s">
        <v>84</v>
      </c>
      <c r="BC1438" s="189"/>
      <c r="BD1438" s="1001"/>
      <c r="BE1438" s="1042">
        <f>BC1441*BD1399-BF1438</f>
        <v>0</v>
      </c>
      <c r="BF1438" s="989">
        <f>ROUND(IF(BC1438="",0,BC1441*BD1399*SUM(BF1399:BF1413)/SUM(BE1399:BE1413,BF1399:BF1413)),0)</f>
        <v>0</v>
      </c>
      <c r="BG1438" s="55" t="s">
        <v>84</v>
      </c>
      <c r="BH1438" s="189"/>
      <c r="BI1438" s="1001"/>
      <c r="BJ1438" s="1042">
        <f>BH1441*BI1399-BK1438</f>
        <v>0</v>
      </c>
      <c r="BK1438" s="989">
        <f>ROUND(IF(BH1438="",0,BH1441*BI1399*SUM(BK1399:BK1413)/SUM(BJ1399:BJ1413,BK1399:BK1413)),0)</f>
        <v>0</v>
      </c>
      <c r="BL1438" s="89"/>
      <c r="BM1438" s="90"/>
      <c r="BN1438" s="1001"/>
      <c r="BO1438" s="995"/>
      <c r="BP1438" s="956"/>
      <c r="BQ1438" s="89"/>
      <c r="BR1438" s="90"/>
      <c r="BS1438" s="1001"/>
      <c r="BT1438" s="995"/>
      <c r="BU1438" s="956"/>
      <c r="BV1438" s="89"/>
      <c r="BW1438" s="90"/>
      <c r="BX1438" s="1001"/>
      <c r="BY1438" s="995"/>
      <c r="BZ1438" s="956"/>
      <c r="CA1438" s="1083">
        <f t="shared" ref="CA1438" si="623">BJ1438+BK1438+BE1438+BF1438+AZ1438+BA1438+AU1438+AV1438+AP1438+AQ1438+AK1438+AL1438+AF1438+AG1438+AA1438+AB1438+V1438+W1438+Q1438+R1438+L1438+M1438+G1438+H1438</f>
        <v>0</v>
      </c>
      <c r="CB1438" s="1077">
        <f t="shared" ref="CB1438" si="624">H1438+M1438</f>
        <v>0</v>
      </c>
      <c r="CC1438" s="947">
        <f>BK1438+BF1438+BA1438+AV1438+AQ1438+AL1438+AG1438+AB1438+W1438+R1438</f>
        <v>0</v>
      </c>
    </row>
    <row r="1439" spans="1:81" ht="18" customHeight="1">
      <c r="A1439" s="1180"/>
      <c r="B1439" s="1173"/>
      <c r="C1439" s="1174"/>
      <c r="D1439" s="56" t="s">
        <v>49</v>
      </c>
      <c r="E1439" s="37"/>
      <c r="F1439" s="1001"/>
      <c r="G1439" s="1091"/>
      <c r="H1439" s="1100"/>
      <c r="I1439" s="56" t="s">
        <v>49</v>
      </c>
      <c r="J1439" s="37"/>
      <c r="K1439" s="1001"/>
      <c r="L1439" s="1091"/>
      <c r="M1439" s="1100"/>
      <c r="N1439" s="56" t="s">
        <v>49</v>
      </c>
      <c r="O1439" s="37"/>
      <c r="P1439" s="1001"/>
      <c r="Q1439" s="1043"/>
      <c r="R1439" s="990"/>
      <c r="S1439" s="56" t="s">
        <v>49</v>
      </c>
      <c r="T1439" s="37"/>
      <c r="U1439" s="1001"/>
      <c r="V1439" s="1043"/>
      <c r="W1439" s="990"/>
      <c r="X1439" s="56" t="s">
        <v>49</v>
      </c>
      <c r="Y1439" s="37"/>
      <c r="Z1439" s="1001"/>
      <c r="AA1439" s="1043"/>
      <c r="AB1439" s="990"/>
      <c r="AC1439" s="56" t="s">
        <v>49</v>
      </c>
      <c r="AD1439" s="37"/>
      <c r="AE1439" s="1001"/>
      <c r="AF1439" s="1043"/>
      <c r="AG1439" s="990"/>
      <c r="AH1439" s="56" t="s">
        <v>49</v>
      </c>
      <c r="AI1439" s="37"/>
      <c r="AJ1439" s="1001"/>
      <c r="AK1439" s="996"/>
      <c r="AL1439" s="990"/>
      <c r="AM1439" s="56" t="s">
        <v>49</v>
      </c>
      <c r="AN1439" s="37"/>
      <c r="AO1439" s="1001"/>
      <c r="AP1439" s="1043"/>
      <c r="AQ1439" s="990"/>
      <c r="AR1439" s="56" t="s">
        <v>49</v>
      </c>
      <c r="AS1439" s="37"/>
      <c r="AT1439" s="1001"/>
      <c r="AU1439" s="1043"/>
      <c r="AV1439" s="990"/>
      <c r="AW1439" s="56" t="s">
        <v>49</v>
      </c>
      <c r="AX1439" s="37"/>
      <c r="AY1439" s="1001"/>
      <c r="AZ1439" s="1043"/>
      <c r="BA1439" s="990"/>
      <c r="BB1439" s="56" t="s">
        <v>49</v>
      </c>
      <c r="BC1439" s="37"/>
      <c r="BD1439" s="1001"/>
      <c r="BE1439" s="1043"/>
      <c r="BF1439" s="990"/>
      <c r="BG1439" s="56" t="s">
        <v>49</v>
      </c>
      <c r="BH1439" s="37"/>
      <c r="BI1439" s="1001"/>
      <c r="BJ1439" s="1043"/>
      <c r="BK1439" s="990"/>
      <c r="BL1439" s="91"/>
      <c r="BM1439" s="92"/>
      <c r="BN1439" s="1001"/>
      <c r="BO1439" s="996"/>
      <c r="BP1439" s="954"/>
      <c r="BQ1439" s="91"/>
      <c r="BR1439" s="92"/>
      <c r="BS1439" s="1001"/>
      <c r="BT1439" s="996"/>
      <c r="BU1439" s="954"/>
      <c r="BV1439" s="91"/>
      <c r="BW1439" s="92"/>
      <c r="BX1439" s="1001"/>
      <c r="BY1439" s="996"/>
      <c r="BZ1439" s="954"/>
      <c r="CA1439" s="1084"/>
      <c r="CB1439" s="1078"/>
      <c r="CC1439" s="948"/>
    </row>
    <row r="1440" spans="1:81" s="230" customFormat="1" ht="18" customHeight="1">
      <c r="A1440" s="1180"/>
      <c r="B1440" s="1173"/>
      <c r="C1440" s="1174"/>
      <c r="D1440" s="469" t="s">
        <v>61</v>
      </c>
      <c r="E1440" s="26">
        <f>ROUND(E1438*職員設定!$S$33,0)</f>
        <v>0</v>
      </c>
      <c r="F1440" s="1001"/>
      <c r="G1440" s="1091"/>
      <c r="H1440" s="1100"/>
      <c r="I1440" s="469" t="s">
        <v>61</v>
      </c>
      <c r="J1440" s="26">
        <f>ROUND(J1438*職員設定!$S$33,0)</f>
        <v>0</v>
      </c>
      <c r="K1440" s="1001"/>
      <c r="L1440" s="1091"/>
      <c r="M1440" s="1100"/>
      <c r="N1440" s="469" t="s">
        <v>85</v>
      </c>
      <c r="O1440" s="26">
        <f>ROUND(O1438*職員設定!$S$33,0)</f>
        <v>0</v>
      </c>
      <c r="P1440" s="1001"/>
      <c r="Q1440" s="1043"/>
      <c r="R1440" s="990"/>
      <c r="S1440" s="469" t="s">
        <v>85</v>
      </c>
      <c r="T1440" s="26">
        <f>ROUND(T1438*職員設定!$S$33,0)</f>
        <v>0</v>
      </c>
      <c r="U1440" s="1001"/>
      <c r="V1440" s="1043"/>
      <c r="W1440" s="990"/>
      <c r="X1440" s="469" t="s">
        <v>85</v>
      </c>
      <c r="Y1440" s="26">
        <f>ROUND(Y1438*職員設定!$S$33,0)</f>
        <v>0</v>
      </c>
      <c r="Z1440" s="1001"/>
      <c r="AA1440" s="1043"/>
      <c r="AB1440" s="990"/>
      <c r="AC1440" s="469" t="s">
        <v>85</v>
      </c>
      <c r="AD1440" s="26">
        <f>ROUND(AD1438*職員設定!$S$33,0)</f>
        <v>0</v>
      </c>
      <c r="AE1440" s="1001"/>
      <c r="AF1440" s="1043"/>
      <c r="AG1440" s="990"/>
      <c r="AH1440" s="469" t="s">
        <v>85</v>
      </c>
      <c r="AI1440" s="26">
        <f>ROUND(AI1438*職員設定!$S$33,0)</f>
        <v>0</v>
      </c>
      <c r="AJ1440" s="1001"/>
      <c r="AK1440" s="997"/>
      <c r="AL1440" s="990"/>
      <c r="AM1440" s="469" t="s">
        <v>85</v>
      </c>
      <c r="AN1440" s="26">
        <f>ROUND(AN1438*職員設定!$S$33,0)</f>
        <v>0</v>
      </c>
      <c r="AO1440" s="1001"/>
      <c r="AP1440" s="1043"/>
      <c r="AQ1440" s="990"/>
      <c r="AR1440" s="469" t="s">
        <v>85</v>
      </c>
      <c r="AS1440" s="26">
        <f>ROUND(AS1438*職員設定!$S$33,0)</f>
        <v>0</v>
      </c>
      <c r="AT1440" s="1001"/>
      <c r="AU1440" s="1043"/>
      <c r="AV1440" s="990"/>
      <c r="AW1440" s="469" t="s">
        <v>85</v>
      </c>
      <c r="AX1440" s="26">
        <f>ROUND(AX1438*職員設定!$S$33,0)</f>
        <v>0</v>
      </c>
      <c r="AY1440" s="1001"/>
      <c r="AZ1440" s="1043"/>
      <c r="BA1440" s="990"/>
      <c r="BB1440" s="469" t="s">
        <v>85</v>
      </c>
      <c r="BC1440" s="26">
        <f>ROUND(BC1438*職員設定!$S$33,0)</f>
        <v>0</v>
      </c>
      <c r="BD1440" s="1001"/>
      <c r="BE1440" s="1043"/>
      <c r="BF1440" s="990"/>
      <c r="BG1440" s="469" t="s">
        <v>85</v>
      </c>
      <c r="BH1440" s="26">
        <f>ROUND(BH1438*職員設定!$S$33,0)</f>
        <v>0</v>
      </c>
      <c r="BI1440" s="1001"/>
      <c r="BJ1440" s="1043"/>
      <c r="BK1440" s="990"/>
      <c r="BL1440" s="470"/>
      <c r="BM1440" s="26"/>
      <c r="BN1440" s="1001"/>
      <c r="BO1440" s="997"/>
      <c r="BP1440" s="954"/>
      <c r="BQ1440" s="470"/>
      <c r="BR1440" s="26"/>
      <c r="BS1440" s="1001"/>
      <c r="BT1440" s="997"/>
      <c r="BU1440" s="954"/>
      <c r="BV1440" s="470"/>
      <c r="BW1440" s="26"/>
      <c r="BX1440" s="1001"/>
      <c r="BY1440" s="997"/>
      <c r="BZ1440" s="954"/>
      <c r="CA1440" s="1084"/>
      <c r="CB1440" s="1078"/>
      <c r="CC1440" s="948"/>
    </row>
    <row r="1441" spans="1:81" ht="18" customHeight="1" thickBot="1">
      <c r="A1441" s="1180"/>
      <c r="B1441" s="1175"/>
      <c r="C1441" s="1176"/>
      <c r="D1441" s="58" t="s">
        <v>62</v>
      </c>
      <c r="E1441" s="19">
        <f>E1439-E1440</f>
        <v>0</v>
      </c>
      <c r="F1441" s="1002"/>
      <c r="G1441" s="1092"/>
      <c r="H1441" s="1101"/>
      <c r="I1441" s="58" t="s">
        <v>62</v>
      </c>
      <c r="J1441" s="19">
        <f>J1439-J1440</f>
        <v>0</v>
      </c>
      <c r="K1441" s="1002"/>
      <c r="L1441" s="1092"/>
      <c r="M1441" s="1101"/>
      <c r="N1441" s="58" t="s">
        <v>86</v>
      </c>
      <c r="O1441" s="19">
        <f>O1439-O1440</f>
        <v>0</v>
      </c>
      <c r="P1441" s="1002"/>
      <c r="Q1441" s="1044"/>
      <c r="R1441" s="991"/>
      <c r="S1441" s="58" t="s">
        <v>86</v>
      </c>
      <c r="T1441" s="19">
        <f>T1439-T1440</f>
        <v>0</v>
      </c>
      <c r="U1441" s="1002"/>
      <c r="V1441" s="1044"/>
      <c r="W1441" s="991"/>
      <c r="X1441" s="58" t="s">
        <v>86</v>
      </c>
      <c r="Y1441" s="19">
        <f>Y1439-Y1440</f>
        <v>0</v>
      </c>
      <c r="Z1441" s="1002"/>
      <c r="AA1441" s="1044"/>
      <c r="AB1441" s="991"/>
      <c r="AC1441" s="58" t="s">
        <v>86</v>
      </c>
      <c r="AD1441" s="19">
        <f>AD1439-AD1440</f>
        <v>0</v>
      </c>
      <c r="AE1441" s="1002"/>
      <c r="AF1441" s="1044"/>
      <c r="AG1441" s="991"/>
      <c r="AH1441" s="58" t="s">
        <v>86</v>
      </c>
      <c r="AI1441" s="19">
        <f>AI1439-AI1440</f>
        <v>0</v>
      </c>
      <c r="AJ1441" s="1002"/>
      <c r="AK1441" s="998"/>
      <c r="AL1441" s="991"/>
      <c r="AM1441" s="58" t="s">
        <v>86</v>
      </c>
      <c r="AN1441" s="19">
        <f>AN1439-AN1440</f>
        <v>0</v>
      </c>
      <c r="AO1441" s="1002"/>
      <c r="AP1441" s="1044"/>
      <c r="AQ1441" s="991"/>
      <c r="AR1441" s="58" t="s">
        <v>86</v>
      </c>
      <c r="AS1441" s="19">
        <f>AS1439-AS1440</f>
        <v>0</v>
      </c>
      <c r="AT1441" s="1002"/>
      <c r="AU1441" s="1044"/>
      <c r="AV1441" s="991"/>
      <c r="AW1441" s="58" t="s">
        <v>86</v>
      </c>
      <c r="AX1441" s="19">
        <f>AX1439-AX1440</f>
        <v>0</v>
      </c>
      <c r="AY1441" s="1002"/>
      <c r="AZ1441" s="1044"/>
      <c r="BA1441" s="991"/>
      <c r="BB1441" s="58" t="s">
        <v>86</v>
      </c>
      <c r="BC1441" s="19">
        <f>BC1439-BC1440</f>
        <v>0</v>
      </c>
      <c r="BD1441" s="1002"/>
      <c r="BE1441" s="1044"/>
      <c r="BF1441" s="991"/>
      <c r="BG1441" s="58" t="s">
        <v>86</v>
      </c>
      <c r="BH1441" s="19">
        <f>BH1439-BH1440</f>
        <v>0</v>
      </c>
      <c r="BI1441" s="1002"/>
      <c r="BJ1441" s="1044"/>
      <c r="BK1441" s="991"/>
      <c r="BL1441" s="94"/>
      <c r="BM1441" s="84"/>
      <c r="BN1441" s="1002"/>
      <c r="BO1441" s="998"/>
      <c r="BP1441" s="955"/>
      <c r="BQ1441" s="94"/>
      <c r="BR1441" s="84"/>
      <c r="BS1441" s="1002"/>
      <c r="BT1441" s="998"/>
      <c r="BU1441" s="955"/>
      <c r="BV1441" s="94"/>
      <c r="BW1441" s="84"/>
      <c r="BX1441" s="1002"/>
      <c r="BY1441" s="998"/>
      <c r="BZ1441" s="955"/>
      <c r="CA1441" s="1085"/>
      <c r="CB1441" s="1079"/>
      <c r="CC1441" s="949">
        <f t="shared" si="613"/>
        <v>0</v>
      </c>
    </row>
    <row r="1442" spans="1:81" ht="18" customHeight="1">
      <c r="A1442" s="1180"/>
      <c r="B1442" s="1134" t="s">
        <v>228</v>
      </c>
      <c r="C1442" s="1135"/>
      <c r="D1442" s="59" t="str">
        <f>IF(職員設定!$V$8="","",職員設定!$V$8)</f>
        <v>通勤手当</v>
      </c>
      <c r="E1442" s="156">
        <v>2520</v>
      </c>
      <c r="F1442" s="2"/>
      <c r="G1442" s="29" t="s">
        <v>90</v>
      </c>
      <c r="H1442" s="165" t="s">
        <v>79</v>
      </c>
      <c r="I1442" s="59" t="str">
        <f>IF(職員設定!$V$8="","",職員設定!$V$8)</f>
        <v>通勤手当</v>
      </c>
      <c r="J1442" s="156">
        <v>2760</v>
      </c>
      <c r="K1442" s="2"/>
      <c r="L1442" s="29" t="s">
        <v>90</v>
      </c>
      <c r="M1442" s="165" t="s">
        <v>79</v>
      </c>
      <c r="N1442" s="59" t="str">
        <f>IF(職員設定!$V$8="","",職員設定!$V$8)</f>
        <v>通勤手当</v>
      </c>
      <c r="O1442" s="151">
        <v>2160</v>
      </c>
      <c r="P1442" s="2"/>
      <c r="Q1442" s="299" t="s">
        <v>79</v>
      </c>
      <c r="R1442" s="165" t="s">
        <v>79</v>
      </c>
      <c r="S1442" s="59" t="str">
        <f>IF(職員設定!$V$8="","",職員設定!$V$8)</f>
        <v>通勤手当</v>
      </c>
      <c r="T1442" s="151">
        <v>2520</v>
      </c>
      <c r="U1442" s="2"/>
      <c r="V1442" s="299" t="s">
        <v>79</v>
      </c>
      <c r="W1442" s="165" t="s">
        <v>79</v>
      </c>
      <c r="X1442" s="59" t="str">
        <f>IF(職員設定!$V$8="","",職員設定!$V$8)</f>
        <v>通勤手当</v>
      </c>
      <c r="Y1442" s="151">
        <v>2400</v>
      </c>
      <c r="Z1442" s="2"/>
      <c r="AA1442" s="299" t="s">
        <v>79</v>
      </c>
      <c r="AB1442" s="165" t="s">
        <v>79</v>
      </c>
      <c r="AC1442" s="59" t="str">
        <f>IF(職員設定!$V$8="","",職員設定!$V$8)</f>
        <v>通勤手当</v>
      </c>
      <c r="AD1442" s="151" t="str">
        <f>IF(AD1399&lt;&gt;"",職員設定!$V$33,"0")</f>
        <v>0</v>
      </c>
      <c r="AE1442" s="2"/>
      <c r="AF1442" s="299" t="s">
        <v>79</v>
      </c>
      <c r="AG1442" s="165" t="s">
        <v>79</v>
      </c>
      <c r="AH1442" s="59" t="str">
        <f>IF(職員設定!$V$8="","",職員設定!$V$8)</f>
        <v>通勤手当</v>
      </c>
      <c r="AI1442" s="151" t="str">
        <f>IF(AI1399&lt;&gt;"",職員設定!$V$33,"0")</f>
        <v>0</v>
      </c>
      <c r="AJ1442" s="2"/>
      <c r="AK1442" s="299" t="s">
        <v>79</v>
      </c>
      <c r="AL1442" s="165" t="s">
        <v>79</v>
      </c>
      <c r="AM1442" s="59" t="str">
        <f>IF(職員設定!$V$8="","",職員設定!$V$8)</f>
        <v>通勤手当</v>
      </c>
      <c r="AN1442" s="151" t="str">
        <f>IF(AN1399&lt;&gt;"",職員設定!$V$33,"0")</f>
        <v>0</v>
      </c>
      <c r="AO1442" s="2"/>
      <c r="AP1442" s="299" t="s">
        <v>79</v>
      </c>
      <c r="AQ1442" s="165" t="s">
        <v>79</v>
      </c>
      <c r="AR1442" s="59" t="str">
        <f>IF(職員設定!$V$8="","",職員設定!$V$8)</f>
        <v>通勤手当</v>
      </c>
      <c r="AS1442" s="151" t="str">
        <f>IF(AS1399&lt;&gt;"",職員設定!$V$33,"0")</f>
        <v>0</v>
      </c>
      <c r="AT1442" s="2"/>
      <c r="AU1442" s="299" t="s">
        <v>79</v>
      </c>
      <c r="AV1442" s="165" t="s">
        <v>79</v>
      </c>
      <c r="AW1442" s="59" t="str">
        <f>IF(職員設定!$V$8="","",職員設定!$V$8)</f>
        <v>通勤手当</v>
      </c>
      <c r="AX1442" s="151" t="str">
        <f>IF(AX1399&lt;&gt;"",職員設定!$V$33,"0")</f>
        <v>0</v>
      </c>
      <c r="AY1442" s="2"/>
      <c r="AZ1442" s="299" t="s">
        <v>79</v>
      </c>
      <c r="BA1442" s="165" t="s">
        <v>79</v>
      </c>
      <c r="BB1442" s="59" t="str">
        <f>IF(職員設定!$V$8="","",職員設定!$V$8)</f>
        <v>通勤手当</v>
      </c>
      <c r="BC1442" s="151" t="str">
        <f>IF(BC1399&lt;&gt;"",職員設定!$V$33,"0")</f>
        <v>0</v>
      </c>
      <c r="BD1442" s="2"/>
      <c r="BE1442" s="299" t="s">
        <v>79</v>
      </c>
      <c r="BF1442" s="165" t="s">
        <v>79</v>
      </c>
      <c r="BG1442" s="59" t="str">
        <f>IF(職員設定!$V$8="","",職員設定!$V$8)</f>
        <v>通勤手当</v>
      </c>
      <c r="BH1442" s="151" t="str">
        <f>IF(BH1399&lt;&gt;"",職員設定!$V$33,"0")</f>
        <v>0</v>
      </c>
      <c r="BI1442" s="2"/>
      <c r="BJ1442" s="299" t="s">
        <v>79</v>
      </c>
      <c r="BK1442" s="165" t="s">
        <v>79</v>
      </c>
      <c r="BL1442" s="95"/>
      <c r="BM1442" s="159"/>
      <c r="BN1442" s="2"/>
      <c r="BO1442" s="29" t="s">
        <v>79</v>
      </c>
      <c r="BP1442" s="165" t="s">
        <v>116</v>
      </c>
      <c r="BQ1442" s="95"/>
      <c r="BR1442" s="159"/>
      <c r="BS1442" s="2"/>
      <c r="BT1442" s="29" t="s">
        <v>79</v>
      </c>
      <c r="BU1442" s="165" t="s">
        <v>116</v>
      </c>
      <c r="BV1442" s="95"/>
      <c r="BW1442" s="159"/>
      <c r="BX1442" s="2"/>
      <c r="BY1442" s="29" t="s">
        <v>79</v>
      </c>
      <c r="BZ1442" s="165" t="s">
        <v>116</v>
      </c>
      <c r="CA1442" s="290" t="s">
        <v>14</v>
      </c>
      <c r="CB1442" s="290" t="s">
        <v>14</v>
      </c>
      <c r="CC1442" s="603" t="s">
        <v>121</v>
      </c>
    </row>
    <row r="1443" spans="1:81" ht="18" customHeight="1">
      <c r="A1443" s="1180"/>
      <c r="B1443" s="1134"/>
      <c r="C1443" s="1135"/>
      <c r="D1443" s="61" t="str">
        <f>IF(職員設定!$W$8="","",職員設定!$W$8)</f>
        <v>課税通勤手当</v>
      </c>
      <c r="E1443" s="156">
        <f>IF(E1399&lt;&gt;"",職員設定!$W$33,"0")</f>
        <v>0</v>
      </c>
      <c r="F1443" s="2"/>
      <c r="G1443" s="1093">
        <f>SUM(G1399:G1437)-G1438</f>
        <v>30000</v>
      </c>
      <c r="H1443" s="1102">
        <f>SUM(H1399:H1437)-H1438</f>
        <v>4000</v>
      </c>
      <c r="I1443" s="61" t="str">
        <f>IF(職員設定!$W$8="","",職員設定!$W$8)</f>
        <v>課税通勤手当</v>
      </c>
      <c r="J1443" s="156">
        <f>IF(J1399&lt;&gt;"",職員設定!$W$33,"0")</f>
        <v>0</v>
      </c>
      <c r="K1443" s="2"/>
      <c r="L1443" s="1093">
        <f>SUM(L1399:L1437)-L1438</f>
        <v>30018</v>
      </c>
      <c r="M1443" s="1102">
        <f>SUM(M1399:M1437)-M1438</f>
        <v>4001</v>
      </c>
      <c r="N1443" s="61" t="str">
        <f>IF(職員設定!$W$8="","",職員設定!$W$8)</f>
        <v>課税通勤手当</v>
      </c>
      <c r="O1443" s="151">
        <f>IF(O1399&lt;&gt;"",職員設定!$W$33,"0")</f>
        <v>0</v>
      </c>
      <c r="P1443" s="2"/>
      <c r="Q1443" s="999">
        <f>SUM(Q1399:Q1437)-Q1438</f>
        <v>30000</v>
      </c>
      <c r="R1443" s="992">
        <f>SUM(R1399:R1437)-R1438</f>
        <v>4000</v>
      </c>
      <c r="S1443" s="61" t="str">
        <f>IF(職員設定!$W$8="","",職員設定!$W$8)</f>
        <v>課税通勤手当</v>
      </c>
      <c r="T1443" s="151">
        <f>IF(T1399&lt;&gt;"",職員設定!$W$33,"0")</f>
        <v>0</v>
      </c>
      <c r="U1443" s="2"/>
      <c r="V1443" s="999">
        <f>SUM(V1399:V1437)-V1438</f>
        <v>30000</v>
      </c>
      <c r="W1443" s="992">
        <f>SUM(W1399:W1437)-W1438</f>
        <v>4000</v>
      </c>
      <c r="X1443" s="61" t="str">
        <f>IF(職員設定!$W$8="","",職員設定!$W$8)</f>
        <v>課税通勤手当</v>
      </c>
      <c r="Y1443" s="151">
        <f>IF(Y1399&lt;&gt;"",職員設定!$W$33,"0")</f>
        <v>0</v>
      </c>
      <c r="Z1443" s="2"/>
      <c r="AA1443" s="999">
        <f>SUM(AA1399:AA1437)-AA1438</f>
        <v>30000</v>
      </c>
      <c r="AB1443" s="992">
        <f>SUM(AB1399:AB1437)-AB1438</f>
        <v>4000</v>
      </c>
      <c r="AC1443" s="61" t="str">
        <f>IF(職員設定!$W$8="","",職員設定!$W$8)</f>
        <v>課税通勤手当</v>
      </c>
      <c r="AD1443" s="151" t="str">
        <f>IF(AD1399&lt;&gt;"",職員設定!$W$33,"0")</f>
        <v>0</v>
      </c>
      <c r="AE1443" s="2"/>
      <c r="AF1443" s="999">
        <f>SUM(AF1399:AF1437)-AF1438</f>
        <v>0</v>
      </c>
      <c r="AG1443" s="992">
        <f>SUM(AG1399:AG1437)-AG1438</f>
        <v>0</v>
      </c>
      <c r="AH1443" s="61" t="str">
        <f>IF(職員設定!$W$8="","",職員設定!$W$8)</f>
        <v>課税通勤手当</v>
      </c>
      <c r="AI1443" s="151" t="str">
        <f>IF(AI1399&lt;&gt;"",職員設定!$W$33,"0")</f>
        <v>0</v>
      </c>
      <c r="AJ1443" s="2"/>
      <c r="AK1443" s="999">
        <f>SUM(AK1399:AK1437)-AK1438</f>
        <v>0</v>
      </c>
      <c r="AL1443" s="992">
        <f>SUM(AL1399:AL1437)-AL1438</f>
        <v>0</v>
      </c>
      <c r="AM1443" s="61" t="str">
        <f>IF(職員設定!$W$8="","",職員設定!$W$8)</f>
        <v>課税通勤手当</v>
      </c>
      <c r="AN1443" s="151" t="str">
        <f>IF(AN1399&lt;&gt;"",職員設定!$W$33,"0")</f>
        <v>0</v>
      </c>
      <c r="AO1443" s="2"/>
      <c r="AP1443" s="999">
        <f>SUM(AP1399:AP1437)-AP1438</f>
        <v>0</v>
      </c>
      <c r="AQ1443" s="992">
        <f>SUM(AQ1399:AQ1437)-AQ1438</f>
        <v>0</v>
      </c>
      <c r="AR1443" s="61" t="str">
        <f>IF(職員設定!$W$8="","",職員設定!$W$8)</f>
        <v>課税通勤手当</v>
      </c>
      <c r="AS1443" s="151" t="str">
        <f>IF(AS1399&lt;&gt;"",職員設定!$W$33,"0")</f>
        <v>0</v>
      </c>
      <c r="AT1443" s="2"/>
      <c r="AU1443" s="999">
        <f>SUM(AU1399:AU1437)-AU1438</f>
        <v>0</v>
      </c>
      <c r="AV1443" s="992">
        <f>SUM(AV1399:AV1437)-AV1438</f>
        <v>0</v>
      </c>
      <c r="AW1443" s="61" t="str">
        <f>IF(職員設定!$W$8="","",職員設定!$W$8)</f>
        <v>課税通勤手当</v>
      </c>
      <c r="AX1443" s="151" t="str">
        <f>IF(AX1399&lt;&gt;"",職員設定!$W$33,"0")</f>
        <v>0</v>
      </c>
      <c r="AY1443" s="2"/>
      <c r="AZ1443" s="999">
        <f>SUM(AZ1399:AZ1437)-AZ1438</f>
        <v>0</v>
      </c>
      <c r="BA1443" s="992">
        <f>SUM(BA1399:BA1437)-BA1438</f>
        <v>0</v>
      </c>
      <c r="BB1443" s="61" t="str">
        <f>IF(職員設定!$W$8="","",職員設定!$W$8)</f>
        <v>課税通勤手当</v>
      </c>
      <c r="BC1443" s="151" t="str">
        <f>IF(BC1399&lt;&gt;"",職員設定!$W$33,"0")</f>
        <v>0</v>
      </c>
      <c r="BD1443" s="2"/>
      <c r="BE1443" s="999">
        <f>SUM(BE1399:BE1437)-BE1438</f>
        <v>0</v>
      </c>
      <c r="BF1443" s="992">
        <f>SUM(BF1399:BF1437)-BF1438</f>
        <v>0</v>
      </c>
      <c r="BG1443" s="61" t="str">
        <f>IF(職員設定!$W$8="","",職員設定!$W$8)</f>
        <v>課税通勤手当</v>
      </c>
      <c r="BH1443" s="151" t="str">
        <f>IF(BH1399&lt;&gt;"",職員設定!$W$33,"0")</f>
        <v>0</v>
      </c>
      <c r="BI1443" s="2"/>
      <c r="BJ1443" s="999">
        <f>SUM(BJ1399:BJ1437)-BJ1438</f>
        <v>0</v>
      </c>
      <c r="BK1443" s="992">
        <f>SUM(BK1399:BK1437)-BK1438</f>
        <v>0</v>
      </c>
      <c r="BL1443" s="97"/>
      <c r="BM1443" s="159"/>
      <c r="BN1443" s="2"/>
      <c r="BO1443" s="999">
        <f>SUM(BO1399:BO1437)-BO1438</f>
        <v>0</v>
      </c>
      <c r="BP1443" s="957">
        <f>SUM(BP1399:BP1437)-BP1438</f>
        <v>0</v>
      </c>
      <c r="BQ1443" s="97"/>
      <c r="BR1443" s="159"/>
      <c r="BS1443" s="2"/>
      <c r="BT1443" s="999">
        <f>SUM(BT1399:BT1437)-BT1438</f>
        <v>0</v>
      </c>
      <c r="BU1443" s="957">
        <f>SUM(BU1399:BU1437)-BU1438</f>
        <v>0</v>
      </c>
      <c r="BV1443" s="97"/>
      <c r="BW1443" s="159"/>
      <c r="BX1443" s="2"/>
      <c r="BY1443" s="999">
        <f>SUM(BY1399:BY1437)-BY1438</f>
        <v>0</v>
      </c>
      <c r="BZ1443" s="957">
        <f>SUM(BZ1399:BZ1437)-BZ1438</f>
        <v>0</v>
      </c>
      <c r="CA1443" s="1089">
        <f>SUM(CA1399:CA1437)-CA1438</f>
        <v>170019</v>
      </c>
      <c r="CB1443" s="1088">
        <f>SUM(CB1399:CB1437)-CB1438</f>
        <v>8001</v>
      </c>
      <c r="CC1443" s="1015" t="str">
        <f>IF(BZ1443+BU1443+BP1443+BK1443+BF1443+BA1443+AV1443+AQ1443+AL1443+AG1443+AB1443+W1443+R1443+CB1454+CC1454-CC1455-CB1455=0,"〇",BZ1443+BU1443+BP1443+BK1443+BF1443+BA1443+AV1443+AQ1443+AL1443+AG1443+AB1443+W1443+R1443+CB1454+CC1454-CC1455-CB1455)</f>
        <v>〇</v>
      </c>
    </row>
    <row r="1444" spans="1:81" ht="18" customHeight="1">
      <c r="A1444" s="1180"/>
      <c r="B1444" s="1134"/>
      <c r="C1444" s="1135"/>
      <c r="D1444" s="62" t="str">
        <f>IF(職員設定!$X$8="","",職員設定!$X$8)</f>
        <v>名称</v>
      </c>
      <c r="E1444" s="157">
        <f>IF(E1399&lt;&gt;"",職員設定!$X$33,"0")</f>
        <v>0</v>
      </c>
      <c r="F1444" s="2"/>
      <c r="G1444" s="1046"/>
      <c r="H1444" s="1096"/>
      <c r="I1444" s="62" t="str">
        <f>IF(職員設定!$X$8="","",職員設定!$X$8)</f>
        <v>名称</v>
      </c>
      <c r="J1444" s="157">
        <f>IF(J1399&lt;&gt;"",職員設定!$X$33,"0")</f>
        <v>0</v>
      </c>
      <c r="K1444" s="2"/>
      <c r="L1444" s="1046"/>
      <c r="M1444" s="1096"/>
      <c r="N1444" s="62" t="str">
        <f>IF(職員設定!$X$8="","",職員設定!$X$8)</f>
        <v>名称</v>
      </c>
      <c r="O1444" s="152">
        <f>IF(O1399&lt;&gt;"",職員設定!$X$33,"0")</f>
        <v>0</v>
      </c>
      <c r="P1444" s="2"/>
      <c r="Q1444" s="974"/>
      <c r="R1444" s="993"/>
      <c r="S1444" s="62" t="str">
        <f>IF(職員設定!$X$8="","",職員設定!$X$8)</f>
        <v>名称</v>
      </c>
      <c r="T1444" s="152">
        <f>IF(T1399&lt;&gt;"",職員設定!$X$33,"0")</f>
        <v>0</v>
      </c>
      <c r="U1444" s="2"/>
      <c r="V1444" s="974"/>
      <c r="W1444" s="993"/>
      <c r="X1444" s="62" t="str">
        <f>IF(職員設定!$X$8="","",職員設定!$X$8)</f>
        <v>名称</v>
      </c>
      <c r="Y1444" s="152">
        <f>IF(Y1399&lt;&gt;"",職員設定!$X$33,"0")</f>
        <v>0</v>
      </c>
      <c r="Z1444" s="2"/>
      <c r="AA1444" s="974"/>
      <c r="AB1444" s="993"/>
      <c r="AC1444" s="62" t="str">
        <f>IF(職員設定!$X$8="","",職員設定!$X$8)</f>
        <v>名称</v>
      </c>
      <c r="AD1444" s="152" t="str">
        <f>IF(AD1399&lt;&gt;"",職員設定!$X$33,"0")</f>
        <v>0</v>
      </c>
      <c r="AE1444" s="2"/>
      <c r="AF1444" s="974"/>
      <c r="AG1444" s="993"/>
      <c r="AH1444" s="62" t="str">
        <f>IF(職員設定!$X$8="","",職員設定!$X$8)</f>
        <v>名称</v>
      </c>
      <c r="AI1444" s="152" t="str">
        <f>IF(AI1399&lt;&gt;"",職員設定!$X$33,"0")</f>
        <v>0</v>
      </c>
      <c r="AJ1444" s="2"/>
      <c r="AK1444" s="974"/>
      <c r="AL1444" s="993"/>
      <c r="AM1444" s="62" t="str">
        <f>IF(職員設定!$X$8="","",職員設定!$X$8)</f>
        <v>名称</v>
      </c>
      <c r="AN1444" s="152" t="str">
        <f>IF(AN1399&lt;&gt;"",職員設定!$X$33,"0")</f>
        <v>0</v>
      </c>
      <c r="AO1444" s="2"/>
      <c r="AP1444" s="974"/>
      <c r="AQ1444" s="993"/>
      <c r="AR1444" s="62" t="str">
        <f>IF(職員設定!$X$8="","",職員設定!$X$8)</f>
        <v>名称</v>
      </c>
      <c r="AS1444" s="152" t="str">
        <f>IF(AS1399&lt;&gt;"",職員設定!$X$33,"0")</f>
        <v>0</v>
      </c>
      <c r="AT1444" s="2"/>
      <c r="AU1444" s="974"/>
      <c r="AV1444" s="993"/>
      <c r="AW1444" s="62" t="str">
        <f>IF(職員設定!$X$8="","",職員設定!$X$8)</f>
        <v>名称</v>
      </c>
      <c r="AX1444" s="152" t="str">
        <f>IF(AX1399&lt;&gt;"",職員設定!$X$33,"0")</f>
        <v>0</v>
      </c>
      <c r="AY1444" s="2"/>
      <c r="AZ1444" s="974"/>
      <c r="BA1444" s="993"/>
      <c r="BB1444" s="62" t="str">
        <f>IF(職員設定!$X$8="","",職員設定!$X$8)</f>
        <v>名称</v>
      </c>
      <c r="BC1444" s="152" t="str">
        <f>IF(BC1399&lt;&gt;"",職員設定!$X$33,"0")</f>
        <v>0</v>
      </c>
      <c r="BD1444" s="2"/>
      <c r="BE1444" s="974"/>
      <c r="BF1444" s="993"/>
      <c r="BG1444" s="62" t="str">
        <f>IF(職員設定!$X$8="","",職員設定!$X$8)</f>
        <v>名称</v>
      </c>
      <c r="BH1444" s="152" t="str">
        <f>IF(BH1399&lt;&gt;"",職員設定!$X$33,"0")</f>
        <v>0</v>
      </c>
      <c r="BI1444" s="2"/>
      <c r="BJ1444" s="974"/>
      <c r="BK1444" s="993"/>
      <c r="BL1444" s="99"/>
      <c r="BM1444" s="160"/>
      <c r="BN1444" s="2"/>
      <c r="BO1444" s="974"/>
      <c r="BP1444" s="958"/>
      <c r="BQ1444" s="99"/>
      <c r="BR1444" s="160"/>
      <c r="BS1444" s="2"/>
      <c r="BT1444" s="974"/>
      <c r="BU1444" s="958"/>
      <c r="BV1444" s="99"/>
      <c r="BW1444" s="160"/>
      <c r="BX1444" s="2"/>
      <c r="BY1444" s="974"/>
      <c r="BZ1444" s="958"/>
      <c r="CA1444" s="1004"/>
      <c r="CB1444" s="1020"/>
      <c r="CC1444" s="1016"/>
    </row>
    <row r="1445" spans="1:81" ht="18" customHeight="1" thickBot="1">
      <c r="A1445" s="1180"/>
      <c r="B1445" s="1136"/>
      <c r="C1445" s="1137"/>
      <c r="D1445" s="63" t="str">
        <f>IF(職員設定!$Y$8="","",職員設定!$Y$8)</f>
        <v>名称</v>
      </c>
      <c r="E1445" s="158">
        <f>IF(E1399&lt;&gt;"",職員設定!$Y$33,"0")</f>
        <v>0</v>
      </c>
      <c r="F1445" s="509"/>
      <c r="G1445" s="1094"/>
      <c r="H1445" s="1097"/>
      <c r="I1445" s="63" t="str">
        <f>IF(職員設定!$Y$8="","",職員設定!$Y$8)</f>
        <v>名称</v>
      </c>
      <c r="J1445" s="158">
        <f>IF(J1399&lt;&gt;"",職員設定!$Y$33,"0")</f>
        <v>0</v>
      </c>
      <c r="K1445" s="509"/>
      <c r="L1445" s="1094"/>
      <c r="M1445" s="1097"/>
      <c r="N1445" s="63" t="str">
        <f>IF(職員設定!$Y$8="","",職員設定!$Y$8)</f>
        <v>名称</v>
      </c>
      <c r="O1445" s="153">
        <f>IF(O1399&lt;&gt;"",職員設定!$Y$33,"0")</f>
        <v>0</v>
      </c>
      <c r="P1445" s="24"/>
      <c r="Q1445" s="975"/>
      <c r="R1445" s="994"/>
      <c r="S1445" s="63" t="str">
        <f>IF(職員設定!$Y$8="","",職員設定!$Y$8)</f>
        <v>名称</v>
      </c>
      <c r="T1445" s="153">
        <f>IF(T1399&lt;&gt;"",職員設定!$Y$33,"0")</f>
        <v>0</v>
      </c>
      <c r="U1445" s="24"/>
      <c r="V1445" s="975"/>
      <c r="W1445" s="994"/>
      <c r="X1445" s="63" t="str">
        <f>IF(職員設定!$Y$8="","",職員設定!$Y$8)</f>
        <v>名称</v>
      </c>
      <c r="Y1445" s="153">
        <f>IF(Y1399&lt;&gt;"",職員設定!$Y$33,"0")</f>
        <v>0</v>
      </c>
      <c r="Z1445" s="24"/>
      <c r="AA1445" s="975"/>
      <c r="AB1445" s="994"/>
      <c r="AC1445" s="63" t="str">
        <f>IF(職員設定!$Y$8="","",職員設定!$Y$8)</f>
        <v>名称</v>
      </c>
      <c r="AD1445" s="153" t="str">
        <f>IF(AD1399&lt;&gt;"",職員設定!$Y$33,"0")</f>
        <v>0</v>
      </c>
      <c r="AE1445" s="24"/>
      <c r="AF1445" s="975"/>
      <c r="AG1445" s="994"/>
      <c r="AH1445" s="63" t="str">
        <f>IF(職員設定!$Y$8="","",職員設定!$Y$8)</f>
        <v>名称</v>
      </c>
      <c r="AI1445" s="153" t="str">
        <f>IF(AI1399&lt;&gt;"",職員設定!$Y$33,"0")</f>
        <v>0</v>
      </c>
      <c r="AJ1445" s="24"/>
      <c r="AK1445" s="975"/>
      <c r="AL1445" s="994"/>
      <c r="AM1445" s="63" t="str">
        <f>IF(職員設定!$Y$8="","",職員設定!$Y$8)</f>
        <v>名称</v>
      </c>
      <c r="AN1445" s="153" t="str">
        <f>IF(AN1399&lt;&gt;"",職員設定!$Y$33,"0")</f>
        <v>0</v>
      </c>
      <c r="AO1445" s="24"/>
      <c r="AP1445" s="975"/>
      <c r="AQ1445" s="994"/>
      <c r="AR1445" s="63" t="str">
        <f>IF(職員設定!$Y$8="","",職員設定!$Y$8)</f>
        <v>名称</v>
      </c>
      <c r="AS1445" s="153" t="str">
        <f>IF(AS1399&lt;&gt;"",職員設定!$Y$33,"0")</f>
        <v>0</v>
      </c>
      <c r="AT1445" s="24"/>
      <c r="AU1445" s="975"/>
      <c r="AV1445" s="994"/>
      <c r="AW1445" s="63" t="str">
        <f>IF(職員設定!$Y$8="","",職員設定!$Y$8)</f>
        <v>名称</v>
      </c>
      <c r="AX1445" s="153" t="str">
        <f>IF(AX1399&lt;&gt;"",職員設定!$Y$33,"0")</f>
        <v>0</v>
      </c>
      <c r="AY1445" s="24"/>
      <c r="AZ1445" s="975"/>
      <c r="BA1445" s="994"/>
      <c r="BB1445" s="63" t="str">
        <f>IF(職員設定!$Y$8="","",職員設定!$Y$8)</f>
        <v>名称</v>
      </c>
      <c r="BC1445" s="153" t="str">
        <f>IF(BC1399&lt;&gt;"",職員設定!$Y$33,"0")</f>
        <v>0</v>
      </c>
      <c r="BD1445" s="24"/>
      <c r="BE1445" s="975"/>
      <c r="BF1445" s="994"/>
      <c r="BG1445" s="63" t="str">
        <f>IF(職員設定!$Y$8="","",職員設定!$Y$8)</f>
        <v>名称</v>
      </c>
      <c r="BH1445" s="153" t="str">
        <f>IF(BH1399&lt;&gt;"",職員設定!$Y$33,"0")</f>
        <v>0</v>
      </c>
      <c r="BI1445" s="24"/>
      <c r="BJ1445" s="975"/>
      <c r="BK1445" s="994"/>
      <c r="BL1445" s="101"/>
      <c r="BM1445" s="161"/>
      <c r="BN1445" s="509"/>
      <c r="BO1445" s="975"/>
      <c r="BP1445" s="959"/>
      <c r="BQ1445" s="101"/>
      <c r="BR1445" s="161"/>
      <c r="BS1445" s="509"/>
      <c r="BT1445" s="975"/>
      <c r="BU1445" s="959"/>
      <c r="BV1445" s="101"/>
      <c r="BW1445" s="161"/>
      <c r="BX1445" s="509"/>
      <c r="BY1445" s="975"/>
      <c r="BZ1445" s="959"/>
      <c r="CA1445" s="1005"/>
      <c r="CB1445" s="1021"/>
      <c r="CC1445" s="1017"/>
    </row>
    <row r="1446" spans="1:81" ht="18" customHeight="1">
      <c r="A1446" s="1180"/>
      <c r="B1446" s="1138"/>
      <c r="C1446" s="1139"/>
      <c r="D1446" s="64" t="s">
        <v>15</v>
      </c>
      <c r="E1446" s="8">
        <f>E1445+E1444+E1443+E1442+E1436+E1432+E1428+E1424+E1420+E1416+E1412+E1409+E1406+E1403+E1400-E1440</f>
        <v>162520</v>
      </c>
      <c r="F1446" s="963" t="str">
        <f>IF(E1447=F1447,"〇","×")</f>
        <v>〇</v>
      </c>
      <c r="G1446" s="964"/>
      <c r="H1446" s="965"/>
      <c r="I1446" s="64" t="s">
        <v>15</v>
      </c>
      <c r="J1446" s="8">
        <f>J1445+J1444+J1443+J1442+J1436+J1432+J1428+J1424+J1420+J1416+J1412+J1409+J1406+J1403+J1400-J1440</f>
        <v>162859</v>
      </c>
      <c r="K1446" s="963" t="str">
        <f>IF(J1447=K1447,"〇","×")</f>
        <v>〇</v>
      </c>
      <c r="L1446" s="964"/>
      <c r="M1446" s="1098"/>
      <c r="N1446" s="64" t="s">
        <v>15</v>
      </c>
      <c r="O1446" s="8">
        <f>O1445+O1444+O1443+O1442+O1436+O1432+O1428+O1424+O1420+O1416+O1412+O1409+O1406+O1403+O1400-O1440</f>
        <v>162160</v>
      </c>
      <c r="P1446" s="963" t="str">
        <f>IF(O1447=P1447,"〇","×")</f>
        <v>〇</v>
      </c>
      <c r="Q1446" s="964"/>
      <c r="R1446" s="965"/>
      <c r="S1446" s="64" t="s">
        <v>15</v>
      </c>
      <c r="T1446" s="8">
        <f>T1445+T1444+T1443+T1442+T1436+T1432+T1428+T1424+T1420+T1416+T1412+T1409+T1406+T1403+T1400-T1440</f>
        <v>162520</v>
      </c>
      <c r="U1446" s="963" t="str">
        <f>IF(T1447=U1447,"〇","×")</f>
        <v>〇</v>
      </c>
      <c r="V1446" s="964"/>
      <c r="W1446" s="965"/>
      <c r="X1446" s="64" t="s">
        <v>15</v>
      </c>
      <c r="Y1446" s="8">
        <f>Y1445+Y1444+Y1443+Y1442+Y1436+Y1432+Y1428+Y1424+Y1420+Y1416+Y1412+Y1409+Y1406+Y1403+Y1400-Y1440</f>
        <v>162400</v>
      </c>
      <c r="Z1446" s="963" t="str">
        <f>IF(Y1447=Z1447,"〇","×")</f>
        <v>〇</v>
      </c>
      <c r="AA1446" s="964"/>
      <c r="AB1446" s="965"/>
      <c r="AC1446" s="64" t="s">
        <v>15</v>
      </c>
      <c r="AD1446" s="8">
        <f>AD1445+AD1444+AD1443+AD1442+AD1436+AD1432+AD1428+AD1424+AD1420+AD1416+AD1412+AD1409+AD1406+AD1403+AD1400-AD1440</f>
        <v>0</v>
      </c>
      <c r="AE1446" s="963" t="str">
        <f>IF(AD1447=AE1447,"〇","×")</f>
        <v>〇</v>
      </c>
      <c r="AF1446" s="964"/>
      <c r="AG1446" s="965"/>
      <c r="AH1446" s="64" t="s">
        <v>15</v>
      </c>
      <c r="AI1446" s="8">
        <f>AI1445+AI1444+AI1443+AI1442+AI1436+AI1432+AI1428+AI1424+AI1420+AI1416+AI1412+AI1409+AI1406+AI1403+AI1400-AI1440</f>
        <v>0</v>
      </c>
      <c r="AJ1446" s="963" t="str">
        <f>IF(AI1447=AJ1447,"〇","×")</f>
        <v>〇</v>
      </c>
      <c r="AK1446" s="964"/>
      <c r="AL1446" s="965"/>
      <c r="AM1446" s="64" t="s">
        <v>15</v>
      </c>
      <c r="AN1446" s="8">
        <f>AN1445+AN1444+AN1443+AN1442+AN1436+AN1432+AN1428+AN1424+AN1420+AN1416+AN1412+AN1409+AN1406+AN1403+AN1400-AN1440</f>
        <v>0</v>
      </c>
      <c r="AO1446" s="963" t="str">
        <f>IF(AN1447=AO1447,"〇","×")</f>
        <v>〇</v>
      </c>
      <c r="AP1446" s="964"/>
      <c r="AQ1446" s="965"/>
      <c r="AR1446" s="64" t="s">
        <v>15</v>
      </c>
      <c r="AS1446" s="8">
        <f>AS1445+AS1444+AS1443+AS1442+AS1436+AS1432+AS1428+AS1424+AS1420+AS1416+AS1412+AS1409+AS1406+AS1403+AS1400-AS1440</f>
        <v>0</v>
      </c>
      <c r="AT1446" s="963" t="str">
        <f>IF(AS1447=AT1447,"〇","×")</f>
        <v>〇</v>
      </c>
      <c r="AU1446" s="964"/>
      <c r="AV1446" s="965"/>
      <c r="AW1446" s="64" t="s">
        <v>15</v>
      </c>
      <c r="AX1446" s="8">
        <f>AX1445+AX1444+AX1443+AX1442+AX1436+AX1432+AX1428+AX1424+AX1420+AX1416+AX1412+AX1409+AX1406+AX1403+AX1400-AX1440</f>
        <v>0</v>
      </c>
      <c r="AY1446" s="963" t="str">
        <f>IF(AX1447=AY1447,"〇","×")</f>
        <v>〇</v>
      </c>
      <c r="AZ1446" s="964"/>
      <c r="BA1446" s="965"/>
      <c r="BB1446" s="64" t="s">
        <v>15</v>
      </c>
      <c r="BC1446" s="8">
        <f>BC1445+BC1444+BC1443+BC1442+BC1436+BC1432+BC1428+BC1424+BC1420+BC1416+BC1412+BC1409+BC1406+BC1403+BC1400-BC1440</f>
        <v>0</v>
      </c>
      <c r="BD1446" s="963" t="str">
        <f>IF(BC1447=BD1447,"〇","×")</f>
        <v>〇</v>
      </c>
      <c r="BE1446" s="964"/>
      <c r="BF1446" s="965"/>
      <c r="BG1446" s="64" t="s">
        <v>15</v>
      </c>
      <c r="BH1446" s="8">
        <f>BH1445+BH1444+BH1443+BH1442+BH1436+BH1432+BH1428+BH1424+BH1420+BH1416+BH1412+BH1409+BH1406+BH1403+BH1400-BH1440</f>
        <v>0</v>
      </c>
      <c r="BI1446" s="963" t="str">
        <f>IF(BH1447=BI1447,"〇","×")</f>
        <v>〇</v>
      </c>
      <c r="BJ1446" s="964"/>
      <c r="BK1446" s="965"/>
      <c r="BL1446" s="64" t="s">
        <v>15</v>
      </c>
      <c r="BM1446" s="8">
        <f>BM1416</f>
        <v>0</v>
      </c>
      <c r="BN1446" s="963" t="str">
        <f>IF(BM1447=BN1447,"〇","×")</f>
        <v>〇</v>
      </c>
      <c r="BO1446" s="964"/>
      <c r="BP1446" s="965"/>
      <c r="BQ1446" s="64" t="s">
        <v>15</v>
      </c>
      <c r="BR1446" s="8">
        <f>BR1416</f>
        <v>0</v>
      </c>
      <c r="BS1446" s="963" t="str">
        <f>IF(BR1447=BS1447,"〇","×")</f>
        <v>〇</v>
      </c>
      <c r="BT1446" s="964"/>
      <c r="BU1446" s="965"/>
      <c r="BV1446" s="64" t="s">
        <v>15</v>
      </c>
      <c r="BW1446" s="8">
        <f>BW1416</f>
        <v>0</v>
      </c>
      <c r="BX1446" s="963" t="str">
        <f>IF(BW1447=BX1447,"〇","×")</f>
        <v>〇</v>
      </c>
      <c r="BY1446" s="964"/>
      <c r="BZ1446" s="965"/>
      <c r="CA1446" s="551">
        <f>BW1446+BR1446+BM1446+BH1446+BC1446+AX1446+AS1446+AN1446+AI1446+AD1446+Y1446+T1446+O1446+J1446+E1446</f>
        <v>812459</v>
      </c>
      <c r="CB1446" s="292"/>
      <c r="CC1446" s="697"/>
    </row>
    <row r="1447" spans="1:81" ht="18" customHeight="1" thickBot="1">
      <c r="A1447" s="1180"/>
      <c r="B1447" s="1149"/>
      <c r="C1447" s="1150"/>
      <c r="D1447" s="65" t="s">
        <v>100</v>
      </c>
      <c r="E1447" s="27">
        <f>E1445+E1444+E1443+E1442+E1435+E1431+E1427+E1423+E1419+E1415+E1411+E1408+E1405+E1402+E1399-E1439</f>
        <v>196520</v>
      </c>
      <c r="F1447" s="981">
        <f>E1446+G1443/F1399+H1443/F1399</f>
        <v>196520</v>
      </c>
      <c r="G1447" s="982"/>
      <c r="H1447" s="359"/>
      <c r="I1447" s="65" t="s">
        <v>100</v>
      </c>
      <c r="J1447" s="27">
        <f>J1445+J1444+J1443+J1442+J1435+J1431+J1427+J1423+J1419+J1415+J1411+J1408+J1405+J1402+J1399-J1439</f>
        <v>196878</v>
      </c>
      <c r="K1447" s="981">
        <f>J1446+L1443/K1399+M1443/K1399</f>
        <v>196878</v>
      </c>
      <c r="L1447" s="982"/>
      <c r="M1447" s="365"/>
      <c r="N1447" s="65" t="s">
        <v>100</v>
      </c>
      <c r="O1447" s="27">
        <f>O1445+O1444+O1443+O1442+O1435+O1431+O1427+O1423+O1419+O1415+O1411+O1408+O1405+O1402+O1399-O1439</f>
        <v>196160</v>
      </c>
      <c r="P1447" s="981">
        <f>O1446+Q1443/P1399+R1443/P1399</f>
        <v>196160</v>
      </c>
      <c r="Q1447" s="982"/>
      <c r="R1447" s="359"/>
      <c r="S1447" s="65" t="s">
        <v>100</v>
      </c>
      <c r="T1447" s="27">
        <f>T1445+T1444+T1443+T1442+T1435+T1431+T1427+T1423+T1419+T1415+T1411+T1408+T1405+T1402+T1399-T1439</f>
        <v>196520</v>
      </c>
      <c r="U1447" s="981">
        <f>T1446+V1443/U1399+W1443/U1399</f>
        <v>196520</v>
      </c>
      <c r="V1447" s="982"/>
      <c r="W1447" s="359"/>
      <c r="X1447" s="65" t="s">
        <v>100</v>
      </c>
      <c r="Y1447" s="27">
        <f>Y1445+Y1444+Y1443+Y1442+Y1435+Y1431+Y1427+Y1423+Y1419+Y1415+Y1411+Y1408+Y1405+Y1402+Y1399-Y1439</f>
        <v>196400</v>
      </c>
      <c r="Z1447" s="981">
        <f>Y1446+AA1443/Z1399+AB1443/Z1399</f>
        <v>196400</v>
      </c>
      <c r="AA1447" s="982"/>
      <c r="AB1447" s="359"/>
      <c r="AC1447" s="65" t="s">
        <v>100</v>
      </c>
      <c r="AD1447" s="27">
        <f>AD1445+AD1444+AD1443+AD1442+AD1435+AD1431+AD1427+AD1423+AD1419+AD1415+AD1411+AD1408+AD1405+AD1402+AD1399-AD1439</f>
        <v>0</v>
      </c>
      <c r="AE1447" s="981">
        <f>AD1446+AF1443/AE1399+AG1443/AE1399</f>
        <v>0</v>
      </c>
      <c r="AF1447" s="982"/>
      <c r="AG1447" s="359"/>
      <c r="AH1447" s="65" t="s">
        <v>100</v>
      </c>
      <c r="AI1447" s="27">
        <f>AI1445+AI1444+AI1443+AI1442+AI1435+AI1431+AI1427+AI1423+AI1419+AI1415+AI1411+AI1408+AI1405+AI1402+AI1399-AI1439</f>
        <v>0</v>
      </c>
      <c r="AJ1447" s="981">
        <f>AI1446+AK1443/AJ1399+AL1443/AJ1399</f>
        <v>0</v>
      </c>
      <c r="AK1447" s="982"/>
      <c r="AL1447" s="359"/>
      <c r="AM1447" s="65" t="s">
        <v>100</v>
      </c>
      <c r="AN1447" s="27">
        <f>AN1445+AN1444+AN1443+AN1442+AN1435+AN1431+AN1427+AN1423+AN1419+AN1415+AN1411+AN1408+AN1405+AN1402+AN1399-AN1439</f>
        <v>0</v>
      </c>
      <c r="AO1447" s="981">
        <f>AN1446+AP1443/AO1399+AQ1443/AO1399</f>
        <v>0</v>
      </c>
      <c r="AP1447" s="982"/>
      <c r="AQ1447" s="359"/>
      <c r="AR1447" s="65" t="s">
        <v>100</v>
      </c>
      <c r="AS1447" s="27">
        <f>AS1445+AS1444+AS1443+AS1442+AS1435+AS1431+AS1427+AS1423+AS1419+AS1415+AS1411+AS1408+AS1405+AS1402+AS1399-AS1439</f>
        <v>0</v>
      </c>
      <c r="AT1447" s="981">
        <f>AS1446+AU1443/AT1399+AV1443/AT1399</f>
        <v>0</v>
      </c>
      <c r="AU1447" s="982"/>
      <c r="AV1447" s="359"/>
      <c r="AW1447" s="65" t="s">
        <v>100</v>
      </c>
      <c r="AX1447" s="27">
        <f>AX1445+AX1444+AX1443+AX1442+AX1435+AX1431+AX1427+AX1423+AX1419+AX1415+AX1411+AX1408+AX1405+AX1402+AX1399-AX1439</f>
        <v>0</v>
      </c>
      <c r="AY1447" s="981">
        <f>AX1446+AZ1443/AY1399+BA1443/AY1399</f>
        <v>0</v>
      </c>
      <c r="AZ1447" s="982"/>
      <c r="BA1447" s="359"/>
      <c r="BB1447" s="65" t="s">
        <v>100</v>
      </c>
      <c r="BC1447" s="27">
        <f>BC1445+BC1444+BC1443+BC1442+BC1435+BC1431+BC1427+BC1423+BC1419+BC1415+BC1411+BC1408+BC1405+BC1402+BC1399-BC1439</f>
        <v>0</v>
      </c>
      <c r="BD1447" s="981">
        <f>BC1446+BE1443/BD1399+BF1443/BD1399</f>
        <v>0</v>
      </c>
      <c r="BE1447" s="982"/>
      <c r="BF1447" s="359"/>
      <c r="BG1447" s="65" t="s">
        <v>100</v>
      </c>
      <c r="BH1447" s="27">
        <f>BH1445+BH1444+BH1443+BH1442+BH1435+BH1431+BH1427+BH1423+BH1419+BH1415+BH1411+BH1408+BH1405+BH1402+BH1399-BH1439</f>
        <v>0</v>
      </c>
      <c r="BI1447" s="981">
        <f>BH1446+BJ1443/BI1399+BK1443/BI1399</f>
        <v>0</v>
      </c>
      <c r="BJ1447" s="982"/>
      <c r="BK1447" s="365"/>
      <c r="BL1447" s="65" t="s">
        <v>100</v>
      </c>
      <c r="BM1447" s="27">
        <f>BM1415</f>
        <v>0</v>
      </c>
      <c r="BN1447" s="981">
        <f>BM1446+BO1443/BN1399+BP1443/BN1399</f>
        <v>0</v>
      </c>
      <c r="BO1447" s="982"/>
      <c r="BP1447" s="359"/>
      <c r="BQ1447" s="65" t="s">
        <v>100</v>
      </c>
      <c r="BR1447" s="27">
        <f>BR1415</f>
        <v>0</v>
      </c>
      <c r="BS1447" s="981">
        <f>BR1446+BT1443/BS1399+BU1443/BS1399</f>
        <v>0</v>
      </c>
      <c r="BT1447" s="982"/>
      <c r="BU1447" s="359"/>
      <c r="BV1447" s="65" t="s">
        <v>100</v>
      </c>
      <c r="BW1447" s="27">
        <f>BW1415</f>
        <v>0</v>
      </c>
      <c r="BX1447" s="981">
        <f>BW1446+BY1443/BX1399+BZ1443/BX1399</f>
        <v>0</v>
      </c>
      <c r="BY1447" s="982"/>
      <c r="BZ1447" s="359"/>
      <c r="CA1447" s="552">
        <f>BW1447+BR1447+BM1447+BH1447+BC1447+AX1447+AS1447+AN1447+AI1447+AD1447+Y1447+T1447+O1447+J1447+E1447</f>
        <v>982478</v>
      </c>
      <c r="CB1447" s="293"/>
      <c r="CC1447" s="698"/>
    </row>
    <row r="1448" spans="1:81" ht="18" customHeight="1" thickTop="1">
      <c r="A1448" s="1180"/>
      <c r="B1448" s="1128" t="s">
        <v>227</v>
      </c>
      <c r="C1448" s="1129"/>
      <c r="D1448" s="66" t="s">
        <v>17</v>
      </c>
      <c r="E1448" s="74">
        <f>IF(E1399="","",職員設定!$L$33)</f>
        <v>160000</v>
      </c>
      <c r="F1448" s="114"/>
      <c r="G1448" s="291"/>
      <c r="H1448" s="67"/>
      <c r="I1448" s="66" t="s">
        <v>17</v>
      </c>
      <c r="J1448" s="74">
        <f>IF(J1399="","",職員設定!$L$33)</f>
        <v>160000</v>
      </c>
      <c r="K1448" s="114"/>
      <c r="L1448" s="291"/>
      <c r="M1448" s="291"/>
      <c r="N1448" s="66" t="s">
        <v>17</v>
      </c>
      <c r="O1448" s="74">
        <f>IF(O1399="","",職員設定!$L$33)</f>
        <v>160000</v>
      </c>
      <c r="P1448" s="950" t="s">
        <v>222</v>
      </c>
      <c r="Q1448" s="951"/>
      <c r="R1448" s="952"/>
      <c r="S1448" s="66" t="s">
        <v>17</v>
      </c>
      <c r="T1448" s="74">
        <f>IF(T1399="","",職員設定!$L$33)</f>
        <v>160000</v>
      </c>
      <c r="U1448" s="950" t="s">
        <v>222</v>
      </c>
      <c r="V1448" s="951"/>
      <c r="W1448" s="952"/>
      <c r="X1448" s="66" t="s">
        <v>17</v>
      </c>
      <c r="Y1448" s="74">
        <f>IF(Y1399="","",職員設定!$L$33)</f>
        <v>160000</v>
      </c>
      <c r="Z1448" s="950" t="s">
        <v>222</v>
      </c>
      <c r="AA1448" s="951"/>
      <c r="AB1448" s="952"/>
      <c r="AC1448" s="66" t="s">
        <v>17</v>
      </c>
      <c r="AD1448" s="74" t="str">
        <f>IF(AD1399="","",職員設定!$L$33)</f>
        <v/>
      </c>
      <c r="AE1448" s="950" t="s">
        <v>222</v>
      </c>
      <c r="AF1448" s="951"/>
      <c r="AG1448" s="952"/>
      <c r="AH1448" s="66" t="s">
        <v>17</v>
      </c>
      <c r="AI1448" s="74" t="str">
        <f>IF(AI1399="","",職員設定!$L$33)</f>
        <v/>
      </c>
      <c r="AJ1448" s="950" t="s">
        <v>222</v>
      </c>
      <c r="AK1448" s="951"/>
      <c r="AL1448" s="952"/>
      <c r="AM1448" s="66" t="s">
        <v>17</v>
      </c>
      <c r="AN1448" s="74" t="str">
        <f>IF(AN1399="","",職員設定!$L$33)</f>
        <v/>
      </c>
      <c r="AO1448" s="950" t="s">
        <v>222</v>
      </c>
      <c r="AP1448" s="951"/>
      <c r="AQ1448" s="952"/>
      <c r="AR1448" s="66" t="s">
        <v>17</v>
      </c>
      <c r="AS1448" s="74" t="str">
        <f>IF(AS1399="","",職員設定!$L$33)</f>
        <v/>
      </c>
      <c r="AT1448" s="950" t="s">
        <v>222</v>
      </c>
      <c r="AU1448" s="951"/>
      <c r="AV1448" s="952"/>
      <c r="AW1448" s="66" t="s">
        <v>17</v>
      </c>
      <c r="AX1448" s="74" t="str">
        <f>IF(AX1399="","",職員設定!$L$33)</f>
        <v/>
      </c>
      <c r="AY1448" s="950" t="s">
        <v>222</v>
      </c>
      <c r="AZ1448" s="951"/>
      <c r="BA1448" s="952"/>
      <c r="BB1448" s="66" t="s">
        <v>17</v>
      </c>
      <c r="BC1448" s="74" t="str">
        <f>IF(BC1399="","",職員設定!$L$33)</f>
        <v/>
      </c>
      <c r="BD1448" s="950" t="s">
        <v>222</v>
      </c>
      <c r="BE1448" s="951"/>
      <c r="BF1448" s="952"/>
      <c r="BG1448" s="66" t="s">
        <v>17</v>
      </c>
      <c r="BH1448" s="74" t="str">
        <f>IF(BH1399="","",職員設定!$L$33)</f>
        <v/>
      </c>
      <c r="BI1448" s="950" t="s">
        <v>222</v>
      </c>
      <c r="BJ1448" s="951"/>
      <c r="BK1448" s="952"/>
      <c r="BL1448" s="66"/>
      <c r="BM1448" s="74"/>
      <c r="BN1448" s="950" t="s">
        <v>222</v>
      </c>
      <c r="BO1448" s="951"/>
      <c r="BP1448" s="952"/>
      <c r="BQ1448" s="66"/>
      <c r="BR1448" s="74"/>
      <c r="BS1448" s="950" t="s">
        <v>222</v>
      </c>
      <c r="BT1448" s="951"/>
      <c r="BU1448" s="952"/>
      <c r="BV1448" s="66"/>
      <c r="BW1448" s="74"/>
      <c r="BX1448" s="950" t="s">
        <v>222</v>
      </c>
      <c r="BY1448" s="951"/>
      <c r="BZ1448" s="952"/>
      <c r="CA1448" s="294"/>
      <c r="CB1448" s="1008" t="s">
        <v>223</v>
      </c>
      <c r="CC1448" s="1010" t="s">
        <v>224</v>
      </c>
    </row>
    <row r="1449" spans="1:81" ht="18" customHeight="1">
      <c r="A1449" s="1180"/>
      <c r="B1449" s="1130"/>
      <c r="C1449" s="1131"/>
      <c r="D1449" s="68" t="s">
        <v>63</v>
      </c>
      <c r="E1449" s="34">
        <v>190000</v>
      </c>
      <c r="F1449" s="1120" t="s">
        <v>104</v>
      </c>
      <c r="G1449" s="1121"/>
      <c r="H1449" s="1148"/>
      <c r="I1449" s="68" t="s">
        <v>63</v>
      </c>
      <c r="J1449" s="34">
        <f>IF(J1399="","",E1449)</f>
        <v>190000</v>
      </c>
      <c r="K1449" s="1120" t="s">
        <v>104</v>
      </c>
      <c r="L1449" s="1121"/>
      <c r="M1449" s="759"/>
      <c r="N1449" s="68" t="s">
        <v>63</v>
      </c>
      <c r="O1449" s="34">
        <f>IF(O1399="","",J1449)</f>
        <v>190000</v>
      </c>
      <c r="P1449" s="1006" t="s">
        <v>221</v>
      </c>
      <c r="Q1449" s="1007"/>
      <c r="R1449" s="537"/>
      <c r="S1449" s="68" t="s">
        <v>63</v>
      </c>
      <c r="T1449" s="34">
        <f>IF(T1399="","",O1449)</f>
        <v>190000</v>
      </c>
      <c r="U1449" s="1006" t="s">
        <v>221</v>
      </c>
      <c r="V1449" s="1007"/>
      <c r="W1449" s="537"/>
      <c r="X1449" s="68" t="s">
        <v>63</v>
      </c>
      <c r="Y1449" s="34">
        <f>IF(Y1399="","",T1449)</f>
        <v>190000</v>
      </c>
      <c r="Z1449" s="1006" t="s">
        <v>221</v>
      </c>
      <c r="AA1449" s="1007"/>
      <c r="AB1449" s="537"/>
      <c r="AC1449" s="68" t="s">
        <v>63</v>
      </c>
      <c r="AD1449" s="34" t="str">
        <f>IF(AD1399="","",Y1449)</f>
        <v/>
      </c>
      <c r="AE1449" s="1006" t="s">
        <v>221</v>
      </c>
      <c r="AF1449" s="1007"/>
      <c r="AG1449" s="537"/>
      <c r="AH1449" s="68" t="s">
        <v>63</v>
      </c>
      <c r="AI1449" s="34" t="str">
        <f>IF(AI1399="","",AD1449)</f>
        <v/>
      </c>
      <c r="AJ1449" s="1006" t="s">
        <v>221</v>
      </c>
      <c r="AK1449" s="1007"/>
      <c r="AL1449" s="537"/>
      <c r="AM1449" s="68" t="s">
        <v>63</v>
      </c>
      <c r="AN1449" s="34" t="str">
        <f>IF(AN1399="","",AI1449)</f>
        <v/>
      </c>
      <c r="AO1449" s="1006" t="s">
        <v>221</v>
      </c>
      <c r="AP1449" s="1007"/>
      <c r="AQ1449" s="537"/>
      <c r="AR1449" s="68" t="s">
        <v>63</v>
      </c>
      <c r="AS1449" s="34" t="str">
        <f>IF(AS1399="","",AN1449)</f>
        <v/>
      </c>
      <c r="AT1449" s="1006" t="s">
        <v>221</v>
      </c>
      <c r="AU1449" s="1007"/>
      <c r="AV1449" s="537"/>
      <c r="AW1449" s="68" t="s">
        <v>63</v>
      </c>
      <c r="AX1449" s="34" t="str">
        <f>IF(AX1399="","",AS1449)</f>
        <v/>
      </c>
      <c r="AY1449" s="1006" t="s">
        <v>221</v>
      </c>
      <c r="AZ1449" s="1007"/>
      <c r="BA1449" s="537"/>
      <c r="BB1449" s="68" t="s">
        <v>63</v>
      </c>
      <c r="BC1449" s="34" t="str">
        <f>IF(BC1399="","",AX1449)</f>
        <v/>
      </c>
      <c r="BD1449" s="1006" t="s">
        <v>221</v>
      </c>
      <c r="BE1449" s="1007"/>
      <c r="BF1449" s="537"/>
      <c r="BG1449" s="68" t="s">
        <v>63</v>
      </c>
      <c r="BH1449" s="34" t="str">
        <f>IF(BH1399="","",BC1449)</f>
        <v/>
      </c>
      <c r="BI1449" s="1006" t="s">
        <v>221</v>
      </c>
      <c r="BJ1449" s="1007"/>
      <c r="BK1449" s="537"/>
      <c r="BL1449" s="68"/>
      <c r="BM1449" s="28"/>
      <c r="BN1449" s="529"/>
      <c r="BO1449" s="527"/>
      <c r="BP1449" s="408"/>
      <c r="BQ1449" s="68"/>
      <c r="BR1449" s="28"/>
      <c r="BS1449" s="529"/>
      <c r="BT1449" s="527"/>
      <c r="BU1449" s="408"/>
      <c r="BV1449" s="68"/>
      <c r="BW1449" s="28"/>
      <c r="BX1449" s="529"/>
      <c r="BY1449" s="527"/>
      <c r="BZ1449" s="408"/>
      <c r="CA1449" s="295"/>
      <c r="CB1449" s="1009"/>
      <c r="CC1449" s="1011"/>
    </row>
    <row r="1450" spans="1:81" ht="18" customHeight="1">
      <c r="A1450" s="1180"/>
      <c r="B1450" s="1130"/>
      <c r="C1450" s="1131"/>
      <c r="D1450" s="68" t="s">
        <v>18</v>
      </c>
      <c r="E1450" s="10">
        <f>IF(E1448="","",(E1449-E1448)*F1399)</f>
        <v>30000</v>
      </c>
      <c r="F1450" s="498"/>
      <c r="G1450" s="569">
        <f>ROUND(IF(E1450="",0,E1450*E4*F1399+E1450*G4*F1399),0)</f>
        <v>4286</v>
      </c>
      <c r="H1450" s="450"/>
      <c r="I1450" s="68" t="s">
        <v>18</v>
      </c>
      <c r="J1450" s="10">
        <f>IF(J1448="","",(J1449-J1448)*K1399)</f>
        <v>30000</v>
      </c>
      <c r="K1450" s="498"/>
      <c r="L1450" s="569">
        <f>ROUND(IF(J1450="",0,J1450*J4*K1399+J1450*L4*K1399),0)</f>
        <v>4286</v>
      </c>
      <c r="M1450" s="450"/>
      <c r="N1450" s="68" t="s">
        <v>18</v>
      </c>
      <c r="O1450" s="10">
        <f>IF(O1448="","",(O1449-O1448)*P1399)</f>
        <v>30000</v>
      </c>
      <c r="P1450" s="144"/>
      <c r="Q1450" s="569">
        <f>ROUND(IF(O1450="",0,O1450*O4*P1399+O1450*Q4*P1399),0)</f>
        <v>4286</v>
      </c>
      <c r="R1450" s="520">
        <f>ROUND(IF(R1449="",0,R1449*O4*P1399+R1449*Q4*P1399),0)</f>
        <v>0</v>
      </c>
      <c r="S1450" s="68" t="s">
        <v>18</v>
      </c>
      <c r="T1450" s="10">
        <f>IF(T1448="","",(T1449-T1448)*U1399)</f>
        <v>30000</v>
      </c>
      <c r="U1450" s="144"/>
      <c r="V1450" s="569">
        <f>ROUND(IF(T1450="",0,T1450*T4*U1399+T1450*V4*U1399),0)</f>
        <v>4286</v>
      </c>
      <c r="W1450" s="520">
        <f>ROUND(IF(W1449="",0,W1449*T4*U1399+W1449*V4*U1399),0)</f>
        <v>0</v>
      </c>
      <c r="X1450" s="68" t="s">
        <v>18</v>
      </c>
      <c r="Y1450" s="10">
        <f>IF(Y1448="","",(Y1449-Y1448)*Z1399)</f>
        <v>30000</v>
      </c>
      <c r="Z1450" s="144"/>
      <c r="AA1450" s="569">
        <f>ROUND(IF(Y1450="",0,Y1450*Y4*Z1399+Y1450*AA4*Z1399),0)</f>
        <v>4286</v>
      </c>
      <c r="AB1450" s="520">
        <f>ROUND(IF(AB1449="",0,AB1449*Y4*Z1399+AB1449*AA4*Z1399),0)</f>
        <v>0</v>
      </c>
      <c r="AC1450" s="68" t="s">
        <v>18</v>
      </c>
      <c r="AD1450" s="10" t="str">
        <f>IF(AD1448="","",(AD1449-AD1448)*AE1399)</f>
        <v/>
      </c>
      <c r="AE1450" s="144"/>
      <c r="AF1450" s="569">
        <f>ROUND(IF(AD1450="",0,AD1450*AD4*AE1399+AD1450*AF4*AE1399),0)</f>
        <v>0</v>
      </c>
      <c r="AG1450" s="520">
        <f>ROUND(IF(AG1449="",0,AG1449*AD4*AE1399+AG1449*AF4*AE1399),0)</f>
        <v>0</v>
      </c>
      <c r="AH1450" s="68" t="s">
        <v>18</v>
      </c>
      <c r="AI1450" s="10" t="str">
        <f>IF(AI1448="","",(AI1449-AI1448)*AJ1399)</f>
        <v/>
      </c>
      <c r="AJ1450" s="144"/>
      <c r="AK1450" s="569">
        <f>ROUND(IF(AI1450="",0,AI1450*AI4*AJ1399+AI1450*AK4*AJ1399),0)</f>
        <v>0</v>
      </c>
      <c r="AL1450" s="520">
        <f>ROUND(IF(AL1449="",0,AL1449*AI4*AJ1399+AL1449*AK4*AJ1399),0)</f>
        <v>0</v>
      </c>
      <c r="AM1450" s="68" t="s">
        <v>18</v>
      </c>
      <c r="AN1450" s="10" t="str">
        <f>IF(AN1448="","",(AN1449-AN1448)*AO1399)</f>
        <v/>
      </c>
      <c r="AO1450" s="144"/>
      <c r="AP1450" s="569">
        <f>ROUND(IF(AN1450="",0,AN1450*AN4*AO1399+AN1450*AP4*AO1399),0)</f>
        <v>0</v>
      </c>
      <c r="AQ1450" s="520">
        <f>ROUND(IF(AQ1449="",0,AQ1449*AN4*AO1399+AQ1449*AP4*AO1399),0)</f>
        <v>0</v>
      </c>
      <c r="AR1450" s="68" t="s">
        <v>18</v>
      </c>
      <c r="AS1450" s="10" t="str">
        <f>IF(AS1448="","",(AS1449-AS1448)*AT1399)</f>
        <v/>
      </c>
      <c r="AT1450" s="144"/>
      <c r="AU1450" s="569">
        <f>ROUND(IF(AS1450="",0,AS1450*AS4*AT1399+AS1450*AU4*AT1399),0)</f>
        <v>0</v>
      </c>
      <c r="AV1450" s="520">
        <f>ROUND(IF(AV1449="",0,AV1449*AS4*AT1399+AV1449*AU4*AT1399),0)</f>
        <v>0</v>
      </c>
      <c r="AW1450" s="68" t="s">
        <v>18</v>
      </c>
      <c r="AX1450" s="10" t="str">
        <f>IF(AX1448="","",(AX1449-AX1448)*AY1399)</f>
        <v/>
      </c>
      <c r="AY1450" s="144"/>
      <c r="AZ1450" s="569">
        <f>ROUND(IF(AX1450="",0,AX1450*AX4*AY1399+AX1450*AZ4*AY1399),0)</f>
        <v>0</v>
      </c>
      <c r="BA1450" s="520">
        <f>ROUND(IF(BA1449="",0,BA1449*AX4*AY1399+BA1449*AZ4*AY1399),0)</f>
        <v>0</v>
      </c>
      <c r="BB1450" s="68" t="s">
        <v>18</v>
      </c>
      <c r="BC1450" s="10" t="str">
        <f>IF(BC1448="","",(BC1449-BC1448)*BD1399)</f>
        <v/>
      </c>
      <c r="BD1450" s="144"/>
      <c r="BE1450" s="569">
        <f>ROUND(IF(BC1450="",0,BC1450*BC4*BD1399+BC1450*BE4*BD1399),0)</f>
        <v>0</v>
      </c>
      <c r="BF1450" s="520">
        <f>ROUND(IF(BF1449="",0,BF1449*BC4*BD1399+BF1449*BE4*BD1399),0)</f>
        <v>0</v>
      </c>
      <c r="BG1450" s="68" t="s">
        <v>18</v>
      </c>
      <c r="BH1450" s="10" t="str">
        <f>IF(BH1448="","",(BH1449-BH1448)*BI1399)</f>
        <v/>
      </c>
      <c r="BI1450" s="144"/>
      <c r="BJ1450" s="569">
        <f>ROUND(IF(BH1450="",0,BH1450*BH4*BI1399+BH1450*BJ4*BI1399),0)</f>
        <v>0</v>
      </c>
      <c r="BK1450" s="520">
        <f>ROUND(IF(BK1449="",0,BK1449*BH4*BI1399+BK1449*BJ4*BI1399),0)</f>
        <v>0</v>
      </c>
      <c r="BL1450" s="1200" t="s">
        <v>18</v>
      </c>
      <c r="BM1450" s="760"/>
      <c r="BN1450" s="144"/>
      <c r="BO1450" s="565">
        <f>ROUND((BO1443*$BM$4+BO1443*$BO$4),0)</f>
        <v>0</v>
      </c>
      <c r="BP1450" s="567">
        <f>ROUND((BP1443*BM4+BP1443*BO4),0)</f>
        <v>0</v>
      </c>
      <c r="BQ1450" s="1200" t="s">
        <v>18</v>
      </c>
      <c r="BR1450" s="760"/>
      <c r="BS1450" s="144"/>
      <c r="BT1450" s="565">
        <f>ROUND((BT1443*$BR$4+BT1443*$BT$4),0)</f>
        <v>0</v>
      </c>
      <c r="BU1450" s="567">
        <f>ROUND((BU1443*BR4+BU1443*BT4),0)</f>
        <v>0</v>
      </c>
      <c r="BV1450" s="1200" t="s">
        <v>18</v>
      </c>
      <c r="BW1450" s="760"/>
      <c r="BX1450" s="144"/>
      <c r="BY1450" s="565">
        <f>ROUND((BY1443*$BW$4+BY1443*$BY$4),0)</f>
        <v>0</v>
      </c>
      <c r="BZ1450" s="567">
        <f>ROUND((BZ1443*BW4+BZ1443*BY4),0)</f>
        <v>0</v>
      </c>
      <c r="CA1450" s="296"/>
      <c r="CB1450" s="414">
        <f>BZ1450+BU1450+BP1450</f>
        <v>0</v>
      </c>
      <c r="CC1450" s="699">
        <f>BK1450+BF1450+BA1450+AV1450+AQ1450+AL1450+AG1450+AB1450+W1450+R1450</f>
        <v>0</v>
      </c>
    </row>
    <row r="1451" spans="1:81" ht="18" customHeight="1">
      <c r="A1451" s="1180"/>
      <c r="B1451" s="1130"/>
      <c r="C1451" s="1131"/>
      <c r="D1451" s="68" t="s">
        <v>103</v>
      </c>
      <c r="E1451" s="510" t="s">
        <v>115</v>
      </c>
      <c r="F1451" s="496"/>
      <c r="G1451" s="569">
        <f>ROUND(IF(E1451="対象外",0,E1450*E5*F1399),0)</f>
        <v>0</v>
      </c>
      <c r="H1451" s="450"/>
      <c r="I1451" s="68" t="s">
        <v>103</v>
      </c>
      <c r="J1451" s="510" t="s">
        <v>115</v>
      </c>
      <c r="K1451" s="496"/>
      <c r="L1451" s="569">
        <f>ROUND(IF(J1451="対象外",0,J1450*J5*K1399),0)</f>
        <v>0</v>
      </c>
      <c r="M1451" s="450"/>
      <c r="N1451" s="68" t="s">
        <v>103</v>
      </c>
      <c r="O1451" s="510" t="s">
        <v>115</v>
      </c>
      <c r="P1451" s="496"/>
      <c r="Q1451" s="569">
        <f>ROUND(IF(O1451="対象外",0,O1450*O5*P1399),0)</f>
        <v>0</v>
      </c>
      <c r="R1451" s="520">
        <f>ROUND(IF(OR(O1451="対象外",R1449=""),0,R1449*P1399*O5),0)</f>
        <v>0</v>
      </c>
      <c r="S1451" s="68" t="s">
        <v>103</v>
      </c>
      <c r="T1451" s="510" t="s">
        <v>115</v>
      </c>
      <c r="U1451" s="496"/>
      <c r="V1451" s="569">
        <f>ROUND(IF(T1451="対象外",0,T1450*T5*U1399),0)</f>
        <v>0</v>
      </c>
      <c r="W1451" s="520">
        <f>ROUND(IF(OR(T1451="対象外",W1449=""),0,W1449*U1399*T5),0)</f>
        <v>0</v>
      </c>
      <c r="X1451" s="68" t="s">
        <v>103</v>
      </c>
      <c r="Y1451" s="510" t="s">
        <v>115</v>
      </c>
      <c r="Z1451" s="496"/>
      <c r="AA1451" s="569">
        <f>ROUND(IF(Y1451="対象外",0,Y1450*Y5*Z1399),0)</f>
        <v>0</v>
      </c>
      <c r="AB1451" s="520">
        <f>ROUND(IF(OR(Y1451="対象外",AB1449=""),0,AB1449*Z1399*Y5),0)</f>
        <v>0</v>
      </c>
      <c r="AC1451" s="68" t="s">
        <v>103</v>
      </c>
      <c r="AD1451" s="510" t="s">
        <v>115</v>
      </c>
      <c r="AE1451" s="496"/>
      <c r="AF1451" s="569">
        <f>ROUND(IF(AD1451="対象外",0,AD1450*AD5*AE1399),0)</f>
        <v>0</v>
      </c>
      <c r="AG1451" s="520">
        <f>ROUND(IF(OR(AD1451="対象外",AG1449=""),0,AG1449*AE1399*AD5),0)</f>
        <v>0</v>
      </c>
      <c r="AH1451" s="68" t="s">
        <v>103</v>
      </c>
      <c r="AI1451" s="510" t="s">
        <v>115</v>
      </c>
      <c r="AJ1451" s="496"/>
      <c r="AK1451" s="569">
        <f>ROUND(IF(AI1451="対象外",0,AI1450*AI5*AJ1399),0)</f>
        <v>0</v>
      </c>
      <c r="AL1451" s="520">
        <f>ROUND(IF(OR(AI1451="対象外",AL1449=""),0,AL1449*AJ1399*AI5),0)</f>
        <v>0</v>
      </c>
      <c r="AM1451" s="68" t="s">
        <v>103</v>
      </c>
      <c r="AN1451" s="510" t="s">
        <v>115</v>
      </c>
      <c r="AO1451" s="496"/>
      <c r="AP1451" s="569">
        <f>ROUND(IF(AN1451="対象外",0,AN1450*AN5*AO1399),0)</f>
        <v>0</v>
      </c>
      <c r="AQ1451" s="520">
        <f>ROUND(IF(OR(AN1451="対象外",AQ1449=""),0,AQ1449*AO1399*AN5),0)</f>
        <v>0</v>
      </c>
      <c r="AR1451" s="68" t="s">
        <v>103</v>
      </c>
      <c r="AS1451" s="510" t="s">
        <v>115</v>
      </c>
      <c r="AT1451" s="496"/>
      <c r="AU1451" s="569">
        <f>ROUND(IF(AS1451="対象外",0,AS1450*AS5*AT1399),0)</f>
        <v>0</v>
      </c>
      <c r="AV1451" s="520">
        <f>ROUND(IF(OR(AS1451="対象外",AV1449=""),0,AV1449*AT1399*AS5),0)</f>
        <v>0</v>
      </c>
      <c r="AW1451" s="68" t="s">
        <v>103</v>
      </c>
      <c r="AX1451" s="510" t="s">
        <v>115</v>
      </c>
      <c r="AY1451" s="496"/>
      <c r="AZ1451" s="569">
        <f>ROUND(IF(AX1451="対象外",0,AX1450*AX5*AY1399),0)</f>
        <v>0</v>
      </c>
      <c r="BA1451" s="520">
        <f>ROUND(IF(OR(AX1451="対象外",BA1449=""),0,BA1449*AY1399*AX5),0)</f>
        <v>0</v>
      </c>
      <c r="BB1451" s="68" t="s">
        <v>103</v>
      </c>
      <c r="BC1451" s="510" t="s">
        <v>115</v>
      </c>
      <c r="BD1451" s="496"/>
      <c r="BE1451" s="569">
        <f>ROUND(IF(BC1451="対象外",0,BC1450*BC5*BD1399),0)</f>
        <v>0</v>
      </c>
      <c r="BF1451" s="520">
        <f>ROUND(IF(OR(BC1451="対象外",BF1449=""),0,BF1449*BD1399*BC5),0)</f>
        <v>0</v>
      </c>
      <c r="BG1451" s="68" t="s">
        <v>103</v>
      </c>
      <c r="BH1451" s="510" t="s">
        <v>115</v>
      </c>
      <c r="BI1451" s="496"/>
      <c r="BJ1451" s="569">
        <f>ROUND(IF(BH1451="対象外",0,BH1450*BH5*BI1399),0)</f>
        <v>0</v>
      </c>
      <c r="BK1451" s="520">
        <f>ROUND(IF(OR(BH1451="対象外",BK1449=""),0,BK1449*BI1399*BH5),0)</f>
        <v>0</v>
      </c>
      <c r="BL1451" s="68" t="s">
        <v>103</v>
      </c>
      <c r="BM1451" s="510" t="s">
        <v>115</v>
      </c>
      <c r="BN1451" s="496"/>
      <c r="BO1451" s="565">
        <f>ROUND(IF(BM1451="対象",BO1443*$BM$5,0),0)</f>
        <v>0</v>
      </c>
      <c r="BP1451" s="567">
        <f>ROUND(IF(BM1451="対象外",0,BP1443*BM5),0)</f>
        <v>0</v>
      </c>
      <c r="BQ1451" s="68" t="s">
        <v>103</v>
      </c>
      <c r="BR1451" s="510" t="s">
        <v>115</v>
      </c>
      <c r="BS1451" s="496"/>
      <c r="BT1451" s="565">
        <f>ROUND(IF(BR1451="対象",BT1443*$BR$5,0),0)</f>
        <v>0</v>
      </c>
      <c r="BU1451" s="567">
        <f>ROUND(IF(BR1451="対象外",0,BU1443*BR5),0)</f>
        <v>0</v>
      </c>
      <c r="BV1451" s="68" t="s">
        <v>103</v>
      </c>
      <c r="BW1451" s="510" t="s">
        <v>115</v>
      </c>
      <c r="BX1451" s="496"/>
      <c r="BY1451" s="565">
        <f>ROUND(IF(BW1451="対象",BY1443*$BW$5,0),0)</f>
        <v>0</v>
      </c>
      <c r="BZ1451" s="567">
        <f>ROUND(IF(BW1451="対象外",0,BZ1443*BW5),0)</f>
        <v>0</v>
      </c>
      <c r="CA1451" s="296"/>
      <c r="CB1451" s="414">
        <f>BZ1451+BU1451+BP1451</f>
        <v>0</v>
      </c>
      <c r="CC1451" s="700">
        <f>BK1451+BF1451+BA1451+AV1451+AQ1451+AL1451+AG1451+AB1451+W1451+R1451</f>
        <v>0</v>
      </c>
    </row>
    <row r="1452" spans="1:81" ht="18" customHeight="1">
      <c r="A1452" s="1180"/>
      <c r="B1452" s="1130"/>
      <c r="C1452" s="1131"/>
      <c r="D1452" s="69" t="s">
        <v>102</v>
      </c>
      <c r="E1452" s="30"/>
      <c r="F1452" s="496"/>
      <c r="G1452" s="569">
        <f>ROUND(G1443*E3,0)</f>
        <v>91</v>
      </c>
      <c r="H1452" s="450"/>
      <c r="I1452" s="69" t="s">
        <v>102</v>
      </c>
      <c r="J1452" s="454"/>
      <c r="K1452" s="496"/>
      <c r="L1452" s="569">
        <f>ROUND(L1443*J3,0)</f>
        <v>91</v>
      </c>
      <c r="M1452" s="450"/>
      <c r="N1452" s="69" t="s">
        <v>102</v>
      </c>
      <c r="O1452" s="30"/>
      <c r="P1452" s="496"/>
      <c r="Q1452" s="569">
        <f>ROUND(Q1443*O3,0)</f>
        <v>91</v>
      </c>
      <c r="R1452" s="571">
        <f>ROUND(R1443*O3,0)</f>
        <v>12</v>
      </c>
      <c r="S1452" s="69" t="s">
        <v>102</v>
      </c>
      <c r="T1452" s="30"/>
      <c r="U1452" s="496"/>
      <c r="V1452" s="569">
        <f>ROUND(V1443*T3,0)</f>
        <v>91</v>
      </c>
      <c r="W1452" s="571">
        <f>ROUND(W1443*T3,0)</f>
        <v>12</v>
      </c>
      <c r="X1452" s="69" t="s">
        <v>102</v>
      </c>
      <c r="Y1452" s="30"/>
      <c r="Z1452" s="496"/>
      <c r="AA1452" s="569">
        <f>ROUND(AA1443*Y3,0)</f>
        <v>91</v>
      </c>
      <c r="AB1452" s="571">
        <f>ROUND(AB1443*Y3,0)</f>
        <v>12</v>
      </c>
      <c r="AC1452" s="69" t="s">
        <v>102</v>
      </c>
      <c r="AD1452" s="30"/>
      <c r="AE1452" s="496"/>
      <c r="AF1452" s="569">
        <f>ROUND(AF1443*AD3,0)</f>
        <v>0</v>
      </c>
      <c r="AG1452" s="571">
        <f>ROUND(AG1443*AD3,0)</f>
        <v>0</v>
      </c>
      <c r="AH1452" s="69" t="s">
        <v>102</v>
      </c>
      <c r="AI1452" s="30"/>
      <c r="AJ1452" s="496"/>
      <c r="AK1452" s="569">
        <f>ROUND(AK1443*AI3,0)</f>
        <v>0</v>
      </c>
      <c r="AL1452" s="571">
        <f>ROUND(AL1443*AI3,0)</f>
        <v>0</v>
      </c>
      <c r="AM1452" s="69" t="s">
        <v>102</v>
      </c>
      <c r="AN1452" s="30"/>
      <c r="AO1452" s="496"/>
      <c r="AP1452" s="569">
        <f>ROUND(AP1443*AN3,0)</f>
        <v>0</v>
      </c>
      <c r="AQ1452" s="571">
        <f>ROUND(AQ1443*AN3,0)</f>
        <v>0</v>
      </c>
      <c r="AR1452" s="69" t="s">
        <v>102</v>
      </c>
      <c r="AS1452" s="30"/>
      <c r="AT1452" s="496"/>
      <c r="AU1452" s="569">
        <f>ROUND(AU1443*AS3,0)</f>
        <v>0</v>
      </c>
      <c r="AV1452" s="571">
        <f>ROUND(AV1443*AS3,0)</f>
        <v>0</v>
      </c>
      <c r="AW1452" s="69" t="s">
        <v>102</v>
      </c>
      <c r="AX1452" s="30"/>
      <c r="AY1452" s="496"/>
      <c r="AZ1452" s="569">
        <f>ROUND(AZ1443*AX3,0)</f>
        <v>0</v>
      </c>
      <c r="BA1452" s="571">
        <f>ROUND(BA1443*AX3,0)</f>
        <v>0</v>
      </c>
      <c r="BB1452" s="69" t="s">
        <v>102</v>
      </c>
      <c r="BC1452" s="30"/>
      <c r="BD1452" s="496"/>
      <c r="BE1452" s="569">
        <f>ROUNDDOWN(BE1443*BC3,0)</f>
        <v>0</v>
      </c>
      <c r="BF1452" s="571">
        <f>ROUND(BF1443*BC3,0)</f>
        <v>0</v>
      </c>
      <c r="BG1452" s="69" t="s">
        <v>102</v>
      </c>
      <c r="BH1452" s="30"/>
      <c r="BI1452" s="496"/>
      <c r="BJ1452" s="569">
        <f>ROUNDDOWN(BJ1443*BH3,0)</f>
        <v>0</v>
      </c>
      <c r="BK1452" s="571">
        <f>ROUND(BK1443*BH3,0)</f>
        <v>0</v>
      </c>
      <c r="BL1452" s="69" t="s">
        <v>102</v>
      </c>
      <c r="BM1452" s="30"/>
      <c r="BN1452" s="496"/>
      <c r="BO1452" s="565">
        <f>ROUND(BO1443*$BM$3,0)</f>
        <v>0</v>
      </c>
      <c r="BP1452" s="567">
        <f>ROUND(BP1443*BM3,0)</f>
        <v>0</v>
      </c>
      <c r="BQ1452" s="69" t="s">
        <v>102</v>
      </c>
      <c r="BR1452" s="30"/>
      <c r="BS1452" s="496"/>
      <c r="BT1452" s="565">
        <f>ROUND(BT1443*$BR$3,0)</f>
        <v>0</v>
      </c>
      <c r="BU1452" s="567">
        <f>ROUND(BU1443*BR3,0)</f>
        <v>0</v>
      </c>
      <c r="BV1452" s="69" t="s">
        <v>102</v>
      </c>
      <c r="BW1452" s="30"/>
      <c r="BX1452" s="496"/>
      <c r="BY1452" s="565">
        <f>ROUND(BY1443*$BW$3,0)</f>
        <v>0</v>
      </c>
      <c r="BZ1452" s="567">
        <f>ROUND(BZ1443*BW3,0)</f>
        <v>0</v>
      </c>
      <c r="CA1452" s="297"/>
      <c r="CB1452" s="414">
        <f>BZ1452+BU1452+BP1452</f>
        <v>0</v>
      </c>
      <c r="CC1452" s="699">
        <f>BK1452+BF1452+BA1452+AV1452+AQ1452+AL1452+AG1452+AB1452+W1452+R1452</f>
        <v>36</v>
      </c>
    </row>
    <row r="1453" spans="1:81" ht="18" customHeight="1" thickBot="1">
      <c r="A1453" s="1180"/>
      <c r="B1453" s="1132"/>
      <c r="C1453" s="1133"/>
      <c r="D1453" s="70" t="s">
        <v>101</v>
      </c>
      <c r="E1453" s="511" t="s">
        <v>23</v>
      </c>
      <c r="F1453" s="497"/>
      <c r="G1453" s="570">
        <f>ROUND(IF(E1453="対象外",0,G1443*G3),0)</f>
        <v>285</v>
      </c>
      <c r="H1453" s="451"/>
      <c r="I1453" s="70" t="s">
        <v>101</v>
      </c>
      <c r="J1453" s="511" t="s">
        <v>23</v>
      </c>
      <c r="K1453" s="497"/>
      <c r="L1453" s="570">
        <f>ROUND(IF(J1453="対象外",0,L1443*L3),0)</f>
        <v>285</v>
      </c>
      <c r="M1453" s="451"/>
      <c r="N1453" s="70" t="s">
        <v>101</v>
      </c>
      <c r="O1453" s="511" t="s">
        <v>23</v>
      </c>
      <c r="P1453" s="497"/>
      <c r="Q1453" s="570">
        <f>ROUND(IF(O1453="対象外",0,Q1443*Q3),0)</f>
        <v>285</v>
      </c>
      <c r="R1453" s="572">
        <f>ROUND(IF(O1453="対象外",0,R1443*Q3),0)</f>
        <v>38</v>
      </c>
      <c r="S1453" s="70" t="s">
        <v>101</v>
      </c>
      <c r="T1453" s="511" t="s">
        <v>23</v>
      </c>
      <c r="U1453" s="497"/>
      <c r="V1453" s="570">
        <f>ROUND(IF(T1453="対象外",0,V1443*V3),0)</f>
        <v>285</v>
      </c>
      <c r="W1453" s="572">
        <f>ROUND(IF(T1453="対象外",0,W1443*V3),0)</f>
        <v>38</v>
      </c>
      <c r="X1453" s="70" t="s">
        <v>101</v>
      </c>
      <c r="Y1453" s="511" t="s">
        <v>23</v>
      </c>
      <c r="Z1453" s="497"/>
      <c r="AA1453" s="570">
        <f>ROUND(IF(Y1453="対象外",0,AA1443*AA3),0)</f>
        <v>285</v>
      </c>
      <c r="AB1453" s="572">
        <f>ROUND(IF(Y1453="対象外",0,AB1443*AA3),0)</f>
        <v>38</v>
      </c>
      <c r="AC1453" s="70" t="s">
        <v>101</v>
      </c>
      <c r="AD1453" s="511" t="s">
        <v>115</v>
      </c>
      <c r="AE1453" s="497"/>
      <c r="AF1453" s="570">
        <f>ROUND(IF(AD1453="対象外",0,AF1443*AF3),0)</f>
        <v>0</v>
      </c>
      <c r="AG1453" s="572">
        <f>ROUND(IF(AD1453="対象外",0,AG1443*AF3),0)</f>
        <v>0</v>
      </c>
      <c r="AH1453" s="70" t="s">
        <v>101</v>
      </c>
      <c r="AI1453" s="511" t="s">
        <v>115</v>
      </c>
      <c r="AJ1453" s="497"/>
      <c r="AK1453" s="570">
        <f>ROUND(IF(AI1453="対象外",0,AK1443*AK3),0)</f>
        <v>0</v>
      </c>
      <c r="AL1453" s="572">
        <f>ROUND(IF(AI1453="対象外",0,AL1443*AK3),0)</f>
        <v>0</v>
      </c>
      <c r="AM1453" s="70" t="s">
        <v>101</v>
      </c>
      <c r="AN1453" s="511" t="s">
        <v>115</v>
      </c>
      <c r="AO1453" s="497"/>
      <c r="AP1453" s="570">
        <f>ROUND(IF(AN1453="対象外",0,AP1443*AP3),0)</f>
        <v>0</v>
      </c>
      <c r="AQ1453" s="572">
        <f>ROUND(IF(AN1453="対象外",0,AQ1443*AP3),0)</f>
        <v>0</v>
      </c>
      <c r="AR1453" s="70" t="s">
        <v>101</v>
      </c>
      <c r="AS1453" s="511" t="s">
        <v>115</v>
      </c>
      <c r="AT1453" s="497"/>
      <c r="AU1453" s="570">
        <f>ROUND(IF(AS1453="対象外",0,AU1443*AU3),0)</f>
        <v>0</v>
      </c>
      <c r="AV1453" s="572">
        <f>ROUND(IF(AS1453="対象外",0,AV1443*AU3),0)</f>
        <v>0</v>
      </c>
      <c r="AW1453" s="70" t="s">
        <v>101</v>
      </c>
      <c r="AX1453" s="511" t="s">
        <v>115</v>
      </c>
      <c r="AY1453" s="497"/>
      <c r="AZ1453" s="570">
        <f>ROUND(IF(AX1453="対象外",0,AZ1443*AZ3),0)</f>
        <v>0</v>
      </c>
      <c r="BA1453" s="572">
        <f>ROUND(IF(AX1453="対象外",0,BA1443*AZ3),0)</f>
        <v>0</v>
      </c>
      <c r="BB1453" s="70" t="s">
        <v>101</v>
      </c>
      <c r="BC1453" s="511" t="s">
        <v>115</v>
      </c>
      <c r="BD1453" s="497"/>
      <c r="BE1453" s="570">
        <f>ROUNDDOWN(IF(BC1453="対象外",0,BE1443*BE3),0)</f>
        <v>0</v>
      </c>
      <c r="BF1453" s="572">
        <f>ROUND(IF(BC1453="対象外",0,BF1443*BE3),0)</f>
        <v>0</v>
      </c>
      <c r="BG1453" s="70" t="s">
        <v>101</v>
      </c>
      <c r="BH1453" s="511" t="s">
        <v>115</v>
      </c>
      <c r="BI1453" s="497"/>
      <c r="BJ1453" s="570">
        <f>ROUNDDOWN(IF(BH1453="対象外",0,BJ1443*BJ3),0)</f>
        <v>0</v>
      </c>
      <c r="BK1453" s="572">
        <f>ROUND(IF(BH1453="対象外",0,BK1443*BJ3),0)</f>
        <v>0</v>
      </c>
      <c r="BL1453" s="70" t="s">
        <v>101</v>
      </c>
      <c r="BM1453" s="511" t="s">
        <v>115</v>
      </c>
      <c r="BN1453" s="497"/>
      <c r="BO1453" s="566">
        <f>ROUND(IF(BM1453="対象",BO1443*$BO$3,0),0)</f>
        <v>0</v>
      </c>
      <c r="BP1453" s="568">
        <f>ROUND(IF(BM1453="対象外",0,BP1443*BO3),0)</f>
        <v>0</v>
      </c>
      <c r="BQ1453" s="70" t="s">
        <v>101</v>
      </c>
      <c r="BR1453" s="511" t="s">
        <v>115</v>
      </c>
      <c r="BS1453" s="497"/>
      <c r="BT1453" s="566">
        <f>ROUND(IF(BR1453="対象",BT1443*$BT$3,0),0)</f>
        <v>0</v>
      </c>
      <c r="BU1453" s="568">
        <f>ROUND(IF(BR1453="対象外",0,BU1443*BT3),0)</f>
        <v>0</v>
      </c>
      <c r="BV1453" s="70" t="s">
        <v>101</v>
      </c>
      <c r="BW1453" s="511" t="s">
        <v>115</v>
      </c>
      <c r="BX1453" s="497"/>
      <c r="BY1453" s="566">
        <f>ROUND(IF(BW1453="対象",BY1443*$BY$3,0),0)</f>
        <v>0</v>
      </c>
      <c r="BZ1453" s="568">
        <f>ROUND(IF(BW1453="対象外",0,BZ1443*BY3),0)</f>
        <v>0</v>
      </c>
      <c r="CA1453" s="298"/>
      <c r="CB1453" s="414">
        <f>BZ1453+BU1453+BP1453</f>
        <v>0</v>
      </c>
      <c r="CC1453" s="701">
        <f>BK1453+BF1453+BA1453+AV1453+AQ1453+AL1453+AG1453+AB1453+W1453+R1453</f>
        <v>114</v>
      </c>
    </row>
    <row r="1454" spans="1:81" ht="18" customHeight="1" thickBot="1">
      <c r="A1454" s="1180"/>
      <c r="B1454" s="1151" t="s">
        <v>65</v>
      </c>
      <c r="C1454" s="1152"/>
      <c r="D1454" s="71" t="s">
        <v>229</v>
      </c>
      <c r="E1454" s="11"/>
      <c r="F1454" s="599">
        <f>G1454</f>
        <v>4662</v>
      </c>
      <c r="G1454" s="554">
        <f>SUM(G1450:G1453)</f>
        <v>4662</v>
      </c>
      <c r="H1454" s="452"/>
      <c r="I1454" s="71" t="s">
        <v>229</v>
      </c>
      <c r="J1454" s="11"/>
      <c r="K1454" s="599">
        <f>L1454</f>
        <v>4662</v>
      </c>
      <c r="L1454" s="554">
        <f>SUM(L1450:L1453)</f>
        <v>4662</v>
      </c>
      <c r="M1454" s="452"/>
      <c r="N1454" s="71" t="s">
        <v>229</v>
      </c>
      <c r="O1454" s="462"/>
      <c r="P1454" s="599">
        <f>R1454+Q1454</f>
        <v>4712</v>
      </c>
      <c r="Q1454" s="524">
        <f>SUM(Q1450:Q1453)</f>
        <v>4662</v>
      </c>
      <c r="R1454" s="525">
        <f>SUM(R1450:R1453)</f>
        <v>50</v>
      </c>
      <c r="S1454" s="71" t="s">
        <v>229</v>
      </c>
      <c r="T1454" s="462"/>
      <c r="U1454" s="599">
        <f>W1454+V1454</f>
        <v>4712</v>
      </c>
      <c r="V1454" s="524">
        <f>SUM(V1450:V1453)</f>
        <v>4662</v>
      </c>
      <c r="W1454" s="525">
        <f>SUM(W1450:W1453)</f>
        <v>50</v>
      </c>
      <c r="X1454" s="71" t="s">
        <v>229</v>
      </c>
      <c r="Y1454" s="462"/>
      <c r="Z1454" s="599">
        <f>AB1454+AA1454</f>
        <v>4712</v>
      </c>
      <c r="AA1454" s="524">
        <f>SUM(AA1450:AA1453)</f>
        <v>4662</v>
      </c>
      <c r="AB1454" s="525">
        <f>SUM(AB1450:AB1453)</f>
        <v>50</v>
      </c>
      <c r="AC1454" s="71" t="s">
        <v>229</v>
      </c>
      <c r="AD1454" s="462"/>
      <c r="AE1454" s="599">
        <f>AG1454+AF1454</f>
        <v>0</v>
      </c>
      <c r="AF1454" s="524">
        <f>SUM(AF1450:AF1453)</f>
        <v>0</v>
      </c>
      <c r="AG1454" s="525">
        <f>SUM(AG1450:AG1453)</f>
        <v>0</v>
      </c>
      <c r="AH1454" s="71" t="s">
        <v>229</v>
      </c>
      <c r="AI1454" s="462"/>
      <c r="AJ1454" s="599">
        <f>AL1454+AK1454</f>
        <v>0</v>
      </c>
      <c r="AK1454" s="524">
        <f>SUM(AK1450:AK1453)</f>
        <v>0</v>
      </c>
      <c r="AL1454" s="525">
        <f>SUM(AL1450:AL1453)</f>
        <v>0</v>
      </c>
      <c r="AM1454" s="71" t="s">
        <v>229</v>
      </c>
      <c r="AN1454" s="462"/>
      <c r="AO1454" s="599">
        <f>AQ1454+AP1454</f>
        <v>0</v>
      </c>
      <c r="AP1454" s="524">
        <f>SUM(AP1450:AP1453)</f>
        <v>0</v>
      </c>
      <c r="AQ1454" s="525">
        <f>SUM(AQ1450:AQ1453)</f>
        <v>0</v>
      </c>
      <c r="AR1454" s="71" t="s">
        <v>229</v>
      </c>
      <c r="AS1454" s="462"/>
      <c r="AT1454" s="599">
        <f>AV1454+AU1454</f>
        <v>0</v>
      </c>
      <c r="AU1454" s="524">
        <f>SUM(AU1450:AU1453)</f>
        <v>0</v>
      </c>
      <c r="AV1454" s="525">
        <f>SUM(AV1450:AV1453)</f>
        <v>0</v>
      </c>
      <c r="AW1454" s="71" t="s">
        <v>229</v>
      </c>
      <c r="AX1454" s="462"/>
      <c r="AY1454" s="599">
        <f>BA1454+AZ1454</f>
        <v>0</v>
      </c>
      <c r="AZ1454" s="524">
        <f>SUM(AZ1450:AZ1453)</f>
        <v>0</v>
      </c>
      <c r="BA1454" s="525">
        <f>SUM(BA1450:BA1453)</f>
        <v>0</v>
      </c>
      <c r="BB1454" s="71" t="s">
        <v>229</v>
      </c>
      <c r="BC1454" s="462"/>
      <c r="BD1454" s="599">
        <f>BF1454+BE1454</f>
        <v>0</v>
      </c>
      <c r="BE1454" s="524">
        <f>SUM(BE1450:BE1453)</f>
        <v>0</v>
      </c>
      <c r="BF1454" s="525">
        <f>SUM(BF1450:BF1453)</f>
        <v>0</v>
      </c>
      <c r="BG1454" s="71" t="s">
        <v>229</v>
      </c>
      <c r="BH1454" s="462"/>
      <c r="BI1454" s="599">
        <f>BK1454+BJ1454</f>
        <v>0</v>
      </c>
      <c r="BJ1454" s="524">
        <f>SUM(BJ1450:BJ1453)</f>
        <v>0</v>
      </c>
      <c r="BK1454" s="525">
        <f>SUM(BK1450:BK1453)</f>
        <v>0</v>
      </c>
      <c r="BL1454" s="71" t="s">
        <v>229</v>
      </c>
      <c r="BM1454" s="462"/>
      <c r="BN1454" s="601">
        <f>BP1454+BO1454</f>
        <v>0</v>
      </c>
      <c r="BO1454" s="524">
        <f>SUM(BO1450:BO1453)</f>
        <v>0</v>
      </c>
      <c r="BP1454" s="532">
        <f>SUM(BP1450:BP1453)</f>
        <v>0</v>
      </c>
      <c r="BQ1454" s="71" t="s">
        <v>229</v>
      </c>
      <c r="BR1454" s="462"/>
      <c r="BS1454" s="601">
        <f>BU1454+BT1454</f>
        <v>0</v>
      </c>
      <c r="BT1454" s="524">
        <f>SUM(BT1450:BT1453)</f>
        <v>0</v>
      </c>
      <c r="BU1454" s="532">
        <f>SUM(BU1450:BU1453)</f>
        <v>0</v>
      </c>
      <c r="BV1454" s="71" t="s">
        <v>229</v>
      </c>
      <c r="BW1454" s="462"/>
      <c r="BX1454" s="601">
        <f>BZ1454+BY1454</f>
        <v>0</v>
      </c>
      <c r="BY1454" s="524">
        <f>SUM(BY1450:BY1453)</f>
        <v>0</v>
      </c>
      <c r="BZ1454" s="532">
        <f>SUM(BZ1450:BZ1453)</f>
        <v>0</v>
      </c>
      <c r="CA1454" s="467">
        <f>BX1454+BS1454+BN1454+BI1454+BD1454+AY1454+AT1454+AO1454+AJ1454+AE1454+Z1454+U1454+P1454+K1454+F1454</f>
        <v>23460</v>
      </c>
      <c r="CB1454" s="415">
        <f>SUM(CB1450:CB1453)</f>
        <v>0</v>
      </c>
      <c r="CC1454" s="702">
        <f>SUM(CC1450:CC1453)</f>
        <v>150</v>
      </c>
    </row>
    <row r="1455" spans="1:81" ht="18" customHeight="1" thickBot="1">
      <c r="A1455" s="1184"/>
      <c r="B1455" s="1153" t="s">
        <v>66</v>
      </c>
      <c r="C1455" s="1154"/>
      <c r="D1455" s="474" t="s">
        <v>230</v>
      </c>
      <c r="E1455" s="475"/>
      <c r="F1455" s="599">
        <f>G1455</f>
        <v>34662</v>
      </c>
      <c r="G1455" s="554">
        <f>G1454+G1443</f>
        <v>34662</v>
      </c>
      <c r="H1455" s="690"/>
      <c r="I1455" s="474" t="s">
        <v>230</v>
      </c>
      <c r="J1455" s="475"/>
      <c r="K1455" s="599">
        <f>L1455</f>
        <v>34680</v>
      </c>
      <c r="L1455" s="554">
        <f>L1454+L1443</f>
        <v>34680</v>
      </c>
      <c r="M1455" s="690"/>
      <c r="N1455" s="474" t="s">
        <v>230</v>
      </c>
      <c r="O1455" s="462"/>
      <c r="P1455" s="599">
        <f>R1455+Q1455</f>
        <v>38712</v>
      </c>
      <c r="Q1455" s="524">
        <f>Q1454+Q1443</f>
        <v>34662</v>
      </c>
      <c r="R1455" s="525">
        <f>R1454+R1443</f>
        <v>4050</v>
      </c>
      <c r="S1455" s="474" t="s">
        <v>230</v>
      </c>
      <c r="T1455" s="462"/>
      <c r="U1455" s="599">
        <f>W1455+V1455</f>
        <v>38712</v>
      </c>
      <c r="V1455" s="524">
        <f>V1454+V1443</f>
        <v>34662</v>
      </c>
      <c r="W1455" s="525">
        <f>W1454+W1443</f>
        <v>4050</v>
      </c>
      <c r="X1455" s="474" t="s">
        <v>230</v>
      </c>
      <c r="Y1455" s="462"/>
      <c r="Z1455" s="599">
        <f>AB1455+AA1455</f>
        <v>38712</v>
      </c>
      <c r="AA1455" s="524">
        <f>AA1454+AA1443</f>
        <v>34662</v>
      </c>
      <c r="AB1455" s="525">
        <f>AB1454+AB1443</f>
        <v>4050</v>
      </c>
      <c r="AC1455" s="474" t="s">
        <v>230</v>
      </c>
      <c r="AD1455" s="462"/>
      <c r="AE1455" s="599">
        <f>AG1455+AF1455</f>
        <v>0</v>
      </c>
      <c r="AF1455" s="524">
        <f>AF1454+AF1443</f>
        <v>0</v>
      </c>
      <c r="AG1455" s="525">
        <f>AG1454+AG1443</f>
        <v>0</v>
      </c>
      <c r="AH1455" s="474" t="s">
        <v>230</v>
      </c>
      <c r="AI1455" s="462"/>
      <c r="AJ1455" s="599">
        <f>AL1455+AK1455</f>
        <v>0</v>
      </c>
      <c r="AK1455" s="524">
        <f>AK1454+AK1443</f>
        <v>0</v>
      </c>
      <c r="AL1455" s="525">
        <f>AL1454+AL1443</f>
        <v>0</v>
      </c>
      <c r="AM1455" s="474" t="s">
        <v>230</v>
      </c>
      <c r="AN1455" s="462"/>
      <c r="AO1455" s="599">
        <f>AQ1455+AP1455</f>
        <v>0</v>
      </c>
      <c r="AP1455" s="524">
        <f>AP1454+AP1443</f>
        <v>0</v>
      </c>
      <c r="AQ1455" s="525">
        <f>AQ1454+AQ1443</f>
        <v>0</v>
      </c>
      <c r="AR1455" s="474" t="s">
        <v>230</v>
      </c>
      <c r="AS1455" s="462"/>
      <c r="AT1455" s="599">
        <f>AV1455+AU1455</f>
        <v>0</v>
      </c>
      <c r="AU1455" s="524">
        <f>AU1454+AU1443</f>
        <v>0</v>
      </c>
      <c r="AV1455" s="525">
        <f>AV1454+AV1443</f>
        <v>0</v>
      </c>
      <c r="AW1455" s="474" t="s">
        <v>230</v>
      </c>
      <c r="AX1455" s="462"/>
      <c r="AY1455" s="599">
        <f>BA1455+AZ1455</f>
        <v>0</v>
      </c>
      <c r="AZ1455" s="524">
        <f>AZ1454+AZ1443</f>
        <v>0</v>
      </c>
      <c r="BA1455" s="525">
        <f>BA1454+BA1443</f>
        <v>0</v>
      </c>
      <c r="BB1455" s="474" t="s">
        <v>230</v>
      </c>
      <c r="BC1455" s="462"/>
      <c r="BD1455" s="599">
        <f>BF1455+BE1455</f>
        <v>0</v>
      </c>
      <c r="BE1455" s="524">
        <f>BE1454+BE1443</f>
        <v>0</v>
      </c>
      <c r="BF1455" s="525">
        <f>BF1454+BF1443</f>
        <v>0</v>
      </c>
      <c r="BG1455" s="474" t="s">
        <v>230</v>
      </c>
      <c r="BH1455" s="462"/>
      <c r="BI1455" s="599">
        <f>BK1455+BJ1455</f>
        <v>0</v>
      </c>
      <c r="BJ1455" s="524">
        <f>BJ1454+BJ1443</f>
        <v>0</v>
      </c>
      <c r="BK1455" s="525">
        <f>BK1454+BK1443</f>
        <v>0</v>
      </c>
      <c r="BL1455" s="474" t="s">
        <v>230</v>
      </c>
      <c r="BM1455" s="462"/>
      <c r="BN1455" s="601">
        <f>BP1455+BO1455</f>
        <v>0</v>
      </c>
      <c r="BO1455" s="524">
        <f>BO1454+BO1443</f>
        <v>0</v>
      </c>
      <c r="BP1455" s="532">
        <f>BP1454+BP1443</f>
        <v>0</v>
      </c>
      <c r="BQ1455" s="474" t="s">
        <v>230</v>
      </c>
      <c r="BR1455" s="462"/>
      <c r="BS1455" s="601">
        <f>BU1455+BT1455</f>
        <v>0</v>
      </c>
      <c r="BT1455" s="524">
        <f>BT1454+BT1443</f>
        <v>0</v>
      </c>
      <c r="BU1455" s="532">
        <f>BU1454+BU1443</f>
        <v>0</v>
      </c>
      <c r="BV1455" s="474" t="s">
        <v>230</v>
      </c>
      <c r="BW1455" s="462"/>
      <c r="BX1455" s="601">
        <f>BZ1455+BY1455</f>
        <v>0</v>
      </c>
      <c r="BY1455" s="524">
        <f>BY1454+BY1443</f>
        <v>0</v>
      </c>
      <c r="BZ1455" s="532">
        <f>BZ1454+BZ1443</f>
        <v>0</v>
      </c>
      <c r="CA1455" s="467">
        <f>BX1455+BS1455+BN1455+BI1455+BD1455+AY1455+AT1455+AO1455+AJ1455+AE1455+Z1455+U1455+P1455+K1455+F1455</f>
        <v>185478</v>
      </c>
      <c r="CB1455" s="416">
        <f>CB1454+SUM(CC1414:CC1437)</f>
        <v>0</v>
      </c>
      <c r="CC1455" s="703">
        <f>CC1454+SUM(CC1399:CC1413)-CC1438</f>
        <v>12150</v>
      </c>
    </row>
    <row r="1456" spans="1:81" ht="34.799999999999997" customHeight="1" thickBot="1">
      <c r="A1456" s="493" t="s">
        <v>80</v>
      </c>
      <c r="B1456" s="1157">
        <f>職員設定!B35</f>
        <v>26</v>
      </c>
      <c r="C1456" s="1158"/>
      <c r="D1456" s="43"/>
      <c r="E1456" s="24" t="s">
        <v>4</v>
      </c>
      <c r="F1456" s="24" t="s">
        <v>33</v>
      </c>
      <c r="G1456" s="364" t="s">
        <v>51</v>
      </c>
      <c r="H1456" s="375" t="s">
        <v>165</v>
      </c>
      <c r="I1456" s="43"/>
      <c r="J1456" s="24" t="s">
        <v>4</v>
      </c>
      <c r="K1456" s="24" t="s">
        <v>33</v>
      </c>
      <c r="L1456" s="143" t="s">
        <v>51</v>
      </c>
      <c r="M1456" s="375" t="s">
        <v>165</v>
      </c>
      <c r="N1456" s="43"/>
      <c r="O1456" s="24" t="s">
        <v>4</v>
      </c>
      <c r="P1456" s="24" t="s">
        <v>78</v>
      </c>
      <c r="Q1456" s="364" t="s">
        <v>51</v>
      </c>
      <c r="R1456" s="410" t="s">
        <v>225</v>
      </c>
      <c r="S1456" s="43"/>
      <c r="T1456" s="24" t="s">
        <v>4</v>
      </c>
      <c r="U1456" s="24" t="s">
        <v>78</v>
      </c>
      <c r="V1456" s="364" t="s">
        <v>51</v>
      </c>
      <c r="W1456" s="410" t="s">
        <v>225</v>
      </c>
      <c r="X1456" s="43"/>
      <c r="Y1456" s="24" t="s">
        <v>4</v>
      </c>
      <c r="Z1456" s="24" t="s">
        <v>78</v>
      </c>
      <c r="AA1456" s="364" t="s">
        <v>51</v>
      </c>
      <c r="AB1456" s="410" t="s">
        <v>225</v>
      </c>
      <c r="AC1456" s="43"/>
      <c r="AD1456" s="24" t="s">
        <v>4</v>
      </c>
      <c r="AE1456" s="24" t="s">
        <v>78</v>
      </c>
      <c r="AF1456" s="364" t="s">
        <v>51</v>
      </c>
      <c r="AG1456" s="410" t="s">
        <v>225</v>
      </c>
      <c r="AH1456" s="43"/>
      <c r="AI1456" s="24" t="s">
        <v>4</v>
      </c>
      <c r="AJ1456" s="24" t="s">
        <v>78</v>
      </c>
      <c r="AK1456" s="364" t="s">
        <v>51</v>
      </c>
      <c r="AL1456" s="410" t="s">
        <v>225</v>
      </c>
      <c r="AM1456" s="43"/>
      <c r="AN1456" s="24" t="s">
        <v>4</v>
      </c>
      <c r="AO1456" s="24" t="s">
        <v>78</v>
      </c>
      <c r="AP1456" s="364" t="s">
        <v>51</v>
      </c>
      <c r="AQ1456" s="410" t="s">
        <v>225</v>
      </c>
      <c r="AR1456" s="43"/>
      <c r="AS1456" s="24" t="s">
        <v>4</v>
      </c>
      <c r="AT1456" s="24" t="s">
        <v>78</v>
      </c>
      <c r="AU1456" s="364" t="s">
        <v>51</v>
      </c>
      <c r="AV1456" s="410" t="s">
        <v>225</v>
      </c>
      <c r="AW1456" s="43"/>
      <c r="AX1456" s="24" t="s">
        <v>4</v>
      </c>
      <c r="AY1456" s="24" t="s">
        <v>78</v>
      </c>
      <c r="AZ1456" s="364" t="s">
        <v>51</v>
      </c>
      <c r="BA1456" s="410" t="s">
        <v>225</v>
      </c>
      <c r="BB1456" s="43"/>
      <c r="BC1456" s="24" t="s">
        <v>4</v>
      </c>
      <c r="BD1456" s="24" t="s">
        <v>78</v>
      </c>
      <c r="BE1456" s="364" t="s">
        <v>51</v>
      </c>
      <c r="BF1456" s="410" t="s">
        <v>225</v>
      </c>
      <c r="BG1456" s="43"/>
      <c r="BH1456" s="24" t="s">
        <v>4</v>
      </c>
      <c r="BI1456" s="24" t="s">
        <v>78</v>
      </c>
      <c r="BJ1456" s="364" t="s">
        <v>51</v>
      </c>
      <c r="BK1456" s="410" t="s">
        <v>225</v>
      </c>
      <c r="BL1456" s="43"/>
      <c r="BM1456" s="24" t="s">
        <v>4</v>
      </c>
      <c r="BN1456" s="24" t="s">
        <v>33</v>
      </c>
      <c r="BO1456" s="364" t="s">
        <v>51</v>
      </c>
      <c r="BP1456" s="410" t="s">
        <v>225</v>
      </c>
      <c r="BQ1456" s="43"/>
      <c r="BR1456" s="24" t="s">
        <v>4</v>
      </c>
      <c r="BS1456" s="24" t="s">
        <v>33</v>
      </c>
      <c r="BT1456" s="364" t="s">
        <v>51</v>
      </c>
      <c r="BU1456" s="410" t="s">
        <v>225</v>
      </c>
      <c r="BV1456" s="43"/>
      <c r="BW1456" s="24" t="s">
        <v>4</v>
      </c>
      <c r="BX1456" s="24" t="s">
        <v>33</v>
      </c>
      <c r="BY1456" s="364" t="s">
        <v>51</v>
      </c>
      <c r="BZ1456" s="410" t="s">
        <v>225</v>
      </c>
      <c r="CA1456" s="411" t="s">
        <v>0</v>
      </c>
      <c r="CB1456" s="412" t="s">
        <v>157</v>
      </c>
      <c r="CC1456" s="696" t="s">
        <v>225</v>
      </c>
    </row>
    <row r="1457" spans="1:81" ht="18" customHeight="1">
      <c r="A1457" s="1180" t="str">
        <f>職員設定!C35</f>
        <v>BB</v>
      </c>
      <c r="B1457" s="1159" t="s">
        <v>39</v>
      </c>
      <c r="C1457" s="1164" t="s">
        <v>2</v>
      </c>
      <c r="D1457" s="109" t="s">
        <v>37</v>
      </c>
      <c r="E1457" s="32">
        <v>170000</v>
      </c>
      <c r="F1457" s="1000">
        <f>職員設定!$D$35</f>
        <v>0.5</v>
      </c>
      <c r="G1457" s="1045">
        <f>E1459*F1457-H1457</f>
        <v>2500</v>
      </c>
      <c r="H1457" s="1095">
        <v>2500</v>
      </c>
      <c r="I1457" s="109" t="s">
        <v>37</v>
      </c>
      <c r="J1457" s="32">
        <v>170000</v>
      </c>
      <c r="K1457" s="1000">
        <f>職員設定!$D$35</f>
        <v>0.5</v>
      </c>
      <c r="L1457" s="1045">
        <f>J1459*K1457-M1457</f>
        <v>2500</v>
      </c>
      <c r="M1457" s="1095">
        <v>2500</v>
      </c>
      <c r="N1457" s="109" t="s">
        <v>37</v>
      </c>
      <c r="O1457" s="32">
        <v>170000</v>
      </c>
      <c r="P1457" s="1000">
        <f>職員設定!$D$35</f>
        <v>0.5</v>
      </c>
      <c r="Q1457" s="1045">
        <f>O1459*P1457-R1457</f>
        <v>2500</v>
      </c>
      <c r="R1457" s="970">
        <f>IF(O1457="",0,$M$1457)</f>
        <v>2500</v>
      </c>
      <c r="S1457" s="109" t="s">
        <v>37</v>
      </c>
      <c r="T1457" s="32">
        <v>170000</v>
      </c>
      <c r="U1457" s="1000">
        <f>職員設定!$D$35</f>
        <v>0.5</v>
      </c>
      <c r="V1457" s="1045">
        <f>T1459*U1457-W1457</f>
        <v>2500</v>
      </c>
      <c r="W1457" s="970">
        <f>IF(T1457="",0,$M$1457)</f>
        <v>2500</v>
      </c>
      <c r="X1457" s="109" t="s">
        <v>37</v>
      </c>
      <c r="Y1457" s="32">
        <v>170000</v>
      </c>
      <c r="Z1457" s="1000">
        <f>職員設定!$D$35</f>
        <v>0.5</v>
      </c>
      <c r="AA1457" s="1045">
        <f>Y1459*Z1457-AB1457</f>
        <v>2500</v>
      </c>
      <c r="AB1457" s="970">
        <f>IF(Y1457="",0,$M$1457)</f>
        <v>2500</v>
      </c>
      <c r="AC1457" s="109" t="s">
        <v>37</v>
      </c>
      <c r="AD1457" s="32"/>
      <c r="AE1457" s="1000">
        <f>職員設定!$D$35</f>
        <v>0.5</v>
      </c>
      <c r="AF1457" s="1045">
        <f>AD1459*AE1457-AG1457</f>
        <v>0</v>
      </c>
      <c r="AG1457" s="970">
        <f>IF(AD1457="",0,$M$1457)</f>
        <v>0</v>
      </c>
      <c r="AH1457" s="109" t="s">
        <v>37</v>
      </c>
      <c r="AI1457" s="32"/>
      <c r="AJ1457" s="1000">
        <f>職員設定!$D$35</f>
        <v>0.5</v>
      </c>
      <c r="AK1457" s="1045">
        <f>AI1459*AJ1457-AL1457</f>
        <v>0</v>
      </c>
      <c r="AL1457" s="970">
        <f>IF(AI1457="",0,$M$1457)</f>
        <v>0</v>
      </c>
      <c r="AM1457" s="109" t="s">
        <v>37</v>
      </c>
      <c r="AN1457" s="32"/>
      <c r="AO1457" s="1000">
        <f>職員設定!$D$35</f>
        <v>0.5</v>
      </c>
      <c r="AP1457" s="1045">
        <f>AN1459*AO1457-AQ1457</f>
        <v>0</v>
      </c>
      <c r="AQ1457" s="970">
        <f>IF(AN1457="",0,$M$1457)</f>
        <v>0</v>
      </c>
      <c r="AR1457" s="109" t="s">
        <v>37</v>
      </c>
      <c r="AS1457" s="32"/>
      <c r="AT1457" s="1000">
        <f>職員設定!$D$35</f>
        <v>0.5</v>
      </c>
      <c r="AU1457" s="1045">
        <f>AS1459*AT1457-AV1457</f>
        <v>0</v>
      </c>
      <c r="AV1457" s="970">
        <f>IF(AS1457="",0,$M$1457)</f>
        <v>0</v>
      </c>
      <c r="AW1457" s="109" t="s">
        <v>37</v>
      </c>
      <c r="AX1457" s="32"/>
      <c r="AY1457" s="1000">
        <f>職員設定!$D$35</f>
        <v>0.5</v>
      </c>
      <c r="AZ1457" s="1045">
        <f>AX1459*AY1457-BA1457</f>
        <v>0</v>
      </c>
      <c r="BA1457" s="970">
        <f>IF(AX1457="",0,$M$1457)</f>
        <v>0</v>
      </c>
      <c r="BB1457" s="109" t="s">
        <v>37</v>
      </c>
      <c r="BC1457" s="32"/>
      <c r="BD1457" s="1000">
        <f>職員設定!$D$35</f>
        <v>0.5</v>
      </c>
      <c r="BE1457" s="1045">
        <f>BC1459*BD1457-BF1457</f>
        <v>0</v>
      </c>
      <c r="BF1457" s="970">
        <f>IF(BC1457="",0,$M$1457)</f>
        <v>0</v>
      </c>
      <c r="BG1457" s="109" t="s">
        <v>37</v>
      </c>
      <c r="BH1457" s="32"/>
      <c r="BI1457" s="1000">
        <f>職員設定!$D$35</f>
        <v>0.5</v>
      </c>
      <c r="BJ1457" s="1045">
        <f>BH1459*BI1457-BK1457</f>
        <v>0</v>
      </c>
      <c r="BK1457" s="970">
        <f>IF(BH1457="",0,$M$1457)</f>
        <v>0</v>
      </c>
      <c r="BL1457" s="256"/>
      <c r="BM1457" s="76"/>
      <c r="BN1457" s="1000">
        <f>職員設定!$D$35</f>
        <v>0.5</v>
      </c>
      <c r="BO1457" s="983"/>
      <c r="BP1457" s="960"/>
      <c r="BQ1457" s="256"/>
      <c r="BR1457" s="76"/>
      <c r="BS1457" s="1000">
        <f>職員設定!$D$35</f>
        <v>0.5</v>
      </c>
      <c r="BT1457" s="983"/>
      <c r="BU1457" s="960"/>
      <c r="BV1457" s="256"/>
      <c r="BW1457" s="76"/>
      <c r="BX1457" s="1000">
        <f>職員設定!$D$35</f>
        <v>0.5</v>
      </c>
      <c r="BY1457" s="983"/>
      <c r="BZ1457" s="960"/>
      <c r="CA1457" s="1086">
        <f>BJ1457+BK1457+BE1457+BF1457+AZ1457+BA1457+AU1457+AV1457+AP1457+AQ1457+AK1457+AL1457+AF1457+AG1457+AA1457+AB1457+V1457+W1457+Q1457+R1457+L1457+M1457+G1457+H1457</f>
        <v>25000</v>
      </c>
      <c r="CB1457" s="1087">
        <f>H1457+M1457</f>
        <v>5000</v>
      </c>
      <c r="CC1457" s="1025">
        <f>BK1457+BF1457+BA1457+AV1457+AQ1457+AL1457+AG1457+AB1457+W1457+R1457</f>
        <v>7500</v>
      </c>
    </row>
    <row r="1458" spans="1:81" s="230" customFormat="1" ht="18" customHeight="1">
      <c r="A1458" s="1180"/>
      <c r="B1458" s="1160"/>
      <c r="C1458" s="1165"/>
      <c r="D1458" s="45" t="s">
        <v>1</v>
      </c>
      <c r="E1458" s="149">
        <f>IF(E1457&lt;&gt;"",職員設定!E35,"0")</f>
        <v>160000</v>
      </c>
      <c r="F1458" s="1001"/>
      <c r="G1458" s="1046"/>
      <c r="H1458" s="1103"/>
      <c r="I1458" s="45" t="s">
        <v>1</v>
      </c>
      <c r="J1458" s="149">
        <f>IF(J1457&lt;&gt;"",職員設定!E35,"0")</f>
        <v>160000</v>
      </c>
      <c r="K1458" s="1001"/>
      <c r="L1458" s="1046"/>
      <c r="M1458" s="1103"/>
      <c r="N1458" s="45" t="s">
        <v>1</v>
      </c>
      <c r="O1458" s="149">
        <f>IF(O1457&lt;&gt;"",職員設定!$E$35,"0")</f>
        <v>160000</v>
      </c>
      <c r="P1458" s="1001"/>
      <c r="Q1458" s="1046"/>
      <c r="R1458" s="971"/>
      <c r="S1458" s="45" t="s">
        <v>1</v>
      </c>
      <c r="T1458" s="149">
        <f>IF(T1457&lt;&gt;"",職員設定!$E$35,"0")</f>
        <v>160000</v>
      </c>
      <c r="U1458" s="1001"/>
      <c r="V1458" s="1046"/>
      <c r="W1458" s="971"/>
      <c r="X1458" s="45" t="s">
        <v>1</v>
      </c>
      <c r="Y1458" s="149">
        <f>IF(Y1457&lt;&gt;"",職員設定!$E$35,"0")</f>
        <v>160000</v>
      </c>
      <c r="Z1458" s="1001"/>
      <c r="AA1458" s="1046"/>
      <c r="AB1458" s="971"/>
      <c r="AC1458" s="45" t="s">
        <v>1</v>
      </c>
      <c r="AD1458" s="149" t="str">
        <f>IF(AD1457&lt;&gt;"",職員設定!$E$35,"0")</f>
        <v>0</v>
      </c>
      <c r="AE1458" s="1001"/>
      <c r="AF1458" s="1046"/>
      <c r="AG1458" s="971"/>
      <c r="AH1458" s="45" t="s">
        <v>1</v>
      </c>
      <c r="AI1458" s="149" t="str">
        <f>IF(AI1457&lt;&gt;"",職員設定!$E$35,"0")</f>
        <v>0</v>
      </c>
      <c r="AJ1458" s="1001"/>
      <c r="AK1458" s="1046"/>
      <c r="AL1458" s="971"/>
      <c r="AM1458" s="45" t="s">
        <v>1</v>
      </c>
      <c r="AN1458" s="149" t="str">
        <f>IF(AN1457&lt;&gt;"",職員設定!$E$35,"0")</f>
        <v>0</v>
      </c>
      <c r="AO1458" s="1001"/>
      <c r="AP1458" s="1046"/>
      <c r="AQ1458" s="971"/>
      <c r="AR1458" s="45" t="s">
        <v>1</v>
      </c>
      <c r="AS1458" s="149" t="str">
        <f>IF(AS1457&lt;&gt;"",職員設定!$E$35,"0")</f>
        <v>0</v>
      </c>
      <c r="AT1458" s="1001"/>
      <c r="AU1458" s="1046"/>
      <c r="AV1458" s="971"/>
      <c r="AW1458" s="45" t="s">
        <v>1</v>
      </c>
      <c r="AX1458" s="149" t="str">
        <f>IF(AX1457&lt;&gt;"",職員設定!$E$35,"0")</f>
        <v>0</v>
      </c>
      <c r="AY1458" s="1001"/>
      <c r="AZ1458" s="1046"/>
      <c r="BA1458" s="971"/>
      <c r="BB1458" s="45" t="s">
        <v>1</v>
      </c>
      <c r="BC1458" s="149" t="str">
        <f>IF(BC1457&lt;&gt;"",職員設定!$E$35,"0")</f>
        <v>0</v>
      </c>
      <c r="BD1458" s="1001"/>
      <c r="BE1458" s="1046"/>
      <c r="BF1458" s="971"/>
      <c r="BG1458" s="45" t="s">
        <v>1</v>
      </c>
      <c r="BH1458" s="149" t="str">
        <f>IF(BH1457&lt;&gt;"",職員設定!$E$35,"0")</f>
        <v>0</v>
      </c>
      <c r="BI1458" s="1001"/>
      <c r="BJ1458" s="1046"/>
      <c r="BK1458" s="971"/>
      <c r="BL1458" s="45"/>
      <c r="BM1458" s="149"/>
      <c r="BN1458" s="1001"/>
      <c r="BO1458" s="984"/>
      <c r="BP1458" s="954"/>
      <c r="BQ1458" s="45"/>
      <c r="BR1458" s="149"/>
      <c r="BS1458" s="1001"/>
      <c r="BT1458" s="984"/>
      <c r="BU1458" s="954"/>
      <c r="BV1458" s="45"/>
      <c r="BW1458" s="149"/>
      <c r="BX1458" s="1001"/>
      <c r="BY1458" s="984"/>
      <c r="BZ1458" s="954"/>
      <c r="CA1458" s="1080"/>
      <c r="CB1458" s="1022"/>
      <c r="CC1458" s="1026"/>
    </row>
    <row r="1459" spans="1:81" ht="18" customHeight="1" thickBot="1">
      <c r="A1459" s="1180"/>
      <c r="B1459" s="1160"/>
      <c r="C1459" s="1166"/>
      <c r="D1459" s="46" t="s">
        <v>51</v>
      </c>
      <c r="E1459" s="18">
        <f>E1457-E1458</f>
        <v>10000</v>
      </c>
      <c r="F1459" s="1001"/>
      <c r="G1459" s="1047"/>
      <c r="H1459" s="1104"/>
      <c r="I1459" s="46" t="s">
        <v>51</v>
      </c>
      <c r="J1459" s="18">
        <f>J1457-J1458</f>
        <v>10000</v>
      </c>
      <c r="K1459" s="1001"/>
      <c r="L1459" s="1047"/>
      <c r="M1459" s="1104"/>
      <c r="N1459" s="46" t="s">
        <v>51</v>
      </c>
      <c r="O1459" s="18">
        <f>O1457-O1458</f>
        <v>10000</v>
      </c>
      <c r="P1459" s="1001"/>
      <c r="Q1459" s="1047"/>
      <c r="R1459" s="972"/>
      <c r="S1459" s="46" t="s">
        <v>51</v>
      </c>
      <c r="T1459" s="18">
        <f>T1457-T1458</f>
        <v>10000</v>
      </c>
      <c r="U1459" s="1001"/>
      <c r="V1459" s="1047"/>
      <c r="W1459" s="972"/>
      <c r="X1459" s="46" t="s">
        <v>51</v>
      </c>
      <c r="Y1459" s="18">
        <f>Y1457-Y1458</f>
        <v>10000</v>
      </c>
      <c r="Z1459" s="1001"/>
      <c r="AA1459" s="1047"/>
      <c r="AB1459" s="972"/>
      <c r="AC1459" s="46" t="s">
        <v>51</v>
      </c>
      <c r="AD1459" s="18">
        <f>AD1457-AD1458</f>
        <v>0</v>
      </c>
      <c r="AE1459" s="1001"/>
      <c r="AF1459" s="1047"/>
      <c r="AG1459" s="972"/>
      <c r="AH1459" s="46" t="s">
        <v>51</v>
      </c>
      <c r="AI1459" s="18">
        <f>AI1457-AI1458</f>
        <v>0</v>
      </c>
      <c r="AJ1459" s="1001"/>
      <c r="AK1459" s="1047"/>
      <c r="AL1459" s="972"/>
      <c r="AM1459" s="46" t="s">
        <v>51</v>
      </c>
      <c r="AN1459" s="18">
        <f>AN1457-AN1458</f>
        <v>0</v>
      </c>
      <c r="AO1459" s="1001"/>
      <c r="AP1459" s="1047"/>
      <c r="AQ1459" s="972"/>
      <c r="AR1459" s="46" t="s">
        <v>51</v>
      </c>
      <c r="AS1459" s="18">
        <f>AS1457-AS1458</f>
        <v>0</v>
      </c>
      <c r="AT1459" s="1001"/>
      <c r="AU1459" s="1047"/>
      <c r="AV1459" s="972"/>
      <c r="AW1459" s="46" t="s">
        <v>51</v>
      </c>
      <c r="AX1459" s="18">
        <f>AX1457-AX1458</f>
        <v>0</v>
      </c>
      <c r="AY1459" s="1001"/>
      <c r="AZ1459" s="1047"/>
      <c r="BA1459" s="972"/>
      <c r="BB1459" s="46" t="s">
        <v>51</v>
      </c>
      <c r="BC1459" s="18">
        <f>BC1457-BC1458</f>
        <v>0</v>
      </c>
      <c r="BD1459" s="1001"/>
      <c r="BE1459" s="1047"/>
      <c r="BF1459" s="972"/>
      <c r="BG1459" s="46" t="s">
        <v>51</v>
      </c>
      <c r="BH1459" s="18">
        <f>BH1457-BH1458</f>
        <v>0</v>
      </c>
      <c r="BI1459" s="1001"/>
      <c r="BJ1459" s="1047"/>
      <c r="BK1459" s="972"/>
      <c r="BL1459" s="77"/>
      <c r="BM1459" s="78"/>
      <c r="BN1459" s="1001"/>
      <c r="BO1459" s="985"/>
      <c r="BP1459" s="955"/>
      <c r="BQ1459" s="77"/>
      <c r="BR1459" s="78"/>
      <c r="BS1459" s="1001"/>
      <c r="BT1459" s="985"/>
      <c r="BU1459" s="955"/>
      <c r="BV1459" s="77"/>
      <c r="BW1459" s="78"/>
      <c r="BX1459" s="1001"/>
      <c r="BY1459" s="985"/>
      <c r="BZ1459" s="955"/>
      <c r="CA1459" s="1081"/>
      <c r="CB1459" s="1023"/>
      <c r="CC1459" s="1027"/>
    </row>
    <row r="1460" spans="1:81" ht="18" customHeight="1">
      <c r="A1460" s="1180"/>
      <c r="B1460" s="1161"/>
      <c r="C1460" s="1167" t="str">
        <f>職員設定!$F$7</f>
        <v>資格手当</v>
      </c>
      <c r="D1460" s="44" t="s">
        <v>38</v>
      </c>
      <c r="E1460" s="32">
        <v>5000</v>
      </c>
      <c r="F1460" s="1001"/>
      <c r="G1460" s="1045">
        <f>E1462*F1457-H1460</f>
        <v>2500</v>
      </c>
      <c r="H1460" s="1095"/>
      <c r="I1460" s="44" t="s">
        <v>38</v>
      </c>
      <c r="J1460" s="32">
        <v>5000</v>
      </c>
      <c r="K1460" s="1001"/>
      <c r="L1460" s="1045">
        <f>J1462*K1457-M1460</f>
        <v>2500</v>
      </c>
      <c r="M1460" s="1095"/>
      <c r="N1460" s="44" t="s">
        <v>38</v>
      </c>
      <c r="O1460" s="32">
        <v>5000</v>
      </c>
      <c r="P1460" s="1001"/>
      <c r="Q1460" s="1045">
        <f>O1462*P1457-R1460</f>
        <v>2500</v>
      </c>
      <c r="R1460" s="970">
        <f>IF(O1457="",0,$M$1460)</f>
        <v>0</v>
      </c>
      <c r="S1460" s="44" t="s">
        <v>38</v>
      </c>
      <c r="T1460" s="32">
        <v>5000</v>
      </c>
      <c r="U1460" s="1001"/>
      <c r="V1460" s="1045">
        <f>T1462*U1457-W1460</f>
        <v>2500</v>
      </c>
      <c r="W1460" s="970">
        <f>IF(T1457="",0,$M$1460)</f>
        <v>0</v>
      </c>
      <c r="X1460" s="44" t="s">
        <v>38</v>
      </c>
      <c r="Y1460" s="32">
        <v>5000</v>
      </c>
      <c r="Z1460" s="1001"/>
      <c r="AA1460" s="1045">
        <f>Y1462*Z1457-AB1460</f>
        <v>2500</v>
      </c>
      <c r="AB1460" s="970">
        <f>IF(Y1457="",0,$M$1460)</f>
        <v>0</v>
      </c>
      <c r="AC1460" s="44" t="s">
        <v>38</v>
      </c>
      <c r="AD1460" s="32"/>
      <c r="AE1460" s="1001"/>
      <c r="AF1460" s="1045">
        <f>AD1462*AE1457-AG1460</f>
        <v>0</v>
      </c>
      <c r="AG1460" s="970">
        <f>IF(AD1457="",0,$M$1460)</f>
        <v>0</v>
      </c>
      <c r="AH1460" s="44" t="s">
        <v>38</v>
      </c>
      <c r="AI1460" s="32"/>
      <c r="AJ1460" s="1001"/>
      <c r="AK1460" s="1045">
        <f>AI1462*AJ1457-AL1460</f>
        <v>0</v>
      </c>
      <c r="AL1460" s="970">
        <f>IF(AI1457="",0,$M$1460)</f>
        <v>0</v>
      </c>
      <c r="AM1460" s="44" t="s">
        <v>38</v>
      </c>
      <c r="AN1460" s="32"/>
      <c r="AO1460" s="1001"/>
      <c r="AP1460" s="1045">
        <f>AN1462*AO1457-AQ1460</f>
        <v>0</v>
      </c>
      <c r="AQ1460" s="970">
        <f>IF(AN1457="",0,$M$1460)</f>
        <v>0</v>
      </c>
      <c r="AR1460" s="44" t="s">
        <v>38</v>
      </c>
      <c r="AS1460" s="32"/>
      <c r="AT1460" s="1001"/>
      <c r="AU1460" s="1045">
        <f>AS1462*AT1457-AV1460</f>
        <v>0</v>
      </c>
      <c r="AV1460" s="970">
        <f>IF(AS1457="",0,$M$1460)</f>
        <v>0</v>
      </c>
      <c r="AW1460" s="44" t="s">
        <v>38</v>
      </c>
      <c r="AX1460" s="32"/>
      <c r="AY1460" s="1001"/>
      <c r="AZ1460" s="1045">
        <f>AX1462*AY1457-BA1460</f>
        <v>0</v>
      </c>
      <c r="BA1460" s="970">
        <f>IF(AX1457="",0,$M$1460)</f>
        <v>0</v>
      </c>
      <c r="BB1460" s="44" t="s">
        <v>38</v>
      </c>
      <c r="BC1460" s="32"/>
      <c r="BD1460" s="1001"/>
      <c r="BE1460" s="1045">
        <f>BC1462*BD1457-BF1460</f>
        <v>0</v>
      </c>
      <c r="BF1460" s="970">
        <f>IF(BC1457="",0,$M$1460)</f>
        <v>0</v>
      </c>
      <c r="BG1460" s="44" t="s">
        <v>38</v>
      </c>
      <c r="BH1460" s="32"/>
      <c r="BI1460" s="1001"/>
      <c r="BJ1460" s="1045">
        <f>BH1462*BI1457-BK1460</f>
        <v>0</v>
      </c>
      <c r="BK1460" s="970">
        <f>IF(BH1457="",0,$M$1460)</f>
        <v>0</v>
      </c>
      <c r="BL1460" s="75"/>
      <c r="BM1460" s="76"/>
      <c r="BN1460" s="1001"/>
      <c r="BO1460" s="983"/>
      <c r="BP1460" s="960"/>
      <c r="BQ1460" s="75"/>
      <c r="BR1460" s="76"/>
      <c r="BS1460" s="1001"/>
      <c r="BT1460" s="983"/>
      <c r="BU1460" s="960"/>
      <c r="BV1460" s="75"/>
      <c r="BW1460" s="76"/>
      <c r="BX1460" s="1001"/>
      <c r="BY1460" s="983"/>
      <c r="BZ1460" s="960"/>
      <c r="CA1460" s="1003">
        <f t="shared" ref="CA1460" si="625">BJ1460+BK1460+BE1460+BF1460+AZ1460+BA1460+AU1460+AV1460+AP1460+AQ1460+AK1460+AL1460+AF1460+AG1460+AA1460+AB1460+V1460+W1460+Q1460+R1460+L1460+M1460+G1460+H1460</f>
        <v>12500</v>
      </c>
      <c r="CB1460" s="1019">
        <f t="shared" ref="CB1460" si="626">H1460+M1460</f>
        <v>0</v>
      </c>
      <c r="CC1460" s="1012">
        <f t="shared" ref="CC1460" si="627">BK1460+BF1460+BA1460+AV1460+AQ1460+AL1460+AG1460+AB1460+W1460+R1460</f>
        <v>0</v>
      </c>
    </row>
    <row r="1461" spans="1:81" s="230" customFormat="1" ht="18" customHeight="1">
      <c r="A1461" s="1180"/>
      <c r="B1461" s="1161"/>
      <c r="C1461" s="1168"/>
      <c r="D1461" s="45" t="s">
        <v>1</v>
      </c>
      <c r="E1461" s="149">
        <f>IF(E1460&lt;&gt;"",職員設定!F35,"0")</f>
        <v>0</v>
      </c>
      <c r="F1461" s="1001"/>
      <c r="G1461" s="1046"/>
      <c r="H1461" s="1103"/>
      <c r="I1461" s="45" t="s">
        <v>1</v>
      </c>
      <c r="J1461" s="149">
        <f>IF(J1460&lt;&gt;"",職員設定!F35,"0")</f>
        <v>0</v>
      </c>
      <c r="K1461" s="1001"/>
      <c r="L1461" s="1046"/>
      <c r="M1461" s="1103"/>
      <c r="N1461" s="45" t="s">
        <v>71</v>
      </c>
      <c r="O1461" s="149">
        <f>IF(O1460&lt;&gt;"",職員設定!$F$35,"0")</f>
        <v>0</v>
      </c>
      <c r="P1461" s="1001"/>
      <c r="Q1461" s="1046"/>
      <c r="R1461" s="971"/>
      <c r="S1461" s="45" t="s">
        <v>71</v>
      </c>
      <c r="T1461" s="149">
        <f>IF(T1460&lt;&gt;"",職員設定!$F$35,"0")</f>
        <v>0</v>
      </c>
      <c r="U1461" s="1001"/>
      <c r="V1461" s="1046"/>
      <c r="W1461" s="971"/>
      <c r="X1461" s="45" t="s">
        <v>71</v>
      </c>
      <c r="Y1461" s="149">
        <f>IF(Y1460&lt;&gt;"",職員設定!$F$35,"0")</f>
        <v>0</v>
      </c>
      <c r="Z1461" s="1001"/>
      <c r="AA1461" s="1046"/>
      <c r="AB1461" s="971"/>
      <c r="AC1461" s="45" t="s">
        <v>71</v>
      </c>
      <c r="AD1461" s="149" t="str">
        <f>IF(AD1460&lt;&gt;"",職員設定!$F$35,"0")</f>
        <v>0</v>
      </c>
      <c r="AE1461" s="1001"/>
      <c r="AF1461" s="1046"/>
      <c r="AG1461" s="971"/>
      <c r="AH1461" s="45" t="s">
        <v>71</v>
      </c>
      <c r="AI1461" s="149" t="str">
        <f>IF(AI1460&lt;&gt;"",職員設定!$F$35,"0")</f>
        <v>0</v>
      </c>
      <c r="AJ1461" s="1001"/>
      <c r="AK1461" s="1046"/>
      <c r="AL1461" s="971"/>
      <c r="AM1461" s="45" t="s">
        <v>71</v>
      </c>
      <c r="AN1461" s="149" t="str">
        <f>IF(AN1460&lt;&gt;"",職員設定!$F$35,"0")</f>
        <v>0</v>
      </c>
      <c r="AO1461" s="1001"/>
      <c r="AP1461" s="1046"/>
      <c r="AQ1461" s="971"/>
      <c r="AR1461" s="45" t="s">
        <v>71</v>
      </c>
      <c r="AS1461" s="149" t="str">
        <f>IF(AS1460&lt;&gt;"",職員設定!$F$35,"0")</f>
        <v>0</v>
      </c>
      <c r="AT1461" s="1001"/>
      <c r="AU1461" s="1046"/>
      <c r="AV1461" s="971"/>
      <c r="AW1461" s="45" t="s">
        <v>71</v>
      </c>
      <c r="AX1461" s="149" t="str">
        <f>IF(AX1460&lt;&gt;"",職員設定!$F$35,"0")</f>
        <v>0</v>
      </c>
      <c r="AY1461" s="1001"/>
      <c r="AZ1461" s="1046"/>
      <c r="BA1461" s="971"/>
      <c r="BB1461" s="45" t="s">
        <v>71</v>
      </c>
      <c r="BC1461" s="149" t="str">
        <f>IF(BC1460&lt;&gt;"",職員設定!$F$35,"0")</f>
        <v>0</v>
      </c>
      <c r="BD1461" s="1001"/>
      <c r="BE1461" s="1046"/>
      <c r="BF1461" s="971"/>
      <c r="BG1461" s="45" t="s">
        <v>71</v>
      </c>
      <c r="BH1461" s="149" t="str">
        <f>IF(BH1460&lt;&gt;"",職員設定!$F$35,"0")</f>
        <v>0</v>
      </c>
      <c r="BI1461" s="1001"/>
      <c r="BJ1461" s="1046"/>
      <c r="BK1461" s="971"/>
      <c r="BL1461" s="45"/>
      <c r="BM1461" s="149"/>
      <c r="BN1461" s="1001"/>
      <c r="BO1461" s="984"/>
      <c r="BP1461" s="954"/>
      <c r="BQ1461" s="45"/>
      <c r="BR1461" s="149"/>
      <c r="BS1461" s="1001"/>
      <c r="BT1461" s="984"/>
      <c r="BU1461" s="954"/>
      <c r="BV1461" s="45"/>
      <c r="BW1461" s="149"/>
      <c r="BX1461" s="1001"/>
      <c r="BY1461" s="984"/>
      <c r="BZ1461" s="954"/>
      <c r="CA1461" s="1004"/>
      <c r="CB1461" s="1020"/>
      <c r="CC1461" s="1013"/>
    </row>
    <row r="1462" spans="1:81" ht="18" customHeight="1" thickBot="1">
      <c r="A1462" s="1180"/>
      <c r="B1462" s="1161"/>
      <c r="C1462" s="1169"/>
      <c r="D1462" s="46" t="s">
        <v>51</v>
      </c>
      <c r="E1462" s="18">
        <f>E1460-E1461</f>
        <v>5000</v>
      </c>
      <c r="F1462" s="1001"/>
      <c r="G1462" s="1047"/>
      <c r="H1462" s="1104"/>
      <c r="I1462" s="46" t="s">
        <v>51</v>
      </c>
      <c r="J1462" s="18">
        <f>J1460-J1461</f>
        <v>5000</v>
      </c>
      <c r="K1462" s="1001"/>
      <c r="L1462" s="1047"/>
      <c r="M1462" s="1104"/>
      <c r="N1462" s="46" t="s">
        <v>51</v>
      </c>
      <c r="O1462" s="18">
        <f>O1460-O1461</f>
        <v>5000</v>
      </c>
      <c r="P1462" s="1001"/>
      <c r="Q1462" s="1047"/>
      <c r="R1462" s="972"/>
      <c r="S1462" s="46" t="s">
        <v>51</v>
      </c>
      <c r="T1462" s="18">
        <f>T1460-T1461</f>
        <v>5000</v>
      </c>
      <c r="U1462" s="1001"/>
      <c r="V1462" s="1047"/>
      <c r="W1462" s="972"/>
      <c r="X1462" s="46" t="s">
        <v>51</v>
      </c>
      <c r="Y1462" s="18">
        <f>Y1460-Y1461</f>
        <v>5000</v>
      </c>
      <c r="Z1462" s="1001"/>
      <c r="AA1462" s="1047"/>
      <c r="AB1462" s="972"/>
      <c r="AC1462" s="46" t="s">
        <v>51</v>
      </c>
      <c r="AD1462" s="18">
        <f>AD1460-AD1461</f>
        <v>0</v>
      </c>
      <c r="AE1462" s="1001"/>
      <c r="AF1462" s="1047"/>
      <c r="AG1462" s="972"/>
      <c r="AH1462" s="46" t="s">
        <v>51</v>
      </c>
      <c r="AI1462" s="18">
        <f>AI1460-AI1461</f>
        <v>0</v>
      </c>
      <c r="AJ1462" s="1001"/>
      <c r="AK1462" s="1047"/>
      <c r="AL1462" s="972"/>
      <c r="AM1462" s="46" t="s">
        <v>51</v>
      </c>
      <c r="AN1462" s="18">
        <f>AN1460-AN1461</f>
        <v>0</v>
      </c>
      <c r="AO1462" s="1001"/>
      <c r="AP1462" s="1047"/>
      <c r="AQ1462" s="972"/>
      <c r="AR1462" s="46" t="s">
        <v>51</v>
      </c>
      <c r="AS1462" s="18">
        <f>AS1460-AS1461</f>
        <v>0</v>
      </c>
      <c r="AT1462" s="1001"/>
      <c r="AU1462" s="1047"/>
      <c r="AV1462" s="972"/>
      <c r="AW1462" s="46" t="s">
        <v>51</v>
      </c>
      <c r="AX1462" s="18">
        <f>AX1460-AX1461</f>
        <v>0</v>
      </c>
      <c r="AY1462" s="1001"/>
      <c r="AZ1462" s="1047"/>
      <c r="BA1462" s="972"/>
      <c r="BB1462" s="46" t="s">
        <v>51</v>
      </c>
      <c r="BC1462" s="18">
        <f>BC1460-BC1461</f>
        <v>0</v>
      </c>
      <c r="BD1462" s="1001"/>
      <c r="BE1462" s="1047"/>
      <c r="BF1462" s="972"/>
      <c r="BG1462" s="46" t="s">
        <v>51</v>
      </c>
      <c r="BH1462" s="18">
        <f>BH1460-BH1461</f>
        <v>0</v>
      </c>
      <c r="BI1462" s="1001"/>
      <c r="BJ1462" s="1047"/>
      <c r="BK1462" s="972"/>
      <c r="BL1462" s="77"/>
      <c r="BM1462" s="78"/>
      <c r="BN1462" s="1001"/>
      <c r="BO1462" s="985"/>
      <c r="BP1462" s="955"/>
      <c r="BQ1462" s="77"/>
      <c r="BR1462" s="78"/>
      <c r="BS1462" s="1001"/>
      <c r="BT1462" s="985"/>
      <c r="BU1462" s="955"/>
      <c r="BV1462" s="77"/>
      <c r="BW1462" s="78"/>
      <c r="BX1462" s="1001"/>
      <c r="BY1462" s="985"/>
      <c r="BZ1462" s="955"/>
      <c r="CA1462" s="1005"/>
      <c r="CB1462" s="1021"/>
      <c r="CC1462" s="1014"/>
    </row>
    <row r="1463" spans="1:81" ht="18" customHeight="1">
      <c r="A1463" s="1180"/>
      <c r="B1463" s="1161"/>
      <c r="C1463" s="1170" t="str">
        <f>職員設定!$G$7</f>
        <v>役職手当</v>
      </c>
      <c r="D1463" s="44" t="s">
        <v>38</v>
      </c>
      <c r="E1463" s="32"/>
      <c r="F1463" s="1001"/>
      <c r="G1463" s="1045">
        <f>E1465*F1457-H1463</f>
        <v>0</v>
      </c>
      <c r="H1463" s="1095"/>
      <c r="I1463" s="44" t="s">
        <v>38</v>
      </c>
      <c r="J1463" s="32"/>
      <c r="K1463" s="1001"/>
      <c r="L1463" s="1045">
        <f>J1465*K1457-M1463</f>
        <v>0</v>
      </c>
      <c r="M1463" s="1095"/>
      <c r="N1463" s="44" t="s">
        <v>38</v>
      </c>
      <c r="O1463" s="32"/>
      <c r="P1463" s="1001"/>
      <c r="Q1463" s="1045">
        <f>O1465*P1457-R1463</f>
        <v>0</v>
      </c>
      <c r="R1463" s="970">
        <f>IF(O1457="",0,$M$1463)</f>
        <v>0</v>
      </c>
      <c r="S1463" s="44" t="s">
        <v>38</v>
      </c>
      <c r="T1463" s="32"/>
      <c r="U1463" s="1001"/>
      <c r="V1463" s="1045">
        <f>T1465*U1457-W1463</f>
        <v>0</v>
      </c>
      <c r="W1463" s="970">
        <f>IF(T1457="",0,$M$1463)</f>
        <v>0</v>
      </c>
      <c r="X1463" s="44" t="s">
        <v>38</v>
      </c>
      <c r="Y1463" s="32"/>
      <c r="Z1463" s="1001"/>
      <c r="AA1463" s="1045">
        <f>Y1465*Z1457-AB1463</f>
        <v>0</v>
      </c>
      <c r="AB1463" s="970">
        <f>IF(Y1457="",0,$M$1463)</f>
        <v>0</v>
      </c>
      <c r="AC1463" s="44" t="s">
        <v>38</v>
      </c>
      <c r="AD1463" s="32"/>
      <c r="AE1463" s="1001"/>
      <c r="AF1463" s="1045">
        <f>AD1465*AE1457-AG1463</f>
        <v>0</v>
      </c>
      <c r="AG1463" s="970">
        <f>IF(AD1457="",0,$M$1463)</f>
        <v>0</v>
      </c>
      <c r="AH1463" s="44" t="s">
        <v>38</v>
      </c>
      <c r="AI1463" s="32"/>
      <c r="AJ1463" s="1001"/>
      <c r="AK1463" s="1045">
        <f>AI1465*AJ1457-AL1463</f>
        <v>0</v>
      </c>
      <c r="AL1463" s="970">
        <f>IF(AI1457="",0,$M$1463)</f>
        <v>0</v>
      </c>
      <c r="AM1463" s="44" t="s">
        <v>38</v>
      </c>
      <c r="AN1463" s="32"/>
      <c r="AO1463" s="1001"/>
      <c r="AP1463" s="1045">
        <f>AN1465*AO1457-AQ1463</f>
        <v>0</v>
      </c>
      <c r="AQ1463" s="970">
        <f>IF(AN1457="",0,$M$1463)</f>
        <v>0</v>
      </c>
      <c r="AR1463" s="44" t="s">
        <v>38</v>
      </c>
      <c r="AS1463" s="32"/>
      <c r="AT1463" s="1001"/>
      <c r="AU1463" s="1045">
        <f>AS1465*AT1457-AV1463</f>
        <v>0</v>
      </c>
      <c r="AV1463" s="970">
        <f>IF(AS1457="",0,$M$1463)</f>
        <v>0</v>
      </c>
      <c r="AW1463" s="44" t="s">
        <v>38</v>
      </c>
      <c r="AX1463" s="32"/>
      <c r="AY1463" s="1001"/>
      <c r="AZ1463" s="1045">
        <f>AX1465*AY1457-BA1463</f>
        <v>0</v>
      </c>
      <c r="BA1463" s="970">
        <f>IF(AX1457="",0,$M$1463)</f>
        <v>0</v>
      </c>
      <c r="BB1463" s="44" t="s">
        <v>38</v>
      </c>
      <c r="BC1463" s="32"/>
      <c r="BD1463" s="1001"/>
      <c r="BE1463" s="1045">
        <f>BC1465*BD1457-BF1463</f>
        <v>0</v>
      </c>
      <c r="BF1463" s="970">
        <f>IF(BC1457="",0,$M$1463)</f>
        <v>0</v>
      </c>
      <c r="BG1463" s="44" t="s">
        <v>38</v>
      </c>
      <c r="BH1463" s="32"/>
      <c r="BI1463" s="1001"/>
      <c r="BJ1463" s="1045">
        <f>BH1465*BI1457-BK1463</f>
        <v>0</v>
      </c>
      <c r="BK1463" s="970">
        <f>IF(BH1457="",0,$M$1463)</f>
        <v>0</v>
      </c>
      <c r="BL1463" s="75"/>
      <c r="BM1463" s="76"/>
      <c r="BN1463" s="1001"/>
      <c r="BO1463" s="983"/>
      <c r="BP1463" s="960"/>
      <c r="BQ1463" s="75"/>
      <c r="BR1463" s="76"/>
      <c r="BS1463" s="1001"/>
      <c r="BT1463" s="983"/>
      <c r="BU1463" s="960"/>
      <c r="BV1463" s="75"/>
      <c r="BW1463" s="76"/>
      <c r="BX1463" s="1001"/>
      <c r="BY1463" s="983"/>
      <c r="BZ1463" s="960"/>
      <c r="CA1463" s="1003">
        <f t="shared" ref="CA1463" si="628">BJ1463+BK1463+BE1463+BF1463+AZ1463+BA1463+AU1463+AV1463+AP1463+AQ1463+AK1463+AL1463+AF1463+AG1463+AA1463+AB1463+V1463+W1463+Q1463+R1463+L1463+M1463+G1463+H1463</f>
        <v>0</v>
      </c>
      <c r="CB1463" s="1019">
        <f t="shared" ref="CB1463" si="629">H1463+M1463</f>
        <v>0</v>
      </c>
      <c r="CC1463" s="1018">
        <f t="shared" ref="CC1463" si="630">BK1463+BF1463+BA1463+AV1463+AQ1463+AL1463+AG1463+AB1463+W1463+R1463</f>
        <v>0</v>
      </c>
    </row>
    <row r="1464" spans="1:81" s="230" customFormat="1" ht="18" customHeight="1">
      <c r="A1464" s="1180"/>
      <c r="B1464" s="1161"/>
      <c r="C1464" s="1140"/>
      <c r="D1464" s="45" t="s">
        <v>1</v>
      </c>
      <c r="E1464" s="149" t="str">
        <f>IF(E1463&lt;&gt;"",職員設定!G35,"0")</f>
        <v>0</v>
      </c>
      <c r="F1464" s="1001"/>
      <c r="G1464" s="1046"/>
      <c r="H1464" s="1103"/>
      <c r="I1464" s="45" t="s">
        <v>1</v>
      </c>
      <c r="J1464" s="149" t="str">
        <f>IF(J1463&lt;&gt;"",職員設定!G35,"0")</f>
        <v>0</v>
      </c>
      <c r="K1464" s="1001"/>
      <c r="L1464" s="1046"/>
      <c r="M1464" s="1103"/>
      <c r="N1464" s="45" t="s">
        <v>71</v>
      </c>
      <c r="O1464" s="149" t="str">
        <f>IF(O1463&lt;&gt;"",職員設定!$G$35,"0")</f>
        <v>0</v>
      </c>
      <c r="P1464" s="1001"/>
      <c r="Q1464" s="1046"/>
      <c r="R1464" s="971"/>
      <c r="S1464" s="45" t="s">
        <v>71</v>
      </c>
      <c r="T1464" s="149" t="str">
        <f>IF(T1463&lt;&gt;"",職員設定!$G$35,"0")</f>
        <v>0</v>
      </c>
      <c r="U1464" s="1001"/>
      <c r="V1464" s="1046"/>
      <c r="W1464" s="971"/>
      <c r="X1464" s="45" t="s">
        <v>71</v>
      </c>
      <c r="Y1464" s="149" t="str">
        <f>IF(Y1463&lt;&gt;"",職員設定!$G$35,"0")</f>
        <v>0</v>
      </c>
      <c r="Z1464" s="1001"/>
      <c r="AA1464" s="1046"/>
      <c r="AB1464" s="971"/>
      <c r="AC1464" s="45" t="s">
        <v>71</v>
      </c>
      <c r="AD1464" s="149" t="str">
        <f>IF(AD1463&lt;&gt;"",職員設定!$G$35,"0")</f>
        <v>0</v>
      </c>
      <c r="AE1464" s="1001"/>
      <c r="AF1464" s="1046"/>
      <c r="AG1464" s="971"/>
      <c r="AH1464" s="45" t="s">
        <v>71</v>
      </c>
      <c r="AI1464" s="149" t="str">
        <f>IF(AI1463&lt;&gt;"",職員設定!$G$35,"0")</f>
        <v>0</v>
      </c>
      <c r="AJ1464" s="1001"/>
      <c r="AK1464" s="1046"/>
      <c r="AL1464" s="971"/>
      <c r="AM1464" s="45" t="s">
        <v>71</v>
      </c>
      <c r="AN1464" s="149" t="str">
        <f>IF(AN1463&lt;&gt;"",職員設定!$G$35,"0")</f>
        <v>0</v>
      </c>
      <c r="AO1464" s="1001"/>
      <c r="AP1464" s="1046"/>
      <c r="AQ1464" s="971"/>
      <c r="AR1464" s="45" t="s">
        <v>71</v>
      </c>
      <c r="AS1464" s="149" t="str">
        <f>IF(AS1463&lt;&gt;"",職員設定!$G$35,"0")</f>
        <v>0</v>
      </c>
      <c r="AT1464" s="1001"/>
      <c r="AU1464" s="1046"/>
      <c r="AV1464" s="971"/>
      <c r="AW1464" s="45" t="s">
        <v>71</v>
      </c>
      <c r="AX1464" s="149" t="str">
        <f>IF(AX1463&lt;&gt;"",職員設定!$G$35,"0")</f>
        <v>0</v>
      </c>
      <c r="AY1464" s="1001"/>
      <c r="AZ1464" s="1046"/>
      <c r="BA1464" s="971"/>
      <c r="BB1464" s="45" t="s">
        <v>71</v>
      </c>
      <c r="BC1464" s="149" t="str">
        <f>IF(BC1463&lt;&gt;"",職員設定!$G$35,"0")</f>
        <v>0</v>
      </c>
      <c r="BD1464" s="1001"/>
      <c r="BE1464" s="1046"/>
      <c r="BF1464" s="971"/>
      <c r="BG1464" s="45" t="s">
        <v>71</v>
      </c>
      <c r="BH1464" s="149" t="str">
        <f>IF(BH1463&lt;&gt;"",職員設定!$G$35,"0")</f>
        <v>0</v>
      </c>
      <c r="BI1464" s="1001"/>
      <c r="BJ1464" s="1046"/>
      <c r="BK1464" s="971"/>
      <c r="BL1464" s="45"/>
      <c r="BM1464" s="149"/>
      <c r="BN1464" s="1001"/>
      <c r="BO1464" s="984"/>
      <c r="BP1464" s="954"/>
      <c r="BQ1464" s="45"/>
      <c r="BR1464" s="149"/>
      <c r="BS1464" s="1001"/>
      <c r="BT1464" s="984"/>
      <c r="BU1464" s="954"/>
      <c r="BV1464" s="45"/>
      <c r="BW1464" s="149"/>
      <c r="BX1464" s="1001"/>
      <c r="BY1464" s="984"/>
      <c r="BZ1464" s="954"/>
      <c r="CA1464" s="1004"/>
      <c r="CB1464" s="1020"/>
      <c r="CC1464" s="1013"/>
    </row>
    <row r="1465" spans="1:81" ht="18" customHeight="1" thickBot="1">
      <c r="A1465" s="1180"/>
      <c r="B1465" s="1161"/>
      <c r="C1465" s="1141"/>
      <c r="D1465" s="46" t="s">
        <v>51</v>
      </c>
      <c r="E1465" s="18">
        <f>E1463-E1464</f>
        <v>0</v>
      </c>
      <c r="F1465" s="1001"/>
      <c r="G1465" s="1047"/>
      <c r="H1465" s="1104"/>
      <c r="I1465" s="46" t="s">
        <v>51</v>
      </c>
      <c r="J1465" s="18">
        <f>J1463-J1464</f>
        <v>0</v>
      </c>
      <c r="K1465" s="1001"/>
      <c r="L1465" s="1047"/>
      <c r="M1465" s="1104"/>
      <c r="N1465" s="46" t="s">
        <v>51</v>
      </c>
      <c r="O1465" s="18">
        <f>O1463-O1464</f>
        <v>0</v>
      </c>
      <c r="P1465" s="1001"/>
      <c r="Q1465" s="1047"/>
      <c r="R1465" s="972"/>
      <c r="S1465" s="46" t="s">
        <v>51</v>
      </c>
      <c r="T1465" s="18">
        <f>T1463-T1464</f>
        <v>0</v>
      </c>
      <c r="U1465" s="1001"/>
      <c r="V1465" s="1047"/>
      <c r="W1465" s="972"/>
      <c r="X1465" s="46" t="s">
        <v>51</v>
      </c>
      <c r="Y1465" s="18">
        <f>Y1463-Y1464</f>
        <v>0</v>
      </c>
      <c r="Z1465" s="1001"/>
      <c r="AA1465" s="1047"/>
      <c r="AB1465" s="972"/>
      <c r="AC1465" s="46" t="s">
        <v>51</v>
      </c>
      <c r="AD1465" s="18">
        <f>AD1463-AD1464</f>
        <v>0</v>
      </c>
      <c r="AE1465" s="1001"/>
      <c r="AF1465" s="1047"/>
      <c r="AG1465" s="972"/>
      <c r="AH1465" s="46" t="s">
        <v>51</v>
      </c>
      <c r="AI1465" s="18">
        <f>AI1463-AI1464</f>
        <v>0</v>
      </c>
      <c r="AJ1465" s="1001"/>
      <c r="AK1465" s="1047"/>
      <c r="AL1465" s="972"/>
      <c r="AM1465" s="46" t="s">
        <v>51</v>
      </c>
      <c r="AN1465" s="18">
        <f>AN1463-AN1464</f>
        <v>0</v>
      </c>
      <c r="AO1465" s="1001"/>
      <c r="AP1465" s="1047"/>
      <c r="AQ1465" s="972"/>
      <c r="AR1465" s="46" t="s">
        <v>51</v>
      </c>
      <c r="AS1465" s="18">
        <f>AS1463-AS1464</f>
        <v>0</v>
      </c>
      <c r="AT1465" s="1001"/>
      <c r="AU1465" s="1047"/>
      <c r="AV1465" s="972"/>
      <c r="AW1465" s="46" t="s">
        <v>51</v>
      </c>
      <c r="AX1465" s="18">
        <f>AX1463-AX1464</f>
        <v>0</v>
      </c>
      <c r="AY1465" s="1001"/>
      <c r="AZ1465" s="1047"/>
      <c r="BA1465" s="972"/>
      <c r="BB1465" s="46" t="s">
        <v>51</v>
      </c>
      <c r="BC1465" s="18">
        <f>BC1463-BC1464</f>
        <v>0</v>
      </c>
      <c r="BD1465" s="1001"/>
      <c r="BE1465" s="1047"/>
      <c r="BF1465" s="972"/>
      <c r="BG1465" s="46" t="s">
        <v>51</v>
      </c>
      <c r="BH1465" s="18">
        <f>BH1463-BH1464</f>
        <v>0</v>
      </c>
      <c r="BI1465" s="1001"/>
      <c r="BJ1465" s="1047"/>
      <c r="BK1465" s="972"/>
      <c r="BL1465" s="77"/>
      <c r="BM1465" s="78"/>
      <c r="BN1465" s="1001"/>
      <c r="BO1465" s="985"/>
      <c r="BP1465" s="955"/>
      <c r="BQ1465" s="77"/>
      <c r="BR1465" s="78"/>
      <c r="BS1465" s="1001"/>
      <c r="BT1465" s="985"/>
      <c r="BU1465" s="955"/>
      <c r="BV1465" s="77"/>
      <c r="BW1465" s="78"/>
      <c r="BX1465" s="1001"/>
      <c r="BY1465" s="985"/>
      <c r="BZ1465" s="955"/>
      <c r="CA1465" s="1005"/>
      <c r="CB1465" s="1021"/>
      <c r="CC1465" s="1014"/>
    </row>
    <row r="1466" spans="1:81" ht="18" customHeight="1">
      <c r="A1466" s="1180"/>
      <c r="B1466" s="1161"/>
      <c r="C1466" s="1170" t="str">
        <f>職員設定!$H$7</f>
        <v>調整手当</v>
      </c>
      <c r="D1466" s="44" t="s">
        <v>38</v>
      </c>
      <c r="E1466" s="32"/>
      <c r="F1466" s="1001"/>
      <c r="G1466" s="1045">
        <f>E1468*F1457-H1466</f>
        <v>0</v>
      </c>
      <c r="H1466" s="1095"/>
      <c r="I1466" s="44" t="s">
        <v>38</v>
      </c>
      <c r="J1466" s="32"/>
      <c r="K1466" s="1001"/>
      <c r="L1466" s="1045">
        <f>J1468*K1457-M1466</f>
        <v>0</v>
      </c>
      <c r="M1466" s="1095"/>
      <c r="N1466" s="44" t="s">
        <v>38</v>
      </c>
      <c r="O1466" s="32"/>
      <c r="P1466" s="1001"/>
      <c r="Q1466" s="1045">
        <f>O1468*P1457-R1466</f>
        <v>0</v>
      </c>
      <c r="R1466" s="970">
        <f>IF(O1457="",0,$M$1466)</f>
        <v>0</v>
      </c>
      <c r="S1466" s="44" t="s">
        <v>38</v>
      </c>
      <c r="T1466" s="32"/>
      <c r="U1466" s="1001"/>
      <c r="V1466" s="1045">
        <f>T1468*U1457-W1466</f>
        <v>0</v>
      </c>
      <c r="W1466" s="970">
        <f>IF(T1457="",0,$M$1466)</f>
        <v>0</v>
      </c>
      <c r="X1466" s="44" t="s">
        <v>38</v>
      </c>
      <c r="Y1466" s="32"/>
      <c r="Z1466" s="1001"/>
      <c r="AA1466" s="1045">
        <f>Y1468*Z1457-AB1466</f>
        <v>0</v>
      </c>
      <c r="AB1466" s="970">
        <f>IF(Y1457="",0,$M$1466)</f>
        <v>0</v>
      </c>
      <c r="AC1466" s="44" t="s">
        <v>38</v>
      </c>
      <c r="AD1466" s="32"/>
      <c r="AE1466" s="1001"/>
      <c r="AF1466" s="1045">
        <f>AD1468*AE1457-AG1466</f>
        <v>0</v>
      </c>
      <c r="AG1466" s="970">
        <f>IF(AD1457="",0,$M$1466)</f>
        <v>0</v>
      </c>
      <c r="AH1466" s="44" t="s">
        <v>38</v>
      </c>
      <c r="AI1466" s="32"/>
      <c r="AJ1466" s="1001"/>
      <c r="AK1466" s="1045">
        <f>AI1468*AJ1457-AL1466</f>
        <v>0</v>
      </c>
      <c r="AL1466" s="970">
        <f>IF(AI1457="",0,$M$1466)</f>
        <v>0</v>
      </c>
      <c r="AM1466" s="44" t="s">
        <v>38</v>
      </c>
      <c r="AN1466" s="32"/>
      <c r="AO1466" s="1001"/>
      <c r="AP1466" s="1045">
        <f>AN1468*AO1457-AQ1466</f>
        <v>0</v>
      </c>
      <c r="AQ1466" s="970">
        <f>IF(AN1457="",0,$M$1466)</f>
        <v>0</v>
      </c>
      <c r="AR1466" s="44" t="s">
        <v>38</v>
      </c>
      <c r="AS1466" s="32"/>
      <c r="AT1466" s="1001"/>
      <c r="AU1466" s="1045">
        <f>AS1468*AT1457-AV1466</f>
        <v>0</v>
      </c>
      <c r="AV1466" s="970">
        <f>IF(AS1457="",0,$M$1466)</f>
        <v>0</v>
      </c>
      <c r="AW1466" s="44" t="s">
        <v>38</v>
      </c>
      <c r="AX1466" s="32"/>
      <c r="AY1466" s="1001"/>
      <c r="AZ1466" s="1045">
        <f>AX1468*AY1457-BA1466</f>
        <v>0</v>
      </c>
      <c r="BA1466" s="970">
        <f>IF(AX1457="",0,$M$1466)</f>
        <v>0</v>
      </c>
      <c r="BB1466" s="44" t="s">
        <v>38</v>
      </c>
      <c r="BC1466" s="32"/>
      <c r="BD1466" s="1001"/>
      <c r="BE1466" s="1045">
        <f>BC1468*BD1457-BF1466</f>
        <v>0</v>
      </c>
      <c r="BF1466" s="970">
        <f>IF(BC1457="",0,$M$1466)</f>
        <v>0</v>
      </c>
      <c r="BG1466" s="44" t="s">
        <v>38</v>
      </c>
      <c r="BH1466" s="32"/>
      <c r="BI1466" s="1001"/>
      <c r="BJ1466" s="1045">
        <f>BH1468*BI1457-BK1466</f>
        <v>0</v>
      </c>
      <c r="BK1466" s="970">
        <f>IF(BH1457="",0,$M$1466)</f>
        <v>0</v>
      </c>
      <c r="BL1466" s="75"/>
      <c r="BM1466" s="76"/>
      <c r="BN1466" s="1001"/>
      <c r="BO1466" s="983"/>
      <c r="BP1466" s="960"/>
      <c r="BQ1466" s="75"/>
      <c r="BR1466" s="76"/>
      <c r="BS1466" s="1001"/>
      <c r="BT1466" s="983"/>
      <c r="BU1466" s="960"/>
      <c r="BV1466" s="75"/>
      <c r="BW1466" s="76"/>
      <c r="BX1466" s="1001"/>
      <c r="BY1466" s="983"/>
      <c r="BZ1466" s="960"/>
      <c r="CA1466" s="1003">
        <f t="shared" ref="CA1466" si="631">BJ1466+BK1466+BE1466+BF1466+AZ1466+BA1466+AU1466+AV1466+AP1466+AQ1466+AK1466+AL1466+AF1466+AG1466+AA1466+AB1466+V1466+W1466+Q1466+R1466+L1466+M1466+G1466+H1466</f>
        <v>0</v>
      </c>
      <c r="CB1466" s="1019">
        <f t="shared" ref="CB1466" si="632">H1466+M1466</f>
        <v>0</v>
      </c>
      <c r="CC1466" s="1018">
        <f t="shared" ref="CC1466" si="633">BK1466+BF1466+BA1466+AV1466+AQ1466+AL1466+AG1466+AB1466+W1466+R1466</f>
        <v>0</v>
      </c>
    </row>
    <row r="1467" spans="1:81" s="230" customFormat="1" ht="18" customHeight="1">
      <c r="A1467" s="1180"/>
      <c r="B1467" s="1162"/>
      <c r="C1467" s="1140"/>
      <c r="D1467" s="45" t="s">
        <v>1</v>
      </c>
      <c r="E1467" s="149" t="str">
        <f>IF(E1466&lt;&gt;"",職員設定!H35,"0")</f>
        <v>0</v>
      </c>
      <c r="F1467" s="1001"/>
      <c r="G1467" s="1046"/>
      <c r="H1467" s="1103"/>
      <c r="I1467" s="45" t="s">
        <v>1</v>
      </c>
      <c r="J1467" s="149" t="str">
        <f>IF(J1466&lt;&gt;"",職員設定!H35,"0")</f>
        <v>0</v>
      </c>
      <c r="K1467" s="1001"/>
      <c r="L1467" s="1046"/>
      <c r="M1467" s="1103"/>
      <c r="N1467" s="45" t="s">
        <v>71</v>
      </c>
      <c r="O1467" s="149" t="str">
        <f>IF(O1466&lt;&gt;"",職員設定!$H$35,"0")</f>
        <v>0</v>
      </c>
      <c r="P1467" s="1001"/>
      <c r="Q1467" s="1046"/>
      <c r="R1467" s="971"/>
      <c r="S1467" s="45" t="s">
        <v>71</v>
      </c>
      <c r="T1467" s="149" t="str">
        <f>IF(T1466&lt;&gt;"",職員設定!$H$35,"0")</f>
        <v>0</v>
      </c>
      <c r="U1467" s="1001"/>
      <c r="V1467" s="1046"/>
      <c r="W1467" s="971"/>
      <c r="X1467" s="45" t="s">
        <v>71</v>
      </c>
      <c r="Y1467" s="149" t="str">
        <f>IF(Y1466&lt;&gt;"",職員設定!$H$35,"0")</f>
        <v>0</v>
      </c>
      <c r="Z1467" s="1001"/>
      <c r="AA1467" s="1046"/>
      <c r="AB1467" s="971"/>
      <c r="AC1467" s="45" t="s">
        <v>71</v>
      </c>
      <c r="AD1467" s="149" t="str">
        <f>IF(AD1466&lt;&gt;"",職員設定!$H$35,"0")</f>
        <v>0</v>
      </c>
      <c r="AE1467" s="1001"/>
      <c r="AF1467" s="1046"/>
      <c r="AG1467" s="971"/>
      <c r="AH1467" s="45" t="s">
        <v>71</v>
      </c>
      <c r="AI1467" s="149" t="str">
        <f>IF(AI1466&lt;&gt;"",職員設定!$H$35,"0")</f>
        <v>0</v>
      </c>
      <c r="AJ1467" s="1001"/>
      <c r="AK1467" s="1046"/>
      <c r="AL1467" s="971"/>
      <c r="AM1467" s="45" t="s">
        <v>71</v>
      </c>
      <c r="AN1467" s="149" t="str">
        <f>IF(AN1466&lt;&gt;"",職員設定!$H$35,"0")</f>
        <v>0</v>
      </c>
      <c r="AO1467" s="1001"/>
      <c r="AP1467" s="1046"/>
      <c r="AQ1467" s="971"/>
      <c r="AR1467" s="45" t="s">
        <v>71</v>
      </c>
      <c r="AS1467" s="149" t="str">
        <f>IF(AS1466&lt;&gt;"",職員設定!$H$35,"0")</f>
        <v>0</v>
      </c>
      <c r="AT1467" s="1001"/>
      <c r="AU1467" s="1046"/>
      <c r="AV1467" s="971"/>
      <c r="AW1467" s="45" t="s">
        <v>71</v>
      </c>
      <c r="AX1467" s="149" t="str">
        <f>IF(AX1466&lt;&gt;"",職員設定!$H$35,"0")</f>
        <v>0</v>
      </c>
      <c r="AY1467" s="1001"/>
      <c r="AZ1467" s="1046"/>
      <c r="BA1467" s="971"/>
      <c r="BB1467" s="45" t="s">
        <v>71</v>
      </c>
      <c r="BC1467" s="149" t="str">
        <f>IF(BC1466&lt;&gt;"",職員設定!$H$35,"0")</f>
        <v>0</v>
      </c>
      <c r="BD1467" s="1001"/>
      <c r="BE1467" s="1046"/>
      <c r="BF1467" s="971"/>
      <c r="BG1467" s="45" t="s">
        <v>71</v>
      </c>
      <c r="BH1467" s="149" t="str">
        <f>IF(BH1466&lt;&gt;"",職員設定!$H$35,"0")</f>
        <v>0</v>
      </c>
      <c r="BI1467" s="1001"/>
      <c r="BJ1467" s="1046"/>
      <c r="BK1467" s="971"/>
      <c r="BL1467" s="45"/>
      <c r="BM1467" s="149"/>
      <c r="BN1467" s="1001"/>
      <c r="BO1467" s="984"/>
      <c r="BP1467" s="954"/>
      <c r="BQ1467" s="45"/>
      <c r="BR1467" s="149"/>
      <c r="BS1467" s="1001"/>
      <c r="BT1467" s="984"/>
      <c r="BU1467" s="954"/>
      <c r="BV1467" s="45"/>
      <c r="BW1467" s="149"/>
      <c r="BX1467" s="1001"/>
      <c r="BY1467" s="984"/>
      <c r="BZ1467" s="954"/>
      <c r="CA1467" s="1004"/>
      <c r="CB1467" s="1020"/>
      <c r="CC1467" s="1013"/>
    </row>
    <row r="1468" spans="1:81" ht="18" customHeight="1" thickBot="1">
      <c r="A1468" s="1180"/>
      <c r="B1468" s="1162"/>
      <c r="C1468" s="1141"/>
      <c r="D1468" s="46" t="s">
        <v>51</v>
      </c>
      <c r="E1468" s="18">
        <f>E1466-E1467</f>
        <v>0</v>
      </c>
      <c r="F1468" s="1001"/>
      <c r="G1468" s="1047"/>
      <c r="H1468" s="1104"/>
      <c r="I1468" s="46" t="s">
        <v>51</v>
      </c>
      <c r="J1468" s="18">
        <f>J1466-J1467</f>
        <v>0</v>
      </c>
      <c r="K1468" s="1001"/>
      <c r="L1468" s="1047"/>
      <c r="M1468" s="1104"/>
      <c r="N1468" s="46" t="s">
        <v>51</v>
      </c>
      <c r="O1468" s="18">
        <f>O1466-O1467</f>
        <v>0</v>
      </c>
      <c r="P1468" s="1001"/>
      <c r="Q1468" s="1047"/>
      <c r="R1468" s="972"/>
      <c r="S1468" s="46" t="s">
        <v>51</v>
      </c>
      <c r="T1468" s="18">
        <f>T1466-T1467</f>
        <v>0</v>
      </c>
      <c r="U1468" s="1001"/>
      <c r="V1468" s="1047"/>
      <c r="W1468" s="972"/>
      <c r="X1468" s="46" t="s">
        <v>51</v>
      </c>
      <c r="Y1468" s="18">
        <f>Y1466-Y1467</f>
        <v>0</v>
      </c>
      <c r="Z1468" s="1001"/>
      <c r="AA1468" s="1047"/>
      <c r="AB1468" s="972"/>
      <c r="AC1468" s="46" t="s">
        <v>51</v>
      </c>
      <c r="AD1468" s="18">
        <f>AD1466-AD1467</f>
        <v>0</v>
      </c>
      <c r="AE1468" s="1001"/>
      <c r="AF1468" s="1047"/>
      <c r="AG1468" s="972"/>
      <c r="AH1468" s="46" t="s">
        <v>51</v>
      </c>
      <c r="AI1468" s="18">
        <f>AI1466-AI1467</f>
        <v>0</v>
      </c>
      <c r="AJ1468" s="1001"/>
      <c r="AK1468" s="1047"/>
      <c r="AL1468" s="972"/>
      <c r="AM1468" s="46" t="s">
        <v>51</v>
      </c>
      <c r="AN1468" s="18">
        <f>AN1466-AN1467</f>
        <v>0</v>
      </c>
      <c r="AO1468" s="1001"/>
      <c r="AP1468" s="1047"/>
      <c r="AQ1468" s="972"/>
      <c r="AR1468" s="46" t="s">
        <v>51</v>
      </c>
      <c r="AS1468" s="18">
        <f>AS1466-AS1467</f>
        <v>0</v>
      </c>
      <c r="AT1468" s="1001"/>
      <c r="AU1468" s="1047"/>
      <c r="AV1468" s="972"/>
      <c r="AW1468" s="46" t="s">
        <v>51</v>
      </c>
      <c r="AX1468" s="18">
        <f>AX1466-AX1467</f>
        <v>0</v>
      </c>
      <c r="AY1468" s="1001"/>
      <c r="AZ1468" s="1047"/>
      <c r="BA1468" s="972"/>
      <c r="BB1468" s="46" t="s">
        <v>51</v>
      </c>
      <c r="BC1468" s="18">
        <f>BC1466-BC1467</f>
        <v>0</v>
      </c>
      <c r="BD1468" s="1001"/>
      <c r="BE1468" s="1047"/>
      <c r="BF1468" s="972"/>
      <c r="BG1468" s="46" t="s">
        <v>51</v>
      </c>
      <c r="BH1468" s="18">
        <f>BH1466-BH1467</f>
        <v>0</v>
      </c>
      <c r="BI1468" s="1001"/>
      <c r="BJ1468" s="1047"/>
      <c r="BK1468" s="972"/>
      <c r="BL1468" s="77"/>
      <c r="BM1468" s="78"/>
      <c r="BN1468" s="1001"/>
      <c r="BO1468" s="985"/>
      <c r="BP1468" s="955"/>
      <c r="BQ1468" s="77"/>
      <c r="BR1468" s="78"/>
      <c r="BS1468" s="1001"/>
      <c r="BT1468" s="985"/>
      <c r="BU1468" s="955"/>
      <c r="BV1468" s="77"/>
      <c r="BW1468" s="78"/>
      <c r="BX1468" s="1001"/>
      <c r="BY1468" s="985"/>
      <c r="BZ1468" s="955"/>
      <c r="CA1468" s="1005"/>
      <c r="CB1468" s="1021"/>
      <c r="CC1468" s="1014"/>
    </row>
    <row r="1469" spans="1:81" ht="18" customHeight="1">
      <c r="A1469" s="1180"/>
      <c r="B1469" s="1162"/>
      <c r="C1469" s="1140" t="str">
        <f>職員設定!$I$7</f>
        <v>名称</v>
      </c>
      <c r="D1469" s="44" t="s">
        <v>38</v>
      </c>
      <c r="E1469" s="32"/>
      <c r="F1469" s="1001"/>
      <c r="G1469" s="1046">
        <f>E1471*F1457-H1469</f>
        <v>0</v>
      </c>
      <c r="H1469" s="1095"/>
      <c r="I1469" s="44" t="s">
        <v>38</v>
      </c>
      <c r="J1469" s="32"/>
      <c r="K1469" s="1001"/>
      <c r="L1469" s="1046">
        <f>J1471*K1457-M1469</f>
        <v>0</v>
      </c>
      <c r="M1469" s="1095"/>
      <c r="N1469" s="48" t="s">
        <v>38</v>
      </c>
      <c r="O1469" s="33"/>
      <c r="P1469" s="1001"/>
      <c r="Q1469" s="1046">
        <f>O1471*P1457-R1469</f>
        <v>0</v>
      </c>
      <c r="R1469" s="970">
        <f>IF(O1457="",0,$M$1469)</f>
        <v>0</v>
      </c>
      <c r="S1469" s="48" t="s">
        <v>38</v>
      </c>
      <c r="T1469" s="33"/>
      <c r="U1469" s="1001"/>
      <c r="V1469" s="1046">
        <f>T1471*U1457-W1469</f>
        <v>0</v>
      </c>
      <c r="W1469" s="970">
        <f>IF(T1457="",0,$M$1469)</f>
        <v>0</v>
      </c>
      <c r="X1469" s="48" t="s">
        <v>38</v>
      </c>
      <c r="Y1469" s="33"/>
      <c r="Z1469" s="1001"/>
      <c r="AA1469" s="1046">
        <f>Y1471*Z1457-AB1469</f>
        <v>0</v>
      </c>
      <c r="AB1469" s="970">
        <f>IF(Y1457="",0,$M$1469)</f>
        <v>0</v>
      </c>
      <c r="AC1469" s="48" t="s">
        <v>38</v>
      </c>
      <c r="AD1469" s="33"/>
      <c r="AE1469" s="1001"/>
      <c r="AF1469" s="1046">
        <f>AD1471*AE1457-AG1469</f>
        <v>0</v>
      </c>
      <c r="AG1469" s="970">
        <f>IF(AD1457="",0,$M$1469)</f>
        <v>0</v>
      </c>
      <c r="AH1469" s="48" t="s">
        <v>38</v>
      </c>
      <c r="AI1469" s="33"/>
      <c r="AJ1469" s="1001"/>
      <c r="AK1469" s="1046">
        <f>AI1471*AJ1457-AL1469</f>
        <v>0</v>
      </c>
      <c r="AL1469" s="970">
        <f>IF(AI1457="",0,$M$1469)</f>
        <v>0</v>
      </c>
      <c r="AM1469" s="48" t="s">
        <v>38</v>
      </c>
      <c r="AN1469" s="33"/>
      <c r="AO1469" s="1001"/>
      <c r="AP1469" s="1046">
        <f>AN1471*AO1457-AQ1469</f>
        <v>0</v>
      </c>
      <c r="AQ1469" s="970">
        <f>IF(AN1457="",0,$M$1469)</f>
        <v>0</v>
      </c>
      <c r="AR1469" s="48" t="s">
        <v>38</v>
      </c>
      <c r="AS1469" s="33"/>
      <c r="AT1469" s="1001"/>
      <c r="AU1469" s="1046">
        <f>AS1471*AT1457-AV1469</f>
        <v>0</v>
      </c>
      <c r="AV1469" s="970">
        <f>IF(AS1457="",0,$M$1469)</f>
        <v>0</v>
      </c>
      <c r="AW1469" s="48" t="s">
        <v>38</v>
      </c>
      <c r="AX1469" s="33"/>
      <c r="AY1469" s="1001"/>
      <c r="AZ1469" s="1046">
        <f>AX1471*AY1457-BA1469</f>
        <v>0</v>
      </c>
      <c r="BA1469" s="970">
        <f>IF(AX1457="",0,$M$1469)</f>
        <v>0</v>
      </c>
      <c r="BB1469" s="48" t="s">
        <v>38</v>
      </c>
      <c r="BC1469" s="33"/>
      <c r="BD1469" s="1001"/>
      <c r="BE1469" s="1046">
        <f>BC1471*BD1457-BF1469</f>
        <v>0</v>
      </c>
      <c r="BF1469" s="970">
        <f>IF(BC1457="",0,$M$1469)</f>
        <v>0</v>
      </c>
      <c r="BG1469" s="48" t="s">
        <v>38</v>
      </c>
      <c r="BH1469" s="33"/>
      <c r="BI1469" s="1001"/>
      <c r="BJ1469" s="1046">
        <f>BH1471*BI1457-BK1469</f>
        <v>0</v>
      </c>
      <c r="BK1469" s="970">
        <f>IF(BH1457="",0,$M$1469)</f>
        <v>0</v>
      </c>
      <c r="BL1469" s="75"/>
      <c r="BM1469" s="76"/>
      <c r="BN1469" s="1001"/>
      <c r="BO1469" s="984"/>
      <c r="BP1469" s="960"/>
      <c r="BQ1469" s="75"/>
      <c r="BR1469" s="76"/>
      <c r="BS1469" s="1001"/>
      <c r="BT1469" s="984"/>
      <c r="BU1469" s="960"/>
      <c r="BV1469" s="75"/>
      <c r="BW1469" s="76"/>
      <c r="BX1469" s="1001"/>
      <c r="BY1469" s="984"/>
      <c r="BZ1469" s="960"/>
      <c r="CA1469" s="1003">
        <f t="shared" ref="CA1469" si="634">BJ1469+BK1469+BE1469+BF1469+AZ1469+BA1469+AU1469+AV1469+AP1469+AQ1469+AK1469+AL1469+AF1469+AG1469+AA1469+AB1469+V1469+W1469+Q1469+R1469+L1469+M1469+G1469+H1469</f>
        <v>0</v>
      </c>
      <c r="CB1469" s="1019">
        <f t="shared" ref="CB1469" si="635">H1469+M1469</f>
        <v>0</v>
      </c>
      <c r="CC1469" s="1018">
        <f>BK1469+BF1469+BA1469+AV1469+AQ1469+AL1469+AG1469+AB1469+W1469+R1469</f>
        <v>0</v>
      </c>
    </row>
    <row r="1470" spans="1:81" s="230" customFormat="1" ht="18" customHeight="1">
      <c r="A1470" s="1180"/>
      <c r="B1470" s="1162"/>
      <c r="C1470" s="1140"/>
      <c r="D1470" s="45" t="s">
        <v>1</v>
      </c>
      <c r="E1470" s="149" t="str">
        <f>IF(E1469&lt;&gt;"",職員設定!I35,"0")</f>
        <v>0</v>
      </c>
      <c r="F1470" s="1001"/>
      <c r="G1470" s="1046"/>
      <c r="H1470" s="1103"/>
      <c r="I1470" s="45" t="s">
        <v>1</v>
      </c>
      <c r="J1470" s="149" t="str">
        <f>IF(J1469&lt;&gt;"",職員設定!I35,"0")</f>
        <v>0</v>
      </c>
      <c r="K1470" s="1001"/>
      <c r="L1470" s="1046"/>
      <c r="M1470" s="1103"/>
      <c r="N1470" s="45" t="s">
        <v>71</v>
      </c>
      <c r="O1470" s="149" t="str">
        <f>IF(O1469&lt;&gt;"",職員設定!$I$35,"0")</f>
        <v>0</v>
      </c>
      <c r="P1470" s="1001"/>
      <c r="Q1470" s="1046"/>
      <c r="R1470" s="971"/>
      <c r="S1470" s="45" t="s">
        <v>71</v>
      </c>
      <c r="T1470" s="149" t="str">
        <f>IF(T1469&lt;&gt;"",職員設定!$I$35,"0")</f>
        <v>0</v>
      </c>
      <c r="U1470" s="1001"/>
      <c r="V1470" s="1046"/>
      <c r="W1470" s="971"/>
      <c r="X1470" s="45" t="s">
        <v>71</v>
      </c>
      <c r="Y1470" s="149" t="str">
        <f>IF(Y1469&lt;&gt;"",職員設定!$I$35,"0")</f>
        <v>0</v>
      </c>
      <c r="Z1470" s="1001"/>
      <c r="AA1470" s="1046"/>
      <c r="AB1470" s="971"/>
      <c r="AC1470" s="45" t="s">
        <v>71</v>
      </c>
      <c r="AD1470" s="149" t="str">
        <f>IF(AD1469&lt;&gt;"",職員設定!$I$35,"0")</f>
        <v>0</v>
      </c>
      <c r="AE1470" s="1001"/>
      <c r="AF1470" s="1046"/>
      <c r="AG1470" s="971"/>
      <c r="AH1470" s="45" t="s">
        <v>71</v>
      </c>
      <c r="AI1470" s="149" t="str">
        <f>IF(AI1469&lt;&gt;"",職員設定!$I$35,"0")</f>
        <v>0</v>
      </c>
      <c r="AJ1470" s="1001"/>
      <c r="AK1470" s="1046"/>
      <c r="AL1470" s="971"/>
      <c r="AM1470" s="45" t="s">
        <v>71</v>
      </c>
      <c r="AN1470" s="149" t="str">
        <f>IF(AN1469&lt;&gt;"",職員設定!$I$35,"0")</f>
        <v>0</v>
      </c>
      <c r="AO1470" s="1001"/>
      <c r="AP1470" s="1046"/>
      <c r="AQ1470" s="971"/>
      <c r="AR1470" s="45" t="s">
        <v>71</v>
      </c>
      <c r="AS1470" s="149" t="str">
        <f>IF(AS1469&lt;&gt;"",職員設定!$I$35,"0")</f>
        <v>0</v>
      </c>
      <c r="AT1470" s="1001"/>
      <c r="AU1470" s="1046"/>
      <c r="AV1470" s="971"/>
      <c r="AW1470" s="45" t="s">
        <v>71</v>
      </c>
      <c r="AX1470" s="149" t="str">
        <f>IF(AX1469&lt;&gt;"",職員設定!$I$35,"0")</f>
        <v>0</v>
      </c>
      <c r="AY1470" s="1001"/>
      <c r="AZ1470" s="1046"/>
      <c r="BA1470" s="971"/>
      <c r="BB1470" s="45" t="s">
        <v>71</v>
      </c>
      <c r="BC1470" s="149" t="str">
        <f>IF(BC1469&lt;&gt;"",職員設定!$I$35,"0")</f>
        <v>0</v>
      </c>
      <c r="BD1470" s="1001"/>
      <c r="BE1470" s="1046"/>
      <c r="BF1470" s="971"/>
      <c r="BG1470" s="45" t="s">
        <v>71</v>
      </c>
      <c r="BH1470" s="149" t="str">
        <f>IF(BH1469&lt;&gt;"",職員設定!$I$35,"0")</f>
        <v>0</v>
      </c>
      <c r="BI1470" s="1001"/>
      <c r="BJ1470" s="1046"/>
      <c r="BK1470" s="971"/>
      <c r="BL1470" s="45"/>
      <c r="BM1470" s="149"/>
      <c r="BN1470" s="1001"/>
      <c r="BO1470" s="984"/>
      <c r="BP1470" s="954"/>
      <c r="BQ1470" s="45"/>
      <c r="BR1470" s="149"/>
      <c r="BS1470" s="1001"/>
      <c r="BT1470" s="984"/>
      <c r="BU1470" s="954"/>
      <c r="BV1470" s="45"/>
      <c r="BW1470" s="149"/>
      <c r="BX1470" s="1001"/>
      <c r="BY1470" s="984"/>
      <c r="BZ1470" s="954"/>
      <c r="CA1470" s="1004"/>
      <c r="CB1470" s="1020"/>
      <c r="CC1470" s="1013"/>
    </row>
    <row r="1471" spans="1:81" ht="18" customHeight="1" thickBot="1">
      <c r="A1471" s="1180"/>
      <c r="B1471" s="1163"/>
      <c r="C1471" s="1141"/>
      <c r="D1471" s="46" t="s">
        <v>51</v>
      </c>
      <c r="E1471" s="18">
        <f>E1469-E1470</f>
        <v>0</v>
      </c>
      <c r="F1471" s="1001"/>
      <c r="G1471" s="1047"/>
      <c r="H1471" s="1104"/>
      <c r="I1471" s="46" t="s">
        <v>51</v>
      </c>
      <c r="J1471" s="18">
        <f>J1469-J1470</f>
        <v>0</v>
      </c>
      <c r="K1471" s="1001"/>
      <c r="L1471" s="1047"/>
      <c r="M1471" s="1104"/>
      <c r="N1471" s="46" t="s">
        <v>51</v>
      </c>
      <c r="O1471" s="18">
        <f>O1469-O1470</f>
        <v>0</v>
      </c>
      <c r="P1471" s="1001"/>
      <c r="Q1471" s="1047"/>
      <c r="R1471" s="972"/>
      <c r="S1471" s="46" t="s">
        <v>51</v>
      </c>
      <c r="T1471" s="18">
        <f>T1469-T1470</f>
        <v>0</v>
      </c>
      <c r="U1471" s="1001"/>
      <c r="V1471" s="1047"/>
      <c r="W1471" s="972"/>
      <c r="X1471" s="46" t="s">
        <v>51</v>
      </c>
      <c r="Y1471" s="18">
        <f>Y1469-Y1470</f>
        <v>0</v>
      </c>
      <c r="Z1471" s="1001"/>
      <c r="AA1471" s="1047"/>
      <c r="AB1471" s="972"/>
      <c r="AC1471" s="46" t="s">
        <v>51</v>
      </c>
      <c r="AD1471" s="18">
        <f>AD1469-AD1470</f>
        <v>0</v>
      </c>
      <c r="AE1471" s="1001"/>
      <c r="AF1471" s="1047"/>
      <c r="AG1471" s="972"/>
      <c r="AH1471" s="46" t="s">
        <v>51</v>
      </c>
      <c r="AI1471" s="18">
        <f>AI1469-AI1470</f>
        <v>0</v>
      </c>
      <c r="AJ1471" s="1001"/>
      <c r="AK1471" s="1047"/>
      <c r="AL1471" s="972"/>
      <c r="AM1471" s="46" t="s">
        <v>51</v>
      </c>
      <c r="AN1471" s="18">
        <f>AN1469-AN1470</f>
        <v>0</v>
      </c>
      <c r="AO1471" s="1001"/>
      <c r="AP1471" s="1047"/>
      <c r="AQ1471" s="972"/>
      <c r="AR1471" s="46" t="s">
        <v>51</v>
      </c>
      <c r="AS1471" s="18">
        <f>AS1469-AS1470</f>
        <v>0</v>
      </c>
      <c r="AT1471" s="1001"/>
      <c r="AU1471" s="1047"/>
      <c r="AV1471" s="972"/>
      <c r="AW1471" s="46" t="s">
        <v>51</v>
      </c>
      <c r="AX1471" s="18">
        <f>AX1469-AX1470</f>
        <v>0</v>
      </c>
      <c r="AY1471" s="1001"/>
      <c r="AZ1471" s="1047"/>
      <c r="BA1471" s="972"/>
      <c r="BB1471" s="46" t="s">
        <v>51</v>
      </c>
      <c r="BC1471" s="18">
        <f>BC1469-BC1470</f>
        <v>0</v>
      </c>
      <c r="BD1471" s="1001"/>
      <c r="BE1471" s="1047"/>
      <c r="BF1471" s="972"/>
      <c r="BG1471" s="46" t="s">
        <v>51</v>
      </c>
      <c r="BH1471" s="18">
        <f>BH1469-BH1470</f>
        <v>0</v>
      </c>
      <c r="BI1471" s="1001"/>
      <c r="BJ1471" s="1047"/>
      <c r="BK1471" s="972"/>
      <c r="BL1471" s="77"/>
      <c r="BM1471" s="78"/>
      <c r="BN1471" s="1001"/>
      <c r="BO1471" s="985"/>
      <c r="BP1471" s="955"/>
      <c r="BQ1471" s="77"/>
      <c r="BR1471" s="78"/>
      <c r="BS1471" s="1001"/>
      <c r="BT1471" s="985"/>
      <c r="BU1471" s="955"/>
      <c r="BV1471" s="77"/>
      <c r="BW1471" s="78"/>
      <c r="BX1471" s="1001"/>
      <c r="BY1471" s="985"/>
      <c r="BZ1471" s="955"/>
      <c r="CA1471" s="1005"/>
      <c r="CB1471" s="1021"/>
      <c r="CC1471" s="1014"/>
    </row>
    <row r="1472" spans="1:81" ht="18" customHeight="1">
      <c r="A1472" s="1180"/>
      <c r="B1472" s="1142" t="s">
        <v>53</v>
      </c>
      <c r="C1472" s="1177" t="str">
        <f>職員設定!$J$7</f>
        <v>名称</v>
      </c>
      <c r="D1472" s="44" t="s">
        <v>48</v>
      </c>
      <c r="E1472" s="32"/>
      <c r="F1472" s="1001"/>
      <c r="G1472" s="1045">
        <f>E1475*F1457-H1472</f>
        <v>0</v>
      </c>
      <c r="H1472" s="1095"/>
      <c r="I1472" s="44" t="s">
        <v>48</v>
      </c>
      <c r="J1472" s="32"/>
      <c r="K1472" s="1001"/>
      <c r="L1472" s="1045">
        <f>J1475*K1457-M1472</f>
        <v>0</v>
      </c>
      <c r="M1472" s="1095"/>
      <c r="N1472" s="44" t="s">
        <v>48</v>
      </c>
      <c r="O1472" s="32"/>
      <c r="P1472" s="1001"/>
      <c r="Q1472" s="1045">
        <f>O1475*P1457-R1472</f>
        <v>0</v>
      </c>
      <c r="R1472" s="986"/>
      <c r="S1472" s="44" t="s">
        <v>48</v>
      </c>
      <c r="T1472" s="32"/>
      <c r="U1472" s="1001"/>
      <c r="V1472" s="1045">
        <f>T1475*U1457-W1472</f>
        <v>0</v>
      </c>
      <c r="W1472" s="986"/>
      <c r="X1472" s="44" t="s">
        <v>48</v>
      </c>
      <c r="Y1472" s="32"/>
      <c r="Z1472" s="1001"/>
      <c r="AA1472" s="1045">
        <f>Y1475*Z1457-AB1472</f>
        <v>0</v>
      </c>
      <c r="AB1472" s="986"/>
      <c r="AC1472" s="44" t="s">
        <v>48</v>
      </c>
      <c r="AD1472" s="32"/>
      <c r="AE1472" s="1001"/>
      <c r="AF1472" s="1045">
        <f>AD1475*AE1457-AG1472</f>
        <v>0</v>
      </c>
      <c r="AG1472" s="986"/>
      <c r="AH1472" s="44" t="s">
        <v>48</v>
      </c>
      <c r="AI1472" s="32"/>
      <c r="AJ1472" s="1001"/>
      <c r="AK1472" s="1045">
        <f>AI1475*AJ1457-AL1472</f>
        <v>0</v>
      </c>
      <c r="AL1472" s="986"/>
      <c r="AM1472" s="44" t="s">
        <v>48</v>
      </c>
      <c r="AN1472" s="32"/>
      <c r="AO1472" s="1001"/>
      <c r="AP1472" s="1045">
        <f>AN1475*AO1457-AQ1472</f>
        <v>0</v>
      </c>
      <c r="AQ1472" s="986"/>
      <c r="AR1472" s="44" t="s">
        <v>48</v>
      </c>
      <c r="AS1472" s="32"/>
      <c r="AT1472" s="1001"/>
      <c r="AU1472" s="1045">
        <f>AS1475*AT1457-AV1472</f>
        <v>0</v>
      </c>
      <c r="AV1472" s="986"/>
      <c r="AW1472" s="44" t="s">
        <v>48</v>
      </c>
      <c r="AX1472" s="32"/>
      <c r="AY1472" s="1001"/>
      <c r="AZ1472" s="1045">
        <f>AX1475*AY1457-BA1472</f>
        <v>0</v>
      </c>
      <c r="BA1472" s="986"/>
      <c r="BB1472" s="44" t="s">
        <v>48</v>
      </c>
      <c r="BC1472" s="32"/>
      <c r="BD1472" s="1001"/>
      <c r="BE1472" s="1045">
        <f>BC1475*BD1457-BF1472</f>
        <v>0</v>
      </c>
      <c r="BF1472" s="986"/>
      <c r="BG1472" s="44" t="s">
        <v>48</v>
      </c>
      <c r="BH1472" s="32"/>
      <c r="BI1472" s="1001"/>
      <c r="BJ1472" s="1045">
        <f>BH1475*BI1457-BK1472</f>
        <v>0</v>
      </c>
      <c r="BK1472" s="986"/>
      <c r="BL1472" s="409" t="s">
        <v>206</v>
      </c>
      <c r="BM1472" s="32"/>
      <c r="BN1472" s="1001"/>
      <c r="BO1472" s="973">
        <f>BM1475*BN1457-BP1472</f>
        <v>0</v>
      </c>
      <c r="BP1472" s="961">
        <f>IF(BM1473&gt;BM1472,(BM1473-BM1472)*BN1457,0)</f>
        <v>0</v>
      </c>
      <c r="BQ1472" s="409" t="s">
        <v>206</v>
      </c>
      <c r="BR1472" s="32"/>
      <c r="BS1472" s="1001"/>
      <c r="BT1472" s="973">
        <f>BR1475*BS1457-BU1472</f>
        <v>0</v>
      </c>
      <c r="BU1472" s="961">
        <f>IF(BR1473&gt;BR1472,(BR1473-BR1472)*BS1457,0)</f>
        <v>0</v>
      </c>
      <c r="BV1472" s="409" t="s">
        <v>206</v>
      </c>
      <c r="BW1472" s="32"/>
      <c r="BX1472" s="1001"/>
      <c r="BY1472" s="973">
        <f>BW1475*BX1457-BZ1472</f>
        <v>0</v>
      </c>
      <c r="BZ1472" s="961">
        <f>IF(BW1473&gt;BW1472,(BW1473-BW1472)*BX1457,0)</f>
        <v>0</v>
      </c>
      <c r="CA1472" s="1003">
        <f>BJ1472+BK1472+BE1472+BF1472+AZ1472+BA1472+AU1472+AV1472+AP1472+AQ1472+AK1472+AL1472+AF1472+AG1472+AA1472+AB1472+V1472+W1472+Q1472+R1472+L1472+M1472+G1472+H1472+BO1472+BP1472+BT1472+BU1472+BY1472+BZ1472</f>
        <v>0</v>
      </c>
      <c r="CB1472" s="1019">
        <f>H1472+M1472</f>
        <v>0</v>
      </c>
      <c r="CC1472" s="944">
        <f>BK1472+BF1472+BA1472+AV1472+AQ1472+AL1472+AG1472+AB1472+W1472+R1472+BP1472+BU1472+BZ1472</f>
        <v>0</v>
      </c>
    </row>
    <row r="1473" spans="1:81" ht="18" customHeight="1">
      <c r="A1473" s="1180"/>
      <c r="B1473" s="1143"/>
      <c r="C1473" s="1178"/>
      <c r="D1473" s="48" t="s">
        <v>38</v>
      </c>
      <c r="E1473" s="33"/>
      <c r="F1473" s="1001"/>
      <c r="G1473" s="1046"/>
      <c r="H1473" s="1096"/>
      <c r="I1473" s="48" t="s">
        <v>38</v>
      </c>
      <c r="J1473" s="33"/>
      <c r="K1473" s="1001"/>
      <c r="L1473" s="1046"/>
      <c r="M1473" s="1096"/>
      <c r="N1473" s="48" t="s">
        <v>38</v>
      </c>
      <c r="O1473" s="33"/>
      <c r="P1473" s="1001"/>
      <c r="Q1473" s="1046"/>
      <c r="R1473" s="987"/>
      <c r="S1473" s="48" t="s">
        <v>38</v>
      </c>
      <c r="T1473" s="33"/>
      <c r="U1473" s="1001"/>
      <c r="V1473" s="1046"/>
      <c r="W1473" s="987"/>
      <c r="X1473" s="48" t="s">
        <v>38</v>
      </c>
      <c r="Y1473" s="33"/>
      <c r="Z1473" s="1001"/>
      <c r="AA1473" s="1046"/>
      <c r="AB1473" s="987"/>
      <c r="AC1473" s="48" t="s">
        <v>38</v>
      </c>
      <c r="AD1473" s="33"/>
      <c r="AE1473" s="1001"/>
      <c r="AF1473" s="1046"/>
      <c r="AG1473" s="987"/>
      <c r="AH1473" s="48" t="s">
        <v>38</v>
      </c>
      <c r="AI1473" s="33"/>
      <c r="AJ1473" s="1001"/>
      <c r="AK1473" s="1046"/>
      <c r="AL1473" s="987"/>
      <c r="AM1473" s="48" t="s">
        <v>38</v>
      </c>
      <c r="AN1473" s="33"/>
      <c r="AO1473" s="1001"/>
      <c r="AP1473" s="1046"/>
      <c r="AQ1473" s="987"/>
      <c r="AR1473" s="48" t="s">
        <v>38</v>
      </c>
      <c r="AS1473" s="33"/>
      <c r="AT1473" s="1001"/>
      <c r="AU1473" s="1046"/>
      <c r="AV1473" s="987"/>
      <c r="AW1473" s="48" t="s">
        <v>38</v>
      </c>
      <c r="AX1473" s="33"/>
      <c r="AY1473" s="1001"/>
      <c r="AZ1473" s="1046"/>
      <c r="BA1473" s="987"/>
      <c r="BB1473" s="48" t="s">
        <v>38</v>
      </c>
      <c r="BC1473" s="33"/>
      <c r="BD1473" s="1001"/>
      <c r="BE1473" s="1046"/>
      <c r="BF1473" s="987"/>
      <c r="BG1473" s="48" t="s">
        <v>38</v>
      </c>
      <c r="BH1473" s="33"/>
      <c r="BI1473" s="1001"/>
      <c r="BJ1473" s="1046"/>
      <c r="BK1473" s="987"/>
      <c r="BL1473" s="48" t="s">
        <v>205</v>
      </c>
      <c r="BM1473" s="33"/>
      <c r="BN1473" s="1001"/>
      <c r="BO1473" s="974"/>
      <c r="BP1473" s="958"/>
      <c r="BQ1473" s="48" t="s">
        <v>205</v>
      </c>
      <c r="BR1473" s="33"/>
      <c r="BS1473" s="1001"/>
      <c r="BT1473" s="974"/>
      <c r="BU1473" s="958"/>
      <c r="BV1473" s="48" t="s">
        <v>205</v>
      </c>
      <c r="BW1473" s="33"/>
      <c r="BX1473" s="1001"/>
      <c r="BY1473" s="974"/>
      <c r="BZ1473" s="958"/>
      <c r="CA1473" s="1080"/>
      <c r="CB1473" s="1022"/>
      <c r="CC1473" s="1028"/>
    </row>
    <row r="1474" spans="1:81" ht="18" customHeight="1">
      <c r="A1474" s="1180"/>
      <c r="B1474" s="1143"/>
      <c r="C1474" s="1178"/>
      <c r="D1474" s="49" t="s">
        <v>44</v>
      </c>
      <c r="E1474" s="34"/>
      <c r="F1474" s="1001"/>
      <c r="G1474" s="1046"/>
      <c r="H1474" s="1096"/>
      <c r="I1474" s="49" t="s">
        <v>44</v>
      </c>
      <c r="J1474" s="34"/>
      <c r="K1474" s="1001"/>
      <c r="L1474" s="1046"/>
      <c r="M1474" s="1096"/>
      <c r="N1474" s="49" t="s">
        <v>44</v>
      </c>
      <c r="O1474" s="34"/>
      <c r="P1474" s="1001"/>
      <c r="Q1474" s="1046"/>
      <c r="R1474" s="987"/>
      <c r="S1474" s="49" t="s">
        <v>44</v>
      </c>
      <c r="T1474" s="34"/>
      <c r="U1474" s="1001"/>
      <c r="V1474" s="1046"/>
      <c r="W1474" s="987"/>
      <c r="X1474" s="49" t="s">
        <v>44</v>
      </c>
      <c r="Y1474" s="34"/>
      <c r="Z1474" s="1001"/>
      <c r="AA1474" s="1046"/>
      <c r="AB1474" s="987"/>
      <c r="AC1474" s="49" t="s">
        <v>44</v>
      </c>
      <c r="AD1474" s="34"/>
      <c r="AE1474" s="1001"/>
      <c r="AF1474" s="1046"/>
      <c r="AG1474" s="987"/>
      <c r="AH1474" s="49" t="s">
        <v>44</v>
      </c>
      <c r="AI1474" s="34"/>
      <c r="AJ1474" s="1001"/>
      <c r="AK1474" s="1046"/>
      <c r="AL1474" s="987"/>
      <c r="AM1474" s="49" t="s">
        <v>44</v>
      </c>
      <c r="AN1474" s="34"/>
      <c r="AO1474" s="1001"/>
      <c r="AP1474" s="1046"/>
      <c r="AQ1474" s="987"/>
      <c r="AR1474" s="49" t="s">
        <v>44</v>
      </c>
      <c r="AS1474" s="34"/>
      <c r="AT1474" s="1001"/>
      <c r="AU1474" s="1046"/>
      <c r="AV1474" s="987"/>
      <c r="AW1474" s="49" t="s">
        <v>44</v>
      </c>
      <c r="AX1474" s="34"/>
      <c r="AY1474" s="1001"/>
      <c r="AZ1474" s="1046"/>
      <c r="BA1474" s="987"/>
      <c r="BB1474" s="49" t="s">
        <v>44</v>
      </c>
      <c r="BC1474" s="34"/>
      <c r="BD1474" s="1001"/>
      <c r="BE1474" s="1046"/>
      <c r="BF1474" s="987"/>
      <c r="BG1474" s="49" t="s">
        <v>44</v>
      </c>
      <c r="BH1474" s="34"/>
      <c r="BI1474" s="1001"/>
      <c r="BJ1474" s="1046"/>
      <c r="BK1474" s="987"/>
      <c r="BL1474" s="517" t="s">
        <v>52</v>
      </c>
      <c r="BM1474" s="28">
        <f>IF(BM1473="",0,職員設定!M35)</f>
        <v>0</v>
      </c>
      <c r="BN1474" s="1001"/>
      <c r="BO1474" s="974"/>
      <c r="BP1474" s="958"/>
      <c r="BQ1474" s="517" t="s">
        <v>52</v>
      </c>
      <c r="BR1474" s="28">
        <f>IF(BR1473="",0,職員設定!N35)</f>
        <v>0</v>
      </c>
      <c r="BS1474" s="1001"/>
      <c r="BT1474" s="974"/>
      <c r="BU1474" s="958"/>
      <c r="BV1474" s="250" t="s">
        <v>52</v>
      </c>
      <c r="BW1474" s="34"/>
      <c r="BX1474" s="1001"/>
      <c r="BY1474" s="974"/>
      <c r="BZ1474" s="958"/>
      <c r="CA1474" s="1080"/>
      <c r="CB1474" s="1022"/>
      <c r="CC1474" s="1028"/>
    </row>
    <row r="1475" spans="1:81" ht="18" customHeight="1" thickBot="1">
      <c r="A1475" s="1180"/>
      <c r="B1475" s="1143"/>
      <c r="C1475" s="1179"/>
      <c r="D1475" s="50" t="s">
        <v>45</v>
      </c>
      <c r="E1475" s="18">
        <f>E1473-E1474</f>
        <v>0</v>
      </c>
      <c r="F1475" s="1001"/>
      <c r="G1475" s="1047"/>
      <c r="H1475" s="1097"/>
      <c r="I1475" s="50" t="s">
        <v>45</v>
      </c>
      <c r="J1475" s="18">
        <f>J1473-J1474</f>
        <v>0</v>
      </c>
      <c r="K1475" s="1001"/>
      <c r="L1475" s="1047"/>
      <c r="M1475" s="1097"/>
      <c r="N1475" s="50" t="s">
        <v>88</v>
      </c>
      <c r="O1475" s="18">
        <f>O1473-O1474</f>
        <v>0</v>
      </c>
      <c r="P1475" s="1001"/>
      <c r="Q1475" s="1047"/>
      <c r="R1475" s="988"/>
      <c r="S1475" s="50" t="s">
        <v>88</v>
      </c>
      <c r="T1475" s="18">
        <f>T1473-T1474</f>
        <v>0</v>
      </c>
      <c r="U1475" s="1001"/>
      <c r="V1475" s="1047"/>
      <c r="W1475" s="988"/>
      <c r="X1475" s="50" t="s">
        <v>88</v>
      </c>
      <c r="Y1475" s="18">
        <f>Y1473-Y1474</f>
        <v>0</v>
      </c>
      <c r="Z1475" s="1001"/>
      <c r="AA1475" s="1047"/>
      <c r="AB1475" s="988"/>
      <c r="AC1475" s="50" t="s">
        <v>88</v>
      </c>
      <c r="AD1475" s="18">
        <f>AD1473-AD1474</f>
        <v>0</v>
      </c>
      <c r="AE1475" s="1001"/>
      <c r="AF1475" s="1047"/>
      <c r="AG1475" s="988"/>
      <c r="AH1475" s="50" t="s">
        <v>88</v>
      </c>
      <c r="AI1475" s="18">
        <f>AI1473-AI1474</f>
        <v>0</v>
      </c>
      <c r="AJ1475" s="1001"/>
      <c r="AK1475" s="1047"/>
      <c r="AL1475" s="988"/>
      <c r="AM1475" s="50" t="s">
        <v>88</v>
      </c>
      <c r="AN1475" s="18">
        <f>AN1473-AN1474</f>
        <v>0</v>
      </c>
      <c r="AO1475" s="1001"/>
      <c r="AP1475" s="1047"/>
      <c r="AQ1475" s="988"/>
      <c r="AR1475" s="50" t="s">
        <v>88</v>
      </c>
      <c r="AS1475" s="18">
        <f>AS1473-AS1474</f>
        <v>0</v>
      </c>
      <c r="AT1475" s="1001"/>
      <c r="AU1475" s="1047"/>
      <c r="AV1475" s="988"/>
      <c r="AW1475" s="50" t="s">
        <v>88</v>
      </c>
      <c r="AX1475" s="18">
        <f>AX1473-AX1474</f>
        <v>0</v>
      </c>
      <c r="AY1475" s="1001"/>
      <c r="AZ1475" s="1047"/>
      <c r="BA1475" s="988"/>
      <c r="BB1475" s="50" t="s">
        <v>88</v>
      </c>
      <c r="BC1475" s="18">
        <f>BC1473-BC1474</f>
        <v>0</v>
      </c>
      <c r="BD1475" s="1001"/>
      <c r="BE1475" s="1047"/>
      <c r="BF1475" s="988"/>
      <c r="BG1475" s="50" t="s">
        <v>88</v>
      </c>
      <c r="BH1475" s="18">
        <f>BH1473-BH1474</f>
        <v>0</v>
      </c>
      <c r="BI1475" s="1001"/>
      <c r="BJ1475" s="1047"/>
      <c r="BK1475" s="988"/>
      <c r="BL1475" s="50" t="s">
        <v>204</v>
      </c>
      <c r="BM1475" s="18">
        <f>BM1473-BM1474</f>
        <v>0</v>
      </c>
      <c r="BN1475" s="1001"/>
      <c r="BO1475" s="975"/>
      <c r="BP1475" s="959"/>
      <c r="BQ1475" s="50" t="s">
        <v>204</v>
      </c>
      <c r="BR1475" s="18">
        <f>BR1473-BR1474</f>
        <v>0</v>
      </c>
      <c r="BS1475" s="1001"/>
      <c r="BT1475" s="975"/>
      <c r="BU1475" s="959"/>
      <c r="BV1475" s="50" t="s">
        <v>204</v>
      </c>
      <c r="BW1475" s="18">
        <f>BW1473-BW1474</f>
        <v>0</v>
      </c>
      <c r="BX1475" s="1001"/>
      <c r="BY1475" s="975"/>
      <c r="BZ1475" s="959"/>
      <c r="CA1475" s="1081"/>
      <c r="CB1475" s="1023"/>
      <c r="CC1475" s="1029">
        <f t="shared" ref="CC1475" si="636">BK1475+BF1475+BA1475+AV1475+AQ1475+AL1475+AG1475+AB1475+W1475+R1475</f>
        <v>0</v>
      </c>
    </row>
    <row r="1476" spans="1:81" ht="18" customHeight="1">
      <c r="A1476" s="1180"/>
      <c r="B1476" s="1143"/>
      <c r="C1476" s="1177" t="str">
        <f>職員設定!$K$7</f>
        <v>名称</v>
      </c>
      <c r="D1476" s="44" t="s">
        <v>48</v>
      </c>
      <c r="E1476" s="32"/>
      <c r="F1476" s="1001"/>
      <c r="G1476" s="1045">
        <f>E1479*F1457-H1476</f>
        <v>0</v>
      </c>
      <c r="H1476" s="1095"/>
      <c r="I1476" s="44" t="s">
        <v>48</v>
      </c>
      <c r="J1476" s="32"/>
      <c r="K1476" s="1001"/>
      <c r="L1476" s="1045">
        <f>J1479*K1457-M1476</f>
        <v>0</v>
      </c>
      <c r="M1476" s="1095"/>
      <c r="N1476" s="44" t="s">
        <v>48</v>
      </c>
      <c r="O1476" s="32"/>
      <c r="P1476" s="1001"/>
      <c r="Q1476" s="1045">
        <f>O1479*P1457-R1476</f>
        <v>0</v>
      </c>
      <c r="R1476" s="986"/>
      <c r="S1476" s="44" t="s">
        <v>48</v>
      </c>
      <c r="T1476" s="32"/>
      <c r="U1476" s="1001"/>
      <c r="V1476" s="1045">
        <f>T1479*U1457-W1476</f>
        <v>0</v>
      </c>
      <c r="W1476" s="986"/>
      <c r="X1476" s="44" t="s">
        <v>48</v>
      </c>
      <c r="Y1476" s="32"/>
      <c r="Z1476" s="1001"/>
      <c r="AA1476" s="1045">
        <f>Y1479*Z1457-AB1476</f>
        <v>0</v>
      </c>
      <c r="AB1476" s="986"/>
      <c r="AC1476" s="44" t="s">
        <v>48</v>
      </c>
      <c r="AD1476" s="32"/>
      <c r="AE1476" s="1001"/>
      <c r="AF1476" s="1045">
        <f>AD1479*AE1457-AG1476</f>
        <v>0</v>
      </c>
      <c r="AG1476" s="986"/>
      <c r="AH1476" s="44" t="s">
        <v>48</v>
      </c>
      <c r="AI1476" s="32"/>
      <c r="AJ1476" s="1001"/>
      <c r="AK1476" s="1045">
        <f>AI1479*AJ1457-AL1476</f>
        <v>0</v>
      </c>
      <c r="AL1476" s="986"/>
      <c r="AM1476" s="44" t="s">
        <v>48</v>
      </c>
      <c r="AN1476" s="32"/>
      <c r="AO1476" s="1001"/>
      <c r="AP1476" s="1045">
        <f>AN1479*AO1457-AQ1476</f>
        <v>0</v>
      </c>
      <c r="AQ1476" s="986"/>
      <c r="AR1476" s="44" t="s">
        <v>48</v>
      </c>
      <c r="AS1476" s="32"/>
      <c r="AT1476" s="1001"/>
      <c r="AU1476" s="1045">
        <f>AS1479*AT1457-AV1476</f>
        <v>0</v>
      </c>
      <c r="AV1476" s="986"/>
      <c r="AW1476" s="44" t="s">
        <v>48</v>
      </c>
      <c r="AX1476" s="32"/>
      <c r="AY1476" s="1001"/>
      <c r="AZ1476" s="1045">
        <f>AX1479*AY1457-BA1476</f>
        <v>0</v>
      </c>
      <c r="BA1476" s="986"/>
      <c r="BB1476" s="44" t="s">
        <v>48</v>
      </c>
      <c r="BC1476" s="32"/>
      <c r="BD1476" s="1001"/>
      <c r="BE1476" s="1045">
        <f>BC1479*BD1457-BF1476</f>
        <v>0</v>
      </c>
      <c r="BF1476" s="986"/>
      <c r="BG1476" s="44" t="s">
        <v>48</v>
      </c>
      <c r="BH1476" s="32"/>
      <c r="BI1476" s="1001"/>
      <c r="BJ1476" s="1045">
        <f>BH1479*BI1457-BK1476</f>
        <v>0</v>
      </c>
      <c r="BK1476" s="986"/>
      <c r="BL1476" s="75"/>
      <c r="BM1476" s="76"/>
      <c r="BN1476" s="1001"/>
      <c r="BO1476" s="976"/>
      <c r="BP1476" s="962"/>
      <c r="BQ1476" s="75"/>
      <c r="BR1476" s="76"/>
      <c r="BS1476" s="1001"/>
      <c r="BT1476" s="976"/>
      <c r="BU1476" s="962"/>
      <c r="BV1476" s="75"/>
      <c r="BW1476" s="76"/>
      <c r="BX1476" s="1001"/>
      <c r="BY1476" s="976"/>
      <c r="BZ1476" s="962"/>
      <c r="CA1476" s="1082">
        <f>BJ1476+BK1476+BE1476+BF1476+AZ1476+BA1476+AU1476+AV1476+AP1476+AQ1476+AK1476+AL1476+AF1476+AG1476+AA1476+AB1476+V1476+W1476+Q1476+R1476+L1476+M1476+G1476+H1476</f>
        <v>0</v>
      </c>
      <c r="CB1476" s="1024">
        <f t="shared" ref="CB1476" si="637">H1476+M1476</f>
        <v>0</v>
      </c>
      <c r="CC1476" s="944">
        <f>BK1476+BF1476+BA1476+AV1476+AQ1476+AL1476+AG1476+AB1476+W1476+R1476</f>
        <v>0</v>
      </c>
    </row>
    <row r="1477" spans="1:81" ht="18" customHeight="1">
      <c r="A1477" s="1180"/>
      <c r="B1477" s="1143"/>
      <c r="C1477" s="1178"/>
      <c r="D1477" s="48" t="s">
        <v>38</v>
      </c>
      <c r="E1477" s="33"/>
      <c r="F1477" s="1001"/>
      <c r="G1477" s="1048"/>
      <c r="H1477" s="1096"/>
      <c r="I1477" s="48" t="s">
        <v>38</v>
      </c>
      <c r="J1477" s="33"/>
      <c r="K1477" s="1001"/>
      <c r="L1477" s="1048"/>
      <c r="M1477" s="1096"/>
      <c r="N1477" s="48" t="s">
        <v>38</v>
      </c>
      <c r="O1477" s="33"/>
      <c r="P1477" s="1001"/>
      <c r="Q1477" s="1048"/>
      <c r="R1477" s="987"/>
      <c r="S1477" s="48" t="s">
        <v>38</v>
      </c>
      <c r="T1477" s="33"/>
      <c r="U1477" s="1001"/>
      <c r="V1477" s="1048"/>
      <c r="W1477" s="987"/>
      <c r="X1477" s="48" t="s">
        <v>38</v>
      </c>
      <c r="Y1477" s="33"/>
      <c r="Z1477" s="1001"/>
      <c r="AA1477" s="1048"/>
      <c r="AB1477" s="987"/>
      <c r="AC1477" s="48" t="s">
        <v>38</v>
      </c>
      <c r="AD1477" s="33"/>
      <c r="AE1477" s="1001"/>
      <c r="AF1477" s="1048"/>
      <c r="AG1477" s="987"/>
      <c r="AH1477" s="48" t="s">
        <v>38</v>
      </c>
      <c r="AI1477" s="33"/>
      <c r="AJ1477" s="1001"/>
      <c r="AK1477" s="1048"/>
      <c r="AL1477" s="987"/>
      <c r="AM1477" s="48" t="s">
        <v>38</v>
      </c>
      <c r="AN1477" s="33"/>
      <c r="AO1477" s="1001"/>
      <c r="AP1477" s="1048"/>
      <c r="AQ1477" s="987"/>
      <c r="AR1477" s="48" t="s">
        <v>38</v>
      </c>
      <c r="AS1477" s="33"/>
      <c r="AT1477" s="1001"/>
      <c r="AU1477" s="1048"/>
      <c r="AV1477" s="987"/>
      <c r="AW1477" s="48" t="s">
        <v>38</v>
      </c>
      <c r="AX1477" s="33"/>
      <c r="AY1477" s="1001"/>
      <c r="AZ1477" s="1048"/>
      <c r="BA1477" s="987"/>
      <c r="BB1477" s="48" t="s">
        <v>38</v>
      </c>
      <c r="BC1477" s="33"/>
      <c r="BD1477" s="1001"/>
      <c r="BE1477" s="1048"/>
      <c r="BF1477" s="987"/>
      <c r="BG1477" s="48" t="s">
        <v>38</v>
      </c>
      <c r="BH1477" s="33"/>
      <c r="BI1477" s="1001"/>
      <c r="BJ1477" s="1048"/>
      <c r="BK1477" s="987"/>
      <c r="BL1477" s="79"/>
      <c r="BM1477" s="80"/>
      <c r="BN1477" s="1001"/>
      <c r="BO1477" s="977"/>
      <c r="BP1477" s="954"/>
      <c r="BQ1477" s="79"/>
      <c r="BR1477" s="80"/>
      <c r="BS1477" s="1001"/>
      <c r="BT1477" s="977"/>
      <c r="BU1477" s="954"/>
      <c r="BV1477" s="79"/>
      <c r="BW1477" s="80"/>
      <c r="BX1477" s="1001"/>
      <c r="BY1477" s="977"/>
      <c r="BZ1477" s="954"/>
      <c r="CA1477" s="1080"/>
      <c r="CB1477" s="1020"/>
      <c r="CC1477" s="945"/>
    </row>
    <row r="1478" spans="1:81" ht="18" customHeight="1">
      <c r="A1478" s="1180"/>
      <c r="B1478" s="1143"/>
      <c r="C1478" s="1178"/>
      <c r="D1478" s="49" t="s">
        <v>44</v>
      </c>
      <c r="E1478" s="34"/>
      <c r="F1478" s="1001"/>
      <c r="G1478" s="1048"/>
      <c r="H1478" s="1096"/>
      <c r="I1478" s="49" t="s">
        <v>44</v>
      </c>
      <c r="J1478" s="34"/>
      <c r="K1478" s="1001"/>
      <c r="L1478" s="1048"/>
      <c r="M1478" s="1096"/>
      <c r="N1478" s="49" t="s">
        <v>44</v>
      </c>
      <c r="O1478" s="34"/>
      <c r="P1478" s="1001"/>
      <c r="Q1478" s="1048"/>
      <c r="R1478" s="987"/>
      <c r="S1478" s="49" t="s">
        <v>44</v>
      </c>
      <c r="T1478" s="34"/>
      <c r="U1478" s="1001"/>
      <c r="V1478" s="1048"/>
      <c r="W1478" s="987"/>
      <c r="X1478" s="49" t="s">
        <v>44</v>
      </c>
      <c r="Y1478" s="34"/>
      <c r="Z1478" s="1001"/>
      <c r="AA1478" s="1048"/>
      <c r="AB1478" s="987"/>
      <c r="AC1478" s="49" t="s">
        <v>44</v>
      </c>
      <c r="AD1478" s="34"/>
      <c r="AE1478" s="1001"/>
      <c r="AF1478" s="1048"/>
      <c r="AG1478" s="987"/>
      <c r="AH1478" s="49" t="s">
        <v>44</v>
      </c>
      <c r="AI1478" s="34"/>
      <c r="AJ1478" s="1001"/>
      <c r="AK1478" s="1048"/>
      <c r="AL1478" s="987"/>
      <c r="AM1478" s="49" t="s">
        <v>44</v>
      </c>
      <c r="AN1478" s="34"/>
      <c r="AO1478" s="1001"/>
      <c r="AP1478" s="1048"/>
      <c r="AQ1478" s="987"/>
      <c r="AR1478" s="49" t="s">
        <v>44</v>
      </c>
      <c r="AS1478" s="34"/>
      <c r="AT1478" s="1001"/>
      <c r="AU1478" s="1048"/>
      <c r="AV1478" s="987"/>
      <c r="AW1478" s="49" t="s">
        <v>44</v>
      </c>
      <c r="AX1478" s="34"/>
      <c r="AY1478" s="1001"/>
      <c r="AZ1478" s="1048"/>
      <c r="BA1478" s="987"/>
      <c r="BB1478" s="49" t="s">
        <v>44</v>
      </c>
      <c r="BC1478" s="34"/>
      <c r="BD1478" s="1001"/>
      <c r="BE1478" s="1048"/>
      <c r="BF1478" s="987"/>
      <c r="BG1478" s="49" t="s">
        <v>44</v>
      </c>
      <c r="BH1478" s="34"/>
      <c r="BI1478" s="1001"/>
      <c r="BJ1478" s="1048"/>
      <c r="BK1478" s="987"/>
      <c r="BL1478" s="72"/>
      <c r="BM1478" s="28"/>
      <c r="BN1478" s="1001"/>
      <c r="BO1478" s="977"/>
      <c r="BP1478" s="954"/>
      <c r="BQ1478" s="72"/>
      <c r="BR1478" s="28"/>
      <c r="BS1478" s="1001"/>
      <c r="BT1478" s="977"/>
      <c r="BU1478" s="954"/>
      <c r="BV1478" s="72"/>
      <c r="BW1478" s="28"/>
      <c r="BX1478" s="1001"/>
      <c r="BY1478" s="977"/>
      <c r="BZ1478" s="954"/>
      <c r="CA1478" s="1080"/>
      <c r="CB1478" s="1020"/>
      <c r="CC1478" s="945"/>
    </row>
    <row r="1479" spans="1:81" ht="18" customHeight="1" thickBot="1">
      <c r="A1479" s="1180"/>
      <c r="B1479" s="1143"/>
      <c r="C1479" s="1179"/>
      <c r="D1479" s="50" t="s">
        <v>45</v>
      </c>
      <c r="E1479" s="18">
        <f>E1477-E1478</f>
        <v>0</v>
      </c>
      <c r="F1479" s="1001"/>
      <c r="G1479" s="1049"/>
      <c r="H1479" s="1097"/>
      <c r="I1479" s="50" t="s">
        <v>45</v>
      </c>
      <c r="J1479" s="18">
        <f>J1477-J1478</f>
        <v>0</v>
      </c>
      <c r="K1479" s="1001"/>
      <c r="L1479" s="1049"/>
      <c r="M1479" s="1097"/>
      <c r="N1479" s="50" t="s">
        <v>88</v>
      </c>
      <c r="O1479" s="18">
        <f>O1477-O1478</f>
        <v>0</v>
      </c>
      <c r="P1479" s="1001"/>
      <c r="Q1479" s="1049"/>
      <c r="R1479" s="988"/>
      <c r="S1479" s="50" t="s">
        <v>88</v>
      </c>
      <c r="T1479" s="18">
        <f>T1477-T1478</f>
        <v>0</v>
      </c>
      <c r="U1479" s="1001"/>
      <c r="V1479" s="1049"/>
      <c r="W1479" s="988"/>
      <c r="X1479" s="50" t="s">
        <v>88</v>
      </c>
      <c r="Y1479" s="18">
        <f>Y1477-Y1478</f>
        <v>0</v>
      </c>
      <c r="Z1479" s="1001"/>
      <c r="AA1479" s="1049"/>
      <c r="AB1479" s="988"/>
      <c r="AC1479" s="50" t="s">
        <v>88</v>
      </c>
      <c r="AD1479" s="18">
        <f>AD1477-AD1478</f>
        <v>0</v>
      </c>
      <c r="AE1479" s="1001"/>
      <c r="AF1479" s="1049"/>
      <c r="AG1479" s="988"/>
      <c r="AH1479" s="50" t="s">
        <v>88</v>
      </c>
      <c r="AI1479" s="18">
        <f>AI1477-AI1478</f>
        <v>0</v>
      </c>
      <c r="AJ1479" s="1001"/>
      <c r="AK1479" s="1049"/>
      <c r="AL1479" s="988"/>
      <c r="AM1479" s="50" t="s">
        <v>88</v>
      </c>
      <c r="AN1479" s="18">
        <f>AN1477-AN1478</f>
        <v>0</v>
      </c>
      <c r="AO1479" s="1001"/>
      <c r="AP1479" s="1049"/>
      <c r="AQ1479" s="988"/>
      <c r="AR1479" s="50" t="s">
        <v>88</v>
      </c>
      <c r="AS1479" s="18">
        <f>AS1477-AS1478</f>
        <v>0</v>
      </c>
      <c r="AT1479" s="1001"/>
      <c r="AU1479" s="1049"/>
      <c r="AV1479" s="988"/>
      <c r="AW1479" s="50" t="s">
        <v>88</v>
      </c>
      <c r="AX1479" s="18">
        <f>AX1477-AX1478</f>
        <v>0</v>
      </c>
      <c r="AY1479" s="1001"/>
      <c r="AZ1479" s="1049"/>
      <c r="BA1479" s="988"/>
      <c r="BB1479" s="50" t="s">
        <v>88</v>
      </c>
      <c r="BC1479" s="18">
        <f>BC1477-BC1478</f>
        <v>0</v>
      </c>
      <c r="BD1479" s="1001"/>
      <c r="BE1479" s="1049"/>
      <c r="BF1479" s="988"/>
      <c r="BG1479" s="50" t="s">
        <v>88</v>
      </c>
      <c r="BH1479" s="18">
        <f>BH1477-BH1478</f>
        <v>0</v>
      </c>
      <c r="BI1479" s="1001"/>
      <c r="BJ1479" s="1049"/>
      <c r="BK1479" s="988"/>
      <c r="BL1479" s="81"/>
      <c r="BM1479" s="78"/>
      <c r="BN1479" s="1001"/>
      <c r="BO1479" s="978"/>
      <c r="BP1479" s="955"/>
      <c r="BQ1479" s="81"/>
      <c r="BR1479" s="78"/>
      <c r="BS1479" s="1001"/>
      <c r="BT1479" s="978"/>
      <c r="BU1479" s="955"/>
      <c r="BV1479" s="81"/>
      <c r="BW1479" s="78"/>
      <c r="BX1479" s="1001"/>
      <c r="BY1479" s="978"/>
      <c r="BZ1479" s="955"/>
      <c r="CA1479" s="1081"/>
      <c r="CB1479" s="1021"/>
      <c r="CC1479" s="945">
        <f t="shared" ref="CC1479:CC1499" si="638">BK1479+BF1479+BA1479+AV1479+AQ1479+AL1479+AG1479+AB1479+W1479+R1479</f>
        <v>0</v>
      </c>
    </row>
    <row r="1480" spans="1:81" ht="18" customHeight="1" thickBot="1">
      <c r="A1480" s="1180"/>
      <c r="B1480" s="1143"/>
      <c r="C1480" s="1145" t="s">
        <v>41</v>
      </c>
      <c r="D1480" s="44" t="s">
        <v>118</v>
      </c>
      <c r="E1480" s="35"/>
      <c r="F1480" s="1001"/>
      <c r="G1480" s="1045">
        <f>E1483*F1457-H1480</f>
        <v>0</v>
      </c>
      <c r="H1480" s="1095"/>
      <c r="I1480" s="44" t="s">
        <v>118</v>
      </c>
      <c r="J1480" s="35">
        <v>2.75</v>
      </c>
      <c r="K1480" s="1001"/>
      <c r="L1480" s="1045">
        <f>J1483*K1457-M1480</f>
        <v>81</v>
      </c>
      <c r="M1480" s="1095">
        <v>41</v>
      </c>
      <c r="N1480" s="44" t="s">
        <v>119</v>
      </c>
      <c r="O1480" s="35"/>
      <c r="P1480" s="1001"/>
      <c r="Q1480" s="1045">
        <f>O1483*P1457-R1480</f>
        <v>0</v>
      </c>
      <c r="R1480" s="961">
        <f>IF(O1480="",0,ROUND(SUM(R1457:R1471)*O1480*P1457/職員設定!$C$7,0))</f>
        <v>0</v>
      </c>
      <c r="S1480" s="44" t="s">
        <v>119</v>
      </c>
      <c r="T1480" s="35">
        <v>1.25</v>
      </c>
      <c r="U1480" s="1001"/>
      <c r="V1480" s="1045">
        <f>T1483*U1457-W1480</f>
        <v>36.5</v>
      </c>
      <c r="W1480" s="961">
        <f>IF(T1480="",0,ROUND(SUM(W1457:W1471)*T1480/職員設定!$C$7,0))</f>
        <v>19</v>
      </c>
      <c r="X1480" s="44" t="s">
        <v>119</v>
      </c>
      <c r="Y1480" s="35"/>
      <c r="Z1480" s="1001"/>
      <c r="AA1480" s="1045">
        <f>Y1483*Z1457-AB1480</f>
        <v>0</v>
      </c>
      <c r="AB1480" s="961">
        <f>IF(Y1480="",0,ROUND(SUM(AB1457:AB1471)*Y1480*Z1457/職員設定!$C$7,0))</f>
        <v>0</v>
      </c>
      <c r="AC1480" s="44" t="s">
        <v>119</v>
      </c>
      <c r="AD1480" s="35"/>
      <c r="AE1480" s="1001"/>
      <c r="AF1480" s="1045">
        <f>AD1483*AE1457-AG1480</f>
        <v>0</v>
      </c>
      <c r="AG1480" s="961">
        <f>IF(AD1480="",0,ROUND(SUM(AG1457:AG1471)*AD1480*AE1457/職員設定!$C$7,0))</f>
        <v>0</v>
      </c>
      <c r="AH1480" s="44" t="s">
        <v>119</v>
      </c>
      <c r="AI1480" s="35"/>
      <c r="AJ1480" s="1001"/>
      <c r="AK1480" s="1045">
        <f>AI1483*AJ1457-AL1480</f>
        <v>0</v>
      </c>
      <c r="AL1480" s="961">
        <f>IF(AI1480="",0,ROUND(SUM(AL1457:AL1471)*AI1480*AJ1457/職員設定!$C$7,0))</f>
        <v>0</v>
      </c>
      <c r="AM1480" s="44" t="s">
        <v>119</v>
      </c>
      <c r="AN1480" s="35"/>
      <c r="AO1480" s="1001"/>
      <c r="AP1480" s="1045">
        <f>AN1483*AO1457-AQ1480</f>
        <v>0</v>
      </c>
      <c r="AQ1480" s="961">
        <f>IF(AN1480="",0,ROUND(SUM(AQ1457:AQ1471)*AN1480*AO1457/職員設定!$C$7,0))</f>
        <v>0</v>
      </c>
      <c r="AR1480" s="44" t="s">
        <v>119</v>
      </c>
      <c r="AS1480" s="35"/>
      <c r="AT1480" s="1001"/>
      <c r="AU1480" s="1045">
        <f>AS1483*AT1457-AV1480</f>
        <v>0</v>
      </c>
      <c r="AV1480" s="961">
        <f>IF(AS1480="",0,ROUND(SUM(AV1457:AV1471)*AS1480*AT1457/職員設定!$C$7,0))</f>
        <v>0</v>
      </c>
      <c r="AW1480" s="44" t="s">
        <v>119</v>
      </c>
      <c r="AX1480" s="35"/>
      <c r="AY1480" s="1001"/>
      <c r="AZ1480" s="1045">
        <f>AX1483*AY1457-BA1480</f>
        <v>0</v>
      </c>
      <c r="BA1480" s="961">
        <f>IF(AX1480="",0,ROUND(SUM(BA1457:BA1471)*AX1480*AY1457/職員設定!$C$7,0))</f>
        <v>0</v>
      </c>
      <c r="BB1480" s="44" t="s">
        <v>119</v>
      </c>
      <c r="BC1480" s="35"/>
      <c r="BD1480" s="1001"/>
      <c r="BE1480" s="1045">
        <f>BC1483*BD1457-BF1480</f>
        <v>0</v>
      </c>
      <c r="BF1480" s="961">
        <f>IF(BC1480="",0,ROUND(SUM(BF1457:BF1471)*BC1480*BD1457/職員設定!$C$7,0))</f>
        <v>0</v>
      </c>
      <c r="BG1480" s="44" t="s">
        <v>119</v>
      </c>
      <c r="BH1480" s="35"/>
      <c r="BI1480" s="1001"/>
      <c r="BJ1480" s="1045">
        <f>BH1483*BI1457-BK1480</f>
        <v>0</v>
      </c>
      <c r="BK1480" s="961">
        <f>IF(BH1480="",0,ROUND(SUM(BK1457:BK1471)*BH1480*BI1457/職員設定!$C$7,0))</f>
        <v>0</v>
      </c>
      <c r="BL1480" s="75"/>
      <c r="BM1480" s="82"/>
      <c r="BN1480" s="1001"/>
      <c r="BO1480" s="966"/>
      <c r="BP1480" s="953"/>
      <c r="BQ1480" s="75"/>
      <c r="BR1480" s="82"/>
      <c r="BS1480" s="1001"/>
      <c r="BT1480" s="966"/>
      <c r="BU1480" s="953"/>
      <c r="BV1480" s="75"/>
      <c r="BW1480" s="82"/>
      <c r="BX1480" s="1001"/>
      <c r="BY1480" s="966"/>
      <c r="BZ1480" s="953"/>
      <c r="CA1480" s="1082">
        <f t="shared" ref="CA1480" si="639">BJ1480+BK1480+BE1480+BF1480+AZ1480+BA1480+AU1480+AV1480+AP1480+AQ1480+AK1480+AL1480+AF1480+AG1480+AA1480+AB1480+V1480+W1480+Q1480+R1480+L1480+M1480+G1480+H1480</f>
        <v>177.5</v>
      </c>
      <c r="CB1480" s="1024">
        <f t="shared" ref="CB1480" si="640">H1480+M1480</f>
        <v>41</v>
      </c>
      <c r="CC1480" s="946">
        <f>BK1480+BF1480+BA1480+AV1480+AQ1480+AL1480+AG1480+AB1480+W1480+R1480</f>
        <v>19</v>
      </c>
    </row>
    <row r="1481" spans="1:81" ht="18" customHeight="1" thickBot="1">
      <c r="A1481" s="1180"/>
      <c r="B1481" s="1143"/>
      <c r="C1481" s="1146"/>
      <c r="D1481" s="48" t="s">
        <v>38</v>
      </c>
      <c r="E1481" s="33"/>
      <c r="F1481" s="1001"/>
      <c r="G1481" s="1046"/>
      <c r="H1481" s="1096"/>
      <c r="I1481" s="48" t="s">
        <v>38</v>
      </c>
      <c r="J1481" s="33">
        <v>2854</v>
      </c>
      <c r="K1481" s="1001"/>
      <c r="L1481" s="1046"/>
      <c r="M1481" s="1096"/>
      <c r="N1481" s="48" t="s">
        <v>38</v>
      </c>
      <c r="O1481" s="33"/>
      <c r="P1481" s="1001"/>
      <c r="Q1481" s="1046"/>
      <c r="R1481" s="979"/>
      <c r="S1481" s="48" t="s">
        <v>38</v>
      </c>
      <c r="T1481" s="33">
        <v>1297</v>
      </c>
      <c r="U1481" s="1001"/>
      <c r="V1481" s="1046"/>
      <c r="W1481" s="979"/>
      <c r="X1481" s="48" t="s">
        <v>38</v>
      </c>
      <c r="Y1481" s="33"/>
      <c r="Z1481" s="1001"/>
      <c r="AA1481" s="1046"/>
      <c r="AB1481" s="979"/>
      <c r="AC1481" s="48" t="s">
        <v>38</v>
      </c>
      <c r="AD1481" s="33"/>
      <c r="AE1481" s="1001"/>
      <c r="AF1481" s="1046"/>
      <c r="AG1481" s="979"/>
      <c r="AH1481" s="48" t="s">
        <v>38</v>
      </c>
      <c r="AI1481" s="33"/>
      <c r="AJ1481" s="1001"/>
      <c r="AK1481" s="1046"/>
      <c r="AL1481" s="979"/>
      <c r="AM1481" s="48" t="s">
        <v>38</v>
      </c>
      <c r="AN1481" s="33"/>
      <c r="AO1481" s="1001"/>
      <c r="AP1481" s="1046"/>
      <c r="AQ1481" s="979"/>
      <c r="AR1481" s="48" t="s">
        <v>38</v>
      </c>
      <c r="AS1481" s="33"/>
      <c r="AT1481" s="1001"/>
      <c r="AU1481" s="1046"/>
      <c r="AV1481" s="979"/>
      <c r="AW1481" s="48" t="s">
        <v>38</v>
      </c>
      <c r="AX1481" s="33"/>
      <c r="AY1481" s="1001"/>
      <c r="AZ1481" s="1046"/>
      <c r="BA1481" s="979"/>
      <c r="BB1481" s="48" t="s">
        <v>38</v>
      </c>
      <c r="BC1481" s="33"/>
      <c r="BD1481" s="1001"/>
      <c r="BE1481" s="1046"/>
      <c r="BF1481" s="979"/>
      <c r="BG1481" s="48" t="s">
        <v>38</v>
      </c>
      <c r="BH1481" s="33"/>
      <c r="BI1481" s="1001"/>
      <c r="BJ1481" s="1046"/>
      <c r="BK1481" s="979"/>
      <c r="BL1481" s="79"/>
      <c r="BM1481" s="80"/>
      <c r="BN1481" s="1001"/>
      <c r="BO1481" s="967"/>
      <c r="BP1481" s="954"/>
      <c r="BQ1481" s="79"/>
      <c r="BR1481" s="80"/>
      <c r="BS1481" s="1001"/>
      <c r="BT1481" s="967"/>
      <c r="BU1481" s="954"/>
      <c r="BV1481" s="79"/>
      <c r="BW1481" s="80"/>
      <c r="BX1481" s="1001"/>
      <c r="BY1481" s="967"/>
      <c r="BZ1481" s="954"/>
      <c r="CA1481" s="1004"/>
      <c r="CB1481" s="1020"/>
      <c r="CC1481" s="946"/>
    </row>
    <row r="1482" spans="1:81" s="230" customFormat="1" ht="18" customHeight="1" thickBot="1">
      <c r="A1482" s="1180"/>
      <c r="B1482" s="1143"/>
      <c r="C1482" s="1146"/>
      <c r="D1482" s="468" t="s">
        <v>46</v>
      </c>
      <c r="E1482" s="6">
        <f>ROUND(E1480*職員設定!O35,0)</f>
        <v>0</v>
      </c>
      <c r="F1482" s="1001"/>
      <c r="G1482" s="1046"/>
      <c r="H1482" s="1096"/>
      <c r="I1482" s="468" t="s">
        <v>46</v>
      </c>
      <c r="J1482" s="6">
        <f>ROUND(J1480*職員設定!O35,0)</f>
        <v>2610</v>
      </c>
      <c r="K1482" s="1001"/>
      <c r="L1482" s="1046"/>
      <c r="M1482" s="1096"/>
      <c r="N1482" s="468" t="s">
        <v>46</v>
      </c>
      <c r="O1482" s="6">
        <f>ROUND(O1480*職員設定!$O$35,0)</f>
        <v>0</v>
      </c>
      <c r="P1482" s="1001"/>
      <c r="Q1482" s="1046"/>
      <c r="R1482" s="979"/>
      <c r="S1482" s="468" t="s">
        <v>46</v>
      </c>
      <c r="T1482" s="6">
        <f>ROUND(T1480*職員設定!$O$35,0)</f>
        <v>1186</v>
      </c>
      <c r="U1482" s="1001"/>
      <c r="V1482" s="1046"/>
      <c r="W1482" s="979"/>
      <c r="X1482" s="468" t="s">
        <v>46</v>
      </c>
      <c r="Y1482" s="6">
        <f>ROUND(Y1480*職員設定!$O$35,0)</f>
        <v>0</v>
      </c>
      <c r="Z1482" s="1001"/>
      <c r="AA1482" s="1046"/>
      <c r="AB1482" s="979"/>
      <c r="AC1482" s="468" t="s">
        <v>46</v>
      </c>
      <c r="AD1482" s="6">
        <f>ROUND(AD1480*職員設定!$O$35,0)</f>
        <v>0</v>
      </c>
      <c r="AE1482" s="1001"/>
      <c r="AF1482" s="1046"/>
      <c r="AG1482" s="979"/>
      <c r="AH1482" s="468" t="s">
        <v>46</v>
      </c>
      <c r="AI1482" s="6">
        <f>ROUND(AI1480*職員設定!$O$35,0)</f>
        <v>0</v>
      </c>
      <c r="AJ1482" s="1001"/>
      <c r="AK1482" s="1046"/>
      <c r="AL1482" s="979"/>
      <c r="AM1482" s="468" t="s">
        <v>46</v>
      </c>
      <c r="AN1482" s="6">
        <f>ROUND(AN1480*職員設定!$O$35,0)</f>
        <v>0</v>
      </c>
      <c r="AO1482" s="1001"/>
      <c r="AP1482" s="1046"/>
      <c r="AQ1482" s="979"/>
      <c r="AR1482" s="468" t="s">
        <v>46</v>
      </c>
      <c r="AS1482" s="6">
        <f>ROUND(AS1480*職員設定!$O$35,0)</f>
        <v>0</v>
      </c>
      <c r="AT1482" s="1001"/>
      <c r="AU1482" s="1046"/>
      <c r="AV1482" s="979"/>
      <c r="AW1482" s="468" t="s">
        <v>46</v>
      </c>
      <c r="AX1482" s="6">
        <f>ROUND(AX1480*職員設定!$O$35,0)</f>
        <v>0</v>
      </c>
      <c r="AY1482" s="1001"/>
      <c r="AZ1482" s="1046"/>
      <c r="BA1482" s="979"/>
      <c r="BB1482" s="468" t="s">
        <v>46</v>
      </c>
      <c r="BC1482" s="6">
        <f>ROUND(BC1480*職員設定!$O$35,0)</f>
        <v>0</v>
      </c>
      <c r="BD1482" s="1001"/>
      <c r="BE1482" s="1046"/>
      <c r="BF1482" s="979"/>
      <c r="BG1482" s="468" t="s">
        <v>46</v>
      </c>
      <c r="BH1482" s="6">
        <f>ROUND(BH1480*職員設定!$O$35,0)</f>
        <v>0</v>
      </c>
      <c r="BI1482" s="1001"/>
      <c r="BJ1482" s="1046"/>
      <c r="BK1482" s="979"/>
      <c r="BL1482" s="434"/>
      <c r="BM1482" s="28"/>
      <c r="BN1482" s="1001"/>
      <c r="BO1482" s="967"/>
      <c r="BP1482" s="954"/>
      <c r="BQ1482" s="434"/>
      <c r="BR1482" s="28"/>
      <c r="BS1482" s="1001"/>
      <c r="BT1482" s="967"/>
      <c r="BU1482" s="954"/>
      <c r="BV1482" s="434"/>
      <c r="BW1482" s="28"/>
      <c r="BX1482" s="1001"/>
      <c r="BY1482" s="967"/>
      <c r="BZ1482" s="954"/>
      <c r="CA1482" s="1004"/>
      <c r="CB1482" s="1020"/>
      <c r="CC1482" s="946"/>
    </row>
    <row r="1483" spans="1:81" ht="18" customHeight="1" thickBot="1">
      <c r="A1483" s="1180"/>
      <c r="B1483" s="1143"/>
      <c r="C1483" s="1147"/>
      <c r="D1483" s="52" t="s">
        <v>47</v>
      </c>
      <c r="E1483" s="19">
        <f>E1481-E1482</f>
        <v>0</v>
      </c>
      <c r="F1483" s="1001"/>
      <c r="G1483" s="1047"/>
      <c r="H1483" s="1097"/>
      <c r="I1483" s="52" t="s">
        <v>47</v>
      </c>
      <c r="J1483" s="19">
        <f>J1481-J1482</f>
        <v>244</v>
      </c>
      <c r="K1483" s="1001"/>
      <c r="L1483" s="1047"/>
      <c r="M1483" s="1097"/>
      <c r="N1483" s="52" t="s">
        <v>89</v>
      </c>
      <c r="O1483" s="19">
        <f>O1481-O1482</f>
        <v>0</v>
      </c>
      <c r="P1483" s="1001"/>
      <c r="Q1483" s="1047"/>
      <c r="R1483" s="980"/>
      <c r="S1483" s="52" t="s">
        <v>89</v>
      </c>
      <c r="T1483" s="19">
        <f>T1481-T1482</f>
        <v>111</v>
      </c>
      <c r="U1483" s="1001"/>
      <c r="V1483" s="1047"/>
      <c r="W1483" s="980"/>
      <c r="X1483" s="52" t="s">
        <v>89</v>
      </c>
      <c r="Y1483" s="19">
        <f>Y1481-Y1482</f>
        <v>0</v>
      </c>
      <c r="Z1483" s="1001"/>
      <c r="AA1483" s="1047"/>
      <c r="AB1483" s="980"/>
      <c r="AC1483" s="52" t="s">
        <v>89</v>
      </c>
      <c r="AD1483" s="19">
        <f>AD1481-AD1482</f>
        <v>0</v>
      </c>
      <c r="AE1483" s="1001"/>
      <c r="AF1483" s="1047"/>
      <c r="AG1483" s="980"/>
      <c r="AH1483" s="52" t="s">
        <v>89</v>
      </c>
      <c r="AI1483" s="19">
        <f>AI1481-AI1482</f>
        <v>0</v>
      </c>
      <c r="AJ1483" s="1001"/>
      <c r="AK1483" s="1047"/>
      <c r="AL1483" s="980"/>
      <c r="AM1483" s="52" t="s">
        <v>89</v>
      </c>
      <c r="AN1483" s="19">
        <f>AN1481-AN1482</f>
        <v>0</v>
      </c>
      <c r="AO1483" s="1001"/>
      <c r="AP1483" s="1047"/>
      <c r="AQ1483" s="980"/>
      <c r="AR1483" s="52" t="s">
        <v>89</v>
      </c>
      <c r="AS1483" s="19">
        <f>AS1481-AS1482</f>
        <v>0</v>
      </c>
      <c r="AT1483" s="1001"/>
      <c r="AU1483" s="1047"/>
      <c r="AV1483" s="980"/>
      <c r="AW1483" s="52" t="s">
        <v>89</v>
      </c>
      <c r="AX1483" s="19">
        <f>AX1481-AX1482</f>
        <v>0</v>
      </c>
      <c r="AY1483" s="1001"/>
      <c r="AZ1483" s="1047"/>
      <c r="BA1483" s="980"/>
      <c r="BB1483" s="52" t="s">
        <v>89</v>
      </c>
      <c r="BC1483" s="19">
        <f>BC1481-BC1482</f>
        <v>0</v>
      </c>
      <c r="BD1483" s="1001"/>
      <c r="BE1483" s="1047"/>
      <c r="BF1483" s="980"/>
      <c r="BG1483" s="52" t="s">
        <v>89</v>
      </c>
      <c r="BH1483" s="19">
        <f>BH1481-BH1482</f>
        <v>0</v>
      </c>
      <c r="BI1483" s="1001"/>
      <c r="BJ1483" s="1047"/>
      <c r="BK1483" s="980"/>
      <c r="BL1483" s="83"/>
      <c r="BM1483" s="84"/>
      <c r="BN1483" s="1001"/>
      <c r="BO1483" s="968"/>
      <c r="BP1483" s="955"/>
      <c r="BQ1483" s="83"/>
      <c r="BR1483" s="84"/>
      <c r="BS1483" s="1001"/>
      <c r="BT1483" s="968"/>
      <c r="BU1483" s="955"/>
      <c r="BV1483" s="83"/>
      <c r="BW1483" s="84"/>
      <c r="BX1483" s="1001"/>
      <c r="BY1483" s="968"/>
      <c r="BZ1483" s="955"/>
      <c r="CA1483" s="1005"/>
      <c r="CB1483" s="1021"/>
      <c r="CC1483" s="946">
        <f t="shared" si="638"/>
        <v>0</v>
      </c>
    </row>
    <row r="1484" spans="1:81" ht="18" customHeight="1" thickBot="1">
      <c r="A1484" s="1180"/>
      <c r="B1484" s="1143"/>
      <c r="C1484" s="1145" t="s">
        <v>42</v>
      </c>
      <c r="D1484" s="44" t="s">
        <v>5</v>
      </c>
      <c r="E1484" s="35">
        <v>14.083</v>
      </c>
      <c r="F1484" s="1001"/>
      <c r="G1484" s="1045">
        <f>E1487*F1457-H1484</f>
        <v>519</v>
      </c>
      <c r="H1484" s="1095">
        <v>264</v>
      </c>
      <c r="I1484" s="44" t="s">
        <v>5</v>
      </c>
      <c r="J1484" s="35"/>
      <c r="K1484" s="1001"/>
      <c r="L1484" s="1045">
        <f>J1487*K1457-M1484</f>
        <v>0</v>
      </c>
      <c r="M1484" s="1095"/>
      <c r="N1484" s="44" t="s">
        <v>5</v>
      </c>
      <c r="O1484" s="35"/>
      <c r="P1484" s="1001"/>
      <c r="Q1484" s="1045">
        <f>O1487*P1457-R1484</f>
        <v>0</v>
      </c>
      <c r="R1484" s="961">
        <f>IF(O1484="",0,ROUND(SUM(R1457:R1471)*O1484*P1457*1.25/職員設定!$C$7,0))</f>
        <v>0</v>
      </c>
      <c r="S1484" s="44" t="s">
        <v>5</v>
      </c>
      <c r="T1484" s="35">
        <v>19.832999999999998</v>
      </c>
      <c r="U1484" s="1001"/>
      <c r="V1484" s="1045">
        <f>T1487*U1457-W1484</f>
        <v>734</v>
      </c>
      <c r="W1484" s="961">
        <f>IF(T1484="",0,ROUND(SUM(W1457:W1471)*T1484*1.25/職員設定!$C$7,0))</f>
        <v>368</v>
      </c>
      <c r="X1484" s="44" t="s">
        <v>5</v>
      </c>
      <c r="Y1484" s="35">
        <v>6.83</v>
      </c>
      <c r="Z1484" s="1001"/>
      <c r="AA1484" s="1045">
        <f>Y1487*Z1457-AB1484</f>
        <v>255</v>
      </c>
      <c r="AB1484" s="961">
        <f>IF(Y1484="",0,ROUND(SUM(AB1457:AB1471)*Y1484*1.25/職員設定!$C$7,0))</f>
        <v>127</v>
      </c>
      <c r="AC1484" s="44" t="s">
        <v>5</v>
      </c>
      <c r="AD1484" s="35"/>
      <c r="AE1484" s="1001"/>
      <c r="AF1484" s="1045">
        <f>AD1487*AE1457-AG1484</f>
        <v>0</v>
      </c>
      <c r="AG1484" s="961">
        <f>IF(AD1484="",0,ROUND(SUM(AG1457:AG1471)*AD1484*AE1457*1.25/職員設定!$C$7,0))</f>
        <v>0</v>
      </c>
      <c r="AH1484" s="44" t="s">
        <v>5</v>
      </c>
      <c r="AI1484" s="35"/>
      <c r="AJ1484" s="1001"/>
      <c r="AK1484" s="1045">
        <f>AI1487*AJ1457-AL1484</f>
        <v>0</v>
      </c>
      <c r="AL1484" s="961">
        <f>IF(AI1484="",0,ROUND(SUM(AL1457:AL1471)*AI1484*AJ1457*1.25/職員設定!$C$7,0))</f>
        <v>0</v>
      </c>
      <c r="AM1484" s="44" t="s">
        <v>5</v>
      </c>
      <c r="AN1484" s="35"/>
      <c r="AO1484" s="1001"/>
      <c r="AP1484" s="1045">
        <f>AN1487*AO1457-AQ1484</f>
        <v>0</v>
      </c>
      <c r="AQ1484" s="961">
        <f>IF(AN1484="",0,ROUND(SUM(AQ1457:AQ1471)*AN1484*AO1457*1.25/職員設定!$C$7,0))</f>
        <v>0</v>
      </c>
      <c r="AR1484" s="44" t="s">
        <v>5</v>
      </c>
      <c r="AS1484" s="35"/>
      <c r="AT1484" s="1001"/>
      <c r="AU1484" s="1045">
        <f>AS1487*AT1457-AV1484</f>
        <v>0</v>
      </c>
      <c r="AV1484" s="961">
        <f>IF(AS1484="",0,ROUND(SUM(AV1457:AV1471)*AS1484*AT1457*1.25/職員設定!$C$7,0))</f>
        <v>0</v>
      </c>
      <c r="AW1484" s="44" t="s">
        <v>5</v>
      </c>
      <c r="AX1484" s="35"/>
      <c r="AY1484" s="1001"/>
      <c r="AZ1484" s="1045">
        <f>AX1487*AY1457-BA1484</f>
        <v>0</v>
      </c>
      <c r="BA1484" s="961">
        <f>IF(AX1484="",0,ROUND(SUM(BA1457:BA1471)*AX1484*AY1457*1.25/職員設定!$C$7,0))</f>
        <v>0</v>
      </c>
      <c r="BB1484" s="44" t="s">
        <v>5</v>
      </c>
      <c r="BC1484" s="35"/>
      <c r="BD1484" s="1001"/>
      <c r="BE1484" s="1045">
        <f>BC1487*BD1457-BF1484</f>
        <v>0</v>
      </c>
      <c r="BF1484" s="961">
        <f>IF(BC1484="",0,ROUND(SUM(BF1457:BF1471)*BC1484*BD1457*1.25/職員設定!$C$7,0))</f>
        <v>0</v>
      </c>
      <c r="BG1484" s="44" t="s">
        <v>5</v>
      </c>
      <c r="BH1484" s="35"/>
      <c r="BI1484" s="1001"/>
      <c r="BJ1484" s="1045">
        <f>BH1487*BI1457-BK1484</f>
        <v>0</v>
      </c>
      <c r="BK1484" s="961">
        <f>IF(BH1484="",0,ROUND(SUM(BK1457:BK1471)*BH1484*BI1457*1.25/職員設定!$C$7,0))</f>
        <v>0</v>
      </c>
      <c r="BL1484" s="75"/>
      <c r="BM1484" s="82"/>
      <c r="BN1484" s="1001"/>
      <c r="BO1484" s="966"/>
      <c r="BP1484" s="953"/>
      <c r="BQ1484" s="75"/>
      <c r="BR1484" s="82"/>
      <c r="BS1484" s="1001"/>
      <c r="BT1484" s="966"/>
      <c r="BU1484" s="953"/>
      <c r="BV1484" s="75"/>
      <c r="BW1484" s="82"/>
      <c r="BX1484" s="1001"/>
      <c r="BY1484" s="966"/>
      <c r="BZ1484" s="953"/>
      <c r="CA1484" s="1082">
        <f t="shared" ref="CA1484" si="641">BJ1484+BK1484+BE1484+BF1484+AZ1484+BA1484+AU1484+AV1484+AP1484+AQ1484+AK1484+AL1484+AF1484+AG1484+AA1484+AB1484+V1484+W1484+Q1484+R1484+L1484+M1484+G1484+H1484</f>
        <v>2267</v>
      </c>
      <c r="CB1484" s="1024">
        <f t="shared" ref="CB1484" si="642">H1484+M1484</f>
        <v>264</v>
      </c>
      <c r="CC1484" s="946">
        <f>BK1484+BF1484+BA1484+AV1484+AQ1484+AL1484+AG1484+AB1484+W1484+R1484</f>
        <v>495</v>
      </c>
    </row>
    <row r="1485" spans="1:81" ht="18" customHeight="1" thickBot="1">
      <c r="A1485" s="1180"/>
      <c r="B1485" s="1143"/>
      <c r="C1485" s="1146"/>
      <c r="D1485" s="48" t="s">
        <v>38</v>
      </c>
      <c r="E1485" s="33">
        <v>18268</v>
      </c>
      <c r="F1485" s="1001"/>
      <c r="G1485" s="1046"/>
      <c r="H1485" s="1096"/>
      <c r="I1485" s="48" t="s">
        <v>38</v>
      </c>
      <c r="J1485" s="33"/>
      <c r="K1485" s="1001"/>
      <c r="L1485" s="1046"/>
      <c r="M1485" s="1096"/>
      <c r="N1485" s="48" t="s">
        <v>38</v>
      </c>
      <c r="O1485" s="33"/>
      <c r="P1485" s="1001"/>
      <c r="Q1485" s="1046"/>
      <c r="R1485" s="979"/>
      <c r="S1485" s="48" t="s">
        <v>38</v>
      </c>
      <c r="T1485" s="33">
        <v>25726</v>
      </c>
      <c r="U1485" s="1001"/>
      <c r="V1485" s="1046"/>
      <c r="W1485" s="979"/>
      <c r="X1485" s="48" t="s">
        <v>38</v>
      </c>
      <c r="Y1485" s="33">
        <v>8864</v>
      </c>
      <c r="Z1485" s="1001"/>
      <c r="AA1485" s="1046"/>
      <c r="AB1485" s="979"/>
      <c r="AC1485" s="48" t="s">
        <v>38</v>
      </c>
      <c r="AD1485" s="33"/>
      <c r="AE1485" s="1001"/>
      <c r="AF1485" s="1046"/>
      <c r="AG1485" s="979"/>
      <c r="AH1485" s="48" t="s">
        <v>38</v>
      </c>
      <c r="AI1485" s="33"/>
      <c r="AJ1485" s="1001"/>
      <c r="AK1485" s="1046"/>
      <c r="AL1485" s="979"/>
      <c r="AM1485" s="48" t="s">
        <v>38</v>
      </c>
      <c r="AN1485" s="33"/>
      <c r="AO1485" s="1001"/>
      <c r="AP1485" s="1046"/>
      <c r="AQ1485" s="979"/>
      <c r="AR1485" s="48" t="s">
        <v>38</v>
      </c>
      <c r="AS1485" s="33"/>
      <c r="AT1485" s="1001"/>
      <c r="AU1485" s="1046"/>
      <c r="AV1485" s="979"/>
      <c r="AW1485" s="48" t="s">
        <v>38</v>
      </c>
      <c r="AX1485" s="33"/>
      <c r="AY1485" s="1001"/>
      <c r="AZ1485" s="1046"/>
      <c r="BA1485" s="979"/>
      <c r="BB1485" s="48" t="s">
        <v>38</v>
      </c>
      <c r="BC1485" s="33"/>
      <c r="BD1485" s="1001"/>
      <c r="BE1485" s="1046"/>
      <c r="BF1485" s="979"/>
      <c r="BG1485" s="48" t="s">
        <v>38</v>
      </c>
      <c r="BH1485" s="33"/>
      <c r="BI1485" s="1001"/>
      <c r="BJ1485" s="1046"/>
      <c r="BK1485" s="979"/>
      <c r="BL1485" s="79"/>
      <c r="BM1485" s="80"/>
      <c r="BN1485" s="1001"/>
      <c r="BO1485" s="967"/>
      <c r="BP1485" s="954"/>
      <c r="BQ1485" s="79"/>
      <c r="BR1485" s="80"/>
      <c r="BS1485" s="1001"/>
      <c r="BT1485" s="967"/>
      <c r="BU1485" s="954"/>
      <c r="BV1485" s="79"/>
      <c r="BW1485" s="80"/>
      <c r="BX1485" s="1001"/>
      <c r="BY1485" s="967"/>
      <c r="BZ1485" s="954"/>
      <c r="CA1485" s="1004"/>
      <c r="CB1485" s="1020"/>
      <c r="CC1485" s="946"/>
    </row>
    <row r="1486" spans="1:81" s="230" customFormat="1" ht="18" customHeight="1" thickBot="1">
      <c r="A1486" s="1180"/>
      <c r="B1486" s="1143"/>
      <c r="C1486" s="1146"/>
      <c r="D1486" s="468" t="s">
        <v>6</v>
      </c>
      <c r="E1486" s="6">
        <f>ROUND(E1484*職員設定!P35,0)</f>
        <v>16702</v>
      </c>
      <c r="F1486" s="1001"/>
      <c r="G1486" s="1046"/>
      <c r="H1486" s="1096"/>
      <c r="I1486" s="468" t="s">
        <v>6</v>
      </c>
      <c r="J1486" s="6">
        <f>ROUND(J1484*職員設定!P35,0)</f>
        <v>0</v>
      </c>
      <c r="K1486" s="1001"/>
      <c r="L1486" s="1046"/>
      <c r="M1486" s="1096"/>
      <c r="N1486" s="468" t="s">
        <v>6</v>
      </c>
      <c r="O1486" s="6">
        <f>ROUND(O1484*職員設定!$P$35,0)</f>
        <v>0</v>
      </c>
      <c r="P1486" s="1001"/>
      <c r="Q1486" s="1046"/>
      <c r="R1486" s="979"/>
      <c r="S1486" s="468" t="s">
        <v>6</v>
      </c>
      <c r="T1486" s="6">
        <f>ROUND(T1484*職員設定!$P$35,0)</f>
        <v>23522</v>
      </c>
      <c r="U1486" s="1001"/>
      <c r="V1486" s="1046"/>
      <c r="W1486" s="979"/>
      <c r="X1486" s="468" t="s">
        <v>6</v>
      </c>
      <c r="Y1486" s="6">
        <f>ROUND(Y1484*職員設定!$P$35,0)</f>
        <v>8100</v>
      </c>
      <c r="Z1486" s="1001"/>
      <c r="AA1486" s="1046"/>
      <c r="AB1486" s="979"/>
      <c r="AC1486" s="468" t="s">
        <v>6</v>
      </c>
      <c r="AD1486" s="6">
        <f>ROUND(AD1484*職員設定!$P$35,0)</f>
        <v>0</v>
      </c>
      <c r="AE1486" s="1001"/>
      <c r="AF1486" s="1046"/>
      <c r="AG1486" s="979"/>
      <c r="AH1486" s="468" t="s">
        <v>6</v>
      </c>
      <c r="AI1486" s="6">
        <f>ROUND(AI1484*職員設定!$P$35,0)</f>
        <v>0</v>
      </c>
      <c r="AJ1486" s="1001"/>
      <c r="AK1486" s="1046"/>
      <c r="AL1486" s="979"/>
      <c r="AM1486" s="468" t="s">
        <v>6</v>
      </c>
      <c r="AN1486" s="6">
        <f>ROUND(AN1484*職員設定!$P$35,0)</f>
        <v>0</v>
      </c>
      <c r="AO1486" s="1001"/>
      <c r="AP1486" s="1046"/>
      <c r="AQ1486" s="979"/>
      <c r="AR1486" s="468" t="s">
        <v>6</v>
      </c>
      <c r="AS1486" s="6">
        <f>ROUND(AS1484*職員設定!$P$35,0)</f>
        <v>0</v>
      </c>
      <c r="AT1486" s="1001"/>
      <c r="AU1486" s="1046"/>
      <c r="AV1486" s="979"/>
      <c r="AW1486" s="468" t="s">
        <v>6</v>
      </c>
      <c r="AX1486" s="6">
        <f>ROUND(AX1484*職員設定!$P$35,0)</f>
        <v>0</v>
      </c>
      <c r="AY1486" s="1001"/>
      <c r="AZ1486" s="1046"/>
      <c r="BA1486" s="979"/>
      <c r="BB1486" s="468" t="s">
        <v>6</v>
      </c>
      <c r="BC1486" s="6">
        <f>ROUND(BC1484*職員設定!$P$35,0)</f>
        <v>0</v>
      </c>
      <c r="BD1486" s="1001"/>
      <c r="BE1486" s="1046"/>
      <c r="BF1486" s="979"/>
      <c r="BG1486" s="468" t="s">
        <v>6</v>
      </c>
      <c r="BH1486" s="6">
        <f>ROUND(BH1484*職員設定!$P$35,0)</f>
        <v>0</v>
      </c>
      <c r="BI1486" s="1001"/>
      <c r="BJ1486" s="1046"/>
      <c r="BK1486" s="979"/>
      <c r="BL1486" s="434"/>
      <c r="BM1486" s="28"/>
      <c r="BN1486" s="1001"/>
      <c r="BO1486" s="967"/>
      <c r="BP1486" s="954"/>
      <c r="BQ1486" s="434"/>
      <c r="BR1486" s="28"/>
      <c r="BS1486" s="1001"/>
      <c r="BT1486" s="967"/>
      <c r="BU1486" s="954"/>
      <c r="BV1486" s="434"/>
      <c r="BW1486" s="28"/>
      <c r="BX1486" s="1001"/>
      <c r="BY1486" s="967"/>
      <c r="BZ1486" s="954"/>
      <c r="CA1486" s="1004"/>
      <c r="CB1486" s="1020"/>
      <c r="CC1486" s="946"/>
    </row>
    <row r="1487" spans="1:81" ht="18" customHeight="1" thickBot="1">
      <c r="A1487" s="1180"/>
      <c r="B1487" s="1143"/>
      <c r="C1487" s="1147"/>
      <c r="D1487" s="53" t="s">
        <v>7</v>
      </c>
      <c r="E1487" s="19">
        <f>E1485-E1486</f>
        <v>1566</v>
      </c>
      <c r="F1487" s="1001"/>
      <c r="G1487" s="1047"/>
      <c r="H1487" s="1097"/>
      <c r="I1487" s="53" t="s">
        <v>7</v>
      </c>
      <c r="J1487" s="19">
        <f>J1485-J1486</f>
        <v>0</v>
      </c>
      <c r="K1487" s="1001"/>
      <c r="L1487" s="1047"/>
      <c r="M1487" s="1097"/>
      <c r="N1487" s="53" t="s">
        <v>7</v>
      </c>
      <c r="O1487" s="19">
        <f>O1485-O1486</f>
        <v>0</v>
      </c>
      <c r="P1487" s="1001"/>
      <c r="Q1487" s="1047"/>
      <c r="R1487" s="980"/>
      <c r="S1487" s="53" t="s">
        <v>7</v>
      </c>
      <c r="T1487" s="19">
        <f>T1485-T1486</f>
        <v>2204</v>
      </c>
      <c r="U1487" s="1001"/>
      <c r="V1487" s="1047"/>
      <c r="W1487" s="980"/>
      <c r="X1487" s="53" t="s">
        <v>7</v>
      </c>
      <c r="Y1487" s="19">
        <f>Y1485-Y1486</f>
        <v>764</v>
      </c>
      <c r="Z1487" s="1001"/>
      <c r="AA1487" s="1047"/>
      <c r="AB1487" s="980"/>
      <c r="AC1487" s="53" t="s">
        <v>7</v>
      </c>
      <c r="AD1487" s="19">
        <f>AD1485-AD1486</f>
        <v>0</v>
      </c>
      <c r="AE1487" s="1001"/>
      <c r="AF1487" s="1047"/>
      <c r="AG1487" s="980"/>
      <c r="AH1487" s="53" t="s">
        <v>7</v>
      </c>
      <c r="AI1487" s="19">
        <f>AI1485-AI1486</f>
        <v>0</v>
      </c>
      <c r="AJ1487" s="1001"/>
      <c r="AK1487" s="1047"/>
      <c r="AL1487" s="980"/>
      <c r="AM1487" s="53" t="s">
        <v>7</v>
      </c>
      <c r="AN1487" s="19">
        <f>AN1485-AN1486</f>
        <v>0</v>
      </c>
      <c r="AO1487" s="1001"/>
      <c r="AP1487" s="1047"/>
      <c r="AQ1487" s="980"/>
      <c r="AR1487" s="53" t="s">
        <v>7</v>
      </c>
      <c r="AS1487" s="19">
        <f>AS1485-AS1486</f>
        <v>0</v>
      </c>
      <c r="AT1487" s="1001"/>
      <c r="AU1487" s="1047"/>
      <c r="AV1487" s="980"/>
      <c r="AW1487" s="53" t="s">
        <v>7</v>
      </c>
      <c r="AX1487" s="19">
        <f>AX1485-AX1486</f>
        <v>0</v>
      </c>
      <c r="AY1487" s="1001"/>
      <c r="AZ1487" s="1047"/>
      <c r="BA1487" s="980"/>
      <c r="BB1487" s="53" t="s">
        <v>7</v>
      </c>
      <c r="BC1487" s="19">
        <f>BC1485-BC1486</f>
        <v>0</v>
      </c>
      <c r="BD1487" s="1001"/>
      <c r="BE1487" s="1047"/>
      <c r="BF1487" s="980"/>
      <c r="BG1487" s="53" t="s">
        <v>7</v>
      </c>
      <c r="BH1487" s="19">
        <f>BH1485-BH1486</f>
        <v>0</v>
      </c>
      <c r="BI1487" s="1001"/>
      <c r="BJ1487" s="1047"/>
      <c r="BK1487" s="980"/>
      <c r="BL1487" s="85"/>
      <c r="BM1487" s="84"/>
      <c r="BN1487" s="1001"/>
      <c r="BO1487" s="968"/>
      <c r="BP1487" s="955"/>
      <c r="BQ1487" s="85"/>
      <c r="BR1487" s="84"/>
      <c r="BS1487" s="1001"/>
      <c r="BT1487" s="968"/>
      <c r="BU1487" s="955"/>
      <c r="BV1487" s="85"/>
      <c r="BW1487" s="84"/>
      <c r="BX1487" s="1001"/>
      <c r="BY1487" s="968"/>
      <c r="BZ1487" s="955"/>
      <c r="CA1487" s="1005"/>
      <c r="CB1487" s="1021"/>
      <c r="CC1487" s="946">
        <f t="shared" si="638"/>
        <v>0</v>
      </c>
    </row>
    <row r="1488" spans="1:81" ht="18" customHeight="1" thickBot="1">
      <c r="A1488" s="1180"/>
      <c r="B1488" s="1143"/>
      <c r="C1488" s="1145" t="s">
        <v>40</v>
      </c>
      <c r="D1488" s="44" t="s">
        <v>8</v>
      </c>
      <c r="E1488" s="35"/>
      <c r="F1488" s="1001"/>
      <c r="G1488" s="1045">
        <f>E1491*F1457-H1488</f>
        <v>0</v>
      </c>
      <c r="H1488" s="1095"/>
      <c r="I1488" s="44" t="s">
        <v>8</v>
      </c>
      <c r="J1488" s="35">
        <v>2.93</v>
      </c>
      <c r="K1488" s="1001"/>
      <c r="L1488" s="1045">
        <f>J1491*K1457-M1488</f>
        <v>-30.5</v>
      </c>
      <c r="M1488" s="1095">
        <v>209</v>
      </c>
      <c r="N1488" s="44" t="s">
        <v>8</v>
      </c>
      <c r="O1488" s="35"/>
      <c r="P1488" s="1001"/>
      <c r="Q1488" s="1045">
        <f>O1491*P1457-R1488</f>
        <v>0</v>
      </c>
      <c r="R1488" s="961">
        <f>IF(O1488="",0,ROUND(SUM(R1457:R1471)*O1488*P1457*1.35/職員設定!$C$7,0))</f>
        <v>0</v>
      </c>
      <c r="S1488" s="44" t="s">
        <v>8</v>
      </c>
      <c r="T1488" s="35"/>
      <c r="U1488" s="1001"/>
      <c r="V1488" s="1045">
        <f>T1491*U1457-W1488</f>
        <v>0</v>
      </c>
      <c r="W1488" s="961">
        <f>IF(T1488="",0,ROUND(SUM(W1457:W1471)*T1488*U1457*1.35/職員設定!$C$7,0))</f>
        <v>0</v>
      </c>
      <c r="X1488" s="44" t="s">
        <v>8</v>
      </c>
      <c r="Y1488" s="35"/>
      <c r="Z1488" s="1001"/>
      <c r="AA1488" s="1045">
        <f>Y1491*Z1457-AB1488</f>
        <v>0</v>
      </c>
      <c r="AB1488" s="961">
        <f>IF(Y1488="",0,ROUND(SUM(AB1457:AB1471)*Y1488*Z1457*1.35/職員設定!$C$7,0))</f>
        <v>0</v>
      </c>
      <c r="AC1488" s="44" t="s">
        <v>8</v>
      </c>
      <c r="AD1488" s="35"/>
      <c r="AE1488" s="1001"/>
      <c r="AF1488" s="1045">
        <f>AD1491*AE1457-AG1488</f>
        <v>0</v>
      </c>
      <c r="AG1488" s="961">
        <f>IF(AD1488="",0,ROUND(SUM(AG1457:AG1471)*AD1488*AE1457*1.35/職員設定!$C$7,0))</f>
        <v>0</v>
      </c>
      <c r="AH1488" s="44" t="s">
        <v>8</v>
      </c>
      <c r="AI1488" s="35"/>
      <c r="AJ1488" s="1001"/>
      <c r="AK1488" s="1045">
        <f>AI1491*AJ1457-AL1488</f>
        <v>0</v>
      </c>
      <c r="AL1488" s="961">
        <f>IF(AI1488="",0,ROUND(SUM(AL1457:AL1471)*AI1488*AJ1457*1.35/職員設定!$C$7,0))</f>
        <v>0</v>
      </c>
      <c r="AM1488" s="44" t="s">
        <v>8</v>
      </c>
      <c r="AN1488" s="35"/>
      <c r="AO1488" s="1001"/>
      <c r="AP1488" s="1045">
        <f>AN1491*AO1457-AQ1488</f>
        <v>0</v>
      </c>
      <c r="AQ1488" s="961">
        <f>IF(AN1488="",0,ROUND(SUM(AQ1457:AQ1471)*AN1488*AO1457*1.35/職員設定!$C$7,0))</f>
        <v>0</v>
      </c>
      <c r="AR1488" s="44" t="s">
        <v>8</v>
      </c>
      <c r="AS1488" s="35"/>
      <c r="AT1488" s="1001"/>
      <c r="AU1488" s="1045">
        <f>AS1491*AT1457-AV1488</f>
        <v>0</v>
      </c>
      <c r="AV1488" s="961">
        <f>IF(AS1488="",0,ROUND(SUM(AV1457:AV1471)*AS1488*AT1457*1.35/職員設定!$C$7,0))</f>
        <v>0</v>
      </c>
      <c r="AW1488" s="44" t="s">
        <v>8</v>
      </c>
      <c r="AX1488" s="35"/>
      <c r="AY1488" s="1001"/>
      <c r="AZ1488" s="1045">
        <f>AX1491*AY1457-BA1488</f>
        <v>0</v>
      </c>
      <c r="BA1488" s="961">
        <f>IF(AX1488="",0,ROUND(SUM(BA1457:BA1471)*AX1488*AY1457*1.35/職員設定!$C$7,0))</f>
        <v>0</v>
      </c>
      <c r="BB1488" s="44" t="s">
        <v>8</v>
      </c>
      <c r="BC1488" s="35"/>
      <c r="BD1488" s="1001"/>
      <c r="BE1488" s="1045">
        <f>BC1491*BD1457-BF1488</f>
        <v>0</v>
      </c>
      <c r="BF1488" s="961">
        <f>IF(BC1488="",0,ROUND(SUM(BF1457:BF1471)*BC1488*BD1457*1.35/職員設定!$C$7,0))</f>
        <v>0</v>
      </c>
      <c r="BG1488" s="44" t="s">
        <v>8</v>
      </c>
      <c r="BH1488" s="35"/>
      <c r="BI1488" s="1001"/>
      <c r="BJ1488" s="1045">
        <f>BH1491*BI1457-BK1488</f>
        <v>0</v>
      </c>
      <c r="BK1488" s="961">
        <f>IF(BH1488="",0,ROUND(SUM(BK1457:BK1471)*BH1488*BI1457*1.35/職員設定!$C$7,0))</f>
        <v>0</v>
      </c>
      <c r="BL1488" s="75"/>
      <c r="BM1488" s="82"/>
      <c r="BN1488" s="1001"/>
      <c r="BO1488" s="966"/>
      <c r="BP1488" s="953"/>
      <c r="BQ1488" s="75"/>
      <c r="BR1488" s="82"/>
      <c r="BS1488" s="1001"/>
      <c r="BT1488" s="966"/>
      <c r="BU1488" s="953"/>
      <c r="BV1488" s="75"/>
      <c r="BW1488" s="82"/>
      <c r="BX1488" s="1001"/>
      <c r="BY1488" s="966"/>
      <c r="BZ1488" s="953"/>
      <c r="CA1488" s="1082">
        <f t="shared" ref="CA1488" si="643">BJ1488+BK1488+BE1488+BF1488+AZ1488+BA1488+AU1488+AV1488+AP1488+AQ1488+AK1488+AL1488+AF1488+AG1488+AA1488+AB1488+V1488+W1488+Q1488+R1488+L1488+M1488+G1488+H1488</f>
        <v>178.5</v>
      </c>
      <c r="CB1488" s="1024">
        <f t="shared" ref="CB1488" si="644">H1488+M1488</f>
        <v>209</v>
      </c>
      <c r="CC1488" s="946">
        <f t="shared" si="638"/>
        <v>0</v>
      </c>
    </row>
    <row r="1489" spans="1:81" ht="18" customHeight="1" thickBot="1">
      <c r="A1489" s="1180"/>
      <c r="B1489" s="1143"/>
      <c r="C1489" s="1146"/>
      <c r="D1489" s="48" t="s">
        <v>38</v>
      </c>
      <c r="E1489" s="33"/>
      <c r="F1489" s="1001"/>
      <c r="G1489" s="1046"/>
      <c r="H1489" s="1096"/>
      <c r="I1489" s="48" t="s">
        <v>38</v>
      </c>
      <c r="J1489" s="33">
        <v>4110</v>
      </c>
      <c r="K1489" s="1001"/>
      <c r="L1489" s="1046"/>
      <c r="M1489" s="1096"/>
      <c r="N1489" s="48" t="s">
        <v>38</v>
      </c>
      <c r="O1489" s="33"/>
      <c r="P1489" s="1001"/>
      <c r="Q1489" s="1046"/>
      <c r="R1489" s="979"/>
      <c r="S1489" s="48" t="s">
        <v>38</v>
      </c>
      <c r="T1489" s="33"/>
      <c r="U1489" s="1001"/>
      <c r="V1489" s="1046"/>
      <c r="W1489" s="979"/>
      <c r="X1489" s="48" t="s">
        <v>38</v>
      </c>
      <c r="Y1489" s="33"/>
      <c r="Z1489" s="1001"/>
      <c r="AA1489" s="1046"/>
      <c r="AB1489" s="979"/>
      <c r="AC1489" s="48" t="s">
        <v>38</v>
      </c>
      <c r="AD1489" s="33"/>
      <c r="AE1489" s="1001"/>
      <c r="AF1489" s="1046"/>
      <c r="AG1489" s="979"/>
      <c r="AH1489" s="48" t="s">
        <v>38</v>
      </c>
      <c r="AI1489" s="33"/>
      <c r="AJ1489" s="1001"/>
      <c r="AK1489" s="1046"/>
      <c r="AL1489" s="979"/>
      <c r="AM1489" s="48" t="s">
        <v>38</v>
      </c>
      <c r="AN1489" s="33"/>
      <c r="AO1489" s="1001"/>
      <c r="AP1489" s="1046"/>
      <c r="AQ1489" s="979"/>
      <c r="AR1489" s="48" t="s">
        <v>38</v>
      </c>
      <c r="AS1489" s="33"/>
      <c r="AT1489" s="1001"/>
      <c r="AU1489" s="1046"/>
      <c r="AV1489" s="979"/>
      <c r="AW1489" s="48" t="s">
        <v>38</v>
      </c>
      <c r="AX1489" s="33"/>
      <c r="AY1489" s="1001"/>
      <c r="AZ1489" s="1046"/>
      <c r="BA1489" s="979"/>
      <c r="BB1489" s="48" t="s">
        <v>38</v>
      </c>
      <c r="BC1489" s="33"/>
      <c r="BD1489" s="1001"/>
      <c r="BE1489" s="1046"/>
      <c r="BF1489" s="979"/>
      <c r="BG1489" s="48" t="s">
        <v>38</v>
      </c>
      <c r="BH1489" s="33"/>
      <c r="BI1489" s="1001"/>
      <c r="BJ1489" s="1046"/>
      <c r="BK1489" s="979"/>
      <c r="BL1489" s="79"/>
      <c r="BM1489" s="80"/>
      <c r="BN1489" s="1001"/>
      <c r="BO1489" s="967"/>
      <c r="BP1489" s="954"/>
      <c r="BQ1489" s="79"/>
      <c r="BR1489" s="80"/>
      <c r="BS1489" s="1001"/>
      <c r="BT1489" s="967"/>
      <c r="BU1489" s="954"/>
      <c r="BV1489" s="79"/>
      <c r="BW1489" s="80"/>
      <c r="BX1489" s="1001"/>
      <c r="BY1489" s="967"/>
      <c r="BZ1489" s="954"/>
      <c r="CA1489" s="1004"/>
      <c r="CB1489" s="1020"/>
      <c r="CC1489" s="946"/>
    </row>
    <row r="1490" spans="1:81" s="230" customFormat="1" ht="18" customHeight="1" thickBot="1">
      <c r="A1490" s="1180"/>
      <c r="B1490" s="1143"/>
      <c r="C1490" s="1146"/>
      <c r="D1490" s="468" t="s">
        <v>9</v>
      </c>
      <c r="E1490" s="6">
        <f>ROUND(E1488*職員設定!Q35,0)</f>
        <v>0</v>
      </c>
      <c r="F1490" s="1001"/>
      <c r="G1490" s="1046"/>
      <c r="H1490" s="1096"/>
      <c r="I1490" s="468" t="s">
        <v>9</v>
      </c>
      <c r="J1490" s="6">
        <f>ROUND(J1488*職員設定!Q35,0)</f>
        <v>3753</v>
      </c>
      <c r="K1490" s="1001"/>
      <c r="L1490" s="1046"/>
      <c r="M1490" s="1096"/>
      <c r="N1490" s="468" t="s">
        <v>9</v>
      </c>
      <c r="O1490" s="6">
        <f>ROUND(O1488*職員設定!$Q$35,0)</f>
        <v>0</v>
      </c>
      <c r="P1490" s="1001"/>
      <c r="Q1490" s="1046"/>
      <c r="R1490" s="979"/>
      <c r="S1490" s="468" t="s">
        <v>9</v>
      </c>
      <c r="T1490" s="6">
        <f>ROUND(T1488*職員設定!$Q$35,0)</f>
        <v>0</v>
      </c>
      <c r="U1490" s="1001"/>
      <c r="V1490" s="1046"/>
      <c r="W1490" s="979"/>
      <c r="X1490" s="468" t="s">
        <v>9</v>
      </c>
      <c r="Y1490" s="6">
        <f>ROUND(Y1488*職員設定!$Q$35,0)</f>
        <v>0</v>
      </c>
      <c r="Z1490" s="1001"/>
      <c r="AA1490" s="1046"/>
      <c r="AB1490" s="979"/>
      <c r="AC1490" s="468" t="s">
        <v>9</v>
      </c>
      <c r="AD1490" s="6">
        <f>ROUND(AD1488*職員設定!$Q$35,0)</f>
        <v>0</v>
      </c>
      <c r="AE1490" s="1001"/>
      <c r="AF1490" s="1046"/>
      <c r="AG1490" s="979"/>
      <c r="AH1490" s="468" t="s">
        <v>9</v>
      </c>
      <c r="AI1490" s="6">
        <f>ROUND(AI1488*職員設定!$Q$35,0)</f>
        <v>0</v>
      </c>
      <c r="AJ1490" s="1001"/>
      <c r="AK1490" s="1046"/>
      <c r="AL1490" s="979"/>
      <c r="AM1490" s="468" t="s">
        <v>9</v>
      </c>
      <c r="AN1490" s="6">
        <f>ROUND(AN1488*職員設定!$Q$35,0)</f>
        <v>0</v>
      </c>
      <c r="AO1490" s="1001"/>
      <c r="AP1490" s="1046"/>
      <c r="AQ1490" s="979"/>
      <c r="AR1490" s="468" t="s">
        <v>9</v>
      </c>
      <c r="AS1490" s="6">
        <f>ROUND(AS1488*職員設定!$Q$35,0)</f>
        <v>0</v>
      </c>
      <c r="AT1490" s="1001"/>
      <c r="AU1490" s="1046"/>
      <c r="AV1490" s="979"/>
      <c r="AW1490" s="468" t="s">
        <v>9</v>
      </c>
      <c r="AX1490" s="6">
        <f>ROUND(AX1488*職員設定!$Q$35,0)</f>
        <v>0</v>
      </c>
      <c r="AY1490" s="1001"/>
      <c r="AZ1490" s="1046"/>
      <c r="BA1490" s="979"/>
      <c r="BB1490" s="468" t="s">
        <v>9</v>
      </c>
      <c r="BC1490" s="6">
        <f>ROUND(BC1488*職員設定!$Q$35,0)</f>
        <v>0</v>
      </c>
      <c r="BD1490" s="1001"/>
      <c r="BE1490" s="1046"/>
      <c r="BF1490" s="979"/>
      <c r="BG1490" s="468" t="s">
        <v>9</v>
      </c>
      <c r="BH1490" s="6">
        <f>ROUND(BH1488*職員設定!$Q$35,0)</f>
        <v>0</v>
      </c>
      <c r="BI1490" s="1001"/>
      <c r="BJ1490" s="1046"/>
      <c r="BK1490" s="979"/>
      <c r="BL1490" s="434"/>
      <c r="BM1490" s="28"/>
      <c r="BN1490" s="1001"/>
      <c r="BO1490" s="967"/>
      <c r="BP1490" s="954"/>
      <c r="BQ1490" s="434"/>
      <c r="BR1490" s="28"/>
      <c r="BS1490" s="1001"/>
      <c r="BT1490" s="967"/>
      <c r="BU1490" s="954"/>
      <c r="BV1490" s="434"/>
      <c r="BW1490" s="28"/>
      <c r="BX1490" s="1001"/>
      <c r="BY1490" s="967"/>
      <c r="BZ1490" s="954"/>
      <c r="CA1490" s="1004"/>
      <c r="CB1490" s="1020"/>
      <c r="CC1490" s="946"/>
    </row>
    <row r="1491" spans="1:81" ht="18" customHeight="1" thickBot="1">
      <c r="A1491" s="1180"/>
      <c r="B1491" s="1143"/>
      <c r="C1491" s="1147"/>
      <c r="D1491" s="53" t="s">
        <v>10</v>
      </c>
      <c r="E1491" s="19">
        <f>E1489-E1490</f>
        <v>0</v>
      </c>
      <c r="F1491" s="1001"/>
      <c r="G1491" s="1047"/>
      <c r="H1491" s="1097"/>
      <c r="I1491" s="53" t="s">
        <v>10</v>
      </c>
      <c r="J1491" s="19">
        <f>J1489-J1490</f>
        <v>357</v>
      </c>
      <c r="K1491" s="1001"/>
      <c r="L1491" s="1047"/>
      <c r="M1491" s="1097"/>
      <c r="N1491" s="53" t="s">
        <v>10</v>
      </c>
      <c r="O1491" s="19">
        <f>O1489-O1490</f>
        <v>0</v>
      </c>
      <c r="P1491" s="1001"/>
      <c r="Q1491" s="1047"/>
      <c r="R1491" s="980"/>
      <c r="S1491" s="53" t="s">
        <v>10</v>
      </c>
      <c r="T1491" s="19">
        <f>T1489-T1490</f>
        <v>0</v>
      </c>
      <c r="U1491" s="1001"/>
      <c r="V1491" s="1047"/>
      <c r="W1491" s="980"/>
      <c r="X1491" s="53" t="s">
        <v>10</v>
      </c>
      <c r="Y1491" s="19">
        <f>Y1489-Y1490</f>
        <v>0</v>
      </c>
      <c r="Z1491" s="1001"/>
      <c r="AA1491" s="1047"/>
      <c r="AB1491" s="980"/>
      <c r="AC1491" s="53" t="s">
        <v>10</v>
      </c>
      <c r="AD1491" s="19">
        <f>AD1489-AD1490</f>
        <v>0</v>
      </c>
      <c r="AE1491" s="1001"/>
      <c r="AF1491" s="1047"/>
      <c r="AG1491" s="980"/>
      <c r="AH1491" s="53" t="s">
        <v>10</v>
      </c>
      <c r="AI1491" s="19">
        <f>AI1489-AI1490</f>
        <v>0</v>
      </c>
      <c r="AJ1491" s="1001"/>
      <c r="AK1491" s="1047"/>
      <c r="AL1491" s="980"/>
      <c r="AM1491" s="53" t="s">
        <v>10</v>
      </c>
      <c r="AN1491" s="19">
        <f>AN1489-AN1490</f>
        <v>0</v>
      </c>
      <c r="AO1491" s="1001"/>
      <c r="AP1491" s="1047"/>
      <c r="AQ1491" s="980"/>
      <c r="AR1491" s="53" t="s">
        <v>10</v>
      </c>
      <c r="AS1491" s="19">
        <f>AS1489-AS1490</f>
        <v>0</v>
      </c>
      <c r="AT1491" s="1001"/>
      <c r="AU1491" s="1047"/>
      <c r="AV1491" s="980"/>
      <c r="AW1491" s="53" t="s">
        <v>10</v>
      </c>
      <c r="AX1491" s="19">
        <f>AX1489-AX1490</f>
        <v>0</v>
      </c>
      <c r="AY1491" s="1001"/>
      <c r="AZ1491" s="1047"/>
      <c r="BA1491" s="980"/>
      <c r="BB1491" s="53" t="s">
        <v>10</v>
      </c>
      <c r="BC1491" s="19">
        <f>BC1489-BC1490</f>
        <v>0</v>
      </c>
      <c r="BD1491" s="1001"/>
      <c r="BE1491" s="1047"/>
      <c r="BF1491" s="980"/>
      <c r="BG1491" s="53" t="s">
        <v>10</v>
      </c>
      <c r="BH1491" s="19">
        <f>BH1489-BH1490</f>
        <v>0</v>
      </c>
      <c r="BI1491" s="1001"/>
      <c r="BJ1491" s="1047"/>
      <c r="BK1491" s="980"/>
      <c r="BL1491" s="85"/>
      <c r="BM1491" s="84"/>
      <c r="BN1491" s="1001"/>
      <c r="BO1491" s="968"/>
      <c r="BP1491" s="955"/>
      <c r="BQ1491" s="85"/>
      <c r="BR1491" s="84"/>
      <c r="BS1491" s="1001"/>
      <c r="BT1491" s="968"/>
      <c r="BU1491" s="955"/>
      <c r="BV1491" s="85"/>
      <c r="BW1491" s="84"/>
      <c r="BX1491" s="1001"/>
      <c r="BY1491" s="968"/>
      <c r="BZ1491" s="955"/>
      <c r="CA1491" s="1005"/>
      <c r="CB1491" s="1021"/>
      <c r="CC1491" s="946">
        <f t="shared" ref="CC1491" si="645">BK1491+BF1491+BA1491+AV1491+AQ1491+AL1491+AG1491+AB1491+W1491+R1491</f>
        <v>0</v>
      </c>
    </row>
    <row r="1492" spans="1:81" ht="18" customHeight="1" thickBot="1">
      <c r="A1492" s="1180"/>
      <c r="B1492" s="1143"/>
      <c r="C1492" s="1146" t="s">
        <v>43</v>
      </c>
      <c r="D1492" s="48" t="s">
        <v>11</v>
      </c>
      <c r="E1492" s="36"/>
      <c r="F1492" s="1001"/>
      <c r="G1492" s="1046">
        <f>E1495*F1457-H1492</f>
        <v>0</v>
      </c>
      <c r="H1492" s="1095"/>
      <c r="I1492" s="48" t="s">
        <v>11</v>
      </c>
      <c r="J1492" s="36"/>
      <c r="K1492" s="1001"/>
      <c r="L1492" s="1046">
        <f>J1495*K1457-M1492</f>
        <v>0</v>
      </c>
      <c r="M1492" s="1095"/>
      <c r="N1492" s="48" t="s">
        <v>11</v>
      </c>
      <c r="O1492" s="36"/>
      <c r="P1492" s="1001"/>
      <c r="Q1492" s="1046">
        <f>O1495*P1457-R1492</f>
        <v>0</v>
      </c>
      <c r="R1492" s="961">
        <f>IF(O1492="",0,ROUND(SUM(R1457:R1471)*O1492*P1457*0.25/職員設定!$C$7,0))</f>
        <v>0</v>
      </c>
      <c r="S1492" s="48" t="s">
        <v>11</v>
      </c>
      <c r="T1492" s="36"/>
      <c r="U1492" s="1001"/>
      <c r="V1492" s="1046">
        <f>T1495*U1457-W1492</f>
        <v>0</v>
      </c>
      <c r="W1492" s="961">
        <f>IF(T1492="",0,ROUND(SUM(W1457:W1471)*T1492*U1457*0.25/職員設定!$C$7,0))</f>
        <v>0</v>
      </c>
      <c r="X1492" s="48" t="s">
        <v>11</v>
      </c>
      <c r="Y1492" s="36"/>
      <c r="Z1492" s="1001"/>
      <c r="AA1492" s="1046">
        <f>Y1495*Z1457-AB1492</f>
        <v>0</v>
      </c>
      <c r="AB1492" s="961">
        <f>IF(Y1492="",0,ROUND(SUM(AB1457:AB1471)*Y1492*Z1457*0.25/職員設定!$C$7,0))</f>
        <v>0</v>
      </c>
      <c r="AC1492" s="48" t="s">
        <v>11</v>
      </c>
      <c r="AD1492" s="36"/>
      <c r="AE1492" s="1001"/>
      <c r="AF1492" s="1046">
        <f>AD1495*AE1457-AG1492</f>
        <v>0</v>
      </c>
      <c r="AG1492" s="961">
        <f>IF(AD1492="",0,ROUND(SUM(AG1457:AG1471)*AD1492*AE1457*0.25/職員設定!$C$7,0))</f>
        <v>0</v>
      </c>
      <c r="AH1492" s="48" t="s">
        <v>11</v>
      </c>
      <c r="AI1492" s="36"/>
      <c r="AJ1492" s="1001"/>
      <c r="AK1492" s="1046">
        <f>AI1495*AJ1457-AL1492</f>
        <v>0</v>
      </c>
      <c r="AL1492" s="961">
        <f>IF(AI1492="",0,ROUND(SUM(AL1457:AL1471)*AI1492*AJ1457*0.25/職員設定!$C$7,0))</f>
        <v>0</v>
      </c>
      <c r="AM1492" s="48" t="s">
        <v>11</v>
      </c>
      <c r="AN1492" s="36"/>
      <c r="AO1492" s="1001"/>
      <c r="AP1492" s="1046">
        <f>AN1495*AO1457-AQ1492</f>
        <v>0</v>
      </c>
      <c r="AQ1492" s="961">
        <f>IF(AN1492="",0,ROUND(SUM(AQ1457:AQ1471)*AN1492*AO1457*0.25/職員設定!$C$7,0))</f>
        <v>0</v>
      </c>
      <c r="AR1492" s="48" t="s">
        <v>11</v>
      </c>
      <c r="AS1492" s="36"/>
      <c r="AT1492" s="1001"/>
      <c r="AU1492" s="1046">
        <f>AS1495*AT1457-AV1492</f>
        <v>0</v>
      </c>
      <c r="AV1492" s="961">
        <f>IF(AS1492="",0,ROUND(SUM(AV1457:AV1471)*AS1492*AT1457*0.25/職員設定!$C$7,0))</f>
        <v>0</v>
      </c>
      <c r="AW1492" s="48" t="s">
        <v>11</v>
      </c>
      <c r="AX1492" s="36"/>
      <c r="AY1492" s="1001"/>
      <c r="AZ1492" s="1046">
        <f>AX1495*AY1457-BA1492</f>
        <v>0</v>
      </c>
      <c r="BA1492" s="961">
        <f>IF(AX1492="",0,ROUND(SUM(BA1457:BA1471)*AX1492*AY1457*0.25/職員設定!$C$7,0))</f>
        <v>0</v>
      </c>
      <c r="BB1492" s="48" t="s">
        <v>11</v>
      </c>
      <c r="BC1492" s="36"/>
      <c r="BD1492" s="1001"/>
      <c r="BE1492" s="1046">
        <f>BC1495*BD1457-BF1492</f>
        <v>0</v>
      </c>
      <c r="BF1492" s="961">
        <f>IF(BC1492="",0,ROUND(SUM(BF1457:BF1471)*BC1492*BD1457*0.25/職員設定!$C$7,0))</f>
        <v>0</v>
      </c>
      <c r="BG1492" s="48" t="s">
        <v>11</v>
      </c>
      <c r="BH1492" s="36"/>
      <c r="BI1492" s="1001"/>
      <c r="BJ1492" s="1046">
        <f>BH1495*BI1457-BK1492</f>
        <v>0</v>
      </c>
      <c r="BK1492" s="961">
        <f>IF(BH1492="",0,ROUND(SUM(BK1457:BK1471)*BH1492*BI1457*0.25/職員設定!$C$7,0))</f>
        <v>0</v>
      </c>
      <c r="BL1492" s="79"/>
      <c r="BM1492" s="86"/>
      <c r="BN1492" s="1001"/>
      <c r="BO1492" s="969"/>
      <c r="BP1492" s="953"/>
      <c r="BQ1492" s="79"/>
      <c r="BR1492" s="86"/>
      <c r="BS1492" s="1001"/>
      <c r="BT1492" s="969"/>
      <c r="BU1492" s="953"/>
      <c r="BV1492" s="79"/>
      <c r="BW1492" s="86"/>
      <c r="BX1492" s="1001"/>
      <c r="BY1492" s="969"/>
      <c r="BZ1492" s="953"/>
      <c r="CA1492" s="1082">
        <f t="shared" ref="CA1492" si="646">BJ1492+BK1492+BE1492+BF1492+AZ1492+BA1492+AU1492+AV1492+AP1492+AQ1492+AK1492+AL1492+AF1492+AG1492+AA1492+AB1492+V1492+W1492+Q1492+R1492+L1492+M1492+G1492+H1492</f>
        <v>0</v>
      </c>
      <c r="CB1492" s="1024">
        <f t="shared" ref="CB1492" si="647">H1492+M1492</f>
        <v>0</v>
      </c>
      <c r="CC1492" s="946">
        <f>BK1492+BF1492+BA1492+AV1492+AQ1492+AL1492+AG1492+AB1492+W1492+R1492</f>
        <v>0</v>
      </c>
    </row>
    <row r="1493" spans="1:81" ht="18" customHeight="1" thickBot="1">
      <c r="A1493" s="1180"/>
      <c r="B1493" s="1143"/>
      <c r="C1493" s="1146"/>
      <c r="D1493" s="48" t="s">
        <v>38</v>
      </c>
      <c r="E1493" s="33"/>
      <c r="F1493" s="1001"/>
      <c r="G1493" s="1046"/>
      <c r="H1493" s="1096"/>
      <c r="I1493" s="48" t="s">
        <v>38</v>
      </c>
      <c r="J1493" s="33"/>
      <c r="K1493" s="1001"/>
      <c r="L1493" s="1046"/>
      <c r="M1493" s="1096"/>
      <c r="N1493" s="48" t="s">
        <v>38</v>
      </c>
      <c r="O1493" s="33">
        <v>0</v>
      </c>
      <c r="P1493" s="1001"/>
      <c r="Q1493" s="1046"/>
      <c r="R1493" s="979"/>
      <c r="S1493" s="48" t="s">
        <v>38</v>
      </c>
      <c r="T1493" s="33">
        <v>0</v>
      </c>
      <c r="U1493" s="1001"/>
      <c r="V1493" s="1046"/>
      <c r="W1493" s="979"/>
      <c r="X1493" s="48" t="s">
        <v>38</v>
      </c>
      <c r="Y1493" s="33">
        <v>0</v>
      </c>
      <c r="Z1493" s="1001"/>
      <c r="AA1493" s="1046"/>
      <c r="AB1493" s="979"/>
      <c r="AC1493" s="48" t="s">
        <v>38</v>
      </c>
      <c r="AD1493" s="33">
        <v>0</v>
      </c>
      <c r="AE1493" s="1001"/>
      <c r="AF1493" s="1046"/>
      <c r="AG1493" s="979"/>
      <c r="AH1493" s="48" t="s">
        <v>38</v>
      </c>
      <c r="AI1493" s="33">
        <v>0</v>
      </c>
      <c r="AJ1493" s="1001"/>
      <c r="AK1493" s="1046"/>
      <c r="AL1493" s="979"/>
      <c r="AM1493" s="48" t="s">
        <v>38</v>
      </c>
      <c r="AN1493" s="33">
        <v>0</v>
      </c>
      <c r="AO1493" s="1001"/>
      <c r="AP1493" s="1046"/>
      <c r="AQ1493" s="979"/>
      <c r="AR1493" s="48" t="s">
        <v>38</v>
      </c>
      <c r="AS1493" s="33">
        <v>0</v>
      </c>
      <c r="AT1493" s="1001"/>
      <c r="AU1493" s="1046"/>
      <c r="AV1493" s="979"/>
      <c r="AW1493" s="48" t="s">
        <v>38</v>
      </c>
      <c r="AX1493" s="33">
        <v>0</v>
      </c>
      <c r="AY1493" s="1001"/>
      <c r="AZ1493" s="1046"/>
      <c r="BA1493" s="979"/>
      <c r="BB1493" s="48" t="s">
        <v>38</v>
      </c>
      <c r="BC1493" s="33">
        <v>0</v>
      </c>
      <c r="BD1493" s="1001"/>
      <c r="BE1493" s="1046"/>
      <c r="BF1493" s="979"/>
      <c r="BG1493" s="48" t="s">
        <v>38</v>
      </c>
      <c r="BH1493" s="33">
        <v>0</v>
      </c>
      <c r="BI1493" s="1001"/>
      <c r="BJ1493" s="1046"/>
      <c r="BK1493" s="979"/>
      <c r="BL1493" s="79"/>
      <c r="BM1493" s="80"/>
      <c r="BN1493" s="1001"/>
      <c r="BO1493" s="967"/>
      <c r="BP1493" s="954"/>
      <c r="BQ1493" s="79"/>
      <c r="BR1493" s="80"/>
      <c r="BS1493" s="1001"/>
      <c r="BT1493" s="967"/>
      <c r="BU1493" s="954"/>
      <c r="BV1493" s="79"/>
      <c r="BW1493" s="80"/>
      <c r="BX1493" s="1001"/>
      <c r="BY1493" s="967"/>
      <c r="BZ1493" s="954"/>
      <c r="CA1493" s="1004"/>
      <c r="CB1493" s="1020"/>
      <c r="CC1493" s="946"/>
    </row>
    <row r="1494" spans="1:81" s="230" customFormat="1" ht="18" customHeight="1" thickBot="1">
      <c r="A1494" s="1180"/>
      <c r="B1494" s="1143"/>
      <c r="C1494" s="1146"/>
      <c r="D1494" s="468" t="s">
        <v>12</v>
      </c>
      <c r="E1494" s="6">
        <f>ROUND(E1492*職員設定!R35,0)</f>
        <v>0</v>
      </c>
      <c r="F1494" s="1001"/>
      <c r="G1494" s="1046"/>
      <c r="H1494" s="1096"/>
      <c r="I1494" s="468" t="s">
        <v>12</v>
      </c>
      <c r="J1494" s="6">
        <f>ROUND(J1492*職員設定!R35,0)</f>
        <v>0</v>
      </c>
      <c r="K1494" s="1001"/>
      <c r="L1494" s="1046"/>
      <c r="M1494" s="1096"/>
      <c r="N1494" s="468" t="s">
        <v>12</v>
      </c>
      <c r="O1494" s="6">
        <f>ROUND(O1492*職員設定!$R$35,0)</f>
        <v>0</v>
      </c>
      <c r="P1494" s="1001"/>
      <c r="Q1494" s="1046"/>
      <c r="R1494" s="979"/>
      <c r="S1494" s="468" t="s">
        <v>12</v>
      </c>
      <c r="T1494" s="6">
        <f>ROUND(T1492*職員設定!$R$35,0)</f>
        <v>0</v>
      </c>
      <c r="U1494" s="1001"/>
      <c r="V1494" s="1046"/>
      <c r="W1494" s="979"/>
      <c r="X1494" s="468" t="s">
        <v>12</v>
      </c>
      <c r="Y1494" s="6">
        <f>ROUND(Y1492*職員設定!$R$35,0)</f>
        <v>0</v>
      </c>
      <c r="Z1494" s="1001"/>
      <c r="AA1494" s="1046"/>
      <c r="AB1494" s="979"/>
      <c r="AC1494" s="468" t="s">
        <v>12</v>
      </c>
      <c r="AD1494" s="6">
        <f>ROUND(AD1492*職員設定!$R$35,0)</f>
        <v>0</v>
      </c>
      <c r="AE1494" s="1001"/>
      <c r="AF1494" s="1046"/>
      <c r="AG1494" s="979"/>
      <c r="AH1494" s="468" t="s">
        <v>12</v>
      </c>
      <c r="AI1494" s="6">
        <f>ROUND(AI1492*職員設定!$R$35,0)</f>
        <v>0</v>
      </c>
      <c r="AJ1494" s="1001"/>
      <c r="AK1494" s="1046"/>
      <c r="AL1494" s="979"/>
      <c r="AM1494" s="468" t="s">
        <v>12</v>
      </c>
      <c r="AN1494" s="6">
        <f>ROUND(AN1492*職員設定!$R$35,0)</f>
        <v>0</v>
      </c>
      <c r="AO1494" s="1001"/>
      <c r="AP1494" s="1046"/>
      <c r="AQ1494" s="979"/>
      <c r="AR1494" s="468" t="s">
        <v>12</v>
      </c>
      <c r="AS1494" s="6">
        <f>ROUND(AS1492*職員設定!$R$35,0)</f>
        <v>0</v>
      </c>
      <c r="AT1494" s="1001"/>
      <c r="AU1494" s="1046"/>
      <c r="AV1494" s="979"/>
      <c r="AW1494" s="468" t="s">
        <v>12</v>
      </c>
      <c r="AX1494" s="6">
        <f>ROUND(AX1492*職員設定!$R$35,0)</f>
        <v>0</v>
      </c>
      <c r="AY1494" s="1001"/>
      <c r="AZ1494" s="1046"/>
      <c r="BA1494" s="979"/>
      <c r="BB1494" s="468" t="s">
        <v>12</v>
      </c>
      <c r="BC1494" s="6">
        <f>ROUND(BC1492*職員設定!$R$35,0)</f>
        <v>0</v>
      </c>
      <c r="BD1494" s="1001"/>
      <c r="BE1494" s="1046"/>
      <c r="BF1494" s="979"/>
      <c r="BG1494" s="468" t="s">
        <v>12</v>
      </c>
      <c r="BH1494" s="6">
        <f>ROUND(BH1492*職員設定!$R$35,0)</f>
        <v>0</v>
      </c>
      <c r="BI1494" s="1001"/>
      <c r="BJ1494" s="1046"/>
      <c r="BK1494" s="979"/>
      <c r="BL1494" s="434"/>
      <c r="BM1494" s="28"/>
      <c r="BN1494" s="1001"/>
      <c r="BO1494" s="967"/>
      <c r="BP1494" s="954"/>
      <c r="BQ1494" s="434"/>
      <c r="BR1494" s="28"/>
      <c r="BS1494" s="1001"/>
      <c r="BT1494" s="967"/>
      <c r="BU1494" s="954"/>
      <c r="BV1494" s="434"/>
      <c r="BW1494" s="28"/>
      <c r="BX1494" s="1001"/>
      <c r="BY1494" s="967"/>
      <c r="BZ1494" s="954"/>
      <c r="CA1494" s="1004"/>
      <c r="CB1494" s="1020"/>
      <c r="CC1494" s="946"/>
    </row>
    <row r="1495" spans="1:81" ht="18" customHeight="1" thickBot="1">
      <c r="A1495" s="1180"/>
      <c r="B1495" s="1144"/>
      <c r="C1495" s="1147"/>
      <c r="D1495" s="54" t="s">
        <v>13</v>
      </c>
      <c r="E1495" s="20">
        <f>E1493-E1494</f>
        <v>0</v>
      </c>
      <c r="F1495" s="1001"/>
      <c r="G1495" s="1047"/>
      <c r="H1495" s="1097"/>
      <c r="I1495" s="54" t="s">
        <v>13</v>
      </c>
      <c r="J1495" s="20">
        <f>J1493-J1494</f>
        <v>0</v>
      </c>
      <c r="K1495" s="1001"/>
      <c r="L1495" s="1047"/>
      <c r="M1495" s="1097"/>
      <c r="N1495" s="54" t="s">
        <v>13</v>
      </c>
      <c r="O1495" s="20">
        <f>O1493-O1494</f>
        <v>0</v>
      </c>
      <c r="P1495" s="1001"/>
      <c r="Q1495" s="1047"/>
      <c r="R1495" s="980"/>
      <c r="S1495" s="54" t="s">
        <v>13</v>
      </c>
      <c r="T1495" s="20">
        <f>T1493-T1494</f>
        <v>0</v>
      </c>
      <c r="U1495" s="1001"/>
      <c r="V1495" s="1047"/>
      <c r="W1495" s="980"/>
      <c r="X1495" s="54" t="s">
        <v>13</v>
      </c>
      <c r="Y1495" s="20">
        <f>Y1493-Y1494</f>
        <v>0</v>
      </c>
      <c r="Z1495" s="1001"/>
      <c r="AA1495" s="1047"/>
      <c r="AB1495" s="980"/>
      <c r="AC1495" s="54" t="s">
        <v>13</v>
      </c>
      <c r="AD1495" s="20">
        <f>AD1493-AD1494</f>
        <v>0</v>
      </c>
      <c r="AE1495" s="1001"/>
      <c r="AF1495" s="1047"/>
      <c r="AG1495" s="980"/>
      <c r="AH1495" s="54" t="s">
        <v>13</v>
      </c>
      <c r="AI1495" s="20">
        <f>AI1493-AI1494</f>
        <v>0</v>
      </c>
      <c r="AJ1495" s="1001"/>
      <c r="AK1495" s="1047"/>
      <c r="AL1495" s="980"/>
      <c r="AM1495" s="54" t="s">
        <v>13</v>
      </c>
      <c r="AN1495" s="20">
        <f>AN1493-AN1494</f>
        <v>0</v>
      </c>
      <c r="AO1495" s="1001"/>
      <c r="AP1495" s="1047"/>
      <c r="AQ1495" s="980"/>
      <c r="AR1495" s="54" t="s">
        <v>13</v>
      </c>
      <c r="AS1495" s="20">
        <f>AS1493-AS1494</f>
        <v>0</v>
      </c>
      <c r="AT1495" s="1001"/>
      <c r="AU1495" s="1047"/>
      <c r="AV1495" s="980"/>
      <c r="AW1495" s="54" t="s">
        <v>13</v>
      </c>
      <c r="AX1495" s="20">
        <f>AX1493-AX1494</f>
        <v>0</v>
      </c>
      <c r="AY1495" s="1001"/>
      <c r="AZ1495" s="1047"/>
      <c r="BA1495" s="980"/>
      <c r="BB1495" s="54" t="s">
        <v>13</v>
      </c>
      <c r="BC1495" s="20">
        <f>BC1493-BC1494</f>
        <v>0</v>
      </c>
      <c r="BD1495" s="1001"/>
      <c r="BE1495" s="1047"/>
      <c r="BF1495" s="980"/>
      <c r="BG1495" s="54" t="s">
        <v>13</v>
      </c>
      <c r="BH1495" s="20">
        <f>BH1493-BH1494</f>
        <v>0</v>
      </c>
      <c r="BI1495" s="1001"/>
      <c r="BJ1495" s="1047"/>
      <c r="BK1495" s="980"/>
      <c r="BL1495" s="87"/>
      <c r="BM1495" s="88"/>
      <c r="BN1495" s="1001"/>
      <c r="BO1495" s="968"/>
      <c r="BP1495" s="955"/>
      <c r="BQ1495" s="87"/>
      <c r="BR1495" s="88"/>
      <c r="BS1495" s="1001"/>
      <c r="BT1495" s="968"/>
      <c r="BU1495" s="955"/>
      <c r="BV1495" s="87"/>
      <c r="BW1495" s="88"/>
      <c r="BX1495" s="1001"/>
      <c r="BY1495" s="968"/>
      <c r="BZ1495" s="955"/>
      <c r="CA1495" s="1005"/>
      <c r="CB1495" s="1021"/>
      <c r="CC1495" s="946">
        <f t="shared" si="638"/>
        <v>0</v>
      </c>
    </row>
    <row r="1496" spans="1:81" ht="18" customHeight="1">
      <c r="A1496" s="1180"/>
      <c r="B1496" s="1171" t="s">
        <v>87</v>
      </c>
      <c r="C1496" s="1172"/>
      <c r="D1496" s="55" t="s">
        <v>84</v>
      </c>
      <c r="E1496" s="189">
        <v>48.66</v>
      </c>
      <c r="F1496" s="1001"/>
      <c r="G1496" s="1090">
        <f>E1499*F1457-H1496</f>
        <v>2161.5</v>
      </c>
      <c r="H1496" s="1099"/>
      <c r="I1496" s="55" t="s">
        <v>84</v>
      </c>
      <c r="J1496" s="189"/>
      <c r="K1496" s="1001"/>
      <c r="L1496" s="1090">
        <f>J1499*K1457-M1496</f>
        <v>0</v>
      </c>
      <c r="M1496" s="1099"/>
      <c r="N1496" s="55" t="s">
        <v>84</v>
      </c>
      <c r="O1496" s="189"/>
      <c r="P1496" s="1001"/>
      <c r="Q1496" s="1042">
        <f>O1499*P1457-R1496</f>
        <v>0</v>
      </c>
      <c r="R1496" s="989">
        <f>ROUND(IF(O1496="",0,O1499*P1457*SUM(R1457:R1471)/SUM(Q1457:Q1471,R1457:R1471)),0)</f>
        <v>0</v>
      </c>
      <c r="S1496" s="55" t="s">
        <v>84</v>
      </c>
      <c r="T1496" s="189"/>
      <c r="U1496" s="1001"/>
      <c r="V1496" s="1042">
        <f>T1499*U1457-W1496</f>
        <v>0</v>
      </c>
      <c r="W1496" s="989">
        <f>ROUND(IF(T1496="",0,T1499*U1457*SUM(W1457:W1471)/SUM(V1457:V1471,W1457:W1471)),0)</f>
        <v>0</v>
      </c>
      <c r="X1496" s="55" t="s">
        <v>84</v>
      </c>
      <c r="Y1496" s="189">
        <v>83.22</v>
      </c>
      <c r="Z1496" s="1001"/>
      <c r="AA1496" s="1042">
        <f>Y1499*Z1457-AB1496</f>
        <v>2462</v>
      </c>
      <c r="AB1496" s="989">
        <f>ROUND(IF(Y1496="",0,Y1499*Z1457*SUM(AB1457:AB1471)/SUM(AA1457:AA1471,AB1457:AB1471)),0)</f>
        <v>1231</v>
      </c>
      <c r="AC1496" s="55" t="s">
        <v>84</v>
      </c>
      <c r="AD1496" s="189"/>
      <c r="AE1496" s="1001"/>
      <c r="AF1496" s="1042">
        <f>AD1499*AE1457-AG1496</f>
        <v>0</v>
      </c>
      <c r="AG1496" s="989">
        <f>ROUND(IF(AD1496="",0,AD1499*AE1457*SUM(AG1457:AG1471)/SUM(AF1457:AF1471,AG1457:AG1471)),0)</f>
        <v>0</v>
      </c>
      <c r="AH1496" s="55" t="s">
        <v>84</v>
      </c>
      <c r="AI1496" s="189"/>
      <c r="AJ1496" s="1001"/>
      <c r="AK1496" s="1042">
        <f>AI1499*AJ1457-AL1496</f>
        <v>0</v>
      </c>
      <c r="AL1496" s="989">
        <f>ROUND(IF(AI1496="",0,AI1499*AJ1457*SUM(AL1457:AL1471)/SUM(AK1457:AK1471,AL1457:AL1471)),0)</f>
        <v>0</v>
      </c>
      <c r="AM1496" s="55" t="s">
        <v>84</v>
      </c>
      <c r="AN1496" s="189"/>
      <c r="AO1496" s="1001"/>
      <c r="AP1496" s="1042">
        <f>AN1499*AO1457-AQ1496</f>
        <v>0</v>
      </c>
      <c r="AQ1496" s="989">
        <f>ROUND(IF(AN1496="",0,AN1499*AO1457*SUM(AQ1457:AQ1471)/SUM(AP1457:AP1471,AQ1457:AQ1471)),0)</f>
        <v>0</v>
      </c>
      <c r="AR1496" s="55" t="s">
        <v>84</v>
      </c>
      <c r="AS1496" s="189"/>
      <c r="AT1496" s="1001"/>
      <c r="AU1496" s="1042">
        <f>AS1499*AT1457-AV1496</f>
        <v>0</v>
      </c>
      <c r="AV1496" s="989">
        <f>ROUND(IF(AS1496="",0,AS1499*AT1457*SUM(AV1457:AV1471)/SUM(AU1457:AU1471,AV1457:AV1471)),0)</f>
        <v>0</v>
      </c>
      <c r="AW1496" s="55" t="s">
        <v>84</v>
      </c>
      <c r="AX1496" s="189"/>
      <c r="AY1496" s="1001"/>
      <c r="AZ1496" s="1042">
        <f>AX1499*AY1457-BA1496</f>
        <v>0</v>
      </c>
      <c r="BA1496" s="989">
        <f>ROUND(IF(AX1496="",0,AX1499*AY1457*SUM(BA1457:BA1471)/SUM(AZ1457:AZ1471,BA1457:BA1471)),0)</f>
        <v>0</v>
      </c>
      <c r="BB1496" s="55" t="s">
        <v>84</v>
      </c>
      <c r="BC1496" s="189"/>
      <c r="BD1496" s="1001"/>
      <c r="BE1496" s="1042">
        <f>BC1499*BD1457-BF1496</f>
        <v>0</v>
      </c>
      <c r="BF1496" s="989">
        <f>ROUND(IF(BC1496="",0,BC1499*BD1457*SUM(BF1457:BF1471)/SUM(BE1457:BE1471,BF1457:BF1471)),0)</f>
        <v>0</v>
      </c>
      <c r="BG1496" s="55" t="s">
        <v>84</v>
      </c>
      <c r="BH1496" s="189"/>
      <c r="BI1496" s="1001"/>
      <c r="BJ1496" s="1042">
        <f>BH1499*BI1457-BK1496</f>
        <v>0</v>
      </c>
      <c r="BK1496" s="989">
        <f>ROUND(IF(BH1496="",0,BH1499*BI1457*SUM(BK1457:BK1471)/SUM(BJ1457:BJ1471,BK1457:BK1471)),0)</f>
        <v>0</v>
      </c>
      <c r="BL1496" s="89"/>
      <c r="BM1496" s="90"/>
      <c r="BN1496" s="1001"/>
      <c r="BO1496" s="995"/>
      <c r="BP1496" s="956"/>
      <c r="BQ1496" s="89"/>
      <c r="BR1496" s="90"/>
      <c r="BS1496" s="1001"/>
      <c r="BT1496" s="995"/>
      <c r="BU1496" s="956"/>
      <c r="BV1496" s="89"/>
      <c r="BW1496" s="90"/>
      <c r="BX1496" s="1001"/>
      <c r="BY1496" s="995"/>
      <c r="BZ1496" s="956"/>
      <c r="CA1496" s="1083">
        <f t="shared" ref="CA1496" si="648">BJ1496+BK1496+BE1496+BF1496+AZ1496+BA1496+AU1496+AV1496+AP1496+AQ1496+AK1496+AL1496+AF1496+AG1496+AA1496+AB1496+V1496+W1496+Q1496+R1496+L1496+M1496+G1496+H1496</f>
        <v>5854.5</v>
      </c>
      <c r="CB1496" s="1077">
        <f t="shared" ref="CB1496" si="649">H1496+M1496</f>
        <v>0</v>
      </c>
      <c r="CC1496" s="947">
        <f>BK1496+BF1496+BA1496+AV1496+AQ1496+AL1496+AG1496+AB1496+W1496+R1496</f>
        <v>1231</v>
      </c>
    </row>
    <row r="1497" spans="1:81" ht="18" customHeight="1">
      <c r="A1497" s="1180"/>
      <c r="B1497" s="1173"/>
      <c r="C1497" s="1174"/>
      <c r="D1497" s="56" t="s">
        <v>49</v>
      </c>
      <c r="E1497" s="37">
        <v>50501</v>
      </c>
      <c r="F1497" s="1001"/>
      <c r="G1497" s="1091"/>
      <c r="H1497" s="1100"/>
      <c r="I1497" s="56" t="s">
        <v>49</v>
      </c>
      <c r="J1497" s="37"/>
      <c r="K1497" s="1001"/>
      <c r="L1497" s="1091"/>
      <c r="M1497" s="1100"/>
      <c r="N1497" s="56" t="s">
        <v>49</v>
      </c>
      <c r="O1497" s="37"/>
      <c r="P1497" s="1001"/>
      <c r="Q1497" s="1043"/>
      <c r="R1497" s="990"/>
      <c r="S1497" s="56" t="s">
        <v>49</v>
      </c>
      <c r="T1497" s="37"/>
      <c r="U1497" s="1001"/>
      <c r="V1497" s="1043"/>
      <c r="W1497" s="990"/>
      <c r="X1497" s="56" t="s">
        <v>49</v>
      </c>
      <c r="Y1497" s="37">
        <v>86362</v>
      </c>
      <c r="Z1497" s="1001"/>
      <c r="AA1497" s="1043"/>
      <c r="AB1497" s="990"/>
      <c r="AC1497" s="56" t="s">
        <v>49</v>
      </c>
      <c r="AD1497" s="37"/>
      <c r="AE1497" s="1001"/>
      <c r="AF1497" s="1043"/>
      <c r="AG1497" s="990"/>
      <c r="AH1497" s="56" t="s">
        <v>49</v>
      </c>
      <c r="AI1497" s="37"/>
      <c r="AJ1497" s="1001"/>
      <c r="AK1497" s="1043"/>
      <c r="AL1497" s="990"/>
      <c r="AM1497" s="56" t="s">
        <v>49</v>
      </c>
      <c r="AN1497" s="37"/>
      <c r="AO1497" s="1001"/>
      <c r="AP1497" s="1043"/>
      <c r="AQ1497" s="990"/>
      <c r="AR1497" s="56" t="s">
        <v>49</v>
      </c>
      <c r="AS1497" s="37"/>
      <c r="AT1497" s="1001"/>
      <c r="AU1497" s="1043"/>
      <c r="AV1497" s="990"/>
      <c r="AW1497" s="56" t="s">
        <v>49</v>
      </c>
      <c r="AX1497" s="37"/>
      <c r="AY1497" s="1001"/>
      <c r="AZ1497" s="1043"/>
      <c r="BA1497" s="990"/>
      <c r="BB1497" s="56" t="s">
        <v>49</v>
      </c>
      <c r="BC1497" s="37"/>
      <c r="BD1497" s="1001"/>
      <c r="BE1497" s="1043"/>
      <c r="BF1497" s="990"/>
      <c r="BG1497" s="56" t="s">
        <v>49</v>
      </c>
      <c r="BH1497" s="37"/>
      <c r="BI1497" s="1001"/>
      <c r="BJ1497" s="1043"/>
      <c r="BK1497" s="990"/>
      <c r="BL1497" s="91"/>
      <c r="BM1497" s="92"/>
      <c r="BN1497" s="1001"/>
      <c r="BO1497" s="996"/>
      <c r="BP1497" s="954"/>
      <c r="BQ1497" s="91"/>
      <c r="BR1497" s="92"/>
      <c r="BS1497" s="1001"/>
      <c r="BT1497" s="996"/>
      <c r="BU1497" s="954"/>
      <c r="BV1497" s="91"/>
      <c r="BW1497" s="92"/>
      <c r="BX1497" s="1001"/>
      <c r="BY1497" s="996"/>
      <c r="BZ1497" s="954"/>
      <c r="CA1497" s="1084"/>
      <c r="CB1497" s="1078"/>
      <c r="CC1497" s="948"/>
    </row>
    <row r="1498" spans="1:81" s="230" customFormat="1" ht="18" customHeight="1">
      <c r="A1498" s="1180"/>
      <c r="B1498" s="1173"/>
      <c r="C1498" s="1174"/>
      <c r="D1498" s="469" t="s">
        <v>61</v>
      </c>
      <c r="E1498" s="26">
        <f>ROUND(E1496*職員設定!$S$35,0)</f>
        <v>46178</v>
      </c>
      <c r="F1498" s="1001"/>
      <c r="G1498" s="1091"/>
      <c r="H1498" s="1100"/>
      <c r="I1498" s="469" t="s">
        <v>61</v>
      </c>
      <c r="J1498" s="26">
        <f>ROUND(J1496*職員設定!$S$35,0)</f>
        <v>0</v>
      </c>
      <c r="K1498" s="1001"/>
      <c r="L1498" s="1091"/>
      <c r="M1498" s="1100"/>
      <c r="N1498" s="469" t="s">
        <v>85</v>
      </c>
      <c r="O1498" s="26">
        <f>ROUND(O1496*職員設定!$S$35,0)</f>
        <v>0</v>
      </c>
      <c r="P1498" s="1001"/>
      <c r="Q1498" s="1043"/>
      <c r="R1498" s="990"/>
      <c r="S1498" s="469" t="s">
        <v>85</v>
      </c>
      <c r="T1498" s="26">
        <f>ROUND(T1496*職員設定!$S$35,0)</f>
        <v>0</v>
      </c>
      <c r="U1498" s="1001"/>
      <c r="V1498" s="1043"/>
      <c r="W1498" s="990"/>
      <c r="X1498" s="469" t="s">
        <v>85</v>
      </c>
      <c r="Y1498" s="26">
        <f>ROUND(Y1496*職員設定!$S$35,0)</f>
        <v>78976</v>
      </c>
      <c r="Z1498" s="1001"/>
      <c r="AA1498" s="1043"/>
      <c r="AB1498" s="990"/>
      <c r="AC1498" s="469" t="s">
        <v>85</v>
      </c>
      <c r="AD1498" s="26">
        <f>ROUND(AD1496*職員設定!$S$35,0)</f>
        <v>0</v>
      </c>
      <c r="AE1498" s="1001"/>
      <c r="AF1498" s="1043"/>
      <c r="AG1498" s="990"/>
      <c r="AH1498" s="469" t="s">
        <v>85</v>
      </c>
      <c r="AI1498" s="26">
        <f>ROUND(AI1496*職員設定!$S$35,0)</f>
        <v>0</v>
      </c>
      <c r="AJ1498" s="1001"/>
      <c r="AK1498" s="1043"/>
      <c r="AL1498" s="990"/>
      <c r="AM1498" s="469" t="s">
        <v>85</v>
      </c>
      <c r="AN1498" s="26">
        <f>ROUND(AN1496*職員設定!$S$35,0)</f>
        <v>0</v>
      </c>
      <c r="AO1498" s="1001"/>
      <c r="AP1498" s="1043"/>
      <c r="AQ1498" s="990"/>
      <c r="AR1498" s="469" t="s">
        <v>85</v>
      </c>
      <c r="AS1498" s="26">
        <f>ROUND(AS1496*職員設定!$S$35,0)</f>
        <v>0</v>
      </c>
      <c r="AT1498" s="1001"/>
      <c r="AU1498" s="1043"/>
      <c r="AV1498" s="990"/>
      <c r="AW1498" s="469" t="s">
        <v>85</v>
      </c>
      <c r="AX1498" s="26">
        <f>ROUND(AX1496*職員設定!$S$35,0)</f>
        <v>0</v>
      </c>
      <c r="AY1498" s="1001"/>
      <c r="AZ1498" s="1043"/>
      <c r="BA1498" s="990"/>
      <c r="BB1498" s="469" t="s">
        <v>85</v>
      </c>
      <c r="BC1498" s="26">
        <f>ROUND(BC1496*職員設定!$S$35,0)</f>
        <v>0</v>
      </c>
      <c r="BD1498" s="1001"/>
      <c r="BE1498" s="1043"/>
      <c r="BF1498" s="990"/>
      <c r="BG1498" s="469" t="s">
        <v>85</v>
      </c>
      <c r="BH1498" s="26">
        <f>ROUND(BH1496*職員設定!$S$35,0)</f>
        <v>0</v>
      </c>
      <c r="BI1498" s="1001"/>
      <c r="BJ1498" s="1043"/>
      <c r="BK1498" s="990"/>
      <c r="BL1498" s="470"/>
      <c r="BM1498" s="26"/>
      <c r="BN1498" s="1001"/>
      <c r="BO1498" s="997"/>
      <c r="BP1498" s="954"/>
      <c r="BQ1498" s="470"/>
      <c r="BR1498" s="26"/>
      <c r="BS1498" s="1001"/>
      <c r="BT1498" s="997"/>
      <c r="BU1498" s="954"/>
      <c r="BV1498" s="470"/>
      <c r="BW1498" s="26"/>
      <c r="BX1498" s="1001"/>
      <c r="BY1498" s="997"/>
      <c r="BZ1498" s="954"/>
      <c r="CA1498" s="1084"/>
      <c r="CB1498" s="1078"/>
      <c r="CC1498" s="948"/>
    </row>
    <row r="1499" spans="1:81" ht="18" customHeight="1" thickBot="1">
      <c r="A1499" s="1180"/>
      <c r="B1499" s="1175"/>
      <c r="C1499" s="1176"/>
      <c r="D1499" s="58" t="s">
        <v>62</v>
      </c>
      <c r="E1499" s="19">
        <f>E1497-E1498</f>
        <v>4323</v>
      </c>
      <c r="F1499" s="1001"/>
      <c r="G1499" s="1092"/>
      <c r="H1499" s="1101"/>
      <c r="I1499" s="58" t="s">
        <v>62</v>
      </c>
      <c r="J1499" s="19">
        <f>J1497-J1498</f>
        <v>0</v>
      </c>
      <c r="K1499" s="1001"/>
      <c r="L1499" s="1092"/>
      <c r="M1499" s="1101"/>
      <c r="N1499" s="58" t="s">
        <v>86</v>
      </c>
      <c r="O1499" s="19">
        <f>O1497-O1498</f>
        <v>0</v>
      </c>
      <c r="P1499" s="1002"/>
      <c r="Q1499" s="1044"/>
      <c r="R1499" s="991"/>
      <c r="S1499" s="58" t="s">
        <v>86</v>
      </c>
      <c r="T1499" s="19">
        <f>T1497-T1498</f>
        <v>0</v>
      </c>
      <c r="U1499" s="1002"/>
      <c r="V1499" s="1044"/>
      <c r="W1499" s="991"/>
      <c r="X1499" s="58" t="s">
        <v>86</v>
      </c>
      <c r="Y1499" s="19">
        <f>Y1497-Y1498</f>
        <v>7386</v>
      </c>
      <c r="Z1499" s="1002"/>
      <c r="AA1499" s="1044"/>
      <c r="AB1499" s="991"/>
      <c r="AC1499" s="58" t="s">
        <v>86</v>
      </c>
      <c r="AD1499" s="19">
        <f>AD1497-AD1498</f>
        <v>0</v>
      </c>
      <c r="AE1499" s="1002"/>
      <c r="AF1499" s="1044"/>
      <c r="AG1499" s="991"/>
      <c r="AH1499" s="58" t="s">
        <v>86</v>
      </c>
      <c r="AI1499" s="19">
        <f>AI1497-AI1498</f>
        <v>0</v>
      </c>
      <c r="AJ1499" s="1002"/>
      <c r="AK1499" s="1044"/>
      <c r="AL1499" s="991"/>
      <c r="AM1499" s="58" t="s">
        <v>86</v>
      </c>
      <c r="AN1499" s="19">
        <f>AN1497-AN1498</f>
        <v>0</v>
      </c>
      <c r="AO1499" s="1002"/>
      <c r="AP1499" s="1044"/>
      <c r="AQ1499" s="991"/>
      <c r="AR1499" s="58" t="s">
        <v>86</v>
      </c>
      <c r="AS1499" s="19">
        <f>AS1497-AS1498</f>
        <v>0</v>
      </c>
      <c r="AT1499" s="1002"/>
      <c r="AU1499" s="1044"/>
      <c r="AV1499" s="991"/>
      <c r="AW1499" s="58" t="s">
        <v>86</v>
      </c>
      <c r="AX1499" s="19">
        <f>AX1497-AX1498</f>
        <v>0</v>
      </c>
      <c r="AY1499" s="1002"/>
      <c r="AZ1499" s="1044"/>
      <c r="BA1499" s="991"/>
      <c r="BB1499" s="58" t="s">
        <v>86</v>
      </c>
      <c r="BC1499" s="19">
        <f>BC1497-BC1498</f>
        <v>0</v>
      </c>
      <c r="BD1499" s="1002"/>
      <c r="BE1499" s="1044"/>
      <c r="BF1499" s="991"/>
      <c r="BG1499" s="58" t="s">
        <v>86</v>
      </c>
      <c r="BH1499" s="19">
        <f>BH1497-BH1498</f>
        <v>0</v>
      </c>
      <c r="BI1499" s="1002"/>
      <c r="BJ1499" s="1044"/>
      <c r="BK1499" s="991"/>
      <c r="BL1499" s="94"/>
      <c r="BM1499" s="84"/>
      <c r="BN1499" s="1002"/>
      <c r="BO1499" s="998"/>
      <c r="BP1499" s="955"/>
      <c r="BQ1499" s="94"/>
      <c r="BR1499" s="84"/>
      <c r="BS1499" s="1002"/>
      <c r="BT1499" s="998"/>
      <c r="BU1499" s="955"/>
      <c r="BV1499" s="94"/>
      <c r="BW1499" s="84"/>
      <c r="BX1499" s="1002"/>
      <c r="BY1499" s="998"/>
      <c r="BZ1499" s="955"/>
      <c r="CA1499" s="1085"/>
      <c r="CB1499" s="1079"/>
      <c r="CC1499" s="949">
        <f t="shared" si="638"/>
        <v>0</v>
      </c>
    </row>
    <row r="1500" spans="1:81" ht="18" customHeight="1">
      <c r="A1500" s="1180"/>
      <c r="B1500" s="1134" t="s">
        <v>228</v>
      </c>
      <c r="C1500" s="1135"/>
      <c r="D1500" s="59" t="str">
        <f>IF(職員設定!$V$8="","",職員設定!$V$8)</f>
        <v>通勤手当</v>
      </c>
      <c r="E1500" s="156">
        <f>IF(E1457&lt;&gt;"",職員設定!$V$35,"0")</f>
        <v>4200</v>
      </c>
      <c r="F1500" s="2"/>
      <c r="G1500" s="29" t="s">
        <v>83</v>
      </c>
      <c r="H1500" s="165" t="s">
        <v>79</v>
      </c>
      <c r="I1500" s="59" t="str">
        <f>IF(職員設定!$V$8="","",職員設定!$V$8)</f>
        <v>通勤手当</v>
      </c>
      <c r="J1500" s="156">
        <f>IF(J1457&lt;&gt;"",職員設定!$V$35,"0")</f>
        <v>4200</v>
      </c>
      <c r="K1500" s="2"/>
      <c r="L1500" s="29" t="s">
        <v>83</v>
      </c>
      <c r="M1500" s="165" t="s">
        <v>79</v>
      </c>
      <c r="N1500" s="59" t="str">
        <f>IF(職員設定!$V$8="","",職員設定!$V$8)</f>
        <v>通勤手当</v>
      </c>
      <c r="O1500" s="151">
        <f>IF(O1457&lt;&gt;"",職員設定!$V$35,"0")</f>
        <v>4200</v>
      </c>
      <c r="P1500" s="2"/>
      <c r="Q1500" s="299" t="s">
        <v>79</v>
      </c>
      <c r="R1500" s="165" t="s">
        <v>79</v>
      </c>
      <c r="S1500" s="59" t="str">
        <f>IF(職員設定!$V$8="","",職員設定!$V$8)</f>
        <v>通勤手当</v>
      </c>
      <c r="T1500" s="151">
        <f>IF(T1457&lt;&gt;"",職員設定!$V$35,"0")</f>
        <v>4200</v>
      </c>
      <c r="U1500" s="2"/>
      <c r="V1500" s="299" t="s">
        <v>79</v>
      </c>
      <c r="W1500" s="165" t="s">
        <v>79</v>
      </c>
      <c r="X1500" s="59" t="str">
        <f>IF(職員設定!$V$8="","",職員設定!$V$8)</f>
        <v>通勤手当</v>
      </c>
      <c r="Y1500" s="151">
        <f>IF(Y1457&lt;&gt;"",職員設定!$V$35,"0")</f>
        <v>4200</v>
      </c>
      <c r="Z1500" s="2"/>
      <c r="AA1500" s="299" t="s">
        <v>79</v>
      </c>
      <c r="AB1500" s="165" t="s">
        <v>79</v>
      </c>
      <c r="AC1500" s="59" t="str">
        <f>IF(職員設定!$V$8="","",職員設定!$V$8)</f>
        <v>通勤手当</v>
      </c>
      <c r="AD1500" s="151" t="str">
        <f>IF(AD1457&lt;&gt;"",職員設定!$V$35,"0")</f>
        <v>0</v>
      </c>
      <c r="AE1500" s="2"/>
      <c r="AF1500" s="299" t="s">
        <v>79</v>
      </c>
      <c r="AG1500" s="165" t="s">
        <v>79</v>
      </c>
      <c r="AH1500" s="59" t="str">
        <f>IF(職員設定!$V$8="","",職員設定!$V$8)</f>
        <v>通勤手当</v>
      </c>
      <c r="AI1500" s="151" t="str">
        <f>IF(AI1457&lt;&gt;"",職員設定!$V$35,"0")</f>
        <v>0</v>
      </c>
      <c r="AJ1500" s="2"/>
      <c r="AK1500" s="299" t="s">
        <v>79</v>
      </c>
      <c r="AL1500" s="165" t="s">
        <v>79</v>
      </c>
      <c r="AM1500" s="59" t="str">
        <f>IF(職員設定!$V$8="","",職員設定!$V$8)</f>
        <v>通勤手当</v>
      </c>
      <c r="AN1500" s="151" t="str">
        <f>IF(AN1457&lt;&gt;"",職員設定!$V$35,"0")</f>
        <v>0</v>
      </c>
      <c r="AO1500" s="2"/>
      <c r="AP1500" s="299" t="s">
        <v>79</v>
      </c>
      <c r="AQ1500" s="165" t="s">
        <v>79</v>
      </c>
      <c r="AR1500" s="59" t="str">
        <f>IF(職員設定!$V$8="","",職員設定!$V$8)</f>
        <v>通勤手当</v>
      </c>
      <c r="AS1500" s="151" t="str">
        <f>IF(AS1457&lt;&gt;"",職員設定!$V$35,"0")</f>
        <v>0</v>
      </c>
      <c r="AT1500" s="2"/>
      <c r="AU1500" s="299" t="s">
        <v>79</v>
      </c>
      <c r="AV1500" s="165" t="s">
        <v>79</v>
      </c>
      <c r="AW1500" s="59" t="str">
        <f>IF(職員設定!$V$8="","",職員設定!$V$8)</f>
        <v>通勤手当</v>
      </c>
      <c r="AX1500" s="151" t="str">
        <f>IF(AX1457&lt;&gt;"",職員設定!$V$35,"0")</f>
        <v>0</v>
      </c>
      <c r="AY1500" s="2"/>
      <c r="AZ1500" s="299" t="s">
        <v>79</v>
      </c>
      <c r="BA1500" s="165" t="s">
        <v>79</v>
      </c>
      <c r="BB1500" s="59" t="str">
        <f>IF(職員設定!$V$8="","",職員設定!$V$8)</f>
        <v>通勤手当</v>
      </c>
      <c r="BC1500" s="151" t="str">
        <f>IF(BC1457&lt;&gt;"",職員設定!$V$35,"0")</f>
        <v>0</v>
      </c>
      <c r="BD1500" s="2"/>
      <c r="BE1500" s="299" t="s">
        <v>79</v>
      </c>
      <c r="BF1500" s="165" t="s">
        <v>79</v>
      </c>
      <c r="BG1500" s="59" t="str">
        <f>IF(職員設定!$V$8="","",職員設定!$V$8)</f>
        <v>通勤手当</v>
      </c>
      <c r="BH1500" s="151" t="str">
        <f>IF(BH1457&lt;&gt;"",職員設定!$V$35,"0")</f>
        <v>0</v>
      </c>
      <c r="BI1500" s="2"/>
      <c r="BJ1500" s="299" t="s">
        <v>79</v>
      </c>
      <c r="BK1500" s="165" t="s">
        <v>79</v>
      </c>
      <c r="BL1500" s="95"/>
      <c r="BM1500" s="159"/>
      <c r="BN1500" s="2"/>
      <c r="BO1500" s="29" t="s">
        <v>79</v>
      </c>
      <c r="BP1500" s="165" t="s">
        <v>116</v>
      </c>
      <c r="BQ1500" s="95"/>
      <c r="BR1500" s="159"/>
      <c r="BS1500" s="2"/>
      <c r="BT1500" s="29" t="s">
        <v>79</v>
      </c>
      <c r="BU1500" s="165" t="s">
        <v>116</v>
      </c>
      <c r="BV1500" s="95"/>
      <c r="BW1500" s="159"/>
      <c r="BX1500" s="2"/>
      <c r="BY1500" s="29" t="s">
        <v>79</v>
      </c>
      <c r="BZ1500" s="165" t="s">
        <v>116</v>
      </c>
      <c r="CA1500" s="290" t="s">
        <v>14</v>
      </c>
      <c r="CB1500" s="290" t="s">
        <v>14</v>
      </c>
      <c r="CC1500" s="603" t="s">
        <v>121</v>
      </c>
    </row>
    <row r="1501" spans="1:81" ht="18" customHeight="1">
      <c r="A1501" s="1180"/>
      <c r="B1501" s="1134"/>
      <c r="C1501" s="1135"/>
      <c r="D1501" s="61" t="str">
        <f>IF(職員設定!$W$8="","",職員設定!$W$8)</f>
        <v>課税通勤手当</v>
      </c>
      <c r="E1501" s="156">
        <f>IF(E1457&lt;&gt;"",職員設定!$W$35,"0")</f>
        <v>0</v>
      </c>
      <c r="F1501" s="2"/>
      <c r="G1501" s="1093">
        <f>SUM(G1457:G1495)-G1496</f>
        <v>3357.5</v>
      </c>
      <c r="H1501" s="1102">
        <f>SUM(H1457:H1495)-H1496</f>
        <v>2764</v>
      </c>
      <c r="I1501" s="61" t="str">
        <f>IF(職員設定!$W$8="","",職員設定!$W$8)</f>
        <v>課税通勤手当</v>
      </c>
      <c r="J1501" s="156">
        <f>IF(J1457&lt;&gt;"",職員設定!$W$35,"0")</f>
        <v>0</v>
      </c>
      <c r="K1501" s="2"/>
      <c r="L1501" s="1093">
        <f>SUM(L1457:L1495)-L1496</f>
        <v>5050.5</v>
      </c>
      <c r="M1501" s="1102">
        <f>SUM(M1457:M1495)-M1496</f>
        <v>2750</v>
      </c>
      <c r="N1501" s="61" t="str">
        <f>IF(職員設定!$W$8="","",職員設定!$W$8)</f>
        <v>課税通勤手当</v>
      </c>
      <c r="O1501" s="151">
        <f>IF(O1457&lt;&gt;"",職員設定!$W$35,"0")</f>
        <v>0</v>
      </c>
      <c r="P1501" s="2"/>
      <c r="Q1501" s="999">
        <f>SUM(Q1457:Q1495)-Q1496</f>
        <v>5000</v>
      </c>
      <c r="R1501" s="992">
        <f>SUM(R1457:R1495)-R1496</f>
        <v>2500</v>
      </c>
      <c r="S1501" s="61" t="str">
        <f>IF(職員設定!$W$8="","",職員設定!$W$8)</f>
        <v>課税通勤手当</v>
      </c>
      <c r="T1501" s="151">
        <f>IF(T1457&lt;&gt;"",職員設定!$W$35,"0")</f>
        <v>0</v>
      </c>
      <c r="U1501" s="2"/>
      <c r="V1501" s="999">
        <f>SUM(V1457:V1495)-V1496</f>
        <v>5770.5</v>
      </c>
      <c r="W1501" s="992">
        <f>SUM(W1457:W1495)-W1496</f>
        <v>2887</v>
      </c>
      <c r="X1501" s="61" t="str">
        <f>IF(職員設定!$W$8="","",職員設定!$W$8)</f>
        <v>課税通勤手当</v>
      </c>
      <c r="Y1501" s="151">
        <f>IF(Y1457&lt;&gt;"",職員設定!$W$35,"0")</f>
        <v>0</v>
      </c>
      <c r="Z1501" s="2"/>
      <c r="AA1501" s="999">
        <f>SUM(AA1457:AA1495)-AA1496</f>
        <v>2793</v>
      </c>
      <c r="AB1501" s="992">
        <f>SUM(AB1457:AB1495)-AB1496</f>
        <v>1396</v>
      </c>
      <c r="AC1501" s="61" t="str">
        <f>IF(職員設定!$W$8="","",職員設定!$W$8)</f>
        <v>課税通勤手当</v>
      </c>
      <c r="AD1501" s="151" t="str">
        <f>IF(AD1457&lt;&gt;"",職員設定!$W$35,"0")</f>
        <v>0</v>
      </c>
      <c r="AE1501" s="2"/>
      <c r="AF1501" s="999">
        <f>SUM(AF1457:AF1495)-AF1496</f>
        <v>0</v>
      </c>
      <c r="AG1501" s="992">
        <f>SUM(AG1457:AG1495)-AG1496</f>
        <v>0</v>
      </c>
      <c r="AH1501" s="61" t="str">
        <f>IF(職員設定!$W$8="","",職員設定!$W$8)</f>
        <v>課税通勤手当</v>
      </c>
      <c r="AI1501" s="151" t="str">
        <f>IF(AI1457&lt;&gt;"",職員設定!$W$35,"0")</f>
        <v>0</v>
      </c>
      <c r="AJ1501" s="2"/>
      <c r="AK1501" s="999">
        <f>SUM(AK1457:AK1495)-AK1496</f>
        <v>0</v>
      </c>
      <c r="AL1501" s="992">
        <f>SUM(AL1457:AL1495)-AL1496</f>
        <v>0</v>
      </c>
      <c r="AM1501" s="61" t="str">
        <f>IF(職員設定!$W$8="","",職員設定!$W$8)</f>
        <v>課税通勤手当</v>
      </c>
      <c r="AN1501" s="151" t="str">
        <f>IF(AN1457&lt;&gt;"",職員設定!$W$35,"0")</f>
        <v>0</v>
      </c>
      <c r="AO1501" s="2"/>
      <c r="AP1501" s="999">
        <f>SUM(AP1457:AP1495)-AP1496</f>
        <v>0</v>
      </c>
      <c r="AQ1501" s="992">
        <f>SUM(AQ1457:AQ1495)-AQ1496</f>
        <v>0</v>
      </c>
      <c r="AR1501" s="61" t="str">
        <f>IF(職員設定!$W$8="","",職員設定!$W$8)</f>
        <v>課税通勤手当</v>
      </c>
      <c r="AS1501" s="151" t="str">
        <f>IF(AS1457&lt;&gt;"",職員設定!$W$35,"0")</f>
        <v>0</v>
      </c>
      <c r="AT1501" s="2"/>
      <c r="AU1501" s="999">
        <f>SUM(AU1457:AU1495)-AU1496</f>
        <v>0</v>
      </c>
      <c r="AV1501" s="992">
        <f>SUM(AV1457:AV1495)-AV1496</f>
        <v>0</v>
      </c>
      <c r="AW1501" s="61" t="str">
        <f>IF(職員設定!$W$8="","",職員設定!$W$8)</f>
        <v>課税通勤手当</v>
      </c>
      <c r="AX1501" s="151" t="str">
        <f>IF(AX1457&lt;&gt;"",職員設定!$W$35,"0")</f>
        <v>0</v>
      </c>
      <c r="AY1501" s="2"/>
      <c r="AZ1501" s="999">
        <f>SUM(AZ1457:AZ1495)-AZ1496</f>
        <v>0</v>
      </c>
      <c r="BA1501" s="992">
        <f>SUM(BA1457:BA1495)-BA1496</f>
        <v>0</v>
      </c>
      <c r="BB1501" s="61" t="str">
        <f>IF(職員設定!$W$8="","",職員設定!$W$8)</f>
        <v>課税通勤手当</v>
      </c>
      <c r="BC1501" s="151" t="str">
        <f>IF(BC1457&lt;&gt;"",職員設定!$W$35,"0")</f>
        <v>0</v>
      </c>
      <c r="BD1501" s="2"/>
      <c r="BE1501" s="999">
        <f>SUM(BE1457:BE1495)-BE1496</f>
        <v>0</v>
      </c>
      <c r="BF1501" s="992">
        <f>SUM(BF1457:BF1495)-BF1496</f>
        <v>0</v>
      </c>
      <c r="BG1501" s="61" t="str">
        <f>IF(職員設定!$W$8="","",職員設定!$W$8)</f>
        <v>課税通勤手当</v>
      </c>
      <c r="BH1501" s="151" t="str">
        <f>IF(BH1457&lt;&gt;"",職員設定!$W$35,"0")</f>
        <v>0</v>
      </c>
      <c r="BI1501" s="2"/>
      <c r="BJ1501" s="999">
        <f>SUM(BJ1457:BJ1495)-BJ1496</f>
        <v>0</v>
      </c>
      <c r="BK1501" s="992">
        <f>SUM(BK1457:BK1495)-BK1496</f>
        <v>0</v>
      </c>
      <c r="BL1501" s="97"/>
      <c r="BM1501" s="159"/>
      <c r="BN1501" s="2"/>
      <c r="BO1501" s="999">
        <f>SUM(BO1457:BO1495)-BO1496</f>
        <v>0</v>
      </c>
      <c r="BP1501" s="957">
        <f>SUM(BP1457:BP1495)-BP1496</f>
        <v>0</v>
      </c>
      <c r="BQ1501" s="97"/>
      <c r="BR1501" s="159"/>
      <c r="BS1501" s="2"/>
      <c r="BT1501" s="999">
        <f>SUM(BT1457:BT1495)-BT1496</f>
        <v>0</v>
      </c>
      <c r="BU1501" s="957">
        <f>SUM(BU1457:BU1495)-BU1496</f>
        <v>0</v>
      </c>
      <c r="BV1501" s="97"/>
      <c r="BW1501" s="159"/>
      <c r="BX1501" s="2"/>
      <c r="BY1501" s="999">
        <f>SUM(BY1457:BY1495)-BY1496</f>
        <v>0</v>
      </c>
      <c r="BZ1501" s="957">
        <f>SUM(BZ1457:BZ1495)-BZ1496</f>
        <v>0</v>
      </c>
      <c r="CA1501" s="1089">
        <f>SUM(CA1457:CA1495)-CA1496</f>
        <v>34268.5</v>
      </c>
      <c r="CB1501" s="1088">
        <f>SUM(CB1457:CB1495)-CB1496</f>
        <v>5514</v>
      </c>
      <c r="CC1501" s="1015" t="str">
        <f>IF(BZ1501+BU1501+BP1501+BK1501+BF1501+BA1501+AV1501+AQ1501+AL1501+AG1501+AB1501+W1501+R1501+CB1512+CC1512-CC1513-CB1513=0,"〇",BZ1501+BU1501+BP1501+BK1501+BF1501+BA1501+AV1501+AQ1501+AL1501+AG1501+AB1501+W1501+R1501+CB1512+CC1512-CC1513-CB1513)</f>
        <v>〇</v>
      </c>
    </row>
    <row r="1502" spans="1:81" ht="18" customHeight="1">
      <c r="A1502" s="1180"/>
      <c r="B1502" s="1134"/>
      <c r="C1502" s="1135"/>
      <c r="D1502" s="62" t="str">
        <f>IF(職員設定!$X$8="","",職員設定!$X$8)</f>
        <v>名称</v>
      </c>
      <c r="E1502" s="157">
        <f>IF(E1457&lt;&gt;"",職員設定!$X$35,"0")</f>
        <v>0</v>
      </c>
      <c r="F1502" s="2"/>
      <c r="G1502" s="1046"/>
      <c r="H1502" s="1096"/>
      <c r="I1502" s="62" t="str">
        <f>IF(職員設定!$X$8="","",職員設定!$X$8)</f>
        <v>名称</v>
      </c>
      <c r="J1502" s="157">
        <f>IF(J1457&lt;&gt;"",職員設定!$X$35,"0")</f>
        <v>0</v>
      </c>
      <c r="K1502" s="2"/>
      <c r="L1502" s="1046"/>
      <c r="M1502" s="1096"/>
      <c r="N1502" s="62" t="str">
        <f>IF(職員設定!$X$8="","",職員設定!$X$8)</f>
        <v>名称</v>
      </c>
      <c r="O1502" s="152">
        <f>IF(O1457&lt;&gt;"",職員設定!$X$35,"0")</f>
        <v>0</v>
      </c>
      <c r="P1502" s="2"/>
      <c r="Q1502" s="974"/>
      <c r="R1502" s="993"/>
      <c r="S1502" s="62" t="str">
        <f>IF(職員設定!$X$8="","",職員設定!$X$8)</f>
        <v>名称</v>
      </c>
      <c r="T1502" s="152">
        <f>IF(T1457&lt;&gt;"",職員設定!$X$35,"0")</f>
        <v>0</v>
      </c>
      <c r="U1502" s="2"/>
      <c r="V1502" s="974"/>
      <c r="W1502" s="993"/>
      <c r="X1502" s="62" t="str">
        <f>IF(職員設定!$X$8="","",職員設定!$X$8)</f>
        <v>名称</v>
      </c>
      <c r="Y1502" s="152">
        <f>IF(Y1457&lt;&gt;"",職員設定!$X$35,"0")</f>
        <v>0</v>
      </c>
      <c r="Z1502" s="2"/>
      <c r="AA1502" s="974"/>
      <c r="AB1502" s="993"/>
      <c r="AC1502" s="62" t="str">
        <f>IF(職員設定!$X$8="","",職員設定!$X$8)</f>
        <v>名称</v>
      </c>
      <c r="AD1502" s="152" t="str">
        <f>IF(AD1457&lt;&gt;"",職員設定!$X$35,"0")</f>
        <v>0</v>
      </c>
      <c r="AE1502" s="2"/>
      <c r="AF1502" s="974"/>
      <c r="AG1502" s="993"/>
      <c r="AH1502" s="62" t="str">
        <f>IF(職員設定!$X$8="","",職員設定!$X$8)</f>
        <v>名称</v>
      </c>
      <c r="AI1502" s="152" t="str">
        <f>IF(AI1457&lt;&gt;"",職員設定!$X$35,"0")</f>
        <v>0</v>
      </c>
      <c r="AJ1502" s="2"/>
      <c r="AK1502" s="974"/>
      <c r="AL1502" s="993"/>
      <c r="AM1502" s="62" t="str">
        <f>IF(職員設定!$X$8="","",職員設定!$X$8)</f>
        <v>名称</v>
      </c>
      <c r="AN1502" s="152" t="str">
        <f>IF(AN1457&lt;&gt;"",職員設定!$X$35,"0")</f>
        <v>0</v>
      </c>
      <c r="AO1502" s="2"/>
      <c r="AP1502" s="974"/>
      <c r="AQ1502" s="993"/>
      <c r="AR1502" s="62" t="str">
        <f>IF(職員設定!$X$8="","",職員設定!$X$8)</f>
        <v>名称</v>
      </c>
      <c r="AS1502" s="152" t="str">
        <f>IF(AS1457&lt;&gt;"",職員設定!$X$35,"0")</f>
        <v>0</v>
      </c>
      <c r="AT1502" s="2"/>
      <c r="AU1502" s="974"/>
      <c r="AV1502" s="993"/>
      <c r="AW1502" s="62" t="str">
        <f>IF(職員設定!$X$8="","",職員設定!$X$8)</f>
        <v>名称</v>
      </c>
      <c r="AX1502" s="152" t="str">
        <f>IF(AX1457&lt;&gt;"",職員設定!$X$35,"0")</f>
        <v>0</v>
      </c>
      <c r="AY1502" s="2"/>
      <c r="AZ1502" s="974"/>
      <c r="BA1502" s="993"/>
      <c r="BB1502" s="62" t="str">
        <f>IF(職員設定!$X$8="","",職員設定!$X$8)</f>
        <v>名称</v>
      </c>
      <c r="BC1502" s="152" t="str">
        <f>IF(BC1457&lt;&gt;"",職員設定!$X$35,"0")</f>
        <v>0</v>
      </c>
      <c r="BD1502" s="2"/>
      <c r="BE1502" s="974"/>
      <c r="BF1502" s="993"/>
      <c r="BG1502" s="62" t="str">
        <f>IF(職員設定!$X$8="","",職員設定!$X$8)</f>
        <v>名称</v>
      </c>
      <c r="BH1502" s="152" t="str">
        <f>IF(BH1457&lt;&gt;"",職員設定!$X$35,"0")</f>
        <v>0</v>
      </c>
      <c r="BI1502" s="2"/>
      <c r="BJ1502" s="974"/>
      <c r="BK1502" s="993"/>
      <c r="BL1502" s="99"/>
      <c r="BM1502" s="160"/>
      <c r="BN1502" s="2"/>
      <c r="BO1502" s="974"/>
      <c r="BP1502" s="958"/>
      <c r="BQ1502" s="99"/>
      <c r="BR1502" s="160"/>
      <c r="BS1502" s="2"/>
      <c r="BT1502" s="974"/>
      <c r="BU1502" s="958"/>
      <c r="BV1502" s="99"/>
      <c r="BW1502" s="160"/>
      <c r="BX1502" s="2"/>
      <c r="BY1502" s="974"/>
      <c r="BZ1502" s="958"/>
      <c r="CA1502" s="1004"/>
      <c r="CB1502" s="1020"/>
      <c r="CC1502" s="1016"/>
    </row>
    <row r="1503" spans="1:81" ht="18" customHeight="1" thickBot="1">
      <c r="A1503" s="1180"/>
      <c r="B1503" s="1136"/>
      <c r="C1503" s="1137"/>
      <c r="D1503" s="63" t="str">
        <f>IF(職員設定!$Y$8="","",職員設定!$Y$8)</f>
        <v>名称</v>
      </c>
      <c r="E1503" s="158">
        <f>IF(E1457&lt;&gt;"",職員設定!$Y$35,"0")</f>
        <v>0</v>
      </c>
      <c r="F1503" s="2"/>
      <c r="G1503" s="1094"/>
      <c r="H1503" s="1097"/>
      <c r="I1503" s="63" t="str">
        <f>IF(職員設定!$Y$8="","",職員設定!$Y$8)</f>
        <v>名称</v>
      </c>
      <c r="J1503" s="158">
        <f>IF(J1457&lt;&gt;"",職員設定!$Y$35,"0")</f>
        <v>0</v>
      </c>
      <c r="K1503" s="2"/>
      <c r="L1503" s="1094"/>
      <c r="M1503" s="1097"/>
      <c r="N1503" s="63" t="str">
        <f>IF(職員設定!$Y$8="","",職員設定!$Y$8)</f>
        <v>名称</v>
      </c>
      <c r="O1503" s="153">
        <f>IF(O1457&lt;&gt;"",職員設定!$Y$35,"0")</f>
        <v>0</v>
      </c>
      <c r="P1503" s="24"/>
      <c r="Q1503" s="975"/>
      <c r="R1503" s="994"/>
      <c r="S1503" s="63" t="str">
        <f>IF(職員設定!$Y$8="","",職員設定!$Y$8)</f>
        <v>名称</v>
      </c>
      <c r="T1503" s="153">
        <f>IF(T1457&lt;&gt;"",職員設定!$Y$35,"0")</f>
        <v>0</v>
      </c>
      <c r="U1503" s="24"/>
      <c r="V1503" s="975"/>
      <c r="W1503" s="994"/>
      <c r="X1503" s="63" t="str">
        <f>IF(職員設定!$Y$8="","",職員設定!$Y$8)</f>
        <v>名称</v>
      </c>
      <c r="Y1503" s="153">
        <f>IF(Y1457&lt;&gt;"",職員設定!$Y$35,"0")</f>
        <v>0</v>
      </c>
      <c r="Z1503" s="24"/>
      <c r="AA1503" s="975"/>
      <c r="AB1503" s="994"/>
      <c r="AC1503" s="63" t="str">
        <f>IF(職員設定!$Y$8="","",職員設定!$Y$8)</f>
        <v>名称</v>
      </c>
      <c r="AD1503" s="153" t="str">
        <f>IF(AD1457&lt;&gt;"",職員設定!$Y$35,"0")</f>
        <v>0</v>
      </c>
      <c r="AE1503" s="24"/>
      <c r="AF1503" s="975"/>
      <c r="AG1503" s="994"/>
      <c r="AH1503" s="63" t="str">
        <f>IF(職員設定!$Y$8="","",職員設定!$Y$8)</f>
        <v>名称</v>
      </c>
      <c r="AI1503" s="153" t="str">
        <f>IF(AI1457&lt;&gt;"",職員設定!$Y$35,"0")</f>
        <v>0</v>
      </c>
      <c r="AJ1503" s="24"/>
      <c r="AK1503" s="975"/>
      <c r="AL1503" s="994"/>
      <c r="AM1503" s="63" t="str">
        <f>IF(職員設定!$Y$8="","",職員設定!$Y$8)</f>
        <v>名称</v>
      </c>
      <c r="AN1503" s="153" t="str">
        <f>IF(AN1457&lt;&gt;"",職員設定!$Y$35,"0")</f>
        <v>0</v>
      </c>
      <c r="AO1503" s="24"/>
      <c r="AP1503" s="975"/>
      <c r="AQ1503" s="994"/>
      <c r="AR1503" s="63" t="str">
        <f>IF(職員設定!$Y$8="","",職員設定!$Y$8)</f>
        <v>名称</v>
      </c>
      <c r="AS1503" s="153" t="str">
        <f>IF(AS1457&lt;&gt;"",職員設定!$Y$35,"0")</f>
        <v>0</v>
      </c>
      <c r="AT1503" s="24"/>
      <c r="AU1503" s="975"/>
      <c r="AV1503" s="994"/>
      <c r="AW1503" s="63" t="str">
        <f>IF(職員設定!$Y$8="","",職員設定!$Y$8)</f>
        <v>名称</v>
      </c>
      <c r="AX1503" s="153" t="str">
        <f>IF(AX1457&lt;&gt;"",職員設定!$Y$35,"0")</f>
        <v>0</v>
      </c>
      <c r="AY1503" s="24"/>
      <c r="AZ1503" s="975"/>
      <c r="BA1503" s="994"/>
      <c r="BB1503" s="63" t="str">
        <f>IF(職員設定!$Y$8="","",職員設定!$Y$8)</f>
        <v>名称</v>
      </c>
      <c r="BC1503" s="153" t="str">
        <f>IF(BC1457&lt;&gt;"",職員設定!$Y$35,"0")</f>
        <v>0</v>
      </c>
      <c r="BD1503" s="24"/>
      <c r="BE1503" s="975"/>
      <c r="BF1503" s="994"/>
      <c r="BG1503" s="63" t="str">
        <f>IF(職員設定!$Y$8="","",職員設定!$Y$8)</f>
        <v>名称</v>
      </c>
      <c r="BH1503" s="153" t="str">
        <f>IF(BH1457&lt;&gt;"",職員設定!$Y$35,"0")</f>
        <v>0</v>
      </c>
      <c r="BI1503" s="24"/>
      <c r="BJ1503" s="975"/>
      <c r="BK1503" s="994"/>
      <c r="BL1503" s="101"/>
      <c r="BM1503" s="161"/>
      <c r="BN1503" s="2"/>
      <c r="BO1503" s="975"/>
      <c r="BP1503" s="959"/>
      <c r="BQ1503" s="101"/>
      <c r="BR1503" s="161"/>
      <c r="BS1503" s="2"/>
      <c r="BT1503" s="975"/>
      <c r="BU1503" s="959"/>
      <c r="BV1503" s="101"/>
      <c r="BW1503" s="161"/>
      <c r="BX1503" s="2"/>
      <c r="BY1503" s="975"/>
      <c r="BZ1503" s="959"/>
      <c r="CA1503" s="1005"/>
      <c r="CB1503" s="1021"/>
      <c r="CC1503" s="1017"/>
    </row>
    <row r="1504" spans="1:81" ht="18" customHeight="1">
      <c r="A1504" s="1180"/>
      <c r="B1504" s="1138"/>
      <c r="C1504" s="1139"/>
      <c r="D1504" s="64" t="s">
        <v>15</v>
      </c>
      <c r="E1504" s="8">
        <f>E1503+E1502+E1501+E1500+E1494+E1490+E1486+E1482+E1478+E1474+E1470+E1467+E1464+E1461+E1458-E1498</f>
        <v>134724</v>
      </c>
      <c r="F1504" s="963" t="str">
        <f>IF(E1505=F1505,"〇","×")</f>
        <v>〇</v>
      </c>
      <c r="G1504" s="964"/>
      <c r="H1504" s="965"/>
      <c r="I1504" s="64" t="s">
        <v>15</v>
      </c>
      <c r="J1504" s="8">
        <f>J1503+J1502+J1501+J1500+J1494+J1490+J1486+J1482+J1478+J1474+J1470+J1467+J1464+J1461+J1458-J1498</f>
        <v>170563</v>
      </c>
      <c r="K1504" s="963" t="str">
        <f>IF(J1505=K1505,"〇","×")</f>
        <v>〇</v>
      </c>
      <c r="L1504" s="964"/>
      <c r="M1504" s="1098"/>
      <c r="N1504" s="64" t="s">
        <v>15</v>
      </c>
      <c r="O1504" s="8">
        <f>O1503+O1502+O1501+O1500+O1494+O1490+O1486+O1482+O1478+O1474+O1470+O1467+O1464+O1461+O1458-O1498</f>
        <v>164200</v>
      </c>
      <c r="P1504" s="963" t="str">
        <f>IF(O1505=P1505,"〇","×")</f>
        <v>〇</v>
      </c>
      <c r="Q1504" s="964"/>
      <c r="R1504" s="965"/>
      <c r="S1504" s="64" t="s">
        <v>15</v>
      </c>
      <c r="T1504" s="8">
        <f>T1503+T1502+T1501+T1500+T1494+T1490+T1486+T1482+T1478+T1474+T1470+T1467+T1464+T1461+T1458-T1498</f>
        <v>188908</v>
      </c>
      <c r="U1504" s="963" t="str">
        <f>IF(T1505=U1505,"〇","×")</f>
        <v>〇</v>
      </c>
      <c r="V1504" s="964"/>
      <c r="W1504" s="965"/>
      <c r="X1504" s="64" t="s">
        <v>15</v>
      </c>
      <c r="Y1504" s="8">
        <f>Y1503+Y1502+Y1501+Y1500+Y1494+Y1490+Y1486+Y1482+Y1478+Y1474+Y1470+Y1467+Y1464+Y1461+Y1458-Y1498</f>
        <v>93324</v>
      </c>
      <c r="Z1504" s="963" t="str">
        <f>IF(Y1505=Z1505,"〇","×")</f>
        <v>〇</v>
      </c>
      <c r="AA1504" s="964"/>
      <c r="AB1504" s="965"/>
      <c r="AC1504" s="64" t="s">
        <v>15</v>
      </c>
      <c r="AD1504" s="8">
        <f>AD1503+AD1502+AD1501+AD1500+AD1494+AD1490+AD1486+AD1482+AD1478+AD1474+AD1470+AD1467+AD1464+AD1461+AD1458-AD1498</f>
        <v>0</v>
      </c>
      <c r="AE1504" s="963" t="str">
        <f>IF(AD1505=AE1505,"〇","×")</f>
        <v>〇</v>
      </c>
      <c r="AF1504" s="964"/>
      <c r="AG1504" s="965"/>
      <c r="AH1504" s="64" t="s">
        <v>15</v>
      </c>
      <c r="AI1504" s="8">
        <f>AI1503+AI1502+AI1501+AI1500+AI1494+AI1490+AI1486+AI1482+AI1478+AI1474+AI1470+AI1467+AI1464+AI1461+AI1458-AI1498</f>
        <v>0</v>
      </c>
      <c r="AJ1504" s="963" t="str">
        <f>IF(AI1505=AJ1505,"〇","×")</f>
        <v>〇</v>
      </c>
      <c r="AK1504" s="964"/>
      <c r="AL1504" s="965"/>
      <c r="AM1504" s="64" t="s">
        <v>15</v>
      </c>
      <c r="AN1504" s="8">
        <f>AN1503+AN1502+AN1501+AN1500+AN1494+AN1490+AN1486+AN1482+AN1478+AN1474+AN1470+AN1467+AN1464+AN1461+AN1458-AN1498</f>
        <v>0</v>
      </c>
      <c r="AO1504" s="963" t="str">
        <f>IF(AN1505=AO1505,"〇","×")</f>
        <v>〇</v>
      </c>
      <c r="AP1504" s="964"/>
      <c r="AQ1504" s="965"/>
      <c r="AR1504" s="64" t="s">
        <v>15</v>
      </c>
      <c r="AS1504" s="8">
        <f>AS1503+AS1502+AS1501+AS1500+AS1494+AS1490+AS1486+AS1482+AS1478+AS1474+AS1470+AS1467+AS1464+AS1461+AS1458-AS1498</f>
        <v>0</v>
      </c>
      <c r="AT1504" s="963" t="str">
        <f>IF(AS1505=AT1505,"〇","×")</f>
        <v>〇</v>
      </c>
      <c r="AU1504" s="964"/>
      <c r="AV1504" s="965"/>
      <c r="AW1504" s="64" t="s">
        <v>15</v>
      </c>
      <c r="AX1504" s="8">
        <f>AX1503+AX1502+AX1501+AX1500+AX1494+AX1490+AX1486+AX1482+AX1478+AX1474+AX1470+AX1467+AX1464+AX1461+AX1458-AX1498</f>
        <v>0</v>
      </c>
      <c r="AY1504" s="963" t="str">
        <f>IF(AX1505=AY1505,"〇","×")</f>
        <v>〇</v>
      </c>
      <c r="AZ1504" s="964"/>
      <c r="BA1504" s="965"/>
      <c r="BB1504" s="64" t="s">
        <v>15</v>
      </c>
      <c r="BC1504" s="8">
        <f>BC1503+BC1502+BC1501+BC1500+BC1494+BC1490+BC1486+BC1482+BC1478+BC1474+BC1470+BC1467+BC1464+BC1461+BC1458-BC1498</f>
        <v>0</v>
      </c>
      <c r="BD1504" s="963" t="str">
        <f>IF(BC1505=BD1505,"〇","×")</f>
        <v>〇</v>
      </c>
      <c r="BE1504" s="964"/>
      <c r="BF1504" s="965"/>
      <c r="BG1504" s="64" t="s">
        <v>15</v>
      </c>
      <c r="BH1504" s="8">
        <f>BH1503+BH1502+BH1501+BH1500+BH1494+BH1490+BH1486+BH1482+BH1478+BH1474+BH1470+BH1467+BH1464+BH1461+BH1458-BH1498</f>
        <v>0</v>
      </c>
      <c r="BI1504" s="963" t="str">
        <f>IF(BH1505=BI1505,"〇","×")</f>
        <v>〇</v>
      </c>
      <c r="BJ1504" s="964"/>
      <c r="BK1504" s="965"/>
      <c r="BL1504" s="64" t="s">
        <v>15</v>
      </c>
      <c r="BM1504" s="8">
        <f>BM1474</f>
        <v>0</v>
      </c>
      <c r="BN1504" s="963" t="str">
        <f>IF(BM1505=BN1505,"〇","×")</f>
        <v>〇</v>
      </c>
      <c r="BO1504" s="964"/>
      <c r="BP1504" s="965"/>
      <c r="BQ1504" s="64" t="s">
        <v>15</v>
      </c>
      <c r="BR1504" s="8">
        <f>BR1474</f>
        <v>0</v>
      </c>
      <c r="BS1504" s="963" t="str">
        <f>IF(BR1505=BS1505,"〇","×")</f>
        <v>〇</v>
      </c>
      <c r="BT1504" s="964"/>
      <c r="BU1504" s="965"/>
      <c r="BV1504" s="64" t="s">
        <v>15</v>
      </c>
      <c r="BW1504" s="8">
        <f>BW1474</f>
        <v>0</v>
      </c>
      <c r="BX1504" s="963" t="str">
        <f>IF(BW1505=BX1505,"〇","×")</f>
        <v>〇</v>
      </c>
      <c r="BY1504" s="964"/>
      <c r="BZ1504" s="965"/>
      <c r="CA1504" s="551">
        <f>BW1504+BR1504+BM1504+BH1504+BC1504+AX1504+AS1504+AN1504+AI1504+AD1504+Y1504+T1504+O1504+J1504+E1504</f>
        <v>751719</v>
      </c>
      <c r="CB1504" s="292"/>
      <c r="CC1504" s="697"/>
    </row>
    <row r="1505" spans="1:81" ht="18" customHeight="1" thickBot="1">
      <c r="A1505" s="1180"/>
      <c r="B1505" s="1149"/>
      <c r="C1505" s="1150"/>
      <c r="D1505" s="65" t="s">
        <v>100</v>
      </c>
      <c r="E1505" s="27">
        <f>E1503+E1502+E1501+E1500+E1493+E1489+E1485+E1481+E1477+E1473+E1469+E1466+E1463+E1460+E1457-E1497</f>
        <v>146967</v>
      </c>
      <c r="F1505" s="981">
        <f>E1504+G1501/F1457+H1501/F1457</f>
        <v>146967</v>
      </c>
      <c r="G1505" s="982"/>
      <c r="H1505" s="359"/>
      <c r="I1505" s="65" t="s">
        <v>100</v>
      </c>
      <c r="J1505" s="27">
        <f>J1503+J1502+J1501+J1500+J1493+J1489+J1485+J1481+J1477+J1473+J1469+J1466+J1463+J1460+J1457-J1497</f>
        <v>186164</v>
      </c>
      <c r="K1505" s="981">
        <f>J1504+L1501/K1457+M1501/K1457</f>
        <v>186164</v>
      </c>
      <c r="L1505" s="982"/>
      <c r="M1505" s="365"/>
      <c r="N1505" s="65" t="s">
        <v>100</v>
      </c>
      <c r="O1505" s="27">
        <f>O1503+O1502+O1501+O1500+O1493+O1489+O1485+O1481+O1477+O1473+O1469+O1466+O1463+O1460+O1457-O1497</f>
        <v>179200</v>
      </c>
      <c r="P1505" s="981">
        <f>O1504+Q1501/P1457+R1501/P1457</f>
        <v>179200</v>
      </c>
      <c r="Q1505" s="982"/>
      <c r="R1505" s="359"/>
      <c r="S1505" s="65" t="s">
        <v>100</v>
      </c>
      <c r="T1505" s="27">
        <f>T1503+T1502+T1501+T1500+T1493+T1489+T1485+T1481+T1477+T1473+T1469+T1466+T1463+T1460+T1457-T1497</f>
        <v>206223</v>
      </c>
      <c r="U1505" s="981">
        <f>T1504+V1501/U1457+W1501/U1457</f>
        <v>206223</v>
      </c>
      <c r="V1505" s="982"/>
      <c r="W1505" s="359"/>
      <c r="X1505" s="65" t="s">
        <v>100</v>
      </c>
      <c r="Y1505" s="27">
        <f>Y1503+Y1502+Y1501+Y1500+Y1493+Y1489+Y1485+Y1481+Y1477+Y1473+Y1469+Y1466+Y1463+Y1460+Y1457-Y1497</f>
        <v>101702</v>
      </c>
      <c r="Z1505" s="981">
        <f>Y1504+AA1501/Z1457+AB1501/Z1457</f>
        <v>101702</v>
      </c>
      <c r="AA1505" s="982"/>
      <c r="AB1505" s="359"/>
      <c r="AC1505" s="65" t="s">
        <v>100</v>
      </c>
      <c r="AD1505" s="27">
        <f>AD1503+AD1502+AD1501+AD1500+AD1493+AD1489+AD1485+AD1481+AD1477+AD1473+AD1469+AD1466+AD1463+AD1460+AD1457-AD1497</f>
        <v>0</v>
      </c>
      <c r="AE1505" s="981">
        <f>AD1504+AF1501/AE1457+AG1501/AE1457</f>
        <v>0</v>
      </c>
      <c r="AF1505" s="982"/>
      <c r="AG1505" s="359"/>
      <c r="AH1505" s="65" t="s">
        <v>100</v>
      </c>
      <c r="AI1505" s="27">
        <f>AI1503+AI1502+AI1501+AI1500+AI1493+AI1489+AI1485+AI1481+AI1477+AI1473+AI1469+AI1466+AI1463+AI1460+AI1457-AI1497</f>
        <v>0</v>
      </c>
      <c r="AJ1505" s="981">
        <f>AI1504+AK1501/AJ1457+AL1501/AJ1457</f>
        <v>0</v>
      </c>
      <c r="AK1505" s="982"/>
      <c r="AL1505" s="359"/>
      <c r="AM1505" s="65" t="s">
        <v>100</v>
      </c>
      <c r="AN1505" s="27">
        <f>AN1503+AN1502+AN1501+AN1500+AN1493+AN1489+AN1485+AN1481+AN1477+AN1473+AN1469+AN1466+AN1463+AN1460+AN1457-AN1497</f>
        <v>0</v>
      </c>
      <c r="AO1505" s="981">
        <f>AN1504+AP1501/AO1457+AQ1501/AO1457</f>
        <v>0</v>
      </c>
      <c r="AP1505" s="982"/>
      <c r="AQ1505" s="359"/>
      <c r="AR1505" s="65" t="s">
        <v>100</v>
      </c>
      <c r="AS1505" s="27">
        <f>AS1503+AS1502+AS1501+AS1500+AS1493+AS1489+AS1485+AS1481+AS1477+AS1473+AS1469+AS1466+AS1463+AS1460+AS1457-AS1497</f>
        <v>0</v>
      </c>
      <c r="AT1505" s="981">
        <f>AS1504+AU1501/AT1457+AV1501/AT1457</f>
        <v>0</v>
      </c>
      <c r="AU1505" s="982"/>
      <c r="AV1505" s="359"/>
      <c r="AW1505" s="65" t="s">
        <v>100</v>
      </c>
      <c r="AX1505" s="27">
        <f>AX1503+AX1502+AX1501+AX1500+AX1493+AX1489+AX1485+AX1481+AX1477+AX1473+AX1469+AX1466+AX1463+AX1460+AX1457-AX1497</f>
        <v>0</v>
      </c>
      <c r="AY1505" s="981">
        <f>AX1504+AZ1501/AY1457+BA1501/AY1457</f>
        <v>0</v>
      </c>
      <c r="AZ1505" s="982"/>
      <c r="BA1505" s="359"/>
      <c r="BB1505" s="65" t="s">
        <v>100</v>
      </c>
      <c r="BC1505" s="27">
        <f>BC1503+BC1502+BC1501+BC1500+BC1493+BC1489+BC1485+BC1481+BC1477+BC1473+BC1469+BC1466+BC1463+BC1460+BC1457-BC1497</f>
        <v>0</v>
      </c>
      <c r="BD1505" s="981">
        <f>BC1504+BE1501/BD1457+BF1501/BD1457</f>
        <v>0</v>
      </c>
      <c r="BE1505" s="982"/>
      <c r="BF1505" s="359"/>
      <c r="BG1505" s="65" t="s">
        <v>100</v>
      </c>
      <c r="BH1505" s="27">
        <f>BH1503+BH1502+BH1501+BH1500+BH1493+BH1489+BH1485+BH1481+BH1477+BH1473+BH1469+BH1466+BH1463+BH1460+BH1457-BH1497</f>
        <v>0</v>
      </c>
      <c r="BI1505" s="981">
        <f>BH1504+BJ1501/BI1457+BK1501/BI1457</f>
        <v>0</v>
      </c>
      <c r="BJ1505" s="982"/>
      <c r="BK1505" s="365"/>
      <c r="BL1505" s="65" t="s">
        <v>100</v>
      </c>
      <c r="BM1505" s="27">
        <f>BM1473</f>
        <v>0</v>
      </c>
      <c r="BN1505" s="981">
        <f>BM1504+BO1501/BN1457+BP1501/BN1457</f>
        <v>0</v>
      </c>
      <c r="BO1505" s="982"/>
      <c r="BP1505" s="359"/>
      <c r="BQ1505" s="65" t="s">
        <v>100</v>
      </c>
      <c r="BR1505" s="27">
        <f>BR1473</f>
        <v>0</v>
      </c>
      <c r="BS1505" s="981">
        <f>BR1504+BT1501/BS1457+BU1501/BS1457</f>
        <v>0</v>
      </c>
      <c r="BT1505" s="982"/>
      <c r="BU1505" s="359"/>
      <c r="BV1505" s="65" t="s">
        <v>100</v>
      </c>
      <c r="BW1505" s="27">
        <f>BW1473</f>
        <v>0</v>
      </c>
      <c r="BX1505" s="981">
        <f>BW1504+BY1501/BX1457+BZ1501/BX1457</f>
        <v>0</v>
      </c>
      <c r="BY1505" s="982"/>
      <c r="BZ1505" s="359"/>
      <c r="CA1505" s="552">
        <f>BW1505+BR1505+BM1505+BH1505+BC1505+AX1505+AS1505+AN1505+AI1505+AD1505+Y1505+T1505+O1505+J1505+E1505</f>
        <v>820256</v>
      </c>
      <c r="CB1505" s="293"/>
      <c r="CC1505" s="698"/>
    </row>
    <row r="1506" spans="1:81" ht="18" customHeight="1" thickTop="1">
      <c r="A1506" s="1180"/>
      <c r="B1506" s="1128" t="s">
        <v>227</v>
      </c>
      <c r="C1506" s="1129"/>
      <c r="D1506" s="66" t="s">
        <v>17</v>
      </c>
      <c r="E1506" s="74">
        <f>IF(E1457="","",職員設定!$L$35)</f>
        <v>170000</v>
      </c>
      <c r="F1506" s="114"/>
      <c r="G1506" s="291"/>
      <c r="H1506" s="67"/>
      <c r="I1506" s="66" t="s">
        <v>17</v>
      </c>
      <c r="J1506" s="74">
        <f>IF(J1457="","",職員設定!$L$35)</f>
        <v>170000</v>
      </c>
      <c r="K1506" s="114"/>
      <c r="L1506" s="291"/>
      <c r="M1506" s="291"/>
      <c r="N1506" s="66" t="s">
        <v>17</v>
      </c>
      <c r="O1506" s="74">
        <f>IF(O1457="","",職員設定!$L$35)</f>
        <v>170000</v>
      </c>
      <c r="P1506" s="950" t="s">
        <v>222</v>
      </c>
      <c r="Q1506" s="951"/>
      <c r="R1506" s="952"/>
      <c r="S1506" s="66" t="s">
        <v>17</v>
      </c>
      <c r="T1506" s="74">
        <f>IF(T1457="","",職員設定!$L$35)</f>
        <v>170000</v>
      </c>
      <c r="U1506" s="950" t="s">
        <v>222</v>
      </c>
      <c r="V1506" s="951"/>
      <c r="W1506" s="952"/>
      <c r="X1506" s="66" t="s">
        <v>17</v>
      </c>
      <c r="Y1506" s="74">
        <f>IF(Y1457="","",職員設定!$L$35)</f>
        <v>170000</v>
      </c>
      <c r="Z1506" s="950" t="s">
        <v>222</v>
      </c>
      <c r="AA1506" s="951"/>
      <c r="AB1506" s="952"/>
      <c r="AC1506" s="66" t="s">
        <v>17</v>
      </c>
      <c r="AD1506" s="74" t="str">
        <f>IF(AD1457="","",職員設定!$L$35)</f>
        <v/>
      </c>
      <c r="AE1506" s="950" t="s">
        <v>222</v>
      </c>
      <c r="AF1506" s="951"/>
      <c r="AG1506" s="952"/>
      <c r="AH1506" s="66" t="s">
        <v>17</v>
      </c>
      <c r="AI1506" s="74" t="str">
        <f>IF(AI1457="","",職員設定!$L$35)</f>
        <v/>
      </c>
      <c r="AJ1506" s="950" t="s">
        <v>222</v>
      </c>
      <c r="AK1506" s="951"/>
      <c r="AL1506" s="952"/>
      <c r="AM1506" s="66" t="s">
        <v>17</v>
      </c>
      <c r="AN1506" s="74" t="str">
        <f>IF(AN1457="","",職員設定!$L$35)</f>
        <v/>
      </c>
      <c r="AO1506" s="950" t="s">
        <v>222</v>
      </c>
      <c r="AP1506" s="951"/>
      <c r="AQ1506" s="952"/>
      <c r="AR1506" s="66" t="s">
        <v>17</v>
      </c>
      <c r="AS1506" s="74" t="str">
        <f>IF(AS1457="","",職員設定!$L$35)</f>
        <v/>
      </c>
      <c r="AT1506" s="950" t="s">
        <v>222</v>
      </c>
      <c r="AU1506" s="951"/>
      <c r="AV1506" s="952"/>
      <c r="AW1506" s="66" t="s">
        <v>17</v>
      </c>
      <c r="AX1506" s="74" t="str">
        <f>IF(AX1457="","",職員設定!$L$35)</f>
        <v/>
      </c>
      <c r="AY1506" s="950" t="s">
        <v>222</v>
      </c>
      <c r="AZ1506" s="951"/>
      <c r="BA1506" s="952"/>
      <c r="BB1506" s="66" t="s">
        <v>17</v>
      </c>
      <c r="BC1506" s="74" t="str">
        <f>IF(BC1457="","",職員設定!$L$35)</f>
        <v/>
      </c>
      <c r="BD1506" s="950" t="s">
        <v>222</v>
      </c>
      <c r="BE1506" s="951"/>
      <c r="BF1506" s="952"/>
      <c r="BG1506" s="66" t="s">
        <v>17</v>
      </c>
      <c r="BH1506" s="74" t="str">
        <f>IF(BH1457="","",職員設定!$L$35)</f>
        <v/>
      </c>
      <c r="BI1506" s="950" t="s">
        <v>222</v>
      </c>
      <c r="BJ1506" s="951"/>
      <c r="BK1506" s="952"/>
      <c r="BL1506" s="66"/>
      <c r="BM1506" s="74"/>
      <c r="BN1506" s="950" t="s">
        <v>222</v>
      </c>
      <c r="BO1506" s="951"/>
      <c r="BP1506" s="952"/>
      <c r="BQ1506" s="66" t="s">
        <v>17</v>
      </c>
      <c r="BR1506" s="74">
        <f>BR1504</f>
        <v>0</v>
      </c>
      <c r="BS1506" s="950" t="s">
        <v>222</v>
      </c>
      <c r="BT1506" s="951"/>
      <c r="BU1506" s="952"/>
      <c r="BV1506" s="66"/>
      <c r="BW1506" s="74"/>
      <c r="BX1506" s="950" t="s">
        <v>222</v>
      </c>
      <c r="BY1506" s="951"/>
      <c r="BZ1506" s="952"/>
      <c r="CA1506" s="294"/>
      <c r="CB1506" s="1008" t="s">
        <v>223</v>
      </c>
      <c r="CC1506" s="1010" t="s">
        <v>224</v>
      </c>
    </row>
    <row r="1507" spans="1:81" ht="18" customHeight="1">
      <c r="A1507" s="1180"/>
      <c r="B1507" s="1130"/>
      <c r="C1507" s="1131"/>
      <c r="D1507" s="68" t="s">
        <v>63</v>
      </c>
      <c r="E1507" s="34">
        <v>170000</v>
      </c>
      <c r="F1507" s="1120" t="s">
        <v>104</v>
      </c>
      <c r="G1507" s="1121"/>
      <c r="H1507" s="1148"/>
      <c r="I1507" s="68" t="s">
        <v>63</v>
      </c>
      <c r="J1507" s="34">
        <f>IF(J1457="","",E1507)</f>
        <v>170000</v>
      </c>
      <c r="K1507" s="1120" t="s">
        <v>104</v>
      </c>
      <c r="L1507" s="1121"/>
      <c r="M1507" s="759"/>
      <c r="N1507" s="68" t="s">
        <v>63</v>
      </c>
      <c r="O1507" s="34">
        <f>IF(O1457="","",J1507)</f>
        <v>170000</v>
      </c>
      <c r="P1507" s="1006" t="s">
        <v>221</v>
      </c>
      <c r="Q1507" s="1007"/>
      <c r="R1507" s="537"/>
      <c r="S1507" s="68" t="s">
        <v>63</v>
      </c>
      <c r="T1507" s="34">
        <f>IF(T1457="","",O1507)</f>
        <v>170000</v>
      </c>
      <c r="U1507" s="1006" t="s">
        <v>221</v>
      </c>
      <c r="V1507" s="1007"/>
      <c r="W1507" s="537"/>
      <c r="X1507" s="68" t="s">
        <v>63</v>
      </c>
      <c r="Y1507" s="34">
        <f>IF(Y1457="","",T1507)</f>
        <v>170000</v>
      </c>
      <c r="Z1507" s="1006" t="s">
        <v>221</v>
      </c>
      <c r="AA1507" s="1007"/>
      <c r="AB1507" s="537"/>
      <c r="AC1507" s="68" t="s">
        <v>63</v>
      </c>
      <c r="AD1507" s="34" t="str">
        <f>IF(AD1457="","",Y1507)</f>
        <v/>
      </c>
      <c r="AE1507" s="1006" t="s">
        <v>221</v>
      </c>
      <c r="AF1507" s="1007"/>
      <c r="AG1507" s="537"/>
      <c r="AH1507" s="68" t="s">
        <v>63</v>
      </c>
      <c r="AI1507" s="34" t="str">
        <f>IF(AI1457="","",AD1507)</f>
        <v/>
      </c>
      <c r="AJ1507" s="1006" t="s">
        <v>221</v>
      </c>
      <c r="AK1507" s="1007"/>
      <c r="AL1507" s="537"/>
      <c r="AM1507" s="68" t="s">
        <v>63</v>
      </c>
      <c r="AN1507" s="34" t="str">
        <f>IF(AN1457="","",AI1507)</f>
        <v/>
      </c>
      <c r="AO1507" s="1006" t="s">
        <v>221</v>
      </c>
      <c r="AP1507" s="1007"/>
      <c r="AQ1507" s="537"/>
      <c r="AR1507" s="68" t="s">
        <v>63</v>
      </c>
      <c r="AS1507" s="34" t="str">
        <f>IF(AS1457="","",AN1507)</f>
        <v/>
      </c>
      <c r="AT1507" s="1006" t="s">
        <v>221</v>
      </c>
      <c r="AU1507" s="1007"/>
      <c r="AV1507" s="537"/>
      <c r="AW1507" s="68" t="s">
        <v>63</v>
      </c>
      <c r="AX1507" s="34" t="str">
        <f>IF(AX1457="","",AS1507)</f>
        <v/>
      </c>
      <c r="AY1507" s="1006" t="s">
        <v>221</v>
      </c>
      <c r="AZ1507" s="1007"/>
      <c r="BA1507" s="537"/>
      <c r="BB1507" s="68" t="s">
        <v>63</v>
      </c>
      <c r="BC1507" s="34" t="str">
        <f>IF(BC1457="","",AX1507)</f>
        <v/>
      </c>
      <c r="BD1507" s="1006" t="s">
        <v>221</v>
      </c>
      <c r="BE1507" s="1007"/>
      <c r="BF1507" s="537"/>
      <c r="BG1507" s="68" t="s">
        <v>63</v>
      </c>
      <c r="BH1507" s="34" t="str">
        <f>IF(BH1457="","",BC1507)</f>
        <v/>
      </c>
      <c r="BI1507" s="1006" t="s">
        <v>221</v>
      </c>
      <c r="BJ1507" s="1007"/>
      <c r="BK1507" s="537"/>
      <c r="BL1507" s="68"/>
      <c r="BM1507" s="28"/>
      <c r="BN1507" s="529"/>
      <c r="BO1507" s="527"/>
      <c r="BP1507" s="408"/>
      <c r="BQ1507" s="68" t="s">
        <v>63</v>
      </c>
      <c r="BR1507" s="28">
        <f>BR1505</f>
        <v>0</v>
      </c>
      <c r="BS1507" s="529"/>
      <c r="BT1507" s="527"/>
      <c r="BU1507" s="408"/>
      <c r="BV1507" s="68"/>
      <c r="BW1507" s="28"/>
      <c r="BX1507" s="529"/>
      <c r="BY1507" s="527"/>
      <c r="BZ1507" s="408"/>
      <c r="CA1507" s="295"/>
      <c r="CB1507" s="1009"/>
      <c r="CC1507" s="1011"/>
    </row>
    <row r="1508" spans="1:81" ht="18" customHeight="1">
      <c r="A1508" s="1180"/>
      <c r="B1508" s="1130"/>
      <c r="C1508" s="1131"/>
      <c r="D1508" s="68" t="s">
        <v>18</v>
      </c>
      <c r="E1508" s="10">
        <f>IF(E1506="","",(E1507-E1506)*F1457)</f>
        <v>0</v>
      </c>
      <c r="F1508" s="498"/>
      <c r="G1508" s="569">
        <f>ROUND(IF(E1508="",0,E1508*E4*F1457+E1508*G4*F1457),0)</f>
        <v>0</v>
      </c>
      <c r="H1508" s="450"/>
      <c r="I1508" s="68" t="s">
        <v>18</v>
      </c>
      <c r="J1508" s="10">
        <f>IF(J1506="","",(J1507-J1506)*K1457)</f>
        <v>0</v>
      </c>
      <c r="K1508" s="498"/>
      <c r="L1508" s="569">
        <f>ROUND(IF(J1508="",0,J1508*J4*K1457+J1508*L4*K1457),0)</f>
        <v>0</v>
      </c>
      <c r="M1508" s="450"/>
      <c r="N1508" s="68" t="s">
        <v>18</v>
      </c>
      <c r="O1508" s="10">
        <f>IF(O1506="","",(O1507-O1506)*P1457)</f>
        <v>0</v>
      </c>
      <c r="P1508" s="144"/>
      <c r="Q1508" s="569">
        <f>ROUND(IF(O1508="",0,O1508*O4*P1457+O1508*Q4*P1457),0)</f>
        <v>0</v>
      </c>
      <c r="R1508" s="520">
        <f>ROUND(IF(R1507="",0,R1507*O4*P1457+R1507*Q4*P1457),0)</f>
        <v>0</v>
      </c>
      <c r="S1508" s="68" t="s">
        <v>18</v>
      </c>
      <c r="T1508" s="10">
        <f>IF(T1506="","",(T1507-T1506)*U1457)</f>
        <v>0</v>
      </c>
      <c r="U1508" s="144"/>
      <c r="V1508" s="569">
        <f>ROUND(IF(T1508="",0,T1508*T4*U1457+T1508*V4*U1457),0)</f>
        <v>0</v>
      </c>
      <c r="W1508" s="520">
        <f>ROUND(IF(W1507="",0,W1507*T4*U1457+W1507*V4*U1457),0)</f>
        <v>0</v>
      </c>
      <c r="X1508" s="68" t="s">
        <v>18</v>
      </c>
      <c r="Y1508" s="10">
        <f>IF(Y1506="","",(Y1507-Y1506)*Z1457)</f>
        <v>0</v>
      </c>
      <c r="Z1508" s="144"/>
      <c r="AA1508" s="569">
        <f>ROUND(IF(Y1508="",0,Y1508*Y4*Z1457+Y1508*AA4*Z1457),0)</f>
        <v>0</v>
      </c>
      <c r="AB1508" s="520">
        <f>ROUND(IF(AB1507="",0,AB1507*Y4*Z1457+AB1507*AA4*Z1457),0)</f>
        <v>0</v>
      </c>
      <c r="AC1508" s="68" t="s">
        <v>18</v>
      </c>
      <c r="AD1508" s="10" t="str">
        <f>IF(AD1506="","",(AD1507-AD1506)*AE1457)</f>
        <v/>
      </c>
      <c r="AE1508" s="144"/>
      <c r="AF1508" s="569">
        <f>ROUND(IF(AD1508="",0,AD1508*AD4*AE1457+AD1508*AF4*AE1457),0)</f>
        <v>0</v>
      </c>
      <c r="AG1508" s="520">
        <f>ROUND(IF(AG1507="",0,AG1507*AD4*AE1457+AG1507*AF4*AE1457),0)</f>
        <v>0</v>
      </c>
      <c r="AH1508" s="68" t="s">
        <v>18</v>
      </c>
      <c r="AI1508" s="10" t="str">
        <f>IF(AI1506="","",(AI1507-AI1506)*AJ1457)</f>
        <v/>
      </c>
      <c r="AJ1508" s="144"/>
      <c r="AK1508" s="569">
        <f>ROUND(IF(AI1508="",0,AI1508*AI4*AJ1457+AI1508*AK4*AJ1457),0)</f>
        <v>0</v>
      </c>
      <c r="AL1508" s="520">
        <f>ROUND(IF(AL1507="",0,AL1507*AI4*AJ1457+AL1507*AK4*AJ1457),0)</f>
        <v>0</v>
      </c>
      <c r="AM1508" s="68" t="s">
        <v>18</v>
      </c>
      <c r="AN1508" s="10" t="str">
        <f>IF(AN1506="","",(AN1507-AN1506)*AO1457)</f>
        <v/>
      </c>
      <c r="AO1508" s="144"/>
      <c r="AP1508" s="569">
        <f>ROUND(IF(AN1508="",0,AN1508*AN4*AO1457+AN1508*AP4*AO1457),0)</f>
        <v>0</v>
      </c>
      <c r="AQ1508" s="520">
        <f>ROUND(IF(AQ1507="",0,AQ1507*AN4*AO1457+AQ1507*AP4*AO1457),0)</f>
        <v>0</v>
      </c>
      <c r="AR1508" s="68" t="s">
        <v>18</v>
      </c>
      <c r="AS1508" s="10" t="str">
        <f>IF(AS1506="","",(AS1507-AS1506)*AT1457)</f>
        <v/>
      </c>
      <c r="AT1508" s="144"/>
      <c r="AU1508" s="569">
        <f>ROUND(IF(AS1508="",0,AS1508*AS4*AT1457+AS1508*AU4*AT1457),0)</f>
        <v>0</v>
      </c>
      <c r="AV1508" s="520">
        <f>ROUND(IF(AV1507="",0,AV1507*AS4*AT1457+AV1507*AU4*AT1457),0)</f>
        <v>0</v>
      </c>
      <c r="AW1508" s="68" t="s">
        <v>18</v>
      </c>
      <c r="AX1508" s="10" t="str">
        <f>IF(AX1506="","",(AX1507-AX1506)*AY1457)</f>
        <v/>
      </c>
      <c r="AY1508" s="144"/>
      <c r="AZ1508" s="569">
        <f>ROUND(IF(AX1508="",0,AX1508*AX4*AY1457+AX1508*AZ4*AY1457),0)</f>
        <v>0</v>
      </c>
      <c r="BA1508" s="520">
        <f>ROUND(IF(BA1507="",0,BA1507*AX4*AY1457+BA1507*AZ4*AY1457),0)</f>
        <v>0</v>
      </c>
      <c r="BB1508" s="68" t="s">
        <v>18</v>
      </c>
      <c r="BC1508" s="10" t="str">
        <f>IF(BC1506="","",(BC1507-BC1506)*BD1457)</f>
        <v/>
      </c>
      <c r="BD1508" s="144"/>
      <c r="BE1508" s="569">
        <f>ROUND(IF(BC1508="",0,BC1508*BC4*BD1457+BC1508*BE4*BD1457),0)</f>
        <v>0</v>
      </c>
      <c r="BF1508" s="520">
        <f>ROUND(IF(BF1507="",0,BF1507*BC4*BD1457+BF1507*BE4*BD1457),0)</f>
        <v>0</v>
      </c>
      <c r="BG1508" s="68" t="s">
        <v>18</v>
      </c>
      <c r="BH1508" s="10" t="str">
        <f>IF(BH1506="","",(BH1507-BH1506)*BI1457)</f>
        <v/>
      </c>
      <c r="BI1508" s="144"/>
      <c r="BJ1508" s="569">
        <f>ROUND(IF(BH1508="",0,BH1508*BH4*BI1457+BH1508*BJ4*BI1457),0)</f>
        <v>0</v>
      </c>
      <c r="BK1508" s="520">
        <f>ROUND(IF(BK1507="",0,BK1507*BH4*BI1457+BK1507*BJ4*BI1457),0)</f>
        <v>0</v>
      </c>
      <c r="BL1508" s="1200" t="s">
        <v>18</v>
      </c>
      <c r="BM1508" s="760"/>
      <c r="BN1508" s="144"/>
      <c r="BO1508" s="565">
        <f>ROUND((BO1501*$BM$4+BO1501*$BO$4),0)</f>
        <v>0</v>
      </c>
      <c r="BP1508" s="567">
        <f>ROUND((BP1501*BM4+BP1501*BO4),0)</f>
        <v>0</v>
      </c>
      <c r="BQ1508" s="68" t="s">
        <v>18</v>
      </c>
      <c r="BR1508" s="10">
        <f>BR1507-BR1506</f>
        <v>0</v>
      </c>
      <c r="BS1508" s="144"/>
      <c r="BT1508" s="565">
        <f>ROUND((BT1501*$BR$4+BT1501*$BT$4),0)</f>
        <v>0</v>
      </c>
      <c r="BU1508" s="567">
        <f>ROUND((BU1501*BR4+BU1501*BT4),0)</f>
        <v>0</v>
      </c>
      <c r="BV1508" s="1200" t="s">
        <v>18</v>
      </c>
      <c r="BW1508" s="760"/>
      <c r="BX1508" s="144"/>
      <c r="BY1508" s="565">
        <f>ROUND((BY1501*$BW$4+BY1501*$BY$4),0)</f>
        <v>0</v>
      </c>
      <c r="BZ1508" s="567">
        <f>ROUND((BZ1501*BW4+BZ1501*BY4),0)</f>
        <v>0</v>
      </c>
      <c r="CA1508" s="296"/>
      <c r="CB1508" s="414">
        <f>BZ1508+BU1508+BP1508</f>
        <v>0</v>
      </c>
      <c r="CC1508" s="699">
        <f>BK1508+BF1508+BA1508+AV1508+AQ1508+AL1508+AG1508+AB1508+W1508+R1508</f>
        <v>0</v>
      </c>
    </row>
    <row r="1509" spans="1:81" ht="18" customHeight="1">
      <c r="A1509" s="1180"/>
      <c r="B1509" s="1130"/>
      <c r="C1509" s="1131"/>
      <c r="D1509" s="68" t="s">
        <v>103</v>
      </c>
      <c r="E1509" s="510" t="s">
        <v>23</v>
      </c>
      <c r="F1509" s="496"/>
      <c r="G1509" s="569">
        <f>ROUND(IF(E1509="対象外",0,E1508*E5*F1457),0)</f>
        <v>0</v>
      </c>
      <c r="H1509" s="450"/>
      <c r="I1509" s="68" t="s">
        <v>103</v>
      </c>
      <c r="J1509" s="510" t="s">
        <v>23</v>
      </c>
      <c r="K1509" s="496"/>
      <c r="L1509" s="569">
        <f>ROUND(IF(J1509="対象外",0,J1508*J5*K1457),0)</f>
        <v>0</v>
      </c>
      <c r="M1509" s="450"/>
      <c r="N1509" s="68" t="s">
        <v>103</v>
      </c>
      <c r="O1509" s="510" t="s">
        <v>23</v>
      </c>
      <c r="P1509" s="496"/>
      <c r="Q1509" s="569">
        <f>ROUND(IF(O1509="対象外",0,O1508*O5*P1457),0)</f>
        <v>0</v>
      </c>
      <c r="R1509" s="520">
        <f>ROUND(IF(OR(O1509="対象外",R1507=""),0,R1507*P1457*O5),0)</f>
        <v>0</v>
      </c>
      <c r="S1509" s="68" t="s">
        <v>103</v>
      </c>
      <c r="T1509" s="510" t="s">
        <v>23</v>
      </c>
      <c r="U1509" s="496"/>
      <c r="V1509" s="569">
        <f>ROUND(IF(T1509="対象外",0,T1508*T5*U1457),0)</f>
        <v>0</v>
      </c>
      <c r="W1509" s="520">
        <f>ROUND(IF(OR(T1509="対象外",W1507=""),0,W1507*U1457*T5),0)</f>
        <v>0</v>
      </c>
      <c r="X1509" s="68" t="s">
        <v>103</v>
      </c>
      <c r="Y1509" s="510" t="s">
        <v>23</v>
      </c>
      <c r="Z1509" s="496"/>
      <c r="AA1509" s="569">
        <f>ROUND(IF(Y1509="対象外",0,Y1508*Y5*Z1457),0)</f>
        <v>0</v>
      </c>
      <c r="AB1509" s="520">
        <f>ROUND(IF(OR(Y1509="対象外",AB1507=""),0,AB1507*Z1457*Y5),0)</f>
        <v>0</v>
      </c>
      <c r="AC1509" s="68" t="s">
        <v>103</v>
      </c>
      <c r="AD1509" s="510" t="s">
        <v>115</v>
      </c>
      <c r="AE1509" s="496"/>
      <c r="AF1509" s="569">
        <f>ROUND(IF(AD1509="対象外",0,AD1508*AD5*AE1457),0)</f>
        <v>0</v>
      </c>
      <c r="AG1509" s="520">
        <f>ROUND(IF(OR(AD1509="対象外",AG1507=""),0,AG1507*AE1457*AD5),0)</f>
        <v>0</v>
      </c>
      <c r="AH1509" s="68" t="s">
        <v>103</v>
      </c>
      <c r="AI1509" s="510" t="s">
        <v>115</v>
      </c>
      <c r="AJ1509" s="496"/>
      <c r="AK1509" s="569">
        <f>ROUND(IF(AI1509="対象外",0,AI1508*AI5*AJ1457),0)</f>
        <v>0</v>
      </c>
      <c r="AL1509" s="520">
        <f>ROUND(IF(OR(AI1509="対象外",AL1507=""),0,AL1507*AJ1457*AI5),0)</f>
        <v>0</v>
      </c>
      <c r="AM1509" s="68" t="s">
        <v>103</v>
      </c>
      <c r="AN1509" s="510" t="s">
        <v>115</v>
      </c>
      <c r="AO1509" s="496"/>
      <c r="AP1509" s="569">
        <f>ROUND(IF(AN1509="対象外",0,AN1508*AN5*AO1457),0)</f>
        <v>0</v>
      </c>
      <c r="AQ1509" s="520">
        <f>ROUND(IF(OR(AN1509="対象外",AQ1507=""),0,AQ1507*AO1457*AN5),0)</f>
        <v>0</v>
      </c>
      <c r="AR1509" s="68" t="s">
        <v>103</v>
      </c>
      <c r="AS1509" s="510" t="s">
        <v>115</v>
      </c>
      <c r="AT1509" s="496"/>
      <c r="AU1509" s="569">
        <f>ROUND(IF(AS1509="対象外",0,AS1508*AS5*AT1457),0)</f>
        <v>0</v>
      </c>
      <c r="AV1509" s="520">
        <f>ROUND(IF(OR(AS1509="対象外",AV1507=""),0,AV1507*AT1457*AS5),0)</f>
        <v>0</v>
      </c>
      <c r="AW1509" s="68" t="s">
        <v>103</v>
      </c>
      <c r="AX1509" s="510" t="s">
        <v>115</v>
      </c>
      <c r="AY1509" s="496"/>
      <c r="AZ1509" s="569">
        <f>ROUND(IF(AX1509="対象外",0,AX1508*AX5*AY1457),0)</f>
        <v>0</v>
      </c>
      <c r="BA1509" s="520">
        <f>ROUND(IF(OR(AX1509="対象外",BA1507=""),0,BA1507*AY1457*AX5),0)</f>
        <v>0</v>
      </c>
      <c r="BB1509" s="68" t="s">
        <v>103</v>
      </c>
      <c r="BC1509" s="510" t="s">
        <v>115</v>
      </c>
      <c r="BD1509" s="496"/>
      <c r="BE1509" s="569">
        <f>ROUND(IF(BC1509="対象外",0,BC1508*BC5*BD1457),0)</f>
        <v>0</v>
      </c>
      <c r="BF1509" s="520">
        <f>ROUND(IF(OR(BC1509="対象外",BF1507=""),0,BF1507*BD1457*BC5),0)</f>
        <v>0</v>
      </c>
      <c r="BG1509" s="68" t="s">
        <v>103</v>
      </c>
      <c r="BH1509" s="510" t="s">
        <v>115</v>
      </c>
      <c r="BI1509" s="496"/>
      <c r="BJ1509" s="569">
        <f>ROUND(IF(BH1509="対象外",0,BH1508*BH5*BI1457),0)</f>
        <v>0</v>
      </c>
      <c r="BK1509" s="520">
        <f>ROUND(IF(OR(BH1509="対象外",BK1507=""),0,BK1507*BI1457*BH5),0)</f>
        <v>0</v>
      </c>
      <c r="BL1509" s="68" t="s">
        <v>103</v>
      </c>
      <c r="BM1509" s="510" t="s">
        <v>115</v>
      </c>
      <c r="BN1509" s="496"/>
      <c r="BO1509" s="565">
        <f>ROUND(IF(BM1509="対象",BO1501*$BM$5,0),0)</f>
        <v>0</v>
      </c>
      <c r="BP1509" s="567">
        <f>ROUND(IF(BM1509="対象外",0,BP1501*BM5),0)</f>
        <v>0</v>
      </c>
      <c r="BQ1509" s="68" t="s">
        <v>103</v>
      </c>
      <c r="BR1509" s="510" t="s">
        <v>115</v>
      </c>
      <c r="BS1509" s="496"/>
      <c r="BT1509" s="565">
        <f>ROUND(IF(BR1509="対象",BT1501*$BR$5,0),0)</f>
        <v>0</v>
      </c>
      <c r="BU1509" s="567">
        <f>ROUND(IF(BR1509="対象外",0,BU1501*BR5),0)</f>
        <v>0</v>
      </c>
      <c r="BV1509" s="68" t="s">
        <v>103</v>
      </c>
      <c r="BW1509" s="510" t="s">
        <v>115</v>
      </c>
      <c r="BX1509" s="496"/>
      <c r="BY1509" s="565">
        <f>ROUND(IF(BW1509="対象",BY1501*$BW$5,0),0)</f>
        <v>0</v>
      </c>
      <c r="BZ1509" s="567">
        <f>ROUND(IF(BW1509="対象外",0,BZ1501*BW5),0)</f>
        <v>0</v>
      </c>
      <c r="CA1509" s="296"/>
      <c r="CB1509" s="414">
        <f>BZ1509+BU1509+BP1509</f>
        <v>0</v>
      </c>
      <c r="CC1509" s="700">
        <f>BK1509+BF1509+BA1509+AV1509+AQ1509+AL1509+AG1509+AB1509+W1509+R1509</f>
        <v>0</v>
      </c>
    </row>
    <row r="1510" spans="1:81" ht="18" customHeight="1">
      <c r="A1510" s="1180"/>
      <c r="B1510" s="1130"/>
      <c r="C1510" s="1131"/>
      <c r="D1510" s="69" t="s">
        <v>102</v>
      </c>
      <c r="E1510" s="30"/>
      <c r="F1510" s="496"/>
      <c r="G1510" s="569">
        <f>ROUND(G1501*E3,0)</f>
        <v>10</v>
      </c>
      <c r="H1510" s="450"/>
      <c r="I1510" s="69" t="s">
        <v>102</v>
      </c>
      <c r="J1510" s="30"/>
      <c r="K1510" s="496"/>
      <c r="L1510" s="569">
        <f>ROUND(L1501*J3,0)</f>
        <v>15</v>
      </c>
      <c r="M1510" s="450"/>
      <c r="N1510" s="69" t="s">
        <v>102</v>
      </c>
      <c r="O1510" s="30"/>
      <c r="P1510" s="496"/>
      <c r="Q1510" s="569">
        <f>ROUND(Q1501*O3,0)</f>
        <v>15</v>
      </c>
      <c r="R1510" s="571">
        <f>ROUND(R1501*O3,0)</f>
        <v>8</v>
      </c>
      <c r="S1510" s="69" t="s">
        <v>102</v>
      </c>
      <c r="T1510" s="30"/>
      <c r="U1510" s="496"/>
      <c r="V1510" s="569">
        <f>ROUND(V1501*T3,0)</f>
        <v>17</v>
      </c>
      <c r="W1510" s="571">
        <f>ROUND(W1501*T3,0)</f>
        <v>9</v>
      </c>
      <c r="X1510" s="69" t="s">
        <v>102</v>
      </c>
      <c r="Y1510" s="30"/>
      <c r="Z1510" s="496"/>
      <c r="AA1510" s="569">
        <f>ROUND(AA1501*Y3,0)</f>
        <v>8</v>
      </c>
      <c r="AB1510" s="571">
        <f>ROUND(AB1501*Y3,0)</f>
        <v>4</v>
      </c>
      <c r="AC1510" s="69" t="s">
        <v>102</v>
      </c>
      <c r="AD1510" s="30"/>
      <c r="AE1510" s="496"/>
      <c r="AF1510" s="569">
        <f>ROUND(AF1501*AD3,0)</f>
        <v>0</v>
      </c>
      <c r="AG1510" s="571">
        <f>ROUND(AG1501*AD3,0)</f>
        <v>0</v>
      </c>
      <c r="AH1510" s="69" t="s">
        <v>102</v>
      </c>
      <c r="AI1510" s="30"/>
      <c r="AJ1510" s="496"/>
      <c r="AK1510" s="569">
        <f>ROUND(AK1501*AI3,0)</f>
        <v>0</v>
      </c>
      <c r="AL1510" s="571">
        <f>ROUND(AL1501*AI3,0)</f>
        <v>0</v>
      </c>
      <c r="AM1510" s="69" t="s">
        <v>102</v>
      </c>
      <c r="AN1510" s="30"/>
      <c r="AO1510" s="496"/>
      <c r="AP1510" s="569">
        <f>ROUND(AP1501*AN3,0)</f>
        <v>0</v>
      </c>
      <c r="AQ1510" s="571">
        <f>ROUND(AQ1501*AN3,0)</f>
        <v>0</v>
      </c>
      <c r="AR1510" s="69" t="s">
        <v>102</v>
      </c>
      <c r="AS1510" s="30"/>
      <c r="AT1510" s="496"/>
      <c r="AU1510" s="569">
        <f>ROUND(AU1501*AS3,0)</f>
        <v>0</v>
      </c>
      <c r="AV1510" s="571">
        <f>ROUND(AV1501*AS3,0)</f>
        <v>0</v>
      </c>
      <c r="AW1510" s="69" t="s">
        <v>102</v>
      </c>
      <c r="AX1510" s="30"/>
      <c r="AY1510" s="496"/>
      <c r="AZ1510" s="569">
        <f>ROUND(AZ1501*AX3,0)</f>
        <v>0</v>
      </c>
      <c r="BA1510" s="571">
        <f>ROUND(BA1501*AX3,0)</f>
        <v>0</v>
      </c>
      <c r="BB1510" s="69" t="s">
        <v>102</v>
      </c>
      <c r="BC1510" s="30"/>
      <c r="BD1510" s="496"/>
      <c r="BE1510" s="569">
        <f>ROUNDDOWN(BE1501*BC3,0)</f>
        <v>0</v>
      </c>
      <c r="BF1510" s="571">
        <f>ROUND(BF1501*BC3,0)</f>
        <v>0</v>
      </c>
      <c r="BG1510" s="69" t="s">
        <v>102</v>
      </c>
      <c r="BH1510" s="30"/>
      <c r="BI1510" s="496"/>
      <c r="BJ1510" s="569">
        <f>ROUNDDOWN(BJ1501*BH3,0)</f>
        <v>0</v>
      </c>
      <c r="BK1510" s="571">
        <f>ROUND(BK1501*BH3,0)</f>
        <v>0</v>
      </c>
      <c r="BL1510" s="69" t="s">
        <v>102</v>
      </c>
      <c r="BM1510" s="30"/>
      <c r="BN1510" s="496"/>
      <c r="BO1510" s="565">
        <f>ROUND(BO1501*$BM$3,0)</f>
        <v>0</v>
      </c>
      <c r="BP1510" s="567">
        <f>ROUND(BP1501*BM3,0)</f>
        <v>0</v>
      </c>
      <c r="BQ1510" s="69" t="s">
        <v>102</v>
      </c>
      <c r="BR1510" s="30"/>
      <c r="BS1510" s="496"/>
      <c r="BT1510" s="565">
        <f>ROUND(BT1501*$BR$3,0)</f>
        <v>0</v>
      </c>
      <c r="BU1510" s="567">
        <f>ROUND(BU1501*BR3,0)</f>
        <v>0</v>
      </c>
      <c r="BV1510" s="69" t="s">
        <v>102</v>
      </c>
      <c r="BW1510" s="30"/>
      <c r="BX1510" s="496"/>
      <c r="BY1510" s="565">
        <f>ROUND(BY1501*$BW$3,0)</f>
        <v>0</v>
      </c>
      <c r="BZ1510" s="567">
        <f>ROUND(BZ1501*BW3,0)</f>
        <v>0</v>
      </c>
      <c r="CA1510" s="297"/>
      <c r="CB1510" s="414">
        <f>BZ1510+BU1510+BP1510</f>
        <v>0</v>
      </c>
      <c r="CC1510" s="699">
        <f>BK1510+BF1510+BA1510+AV1510+AQ1510+AL1510+AG1510+AB1510+W1510+R1510</f>
        <v>21</v>
      </c>
    </row>
    <row r="1511" spans="1:81" ht="18" customHeight="1" thickBot="1">
      <c r="A1511" s="1180"/>
      <c r="B1511" s="1132"/>
      <c r="C1511" s="1133"/>
      <c r="D1511" s="70" t="s">
        <v>101</v>
      </c>
      <c r="E1511" s="511" t="s">
        <v>23</v>
      </c>
      <c r="F1511" s="497"/>
      <c r="G1511" s="570">
        <f>ROUND(IF(E1511="対象外",0,G1501*G3),0)</f>
        <v>32</v>
      </c>
      <c r="H1511" s="451"/>
      <c r="I1511" s="70" t="s">
        <v>101</v>
      </c>
      <c r="J1511" s="511" t="s">
        <v>23</v>
      </c>
      <c r="K1511" s="497"/>
      <c r="L1511" s="570">
        <f>ROUND(IF(J1511="対象外",0,L1501*L3),0)</f>
        <v>48</v>
      </c>
      <c r="M1511" s="451"/>
      <c r="N1511" s="70" t="s">
        <v>101</v>
      </c>
      <c r="O1511" s="511" t="s">
        <v>23</v>
      </c>
      <c r="P1511" s="497"/>
      <c r="Q1511" s="570">
        <f>ROUND(IF(O1511="対象外",0,Q1501*Q3),0)</f>
        <v>48</v>
      </c>
      <c r="R1511" s="572">
        <f>ROUND(IF(O1511="対象外",0,R1501*Q3),0)</f>
        <v>24</v>
      </c>
      <c r="S1511" s="70" t="s">
        <v>101</v>
      </c>
      <c r="T1511" s="511" t="s">
        <v>23</v>
      </c>
      <c r="U1511" s="497"/>
      <c r="V1511" s="570">
        <f>ROUND(IF(T1511="対象外",0,V1501*V3),0)</f>
        <v>55</v>
      </c>
      <c r="W1511" s="572">
        <f>ROUND(IF(T1511="対象外",0,W1501*V3),0)</f>
        <v>27</v>
      </c>
      <c r="X1511" s="70" t="s">
        <v>101</v>
      </c>
      <c r="Y1511" s="511" t="s">
        <v>23</v>
      </c>
      <c r="Z1511" s="497"/>
      <c r="AA1511" s="570">
        <f>ROUND(IF(Y1511="対象外",0,AA1501*AA3),0)</f>
        <v>27</v>
      </c>
      <c r="AB1511" s="572">
        <f>ROUND(IF(Y1511="対象外",0,AB1501*AA3),0)</f>
        <v>13</v>
      </c>
      <c r="AC1511" s="70" t="s">
        <v>101</v>
      </c>
      <c r="AD1511" s="511" t="s">
        <v>115</v>
      </c>
      <c r="AE1511" s="497"/>
      <c r="AF1511" s="570">
        <f>ROUND(IF(AD1511="対象外",0,AF1501*AF3),0)</f>
        <v>0</v>
      </c>
      <c r="AG1511" s="572">
        <f>ROUND(IF(AD1511="対象外",0,AG1501*AF3),0)</f>
        <v>0</v>
      </c>
      <c r="AH1511" s="70" t="s">
        <v>101</v>
      </c>
      <c r="AI1511" s="511" t="s">
        <v>115</v>
      </c>
      <c r="AJ1511" s="497"/>
      <c r="AK1511" s="570">
        <f>ROUND(IF(AI1511="対象外",0,AK1501*AK3),0)</f>
        <v>0</v>
      </c>
      <c r="AL1511" s="572">
        <f>ROUND(IF(AI1511="対象外",0,AL1501*AK3),0)</f>
        <v>0</v>
      </c>
      <c r="AM1511" s="70" t="s">
        <v>101</v>
      </c>
      <c r="AN1511" s="511" t="s">
        <v>115</v>
      </c>
      <c r="AO1511" s="497"/>
      <c r="AP1511" s="570">
        <f>ROUND(IF(AN1511="対象外",0,AP1501*AP3),0)</f>
        <v>0</v>
      </c>
      <c r="AQ1511" s="572">
        <f>ROUND(IF(AN1511="対象外",0,AQ1501*AP3),0)</f>
        <v>0</v>
      </c>
      <c r="AR1511" s="70" t="s">
        <v>101</v>
      </c>
      <c r="AS1511" s="511" t="s">
        <v>115</v>
      </c>
      <c r="AT1511" s="497"/>
      <c r="AU1511" s="570">
        <f>ROUND(IF(AS1511="対象外",0,AU1501*AU3),0)</f>
        <v>0</v>
      </c>
      <c r="AV1511" s="572">
        <f>ROUND(IF(AS1511="対象外",0,AV1501*AU3),0)</f>
        <v>0</v>
      </c>
      <c r="AW1511" s="70" t="s">
        <v>101</v>
      </c>
      <c r="AX1511" s="511" t="s">
        <v>115</v>
      </c>
      <c r="AY1511" s="497"/>
      <c r="AZ1511" s="570">
        <f>ROUND(IF(AX1511="対象外",0,AZ1501*AZ3),0)</f>
        <v>0</v>
      </c>
      <c r="BA1511" s="572">
        <f>ROUND(IF(AX1511="対象外",0,BA1501*AZ3),0)</f>
        <v>0</v>
      </c>
      <c r="BB1511" s="70" t="s">
        <v>101</v>
      </c>
      <c r="BC1511" s="511" t="s">
        <v>115</v>
      </c>
      <c r="BD1511" s="497"/>
      <c r="BE1511" s="570">
        <f>ROUNDDOWN(IF(BC1511="対象外",0,BE1501*BE3),0)</f>
        <v>0</v>
      </c>
      <c r="BF1511" s="572">
        <f>ROUND(IF(BC1511="対象外",0,BF1501*BE3),0)</f>
        <v>0</v>
      </c>
      <c r="BG1511" s="70" t="s">
        <v>101</v>
      </c>
      <c r="BH1511" s="511" t="s">
        <v>115</v>
      </c>
      <c r="BI1511" s="497"/>
      <c r="BJ1511" s="570">
        <f>ROUNDDOWN(IF(BH1511="対象外",0,BJ1501*BJ3),0)</f>
        <v>0</v>
      </c>
      <c r="BK1511" s="572">
        <f>ROUND(IF(BH1511="対象外",0,BK1501*BJ3),0)</f>
        <v>0</v>
      </c>
      <c r="BL1511" s="70" t="s">
        <v>101</v>
      </c>
      <c r="BM1511" s="511" t="s">
        <v>115</v>
      </c>
      <c r="BN1511" s="497"/>
      <c r="BO1511" s="566">
        <f>ROUND(IF(BM1511="対象",BO1501*$BO$3,0),0)</f>
        <v>0</v>
      </c>
      <c r="BP1511" s="568">
        <f>ROUND(IF(BM1511="対象外",0,BP1501*BO3),0)</f>
        <v>0</v>
      </c>
      <c r="BQ1511" s="70" t="s">
        <v>101</v>
      </c>
      <c r="BR1511" s="511" t="s">
        <v>115</v>
      </c>
      <c r="BS1511" s="497"/>
      <c r="BT1511" s="566">
        <f>ROUND(IF(BR1511="対象",BT1501*$BT$3,0),0)</f>
        <v>0</v>
      </c>
      <c r="BU1511" s="568">
        <f>ROUND(IF(BR1511="対象外",0,BU1501*BT3),0)</f>
        <v>0</v>
      </c>
      <c r="BV1511" s="70" t="s">
        <v>101</v>
      </c>
      <c r="BW1511" s="511" t="s">
        <v>115</v>
      </c>
      <c r="BX1511" s="497"/>
      <c r="BY1511" s="566">
        <f>ROUND(IF(BW1511="対象",BY1501*$BY$3,0),0)</f>
        <v>0</v>
      </c>
      <c r="BZ1511" s="568">
        <f>ROUND(IF(BW1511="対象外",0,BZ1501*BY3),0)</f>
        <v>0</v>
      </c>
      <c r="CA1511" s="298"/>
      <c r="CB1511" s="414">
        <f>BZ1511+BU1511+BP1511</f>
        <v>0</v>
      </c>
      <c r="CC1511" s="701">
        <f>BK1511+BF1511+BA1511+AV1511+AQ1511+AL1511+AG1511+AB1511+W1511+R1511</f>
        <v>64</v>
      </c>
    </row>
    <row r="1512" spans="1:81" ht="18" customHeight="1" thickBot="1">
      <c r="A1512" s="1180"/>
      <c r="B1512" s="1151" t="s">
        <v>65</v>
      </c>
      <c r="C1512" s="1152"/>
      <c r="D1512" s="71" t="s">
        <v>229</v>
      </c>
      <c r="E1512" s="11"/>
      <c r="F1512" s="599">
        <f>G1512</f>
        <v>42</v>
      </c>
      <c r="G1512" s="554">
        <f>SUM(G1508:G1511)</f>
        <v>42</v>
      </c>
      <c r="H1512" s="457"/>
      <c r="I1512" s="71" t="s">
        <v>229</v>
      </c>
      <c r="J1512" s="11"/>
      <c r="K1512" s="599">
        <f>L1512</f>
        <v>63</v>
      </c>
      <c r="L1512" s="554">
        <f>SUM(L1508:L1511)</f>
        <v>63</v>
      </c>
      <c r="M1512" s="452"/>
      <c r="N1512" s="71" t="s">
        <v>229</v>
      </c>
      <c r="O1512" s="462"/>
      <c r="P1512" s="599">
        <f>R1512+Q1512</f>
        <v>95</v>
      </c>
      <c r="Q1512" s="524">
        <f>SUM(Q1508:Q1511)</f>
        <v>63</v>
      </c>
      <c r="R1512" s="525">
        <f>SUM(R1508:R1511)</f>
        <v>32</v>
      </c>
      <c r="S1512" s="71" t="s">
        <v>229</v>
      </c>
      <c r="T1512" s="462"/>
      <c r="U1512" s="599">
        <f>W1512+V1512</f>
        <v>108</v>
      </c>
      <c r="V1512" s="524">
        <f>SUM(V1508:V1511)</f>
        <v>72</v>
      </c>
      <c r="W1512" s="525">
        <f>SUM(W1508:W1511)</f>
        <v>36</v>
      </c>
      <c r="X1512" s="71" t="s">
        <v>229</v>
      </c>
      <c r="Y1512" s="462"/>
      <c r="Z1512" s="599">
        <f>AB1512+AA1512</f>
        <v>52</v>
      </c>
      <c r="AA1512" s="524">
        <f>SUM(AA1508:AA1511)</f>
        <v>35</v>
      </c>
      <c r="AB1512" s="525">
        <f>SUM(AB1508:AB1511)</f>
        <v>17</v>
      </c>
      <c r="AC1512" s="71" t="s">
        <v>229</v>
      </c>
      <c r="AD1512" s="462"/>
      <c r="AE1512" s="599">
        <f>AG1512+AF1512</f>
        <v>0</v>
      </c>
      <c r="AF1512" s="524">
        <f>SUM(AF1508:AF1511)</f>
        <v>0</v>
      </c>
      <c r="AG1512" s="525">
        <f>SUM(AG1508:AG1511)</f>
        <v>0</v>
      </c>
      <c r="AH1512" s="71" t="s">
        <v>229</v>
      </c>
      <c r="AI1512" s="462"/>
      <c r="AJ1512" s="599">
        <f>AL1512+AK1512</f>
        <v>0</v>
      </c>
      <c r="AK1512" s="524">
        <f>SUM(AK1508:AK1511)</f>
        <v>0</v>
      </c>
      <c r="AL1512" s="525">
        <f>SUM(AL1508:AL1511)</f>
        <v>0</v>
      </c>
      <c r="AM1512" s="71" t="s">
        <v>229</v>
      </c>
      <c r="AN1512" s="462"/>
      <c r="AO1512" s="599">
        <f>AQ1512+AP1512</f>
        <v>0</v>
      </c>
      <c r="AP1512" s="524">
        <f>SUM(AP1508:AP1511)</f>
        <v>0</v>
      </c>
      <c r="AQ1512" s="525">
        <f>SUM(AQ1508:AQ1511)</f>
        <v>0</v>
      </c>
      <c r="AR1512" s="71" t="s">
        <v>229</v>
      </c>
      <c r="AS1512" s="462"/>
      <c r="AT1512" s="599">
        <f>AV1512+AU1512</f>
        <v>0</v>
      </c>
      <c r="AU1512" s="524">
        <f>SUM(AU1508:AU1511)</f>
        <v>0</v>
      </c>
      <c r="AV1512" s="525">
        <f>SUM(AV1508:AV1511)</f>
        <v>0</v>
      </c>
      <c r="AW1512" s="71" t="s">
        <v>229</v>
      </c>
      <c r="AX1512" s="462"/>
      <c r="AY1512" s="599">
        <f>BA1512+AZ1512</f>
        <v>0</v>
      </c>
      <c r="AZ1512" s="524">
        <f>SUM(AZ1508:AZ1511)</f>
        <v>0</v>
      </c>
      <c r="BA1512" s="525">
        <f>SUM(BA1508:BA1511)</f>
        <v>0</v>
      </c>
      <c r="BB1512" s="71" t="s">
        <v>229</v>
      </c>
      <c r="BC1512" s="462"/>
      <c r="BD1512" s="599">
        <f>BF1512+BE1512</f>
        <v>0</v>
      </c>
      <c r="BE1512" s="524">
        <f>SUM(BE1508:BE1511)</f>
        <v>0</v>
      </c>
      <c r="BF1512" s="525">
        <f>SUM(BF1508:BF1511)</f>
        <v>0</v>
      </c>
      <c r="BG1512" s="71" t="s">
        <v>229</v>
      </c>
      <c r="BH1512" s="462"/>
      <c r="BI1512" s="599">
        <f>BK1512+BJ1512</f>
        <v>0</v>
      </c>
      <c r="BJ1512" s="524">
        <f>SUM(BJ1508:BJ1511)</f>
        <v>0</v>
      </c>
      <c r="BK1512" s="525">
        <f>SUM(BK1508:BK1511)</f>
        <v>0</v>
      </c>
      <c r="BL1512" s="71" t="s">
        <v>229</v>
      </c>
      <c r="BM1512" s="462"/>
      <c r="BN1512" s="601">
        <f>BP1512+BO1512</f>
        <v>0</v>
      </c>
      <c r="BO1512" s="524">
        <f>SUM(BO1508:BO1511)</f>
        <v>0</v>
      </c>
      <c r="BP1512" s="532">
        <f>SUM(BP1508:BP1511)</f>
        <v>0</v>
      </c>
      <c r="BQ1512" s="71" t="s">
        <v>229</v>
      </c>
      <c r="BR1512" s="462"/>
      <c r="BS1512" s="601">
        <f>BU1512+BT1512</f>
        <v>0</v>
      </c>
      <c r="BT1512" s="524">
        <f>SUM(BT1508:BT1511)</f>
        <v>0</v>
      </c>
      <c r="BU1512" s="532">
        <f>SUM(BU1508:BU1511)</f>
        <v>0</v>
      </c>
      <c r="BV1512" s="71" t="s">
        <v>229</v>
      </c>
      <c r="BW1512" s="462"/>
      <c r="BX1512" s="601">
        <f>BZ1512+BY1512</f>
        <v>0</v>
      </c>
      <c r="BY1512" s="524">
        <f>SUM(BY1508:BY1511)</f>
        <v>0</v>
      </c>
      <c r="BZ1512" s="532">
        <f>SUM(BZ1508:BZ1511)</f>
        <v>0</v>
      </c>
      <c r="CA1512" s="467">
        <f>BX1512+BS1512+BN1512+BI1512+BD1512+AY1512+AT1512+AO1512+AJ1512+AE1512+Z1512+U1512+P1512+K1512+F1512</f>
        <v>360</v>
      </c>
      <c r="CB1512" s="415">
        <f>SUM(CB1508:CB1511)</f>
        <v>0</v>
      </c>
      <c r="CC1512" s="702">
        <f>SUM(CC1508:CC1511)</f>
        <v>85</v>
      </c>
    </row>
    <row r="1513" spans="1:81" ht="18" customHeight="1" thickBot="1">
      <c r="A1513" s="1184"/>
      <c r="B1513" s="1153" t="s">
        <v>66</v>
      </c>
      <c r="C1513" s="1154"/>
      <c r="D1513" s="474" t="s">
        <v>230</v>
      </c>
      <c r="E1513" s="475"/>
      <c r="F1513" s="599">
        <f>G1513</f>
        <v>3399.5</v>
      </c>
      <c r="G1513" s="554">
        <f>G1512+G1501</f>
        <v>3399.5</v>
      </c>
      <c r="H1513" s="690"/>
      <c r="I1513" s="474" t="s">
        <v>230</v>
      </c>
      <c r="J1513" s="475"/>
      <c r="K1513" s="599">
        <f>L1513</f>
        <v>5113.5</v>
      </c>
      <c r="L1513" s="554">
        <f>L1512+L1501</f>
        <v>5113.5</v>
      </c>
      <c r="M1513" s="690"/>
      <c r="N1513" s="474" t="s">
        <v>230</v>
      </c>
      <c r="O1513" s="462"/>
      <c r="P1513" s="599">
        <f>R1513+Q1513</f>
        <v>7595</v>
      </c>
      <c r="Q1513" s="524">
        <f>Q1512+Q1501</f>
        <v>5063</v>
      </c>
      <c r="R1513" s="525">
        <f>R1512+R1501</f>
        <v>2532</v>
      </c>
      <c r="S1513" s="474" t="s">
        <v>230</v>
      </c>
      <c r="T1513" s="462"/>
      <c r="U1513" s="599">
        <f>W1513+V1513</f>
        <v>8765.5</v>
      </c>
      <c r="V1513" s="524">
        <f>V1512+V1501</f>
        <v>5842.5</v>
      </c>
      <c r="W1513" s="525">
        <f>W1512+W1501</f>
        <v>2923</v>
      </c>
      <c r="X1513" s="474" t="s">
        <v>230</v>
      </c>
      <c r="Y1513" s="462"/>
      <c r="Z1513" s="599">
        <f>AB1513+AA1513</f>
        <v>4241</v>
      </c>
      <c r="AA1513" s="524">
        <f>AA1512+AA1501</f>
        <v>2828</v>
      </c>
      <c r="AB1513" s="525">
        <f>AB1512+AB1501</f>
        <v>1413</v>
      </c>
      <c r="AC1513" s="474" t="s">
        <v>230</v>
      </c>
      <c r="AD1513" s="462"/>
      <c r="AE1513" s="599">
        <f>AG1513+AF1513</f>
        <v>0</v>
      </c>
      <c r="AF1513" s="524">
        <f>AF1512+AF1501</f>
        <v>0</v>
      </c>
      <c r="AG1513" s="525">
        <f>AG1512+AG1501</f>
        <v>0</v>
      </c>
      <c r="AH1513" s="474" t="s">
        <v>230</v>
      </c>
      <c r="AI1513" s="462"/>
      <c r="AJ1513" s="599">
        <f>AL1513+AK1513</f>
        <v>0</v>
      </c>
      <c r="AK1513" s="524">
        <f>AK1512+AK1501</f>
        <v>0</v>
      </c>
      <c r="AL1513" s="525">
        <f>AL1512+AL1501</f>
        <v>0</v>
      </c>
      <c r="AM1513" s="474" t="s">
        <v>230</v>
      </c>
      <c r="AN1513" s="462"/>
      <c r="AO1513" s="599">
        <f>AQ1513+AP1513</f>
        <v>0</v>
      </c>
      <c r="AP1513" s="524">
        <f>AP1512+AP1501</f>
        <v>0</v>
      </c>
      <c r="AQ1513" s="525">
        <f>AQ1512+AQ1501</f>
        <v>0</v>
      </c>
      <c r="AR1513" s="474" t="s">
        <v>230</v>
      </c>
      <c r="AS1513" s="462"/>
      <c r="AT1513" s="599">
        <f>AV1513+AU1513</f>
        <v>0</v>
      </c>
      <c r="AU1513" s="524">
        <f>AU1512+AU1501</f>
        <v>0</v>
      </c>
      <c r="AV1513" s="525">
        <f>AV1512+AV1501</f>
        <v>0</v>
      </c>
      <c r="AW1513" s="474" t="s">
        <v>230</v>
      </c>
      <c r="AX1513" s="462"/>
      <c r="AY1513" s="599">
        <f>BA1513+AZ1513</f>
        <v>0</v>
      </c>
      <c r="AZ1513" s="524">
        <f>AZ1512+AZ1501</f>
        <v>0</v>
      </c>
      <c r="BA1513" s="525">
        <f>BA1512+BA1501</f>
        <v>0</v>
      </c>
      <c r="BB1513" s="474" t="s">
        <v>230</v>
      </c>
      <c r="BC1513" s="462"/>
      <c r="BD1513" s="599">
        <f>BF1513+BE1513</f>
        <v>0</v>
      </c>
      <c r="BE1513" s="524">
        <f>BE1512+BE1501</f>
        <v>0</v>
      </c>
      <c r="BF1513" s="525">
        <f>BF1512+BF1501</f>
        <v>0</v>
      </c>
      <c r="BG1513" s="474" t="s">
        <v>230</v>
      </c>
      <c r="BH1513" s="462"/>
      <c r="BI1513" s="599">
        <f>BK1513+BJ1513</f>
        <v>0</v>
      </c>
      <c r="BJ1513" s="524">
        <f>BJ1512+BJ1501</f>
        <v>0</v>
      </c>
      <c r="BK1513" s="525">
        <f>BK1512+BK1501</f>
        <v>0</v>
      </c>
      <c r="BL1513" s="474" t="s">
        <v>230</v>
      </c>
      <c r="BM1513" s="462"/>
      <c r="BN1513" s="601">
        <f>BP1513+BO1513</f>
        <v>0</v>
      </c>
      <c r="BO1513" s="524">
        <f>BO1512+BO1501</f>
        <v>0</v>
      </c>
      <c r="BP1513" s="532">
        <f>BP1512+BP1501</f>
        <v>0</v>
      </c>
      <c r="BQ1513" s="474" t="s">
        <v>230</v>
      </c>
      <c r="BR1513" s="462"/>
      <c r="BS1513" s="601">
        <f>BU1513+BT1513</f>
        <v>0</v>
      </c>
      <c r="BT1513" s="524">
        <f>BT1512+BT1501</f>
        <v>0</v>
      </c>
      <c r="BU1513" s="532">
        <f>BU1512+BU1501</f>
        <v>0</v>
      </c>
      <c r="BV1513" s="474" t="s">
        <v>230</v>
      </c>
      <c r="BW1513" s="462"/>
      <c r="BX1513" s="601">
        <f>BZ1513+BY1513</f>
        <v>0</v>
      </c>
      <c r="BY1513" s="524">
        <f>BY1512+BY1501</f>
        <v>0</v>
      </c>
      <c r="BZ1513" s="532">
        <f>BZ1512+BZ1501</f>
        <v>0</v>
      </c>
      <c r="CA1513" s="467">
        <f>BX1513+BS1513+BN1513+BI1513+BD1513+AY1513+AT1513+AO1513+AJ1513+AE1513+Z1513+U1513+P1513+K1513+F1513</f>
        <v>29114.5</v>
      </c>
      <c r="CB1513" s="416">
        <f>CB1512+SUM(CC1472:CC1495)</f>
        <v>514</v>
      </c>
      <c r="CC1513" s="703">
        <f>CC1512+SUM(CC1457:CC1471)-CC1496</f>
        <v>6354</v>
      </c>
    </row>
    <row r="1514" spans="1:81" ht="34.799999999999997" customHeight="1" thickBot="1">
      <c r="A1514" s="493" t="s">
        <v>80</v>
      </c>
      <c r="B1514" s="1157">
        <f>職員設定!B36</f>
        <v>27</v>
      </c>
      <c r="C1514" s="1158"/>
      <c r="D1514" s="43"/>
      <c r="E1514" s="24" t="s">
        <v>4</v>
      </c>
      <c r="F1514" s="24" t="s">
        <v>33</v>
      </c>
      <c r="G1514" s="364" t="s">
        <v>51</v>
      </c>
      <c r="H1514" s="375" t="s">
        <v>165</v>
      </c>
      <c r="I1514" s="43"/>
      <c r="J1514" s="24" t="s">
        <v>4</v>
      </c>
      <c r="K1514" s="24" t="s">
        <v>33</v>
      </c>
      <c r="L1514" s="143" t="s">
        <v>51</v>
      </c>
      <c r="M1514" s="375" t="s">
        <v>165</v>
      </c>
      <c r="N1514" s="43"/>
      <c r="O1514" s="24" t="s">
        <v>4</v>
      </c>
      <c r="P1514" s="24" t="s">
        <v>78</v>
      </c>
      <c r="Q1514" s="364" t="s">
        <v>51</v>
      </c>
      <c r="R1514" s="410" t="s">
        <v>225</v>
      </c>
      <c r="S1514" s="43"/>
      <c r="T1514" s="24" t="s">
        <v>4</v>
      </c>
      <c r="U1514" s="24" t="s">
        <v>78</v>
      </c>
      <c r="V1514" s="364" t="s">
        <v>51</v>
      </c>
      <c r="W1514" s="410" t="s">
        <v>225</v>
      </c>
      <c r="X1514" s="43"/>
      <c r="Y1514" s="24" t="s">
        <v>4</v>
      </c>
      <c r="Z1514" s="24" t="s">
        <v>78</v>
      </c>
      <c r="AA1514" s="364" t="s">
        <v>51</v>
      </c>
      <c r="AB1514" s="410" t="s">
        <v>225</v>
      </c>
      <c r="AC1514" s="43"/>
      <c r="AD1514" s="24" t="s">
        <v>4</v>
      </c>
      <c r="AE1514" s="24" t="s">
        <v>78</v>
      </c>
      <c r="AF1514" s="364" t="s">
        <v>51</v>
      </c>
      <c r="AG1514" s="410" t="s">
        <v>225</v>
      </c>
      <c r="AH1514" s="43"/>
      <c r="AI1514" s="24" t="s">
        <v>4</v>
      </c>
      <c r="AJ1514" s="24" t="s">
        <v>78</v>
      </c>
      <c r="AK1514" s="364" t="s">
        <v>51</v>
      </c>
      <c r="AL1514" s="410" t="s">
        <v>225</v>
      </c>
      <c r="AM1514" s="43"/>
      <c r="AN1514" s="24" t="s">
        <v>4</v>
      </c>
      <c r="AO1514" s="24" t="s">
        <v>78</v>
      </c>
      <c r="AP1514" s="364" t="s">
        <v>51</v>
      </c>
      <c r="AQ1514" s="410" t="s">
        <v>225</v>
      </c>
      <c r="AR1514" s="43"/>
      <c r="AS1514" s="24" t="s">
        <v>4</v>
      </c>
      <c r="AT1514" s="24" t="s">
        <v>78</v>
      </c>
      <c r="AU1514" s="364" t="s">
        <v>51</v>
      </c>
      <c r="AV1514" s="410" t="s">
        <v>225</v>
      </c>
      <c r="AW1514" s="43"/>
      <c r="AX1514" s="24" t="s">
        <v>4</v>
      </c>
      <c r="AY1514" s="24" t="s">
        <v>78</v>
      </c>
      <c r="AZ1514" s="364" t="s">
        <v>51</v>
      </c>
      <c r="BA1514" s="410" t="s">
        <v>225</v>
      </c>
      <c r="BB1514" s="43"/>
      <c r="BC1514" s="24" t="s">
        <v>4</v>
      </c>
      <c r="BD1514" s="24" t="s">
        <v>78</v>
      </c>
      <c r="BE1514" s="364" t="s">
        <v>51</v>
      </c>
      <c r="BF1514" s="410" t="s">
        <v>225</v>
      </c>
      <c r="BG1514" s="43"/>
      <c r="BH1514" s="24" t="s">
        <v>4</v>
      </c>
      <c r="BI1514" s="24" t="s">
        <v>78</v>
      </c>
      <c r="BJ1514" s="364" t="s">
        <v>51</v>
      </c>
      <c r="BK1514" s="410" t="s">
        <v>225</v>
      </c>
      <c r="BL1514" s="43"/>
      <c r="BM1514" s="24" t="s">
        <v>4</v>
      </c>
      <c r="BN1514" s="24" t="s">
        <v>33</v>
      </c>
      <c r="BO1514" s="364" t="s">
        <v>51</v>
      </c>
      <c r="BP1514" s="410" t="s">
        <v>225</v>
      </c>
      <c r="BQ1514" s="43"/>
      <c r="BR1514" s="24" t="s">
        <v>4</v>
      </c>
      <c r="BS1514" s="24" t="s">
        <v>33</v>
      </c>
      <c r="BT1514" s="364" t="s">
        <v>51</v>
      </c>
      <c r="BU1514" s="410" t="s">
        <v>225</v>
      </c>
      <c r="BV1514" s="43"/>
      <c r="BW1514" s="24" t="s">
        <v>4</v>
      </c>
      <c r="BX1514" s="24" t="s">
        <v>33</v>
      </c>
      <c r="BY1514" s="364" t="s">
        <v>51</v>
      </c>
      <c r="BZ1514" s="410" t="s">
        <v>225</v>
      </c>
      <c r="CA1514" s="411" t="s">
        <v>0</v>
      </c>
      <c r="CB1514" s="412" t="s">
        <v>157</v>
      </c>
      <c r="CC1514" s="696" t="s">
        <v>225</v>
      </c>
    </row>
    <row r="1515" spans="1:81" ht="18" customHeight="1">
      <c r="A1515" s="1180" t="str">
        <f>職員設定!C36</f>
        <v>AA</v>
      </c>
      <c r="B1515" s="1159" t="s">
        <v>39</v>
      </c>
      <c r="C1515" s="1164" t="s">
        <v>2</v>
      </c>
      <c r="D1515" s="109" t="s">
        <v>37</v>
      </c>
      <c r="E1515" s="32">
        <v>177000</v>
      </c>
      <c r="F1515" s="1000">
        <f>職員設定!$D$36</f>
        <v>0.5</v>
      </c>
      <c r="G1515" s="1045">
        <f>E1517*F1515-H1515</f>
        <v>8000</v>
      </c>
      <c r="H1515" s="1095">
        <v>500</v>
      </c>
      <c r="I1515" s="109" t="s">
        <v>37</v>
      </c>
      <c r="J1515" s="32">
        <v>177000</v>
      </c>
      <c r="K1515" s="1000">
        <f>職員設定!$D$36</f>
        <v>0.5</v>
      </c>
      <c r="L1515" s="1045">
        <f>J1517*K1515-M1515</f>
        <v>8000</v>
      </c>
      <c r="M1515" s="1095">
        <v>500</v>
      </c>
      <c r="N1515" s="109" t="s">
        <v>37</v>
      </c>
      <c r="O1515" s="32">
        <v>177000</v>
      </c>
      <c r="P1515" s="1000">
        <f>職員設定!$D$36</f>
        <v>0.5</v>
      </c>
      <c r="Q1515" s="1045">
        <f>O1517*P1515-R1515</f>
        <v>8000</v>
      </c>
      <c r="R1515" s="970">
        <f>IF(O1515="",0,$M$1515)</f>
        <v>500</v>
      </c>
      <c r="S1515" s="109" t="s">
        <v>37</v>
      </c>
      <c r="T1515" s="32">
        <v>177000</v>
      </c>
      <c r="U1515" s="1000">
        <f>職員設定!$D$36</f>
        <v>0.5</v>
      </c>
      <c r="V1515" s="1045">
        <f>T1517*U1515-W1515</f>
        <v>8000</v>
      </c>
      <c r="W1515" s="970">
        <f>IF(T1515="",0,$M$1515)</f>
        <v>500</v>
      </c>
      <c r="X1515" s="109" t="s">
        <v>37</v>
      </c>
      <c r="Y1515" s="32">
        <v>177000</v>
      </c>
      <c r="Z1515" s="1000">
        <f>職員設定!$D$36</f>
        <v>0.5</v>
      </c>
      <c r="AA1515" s="1045">
        <f>Y1517*Z1515-AB1515</f>
        <v>8000</v>
      </c>
      <c r="AB1515" s="970">
        <f>IF(Y1515="",0,$M$1515)</f>
        <v>500</v>
      </c>
      <c r="AC1515" s="109" t="s">
        <v>37</v>
      </c>
      <c r="AD1515" s="32"/>
      <c r="AE1515" s="1000">
        <f>職員設定!$D$36</f>
        <v>0.5</v>
      </c>
      <c r="AF1515" s="1045">
        <f>AD1517*AE1515-AG1515</f>
        <v>0</v>
      </c>
      <c r="AG1515" s="970">
        <f>IF(AD1515="",0,$M$1515)</f>
        <v>0</v>
      </c>
      <c r="AH1515" s="109" t="s">
        <v>37</v>
      </c>
      <c r="AI1515" s="32">
        <v>177000</v>
      </c>
      <c r="AJ1515" s="1000">
        <f>職員設定!$D$36</f>
        <v>0.5</v>
      </c>
      <c r="AK1515" s="1045">
        <f>AI1517*AJ1515-AL1515</f>
        <v>8000</v>
      </c>
      <c r="AL1515" s="970">
        <f>IF(AI1515="",0,$M$1515)</f>
        <v>500</v>
      </c>
      <c r="AM1515" s="109" t="s">
        <v>37</v>
      </c>
      <c r="AN1515" s="32"/>
      <c r="AO1515" s="1000">
        <f>職員設定!$D$36</f>
        <v>0.5</v>
      </c>
      <c r="AP1515" s="1045">
        <f>AN1517*AO1515-AQ1515</f>
        <v>0</v>
      </c>
      <c r="AQ1515" s="970">
        <f>IF(AN1515="",0,$M$1515)</f>
        <v>0</v>
      </c>
      <c r="AR1515" s="109" t="s">
        <v>37</v>
      </c>
      <c r="AS1515" s="32"/>
      <c r="AT1515" s="1000">
        <f>職員設定!$D$36</f>
        <v>0.5</v>
      </c>
      <c r="AU1515" s="1045">
        <f>AS1517*AT1515-AV1515</f>
        <v>0</v>
      </c>
      <c r="AV1515" s="970">
        <f>IF(AS1515="",0,$M$1515)</f>
        <v>0</v>
      </c>
      <c r="AW1515" s="109" t="s">
        <v>37</v>
      </c>
      <c r="AX1515" s="32"/>
      <c r="AY1515" s="1000">
        <f>職員設定!$D$36</f>
        <v>0.5</v>
      </c>
      <c r="AZ1515" s="1045">
        <f>AX1517*AY1515-BA1515</f>
        <v>0</v>
      </c>
      <c r="BA1515" s="970">
        <f>IF(AX1515="",0,$M$1515)</f>
        <v>0</v>
      </c>
      <c r="BB1515" s="109" t="s">
        <v>37</v>
      </c>
      <c r="BC1515" s="32"/>
      <c r="BD1515" s="1000">
        <f>職員設定!$D$36</f>
        <v>0.5</v>
      </c>
      <c r="BE1515" s="1045">
        <f>BC1517*BD1515-BF1515</f>
        <v>0</v>
      </c>
      <c r="BF1515" s="970">
        <f>IF(BC1515="",0,$M$1515)</f>
        <v>0</v>
      </c>
      <c r="BG1515" s="109" t="s">
        <v>37</v>
      </c>
      <c r="BH1515" s="32"/>
      <c r="BI1515" s="1000">
        <f>職員設定!$D$36</f>
        <v>0.5</v>
      </c>
      <c r="BJ1515" s="1045">
        <f>BH1517*BI1515-BK1515</f>
        <v>0</v>
      </c>
      <c r="BK1515" s="970">
        <f>IF(BH1515="",0,$M$1515)</f>
        <v>0</v>
      </c>
      <c r="BL1515" s="256"/>
      <c r="BM1515" s="76"/>
      <c r="BN1515" s="1000">
        <f>職員設定!$D$36</f>
        <v>0.5</v>
      </c>
      <c r="BO1515" s="983"/>
      <c r="BP1515" s="960"/>
      <c r="BQ1515" s="256"/>
      <c r="BR1515" s="76"/>
      <c r="BS1515" s="1000">
        <f>職員設定!$D$36</f>
        <v>0.5</v>
      </c>
      <c r="BT1515" s="983"/>
      <c r="BU1515" s="960"/>
      <c r="BV1515" s="256"/>
      <c r="BW1515" s="76"/>
      <c r="BX1515" s="1000">
        <f>職員設定!$D$36</f>
        <v>0.5</v>
      </c>
      <c r="BY1515" s="983"/>
      <c r="BZ1515" s="960"/>
      <c r="CA1515" s="1086">
        <f>BJ1515+BK1515+BE1515+BF1515+AZ1515+BA1515+AU1515+AV1515+AP1515+AQ1515+AK1515+AL1515+AF1515+AG1515+AA1515+AB1515+V1515+W1515+Q1515+R1515+L1515+M1515+G1515+H1515</f>
        <v>51000</v>
      </c>
      <c r="CB1515" s="1087">
        <f>H1515+M1515</f>
        <v>1000</v>
      </c>
      <c r="CC1515" s="1025">
        <f>BK1515+BF1515+BA1515+AV1515+AQ1515+AL1515+AG1515+AB1515+W1515+R1515</f>
        <v>2000</v>
      </c>
    </row>
    <row r="1516" spans="1:81" s="230" customFormat="1" ht="18" customHeight="1">
      <c r="A1516" s="1180"/>
      <c r="B1516" s="1160"/>
      <c r="C1516" s="1165"/>
      <c r="D1516" s="45" t="s">
        <v>1</v>
      </c>
      <c r="E1516" s="149">
        <f>IF(E1515&lt;&gt;"",職員設定!E36,"0")</f>
        <v>160000</v>
      </c>
      <c r="F1516" s="1001"/>
      <c r="G1516" s="1046"/>
      <c r="H1516" s="1103"/>
      <c r="I1516" s="45" t="s">
        <v>1</v>
      </c>
      <c r="J1516" s="149">
        <f>IF(J1515&lt;&gt;"",職員設定!E36,"0")</f>
        <v>160000</v>
      </c>
      <c r="K1516" s="1001"/>
      <c r="L1516" s="1046"/>
      <c r="M1516" s="1103"/>
      <c r="N1516" s="45" t="s">
        <v>1</v>
      </c>
      <c r="O1516" s="149">
        <f>IF(O1515&lt;&gt;"",職員設定!$E$36,"0")</f>
        <v>160000</v>
      </c>
      <c r="P1516" s="1001"/>
      <c r="Q1516" s="1046"/>
      <c r="R1516" s="971"/>
      <c r="S1516" s="45" t="s">
        <v>1</v>
      </c>
      <c r="T1516" s="149">
        <f>IF(T1515&lt;&gt;"",職員設定!$E$36,"0")</f>
        <v>160000</v>
      </c>
      <c r="U1516" s="1001"/>
      <c r="V1516" s="1046"/>
      <c r="W1516" s="971"/>
      <c r="X1516" s="45" t="s">
        <v>1</v>
      </c>
      <c r="Y1516" s="149">
        <f>IF(Y1515&lt;&gt;"",職員設定!$E$36,"0")</f>
        <v>160000</v>
      </c>
      <c r="Z1516" s="1001"/>
      <c r="AA1516" s="1046"/>
      <c r="AB1516" s="971"/>
      <c r="AC1516" s="45" t="s">
        <v>1</v>
      </c>
      <c r="AD1516" s="149" t="str">
        <f>IF(AD1515&lt;&gt;"",職員設定!$E$36,"0")</f>
        <v>0</v>
      </c>
      <c r="AE1516" s="1001"/>
      <c r="AF1516" s="1046"/>
      <c r="AG1516" s="971"/>
      <c r="AH1516" s="45" t="s">
        <v>1</v>
      </c>
      <c r="AI1516" s="149">
        <f>IF(AI1515&lt;&gt;"",職員設定!$E$36,"0")</f>
        <v>160000</v>
      </c>
      <c r="AJ1516" s="1001"/>
      <c r="AK1516" s="1046"/>
      <c r="AL1516" s="971"/>
      <c r="AM1516" s="45" t="s">
        <v>1</v>
      </c>
      <c r="AN1516" s="149" t="str">
        <f>IF(AN1515&lt;&gt;"",職員設定!$E$36,"0")</f>
        <v>0</v>
      </c>
      <c r="AO1516" s="1001"/>
      <c r="AP1516" s="1046"/>
      <c r="AQ1516" s="971"/>
      <c r="AR1516" s="45" t="s">
        <v>1</v>
      </c>
      <c r="AS1516" s="149" t="str">
        <f>IF(AS1515&lt;&gt;"",職員設定!$E$36,"0")</f>
        <v>0</v>
      </c>
      <c r="AT1516" s="1001"/>
      <c r="AU1516" s="1046"/>
      <c r="AV1516" s="971"/>
      <c r="AW1516" s="45" t="s">
        <v>1</v>
      </c>
      <c r="AX1516" s="149" t="str">
        <f>IF(AX1515&lt;&gt;"",職員設定!$E$36,"0")</f>
        <v>0</v>
      </c>
      <c r="AY1516" s="1001"/>
      <c r="AZ1516" s="1046"/>
      <c r="BA1516" s="971"/>
      <c r="BB1516" s="45" t="s">
        <v>1</v>
      </c>
      <c r="BC1516" s="149" t="str">
        <f>IF(BC1515&lt;&gt;"",職員設定!$E$36,"0")</f>
        <v>0</v>
      </c>
      <c r="BD1516" s="1001"/>
      <c r="BE1516" s="1046"/>
      <c r="BF1516" s="971"/>
      <c r="BG1516" s="45" t="s">
        <v>1</v>
      </c>
      <c r="BH1516" s="149" t="str">
        <f>IF(BH1515&lt;&gt;"",職員設定!$E$36,"0")</f>
        <v>0</v>
      </c>
      <c r="BI1516" s="1001"/>
      <c r="BJ1516" s="1046"/>
      <c r="BK1516" s="971"/>
      <c r="BL1516" s="45"/>
      <c r="BM1516" s="149"/>
      <c r="BN1516" s="1001"/>
      <c r="BO1516" s="984"/>
      <c r="BP1516" s="954"/>
      <c r="BQ1516" s="45"/>
      <c r="BR1516" s="149"/>
      <c r="BS1516" s="1001"/>
      <c r="BT1516" s="984"/>
      <c r="BU1516" s="954"/>
      <c r="BV1516" s="45"/>
      <c r="BW1516" s="149"/>
      <c r="BX1516" s="1001"/>
      <c r="BY1516" s="984"/>
      <c r="BZ1516" s="954"/>
      <c r="CA1516" s="1080"/>
      <c r="CB1516" s="1022"/>
      <c r="CC1516" s="1026"/>
    </row>
    <row r="1517" spans="1:81" ht="18" customHeight="1" thickBot="1">
      <c r="A1517" s="1180"/>
      <c r="B1517" s="1160"/>
      <c r="C1517" s="1166"/>
      <c r="D1517" s="46" t="s">
        <v>51</v>
      </c>
      <c r="E1517" s="18">
        <f>E1515-E1516</f>
        <v>17000</v>
      </c>
      <c r="F1517" s="1001"/>
      <c r="G1517" s="1047"/>
      <c r="H1517" s="1104"/>
      <c r="I1517" s="46" t="s">
        <v>51</v>
      </c>
      <c r="J1517" s="18">
        <f>J1515-J1516</f>
        <v>17000</v>
      </c>
      <c r="K1517" s="1001"/>
      <c r="L1517" s="1047"/>
      <c r="M1517" s="1104"/>
      <c r="N1517" s="46" t="s">
        <v>51</v>
      </c>
      <c r="O1517" s="18">
        <f>O1515-O1516</f>
        <v>17000</v>
      </c>
      <c r="P1517" s="1001"/>
      <c r="Q1517" s="1047"/>
      <c r="R1517" s="972"/>
      <c r="S1517" s="46" t="s">
        <v>51</v>
      </c>
      <c r="T1517" s="18">
        <f>T1515-T1516</f>
        <v>17000</v>
      </c>
      <c r="U1517" s="1001"/>
      <c r="V1517" s="1047"/>
      <c r="W1517" s="972"/>
      <c r="X1517" s="46" t="s">
        <v>51</v>
      </c>
      <c r="Y1517" s="18">
        <f>Y1515-Y1516</f>
        <v>17000</v>
      </c>
      <c r="Z1517" s="1001"/>
      <c r="AA1517" s="1047"/>
      <c r="AB1517" s="972"/>
      <c r="AC1517" s="46" t="s">
        <v>51</v>
      </c>
      <c r="AD1517" s="18">
        <f>AD1515-AD1516</f>
        <v>0</v>
      </c>
      <c r="AE1517" s="1001"/>
      <c r="AF1517" s="1047"/>
      <c r="AG1517" s="972"/>
      <c r="AH1517" s="46" t="s">
        <v>51</v>
      </c>
      <c r="AI1517" s="18">
        <f>AI1515-AI1516</f>
        <v>17000</v>
      </c>
      <c r="AJ1517" s="1001"/>
      <c r="AK1517" s="1047"/>
      <c r="AL1517" s="972"/>
      <c r="AM1517" s="46" t="s">
        <v>51</v>
      </c>
      <c r="AN1517" s="18">
        <f>AN1515-AN1516</f>
        <v>0</v>
      </c>
      <c r="AO1517" s="1001"/>
      <c r="AP1517" s="1047"/>
      <c r="AQ1517" s="972"/>
      <c r="AR1517" s="46" t="s">
        <v>51</v>
      </c>
      <c r="AS1517" s="18">
        <f>AS1515-AS1516</f>
        <v>0</v>
      </c>
      <c r="AT1517" s="1001"/>
      <c r="AU1517" s="1047"/>
      <c r="AV1517" s="972"/>
      <c r="AW1517" s="46" t="s">
        <v>51</v>
      </c>
      <c r="AX1517" s="18">
        <f>AX1515-AX1516</f>
        <v>0</v>
      </c>
      <c r="AY1517" s="1001"/>
      <c r="AZ1517" s="1047"/>
      <c r="BA1517" s="972"/>
      <c r="BB1517" s="46" t="s">
        <v>51</v>
      </c>
      <c r="BC1517" s="18">
        <f>BC1515-BC1516</f>
        <v>0</v>
      </c>
      <c r="BD1517" s="1001"/>
      <c r="BE1517" s="1047"/>
      <c r="BF1517" s="972"/>
      <c r="BG1517" s="46" t="s">
        <v>51</v>
      </c>
      <c r="BH1517" s="18">
        <f>BH1515-BH1516</f>
        <v>0</v>
      </c>
      <c r="BI1517" s="1001"/>
      <c r="BJ1517" s="1047"/>
      <c r="BK1517" s="972"/>
      <c r="BL1517" s="77"/>
      <c r="BM1517" s="78"/>
      <c r="BN1517" s="1001"/>
      <c r="BO1517" s="985"/>
      <c r="BP1517" s="955"/>
      <c r="BQ1517" s="77"/>
      <c r="BR1517" s="78"/>
      <c r="BS1517" s="1001"/>
      <c r="BT1517" s="985"/>
      <c r="BU1517" s="955"/>
      <c r="BV1517" s="77"/>
      <c r="BW1517" s="78"/>
      <c r="BX1517" s="1001"/>
      <c r="BY1517" s="985"/>
      <c r="BZ1517" s="955"/>
      <c r="CA1517" s="1081"/>
      <c r="CB1517" s="1023"/>
      <c r="CC1517" s="1027"/>
    </row>
    <row r="1518" spans="1:81" ht="18" customHeight="1">
      <c r="A1518" s="1180"/>
      <c r="B1518" s="1161"/>
      <c r="C1518" s="1167" t="str">
        <f>職員設定!$F$7</f>
        <v>資格手当</v>
      </c>
      <c r="D1518" s="44" t="s">
        <v>38</v>
      </c>
      <c r="E1518" s="32"/>
      <c r="F1518" s="1001"/>
      <c r="G1518" s="1045">
        <f>E1520*F1515-H1518</f>
        <v>0</v>
      </c>
      <c r="H1518" s="1095"/>
      <c r="I1518" s="44" t="s">
        <v>38</v>
      </c>
      <c r="J1518" s="32"/>
      <c r="K1518" s="1001"/>
      <c r="L1518" s="1045">
        <f>J1520*K1515-M1518</f>
        <v>0</v>
      </c>
      <c r="M1518" s="1095"/>
      <c r="N1518" s="44" t="s">
        <v>38</v>
      </c>
      <c r="O1518" s="32"/>
      <c r="P1518" s="1001"/>
      <c r="Q1518" s="1045">
        <f>O1520*P1515-R1518</f>
        <v>0</v>
      </c>
      <c r="R1518" s="970">
        <f>IF(O1515="",0,$M$1518)</f>
        <v>0</v>
      </c>
      <c r="S1518" s="44" t="s">
        <v>38</v>
      </c>
      <c r="T1518" s="32"/>
      <c r="U1518" s="1001"/>
      <c r="V1518" s="1045">
        <f>T1520*U1515-W1518</f>
        <v>0</v>
      </c>
      <c r="W1518" s="970">
        <f>IF(T1515="",0,$M$1518)</f>
        <v>0</v>
      </c>
      <c r="X1518" s="44" t="s">
        <v>38</v>
      </c>
      <c r="Y1518" s="32"/>
      <c r="Z1518" s="1001"/>
      <c r="AA1518" s="1045">
        <f>Y1520*Z1515-AB1518</f>
        <v>0</v>
      </c>
      <c r="AB1518" s="970">
        <f>IF(Y1515="",0,$M$1518)</f>
        <v>0</v>
      </c>
      <c r="AC1518" s="44" t="s">
        <v>38</v>
      </c>
      <c r="AD1518" s="32"/>
      <c r="AE1518" s="1001"/>
      <c r="AF1518" s="1045">
        <f>AD1520*AE1515-AG1518</f>
        <v>0</v>
      </c>
      <c r="AG1518" s="970">
        <f>IF(AD1515="",0,$M$1518)</f>
        <v>0</v>
      </c>
      <c r="AH1518" s="44" t="s">
        <v>38</v>
      </c>
      <c r="AI1518" s="32"/>
      <c r="AJ1518" s="1001"/>
      <c r="AK1518" s="1045">
        <f>AI1520*AJ1515-AL1518</f>
        <v>0</v>
      </c>
      <c r="AL1518" s="970">
        <f>IF(AI1515="",0,$M$1518)</f>
        <v>0</v>
      </c>
      <c r="AM1518" s="44" t="s">
        <v>38</v>
      </c>
      <c r="AN1518" s="32"/>
      <c r="AO1518" s="1001"/>
      <c r="AP1518" s="1045">
        <f>AN1520*AO1515-AQ1518</f>
        <v>0</v>
      </c>
      <c r="AQ1518" s="970">
        <f>IF(AN1515="",0,$M$1518)</f>
        <v>0</v>
      </c>
      <c r="AR1518" s="44" t="s">
        <v>38</v>
      </c>
      <c r="AS1518" s="32"/>
      <c r="AT1518" s="1001"/>
      <c r="AU1518" s="1045">
        <f>AS1520*AT1515-AV1518</f>
        <v>0</v>
      </c>
      <c r="AV1518" s="970">
        <f>IF(AS1515="",0,$M$1518)</f>
        <v>0</v>
      </c>
      <c r="AW1518" s="44" t="s">
        <v>38</v>
      </c>
      <c r="AX1518" s="32"/>
      <c r="AY1518" s="1001"/>
      <c r="AZ1518" s="1045">
        <f>AX1520*AY1515-BA1518</f>
        <v>0</v>
      </c>
      <c r="BA1518" s="970">
        <f>IF(AX1515="",0,$M$1518)</f>
        <v>0</v>
      </c>
      <c r="BB1518" s="44" t="s">
        <v>38</v>
      </c>
      <c r="BC1518" s="32"/>
      <c r="BD1518" s="1001"/>
      <c r="BE1518" s="1045">
        <f>BC1520*BD1515-BF1518</f>
        <v>0</v>
      </c>
      <c r="BF1518" s="970">
        <f>IF(BC1515="",0,$M$1518)</f>
        <v>0</v>
      </c>
      <c r="BG1518" s="44" t="s">
        <v>38</v>
      </c>
      <c r="BH1518" s="32"/>
      <c r="BI1518" s="1001"/>
      <c r="BJ1518" s="1045">
        <f>BH1520*BI1515-BK1518</f>
        <v>0</v>
      </c>
      <c r="BK1518" s="970">
        <f>IF(BH1515="",0,$M$1518)</f>
        <v>0</v>
      </c>
      <c r="BL1518" s="75"/>
      <c r="BM1518" s="76"/>
      <c r="BN1518" s="1001"/>
      <c r="BO1518" s="983"/>
      <c r="BP1518" s="960"/>
      <c r="BQ1518" s="75"/>
      <c r="BR1518" s="76"/>
      <c r="BS1518" s="1001"/>
      <c r="BT1518" s="983"/>
      <c r="BU1518" s="960"/>
      <c r="BV1518" s="75"/>
      <c r="BW1518" s="76"/>
      <c r="BX1518" s="1001"/>
      <c r="BY1518" s="983"/>
      <c r="BZ1518" s="960"/>
      <c r="CA1518" s="1003">
        <f t="shared" ref="CA1518" si="650">BJ1518+BK1518+BE1518+BF1518+AZ1518+BA1518+AU1518+AV1518+AP1518+AQ1518+AK1518+AL1518+AF1518+AG1518+AA1518+AB1518+V1518+W1518+Q1518+R1518+L1518+M1518+G1518+H1518</f>
        <v>0</v>
      </c>
      <c r="CB1518" s="1019">
        <f t="shared" ref="CB1518" si="651">H1518+M1518</f>
        <v>0</v>
      </c>
      <c r="CC1518" s="1012">
        <f t="shared" ref="CC1518" si="652">BK1518+BF1518+BA1518+AV1518+AQ1518+AL1518+AG1518+AB1518+W1518+R1518</f>
        <v>0</v>
      </c>
    </row>
    <row r="1519" spans="1:81" s="230" customFormat="1" ht="18" customHeight="1">
      <c r="A1519" s="1180"/>
      <c r="B1519" s="1161"/>
      <c r="C1519" s="1168"/>
      <c r="D1519" s="45" t="s">
        <v>1</v>
      </c>
      <c r="E1519" s="149" t="str">
        <f>IF(E1518&lt;&gt;"",職員設定!F36,"0")</f>
        <v>0</v>
      </c>
      <c r="F1519" s="1001"/>
      <c r="G1519" s="1046"/>
      <c r="H1519" s="1103"/>
      <c r="I1519" s="45" t="s">
        <v>1</v>
      </c>
      <c r="J1519" s="149" t="str">
        <f>IF(J1518&lt;&gt;"",職員設定!F36,"0")</f>
        <v>0</v>
      </c>
      <c r="K1519" s="1001"/>
      <c r="L1519" s="1046"/>
      <c r="M1519" s="1103"/>
      <c r="N1519" s="45" t="s">
        <v>71</v>
      </c>
      <c r="O1519" s="149" t="str">
        <f>IF(O1518&lt;&gt;"",職員設定!$F$36,"0")</f>
        <v>0</v>
      </c>
      <c r="P1519" s="1001"/>
      <c r="Q1519" s="1046"/>
      <c r="R1519" s="971"/>
      <c r="S1519" s="45" t="s">
        <v>71</v>
      </c>
      <c r="T1519" s="149" t="str">
        <f>IF(T1518&lt;&gt;"",職員設定!$F$36,"0")</f>
        <v>0</v>
      </c>
      <c r="U1519" s="1001"/>
      <c r="V1519" s="1046"/>
      <c r="W1519" s="971"/>
      <c r="X1519" s="45" t="s">
        <v>71</v>
      </c>
      <c r="Y1519" s="149" t="str">
        <f>IF(Y1518&lt;&gt;"",職員設定!$F$36,"0")</f>
        <v>0</v>
      </c>
      <c r="Z1519" s="1001"/>
      <c r="AA1519" s="1046"/>
      <c r="AB1519" s="971"/>
      <c r="AC1519" s="45" t="s">
        <v>71</v>
      </c>
      <c r="AD1519" s="149" t="str">
        <f>IF(AD1518&lt;&gt;"",職員設定!$F$36,"0")</f>
        <v>0</v>
      </c>
      <c r="AE1519" s="1001"/>
      <c r="AF1519" s="1046"/>
      <c r="AG1519" s="971"/>
      <c r="AH1519" s="45" t="s">
        <v>71</v>
      </c>
      <c r="AI1519" s="149" t="str">
        <f>IF(AI1518&lt;&gt;"",職員設定!$F$36,"0")</f>
        <v>0</v>
      </c>
      <c r="AJ1519" s="1001"/>
      <c r="AK1519" s="1046"/>
      <c r="AL1519" s="971"/>
      <c r="AM1519" s="45" t="s">
        <v>71</v>
      </c>
      <c r="AN1519" s="149" t="str">
        <f>IF(AN1518&lt;&gt;"",職員設定!$F$36,"0")</f>
        <v>0</v>
      </c>
      <c r="AO1519" s="1001"/>
      <c r="AP1519" s="1046"/>
      <c r="AQ1519" s="971"/>
      <c r="AR1519" s="45" t="s">
        <v>71</v>
      </c>
      <c r="AS1519" s="149" t="str">
        <f>IF(AS1518&lt;&gt;"",職員設定!$F$36,"0")</f>
        <v>0</v>
      </c>
      <c r="AT1519" s="1001"/>
      <c r="AU1519" s="1046"/>
      <c r="AV1519" s="971"/>
      <c r="AW1519" s="45" t="s">
        <v>71</v>
      </c>
      <c r="AX1519" s="149" t="str">
        <f>IF(AX1518&lt;&gt;"",職員設定!$F$36,"0")</f>
        <v>0</v>
      </c>
      <c r="AY1519" s="1001"/>
      <c r="AZ1519" s="1046"/>
      <c r="BA1519" s="971"/>
      <c r="BB1519" s="45" t="s">
        <v>71</v>
      </c>
      <c r="BC1519" s="149" t="str">
        <f>IF(BC1518&lt;&gt;"",職員設定!$F$36,"0")</f>
        <v>0</v>
      </c>
      <c r="BD1519" s="1001"/>
      <c r="BE1519" s="1046"/>
      <c r="BF1519" s="971"/>
      <c r="BG1519" s="45" t="s">
        <v>71</v>
      </c>
      <c r="BH1519" s="149" t="str">
        <f>IF(BH1518&lt;&gt;"",職員設定!$F$36,"0")</f>
        <v>0</v>
      </c>
      <c r="BI1519" s="1001"/>
      <c r="BJ1519" s="1046"/>
      <c r="BK1519" s="971"/>
      <c r="BL1519" s="45"/>
      <c r="BM1519" s="149"/>
      <c r="BN1519" s="1001"/>
      <c r="BO1519" s="984"/>
      <c r="BP1519" s="954"/>
      <c r="BQ1519" s="45"/>
      <c r="BR1519" s="149"/>
      <c r="BS1519" s="1001"/>
      <c r="BT1519" s="984"/>
      <c r="BU1519" s="954"/>
      <c r="BV1519" s="45"/>
      <c r="BW1519" s="149"/>
      <c r="BX1519" s="1001"/>
      <c r="BY1519" s="984"/>
      <c r="BZ1519" s="954"/>
      <c r="CA1519" s="1004"/>
      <c r="CB1519" s="1020"/>
      <c r="CC1519" s="1013"/>
    </row>
    <row r="1520" spans="1:81" ht="18" customHeight="1" thickBot="1">
      <c r="A1520" s="1180"/>
      <c r="B1520" s="1161"/>
      <c r="C1520" s="1169"/>
      <c r="D1520" s="46" t="s">
        <v>51</v>
      </c>
      <c r="E1520" s="18">
        <f>E1518-E1519</f>
        <v>0</v>
      </c>
      <c r="F1520" s="1001"/>
      <c r="G1520" s="1047"/>
      <c r="H1520" s="1104"/>
      <c r="I1520" s="46" t="s">
        <v>51</v>
      </c>
      <c r="J1520" s="18">
        <f>J1518-J1519</f>
        <v>0</v>
      </c>
      <c r="K1520" s="1001"/>
      <c r="L1520" s="1047"/>
      <c r="M1520" s="1104"/>
      <c r="N1520" s="46" t="s">
        <v>51</v>
      </c>
      <c r="O1520" s="18">
        <f>O1518-O1519</f>
        <v>0</v>
      </c>
      <c r="P1520" s="1001"/>
      <c r="Q1520" s="1047"/>
      <c r="R1520" s="972"/>
      <c r="S1520" s="46" t="s">
        <v>51</v>
      </c>
      <c r="T1520" s="18">
        <f>T1518-T1519</f>
        <v>0</v>
      </c>
      <c r="U1520" s="1001"/>
      <c r="V1520" s="1047"/>
      <c r="W1520" s="972"/>
      <c r="X1520" s="46" t="s">
        <v>51</v>
      </c>
      <c r="Y1520" s="18">
        <f>Y1518-Y1519</f>
        <v>0</v>
      </c>
      <c r="Z1520" s="1001"/>
      <c r="AA1520" s="1047"/>
      <c r="AB1520" s="972"/>
      <c r="AC1520" s="46" t="s">
        <v>51</v>
      </c>
      <c r="AD1520" s="18">
        <f>AD1518-AD1519</f>
        <v>0</v>
      </c>
      <c r="AE1520" s="1001"/>
      <c r="AF1520" s="1047"/>
      <c r="AG1520" s="972"/>
      <c r="AH1520" s="46" t="s">
        <v>51</v>
      </c>
      <c r="AI1520" s="18">
        <f>AI1518-AI1519</f>
        <v>0</v>
      </c>
      <c r="AJ1520" s="1001"/>
      <c r="AK1520" s="1047"/>
      <c r="AL1520" s="972"/>
      <c r="AM1520" s="46" t="s">
        <v>51</v>
      </c>
      <c r="AN1520" s="18">
        <f>AN1518-AN1519</f>
        <v>0</v>
      </c>
      <c r="AO1520" s="1001"/>
      <c r="AP1520" s="1047"/>
      <c r="AQ1520" s="972"/>
      <c r="AR1520" s="46" t="s">
        <v>51</v>
      </c>
      <c r="AS1520" s="18">
        <f>AS1518-AS1519</f>
        <v>0</v>
      </c>
      <c r="AT1520" s="1001"/>
      <c r="AU1520" s="1047"/>
      <c r="AV1520" s="972"/>
      <c r="AW1520" s="46" t="s">
        <v>51</v>
      </c>
      <c r="AX1520" s="18">
        <f>AX1518-AX1519</f>
        <v>0</v>
      </c>
      <c r="AY1520" s="1001"/>
      <c r="AZ1520" s="1047"/>
      <c r="BA1520" s="972"/>
      <c r="BB1520" s="46" t="s">
        <v>51</v>
      </c>
      <c r="BC1520" s="18">
        <f>BC1518-BC1519</f>
        <v>0</v>
      </c>
      <c r="BD1520" s="1001"/>
      <c r="BE1520" s="1047"/>
      <c r="BF1520" s="972"/>
      <c r="BG1520" s="46" t="s">
        <v>51</v>
      </c>
      <c r="BH1520" s="18">
        <f>BH1518-BH1519</f>
        <v>0</v>
      </c>
      <c r="BI1520" s="1001"/>
      <c r="BJ1520" s="1047"/>
      <c r="BK1520" s="972"/>
      <c r="BL1520" s="77"/>
      <c r="BM1520" s="78"/>
      <c r="BN1520" s="1001"/>
      <c r="BO1520" s="985"/>
      <c r="BP1520" s="955"/>
      <c r="BQ1520" s="77"/>
      <c r="BR1520" s="78"/>
      <c r="BS1520" s="1001"/>
      <c r="BT1520" s="985"/>
      <c r="BU1520" s="955"/>
      <c r="BV1520" s="77"/>
      <c r="BW1520" s="78"/>
      <c r="BX1520" s="1001"/>
      <c r="BY1520" s="985"/>
      <c r="BZ1520" s="955"/>
      <c r="CA1520" s="1005"/>
      <c r="CB1520" s="1021"/>
      <c r="CC1520" s="1014"/>
    </row>
    <row r="1521" spans="1:81" ht="18" customHeight="1">
      <c r="A1521" s="1180"/>
      <c r="B1521" s="1161"/>
      <c r="C1521" s="1170" t="str">
        <f>職員設定!$G$7</f>
        <v>役職手当</v>
      </c>
      <c r="D1521" s="44" t="s">
        <v>38</v>
      </c>
      <c r="E1521" s="32">
        <v>70000</v>
      </c>
      <c r="F1521" s="1001"/>
      <c r="G1521" s="1045">
        <f>E1523*F1515-H1521</f>
        <v>0</v>
      </c>
      <c r="H1521" s="1095"/>
      <c r="I1521" s="44" t="s">
        <v>38</v>
      </c>
      <c r="J1521" s="32">
        <v>70000</v>
      </c>
      <c r="K1521" s="1001"/>
      <c r="L1521" s="1045">
        <f>J1523*K1515-M1521</f>
        <v>0</v>
      </c>
      <c r="M1521" s="1095"/>
      <c r="N1521" s="44" t="s">
        <v>38</v>
      </c>
      <c r="O1521" s="32">
        <v>70000</v>
      </c>
      <c r="P1521" s="1001"/>
      <c r="Q1521" s="1045">
        <f>O1523*P1515-R1521</f>
        <v>0</v>
      </c>
      <c r="R1521" s="970">
        <f>IF(O1515="",0,$M$1521)</f>
        <v>0</v>
      </c>
      <c r="S1521" s="44" t="s">
        <v>38</v>
      </c>
      <c r="T1521" s="32">
        <v>70000</v>
      </c>
      <c r="U1521" s="1001"/>
      <c r="V1521" s="1045">
        <f>T1523*U1515-W1521</f>
        <v>0</v>
      </c>
      <c r="W1521" s="970">
        <f>IF(T1515="",0,$M$1521)</f>
        <v>0</v>
      </c>
      <c r="X1521" s="44" t="s">
        <v>38</v>
      </c>
      <c r="Y1521" s="32">
        <v>70000</v>
      </c>
      <c r="Z1521" s="1001"/>
      <c r="AA1521" s="1045">
        <f>Y1523*Z1515-AB1521</f>
        <v>0</v>
      </c>
      <c r="AB1521" s="970">
        <f>IF(Y1515="",0,$M$1521)</f>
        <v>0</v>
      </c>
      <c r="AC1521" s="44" t="s">
        <v>38</v>
      </c>
      <c r="AD1521" s="32"/>
      <c r="AE1521" s="1001"/>
      <c r="AF1521" s="1045">
        <f>AD1523*AE1515-AG1521</f>
        <v>0</v>
      </c>
      <c r="AG1521" s="970">
        <f>IF(AD1515="",0,$M$1521)</f>
        <v>0</v>
      </c>
      <c r="AH1521" s="44" t="s">
        <v>38</v>
      </c>
      <c r="AI1521" s="32">
        <v>70000</v>
      </c>
      <c r="AJ1521" s="1001"/>
      <c r="AK1521" s="1045">
        <f>AI1523*AJ1515-AL1521</f>
        <v>0</v>
      </c>
      <c r="AL1521" s="970">
        <f>IF(AI1515="",0,$M$1521)</f>
        <v>0</v>
      </c>
      <c r="AM1521" s="44" t="s">
        <v>38</v>
      </c>
      <c r="AN1521" s="32"/>
      <c r="AO1521" s="1001"/>
      <c r="AP1521" s="1045">
        <f>AN1523*AO1515-AQ1521</f>
        <v>0</v>
      </c>
      <c r="AQ1521" s="970">
        <f>IF(AN1515="",0,$M$1521)</f>
        <v>0</v>
      </c>
      <c r="AR1521" s="44" t="s">
        <v>38</v>
      </c>
      <c r="AS1521" s="32"/>
      <c r="AT1521" s="1001"/>
      <c r="AU1521" s="1045">
        <f>AS1523*AT1515-AV1521</f>
        <v>0</v>
      </c>
      <c r="AV1521" s="970">
        <f>IF(AS1515="",0,$M$1521)</f>
        <v>0</v>
      </c>
      <c r="AW1521" s="44" t="s">
        <v>38</v>
      </c>
      <c r="AX1521" s="32"/>
      <c r="AY1521" s="1001"/>
      <c r="AZ1521" s="1045">
        <f>AX1523*AY1515-BA1521</f>
        <v>0</v>
      </c>
      <c r="BA1521" s="970">
        <f>IF(AX1515="",0,$M$1521)</f>
        <v>0</v>
      </c>
      <c r="BB1521" s="44" t="s">
        <v>38</v>
      </c>
      <c r="BC1521" s="32"/>
      <c r="BD1521" s="1001"/>
      <c r="BE1521" s="1045">
        <f>BC1523*BD1515-BF1521</f>
        <v>0</v>
      </c>
      <c r="BF1521" s="970">
        <f>IF(BC1515="",0,$M$1521)</f>
        <v>0</v>
      </c>
      <c r="BG1521" s="44" t="s">
        <v>38</v>
      </c>
      <c r="BH1521" s="32"/>
      <c r="BI1521" s="1001"/>
      <c r="BJ1521" s="1045">
        <f>BH1523*BI1515-BK1521</f>
        <v>0</v>
      </c>
      <c r="BK1521" s="970">
        <f>IF(BH1515="",0,$M$1521)</f>
        <v>0</v>
      </c>
      <c r="BL1521" s="75"/>
      <c r="BM1521" s="76"/>
      <c r="BN1521" s="1001"/>
      <c r="BO1521" s="983"/>
      <c r="BP1521" s="960"/>
      <c r="BQ1521" s="75"/>
      <c r="BR1521" s="76"/>
      <c r="BS1521" s="1001"/>
      <c r="BT1521" s="983"/>
      <c r="BU1521" s="960"/>
      <c r="BV1521" s="75"/>
      <c r="BW1521" s="76"/>
      <c r="BX1521" s="1001"/>
      <c r="BY1521" s="983"/>
      <c r="BZ1521" s="960"/>
      <c r="CA1521" s="1003">
        <f t="shared" ref="CA1521" si="653">BJ1521+BK1521+BE1521+BF1521+AZ1521+BA1521+AU1521+AV1521+AP1521+AQ1521+AK1521+AL1521+AF1521+AG1521+AA1521+AB1521+V1521+W1521+Q1521+R1521+L1521+M1521+G1521+H1521</f>
        <v>0</v>
      </c>
      <c r="CB1521" s="1019">
        <f t="shared" ref="CB1521" si="654">H1521+M1521</f>
        <v>0</v>
      </c>
      <c r="CC1521" s="1018">
        <f t="shared" ref="CC1521" si="655">BK1521+BF1521+BA1521+AV1521+AQ1521+AL1521+AG1521+AB1521+W1521+R1521</f>
        <v>0</v>
      </c>
    </row>
    <row r="1522" spans="1:81" s="230" customFormat="1" ht="18" customHeight="1">
      <c r="A1522" s="1180"/>
      <c r="B1522" s="1161"/>
      <c r="C1522" s="1140"/>
      <c r="D1522" s="45" t="s">
        <v>1</v>
      </c>
      <c r="E1522" s="149">
        <f>IF(E1521&lt;&gt;"",職員設定!G36,"0")</f>
        <v>70000</v>
      </c>
      <c r="F1522" s="1001"/>
      <c r="G1522" s="1046"/>
      <c r="H1522" s="1103"/>
      <c r="I1522" s="45" t="s">
        <v>1</v>
      </c>
      <c r="J1522" s="149">
        <f>IF(J1521&lt;&gt;"",職員設定!G36,"0")</f>
        <v>70000</v>
      </c>
      <c r="K1522" s="1001"/>
      <c r="L1522" s="1046"/>
      <c r="M1522" s="1103"/>
      <c r="N1522" s="45" t="s">
        <v>71</v>
      </c>
      <c r="O1522" s="149">
        <f>IF(O1521&lt;&gt;"",職員設定!$G$36,"0")</f>
        <v>70000</v>
      </c>
      <c r="P1522" s="1001"/>
      <c r="Q1522" s="1046"/>
      <c r="R1522" s="971"/>
      <c r="S1522" s="45" t="s">
        <v>71</v>
      </c>
      <c r="T1522" s="149">
        <f>IF(T1521&lt;&gt;"",職員設定!$G$36,"0")</f>
        <v>70000</v>
      </c>
      <c r="U1522" s="1001"/>
      <c r="V1522" s="1046"/>
      <c r="W1522" s="971"/>
      <c r="X1522" s="45" t="s">
        <v>71</v>
      </c>
      <c r="Y1522" s="149">
        <f>IF(Y1521&lt;&gt;"",職員設定!$G$36,"0")</f>
        <v>70000</v>
      </c>
      <c r="Z1522" s="1001"/>
      <c r="AA1522" s="1046"/>
      <c r="AB1522" s="971"/>
      <c r="AC1522" s="45" t="s">
        <v>71</v>
      </c>
      <c r="AD1522" s="149" t="str">
        <f>IF(AD1521&lt;&gt;"",職員設定!$G$36,"0")</f>
        <v>0</v>
      </c>
      <c r="AE1522" s="1001"/>
      <c r="AF1522" s="1046"/>
      <c r="AG1522" s="971"/>
      <c r="AH1522" s="45" t="s">
        <v>71</v>
      </c>
      <c r="AI1522" s="149">
        <f>IF(AI1521&lt;&gt;"",職員設定!$G$36,"0")</f>
        <v>70000</v>
      </c>
      <c r="AJ1522" s="1001"/>
      <c r="AK1522" s="1046"/>
      <c r="AL1522" s="971"/>
      <c r="AM1522" s="45" t="s">
        <v>71</v>
      </c>
      <c r="AN1522" s="149" t="str">
        <f>IF(AN1521&lt;&gt;"",職員設定!$G$36,"0")</f>
        <v>0</v>
      </c>
      <c r="AO1522" s="1001"/>
      <c r="AP1522" s="1046"/>
      <c r="AQ1522" s="971"/>
      <c r="AR1522" s="45" t="s">
        <v>71</v>
      </c>
      <c r="AS1522" s="149" t="str">
        <f>IF(AS1521&lt;&gt;"",職員設定!$G$36,"0")</f>
        <v>0</v>
      </c>
      <c r="AT1522" s="1001"/>
      <c r="AU1522" s="1046"/>
      <c r="AV1522" s="971"/>
      <c r="AW1522" s="45" t="s">
        <v>71</v>
      </c>
      <c r="AX1522" s="149" t="str">
        <f>IF(AX1521&lt;&gt;"",職員設定!$G$36,"0")</f>
        <v>0</v>
      </c>
      <c r="AY1522" s="1001"/>
      <c r="AZ1522" s="1046"/>
      <c r="BA1522" s="971"/>
      <c r="BB1522" s="45" t="s">
        <v>71</v>
      </c>
      <c r="BC1522" s="149" t="str">
        <f>IF(BC1521&lt;&gt;"",職員設定!$G$36,"0")</f>
        <v>0</v>
      </c>
      <c r="BD1522" s="1001"/>
      <c r="BE1522" s="1046"/>
      <c r="BF1522" s="971"/>
      <c r="BG1522" s="45" t="s">
        <v>71</v>
      </c>
      <c r="BH1522" s="149" t="str">
        <f>IF(BH1521&lt;&gt;"",職員設定!$G$36,"0")</f>
        <v>0</v>
      </c>
      <c r="BI1522" s="1001"/>
      <c r="BJ1522" s="1046"/>
      <c r="BK1522" s="971"/>
      <c r="BL1522" s="45"/>
      <c r="BM1522" s="149"/>
      <c r="BN1522" s="1001"/>
      <c r="BO1522" s="984"/>
      <c r="BP1522" s="954"/>
      <c r="BQ1522" s="45"/>
      <c r="BR1522" s="149"/>
      <c r="BS1522" s="1001"/>
      <c r="BT1522" s="984"/>
      <c r="BU1522" s="954"/>
      <c r="BV1522" s="45"/>
      <c r="BW1522" s="149"/>
      <c r="BX1522" s="1001"/>
      <c r="BY1522" s="984"/>
      <c r="BZ1522" s="954"/>
      <c r="CA1522" s="1004"/>
      <c r="CB1522" s="1020"/>
      <c r="CC1522" s="1013"/>
    </row>
    <row r="1523" spans="1:81" ht="18" customHeight="1" thickBot="1">
      <c r="A1523" s="1180"/>
      <c r="B1523" s="1161"/>
      <c r="C1523" s="1141"/>
      <c r="D1523" s="46" t="s">
        <v>51</v>
      </c>
      <c r="E1523" s="18">
        <f>E1521-E1522</f>
        <v>0</v>
      </c>
      <c r="F1523" s="1001"/>
      <c r="G1523" s="1047"/>
      <c r="H1523" s="1104"/>
      <c r="I1523" s="46" t="s">
        <v>51</v>
      </c>
      <c r="J1523" s="18">
        <f>J1521-J1522</f>
        <v>0</v>
      </c>
      <c r="K1523" s="1001"/>
      <c r="L1523" s="1047"/>
      <c r="M1523" s="1104"/>
      <c r="N1523" s="46" t="s">
        <v>51</v>
      </c>
      <c r="O1523" s="18">
        <f>O1521-O1522</f>
        <v>0</v>
      </c>
      <c r="P1523" s="1001"/>
      <c r="Q1523" s="1047"/>
      <c r="R1523" s="972"/>
      <c r="S1523" s="46" t="s">
        <v>51</v>
      </c>
      <c r="T1523" s="18">
        <f>T1521-T1522</f>
        <v>0</v>
      </c>
      <c r="U1523" s="1001"/>
      <c r="V1523" s="1047"/>
      <c r="W1523" s="972"/>
      <c r="X1523" s="46" t="s">
        <v>51</v>
      </c>
      <c r="Y1523" s="18">
        <f>Y1521-Y1522</f>
        <v>0</v>
      </c>
      <c r="Z1523" s="1001"/>
      <c r="AA1523" s="1047"/>
      <c r="AB1523" s="972"/>
      <c r="AC1523" s="46" t="s">
        <v>51</v>
      </c>
      <c r="AD1523" s="18">
        <f>AD1521-AD1522</f>
        <v>0</v>
      </c>
      <c r="AE1523" s="1001"/>
      <c r="AF1523" s="1047"/>
      <c r="AG1523" s="972"/>
      <c r="AH1523" s="46" t="s">
        <v>51</v>
      </c>
      <c r="AI1523" s="18">
        <f>AI1521-AI1522</f>
        <v>0</v>
      </c>
      <c r="AJ1523" s="1001"/>
      <c r="AK1523" s="1047"/>
      <c r="AL1523" s="972"/>
      <c r="AM1523" s="46" t="s">
        <v>51</v>
      </c>
      <c r="AN1523" s="18">
        <f>AN1521-AN1522</f>
        <v>0</v>
      </c>
      <c r="AO1523" s="1001"/>
      <c r="AP1523" s="1047"/>
      <c r="AQ1523" s="972"/>
      <c r="AR1523" s="46" t="s">
        <v>51</v>
      </c>
      <c r="AS1523" s="18">
        <f>AS1521-AS1522</f>
        <v>0</v>
      </c>
      <c r="AT1523" s="1001"/>
      <c r="AU1523" s="1047"/>
      <c r="AV1523" s="972"/>
      <c r="AW1523" s="46" t="s">
        <v>51</v>
      </c>
      <c r="AX1523" s="18">
        <f>AX1521-AX1522</f>
        <v>0</v>
      </c>
      <c r="AY1523" s="1001"/>
      <c r="AZ1523" s="1047"/>
      <c r="BA1523" s="972"/>
      <c r="BB1523" s="46" t="s">
        <v>51</v>
      </c>
      <c r="BC1523" s="18">
        <f>BC1521-BC1522</f>
        <v>0</v>
      </c>
      <c r="BD1523" s="1001"/>
      <c r="BE1523" s="1047"/>
      <c r="BF1523" s="972"/>
      <c r="BG1523" s="46" t="s">
        <v>51</v>
      </c>
      <c r="BH1523" s="18">
        <f>BH1521-BH1522</f>
        <v>0</v>
      </c>
      <c r="BI1523" s="1001"/>
      <c r="BJ1523" s="1047"/>
      <c r="BK1523" s="972"/>
      <c r="BL1523" s="77"/>
      <c r="BM1523" s="78"/>
      <c r="BN1523" s="1001"/>
      <c r="BO1523" s="985"/>
      <c r="BP1523" s="955"/>
      <c r="BQ1523" s="77"/>
      <c r="BR1523" s="78"/>
      <c r="BS1523" s="1001"/>
      <c r="BT1523" s="985"/>
      <c r="BU1523" s="955"/>
      <c r="BV1523" s="77"/>
      <c r="BW1523" s="78"/>
      <c r="BX1523" s="1001"/>
      <c r="BY1523" s="985"/>
      <c r="BZ1523" s="955"/>
      <c r="CA1523" s="1005"/>
      <c r="CB1523" s="1021"/>
      <c r="CC1523" s="1014"/>
    </row>
    <row r="1524" spans="1:81" ht="18" customHeight="1">
      <c r="A1524" s="1180"/>
      <c r="B1524" s="1161"/>
      <c r="C1524" s="1170" t="str">
        <f>職員設定!$H$7</f>
        <v>調整手当</v>
      </c>
      <c r="D1524" s="44" t="s">
        <v>38</v>
      </c>
      <c r="E1524" s="32"/>
      <c r="F1524" s="1001"/>
      <c r="G1524" s="1045">
        <f>E1526*F1515-H1524</f>
        <v>0</v>
      </c>
      <c r="H1524" s="1095"/>
      <c r="I1524" s="44" t="s">
        <v>38</v>
      </c>
      <c r="J1524" s="32"/>
      <c r="K1524" s="1001"/>
      <c r="L1524" s="1045">
        <f>J1526*K1515-M1524</f>
        <v>0</v>
      </c>
      <c r="M1524" s="1095"/>
      <c r="N1524" s="44" t="s">
        <v>38</v>
      </c>
      <c r="O1524" s="32"/>
      <c r="P1524" s="1001"/>
      <c r="Q1524" s="1045">
        <f>O1526*P1515-R1524</f>
        <v>0</v>
      </c>
      <c r="R1524" s="970">
        <f>IF(O1515="",0,$M$1524)</f>
        <v>0</v>
      </c>
      <c r="S1524" s="44" t="s">
        <v>38</v>
      </c>
      <c r="T1524" s="32"/>
      <c r="U1524" s="1001"/>
      <c r="V1524" s="1045">
        <f>T1526*U1515-W1524</f>
        <v>0</v>
      </c>
      <c r="W1524" s="970">
        <f>IF(T1515="",0,$M$1524)</f>
        <v>0</v>
      </c>
      <c r="X1524" s="44" t="s">
        <v>38</v>
      </c>
      <c r="Y1524" s="32"/>
      <c r="Z1524" s="1001"/>
      <c r="AA1524" s="1045">
        <f>Y1526*Z1515-AB1524</f>
        <v>0</v>
      </c>
      <c r="AB1524" s="970">
        <f>IF(Y1515="",0,$M$1524)</f>
        <v>0</v>
      </c>
      <c r="AC1524" s="44" t="s">
        <v>38</v>
      </c>
      <c r="AD1524" s="32"/>
      <c r="AE1524" s="1001"/>
      <c r="AF1524" s="1045">
        <f>AD1526*AE1515-AG1524</f>
        <v>0</v>
      </c>
      <c r="AG1524" s="970">
        <f>IF(AD1515="",0,$M$1524)</f>
        <v>0</v>
      </c>
      <c r="AH1524" s="44" t="s">
        <v>38</v>
      </c>
      <c r="AI1524" s="32"/>
      <c r="AJ1524" s="1001"/>
      <c r="AK1524" s="1045">
        <f>AI1526*AJ1515-AL1524</f>
        <v>0</v>
      </c>
      <c r="AL1524" s="970">
        <f>IF(AI1515="",0,$M$1524)</f>
        <v>0</v>
      </c>
      <c r="AM1524" s="44" t="s">
        <v>38</v>
      </c>
      <c r="AN1524" s="32"/>
      <c r="AO1524" s="1001"/>
      <c r="AP1524" s="1045">
        <f>AN1526*AO1515-AQ1524</f>
        <v>0</v>
      </c>
      <c r="AQ1524" s="970">
        <f>IF(AN1515="",0,$M$1524)</f>
        <v>0</v>
      </c>
      <c r="AR1524" s="44" t="s">
        <v>38</v>
      </c>
      <c r="AS1524" s="32"/>
      <c r="AT1524" s="1001"/>
      <c r="AU1524" s="1045">
        <f>AS1526*AT1515-AV1524</f>
        <v>0</v>
      </c>
      <c r="AV1524" s="970">
        <f>IF(AS1515="",0,$M$1524)</f>
        <v>0</v>
      </c>
      <c r="AW1524" s="44" t="s">
        <v>38</v>
      </c>
      <c r="AX1524" s="32"/>
      <c r="AY1524" s="1001"/>
      <c r="AZ1524" s="1045">
        <f>AX1526*AY1515-BA1524</f>
        <v>0</v>
      </c>
      <c r="BA1524" s="970">
        <f>IF(AX1515="",0,$M$1524)</f>
        <v>0</v>
      </c>
      <c r="BB1524" s="44" t="s">
        <v>38</v>
      </c>
      <c r="BC1524" s="32"/>
      <c r="BD1524" s="1001"/>
      <c r="BE1524" s="1045">
        <f>BC1526*BD1515-BF1524</f>
        <v>0</v>
      </c>
      <c r="BF1524" s="970">
        <f>IF(BC1515="",0,$M$1524)</f>
        <v>0</v>
      </c>
      <c r="BG1524" s="44" t="s">
        <v>38</v>
      </c>
      <c r="BH1524" s="32"/>
      <c r="BI1524" s="1001"/>
      <c r="BJ1524" s="1045">
        <f>BH1526*BI1515-BK1524</f>
        <v>0</v>
      </c>
      <c r="BK1524" s="970">
        <f>IF(BH1515="",0,$M$1524)</f>
        <v>0</v>
      </c>
      <c r="BL1524" s="75"/>
      <c r="BM1524" s="76"/>
      <c r="BN1524" s="1001"/>
      <c r="BO1524" s="983"/>
      <c r="BP1524" s="960"/>
      <c r="BQ1524" s="75"/>
      <c r="BR1524" s="76"/>
      <c r="BS1524" s="1001"/>
      <c r="BT1524" s="983"/>
      <c r="BU1524" s="960"/>
      <c r="BV1524" s="75"/>
      <c r="BW1524" s="76"/>
      <c r="BX1524" s="1001"/>
      <c r="BY1524" s="983"/>
      <c r="BZ1524" s="960"/>
      <c r="CA1524" s="1003">
        <f t="shared" ref="CA1524" si="656">BJ1524+BK1524+BE1524+BF1524+AZ1524+BA1524+AU1524+AV1524+AP1524+AQ1524+AK1524+AL1524+AF1524+AG1524+AA1524+AB1524+V1524+W1524+Q1524+R1524+L1524+M1524+G1524+H1524</f>
        <v>0</v>
      </c>
      <c r="CB1524" s="1019">
        <f t="shared" ref="CB1524" si="657">H1524+M1524</f>
        <v>0</v>
      </c>
      <c r="CC1524" s="1018">
        <f t="shared" ref="CC1524" si="658">BK1524+BF1524+BA1524+AV1524+AQ1524+AL1524+AG1524+AB1524+W1524+R1524</f>
        <v>0</v>
      </c>
    </row>
    <row r="1525" spans="1:81" s="230" customFormat="1" ht="18" customHeight="1">
      <c r="A1525" s="1180"/>
      <c r="B1525" s="1162"/>
      <c r="C1525" s="1140"/>
      <c r="D1525" s="45" t="s">
        <v>1</v>
      </c>
      <c r="E1525" s="149" t="str">
        <f>IF(E1524&lt;&gt;"",職員設定!H36,"0")</f>
        <v>0</v>
      </c>
      <c r="F1525" s="1001"/>
      <c r="G1525" s="1046"/>
      <c r="H1525" s="1103"/>
      <c r="I1525" s="45" t="s">
        <v>1</v>
      </c>
      <c r="J1525" s="149" t="str">
        <f>IF(J1524&lt;&gt;"",職員設定!H36,"0")</f>
        <v>0</v>
      </c>
      <c r="K1525" s="1001"/>
      <c r="L1525" s="1046"/>
      <c r="M1525" s="1103"/>
      <c r="N1525" s="45" t="s">
        <v>71</v>
      </c>
      <c r="O1525" s="149" t="str">
        <f>IF(O1524&lt;&gt;"",職員設定!$H$36,"0")</f>
        <v>0</v>
      </c>
      <c r="P1525" s="1001"/>
      <c r="Q1525" s="1046"/>
      <c r="R1525" s="971"/>
      <c r="S1525" s="45" t="s">
        <v>71</v>
      </c>
      <c r="T1525" s="149" t="str">
        <f>IF(T1524&lt;&gt;"",職員設定!$H$36,"0")</f>
        <v>0</v>
      </c>
      <c r="U1525" s="1001"/>
      <c r="V1525" s="1046"/>
      <c r="W1525" s="971"/>
      <c r="X1525" s="45" t="s">
        <v>71</v>
      </c>
      <c r="Y1525" s="149" t="str">
        <f>IF(Y1524&lt;&gt;"",職員設定!$H$36,"0")</f>
        <v>0</v>
      </c>
      <c r="Z1525" s="1001"/>
      <c r="AA1525" s="1046"/>
      <c r="AB1525" s="971"/>
      <c r="AC1525" s="45" t="s">
        <v>71</v>
      </c>
      <c r="AD1525" s="149" t="str">
        <f>IF(AD1524&lt;&gt;"",職員設定!$H$36,"0")</f>
        <v>0</v>
      </c>
      <c r="AE1525" s="1001"/>
      <c r="AF1525" s="1046"/>
      <c r="AG1525" s="971"/>
      <c r="AH1525" s="45" t="s">
        <v>71</v>
      </c>
      <c r="AI1525" s="149" t="str">
        <f>IF(AI1524&lt;&gt;"",職員設定!$H$36,"0")</f>
        <v>0</v>
      </c>
      <c r="AJ1525" s="1001"/>
      <c r="AK1525" s="1046"/>
      <c r="AL1525" s="971"/>
      <c r="AM1525" s="45" t="s">
        <v>71</v>
      </c>
      <c r="AN1525" s="149" t="str">
        <f>IF(AN1524&lt;&gt;"",職員設定!$H$36,"0")</f>
        <v>0</v>
      </c>
      <c r="AO1525" s="1001"/>
      <c r="AP1525" s="1046"/>
      <c r="AQ1525" s="971"/>
      <c r="AR1525" s="45" t="s">
        <v>71</v>
      </c>
      <c r="AS1525" s="149" t="str">
        <f>IF(AS1524&lt;&gt;"",職員設定!$H$36,"0")</f>
        <v>0</v>
      </c>
      <c r="AT1525" s="1001"/>
      <c r="AU1525" s="1046"/>
      <c r="AV1525" s="971"/>
      <c r="AW1525" s="45" t="s">
        <v>71</v>
      </c>
      <c r="AX1525" s="149" t="str">
        <f>IF(AX1524&lt;&gt;"",職員設定!$H$36,"0")</f>
        <v>0</v>
      </c>
      <c r="AY1525" s="1001"/>
      <c r="AZ1525" s="1046"/>
      <c r="BA1525" s="971"/>
      <c r="BB1525" s="45" t="s">
        <v>71</v>
      </c>
      <c r="BC1525" s="149" t="str">
        <f>IF(BC1524&lt;&gt;"",職員設定!$H$36,"0")</f>
        <v>0</v>
      </c>
      <c r="BD1525" s="1001"/>
      <c r="BE1525" s="1046"/>
      <c r="BF1525" s="971"/>
      <c r="BG1525" s="45" t="s">
        <v>71</v>
      </c>
      <c r="BH1525" s="149" t="str">
        <f>IF(BH1524&lt;&gt;"",職員設定!$H$36,"0")</f>
        <v>0</v>
      </c>
      <c r="BI1525" s="1001"/>
      <c r="BJ1525" s="1046"/>
      <c r="BK1525" s="971"/>
      <c r="BL1525" s="45"/>
      <c r="BM1525" s="149"/>
      <c r="BN1525" s="1001"/>
      <c r="BO1525" s="984"/>
      <c r="BP1525" s="954"/>
      <c r="BQ1525" s="45"/>
      <c r="BR1525" s="149"/>
      <c r="BS1525" s="1001"/>
      <c r="BT1525" s="984"/>
      <c r="BU1525" s="954"/>
      <c r="BV1525" s="45"/>
      <c r="BW1525" s="149"/>
      <c r="BX1525" s="1001"/>
      <c r="BY1525" s="984"/>
      <c r="BZ1525" s="954"/>
      <c r="CA1525" s="1004"/>
      <c r="CB1525" s="1020"/>
      <c r="CC1525" s="1013"/>
    </row>
    <row r="1526" spans="1:81" ht="18" customHeight="1" thickBot="1">
      <c r="A1526" s="1180"/>
      <c r="B1526" s="1162"/>
      <c r="C1526" s="1141"/>
      <c r="D1526" s="46" t="s">
        <v>51</v>
      </c>
      <c r="E1526" s="18">
        <f>E1524-E1525</f>
        <v>0</v>
      </c>
      <c r="F1526" s="1001"/>
      <c r="G1526" s="1047"/>
      <c r="H1526" s="1104"/>
      <c r="I1526" s="46" t="s">
        <v>51</v>
      </c>
      <c r="J1526" s="18">
        <f>J1524-J1525</f>
        <v>0</v>
      </c>
      <c r="K1526" s="1001"/>
      <c r="L1526" s="1047"/>
      <c r="M1526" s="1104"/>
      <c r="N1526" s="46" t="s">
        <v>51</v>
      </c>
      <c r="O1526" s="18">
        <f>O1524-O1525</f>
        <v>0</v>
      </c>
      <c r="P1526" s="1001"/>
      <c r="Q1526" s="1047"/>
      <c r="R1526" s="972"/>
      <c r="S1526" s="46" t="s">
        <v>51</v>
      </c>
      <c r="T1526" s="18">
        <f>T1524-T1525</f>
        <v>0</v>
      </c>
      <c r="U1526" s="1001"/>
      <c r="V1526" s="1047"/>
      <c r="W1526" s="972"/>
      <c r="X1526" s="46" t="s">
        <v>51</v>
      </c>
      <c r="Y1526" s="18">
        <f>Y1524-Y1525</f>
        <v>0</v>
      </c>
      <c r="Z1526" s="1001"/>
      <c r="AA1526" s="1047"/>
      <c r="AB1526" s="972"/>
      <c r="AC1526" s="46" t="s">
        <v>51</v>
      </c>
      <c r="AD1526" s="18">
        <f>AD1524-AD1525</f>
        <v>0</v>
      </c>
      <c r="AE1526" s="1001"/>
      <c r="AF1526" s="1047"/>
      <c r="AG1526" s="972"/>
      <c r="AH1526" s="46" t="s">
        <v>51</v>
      </c>
      <c r="AI1526" s="18">
        <f>AI1524-AI1525</f>
        <v>0</v>
      </c>
      <c r="AJ1526" s="1001"/>
      <c r="AK1526" s="1047"/>
      <c r="AL1526" s="972"/>
      <c r="AM1526" s="46" t="s">
        <v>51</v>
      </c>
      <c r="AN1526" s="18">
        <f>AN1524-AN1525</f>
        <v>0</v>
      </c>
      <c r="AO1526" s="1001"/>
      <c r="AP1526" s="1047"/>
      <c r="AQ1526" s="972"/>
      <c r="AR1526" s="46" t="s">
        <v>51</v>
      </c>
      <c r="AS1526" s="18">
        <f>AS1524-AS1525</f>
        <v>0</v>
      </c>
      <c r="AT1526" s="1001"/>
      <c r="AU1526" s="1047"/>
      <c r="AV1526" s="972"/>
      <c r="AW1526" s="46" t="s">
        <v>51</v>
      </c>
      <c r="AX1526" s="18">
        <f>AX1524-AX1525</f>
        <v>0</v>
      </c>
      <c r="AY1526" s="1001"/>
      <c r="AZ1526" s="1047"/>
      <c r="BA1526" s="972"/>
      <c r="BB1526" s="46" t="s">
        <v>51</v>
      </c>
      <c r="BC1526" s="18">
        <f>BC1524-BC1525</f>
        <v>0</v>
      </c>
      <c r="BD1526" s="1001"/>
      <c r="BE1526" s="1047"/>
      <c r="BF1526" s="972"/>
      <c r="BG1526" s="46" t="s">
        <v>51</v>
      </c>
      <c r="BH1526" s="18">
        <f>BH1524-BH1525</f>
        <v>0</v>
      </c>
      <c r="BI1526" s="1001"/>
      <c r="BJ1526" s="1047"/>
      <c r="BK1526" s="972"/>
      <c r="BL1526" s="77"/>
      <c r="BM1526" s="78"/>
      <c r="BN1526" s="1001"/>
      <c r="BO1526" s="985"/>
      <c r="BP1526" s="955"/>
      <c r="BQ1526" s="77"/>
      <c r="BR1526" s="78"/>
      <c r="BS1526" s="1001"/>
      <c r="BT1526" s="985"/>
      <c r="BU1526" s="955"/>
      <c r="BV1526" s="77"/>
      <c r="BW1526" s="78"/>
      <c r="BX1526" s="1001"/>
      <c r="BY1526" s="985"/>
      <c r="BZ1526" s="955"/>
      <c r="CA1526" s="1005"/>
      <c r="CB1526" s="1021"/>
      <c r="CC1526" s="1014"/>
    </row>
    <row r="1527" spans="1:81" ht="18" customHeight="1">
      <c r="A1527" s="1180"/>
      <c r="B1527" s="1162"/>
      <c r="C1527" s="1140" t="str">
        <f>職員設定!$I$7</f>
        <v>名称</v>
      </c>
      <c r="D1527" s="44" t="s">
        <v>38</v>
      </c>
      <c r="E1527" s="32"/>
      <c r="F1527" s="1001"/>
      <c r="G1527" s="1046">
        <f>E1529*F1515-H1527</f>
        <v>0</v>
      </c>
      <c r="H1527" s="1095"/>
      <c r="I1527" s="44" t="s">
        <v>38</v>
      </c>
      <c r="J1527" s="32"/>
      <c r="K1527" s="1001"/>
      <c r="L1527" s="1046">
        <f>J1529*K1515-M1527</f>
        <v>0</v>
      </c>
      <c r="M1527" s="1095"/>
      <c r="N1527" s="48" t="s">
        <v>38</v>
      </c>
      <c r="O1527" s="33"/>
      <c r="P1527" s="1001"/>
      <c r="Q1527" s="1046">
        <f>O1529*P1515-R1527</f>
        <v>0</v>
      </c>
      <c r="R1527" s="970">
        <f>IF(O1515="",0,$M$1527)</f>
        <v>0</v>
      </c>
      <c r="S1527" s="48" t="s">
        <v>38</v>
      </c>
      <c r="T1527" s="33"/>
      <c r="U1527" s="1001"/>
      <c r="V1527" s="1046">
        <f>T1529*U1515-W1527</f>
        <v>0</v>
      </c>
      <c r="W1527" s="970">
        <f>IF(T1515="",0,$M$1527)</f>
        <v>0</v>
      </c>
      <c r="X1527" s="48" t="s">
        <v>38</v>
      </c>
      <c r="Y1527" s="33"/>
      <c r="Z1527" s="1001"/>
      <c r="AA1527" s="1046">
        <f>Y1529*Z1515-AB1527</f>
        <v>0</v>
      </c>
      <c r="AB1527" s="970">
        <f>IF(Y1515="",0,$M$1527)</f>
        <v>0</v>
      </c>
      <c r="AC1527" s="48" t="s">
        <v>38</v>
      </c>
      <c r="AD1527" s="33"/>
      <c r="AE1527" s="1001"/>
      <c r="AF1527" s="1046">
        <f>AD1529*AE1515-AG1527</f>
        <v>0</v>
      </c>
      <c r="AG1527" s="970">
        <f>IF(AD1515="",0,$M$1527)</f>
        <v>0</v>
      </c>
      <c r="AH1527" s="48" t="s">
        <v>38</v>
      </c>
      <c r="AI1527" s="33"/>
      <c r="AJ1527" s="1001"/>
      <c r="AK1527" s="1046">
        <f>AI1529*AJ1515-AL1527</f>
        <v>0</v>
      </c>
      <c r="AL1527" s="970">
        <f>IF(AI1515="",0,$M$1527)</f>
        <v>0</v>
      </c>
      <c r="AM1527" s="48" t="s">
        <v>38</v>
      </c>
      <c r="AN1527" s="33"/>
      <c r="AO1527" s="1001"/>
      <c r="AP1527" s="1046">
        <f>AN1529*AO1515-AQ1527</f>
        <v>0</v>
      </c>
      <c r="AQ1527" s="970">
        <f>IF(AN1515="",0,$M$1527)</f>
        <v>0</v>
      </c>
      <c r="AR1527" s="48" t="s">
        <v>38</v>
      </c>
      <c r="AS1527" s="33"/>
      <c r="AT1527" s="1001"/>
      <c r="AU1527" s="1046">
        <f>AS1529*AT1515-AV1527</f>
        <v>0</v>
      </c>
      <c r="AV1527" s="970">
        <f>IF(AS1515="",0,$M$1527)</f>
        <v>0</v>
      </c>
      <c r="AW1527" s="48" t="s">
        <v>38</v>
      </c>
      <c r="AX1527" s="33"/>
      <c r="AY1527" s="1001"/>
      <c r="AZ1527" s="1046">
        <f>AX1529*AY1515-BA1527</f>
        <v>0</v>
      </c>
      <c r="BA1527" s="970">
        <f>IF(AX1515="",0,$M$1527)</f>
        <v>0</v>
      </c>
      <c r="BB1527" s="48" t="s">
        <v>38</v>
      </c>
      <c r="BC1527" s="33"/>
      <c r="BD1527" s="1001"/>
      <c r="BE1527" s="1046">
        <f>BC1529*BD1515-BF1527</f>
        <v>0</v>
      </c>
      <c r="BF1527" s="970">
        <f>IF(BC1515="",0,$M$1527)</f>
        <v>0</v>
      </c>
      <c r="BG1527" s="48" t="s">
        <v>38</v>
      </c>
      <c r="BH1527" s="33"/>
      <c r="BI1527" s="1001"/>
      <c r="BJ1527" s="1046">
        <f>BH1529*BI1515-BK1527</f>
        <v>0</v>
      </c>
      <c r="BK1527" s="970">
        <f>IF(BH1515="",0,$M$1527)</f>
        <v>0</v>
      </c>
      <c r="BL1527" s="75"/>
      <c r="BM1527" s="76"/>
      <c r="BN1527" s="1001"/>
      <c r="BO1527" s="984"/>
      <c r="BP1527" s="960"/>
      <c r="BQ1527" s="75"/>
      <c r="BR1527" s="76"/>
      <c r="BS1527" s="1001"/>
      <c r="BT1527" s="984"/>
      <c r="BU1527" s="960"/>
      <c r="BV1527" s="75"/>
      <c r="BW1527" s="76"/>
      <c r="BX1527" s="1001"/>
      <c r="BY1527" s="984"/>
      <c r="BZ1527" s="960"/>
      <c r="CA1527" s="1003">
        <f t="shared" ref="CA1527" si="659">BJ1527+BK1527+BE1527+BF1527+AZ1527+BA1527+AU1527+AV1527+AP1527+AQ1527+AK1527+AL1527+AF1527+AG1527+AA1527+AB1527+V1527+W1527+Q1527+R1527+L1527+M1527+G1527+H1527</f>
        <v>0</v>
      </c>
      <c r="CB1527" s="1019">
        <f t="shared" ref="CB1527" si="660">H1527+M1527</f>
        <v>0</v>
      </c>
      <c r="CC1527" s="1018">
        <f>BK1527+BF1527+BA1527+AV1527+AQ1527+AL1527+AG1527+AB1527+W1527+R1527</f>
        <v>0</v>
      </c>
    </row>
    <row r="1528" spans="1:81" s="230" customFormat="1" ht="18" customHeight="1">
      <c r="A1528" s="1180"/>
      <c r="B1528" s="1162"/>
      <c r="C1528" s="1140"/>
      <c r="D1528" s="45" t="s">
        <v>1</v>
      </c>
      <c r="E1528" s="149" t="str">
        <f>IF(E1527&lt;&gt;"",職員設定!I36,"0")</f>
        <v>0</v>
      </c>
      <c r="F1528" s="1001"/>
      <c r="G1528" s="1046"/>
      <c r="H1528" s="1103"/>
      <c r="I1528" s="45" t="s">
        <v>1</v>
      </c>
      <c r="J1528" s="149" t="str">
        <f>IF(J1527&lt;&gt;"",職員設定!I36,"0")</f>
        <v>0</v>
      </c>
      <c r="K1528" s="1001"/>
      <c r="L1528" s="1046"/>
      <c r="M1528" s="1103"/>
      <c r="N1528" s="45" t="s">
        <v>71</v>
      </c>
      <c r="O1528" s="149" t="str">
        <f>IF(O1527&lt;&gt;"",職員設定!$I$36,"0")</f>
        <v>0</v>
      </c>
      <c r="P1528" s="1001"/>
      <c r="Q1528" s="1046"/>
      <c r="R1528" s="971"/>
      <c r="S1528" s="45" t="s">
        <v>71</v>
      </c>
      <c r="T1528" s="149" t="str">
        <f>IF(T1527&lt;&gt;"",職員設定!$I$36,"0")</f>
        <v>0</v>
      </c>
      <c r="U1528" s="1001"/>
      <c r="V1528" s="1046"/>
      <c r="W1528" s="971"/>
      <c r="X1528" s="45" t="s">
        <v>71</v>
      </c>
      <c r="Y1528" s="149" t="str">
        <f>IF(Y1527&lt;&gt;"",職員設定!$I$36,"0")</f>
        <v>0</v>
      </c>
      <c r="Z1528" s="1001"/>
      <c r="AA1528" s="1046"/>
      <c r="AB1528" s="971"/>
      <c r="AC1528" s="45" t="s">
        <v>71</v>
      </c>
      <c r="AD1528" s="149" t="str">
        <f>IF(AD1527&lt;&gt;"",職員設定!$I$36,"0")</f>
        <v>0</v>
      </c>
      <c r="AE1528" s="1001"/>
      <c r="AF1528" s="1046"/>
      <c r="AG1528" s="971"/>
      <c r="AH1528" s="45" t="s">
        <v>71</v>
      </c>
      <c r="AI1528" s="149" t="str">
        <f>IF(AI1527&lt;&gt;"",職員設定!$I$36,"0")</f>
        <v>0</v>
      </c>
      <c r="AJ1528" s="1001"/>
      <c r="AK1528" s="1046"/>
      <c r="AL1528" s="971"/>
      <c r="AM1528" s="45" t="s">
        <v>71</v>
      </c>
      <c r="AN1528" s="149" t="str">
        <f>IF(AN1527&lt;&gt;"",職員設定!$I$36,"0")</f>
        <v>0</v>
      </c>
      <c r="AO1528" s="1001"/>
      <c r="AP1528" s="1046"/>
      <c r="AQ1528" s="971"/>
      <c r="AR1528" s="45" t="s">
        <v>71</v>
      </c>
      <c r="AS1528" s="149" t="str">
        <f>IF(AS1527&lt;&gt;"",職員設定!$I$36,"0")</f>
        <v>0</v>
      </c>
      <c r="AT1528" s="1001"/>
      <c r="AU1528" s="1046"/>
      <c r="AV1528" s="971"/>
      <c r="AW1528" s="45" t="s">
        <v>71</v>
      </c>
      <c r="AX1528" s="149" t="str">
        <f>IF(AX1527&lt;&gt;"",職員設定!$I$36,"0")</f>
        <v>0</v>
      </c>
      <c r="AY1528" s="1001"/>
      <c r="AZ1528" s="1046"/>
      <c r="BA1528" s="971"/>
      <c r="BB1528" s="45" t="s">
        <v>71</v>
      </c>
      <c r="BC1528" s="149" t="str">
        <f>IF(BC1527&lt;&gt;"",職員設定!$I$36,"0")</f>
        <v>0</v>
      </c>
      <c r="BD1528" s="1001"/>
      <c r="BE1528" s="1046"/>
      <c r="BF1528" s="971"/>
      <c r="BG1528" s="45" t="s">
        <v>71</v>
      </c>
      <c r="BH1528" s="149" t="str">
        <f>IF(BH1527&lt;&gt;"",職員設定!$I$36,"0")</f>
        <v>0</v>
      </c>
      <c r="BI1528" s="1001"/>
      <c r="BJ1528" s="1046"/>
      <c r="BK1528" s="971"/>
      <c r="BL1528" s="45"/>
      <c r="BM1528" s="149"/>
      <c r="BN1528" s="1001"/>
      <c r="BO1528" s="984"/>
      <c r="BP1528" s="954"/>
      <c r="BQ1528" s="45"/>
      <c r="BR1528" s="149"/>
      <c r="BS1528" s="1001"/>
      <c r="BT1528" s="984"/>
      <c r="BU1528" s="954"/>
      <c r="BV1528" s="45"/>
      <c r="BW1528" s="149"/>
      <c r="BX1528" s="1001"/>
      <c r="BY1528" s="984"/>
      <c r="BZ1528" s="954"/>
      <c r="CA1528" s="1004"/>
      <c r="CB1528" s="1020"/>
      <c r="CC1528" s="1013"/>
    </row>
    <row r="1529" spans="1:81" ht="18" customHeight="1" thickBot="1">
      <c r="A1529" s="1180"/>
      <c r="B1529" s="1163"/>
      <c r="C1529" s="1141"/>
      <c r="D1529" s="46" t="s">
        <v>51</v>
      </c>
      <c r="E1529" s="18">
        <f>E1527-E1528</f>
        <v>0</v>
      </c>
      <c r="F1529" s="1001"/>
      <c r="G1529" s="1047"/>
      <c r="H1529" s="1104"/>
      <c r="I1529" s="46" t="s">
        <v>51</v>
      </c>
      <c r="J1529" s="18">
        <f>J1527-J1528</f>
        <v>0</v>
      </c>
      <c r="K1529" s="1001"/>
      <c r="L1529" s="1047"/>
      <c r="M1529" s="1104"/>
      <c r="N1529" s="46" t="s">
        <v>51</v>
      </c>
      <c r="O1529" s="18">
        <f>O1527-O1528</f>
        <v>0</v>
      </c>
      <c r="P1529" s="1001"/>
      <c r="Q1529" s="1047"/>
      <c r="R1529" s="972"/>
      <c r="S1529" s="46" t="s">
        <v>51</v>
      </c>
      <c r="T1529" s="18">
        <f>T1527-T1528</f>
        <v>0</v>
      </c>
      <c r="U1529" s="1001"/>
      <c r="V1529" s="1047"/>
      <c r="W1529" s="972"/>
      <c r="X1529" s="46" t="s">
        <v>51</v>
      </c>
      <c r="Y1529" s="18">
        <f>Y1527-Y1528</f>
        <v>0</v>
      </c>
      <c r="Z1529" s="1001"/>
      <c r="AA1529" s="1047"/>
      <c r="AB1529" s="972"/>
      <c r="AC1529" s="46" t="s">
        <v>51</v>
      </c>
      <c r="AD1529" s="18">
        <f>AD1527-AD1528</f>
        <v>0</v>
      </c>
      <c r="AE1529" s="1001"/>
      <c r="AF1529" s="1047"/>
      <c r="AG1529" s="972"/>
      <c r="AH1529" s="46" t="s">
        <v>51</v>
      </c>
      <c r="AI1529" s="18">
        <f>AI1527-AI1528</f>
        <v>0</v>
      </c>
      <c r="AJ1529" s="1001"/>
      <c r="AK1529" s="1047"/>
      <c r="AL1529" s="972"/>
      <c r="AM1529" s="46" t="s">
        <v>51</v>
      </c>
      <c r="AN1529" s="18">
        <f>AN1527-AN1528</f>
        <v>0</v>
      </c>
      <c r="AO1529" s="1001"/>
      <c r="AP1529" s="1047"/>
      <c r="AQ1529" s="972"/>
      <c r="AR1529" s="46" t="s">
        <v>51</v>
      </c>
      <c r="AS1529" s="18">
        <f>AS1527-AS1528</f>
        <v>0</v>
      </c>
      <c r="AT1529" s="1001"/>
      <c r="AU1529" s="1047"/>
      <c r="AV1529" s="972"/>
      <c r="AW1529" s="46" t="s">
        <v>51</v>
      </c>
      <c r="AX1529" s="18">
        <f>AX1527-AX1528</f>
        <v>0</v>
      </c>
      <c r="AY1529" s="1001"/>
      <c r="AZ1529" s="1047"/>
      <c r="BA1529" s="972"/>
      <c r="BB1529" s="46" t="s">
        <v>51</v>
      </c>
      <c r="BC1529" s="18">
        <f>BC1527-BC1528</f>
        <v>0</v>
      </c>
      <c r="BD1529" s="1001"/>
      <c r="BE1529" s="1047"/>
      <c r="BF1529" s="972"/>
      <c r="BG1529" s="46" t="s">
        <v>51</v>
      </c>
      <c r="BH1529" s="18">
        <f>BH1527-BH1528</f>
        <v>0</v>
      </c>
      <c r="BI1529" s="1001"/>
      <c r="BJ1529" s="1047"/>
      <c r="BK1529" s="972"/>
      <c r="BL1529" s="77"/>
      <c r="BM1529" s="78"/>
      <c r="BN1529" s="1001"/>
      <c r="BO1529" s="985"/>
      <c r="BP1529" s="955"/>
      <c r="BQ1529" s="77"/>
      <c r="BR1529" s="78"/>
      <c r="BS1529" s="1001"/>
      <c r="BT1529" s="985"/>
      <c r="BU1529" s="955"/>
      <c r="BV1529" s="77"/>
      <c r="BW1529" s="78"/>
      <c r="BX1529" s="1001"/>
      <c r="BY1529" s="985"/>
      <c r="BZ1529" s="955"/>
      <c r="CA1529" s="1005"/>
      <c r="CB1529" s="1021"/>
      <c r="CC1529" s="1014"/>
    </row>
    <row r="1530" spans="1:81" ht="18" customHeight="1">
      <c r="A1530" s="1180"/>
      <c r="B1530" s="1142" t="s">
        <v>53</v>
      </c>
      <c r="C1530" s="1177" t="str">
        <f>職員設定!$J$7</f>
        <v>名称</v>
      </c>
      <c r="D1530" s="44" t="s">
        <v>48</v>
      </c>
      <c r="E1530" s="32"/>
      <c r="F1530" s="1001"/>
      <c r="G1530" s="1045">
        <f>E1533*F1515-H1530</f>
        <v>0</v>
      </c>
      <c r="H1530" s="1095"/>
      <c r="I1530" s="44" t="s">
        <v>48</v>
      </c>
      <c r="J1530" s="32"/>
      <c r="K1530" s="1001"/>
      <c r="L1530" s="1045">
        <f>J1533*K1515-M1530</f>
        <v>0</v>
      </c>
      <c r="M1530" s="1095"/>
      <c r="N1530" s="44" t="s">
        <v>48</v>
      </c>
      <c r="O1530" s="32"/>
      <c r="P1530" s="1001"/>
      <c r="Q1530" s="1045">
        <f>O1533*P1515-R1530</f>
        <v>0</v>
      </c>
      <c r="R1530" s="986"/>
      <c r="S1530" s="44" t="s">
        <v>48</v>
      </c>
      <c r="T1530" s="32"/>
      <c r="U1530" s="1001"/>
      <c r="V1530" s="1045">
        <f>T1533*U1515-W1530</f>
        <v>0</v>
      </c>
      <c r="W1530" s="986"/>
      <c r="X1530" s="44" t="s">
        <v>48</v>
      </c>
      <c r="Y1530" s="32"/>
      <c r="Z1530" s="1001"/>
      <c r="AA1530" s="1045">
        <f>Y1533*Z1515-AB1530</f>
        <v>0</v>
      </c>
      <c r="AB1530" s="986"/>
      <c r="AC1530" s="44" t="s">
        <v>48</v>
      </c>
      <c r="AD1530" s="32"/>
      <c r="AE1530" s="1001"/>
      <c r="AF1530" s="1045">
        <f>AD1533*AE1515-AG1530</f>
        <v>0</v>
      </c>
      <c r="AG1530" s="986"/>
      <c r="AH1530" s="44" t="s">
        <v>48</v>
      </c>
      <c r="AI1530" s="32"/>
      <c r="AJ1530" s="1001"/>
      <c r="AK1530" s="1045">
        <f>AI1533*AJ1515-AL1530</f>
        <v>0</v>
      </c>
      <c r="AL1530" s="986"/>
      <c r="AM1530" s="44" t="s">
        <v>48</v>
      </c>
      <c r="AN1530" s="32"/>
      <c r="AO1530" s="1001"/>
      <c r="AP1530" s="1045">
        <f>AN1533*AO1515-AQ1530</f>
        <v>0</v>
      </c>
      <c r="AQ1530" s="986"/>
      <c r="AR1530" s="44" t="s">
        <v>48</v>
      </c>
      <c r="AS1530" s="32"/>
      <c r="AT1530" s="1001"/>
      <c r="AU1530" s="1045">
        <f>AS1533*AT1515-AV1530</f>
        <v>0</v>
      </c>
      <c r="AV1530" s="986"/>
      <c r="AW1530" s="44" t="s">
        <v>48</v>
      </c>
      <c r="AX1530" s="32"/>
      <c r="AY1530" s="1001"/>
      <c r="AZ1530" s="1045">
        <f>AX1533*AY1515-BA1530</f>
        <v>0</v>
      </c>
      <c r="BA1530" s="986"/>
      <c r="BB1530" s="44" t="s">
        <v>48</v>
      </c>
      <c r="BC1530" s="32"/>
      <c r="BD1530" s="1001"/>
      <c r="BE1530" s="1045">
        <f>BC1533*BD1515-BF1530</f>
        <v>0</v>
      </c>
      <c r="BF1530" s="986"/>
      <c r="BG1530" s="44" t="s">
        <v>48</v>
      </c>
      <c r="BH1530" s="32"/>
      <c r="BI1530" s="1001"/>
      <c r="BJ1530" s="1045">
        <f>BH1533*BI1515-BK1530</f>
        <v>0</v>
      </c>
      <c r="BK1530" s="986"/>
      <c r="BL1530" s="409" t="s">
        <v>206</v>
      </c>
      <c r="BM1530" s="32"/>
      <c r="BN1530" s="1001"/>
      <c r="BO1530" s="973">
        <f>BM1533*BN1515-BP1530</f>
        <v>0</v>
      </c>
      <c r="BP1530" s="961">
        <f>IF(BM1531&gt;BM1530,(BM1531-BM1530)*BN1515,0)</f>
        <v>0</v>
      </c>
      <c r="BQ1530" s="409" t="s">
        <v>206</v>
      </c>
      <c r="BR1530" s="32"/>
      <c r="BS1530" s="1001"/>
      <c r="BT1530" s="973">
        <f>BR1533*BS1515-BU1530</f>
        <v>0</v>
      </c>
      <c r="BU1530" s="961">
        <f>IF(BR1531&gt;BR1530,(BR1531-BR1530)*BS1515,0)</f>
        <v>0</v>
      </c>
      <c r="BV1530" s="409" t="s">
        <v>206</v>
      </c>
      <c r="BW1530" s="32"/>
      <c r="BX1530" s="1001"/>
      <c r="BY1530" s="973">
        <f>BW1533*BX1515-BZ1530</f>
        <v>0</v>
      </c>
      <c r="BZ1530" s="961">
        <f>IF(BW1531&gt;BW1530,(BW1531-BW1530)*BX1515,0)</f>
        <v>0</v>
      </c>
      <c r="CA1530" s="1003">
        <f>BJ1530+BK1530+BE1530+BF1530+AZ1530+BA1530+AU1530+AV1530+AP1530+AQ1530+AK1530+AL1530+AF1530+AG1530+AA1530+AB1530+V1530+W1530+Q1530+R1530+L1530+M1530+G1530+H1530+BO1530+BP1530+BT1530+BU1530+BY1530+BZ1530</f>
        <v>0</v>
      </c>
      <c r="CB1530" s="1019">
        <f>H1530+M1530</f>
        <v>0</v>
      </c>
      <c r="CC1530" s="944">
        <f>BK1530+BF1530+BA1530+AV1530+AQ1530+AL1530+AG1530+AB1530+W1530+R1530+BP1530+BU1530+BZ1530</f>
        <v>0</v>
      </c>
    </row>
    <row r="1531" spans="1:81" ht="18" customHeight="1">
      <c r="A1531" s="1180"/>
      <c r="B1531" s="1143"/>
      <c r="C1531" s="1178"/>
      <c r="D1531" s="48" t="s">
        <v>38</v>
      </c>
      <c r="E1531" s="33"/>
      <c r="F1531" s="1001"/>
      <c r="G1531" s="1046"/>
      <c r="H1531" s="1096"/>
      <c r="I1531" s="48" t="s">
        <v>38</v>
      </c>
      <c r="J1531" s="33"/>
      <c r="K1531" s="1001"/>
      <c r="L1531" s="1046"/>
      <c r="M1531" s="1096"/>
      <c r="N1531" s="48" t="s">
        <v>38</v>
      </c>
      <c r="O1531" s="33"/>
      <c r="P1531" s="1001"/>
      <c r="Q1531" s="1046"/>
      <c r="R1531" s="987"/>
      <c r="S1531" s="48" t="s">
        <v>38</v>
      </c>
      <c r="T1531" s="33"/>
      <c r="U1531" s="1001"/>
      <c r="V1531" s="1046"/>
      <c r="W1531" s="987"/>
      <c r="X1531" s="48" t="s">
        <v>38</v>
      </c>
      <c r="Y1531" s="33"/>
      <c r="Z1531" s="1001"/>
      <c r="AA1531" s="1046"/>
      <c r="AB1531" s="987"/>
      <c r="AC1531" s="48" t="s">
        <v>38</v>
      </c>
      <c r="AD1531" s="33"/>
      <c r="AE1531" s="1001"/>
      <c r="AF1531" s="1046"/>
      <c r="AG1531" s="987"/>
      <c r="AH1531" s="48" t="s">
        <v>38</v>
      </c>
      <c r="AI1531" s="33"/>
      <c r="AJ1531" s="1001"/>
      <c r="AK1531" s="1046"/>
      <c r="AL1531" s="987"/>
      <c r="AM1531" s="48" t="s">
        <v>38</v>
      </c>
      <c r="AN1531" s="33"/>
      <c r="AO1531" s="1001"/>
      <c r="AP1531" s="1046"/>
      <c r="AQ1531" s="987"/>
      <c r="AR1531" s="48" t="s">
        <v>38</v>
      </c>
      <c r="AS1531" s="33"/>
      <c r="AT1531" s="1001"/>
      <c r="AU1531" s="1046"/>
      <c r="AV1531" s="987"/>
      <c r="AW1531" s="48" t="s">
        <v>38</v>
      </c>
      <c r="AX1531" s="33"/>
      <c r="AY1531" s="1001"/>
      <c r="AZ1531" s="1046"/>
      <c r="BA1531" s="987"/>
      <c r="BB1531" s="48" t="s">
        <v>38</v>
      </c>
      <c r="BC1531" s="33"/>
      <c r="BD1531" s="1001"/>
      <c r="BE1531" s="1046"/>
      <c r="BF1531" s="987"/>
      <c r="BG1531" s="48" t="s">
        <v>38</v>
      </c>
      <c r="BH1531" s="33"/>
      <c r="BI1531" s="1001"/>
      <c r="BJ1531" s="1046"/>
      <c r="BK1531" s="987"/>
      <c r="BL1531" s="48" t="s">
        <v>205</v>
      </c>
      <c r="BM1531" s="33"/>
      <c r="BN1531" s="1001"/>
      <c r="BO1531" s="974"/>
      <c r="BP1531" s="958"/>
      <c r="BQ1531" s="48" t="s">
        <v>205</v>
      </c>
      <c r="BR1531" s="33"/>
      <c r="BS1531" s="1001"/>
      <c r="BT1531" s="974"/>
      <c r="BU1531" s="958"/>
      <c r="BV1531" s="48" t="s">
        <v>205</v>
      </c>
      <c r="BW1531" s="33"/>
      <c r="BX1531" s="1001"/>
      <c r="BY1531" s="974"/>
      <c r="BZ1531" s="958"/>
      <c r="CA1531" s="1080"/>
      <c r="CB1531" s="1022"/>
      <c r="CC1531" s="1028"/>
    </row>
    <row r="1532" spans="1:81" ht="18" customHeight="1">
      <c r="A1532" s="1180"/>
      <c r="B1532" s="1143"/>
      <c r="C1532" s="1178"/>
      <c r="D1532" s="49" t="s">
        <v>44</v>
      </c>
      <c r="E1532" s="34"/>
      <c r="F1532" s="1001"/>
      <c r="G1532" s="1046"/>
      <c r="H1532" s="1096"/>
      <c r="I1532" s="49" t="s">
        <v>44</v>
      </c>
      <c r="J1532" s="34"/>
      <c r="K1532" s="1001"/>
      <c r="L1532" s="1046"/>
      <c r="M1532" s="1096"/>
      <c r="N1532" s="49" t="s">
        <v>44</v>
      </c>
      <c r="O1532" s="34"/>
      <c r="P1532" s="1001"/>
      <c r="Q1532" s="1046"/>
      <c r="R1532" s="987"/>
      <c r="S1532" s="49" t="s">
        <v>44</v>
      </c>
      <c r="T1532" s="34"/>
      <c r="U1532" s="1001"/>
      <c r="V1532" s="1046"/>
      <c r="W1532" s="987"/>
      <c r="X1532" s="49" t="s">
        <v>44</v>
      </c>
      <c r="Y1532" s="34"/>
      <c r="Z1532" s="1001"/>
      <c r="AA1532" s="1046"/>
      <c r="AB1532" s="987"/>
      <c r="AC1532" s="49" t="s">
        <v>44</v>
      </c>
      <c r="AD1532" s="34"/>
      <c r="AE1532" s="1001"/>
      <c r="AF1532" s="1046"/>
      <c r="AG1532" s="987"/>
      <c r="AH1532" s="49" t="s">
        <v>44</v>
      </c>
      <c r="AI1532" s="34"/>
      <c r="AJ1532" s="1001"/>
      <c r="AK1532" s="1046"/>
      <c r="AL1532" s="987"/>
      <c r="AM1532" s="49" t="s">
        <v>44</v>
      </c>
      <c r="AN1532" s="34"/>
      <c r="AO1532" s="1001"/>
      <c r="AP1532" s="1046"/>
      <c r="AQ1532" s="987"/>
      <c r="AR1532" s="49" t="s">
        <v>44</v>
      </c>
      <c r="AS1532" s="34"/>
      <c r="AT1532" s="1001"/>
      <c r="AU1532" s="1046"/>
      <c r="AV1532" s="987"/>
      <c r="AW1532" s="49" t="s">
        <v>44</v>
      </c>
      <c r="AX1532" s="34"/>
      <c r="AY1532" s="1001"/>
      <c r="AZ1532" s="1046"/>
      <c r="BA1532" s="987"/>
      <c r="BB1532" s="49" t="s">
        <v>44</v>
      </c>
      <c r="BC1532" s="34"/>
      <c r="BD1532" s="1001"/>
      <c r="BE1532" s="1046"/>
      <c r="BF1532" s="987"/>
      <c r="BG1532" s="49" t="s">
        <v>44</v>
      </c>
      <c r="BH1532" s="34"/>
      <c r="BI1532" s="1001"/>
      <c r="BJ1532" s="1046"/>
      <c r="BK1532" s="987"/>
      <c r="BL1532" s="517" t="s">
        <v>52</v>
      </c>
      <c r="BM1532" s="28">
        <f>IF(BM1531="",0,職員設定!M36)</f>
        <v>0</v>
      </c>
      <c r="BN1532" s="1001"/>
      <c r="BO1532" s="974"/>
      <c r="BP1532" s="958"/>
      <c r="BQ1532" s="517" t="s">
        <v>52</v>
      </c>
      <c r="BR1532" s="28">
        <f>IF(BR1531="",0,職員設定!N36)</f>
        <v>0</v>
      </c>
      <c r="BS1532" s="1001"/>
      <c r="BT1532" s="974"/>
      <c r="BU1532" s="958"/>
      <c r="BV1532" s="250" t="s">
        <v>52</v>
      </c>
      <c r="BW1532" s="34"/>
      <c r="BX1532" s="1001"/>
      <c r="BY1532" s="974"/>
      <c r="BZ1532" s="958"/>
      <c r="CA1532" s="1080"/>
      <c r="CB1532" s="1022"/>
      <c r="CC1532" s="1028"/>
    </row>
    <row r="1533" spans="1:81" ht="18" customHeight="1" thickBot="1">
      <c r="A1533" s="1180"/>
      <c r="B1533" s="1143"/>
      <c r="C1533" s="1179"/>
      <c r="D1533" s="50" t="s">
        <v>45</v>
      </c>
      <c r="E1533" s="18">
        <f>E1531-E1532</f>
        <v>0</v>
      </c>
      <c r="F1533" s="1001"/>
      <c r="G1533" s="1047"/>
      <c r="H1533" s="1097"/>
      <c r="I1533" s="50" t="s">
        <v>45</v>
      </c>
      <c r="J1533" s="18">
        <f>J1531-J1532</f>
        <v>0</v>
      </c>
      <c r="K1533" s="1001"/>
      <c r="L1533" s="1047"/>
      <c r="M1533" s="1097"/>
      <c r="N1533" s="50" t="s">
        <v>88</v>
      </c>
      <c r="O1533" s="18">
        <f>O1531-O1532</f>
        <v>0</v>
      </c>
      <c r="P1533" s="1001"/>
      <c r="Q1533" s="1047"/>
      <c r="R1533" s="988"/>
      <c r="S1533" s="50" t="s">
        <v>88</v>
      </c>
      <c r="T1533" s="18">
        <f>T1531-T1532</f>
        <v>0</v>
      </c>
      <c r="U1533" s="1001"/>
      <c r="V1533" s="1047"/>
      <c r="W1533" s="988"/>
      <c r="X1533" s="50" t="s">
        <v>88</v>
      </c>
      <c r="Y1533" s="18">
        <f>Y1531-Y1532</f>
        <v>0</v>
      </c>
      <c r="Z1533" s="1001"/>
      <c r="AA1533" s="1047"/>
      <c r="AB1533" s="988"/>
      <c r="AC1533" s="50" t="s">
        <v>88</v>
      </c>
      <c r="AD1533" s="18">
        <f>AD1531-AD1532</f>
        <v>0</v>
      </c>
      <c r="AE1533" s="1001"/>
      <c r="AF1533" s="1047"/>
      <c r="AG1533" s="988"/>
      <c r="AH1533" s="50" t="s">
        <v>88</v>
      </c>
      <c r="AI1533" s="18">
        <f>AI1531-AI1532</f>
        <v>0</v>
      </c>
      <c r="AJ1533" s="1001"/>
      <c r="AK1533" s="1047"/>
      <c r="AL1533" s="988"/>
      <c r="AM1533" s="50" t="s">
        <v>88</v>
      </c>
      <c r="AN1533" s="18">
        <f>AN1531-AN1532</f>
        <v>0</v>
      </c>
      <c r="AO1533" s="1001"/>
      <c r="AP1533" s="1047"/>
      <c r="AQ1533" s="988"/>
      <c r="AR1533" s="50" t="s">
        <v>88</v>
      </c>
      <c r="AS1533" s="18">
        <f>AS1531-AS1532</f>
        <v>0</v>
      </c>
      <c r="AT1533" s="1001"/>
      <c r="AU1533" s="1047"/>
      <c r="AV1533" s="988"/>
      <c r="AW1533" s="50" t="s">
        <v>88</v>
      </c>
      <c r="AX1533" s="18">
        <f>AX1531-AX1532</f>
        <v>0</v>
      </c>
      <c r="AY1533" s="1001"/>
      <c r="AZ1533" s="1047"/>
      <c r="BA1533" s="988"/>
      <c r="BB1533" s="50" t="s">
        <v>88</v>
      </c>
      <c r="BC1533" s="18">
        <f>BC1531-BC1532</f>
        <v>0</v>
      </c>
      <c r="BD1533" s="1001"/>
      <c r="BE1533" s="1047"/>
      <c r="BF1533" s="988"/>
      <c r="BG1533" s="50" t="s">
        <v>88</v>
      </c>
      <c r="BH1533" s="18">
        <f>BH1531-BH1532</f>
        <v>0</v>
      </c>
      <c r="BI1533" s="1001"/>
      <c r="BJ1533" s="1047"/>
      <c r="BK1533" s="988"/>
      <c r="BL1533" s="50" t="s">
        <v>204</v>
      </c>
      <c r="BM1533" s="18">
        <f>BM1531-BM1532</f>
        <v>0</v>
      </c>
      <c r="BN1533" s="1001"/>
      <c r="BO1533" s="975"/>
      <c r="BP1533" s="959"/>
      <c r="BQ1533" s="50" t="s">
        <v>204</v>
      </c>
      <c r="BR1533" s="18">
        <f>BR1531-BR1532</f>
        <v>0</v>
      </c>
      <c r="BS1533" s="1001"/>
      <c r="BT1533" s="975"/>
      <c r="BU1533" s="959"/>
      <c r="BV1533" s="50" t="s">
        <v>204</v>
      </c>
      <c r="BW1533" s="18">
        <f>BW1531-BW1532</f>
        <v>0</v>
      </c>
      <c r="BX1533" s="1001"/>
      <c r="BY1533" s="975"/>
      <c r="BZ1533" s="959"/>
      <c r="CA1533" s="1081"/>
      <c r="CB1533" s="1023"/>
      <c r="CC1533" s="1029">
        <f t="shared" ref="CC1533" si="661">BK1533+BF1533+BA1533+AV1533+AQ1533+AL1533+AG1533+AB1533+W1533+R1533</f>
        <v>0</v>
      </c>
    </row>
    <row r="1534" spans="1:81" ht="18" customHeight="1">
      <c r="A1534" s="1180"/>
      <c r="B1534" s="1143"/>
      <c r="C1534" s="1177" t="str">
        <f>職員設定!$K$7</f>
        <v>名称</v>
      </c>
      <c r="D1534" s="44" t="s">
        <v>48</v>
      </c>
      <c r="E1534" s="32"/>
      <c r="F1534" s="1001"/>
      <c r="G1534" s="1045">
        <f>E1537*F1515-H1534</f>
        <v>0</v>
      </c>
      <c r="H1534" s="1095"/>
      <c r="I1534" s="44" t="s">
        <v>48</v>
      </c>
      <c r="J1534" s="32"/>
      <c r="K1534" s="1001"/>
      <c r="L1534" s="1045">
        <f>J1537*K1515-M1534</f>
        <v>0</v>
      </c>
      <c r="M1534" s="1095"/>
      <c r="N1534" s="44" t="s">
        <v>48</v>
      </c>
      <c r="O1534" s="32"/>
      <c r="P1534" s="1001"/>
      <c r="Q1534" s="1045">
        <f>O1537*P1515-R1534</f>
        <v>0</v>
      </c>
      <c r="R1534" s="986"/>
      <c r="S1534" s="44" t="s">
        <v>48</v>
      </c>
      <c r="T1534" s="32"/>
      <c r="U1534" s="1001"/>
      <c r="V1534" s="1045">
        <f>T1537*U1515-W1534</f>
        <v>0</v>
      </c>
      <c r="W1534" s="986"/>
      <c r="X1534" s="44" t="s">
        <v>48</v>
      </c>
      <c r="Y1534" s="32"/>
      <c r="Z1534" s="1001"/>
      <c r="AA1534" s="1045">
        <f>Y1537*Z1515-AB1534</f>
        <v>0</v>
      </c>
      <c r="AB1534" s="986"/>
      <c r="AC1534" s="44" t="s">
        <v>48</v>
      </c>
      <c r="AD1534" s="32"/>
      <c r="AE1534" s="1001"/>
      <c r="AF1534" s="1045">
        <f>AD1537*AE1515-AG1534</f>
        <v>0</v>
      </c>
      <c r="AG1534" s="986"/>
      <c r="AH1534" s="44" t="s">
        <v>48</v>
      </c>
      <c r="AI1534" s="32"/>
      <c r="AJ1534" s="1001"/>
      <c r="AK1534" s="1045">
        <f>AI1537*AJ1515-AL1534</f>
        <v>0</v>
      </c>
      <c r="AL1534" s="986"/>
      <c r="AM1534" s="44" t="s">
        <v>48</v>
      </c>
      <c r="AN1534" s="32"/>
      <c r="AO1534" s="1001"/>
      <c r="AP1534" s="1045">
        <f>AN1537*AO1515-AQ1534</f>
        <v>0</v>
      </c>
      <c r="AQ1534" s="986"/>
      <c r="AR1534" s="44" t="s">
        <v>48</v>
      </c>
      <c r="AS1534" s="32"/>
      <c r="AT1534" s="1001"/>
      <c r="AU1534" s="1045">
        <f>AS1537*AT1515-AV1534</f>
        <v>0</v>
      </c>
      <c r="AV1534" s="986"/>
      <c r="AW1534" s="44" t="s">
        <v>48</v>
      </c>
      <c r="AX1534" s="32"/>
      <c r="AY1534" s="1001"/>
      <c r="AZ1534" s="1045">
        <f>AX1537*AY1515-BA1534</f>
        <v>0</v>
      </c>
      <c r="BA1534" s="986"/>
      <c r="BB1534" s="44" t="s">
        <v>48</v>
      </c>
      <c r="BC1534" s="32"/>
      <c r="BD1534" s="1001"/>
      <c r="BE1534" s="1045">
        <f>BC1537*BD1515-BF1534</f>
        <v>0</v>
      </c>
      <c r="BF1534" s="986"/>
      <c r="BG1534" s="44" t="s">
        <v>48</v>
      </c>
      <c r="BH1534" s="32"/>
      <c r="BI1534" s="1001"/>
      <c r="BJ1534" s="1045">
        <f>BH1537*BI1515-BK1534</f>
        <v>0</v>
      </c>
      <c r="BK1534" s="986"/>
      <c r="BL1534" s="75"/>
      <c r="BM1534" s="76"/>
      <c r="BN1534" s="1001"/>
      <c r="BO1534" s="976"/>
      <c r="BP1534" s="962"/>
      <c r="BQ1534" s="75"/>
      <c r="BR1534" s="76"/>
      <c r="BS1534" s="1001"/>
      <c r="BT1534" s="976"/>
      <c r="BU1534" s="962"/>
      <c r="BV1534" s="75"/>
      <c r="BW1534" s="76"/>
      <c r="BX1534" s="1001"/>
      <c r="BY1534" s="976"/>
      <c r="BZ1534" s="962"/>
      <c r="CA1534" s="1082">
        <f>BJ1534+BK1534+BE1534+BF1534+AZ1534+BA1534+AU1534+AV1534+AP1534+AQ1534+AK1534+AL1534+AF1534+AG1534+AA1534+AB1534+V1534+W1534+Q1534+R1534+L1534+M1534+G1534+H1534</f>
        <v>0</v>
      </c>
      <c r="CB1534" s="1024">
        <f t="shared" ref="CB1534" si="662">H1534+M1534</f>
        <v>0</v>
      </c>
      <c r="CC1534" s="944">
        <f>BK1534+BF1534+BA1534+AV1534+AQ1534+AL1534+AG1534+AB1534+W1534+R1534</f>
        <v>0</v>
      </c>
    </row>
    <row r="1535" spans="1:81" ht="18" customHeight="1">
      <c r="A1535" s="1180"/>
      <c r="B1535" s="1143"/>
      <c r="C1535" s="1178"/>
      <c r="D1535" s="48" t="s">
        <v>38</v>
      </c>
      <c r="E1535" s="33"/>
      <c r="F1535" s="1001"/>
      <c r="G1535" s="1048"/>
      <c r="H1535" s="1096"/>
      <c r="I1535" s="48" t="s">
        <v>38</v>
      </c>
      <c r="J1535" s="33"/>
      <c r="K1535" s="1001"/>
      <c r="L1535" s="1048"/>
      <c r="M1535" s="1096"/>
      <c r="N1535" s="48" t="s">
        <v>38</v>
      </c>
      <c r="O1535" s="33"/>
      <c r="P1535" s="1001"/>
      <c r="Q1535" s="1048"/>
      <c r="R1535" s="987"/>
      <c r="S1535" s="48" t="s">
        <v>38</v>
      </c>
      <c r="T1535" s="33"/>
      <c r="U1535" s="1001"/>
      <c r="V1535" s="1048"/>
      <c r="W1535" s="987"/>
      <c r="X1535" s="48" t="s">
        <v>38</v>
      </c>
      <c r="Y1535" s="33"/>
      <c r="Z1535" s="1001"/>
      <c r="AA1535" s="1048"/>
      <c r="AB1535" s="987"/>
      <c r="AC1535" s="48" t="s">
        <v>38</v>
      </c>
      <c r="AD1535" s="33"/>
      <c r="AE1535" s="1001"/>
      <c r="AF1535" s="1048"/>
      <c r="AG1535" s="987"/>
      <c r="AH1535" s="48" t="s">
        <v>38</v>
      </c>
      <c r="AI1535" s="33"/>
      <c r="AJ1535" s="1001"/>
      <c r="AK1535" s="1048"/>
      <c r="AL1535" s="987"/>
      <c r="AM1535" s="48" t="s">
        <v>38</v>
      </c>
      <c r="AN1535" s="33"/>
      <c r="AO1535" s="1001"/>
      <c r="AP1535" s="1048"/>
      <c r="AQ1535" s="987"/>
      <c r="AR1535" s="48" t="s">
        <v>38</v>
      </c>
      <c r="AS1535" s="33"/>
      <c r="AT1535" s="1001"/>
      <c r="AU1535" s="1048"/>
      <c r="AV1535" s="987"/>
      <c r="AW1535" s="48" t="s">
        <v>38</v>
      </c>
      <c r="AX1535" s="33"/>
      <c r="AY1535" s="1001"/>
      <c r="AZ1535" s="1048"/>
      <c r="BA1535" s="987"/>
      <c r="BB1535" s="48" t="s">
        <v>38</v>
      </c>
      <c r="BC1535" s="33"/>
      <c r="BD1535" s="1001"/>
      <c r="BE1535" s="1048"/>
      <c r="BF1535" s="987"/>
      <c r="BG1535" s="48" t="s">
        <v>38</v>
      </c>
      <c r="BH1535" s="33"/>
      <c r="BI1535" s="1001"/>
      <c r="BJ1535" s="1048"/>
      <c r="BK1535" s="987"/>
      <c r="BL1535" s="79"/>
      <c r="BM1535" s="80"/>
      <c r="BN1535" s="1001"/>
      <c r="BO1535" s="977"/>
      <c r="BP1535" s="954"/>
      <c r="BQ1535" s="79"/>
      <c r="BR1535" s="80"/>
      <c r="BS1535" s="1001"/>
      <c r="BT1535" s="977"/>
      <c r="BU1535" s="954"/>
      <c r="BV1535" s="79"/>
      <c r="BW1535" s="80"/>
      <c r="BX1535" s="1001"/>
      <c r="BY1535" s="977"/>
      <c r="BZ1535" s="954"/>
      <c r="CA1535" s="1080"/>
      <c r="CB1535" s="1020"/>
      <c r="CC1535" s="945"/>
    </row>
    <row r="1536" spans="1:81" ht="18" customHeight="1">
      <c r="A1536" s="1180"/>
      <c r="B1536" s="1143"/>
      <c r="C1536" s="1178"/>
      <c r="D1536" s="49" t="s">
        <v>44</v>
      </c>
      <c r="E1536" s="34"/>
      <c r="F1536" s="1001"/>
      <c r="G1536" s="1048"/>
      <c r="H1536" s="1096"/>
      <c r="I1536" s="49" t="s">
        <v>44</v>
      </c>
      <c r="J1536" s="34"/>
      <c r="K1536" s="1001"/>
      <c r="L1536" s="1048"/>
      <c r="M1536" s="1096"/>
      <c r="N1536" s="49" t="s">
        <v>44</v>
      </c>
      <c r="O1536" s="34"/>
      <c r="P1536" s="1001"/>
      <c r="Q1536" s="1048"/>
      <c r="R1536" s="987"/>
      <c r="S1536" s="49" t="s">
        <v>44</v>
      </c>
      <c r="T1536" s="34"/>
      <c r="U1536" s="1001"/>
      <c r="V1536" s="1048"/>
      <c r="W1536" s="987"/>
      <c r="X1536" s="49" t="s">
        <v>44</v>
      </c>
      <c r="Y1536" s="34"/>
      <c r="Z1536" s="1001"/>
      <c r="AA1536" s="1048"/>
      <c r="AB1536" s="987"/>
      <c r="AC1536" s="49" t="s">
        <v>44</v>
      </c>
      <c r="AD1536" s="34"/>
      <c r="AE1536" s="1001"/>
      <c r="AF1536" s="1048"/>
      <c r="AG1536" s="987"/>
      <c r="AH1536" s="49" t="s">
        <v>44</v>
      </c>
      <c r="AI1536" s="34"/>
      <c r="AJ1536" s="1001"/>
      <c r="AK1536" s="1048"/>
      <c r="AL1536" s="987"/>
      <c r="AM1536" s="49" t="s">
        <v>44</v>
      </c>
      <c r="AN1536" s="34"/>
      <c r="AO1536" s="1001"/>
      <c r="AP1536" s="1048"/>
      <c r="AQ1536" s="987"/>
      <c r="AR1536" s="49" t="s">
        <v>44</v>
      </c>
      <c r="AS1536" s="34"/>
      <c r="AT1536" s="1001"/>
      <c r="AU1536" s="1048"/>
      <c r="AV1536" s="987"/>
      <c r="AW1536" s="49" t="s">
        <v>44</v>
      </c>
      <c r="AX1536" s="34"/>
      <c r="AY1536" s="1001"/>
      <c r="AZ1536" s="1048"/>
      <c r="BA1536" s="987"/>
      <c r="BB1536" s="49" t="s">
        <v>44</v>
      </c>
      <c r="BC1536" s="34"/>
      <c r="BD1536" s="1001"/>
      <c r="BE1536" s="1048"/>
      <c r="BF1536" s="987"/>
      <c r="BG1536" s="49" t="s">
        <v>44</v>
      </c>
      <c r="BH1536" s="34"/>
      <c r="BI1536" s="1001"/>
      <c r="BJ1536" s="1048"/>
      <c r="BK1536" s="987"/>
      <c r="BL1536" s="72"/>
      <c r="BM1536" s="28"/>
      <c r="BN1536" s="1001"/>
      <c r="BO1536" s="977"/>
      <c r="BP1536" s="954"/>
      <c r="BQ1536" s="72"/>
      <c r="BR1536" s="28"/>
      <c r="BS1536" s="1001"/>
      <c r="BT1536" s="977"/>
      <c r="BU1536" s="954"/>
      <c r="BV1536" s="72"/>
      <c r="BW1536" s="28"/>
      <c r="BX1536" s="1001"/>
      <c r="BY1536" s="977"/>
      <c r="BZ1536" s="954"/>
      <c r="CA1536" s="1080"/>
      <c r="CB1536" s="1020"/>
      <c r="CC1536" s="945"/>
    </row>
    <row r="1537" spans="1:81" ht="18" customHeight="1" thickBot="1">
      <c r="A1537" s="1180"/>
      <c r="B1537" s="1143"/>
      <c r="C1537" s="1179"/>
      <c r="D1537" s="50" t="s">
        <v>45</v>
      </c>
      <c r="E1537" s="18">
        <f>E1535-E1536</f>
        <v>0</v>
      </c>
      <c r="F1537" s="1001"/>
      <c r="G1537" s="1049"/>
      <c r="H1537" s="1097"/>
      <c r="I1537" s="50" t="s">
        <v>45</v>
      </c>
      <c r="J1537" s="18">
        <f>J1535-J1536</f>
        <v>0</v>
      </c>
      <c r="K1537" s="1001"/>
      <c r="L1537" s="1049"/>
      <c r="M1537" s="1097"/>
      <c r="N1537" s="50" t="s">
        <v>88</v>
      </c>
      <c r="O1537" s="18">
        <f>O1535-O1536</f>
        <v>0</v>
      </c>
      <c r="P1537" s="1001"/>
      <c r="Q1537" s="1049"/>
      <c r="R1537" s="988"/>
      <c r="S1537" s="50" t="s">
        <v>88</v>
      </c>
      <c r="T1537" s="18">
        <f>T1535-T1536</f>
        <v>0</v>
      </c>
      <c r="U1537" s="1001"/>
      <c r="V1537" s="1049"/>
      <c r="W1537" s="988"/>
      <c r="X1537" s="50" t="s">
        <v>88</v>
      </c>
      <c r="Y1537" s="18">
        <f>Y1535-Y1536</f>
        <v>0</v>
      </c>
      <c r="Z1537" s="1001"/>
      <c r="AA1537" s="1049"/>
      <c r="AB1537" s="988"/>
      <c r="AC1537" s="50" t="s">
        <v>88</v>
      </c>
      <c r="AD1537" s="18">
        <f>AD1535-AD1536</f>
        <v>0</v>
      </c>
      <c r="AE1537" s="1001"/>
      <c r="AF1537" s="1049"/>
      <c r="AG1537" s="988"/>
      <c r="AH1537" s="50" t="s">
        <v>88</v>
      </c>
      <c r="AI1537" s="18">
        <f>AI1535-AI1536</f>
        <v>0</v>
      </c>
      <c r="AJ1537" s="1001"/>
      <c r="AK1537" s="1049"/>
      <c r="AL1537" s="988"/>
      <c r="AM1537" s="50" t="s">
        <v>88</v>
      </c>
      <c r="AN1537" s="18">
        <f>AN1535-AN1536</f>
        <v>0</v>
      </c>
      <c r="AO1537" s="1001"/>
      <c r="AP1537" s="1049"/>
      <c r="AQ1537" s="988"/>
      <c r="AR1537" s="50" t="s">
        <v>88</v>
      </c>
      <c r="AS1537" s="18">
        <f>AS1535-AS1536</f>
        <v>0</v>
      </c>
      <c r="AT1537" s="1001"/>
      <c r="AU1537" s="1049"/>
      <c r="AV1537" s="988"/>
      <c r="AW1537" s="50" t="s">
        <v>88</v>
      </c>
      <c r="AX1537" s="18">
        <f>AX1535-AX1536</f>
        <v>0</v>
      </c>
      <c r="AY1537" s="1001"/>
      <c r="AZ1537" s="1049"/>
      <c r="BA1537" s="988"/>
      <c r="BB1537" s="50" t="s">
        <v>88</v>
      </c>
      <c r="BC1537" s="18">
        <f>BC1535-BC1536</f>
        <v>0</v>
      </c>
      <c r="BD1537" s="1001"/>
      <c r="BE1537" s="1049"/>
      <c r="BF1537" s="988"/>
      <c r="BG1537" s="50" t="s">
        <v>88</v>
      </c>
      <c r="BH1537" s="18">
        <f>BH1535-BH1536</f>
        <v>0</v>
      </c>
      <c r="BI1537" s="1001"/>
      <c r="BJ1537" s="1049"/>
      <c r="BK1537" s="988"/>
      <c r="BL1537" s="81"/>
      <c r="BM1537" s="78"/>
      <c r="BN1537" s="1001"/>
      <c r="BO1537" s="978"/>
      <c r="BP1537" s="955"/>
      <c r="BQ1537" s="81"/>
      <c r="BR1537" s="78"/>
      <c r="BS1537" s="1001"/>
      <c r="BT1537" s="978"/>
      <c r="BU1537" s="955"/>
      <c r="BV1537" s="81"/>
      <c r="BW1537" s="78"/>
      <c r="BX1537" s="1001"/>
      <c r="BY1537" s="978"/>
      <c r="BZ1537" s="955"/>
      <c r="CA1537" s="1081"/>
      <c r="CB1537" s="1021"/>
      <c r="CC1537" s="945">
        <f t="shared" ref="CC1537:CC1557" si="663">BK1537+BF1537+BA1537+AV1537+AQ1537+AL1537+AG1537+AB1537+W1537+R1537</f>
        <v>0</v>
      </c>
    </row>
    <row r="1538" spans="1:81" ht="18" customHeight="1" thickBot="1">
      <c r="A1538" s="1180"/>
      <c r="B1538" s="1143"/>
      <c r="C1538" s="1145" t="s">
        <v>41</v>
      </c>
      <c r="D1538" s="44" t="s">
        <v>118</v>
      </c>
      <c r="E1538" s="35"/>
      <c r="F1538" s="1001"/>
      <c r="G1538" s="1045">
        <f>E1541*F1515-H1538</f>
        <v>0</v>
      </c>
      <c r="H1538" s="1095"/>
      <c r="I1538" s="44" t="s">
        <v>118</v>
      </c>
      <c r="J1538" s="35"/>
      <c r="K1538" s="1001"/>
      <c r="L1538" s="1045">
        <f>J1541*K1515-M1538</f>
        <v>0</v>
      </c>
      <c r="M1538" s="1095"/>
      <c r="N1538" s="44" t="s">
        <v>119</v>
      </c>
      <c r="O1538" s="35">
        <v>0.16600000000000001</v>
      </c>
      <c r="P1538" s="1001"/>
      <c r="Q1538" s="1045">
        <f>O1541*P1515-R1538</f>
        <v>9</v>
      </c>
      <c r="R1538" s="961">
        <f>IF(O1538="",0,ROUND(SUM(R1515:R1529)*O1538*P1515/職員設定!$C$7,0))</f>
        <v>0</v>
      </c>
      <c r="S1538" s="44" t="s">
        <v>119</v>
      </c>
      <c r="T1538" s="35"/>
      <c r="U1538" s="1001"/>
      <c r="V1538" s="1045">
        <f>T1541*U1515-W1538</f>
        <v>0</v>
      </c>
      <c r="W1538" s="961">
        <f>IF(T1538="",0,ROUND(SUM(W1515:W1529)*T1538*U1515/職員設定!$C$7,0))</f>
        <v>0</v>
      </c>
      <c r="X1538" s="44" t="s">
        <v>119</v>
      </c>
      <c r="Y1538" s="35">
        <v>5</v>
      </c>
      <c r="Z1538" s="1001"/>
      <c r="AA1538" s="1045">
        <f>Y1541*Z1515-AB1538</f>
        <v>236.5</v>
      </c>
      <c r="AB1538" s="961">
        <f>IF(Y1538="",0,ROUND(SUM(AB1515:AB1529)*Y1538/職員設定!$C$7,0))</f>
        <v>15</v>
      </c>
      <c r="AC1538" s="44" t="s">
        <v>119</v>
      </c>
      <c r="AD1538" s="35"/>
      <c r="AE1538" s="1001"/>
      <c r="AF1538" s="1045">
        <f>AD1541*AE1515-AG1538</f>
        <v>0</v>
      </c>
      <c r="AG1538" s="961">
        <f>IF(AD1538="",0,ROUND(SUM(AG1515:AG1529)*AD1538*AE1515/職員設定!$C$7,0))</f>
        <v>0</v>
      </c>
      <c r="AH1538" s="44" t="s">
        <v>119</v>
      </c>
      <c r="AI1538" s="35">
        <v>17</v>
      </c>
      <c r="AJ1538" s="1001"/>
      <c r="AK1538" s="1045">
        <f>AI1541*AJ1515-AL1538</f>
        <v>830.5</v>
      </c>
      <c r="AL1538" s="961">
        <f>IF(AI1538="",0,ROUND(SUM(AL1515:AL1529)*AI1538*AJ1515/職員設定!$C$7,0))</f>
        <v>25</v>
      </c>
      <c r="AM1538" s="44" t="s">
        <v>119</v>
      </c>
      <c r="AN1538" s="35"/>
      <c r="AO1538" s="1001"/>
      <c r="AP1538" s="1045">
        <f>AN1541*AO1515-AQ1538</f>
        <v>0</v>
      </c>
      <c r="AQ1538" s="961">
        <f>IF(AN1538="",0,ROUND(SUM(AQ1515:AQ1529)*AN1538*AO1515/職員設定!$C$7,0))</f>
        <v>0</v>
      </c>
      <c r="AR1538" s="44" t="s">
        <v>119</v>
      </c>
      <c r="AS1538" s="35"/>
      <c r="AT1538" s="1001"/>
      <c r="AU1538" s="1045">
        <f>AS1541*AT1515-AV1538</f>
        <v>0</v>
      </c>
      <c r="AV1538" s="961">
        <f>IF(AS1538="",0,ROUND(SUM(AV1515:AV1529)*AS1538*AT1515/職員設定!$C$7,0))</f>
        <v>0</v>
      </c>
      <c r="AW1538" s="44" t="s">
        <v>119</v>
      </c>
      <c r="AX1538" s="35"/>
      <c r="AY1538" s="1001"/>
      <c r="AZ1538" s="1045">
        <f>AX1541*AY1515-BA1538</f>
        <v>0</v>
      </c>
      <c r="BA1538" s="961">
        <f>IF(AX1538="",0,ROUND(SUM(BA1515:BA1529)*AX1538*AY1515/職員設定!$C$7,0))</f>
        <v>0</v>
      </c>
      <c r="BB1538" s="44" t="s">
        <v>119</v>
      </c>
      <c r="BC1538" s="35"/>
      <c r="BD1538" s="1001"/>
      <c r="BE1538" s="1045">
        <f>BC1541*BD1515-BF1538</f>
        <v>0</v>
      </c>
      <c r="BF1538" s="961">
        <f>IF(BC1538="",0,ROUND(SUM(BF1515:BF1529)*BC1538*BD1515/職員設定!$C$7,0))</f>
        <v>0</v>
      </c>
      <c r="BG1538" s="44" t="s">
        <v>119</v>
      </c>
      <c r="BH1538" s="35"/>
      <c r="BI1538" s="1001"/>
      <c r="BJ1538" s="1045">
        <f>BH1541*BI1515-BK1538</f>
        <v>0</v>
      </c>
      <c r="BK1538" s="961">
        <f>IF(BH1538="",0,ROUND(SUM(BK1515:BK1529)*BH1538*BI1515/職員設定!$C$7,0))</f>
        <v>0</v>
      </c>
      <c r="BL1538" s="75"/>
      <c r="BM1538" s="82"/>
      <c r="BN1538" s="1001"/>
      <c r="BO1538" s="966"/>
      <c r="BP1538" s="953"/>
      <c r="BQ1538" s="75"/>
      <c r="BR1538" s="82"/>
      <c r="BS1538" s="1001"/>
      <c r="BT1538" s="966"/>
      <c r="BU1538" s="953"/>
      <c r="BV1538" s="75"/>
      <c r="BW1538" s="82"/>
      <c r="BX1538" s="1001"/>
      <c r="BY1538" s="966"/>
      <c r="BZ1538" s="953"/>
      <c r="CA1538" s="1082">
        <f t="shared" ref="CA1538" si="664">BJ1538+BK1538+BE1538+BF1538+AZ1538+BA1538+AU1538+AV1538+AP1538+AQ1538+AK1538+AL1538+AF1538+AG1538+AA1538+AB1538+V1538+W1538+Q1538+R1538+L1538+M1538+G1538+H1538</f>
        <v>1116</v>
      </c>
      <c r="CB1538" s="1024">
        <f t="shared" ref="CB1538" si="665">H1538+M1538</f>
        <v>0</v>
      </c>
      <c r="CC1538" s="946">
        <f>BK1538+BF1538+BA1538+AV1538+AQ1538+AL1538+AG1538+AB1538+W1538+R1538</f>
        <v>40</v>
      </c>
    </row>
    <row r="1539" spans="1:81" ht="18" customHeight="1" thickBot="1">
      <c r="A1539" s="1180"/>
      <c r="B1539" s="1143"/>
      <c r="C1539" s="1146"/>
      <c r="D1539" s="48" t="s">
        <v>38</v>
      </c>
      <c r="E1539" s="33"/>
      <c r="F1539" s="1001"/>
      <c r="G1539" s="1046"/>
      <c r="H1539" s="1096"/>
      <c r="I1539" s="48" t="s">
        <v>38</v>
      </c>
      <c r="J1539" s="33"/>
      <c r="K1539" s="1001"/>
      <c r="L1539" s="1046"/>
      <c r="M1539" s="1096"/>
      <c r="N1539" s="48" t="s">
        <v>38</v>
      </c>
      <c r="O1539" s="33">
        <v>244</v>
      </c>
      <c r="P1539" s="1001"/>
      <c r="Q1539" s="1046"/>
      <c r="R1539" s="979"/>
      <c r="S1539" s="48" t="s">
        <v>38</v>
      </c>
      <c r="T1539" s="33"/>
      <c r="U1539" s="1001"/>
      <c r="V1539" s="1046"/>
      <c r="W1539" s="979"/>
      <c r="X1539" s="48" t="s">
        <v>38</v>
      </c>
      <c r="Y1539" s="33">
        <v>7323</v>
      </c>
      <c r="Z1539" s="1001"/>
      <c r="AA1539" s="1046"/>
      <c r="AB1539" s="979"/>
      <c r="AC1539" s="48" t="s">
        <v>38</v>
      </c>
      <c r="AD1539" s="33"/>
      <c r="AE1539" s="1001"/>
      <c r="AF1539" s="1046"/>
      <c r="AG1539" s="979"/>
      <c r="AH1539" s="48" t="s">
        <v>38</v>
      </c>
      <c r="AI1539" s="33">
        <v>24899</v>
      </c>
      <c r="AJ1539" s="1001"/>
      <c r="AK1539" s="1046"/>
      <c r="AL1539" s="979"/>
      <c r="AM1539" s="48" t="s">
        <v>38</v>
      </c>
      <c r="AN1539" s="33"/>
      <c r="AO1539" s="1001"/>
      <c r="AP1539" s="1046"/>
      <c r="AQ1539" s="979"/>
      <c r="AR1539" s="48" t="s">
        <v>38</v>
      </c>
      <c r="AS1539" s="33"/>
      <c r="AT1539" s="1001"/>
      <c r="AU1539" s="1046"/>
      <c r="AV1539" s="979"/>
      <c r="AW1539" s="48" t="s">
        <v>38</v>
      </c>
      <c r="AX1539" s="33"/>
      <c r="AY1539" s="1001"/>
      <c r="AZ1539" s="1046"/>
      <c r="BA1539" s="979"/>
      <c r="BB1539" s="48" t="s">
        <v>38</v>
      </c>
      <c r="BC1539" s="33"/>
      <c r="BD1539" s="1001"/>
      <c r="BE1539" s="1046"/>
      <c r="BF1539" s="979"/>
      <c r="BG1539" s="48" t="s">
        <v>38</v>
      </c>
      <c r="BH1539" s="33"/>
      <c r="BI1539" s="1001"/>
      <c r="BJ1539" s="1046"/>
      <c r="BK1539" s="979"/>
      <c r="BL1539" s="79"/>
      <c r="BM1539" s="80"/>
      <c r="BN1539" s="1001"/>
      <c r="BO1539" s="967"/>
      <c r="BP1539" s="954"/>
      <c r="BQ1539" s="79"/>
      <c r="BR1539" s="80"/>
      <c r="BS1539" s="1001"/>
      <c r="BT1539" s="967"/>
      <c r="BU1539" s="954"/>
      <c r="BV1539" s="79"/>
      <c r="BW1539" s="80"/>
      <c r="BX1539" s="1001"/>
      <c r="BY1539" s="967"/>
      <c r="BZ1539" s="954"/>
      <c r="CA1539" s="1004"/>
      <c r="CB1539" s="1020"/>
      <c r="CC1539" s="946"/>
    </row>
    <row r="1540" spans="1:81" s="230" customFormat="1" ht="18" customHeight="1" thickBot="1">
      <c r="A1540" s="1180"/>
      <c r="B1540" s="1143"/>
      <c r="C1540" s="1146"/>
      <c r="D1540" s="468" t="s">
        <v>46</v>
      </c>
      <c r="E1540" s="6">
        <f>ROUND(E1538*職員設定!O36,0)</f>
        <v>0</v>
      </c>
      <c r="F1540" s="1001"/>
      <c r="G1540" s="1046"/>
      <c r="H1540" s="1096"/>
      <c r="I1540" s="468" t="s">
        <v>46</v>
      </c>
      <c r="J1540" s="6">
        <f>ROUND(J1538*職員設定!O36,0)</f>
        <v>0</v>
      </c>
      <c r="K1540" s="1001"/>
      <c r="L1540" s="1046"/>
      <c r="M1540" s="1096"/>
      <c r="N1540" s="468" t="s">
        <v>46</v>
      </c>
      <c r="O1540" s="6">
        <f>ROUND(O1538*職員設定!$O$36,0)</f>
        <v>226</v>
      </c>
      <c r="P1540" s="1001"/>
      <c r="Q1540" s="1046"/>
      <c r="R1540" s="979"/>
      <c r="S1540" s="468" t="s">
        <v>46</v>
      </c>
      <c r="T1540" s="6">
        <f>ROUND(T1538*職員設定!$O$36,0)</f>
        <v>0</v>
      </c>
      <c r="U1540" s="1001"/>
      <c r="V1540" s="1046"/>
      <c r="W1540" s="979"/>
      <c r="X1540" s="468" t="s">
        <v>46</v>
      </c>
      <c r="Y1540" s="6">
        <f>ROUND(Y1538*職員設定!$O$36,0)</f>
        <v>6820</v>
      </c>
      <c r="Z1540" s="1001"/>
      <c r="AA1540" s="1046"/>
      <c r="AB1540" s="979"/>
      <c r="AC1540" s="468" t="s">
        <v>46</v>
      </c>
      <c r="AD1540" s="6">
        <f>ROUND(AD1538*職員設定!$O$36,0)</f>
        <v>0</v>
      </c>
      <c r="AE1540" s="1001"/>
      <c r="AF1540" s="1046"/>
      <c r="AG1540" s="979"/>
      <c r="AH1540" s="468" t="s">
        <v>46</v>
      </c>
      <c r="AI1540" s="6">
        <f>ROUND(AI1538*職員設定!$O$36,0)</f>
        <v>23188</v>
      </c>
      <c r="AJ1540" s="1001"/>
      <c r="AK1540" s="1046"/>
      <c r="AL1540" s="979"/>
      <c r="AM1540" s="468" t="s">
        <v>46</v>
      </c>
      <c r="AN1540" s="6">
        <f>ROUND(AN1538*職員設定!$O$36,0)</f>
        <v>0</v>
      </c>
      <c r="AO1540" s="1001"/>
      <c r="AP1540" s="1046"/>
      <c r="AQ1540" s="979"/>
      <c r="AR1540" s="468" t="s">
        <v>46</v>
      </c>
      <c r="AS1540" s="6">
        <f>ROUND(AS1538*職員設定!$O$36,0)</f>
        <v>0</v>
      </c>
      <c r="AT1540" s="1001"/>
      <c r="AU1540" s="1046"/>
      <c r="AV1540" s="979"/>
      <c r="AW1540" s="468" t="s">
        <v>46</v>
      </c>
      <c r="AX1540" s="6">
        <f>ROUND(AX1538*職員設定!$O$36,0)</f>
        <v>0</v>
      </c>
      <c r="AY1540" s="1001"/>
      <c r="AZ1540" s="1046"/>
      <c r="BA1540" s="979"/>
      <c r="BB1540" s="468" t="s">
        <v>46</v>
      </c>
      <c r="BC1540" s="6">
        <f>ROUND(BC1538*職員設定!$O$36,0)</f>
        <v>0</v>
      </c>
      <c r="BD1540" s="1001"/>
      <c r="BE1540" s="1046"/>
      <c r="BF1540" s="979"/>
      <c r="BG1540" s="468" t="s">
        <v>46</v>
      </c>
      <c r="BH1540" s="6">
        <f>ROUND(BH1538*職員設定!$O$36,0)</f>
        <v>0</v>
      </c>
      <c r="BI1540" s="1001"/>
      <c r="BJ1540" s="1046"/>
      <c r="BK1540" s="979"/>
      <c r="BL1540" s="434"/>
      <c r="BM1540" s="28"/>
      <c r="BN1540" s="1001"/>
      <c r="BO1540" s="967"/>
      <c r="BP1540" s="954"/>
      <c r="BQ1540" s="434"/>
      <c r="BR1540" s="28"/>
      <c r="BS1540" s="1001"/>
      <c r="BT1540" s="967"/>
      <c r="BU1540" s="954"/>
      <c r="BV1540" s="434"/>
      <c r="BW1540" s="28"/>
      <c r="BX1540" s="1001"/>
      <c r="BY1540" s="967"/>
      <c r="BZ1540" s="954"/>
      <c r="CA1540" s="1004"/>
      <c r="CB1540" s="1020"/>
      <c r="CC1540" s="946"/>
    </row>
    <row r="1541" spans="1:81" ht="18" customHeight="1" thickBot="1">
      <c r="A1541" s="1180"/>
      <c r="B1541" s="1143"/>
      <c r="C1541" s="1147"/>
      <c r="D1541" s="52" t="s">
        <v>47</v>
      </c>
      <c r="E1541" s="19">
        <f>E1539-E1540</f>
        <v>0</v>
      </c>
      <c r="F1541" s="1001"/>
      <c r="G1541" s="1047"/>
      <c r="H1541" s="1097"/>
      <c r="I1541" s="52" t="s">
        <v>47</v>
      </c>
      <c r="J1541" s="19">
        <f>J1539-J1540</f>
        <v>0</v>
      </c>
      <c r="K1541" s="1001"/>
      <c r="L1541" s="1047"/>
      <c r="M1541" s="1097"/>
      <c r="N1541" s="52" t="s">
        <v>89</v>
      </c>
      <c r="O1541" s="19">
        <f>O1539-O1540</f>
        <v>18</v>
      </c>
      <c r="P1541" s="1001"/>
      <c r="Q1541" s="1047"/>
      <c r="R1541" s="980"/>
      <c r="S1541" s="52" t="s">
        <v>89</v>
      </c>
      <c r="T1541" s="19">
        <f>T1539-T1540</f>
        <v>0</v>
      </c>
      <c r="U1541" s="1001"/>
      <c r="V1541" s="1047"/>
      <c r="W1541" s="980"/>
      <c r="X1541" s="52" t="s">
        <v>89</v>
      </c>
      <c r="Y1541" s="19">
        <f>Y1539-Y1540</f>
        <v>503</v>
      </c>
      <c r="Z1541" s="1001"/>
      <c r="AA1541" s="1047"/>
      <c r="AB1541" s="980"/>
      <c r="AC1541" s="52" t="s">
        <v>89</v>
      </c>
      <c r="AD1541" s="19">
        <f>AD1539-AD1540</f>
        <v>0</v>
      </c>
      <c r="AE1541" s="1001"/>
      <c r="AF1541" s="1047"/>
      <c r="AG1541" s="980"/>
      <c r="AH1541" s="52" t="s">
        <v>89</v>
      </c>
      <c r="AI1541" s="19">
        <f>AI1539-AI1540</f>
        <v>1711</v>
      </c>
      <c r="AJ1541" s="1001"/>
      <c r="AK1541" s="1047"/>
      <c r="AL1541" s="980"/>
      <c r="AM1541" s="52" t="s">
        <v>89</v>
      </c>
      <c r="AN1541" s="19">
        <f>AN1539-AN1540</f>
        <v>0</v>
      </c>
      <c r="AO1541" s="1001"/>
      <c r="AP1541" s="1047"/>
      <c r="AQ1541" s="980"/>
      <c r="AR1541" s="52" t="s">
        <v>89</v>
      </c>
      <c r="AS1541" s="19">
        <f>AS1539-AS1540</f>
        <v>0</v>
      </c>
      <c r="AT1541" s="1001"/>
      <c r="AU1541" s="1047"/>
      <c r="AV1541" s="980"/>
      <c r="AW1541" s="52" t="s">
        <v>89</v>
      </c>
      <c r="AX1541" s="19">
        <f>AX1539-AX1540</f>
        <v>0</v>
      </c>
      <c r="AY1541" s="1001"/>
      <c r="AZ1541" s="1047"/>
      <c r="BA1541" s="980"/>
      <c r="BB1541" s="52" t="s">
        <v>89</v>
      </c>
      <c r="BC1541" s="19">
        <f>BC1539-BC1540</f>
        <v>0</v>
      </c>
      <c r="BD1541" s="1001"/>
      <c r="BE1541" s="1047"/>
      <c r="BF1541" s="980"/>
      <c r="BG1541" s="52" t="s">
        <v>89</v>
      </c>
      <c r="BH1541" s="19">
        <f>BH1539-BH1540</f>
        <v>0</v>
      </c>
      <c r="BI1541" s="1001"/>
      <c r="BJ1541" s="1047"/>
      <c r="BK1541" s="980"/>
      <c r="BL1541" s="83"/>
      <c r="BM1541" s="84"/>
      <c r="BN1541" s="1001"/>
      <c r="BO1541" s="968"/>
      <c r="BP1541" s="955"/>
      <c r="BQ1541" s="83"/>
      <c r="BR1541" s="84"/>
      <c r="BS1541" s="1001"/>
      <c r="BT1541" s="968"/>
      <c r="BU1541" s="955"/>
      <c r="BV1541" s="83"/>
      <c r="BW1541" s="84"/>
      <c r="BX1541" s="1001"/>
      <c r="BY1541" s="968"/>
      <c r="BZ1541" s="955"/>
      <c r="CA1541" s="1005"/>
      <c r="CB1541" s="1021"/>
      <c r="CC1541" s="946">
        <f t="shared" si="663"/>
        <v>0</v>
      </c>
    </row>
    <row r="1542" spans="1:81" ht="18" customHeight="1" thickBot="1">
      <c r="A1542" s="1180"/>
      <c r="B1542" s="1143"/>
      <c r="C1542" s="1145" t="s">
        <v>42</v>
      </c>
      <c r="D1542" s="44" t="s">
        <v>5</v>
      </c>
      <c r="E1542" s="35">
        <v>1.1659999999999999</v>
      </c>
      <c r="F1542" s="1001"/>
      <c r="G1542" s="1045">
        <f>E1545*F1515-H1542</f>
        <v>63</v>
      </c>
      <c r="H1542" s="1095">
        <v>11</v>
      </c>
      <c r="I1542" s="44" t="s">
        <v>5</v>
      </c>
      <c r="J1542" s="35">
        <v>0.91600000000000004</v>
      </c>
      <c r="K1542" s="1001"/>
      <c r="L1542" s="1045">
        <f>J1545*K1515-M1542</f>
        <v>54</v>
      </c>
      <c r="M1542" s="1095">
        <v>4</v>
      </c>
      <c r="N1542" s="44" t="s">
        <v>5</v>
      </c>
      <c r="O1542" s="35"/>
      <c r="P1542" s="1001"/>
      <c r="Q1542" s="1045">
        <f>O1545*P1515-R1542</f>
        <v>0</v>
      </c>
      <c r="R1542" s="961">
        <f>IF(O1542="",0,ROUND(SUM(R1515:R1529)*O1542*P1515*1.25/職員設定!$C$7,0))</f>
        <v>0</v>
      </c>
      <c r="S1542" s="44" t="s">
        <v>5</v>
      </c>
      <c r="T1542" s="35"/>
      <c r="U1542" s="1001"/>
      <c r="V1542" s="1045">
        <f>T1545*U1515-W1542</f>
        <v>0</v>
      </c>
      <c r="W1542" s="961">
        <f>IF(T1542="",0,ROUND(SUM(W1515:W1529)*T1542*U1515*1.25/職員設定!$C$7,0))</f>
        <v>0</v>
      </c>
      <c r="X1542" s="44" t="s">
        <v>5</v>
      </c>
      <c r="Y1542" s="35"/>
      <c r="Z1542" s="1001"/>
      <c r="AA1542" s="1045">
        <f>Y1545*Z1515-AB1542</f>
        <v>0</v>
      </c>
      <c r="AB1542" s="961">
        <f>IF(Y1542="",0,ROUND(SUM(AB1515:AB1529)*Y1542*Z1515*1.25/職員設定!$C$7,0))</f>
        <v>0</v>
      </c>
      <c r="AC1542" s="44" t="s">
        <v>5</v>
      </c>
      <c r="AD1542" s="35"/>
      <c r="AE1542" s="1001"/>
      <c r="AF1542" s="1045">
        <f>AD1545*AE1515-AG1542</f>
        <v>0</v>
      </c>
      <c r="AG1542" s="961">
        <f>IF(AD1542="",0,ROUND(SUM(AG1515:AG1529)*AD1542*AE1515*1.25/職員設定!$C$7,0))</f>
        <v>0</v>
      </c>
      <c r="AH1542" s="44" t="s">
        <v>5</v>
      </c>
      <c r="AI1542" s="35">
        <v>2.1659999999999999</v>
      </c>
      <c r="AJ1542" s="1001"/>
      <c r="AK1542" s="1045">
        <f>AI1545*AJ1515-AL1542</f>
        <v>136</v>
      </c>
      <c r="AL1542" s="961">
        <f>IF(AI1542="",0,ROUND(SUM(AL1515:AL1529)*AI1542*AJ1515*1.25/職員設定!$C$7,0))</f>
        <v>4</v>
      </c>
      <c r="AM1542" s="44" t="s">
        <v>5</v>
      </c>
      <c r="AN1542" s="35"/>
      <c r="AO1542" s="1001"/>
      <c r="AP1542" s="1045">
        <f>AN1545*AO1515-AQ1542</f>
        <v>0</v>
      </c>
      <c r="AQ1542" s="961">
        <f>IF(AN1542="",0,ROUND(SUM(AQ1515:AQ1529)*AN1542*AO1515*1.25/職員設定!$C$7,0))</f>
        <v>0</v>
      </c>
      <c r="AR1542" s="44" t="s">
        <v>5</v>
      </c>
      <c r="AS1542" s="35"/>
      <c r="AT1542" s="1001"/>
      <c r="AU1542" s="1045">
        <f>AS1545*AT1515-AV1542</f>
        <v>0</v>
      </c>
      <c r="AV1542" s="961">
        <f>IF(AS1542="",0,ROUND(SUM(AV1515:AV1529)*AS1542*AT1515*1.25/職員設定!$C$7,0))</f>
        <v>0</v>
      </c>
      <c r="AW1542" s="44" t="s">
        <v>5</v>
      </c>
      <c r="AX1542" s="35"/>
      <c r="AY1542" s="1001"/>
      <c r="AZ1542" s="1045">
        <f>AX1545*AY1515-BA1542</f>
        <v>0</v>
      </c>
      <c r="BA1542" s="961">
        <f>IF(AX1542="",0,ROUND(SUM(BA1515:BA1529)*AX1542*AY1515*1.25/職員設定!$C$7,0))</f>
        <v>0</v>
      </c>
      <c r="BB1542" s="44" t="s">
        <v>5</v>
      </c>
      <c r="BC1542" s="35"/>
      <c r="BD1542" s="1001"/>
      <c r="BE1542" s="1045">
        <f>BC1545*BD1515-BF1542</f>
        <v>0</v>
      </c>
      <c r="BF1542" s="961">
        <f>IF(BC1542="",0,ROUND(SUM(BF1515:BF1529)*BC1542*BD1515*1.25/職員設定!$C$7,0))</f>
        <v>0</v>
      </c>
      <c r="BG1542" s="44" t="s">
        <v>5</v>
      </c>
      <c r="BH1542" s="35"/>
      <c r="BI1542" s="1001"/>
      <c r="BJ1542" s="1045">
        <f>BH1545*BI1515-BK1542</f>
        <v>0</v>
      </c>
      <c r="BK1542" s="961">
        <f>IF(BH1542="",0,ROUND(SUM(BK1515:BK1529)*BH1542*BI1515*1.25/職員設定!$C$7,0))</f>
        <v>0</v>
      </c>
      <c r="BL1542" s="75"/>
      <c r="BM1542" s="82"/>
      <c r="BN1542" s="1001"/>
      <c r="BO1542" s="966"/>
      <c r="BP1542" s="953"/>
      <c r="BQ1542" s="75"/>
      <c r="BR1542" s="82"/>
      <c r="BS1542" s="1001"/>
      <c r="BT1542" s="966"/>
      <c r="BU1542" s="953"/>
      <c r="BV1542" s="75"/>
      <c r="BW1542" s="82"/>
      <c r="BX1542" s="1001"/>
      <c r="BY1542" s="966"/>
      <c r="BZ1542" s="953"/>
      <c r="CA1542" s="1082">
        <f t="shared" ref="CA1542" si="666">BJ1542+BK1542+BE1542+BF1542+AZ1542+BA1542+AU1542+AV1542+AP1542+AQ1542+AK1542+AL1542+AF1542+AG1542+AA1542+AB1542+V1542+W1542+Q1542+R1542+L1542+M1542+G1542+H1542</f>
        <v>272</v>
      </c>
      <c r="CB1542" s="1024">
        <f t="shared" ref="CB1542" si="667">H1542+M1542</f>
        <v>15</v>
      </c>
      <c r="CC1542" s="946">
        <f>BK1542+BF1542+BA1542+AV1542+AQ1542+AL1542+AG1542+AB1542+W1542+R1542</f>
        <v>4</v>
      </c>
    </row>
    <row r="1543" spans="1:81" ht="18" customHeight="1" thickBot="1">
      <c r="A1543" s="1180"/>
      <c r="B1543" s="1143"/>
      <c r="C1543" s="1146"/>
      <c r="D1543" s="48" t="s">
        <v>38</v>
      </c>
      <c r="E1543" s="33">
        <v>2136</v>
      </c>
      <c r="F1543" s="1001"/>
      <c r="G1543" s="1046"/>
      <c r="H1543" s="1096"/>
      <c r="I1543" s="48" t="s">
        <v>38</v>
      </c>
      <c r="J1543" s="33">
        <v>1678</v>
      </c>
      <c r="K1543" s="1001"/>
      <c r="L1543" s="1046"/>
      <c r="M1543" s="1096"/>
      <c r="N1543" s="48" t="s">
        <v>38</v>
      </c>
      <c r="O1543" s="33"/>
      <c r="P1543" s="1001"/>
      <c r="Q1543" s="1046"/>
      <c r="R1543" s="979"/>
      <c r="S1543" s="48" t="s">
        <v>38</v>
      </c>
      <c r="T1543" s="33"/>
      <c r="U1543" s="1001"/>
      <c r="V1543" s="1046"/>
      <c r="W1543" s="979"/>
      <c r="X1543" s="48" t="s">
        <v>38</v>
      </c>
      <c r="Y1543" s="33"/>
      <c r="Z1543" s="1001"/>
      <c r="AA1543" s="1046"/>
      <c r="AB1543" s="979"/>
      <c r="AC1543" s="48" t="s">
        <v>38</v>
      </c>
      <c r="AD1543" s="33"/>
      <c r="AE1543" s="1001"/>
      <c r="AF1543" s="1046"/>
      <c r="AG1543" s="979"/>
      <c r="AH1543" s="48" t="s">
        <v>38</v>
      </c>
      <c r="AI1543" s="33">
        <v>3973</v>
      </c>
      <c r="AJ1543" s="1001"/>
      <c r="AK1543" s="1046"/>
      <c r="AL1543" s="979"/>
      <c r="AM1543" s="48" t="s">
        <v>38</v>
      </c>
      <c r="AN1543" s="33"/>
      <c r="AO1543" s="1001"/>
      <c r="AP1543" s="1046"/>
      <c r="AQ1543" s="979"/>
      <c r="AR1543" s="48" t="s">
        <v>38</v>
      </c>
      <c r="AS1543" s="33"/>
      <c r="AT1543" s="1001"/>
      <c r="AU1543" s="1046"/>
      <c r="AV1543" s="979"/>
      <c r="AW1543" s="48" t="s">
        <v>38</v>
      </c>
      <c r="AX1543" s="33"/>
      <c r="AY1543" s="1001"/>
      <c r="AZ1543" s="1046"/>
      <c r="BA1543" s="979"/>
      <c r="BB1543" s="48" t="s">
        <v>38</v>
      </c>
      <c r="BC1543" s="33"/>
      <c r="BD1543" s="1001"/>
      <c r="BE1543" s="1046"/>
      <c r="BF1543" s="979"/>
      <c r="BG1543" s="48" t="s">
        <v>38</v>
      </c>
      <c r="BH1543" s="33"/>
      <c r="BI1543" s="1001"/>
      <c r="BJ1543" s="1046"/>
      <c r="BK1543" s="979"/>
      <c r="BL1543" s="79"/>
      <c r="BM1543" s="80"/>
      <c r="BN1543" s="1001"/>
      <c r="BO1543" s="967"/>
      <c r="BP1543" s="954"/>
      <c r="BQ1543" s="79"/>
      <c r="BR1543" s="80"/>
      <c r="BS1543" s="1001"/>
      <c r="BT1543" s="967"/>
      <c r="BU1543" s="954"/>
      <c r="BV1543" s="79"/>
      <c r="BW1543" s="80"/>
      <c r="BX1543" s="1001"/>
      <c r="BY1543" s="967"/>
      <c r="BZ1543" s="954"/>
      <c r="CA1543" s="1004"/>
      <c r="CB1543" s="1020"/>
      <c r="CC1543" s="946"/>
    </row>
    <row r="1544" spans="1:81" s="230" customFormat="1" ht="18" customHeight="1" thickBot="1">
      <c r="A1544" s="1180"/>
      <c r="B1544" s="1143"/>
      <c r="C1544" s="1146"/>
      <c r="D1544" s="468" t="s">
        <v>6</v>
      </c>
      <c r="E1544" s="6">
        <f>ROUND(E1542*職員設定!P36,0)</f>
        <v>1988</v>
      </c>
      <c r="F1544" s="1001"/>
      <c r="G1544" s="1046"/>
      <c r="H1544" s="1096"/>
      <c r="I1544" s="468" t="s">
        <v>6</v>
      </c>
      <c r="J1544" s="6">
        <f>ROUND(J1542*職員設定!P36,0)</f>
        <v>1562</v>
      </c>
      <c r="K1544" s="1001"/>
      <c r="L1544" s="1046"/>
      <c r="M1544" s="1096"/>
      <c r="N1544" s="468" t="s">
        <v>6</v>
      </c>
      <c r="O1544" s="6">
        <f>ROUND(O1542*職員設定!$P$36,0)</f>
        <v>0</v>
      </c>
      <c r="P1544" s="1001"/>
      <c r="Q1544" s="1046"/>
      <c r="R1544" s="979"/>
      <c r="S1544" s="468" t="s">
        <v>6</v>
      </c>
      <c r="T1544" s="6">
        <f>ROUND(T1542*職員設定!$P$36,0)</f>
        <v>0</v>
      </c>
      <c r="U1544" s="1001"/>
      <c r="V1544" s="1046"/>
      <c r="W1544" s="979"/>
      <c r="X1544" s="468" t="s">
        <v>6</v>
      </c>
      <c r="Y1544" s="6">
        <f>ROUND(Y1542*職員設定!$P$36,0)</f>
        <v>0</v>
      </c>
      <c r="Z1544" s="1001"/>
      <c r="AA1544" s="1046"/>
      <c r="AB1544" s="979"/>
      <c r="AC1544" s="468" t="s">
        <v>6</v>
      </c>
      <c r="AD1544" s="6">
        <f>ROUND(AD1542*職員設定!$P$36,0)</f>
        <v>0</v>
      </c>
      <c r="AE1544" s="1001"/>
      <c r="AF1544" s="1046"/>
      <c r="AG1544" s="979"/>
      <c r="AH1544" s="468" t="s">
        <v>6</v>
      </c>
      <c r="AI1544" s="6">
        <f>ROUND(AI1542*職員設定!$P$36,0)</f>
        <v>3693</v>
      </c>
      <c r="AJ1544" s="1001"/>
      <c r="AK1544" s="1046"/>
      <c r="AL1544" s="979"/>
      <c r="AM1544" s="468" t="s">
        <v>6</v>
      </c>
      <c r="AN1544" s="6">
        <f>ROUND(AN1542*職員設定!$P$36,0)</f>
        <v>0</v>
      </c>
      <c r="AO1544" s="1001"/>
      <c r="AP1544" s="1046"/>
      <c r="AQ1544" s="979"/>
      <c r="AR1544" s="468" t="s">
        <v>6</v>
      </c>
      <c r="AS1544" s="6">
        <f>ROUND(AS1542*職員設定!$P$36,0)</f>
        <v>0</v>
      </c>
      <c r="AT1544" s="1001"/>
      <c r="AU1544" s="1046"/>
      <c r="AV1544" s="979"/>
      <c r="AW1544" s="468" t="s">
        <v>6</v>
      </c>
      <c r="AX1544" s="6">
        <f>ROUND(AX1542*職員設定!$P$36,0)</f>
        <v>0</v>
      </c>
      <c r="AY1544" s="1001"/>
      <c r="AZ1544" s="1046"/>
      <c r="BA1544" s="979"/>
      <c r="BB1544" s="468" t="s">
        <v>6</v>
      </c>
      <c r="BC1544" s="6">
        <f>ROUND(BC1542*職員設定!$P$36,0)</f>
        <v>0</v>
      </c>
      <c r="BD1544" s="1001"/>
      <c r="BE1544" s="1046"/>
      <c r="BF1544" s="979"/>
      <c r="BG1544" s="468" t="s">
        <v>6</v>
      </c>
      <c r="BH1544" s="6">
        <f>ROUND(BH1542*職員設定!$P$36,0)</f>
        <v>0</v>
      </c>
      <c r="BI1544" s="1001"/>
      <c r="BJ1544" s="1046"/>
      <c r="BK1544" s="979"/>
      <c r="BL1544" s="434"/>
      <c r="BM1544" s="28"/>
      <c r="BN1544" s="1001"/>
      <c r="BO1544" s="967"/>
      <c r="BP1544" s="954"/>
      <c r="BQ1544" s="434"/>
      <c r="BR1544" s="28"/>
      <c r="BS1544" s="1001"/>
      <c r="BT1544" s="967"/>
      <c r="BU1544" s="954"/>
      <c r="BV1544" s="434"/>
      <c r="BW1544" s="28"/>
      <c r="BX1544" s="1001"/>
      <c r="BY1544" s="967"/>
      <c r="BZ1544" s="954"/>
      <c r="CA1544" s="1004"/>
      <c r="CB1544" s="1020"/>
      <c r="CC1544" s="946"/>
    </row>
    <row r="1545" spans="1:81" ht="18" customHeight="1" thickBot="1">
      <c r="A1545" s="1180"/>
      <c r="B1545" s="1143"/>
      <c r="C1545" s="1147"/>
      <c r="D1545" s="53" t="s">
        <v>7</v>
      </c>
      <c r="E1545" s="19">
        <f>E1543-E1544</f>
        <v>148</v>
      </c>
      <c r="F1545" s="1001"/>
      <c r="G1545" s="1047"/>
      <c r="H1545" s="1097"/>
      <c r="I1545" s="53" t="s">
        <v>7</v>
      </c>
      <c r="J1545" s="19">
        <f>J1543-J1544</f>
        <v>116</v>
      </c>
      <c r="K1545" s="1001"/>
      <c r="L1545" s="1047"/>
      <c r="M1545" s="1097"/>
      <c r="N1545" s="53" t="s">
        <v>7</v>
      </c>
      <c r="O1545" s="19">
        <f>O1543-O1544</f>
        <v>0</v>
      </c>
      <c r="P1545" s="1001"/>
      <c r="Q1545" s="1047"/>
      <c r="R1545" s="980"/>
      <c r="S1545" s="53" t="s">
        <v>7</v>
      </c>
      <c r="T1545" s="19">
        <f>T1543-T1544</f>
        <v>0</v>
      </c>
      <c r="U1545" s="1001"/>
      <c r="V1545" s="1047"/>
      <c r="W1545" s="980"/>
      <c r="X1545" s="53" t="s">
        <v>7</v>
      </c>
      <c r="Y1545" s="19">
        <f>Y1543-Y1544</f>
        <v>0</v>
      </c>
      <c r="Z1545" s="1001"/>
      <c r="AA1545" s="1047"/>
      <c r="AB1545" s="980"/>
      <c r="AC1545" s="53" t="s">
        <v>7</v>
      </c>
      <c r="AD1545" s="19">
        <f>AD1543-AD1544</f>
        <v>0</v>
      </c>
      <c r="AE1545" s="1001"/>
      <c r="AF1545" s="1047"/>
      <c r="AG1545" s="980"/>
      <c r="AH1545" s="53" t="s">
        <v>7</v>
      </c>
      <c r="AI1545" s="19">
        <f>AI1543-AI1544</f>
        <v>280</v>
      </c>
      <c r="AJ1545" s="1001"/>
      <c r="AK1545" s="1047"/>
      <c r="AL1545" s="980"/>
      <c r="AM1545" s="53" t="s">
        <v>7</v>
      </c>
      <c r="AN1545" s="19">
        <f>AN1543-AN1544</f>
        <v>0</v>
      </c>
      <c r="AO1545" s="1001"/>
      <c r="AP1545" s="1047"/>
      <c r="AQ1545" s="980"/>
      <c r="AR1545" s="53" t="s">
        <v>7</v>
      </c>
      <c r="AS1545" s="19">
        <f>AS1543-AS1544</f>
        <v>0</v>
      </c>
      <c r="AT1545" s="1001"/>
      <c r="AU1545" s="1047"/>
      <c r="AV1545" s="980"/>
      <c r="AW1545" s="53" t="s">
        <v>7</v>
      </c>
      <c r="AX1545" s="19">
        <f>AX1543-AX1544</f>
        <v>0</v>
      </c>
      <c r="AY1545" s="1001"/>
      <c r="AZ1545" s="1047"/>
      <c r="BA1545" s="980"/>
      <c r="BB1545" s="53" t="s">
        <v>7</v>
      </c>
      <c r="BC1545" s="19">
        <f>BC1543-BC1544</f>
        <v>0</v>
      </c>
      <c r="BD1545" s="1001"/>
      <c r="BE1545" s="1047"/>
      <c r="BF1545" s="980"/>
      <c r="BG1545" s="53" t="s">
        <v>7</v>
      </c>
      <c r="BH1545" s="19">
        <f>BH1543-BH1544</f>
        <v>0</v>
      </c>
      <c r="BI1545" s="1001"/>
      <c r="BJ1545" s="1047"/>
      <c r="BK1545" s="980"/>
      <c r="BL1545" s="85"/>
      <c r="BM1545" s="84"/>
      <c r="BN1545" s="1001"/>
      <c r="BO1545" s="968"/>
      <c r="BP1545" s="955"/>
      <c r="BQ1545" s="85"/>
      <c r="BR1545" s="84"/>
      <c r="BS1545" s="1001"/>
      <c r="BT1545" s="968"/>
      <c r="BU1545" s="955"/>
      <c r="BV1545" s="85"/>
      <c r="BW1545" s="84"/>
      <c r="BX1545" s="1001"/>
      <c r="BY1545" s="968"/>
      <c r="BZ1545" s="955"/>
      <c r="CA1545" s="1005"/>
      <c r="CB1545" s="1021"/>
      <c r="CC1545" s="946">
        <f t="shared" si="663"/>
        <v>0</v>
      </c>
    </row>
    <row r="1546" spans="1:81" ht="18" customHeight="1" thickBot="1">
      <c r="A1546" s="1180"/>
      <c r="B1546" s="1143"/>
      <c r="C1546" s="1145" t="s">
        <v>40</v>
      </c>
      <c r="D1546" s="44" t="s">
        <v>8</v>
      </c>
      <c r="E1546" s="35"/>
      <c r="F1546" s="1001"/>
      <c r="G1546" s="1045">
        <f>E1549*F1515-H1546</f>
        <v>0</v>
      </c>
      <c r="H1546" s="1095"/>
      <c r="I1546" s="44" t="s">
        <v>8</v>
      </c>
      <c r="J1546" s="35"/>
      <c r="K1546" s="1001"/>
      <c r="L1546" s="1045">
        <f>J1549*K1515-M1546</f>
        <v>0</v>
      </c>
      <c r="M1546" s="1095"/>
      <c r="N1546" s="44" t="s">
        <v>8</v>
      </c>
      <c r="O1546" s="35"/>
      <c r="P1546" s="1001"/>
      <c r="Q1546" s="1045">
        <f>O1549*P1515-R1546</f>
        <v>0</v>
      </c>
      <c r="R1546" s="961">
        <f>IF(O1546="",0,ROUND(SUM(R1515:R1529)*O1546*P1515*1.35/職員設定!$C$7,0))</f>
        <v>0</v>
      </c>
      <c r="S1546" s="44" t="s">
        <v>8</v>
      </c>
      <c r="T1546" s="35"/>
      <c r="U1546" s="1001"/>
      <c r="V1546" s="1045">
        <f>T1549*U1515-W1546</f>
        <v>0</v>
      </c>
      <c r="W1546" s="961">
        <f>IF(T1546="",0,ROUND(SUM(W1515:W1529)*T1546*U1515*1.35/職員設定!$C$7,0))</f>
        <v>0</v>
      </c>
      <c r="X1546" s="44" t="s">
        <v>8</v>
      </c>
      <c r="Y1546" s="35"/>
      <c r="Z1546" s="1001"/>
      <c r="AA1546" s="1045">
        <f>Y1549*Z1515-AB1546</f>
        <v>0</v>
      </c>
      <c r="AB1546" s="961">
        <f>IF(Y1546="",0,ROUND(SUM(AB1515:AB1529)*Y1546*Z1515*1.35/職員設定!$C$7,0))</f>
        <v>0</v>
      </c>
      <c r="AC1546" s="44" t="s">
        <v>8</v>
      </c>
      <c r="AD1546" s="35"/>
      <c r="AE1546" s="1001"/>
      <c r="AF1546" s="1045">
        <f>AD1549*AE1515-AG1546</f>
        <v>0</v>
      </c>
      <c r="AG1546" s="961">
        <f>IF(AD1546="",0,ROUND(SUM(AG1515:AG1529)*AD1546*AE1515*1.35/職員設定!$C$7,0))</f>
        <v>0</v>
      </c>
      <c r="AH1546" s="44" t="s">
        <v>8</v>
      </c>
      <c r="AI1546" s="35">
        <v>0</v>
      </c>
      <c r="AJ1546" s="1001"/>
      <c r="AK1546" s="1045">
        <f>AI1549*AJ1515-AL1546</f>
        <v>0</v>
      </c>
      <c r="AL1546" s="961">
        <f>IF(AI1546="",0,ROUND(SUM(AL1515:AL1529)*AI1546*AJ1515*1.35/職員設定!$C$7,0))</f>
        <v>0</v>
      </c>
      <c r="AM1546" s="44" t="s">
        <v>8</v>
      </c>
      <c r="AN1546" s="35"/>
      <c r="AO1546" s="1001"/>
      <c r="AP1546" s="1045">
        <f>AN1549*AO1515-AQ1546</f>
        <v>0</v>
      </c>
      <c r="AQ1546" s="961">
        <f>IF(AN1546="",0,ROUND(SUM(AQ1515:AQ1529)*AN1546*AO1515*1.35/職員設定!$C$7,0))</f>
        <v>0</v>
      </c>
      <c r="AR1546" s="44" t="s">
        <v>8</v>
      </c>
      <c r="AS1546" s="35"/>
      <c r="AT1546" s="1001"/>
      <c r="AU1546" s="1045">
        <f>AS1549*AT1515-AV1546</f>
        <v>0</v>
      </c>
      <c r="AV1546" s="961">
        <f>IF(AS1546="",0,ROUND(SUM(AV1515:AV1529)*AS1546*AT1515*1.35/職員設定!$C$7,0))</f>
        <v>0</v>
      </c>
      <c r="AW1546" s="44" t="s">
        <v>8</v>
      </c>
      <c r="AX1546" s="35"/>
      <c r="AY1546" s="1001"/>
      <c r="AZ1546" s="1045">
        <f>AX1549*AY1515-BA1546</f>
        <v>0</v>
      </c>
      <c r="BA1546" s="961">
        <f>IF(AX1546="",0,ROUND(SUM(BA1515:BA1529)*AX1546*AY1515*1.35/職員設定!$C$7,0))</f>
        <v>0</v>
      </c>
      <c r="BB1546" s="44" t="s">
        <v>8</v>
      </c>
      <c r="BC1546" s="35"/>
      <c r="BD1546" s="1001"/>
      <c r="BE1546" s="1045">
        <f>BC1549*BD1515-BF1546</f>
        <v>0</v>
      </c>
      <c r="BF1546" s="961">
        <f>IF(BC1546="",0,ROUND(SUM(BF1515:BF1529)*BC1546*BD1515*1.35/職員設定!$C$7,0))</f>
        <v>0</v>
      </c>
      <c r="BG1546" s="44" t="s">
        <v>8</v>
      </c>
      <c r="BH1546" s="35"/>
      <c r="BI1546" s="1001"/>
      <c r="BJ1546" s="1045">
        <f>BH1549*BI1515-BK1546</f>
        <v>0</v>
      </c>
      <c r="BK1546" s="961">
        <f>IF(BH1546="",0,ROUND(SUM(BK1515:BK1529)*BH1546*BI1515*1.35/職員設定!$C$7,0))</f>
        <v>0</v>
      </c>
      <c r="BL1546" s="75"/>
      <c r="BM1546" s="82"/>
      <c r="BN1546" s="1001"/>
      <c r="BO1546" s="966"/>
      <c r="BP1546" s="953"/>
      <c r="BQ1546" s="75"/>
      <c r="BR1546" s="82"/>
      <c r="BS1546" s="1001"/>
      <c r="BT1546" s="966"/>
      <c r="BU1546" s="953"/>
      <c r="BV1546" s="75"/>
      <c r="BW1546" s="82"/>
      <c r="BX1546" s="1001"/>
      <c r="BY1546" s="966"/>
      <c r="BZ1546" s="953"/>
      <c r="CA1546" s="1082">
        <f t="shared" ref="CA1546" si="668">BJ1546+BK1546+BE1546+BF1546+AZ1546+BA1546+AU1546+AV1546+AP1546+AQ1546+AK1546+AL1546+AF1546+AG1546+AA1546+AB1546+V1546+W1546+Q1546+R1546+L1546+M1546+G1546+H1546</f>
        <v>0</v>
      </c>
      <c r="CB1546" s="1024">
        <f t="shared" ref="CB1546" si="669">H1546+M1546</f>
        <v>0</v>
      </c>
      <c r="CC1546" s="946">
        <f t="shared" si="663"/>
        <v>0</v>
      </c>
    </row>
    <row r="1547" spans="1:81" ht="18" customHeight="1" thickBot="1">
      <c r="A1547" s="1180"/>
      <c r="B1547" s="1143"/>
      <c r="C1547" s="1146"/>
      <c r="D1547" s="48" t="s">
        <v>38</v>
      </c>
      <c r="E1547" s="33"/>
      <c r="F1547" s="1001"/>
      <c r="G1547" s="1046"/>
      <c r="H1547" s="1096"/>
      <c r="I1547" s="48" t="s">
        <v>38</v>
      </c>
      <c r="J1547" s="33"/>
      <c r="K1547" s="1001"/>
      <c r="L1547" s="1046"/>
      <c r="M1547" s="1096"/>
      <c r="N1547" s="48" t="s">
        <v>38</v>
      </c>
      <c r="O1547" s="33"/>
      <c r="P1547" s="1001"/>
      <c r="Q1547" s="1046"/>
      <c r="R1547" s="979"/>
      <c r="S1547" s="48" t="s">
        <v>38</v>
      </c>
      <c r="T1547" s="33"/>
      <c r="U1547" s="1001"/>
      <c r="V1547" s="1046"/>
      <c r="W1547" s="979"/>
      <c r="X1547" s="48" t="s">
        <v>38</v>
      </c>
      <c r="Y1547" s="33"/>
      <c r="Z1547" s="1001"/>
      <c r="AA1547" s="1046"/>
      <c r="AB1547" s="979"/>
      <c r="AC1547" s="48" t="s">
        <v>38</v>
      </c>
      <c r="AD1547" s="33"/>
      <c r="AE1547" s="1001"/>
      <c r="AF1547" s="1046"/>
      <c r="AG1547" s="979"/>
      <c r="AH1547" s="48" t="s">
        <v>38</v>
      </c>
      <c r="AI1547" s="33">
        <v>0</v>
      </c>
      <c r="AJ1547" s="1001"/>
      <c r="AK1547" s="1046"/>
      <c r="AL1547" s="979"/>
      <c r="AM1547" s="48" t="s">
        <v>38</v>
      </c>
      <c r="AN1547" s="33"/>
      <c r="AO1547" s="1001"/>
      <c r="AP1547" s="1046"/>
      <c r="AQ1547" s="979"/>
      <c r="AR1547" s="48" t="s">
        <v>38</v>
      </c>
      <c r="AS1547" s="33"/>
      <c r="AT1547" s="1001"/>
      <c r="AU1547" s="1046"/>
      <c r="AV1547" s="979"/>
      <c r="AW1547" s="48" t="s">
        <v>38</v>
      </c>
      <c r="AX1547" s="33"/>
      <c r="AY1547" s="1001"/>
      <c r="AZ1547" s="1046"/>
      <c r="BA1547" s="979"/>
      <c r="BB1547" s="48" t="s">
        <v>38</v>
      </c>
      <c r="BC1547" s="33"/>
      <c r="BD1547" s="1001"/>
      <c r="BE1547" s="1046"/>
      <c r="BF1547" s="979"/>
      <c r="BG1547" s="48" t="s">
        <v>38</v>
      </c>
      <c r="BH1547" s="33"/>
      <c r="BI1547" s="1001"/>
      <c r="BJ1547" s="1046"/>
      <c r="BK1547" s="979"/>
      <c r="BL1547" s="79"/>
      <c r="BM1547" s="80"/>
      <c r="BN1547" s="1001"/>
      <c r="BO1547" s="967"/>
      <c r="BP1547" s="954"/>
      <c r="BQ1547" s="79"/>
      <c r="BR1547" s="80"/>
      <c r="BS1547" s="1001"/>
      <c r="BT1547" s="967"/>
      <c r="BU1547" s="954"/>
      <c r="BV1547" s="79"/>
      <c r="BW1547" s="80"/>
      <c r="BX1547" s="1001"/>
      <c r="BY1547" s="967"/>
      <c r="BZ1547" s="954"/>
      <c r="CA1547" s="1004"/>
      <c r="CB1547" s="1020"/>
      <c r="CC1547" s="946"/>
    </row>
    <row r="1548" spans="1:81" s="230" customFormat="1" ht="18" customHeight="1" thickBot="1">
      <c r="A1548" s="1180"/>
      <c r="B1548" s="1143"/>
      <c r="C1548" s="1146"/>
      <c r="D1548" s="468" t="s">
        <v>9</v>
      </c>
      <c r="E1548" s="6">
        <f>ROUND(E1546*職員設定!Q36,0)</f>
        <v>0</v>
      </c>
      <c r="F1548" s="1001"/>
      <c r="G1548" s="1046"/>
      <c r="H1548" s="1096"/>
      <c r="I1548" s="468" t="s">
        <v>9</v>
      </c>
      <c r="J1548" s="6">
        <f>ROUND(J1546*職員設定!Q36,0)</f>
        <v>0</v>
      </c>
      <c r="K1548" s="1001"/>
      <c r="L1548" s="1046"/>
      <c r="M1548" s="1096"/>
      <c r="N1548" s="468" t="s">
        <v>9</v>
      </c>
      <c r="O1548" s="6">
        <f>ROUND(O1546*職員設定!$Q$36,0)</f>
        <v>0</v>
      </c>
      <c r="P1548" s="1001"/>
      <c r="Q1548" s="1046"/>
      <c r="R1548" s="979"/>
      <c r="S1548" s="468" t="s">
        <v>9</v>
      </c>
      <c r="T1548" s="6">
        <f>ROUND(T1546*職員設定!$Q$36,0)</f>
        <v>0</v>
      </c>
      <c r="U1548" s="1001"/>
      <c r="V1548" s="1046"/>
      <c r="W1548" s="979"/>
      <c r="X1548" s="468" t="s">
        <v>9</v>
      </c>
      <c r="Y1548" s="6">
        <f>ROUND(Y1546*職員設定!$Q$36,0)</f>
        <v>0</v>
      </c>
      <c r="Z1548" s="1001"/>
      <c r="AA1548" s="1046"/>
      <c r="AB1548" s="979"/>
      <c r="AC1548" s="468" t="s">
        <v>9</v>
      </c>
      <c r="AD1548" s="6">
        <f>ROUND(AD1546*職員設定!$Q$36,0)</f>
        <v>0</v>
      </c>
      <c r="AE1548" s="1001"/>
      <c r="AF1548" s="1046"/>
      <c r="AG1548" s="979"/>
      <c r="AH1548" s="468" t="s">
        <v>9</v>
      </c>
      <c r="AI1548" s="6">
        <f>ROUND(AI1546*職員設定!$Q$36,0)</f>
        <v>0</v>
      </c>
      <c r="AJ1548" s="1001"/>
      <c r="AK1548" s="1046"/>
      <c r="AL1548" s="979"/>
      <c r="AM1548" s="468" t="s">
        <v>9</v>
      </c>
      <c r="AN1548" s="6">
        <f>ROUND(AN1546*職員設定!$Q$36,0)</f>
        <v>0</v>
      </c>
      <c r="AO1548" s="1001"/>
      <c r="AP1548" s="1046"/>
      <c r="AQ1548" s="979"/>
      <c r="AR1548" s="468" t="s">
        <v>9</v>
      </c>
      <c r="AS1548" s="6">
        <f>ROUND(AS1546*職員設定!$Q$36,0)</f>
        <v>0</v>
      </c>
      <c r="AT1548" s="1001"/>
      <c r="AU1548" s="1046"/>
      <c r="AV1548" s="979"/>
      <c r="AW1548" s="468" t="s">
        <v>9</v>
      </c>
      <c r="AX1548" s="6">
        <f>ROUND(AX1546*職員設定!$Q$36,0)</f>
        <v>0</v>
      </c>
      <c r="AY1548" s="1001"/>
      <c r="AZ1548" s="1046"/>
      <c r="BA1548" s="979"/>
      <c r="BB1548" s="468" t="s">
        <v>9</v>
      </c>
      <c r="BC1548" s="6">
        <f>ROUND(BC1546*職員設定!$Q$36,0)</f>
        <v>0</v>
      </c>
      <c r="BD1548" s="1001"/>
      <c r="BE1548" s="1046"/>
      <c r="BF1548" s="979"/>
      <c r="BG1548" s="468" t="s">
        <v>9</v>
      </c>
      <c r="BH1548" s="6">
        <f>ROUND(BH1546*職員設定!$Q$36,0)</f>
        <v>0</v>
      </c>
      <c r="BI1548" s="1001"/>
      <c r="BJ1548" s="1046"/>
      <c r="BK1548" s="979"/>
      <c r="BL1548" s="434"/>
      <c r="BM1548" s="28"/>
      <c r="BN1548" s="1001"/>
      <c r="BO1548" s="967"/>
      <c r="BP1548" s="954"/>
      <c r="BQ1548" s="434"/>
      <c r="BR1548" s="28"/>
      <c r="BS1548" s="1001"/>
      <c r="BT1548" s="967"/>
      <c r="BU1548" s="954"/>
      <c r="BV1548" s="434"/>
      <c r="BW1548" s="28"/>
      <c r="BX1548" s="1001"/>
      <c r="BY1548" s="967"/>
      <c r="BZ1548" s="954"/>
      <c r="CA1548" s="1004"/>
      <c r="CB1548" s="1020"/>
      <c r="CC1548" s="946"/>
    </row>
    <row r="1549" spans="1:81" ht="18" customHeight="1" thickBot="1">
      <c r="A1549" s="1180"/>
      <c r="B1549" s="1143"/>
      <c r="C1549" s="1147"/>
      <c r="D1549" s="53" t="s">
        <v>10</v>
      </c>
      <c r="E1549" s="19">
        <f>E1547-E1548</f>
        <v>0</v>
      </c>
      <c r="F1549" s="1001"/>
      <c r="G1549" s="1047"/>
      <c r="H1549" s="1097"/>
      <c r="I1549" s="53" t="s">
        <v>10</v>
      </c>
      <c r="J1549" s="19">
        <f>J1547-J1548</f>
        <v>0</v>
      </c>
      <c r="K1549" s="1001"/>
      <c r="L1549" s="1047"/>
      <c r="M1549" s="1097"/>
      <c r="N1549" s="53" t="s">
        <v>10</v>
      </c>
      <c r="O1549" s="19">
        <f>O1547-O1548</f>
        <v>0</v>
      </c>
      <c r="P1549" s="1001"/>
      <c r="Q1549" s="1047"/>
      <c r="R1549" s="980"/>
      <c r="S1549" s="53" t="s">
        <v>10</v>
      </c>
      <c r="T1549" s="19">
        <f>T1547-T1548</f>
        <v>0</v>
      </c>
      <c r="U1549" s="1001"/>
      <c r="V1549" s="1047"/>
      <c r="W1549" s="980"/>
      <c r="X1549" s="53" t="s">
        <v>10</v>
      </c>
      <c r="Y1549" s="19">
        <f>Y1547-Y1548</f>
        <v>0</v>
      </c>
      <c r="Z1549" s="1001"/>
      <c r="AA1549" s="1047"/>
      <c r="AB1549" s="980"/>
      <c r="AC1549" s="53" t="s">
        <v>10</v>
      </c>
      <c r="AD1549" s="19">
        <f>AD1547-AD1548</f>
        <v>0</v>
      </c>
      <c r="AE1549" s="1001"/>
      <c r="AF1549" s="1047"/>
      <c r="AG1549" s="980"/>
      <c r="AH1549" s="53" t="s">
        <v>10</v>
      </c>
      <c r="AI1549" s="19">
        <f>AI1547-AI1548</f>
        <v>0</v>
      </c>
      <c r="AJ1549" s="1001"/>
      <c r="AK1549" s="1047"/>
      <c r="AL1549" s="980"/>
      <c r="AM1549" s="53" t="s">
        <v>10</v>
      </c>
      <c r="AN1549" s="19">
        <f>AN1547-AN1548</f>
        <v>0</v>
      </c>
      <c r="AO1549" s="1001"/>
      <c r="AP1549" s="1047"/>
      <c r="AQ1549" s="980"/>
      <c r="AR1549" s="53" t="s">
        <v>10</v>
      </c>
      <c r="AS1549" s="19">
        <f>AS1547-AS1548</f>
        <v>0</v>
      </c>
      <c r="AT1549" s="1001"/>
      <c r="AU1549" s="1047"/>
      <c r="AV1549" s="980"/>
      <c r="AW1549" s="53" t="s">
        <v>10</v>
      </c>
      <c r="AX1549" s="19">
        <f>AX1547-AX1548</f>
        <v>0</v>
      </c>
      <c r="AY1549" s="1001"/>
      <c r="AZ1549" s="1047"/>
      <c r="BA1549" s="980"/>
      <c r="BB1549" s="53" t="s">
        <v>10</v>
      </c>
      <c r="BC1549" s="19">
        <f>BC1547-BC1548</f>
        <v>0</v>
      </c>
      <c r="BD1549" s="1001"/>
      <c r="BE1549" s="1047"/>
      <c r="BF1549" s="980"/>
      <c r="BG1549" s="53" t="s">
        <v>10</v>
      </c>
      <c r="BH1549" s="19">
        <f>BH1547-BH1548</f>
        <v>0</v>
      </c>
      <c r="BI1549" s="1001"/>
      <c r="BJ1549" s="1047"/>
      <c r="BK1549" s="980"/>
      <c r="BL1549" s="85"/>
      <c r="BM1549" s="84"/>
      <c r="BN1549" s="1001"/>
      <c r="BO1549" s="968"/>
      <c r="BP1549" s="955"/>
      <c r="BQ1549" s="85"/>
      <c r="BR1549" s="84"/>
      <c r="BS1549" s="1001"/>
      <c r="BT1549" s="968"/>
      <c r="BU1549" s="955"/>
      <c r="BV1549" s="85"/>
      <c r="BW1549" s="84"/>
      <c r="BX1549" s="1001"/>
      <c r="BY1549" s="968"/>
      <c r="BZ1549" s="955"/>
      <c r="CA1549" s="1005"/>
      <c r="CB1549" s="1021"/>
      <c r="CC1549" s="946">
        <f t="shared" ref="CC1549" si="670">BK1549+BF1549+BA1549+AV1549+AQ1549+AL1549+AG1549+AB1549+W1549+R1549</f>
        <v>0</v>
      </c>
    </row>
    <row r="1550" spans="1:81" ht="18" customHeight="1" thickBot="1">
      <c r="A1550" s="1180"/>
      <c r="B1550" s="1143"/>
      <c r="C1550" s="1146" t="s">
        <v>43</v>
      </c>
      <c r="D1550" s="48" t="s">
        <v>11</v>
      </c>
      <c r="E1550" s="36">
        <v>0.91600000000000004</v>
      </c>
      <c r="F1550" s="1001"/>
      <c r="G1550" s="1046">
        <f>E1553*F1515-H1550</f>
        <v>11</v>
      </c>
      <c r="H1550" s="1095">
        <v>1</v>
      </c>
      <c r="I1550" s="48" t="s">
        <v>11</v>
      </c>
      <c r="J1550" s="36">
        <v>0.53</v>
      </c>
      <c r="K1550" s="1001"/>
      <c r="L1550" s="1046">
        <f>J1553*K1515-M1550</f>
        <v>6.5</v>
      </c>
      <c r="M1550" s="1095">
        <v>1</v>
      </c>
      <c r="N1550" s="48" t="s">
        <v>11</v>
      </c>
      <c r="O1550" s="36">
        <v>0.5</v>
      </c>
      <c r="P1550" s="1001"/>
      <c r="Q1550" s="1046">
        <f>O1553*P1515-R1550</f>
        <v>6.5</v>
      </c>
      <c r="R1550" s="961">
        <f>IF(O1550="",0,ROUND(SUM(R1515:R1529)*O1550*P1515*0.25/職員設定!$C$7,0))</f>
        <v>0</v>
      </c>
      <c r="S1550" s="48" t="s">
        <v>11</v>
      </c>
      <c r="T1550" s="36">
        <v>0.91600000000000004</v>
      </c>
      <c r="U1550" s="1001"/>
      <c r="V1550" s="1046">
        <f>T1553*U1515-W1550</f>
        <v>11</v>
      </c>
      <c r="W1550" s="961">
        <f>IF(T1550="",0,ROUND(SUM(W1515:W1529)*T1550*0.25/職員設定!$C$7,0))</f>
        <v>1</v>
      </c>
      <c r="X1550" s="48" t="s">
        <v>11</v>
      </c>
      <c r="Y1550" s="36">
        <v>1.25</v>
      </c>
      <c r="Z1550" s="1001"/>
      <c r="AA1550" s="1046">
        <f>Y1553*Z1515-AB1550</f>
        <v>45.5</v>
      </c>
      <c r="AB1550" s="961">
        <f>IF(Y1550="",0,ROUND(SUM(AB1515:AB1529)*Y1550*0.25/職員設定!$C$7,0))</f>
        <v>1</v>
      </c>
      <c r="AC1550" s="48" t="s">
        <v>11</v>
      </c>
      <c r="AD1550" s="36"/>
      <c r="AE1550" s="1001"/>
      <c r="AF1550" s="1046">
        <f>AD1553*AE1515-AG1550</f>
        <v>0</v>
      </c>
      <c r="AG1550" s="961">
        <f>IF(AD1550="",0,ROUND(SUM(AG1515:AG1529)*AD1550*AE1515*0.25/職員設定!$C$7,0))</f>
        <v>0</v>
      </c>
      <c r="AH1550" s="48" t="s">
        <v>11</v>
      </c>
      <c r="AI1550" s="36">
        <v>0.91600000000000004</v>
      </c>
      <c r="AJ1550" s="1001"/>
      <c r="AK1550" s="1046">
        <f>AI1553*AJ1515-AL1550</f>
        <v>12</v>
      </c>
      <c r="AL1550" s="961">
        <f>IF(AI1550="",0,ROUND(SUM(AL1515:AL1529)*AI1550*AJ1515*0.25/職員設定!$C$7,0))</f>
        <v>0</v>
      </c>
      <c r="AM1550" s="48" t="s">
        <v>11</v>
      </c>
      <c r="AN1550" s="36"/>
      <c r="AO1550" s="1001"/>
      <c r="AP1550" s="1046">
        <f>AN1553*AO1515-AQ1550</f>
        <v>0</v>
      </c>
      <c r="AQ1550" s="961">
        <f>IF(AN1550="",0,ROUND(SUM(AQ1515:AQ1529)*AN1550*AO1515*0.25/職員設定!$C$7,0))</f>
        <v>0</v>
      </c>
      <c r="AR1550" s="48" t="s">
        <v>11</v>
      </c>
      <c r="AS1550" s="36"/>
      <c r="AT1550" s="1001"/>
      <c r="AU1550" s="1046">
        <f>AS1553*AT1515-AV1550</f>
        <v>0</v>
      </c>
      <c r="AV1550" s="961">
        <f>IF(AS1550="",0,ROUND(SUM(AV1515:AV1529)*AS1550*AT1515*0.25/職員設定!$C$7,0))</f>
        <v>0</v>
      </c>
      <c r="AW1550" s="48" t="s">
        <v>11</v>
      </c>
      <c r="AX1550" s="36"/>
      <c r="AY1550" s="1001"/>
      <c r="AZ1550" s="1046">
        <f>AX1553*AY1515-BA1550</f>
        <v>0</v>
      </c>
      <c r="BA1550" s="961">
        <f>IF(AX1550="",0,ROUND(SUM(BA1515:BA1529)*AX1550*AY1515*0.25/職員設定!$C$7,0))</f>
        <v>0</v>
      </c>
      <c r="BB1550" s="48" t="s">
        <v>11</v>
      </c>
      <c r="BC1550" s="36"/>
      <c r="BD1550" s="1001"/>
      <c r="BE1550" s="1046">
        <f>BC1553*BD1515-BF1550</f>
        <v>0</v>
      </c>
      <c r="BF1550" s="961">
        <f>IF(BC1550="",0,ROUND(SUM(BF1515:BF1529)*BC1550*BD1515*0.25/職員設定!$C$7,0))</f>
        <v>0</v>
      </c>
      <c r="BG1550" s="48" t="s">
        <v>11</v>
      </c>
      <c r="BH1550" s="36"/>
      <c r="BI1550" s="1001"/>
      <c r="BJ1550" s="1046">
        <f>BH1553*BI1515-BK1550</f>
        <v>0</v>
      </c>
      <c r="BK1550" s="961">
        <f>IF(BH1550="",0,ROUND(SUM(BK1515:BK1529)*BH1550*BI1515*0.25/職員設定!$C$7,0))</f>
        <v>0</v>
      </c>
      <c r="BL1550" s="79"/>
      <c r="BM1550" s="86"/>
      <c r="BN1550" s="1001"/>
      <c r="BO1550" s="969"/>
      <c r="BP1550" s="953"/>
      <c r="BQ1550" s="79"/>
      <c r="BR1550" s="86"/>
      <c r="BS1550" s="1001"/>
      <c r="BT1550" s="969"/>
      <c r="BU1550" s="953"/>
      <c r="BV1550" s="79"/>
      <c r="BW1550" s="86"/>
      <c r="BX1550" s="1001"/>
      <c r="BY1550" s="969"/>
      <c r="BZ1550" s="953"/>
      <c r="CA1550" s="1082">
        <f t="shared" ref="CA1550" si="671">BJ1550+BK1550+BE1550+BF1550+AZ1550+BA1550+AU1550+AV1550+AP1550+AQ1550+AK1550+AL1550+AF1550+AG1550+AA1550+AB1550+V1550+W1550+Q1550+R1550+L1550+M1550+G1550+H1550</f>
        <v>96.5</v>
      </c>
      <c r="CB1550" s="1024">
        <f t="shared" ref="CB1550" si="672">H1550+M1550</f>
        <v>2</v>
      </c>
      <c r="CC1550" s="946">
        <f>BK1550+BF1550+BA1550+AV1550+AQ1550+AL1550+AG1550+AB1550+W1550+R1550</f>
        <v>2</v>
      </c>
    </row>
    <row r="1551" spans="1:81" ht="18" customHeight="1" thickBot="1">
      <c r="A1551" s="1180"/>
      <c r="B1551" s="1143"/>
      <c r="C1551" s="1146"/>
      <c r="D1551" s="48" t="s">
        <v>38</v>
      </c>
      <c r="E1551" s="33">
        <v>336</v>
      </c>
      <c r="F1551" s="1001"/>
      <c r="G1551" s="1046"/>
      <c r="H1551" s="1096"/>
      <c r="I1551" s="48" t="s">
        <v>38</v>
      </c>
      <c r="J1551" s="33">
        <v>196</v>
      </c>
      <c r="K1551" s="1001"/>
      <c r="L1551" s="1046"/>
      <c r="M1551" s="1096"/>
      <c r="N1551" s="48" t="s">
        <v>38</v>
      </c>
      <c r="O1551" s="33">
        <v>184</v>
      </c>
      <c r="P1551" s="1001"/>
      <c r="Q1551" s="1046"/>
      <c r="R1551" s="979"/>
      <c r="S1551" s="48" t="s">
        <v>38</v>
      </c>
      <c r="T1551" s="33">
        <v>336</v>
      </c>
      <c r="U1551" s="1001"/>
      <c r="V1551" s="1046"/>
      <c r="W1551" s="979"/>
      <c r="X1551" s="48" t="s">
        <v>38</v>
      </c>
      <c r="Y1551" s="33">
        <v>519</v>
      </c>
      <c r="Z1551" s="1001"/>
      <c r="AA1551" s="1046"/>
      <c r="AB1551" s="979"/>
      <c r="AC1551" s="48" t="s">
        <v>38</v>
      </c>
      <c r="AD1551" s="33">
        <v>0</v>
      </c>
      <c r="AE1551" s="1001"/>
      <c r="AF1551" s="1046"/>
      <c r="AG1551" s="979"/>
      <c r="AH1551" s="48" t="s">
        <v>38</v>
      </c>
      <c r="AI1551" s="33">
        <v>336</v>
      </c>
      <c r="AJ1551" s="1001"/>
      <c r="AK1551" s="1046"/>
      <c r="AL1551" s="979"/>
      <c r="AM1551" s="48" t="s">
        <v>38</v>
      </c>
      <c r="AN1551" s="33">
        <v>0</v>
      </c>
      <c r="AO1551" s="1001"/>
      <c r="AP1551" s="1046"/>
      <c r="AQ1551" s="979"/>
      <c r="AR1551" s="48" t="s">
        <v>38</v>
      </c>
      <c r="AS1551" s="33">
        <v>0</v>
      </c>
      <c r="AT1551" s="1001"/>
      <c r="AU1551" s="1046"/>
      <c r="AV1551" s="979"/>
      <c r="AW1551" s="48" t="s">
        <v>38</v>
      </c>
      <c r="AX1551" s="33">
        <v>0</v>
      </c>
      <c r="AY1551" s="1001"/>
      <c r="AZ1551" s="1046"/>
      <c r="BA1551" s="979"/>
      <c r="BB1551" s="48" t="s">
        <v>38</v>
      </c>
      <c r="BC1551" s="33">
        <v>0</v>
      </c>
      <c r="BD1551" s="1001"/>
      <c r="BE1551" s="1046"/>
      <c r="BF1551" s="979"/>
      <c r="BG1551" s="48" t="s">
        <v>38</v>
      </c>
      <c r="BH1551" s="33">
        <v>0</v>
      </c>
      <c r="BI1551" s="1001"/>
      <c r="BJ1551" s="1046"/>
      <c r="BK1551" s="979"/>
      <c r="BL1551" s="79"/>
      <c r="BM1551" s="80"/>
      <c r="BN1551" s="1001"/>
      <c r="BO1551" s="967"/>
      <c r="BP1551" s="954"/>
      <c r="BQ1551" s="79"/>
      <c r="BR1551" s="80"/>
      <c r="BS1551" s="1001"/>
      <c r="BT1551" s="967"/>
      <c r="BU1551" s="954"/>
      <c r="BV1551" s="79"/>
      <c r="BW1551" s="80"/>
      <c r="BX1551" s="1001"/>
      <c r="BY1551" s="967"/>
      <c r="BZ1551" s="954"/>
      <c r="CA1551" s="1004"/>
      <c r="CB1551" s="1020"/>
      <c r="CC1551" s="946"/>
    </row>
    <row r="1552" spans="1:81" s="230" customFormat="1" ht="18" customHeight="1" thickBot="1">
      <c r="A1552" s="1180"/>
      <c r="B1552" s="1143"/>
      <c r="C1552" s="1146"/>
      <c r="D1552" s="468" t="s">
        <v>12</v>
      </c>
      <c r="E1552" s="6">
        <f>ROUND(E1550*職員設定!R36,0)</f>
        <v>312</v>
      </c>
      <c r="F1552" s="1001"/>
      <c r="G1552" s="1046"/>
      <c r="H1552" s="1096"/>
      <c r="I1552" s="468" t="s">
        <v>12</v>
      </c>
      <c r="J1552" s="6">
        <f>ROUND(J1550*職員設定!R36,0)</f>
        <v>181</v>
      </c>
      <c r="K1552" s="1001"/>
      <c r="L1552" s="1046"/>
      <c r="M1552" s="1096"/>
      <c r="N1552" s="468" t="s">
        <v>12</v>
      </c>
      <c r="O1552" s="6">
        <f>ROUND(O1550*職員設定!$R$36,0)</f>
        <v>171</v>
      </c>
      <c r="P1552" s="1001"/>
      <c r="Q1552" s="1046"/>
      <c r="R1552" s="979"/>
      <c r="S1552" s="468" t="s">
        <v>12</v>
      </c>
      <c r="T1552" s="6">
        <f>ROUND(T1550*職員設定!$R$36,0)</f>
        <v>312</v>
      </c>
      <c r="U1552" s="1001"/>
      <c r="V1552" s="1046"/>
      <c r="W1552" s="979"/>
      <c r="X1552" s="468" t="s">
        <v>12</v>
      </c>
      <c r="Y1552" s="6">
        <f>ROUND(Y1550*職員設定!$R$36,0)</f>
        <v>426</v>
      </c>
      <c r="Z1552" s="1001"/>
      <c r="AA1552" s="1046"/>
      <c r="AB1552" s="979"/>
      <c r="AC1552" s="468" t="s">
        <v>12</v>
      </c>
      <c r="AD1552" s="6">
        <f>ROUND(AD1550*職員設定!$R$36,0)</f>
        <v>0</v>
      </c>
      <c r="AE1552" s="1001"/>
      <c r="AF1552" s="1046"/>
      <c r="AG1552" s="979"/>
      <c r="AH1552" s="468" t="s">
        <v>12</v>
      </c>
      <c r="AI1552" s="6">
        <f>ROUND(AI1550*職員設定!$R$36,0)</f>
        <v>312</v>
      </c>
      <c r="AJ1552" s="1001"/>
      <c r="AK1552" s="1046"/>
      <c r="AL1552" s="979"/>
      <c r="AM1552" s="468" t="s">
        <v>12</v>
      </c>
      <c r="AN1552" s="6">
        <f>ROUND(AN1550*職員設定!$R$36,0)</f>
        <v>0</v>
      </c>
      <c r="AO1552" s="1001"/>
      <c r="AP1552" s="1046"/>
      <c r="AQ1552" s="979"/>
      <c r="AR1552" s="468" t="s">
        <v>12</v>
      </c>
      <c r="AS1552" s="6">
        <f>ROUND(AS1550*職員設定!$R$36,0)</f>
        <v>0</v>
      </c>
      <c r="AT1552" s="1001"/>
      <c r="AU1552" s="1046"/>
      <c r="AV1552" s="979"/>
      <c r="AW1552" s="468" t="s">
        <v>12</v>
      </c>
      <c r="AX1552" s="6">
        <f>ROUND(AX1550*職員設定!$R$36,0)</f>
        <v>0</v>
      </c>
      <c r="AY1552" s="1001"/>
      <c r="AZ1552" s="1046"/>
      <c r="BA1552" s="979"/>
      <c r="BB1552" s="468" t="s">
        <v>12</v>
      </c>
      <c r="BC1552" s="6">
        <f>ROUND(BC1550*職員設定!$R$36,0)</f>
        <v>0</v>
      </c>
      <c r="BD1552" s="1001"/>
      <c r="BE1552" s="1046"/>
      <c r="BF1552" s="979"/>
      <c r="BG1552" s="468" t="s">
        <v>12</v>
      </c>
      <c r="BH1552" s="6">
        <f>ROUND(BH1550*職員設定!$R$36,0)</f>
        <v>0</v>
      </c>
      <c r="BI1552" s="1001"/>
      <c r="BJ1552" s="1046"/>
      <c r="BK1552" s="979"/>
      <c r="BL1552" s="434"/>
      <c r="BM1552" s="28"/>
      <c r="BN1552" s="1001"/>
      <c r="BO1552" s="967"/>
      <c r="BP1552" s="954"/>
      <c r="BQ1552" s="434"/>
      <c r="BR1552" s="28"/>
      <c r="BS1552" s="1001"/>
      <c r="BT1552" s="967"/>
      <c r="BU1552" s="954"/>
      <c r="BV1552" s="434"/>
      <c r="BW1552" s="28"/>
      <c r="BX1552" s="1001"/>
      <c r="BY1552" s="967"/>
      <c r="BZ1552" s="954"/>
      <c r="CA1552" s="1004"/>
      <c r="CB1552" s="1020"/>
      <c r="CC1552" s="946"/>
    </row>
    <row r="1553" spans="1:81" ht="18" customHeight="1" thickBot="1">
      <c r="A1553" s="1180"/>
      <c r="B1553" s="1144"/>
      <c r="C1553" s="1147"/>
      <c r="D1553" s="54" t="s">
        <v>13</v>
      </c>
      <c r="E1553" s="20">
        <f>E1551-E1552</f>
        <v>24</v>
      </c>
      <c r="F1553" s="1001"/>
      <c r="G1553" s="1047"/>
      <c r="H1553" s="1097"/>
      <c r="I1553" s="54" t="s">
        <v>13</v>
      </c>
      <c r="J1553" s="20">
        <f>J1551-J1552</f>
        <v>15</v>
      </c>
      <c r="K1553" s="1001"/>
      <c r="L1553" s="1047"/>
      <c r="M1553" s="1097"/>
      <c r="N1553" s="54" t="s">
        <v>13</v>
      </c>
      <c r="O1553" s="20">
        <f>O1551-O1552</f>
        <v>13</v>
      </c>
      <c r="P1553" s="1001"/>
      <c r="Q1553" s="1047"/>
      <c r="R1553" s="980"/>
      <c r="S1553" s="54" t="s">
        <v>13</v>
      </c>
      <c r="T1553" s="20">
        <f>T1551-T1552</f>
        <v>24</v>
      </c>
      <c r="U1553" s="1001"/>
      <c r="V1553" s="1047"/>
      <c r="W1553" s="980"/>
      <c r="X1553" s="54" t="s">
        <v>13</v>
      </c>
      <c r="Y1553" s="20">
        <f>Y1551-Y1552</f>
        <v>93</v>
      </c>
      <c r="Z1553" s="1001"/>
      <c r="AA1553" s="1047"/>
      <c r="AB1553" s="980"/>
      <c r="AC1553" s="54" t="s">
        <v>13</v>
      </c>
      <c r="AD1553" s="20">
        <f>AD1551-AD1552</f>
        <v>0</v>
      </c>
      <c r="AE1553" s="1001"/>
      <c r="AF1553" s="1047"/>
      <c r="AG1553" s="980"/>
      <c r="AH1553" s="54" t="s">
        <v>13</v>
      </c>
      <c r="AI1553" s="20">
        <f>AI1551-AI1552</f>
        <v>24</v>
      </c>
      <c r="AJ1553" s="1001"/>
      <c r="AK1553" s="1047"/>
      <c r="AL1553" s="980"/>
      <c r="AM1553" s="54" t="s">
        <v>13</v>
      </c>
      <c r="AN1553" s="20">
        <f>AN1551-AN1552</f>
        <v>0</v>
      </c>
      <c r="AO1553" s="1001"/>
      <c r="AP1553" s="1047"/>
      <c r="AQ1553" s="980"/>
      <c r="AR1553" s="54" t="s">
        <v>13</v>
      </c>
      <c r="AS1553" s="20">
        <f>AS1551-AS1552</f>
        <v>0</v>
      </c>
      <c r="AT1553" s="1001"/>
      <c r="AU1553" s="1047"/>
      <c r="AV1553" s="980"/>
      <c r="AW1553" s="54" t="s">
        <v>13</v>
      </c>
      <c r="AX1553" s="20">
        <f>AX1551-AX1552</f>
        <v>0</v>
      </c>
      <c r="AY1553" s="1001"/>
      <c r="AZ1553" s="1047"/>
      <c r="BA1553" s="980"/>
      <c r="BB1553" s="54" t="s">
        <v>13</v>
      </c>
      <c r="BC1553" s="20">
        <f>BC1551-BC1552</f>
        <v>0</v>
      </c>
      <c r="BD1553" s="1001"/>
      <c r="BE1553" s="1047"/>
      <c r="BF1553" s="980"/>
      <c r="BG1553" s="54" t="s">
        <v>13</v>
      </c>
      <c r="BH1553" s="20">
        <f>BH1551-BH1552</f>
        <v>0</v>
      </c>
      <c r="BI1553" s="1001"/>
      <c r="BJ1553" s="1047"/>
      <c r="BK1553" s="980"/>
      <c r="BL1553" s="87"/>
      <c r="BM1553" s="88"/>
      <c r="BN1553" s="1001"/>
      <c r="BO1553" s="968"/>
      <c r="BP1553" s="955"/>
      <c r="BQ1553" s="87"/>
      <c r="BR1553" s="88"/>
      <c r="BS1553" s="1001"/>
      <c r="BT1553" s="968"/>
      <c r="BU1553" s="955"/>
      <c r="BV1553" s="87"/>
      <c r="BW1553" s="88"/>
      <c r="BX1553" s="1001"/>
      <c r="BY1553" s="968"/>
      <c r="BZ1553" s="955"/>
      <c r="CA1553" s="1005"/>
      <c r="CB1553" s="1021"/>
      <c r="CC1553" s="946">
        <f t="shared" si="663"/>
        <v>0</v>
      </c>
    </row>
    <row r="1554" spans="1:81" ht="18" customHeight="1">
      <c r="A1554" s="1180"/>
      <c r="B1554" s="1171" t="s">
        <v>87</v>
      </c>
      <c r="C1554" s="1172"/>
      <c r="D1554" s="55" t="s">
        <v>84</v>
      </c>
      <c r="E1554" s="189">
        <v>1</v>
      </c>
      <c r="F1554" s="1001"/>
      <c r="G1554" s="1090">
        <f>E1557*F1515-H1554</f>
        <v>47</v>
      </c>
      <c r="H1554" s="1099">
        <v>3</v>
      </c>
      <c r="I1554" s="55" t="s">
        <v>84</v>
      </c>
      <c r="J1554" s="189"/>
      <c r="K1554" s="1001"/>
      <c r="L1554" s="1090">
        <f>J1557*K1515-M1554</f>
        <v>0</v>
      </c>
      <c r="M1554" s="1099"/>
      <c r="N1554" s="55" t="s">
        <v>84</v>
      </c>
      <c r="O1554" s="189"/>
      <c r="P1554" s="1001"/>
      <c r="Q1554" s="1042">
        <f>O1557*P1515-R1554</f>
        <v>0</v>
      </c>
      <c r="R1554" s="989">
        <f>ROUND(IF(O1554="",0,O1557*P1515*SUM(R1515:R1529)/SUM(Q1515:Q1529,R1515:R1529)),0)</f>
        <v>0</v>
      </c>
      <c r="S1554" s="55" t="s">
        <v>84</v>
      </c>
      <c r="T1554" s="189"/>
      <c r="U1554" s="1001"/>
      <c r="V1554" s="1042">
        <f>T1557*U1515-W1554</f>
        <v>0</v>
      </c>
      <c r="W1554" s="989">
        <f>ROUND(IF(T1554="",0,T1557*U1515*SUM(W1515:W1529)/SUM(V1515:V1529,W1515:W1529)),0)</f>
        <v>0</v>
      </c>
      <c r="X1554" s="55" t="s">
        <v>84</v>
      </c>
      <c r="Y1554" s="189"/>
      <c r="Z1554" s="1001"/>
      <c r="AA1554" s="1042">
        <f>Y1557*Z1515-AB1554</f>
        <v>0</v>
      </c>
      <c r="AB1554" s="989">
        <f>ROUND(IF(Y1554="",0,Y1557*Z1515*SUM(AB1515:AB1529)/SUM(AA1515:AA1529,AB1515:AB1529)),0)</f>
        <v>0</v>
      </c>
      <c r="AC1554" s="55" t="s">
        <v>84</v>
      </c>
      <c r="AD1554" s="189"/>
      <c r="AE1554" s="1001"/>
      <c r="AF1554" s="1042">
        <f>AD1557*AE1515-AG1554</f>
        <v>0</v>
      </c>
      <c r="AG1554" s="989">
        <f>ROUND(IF(AD1554="",0,AD1557*AE1515*SUM(AG1515:AG1529)/SUM(AF1515:AF1529,AG1515:AG1529)),0)</f>
        <v>0</v>
      </c>
      <c r="AH1554" s="55" t="s">
        <v>84</v>
      </c>
      <c r="AI1554" s="189">
        <v>0</v>
      </c>
      <c r="AJ1554" s="1001"/>
      <c r="AK1554" s="1042">
        <f>AI1557*AJ1515-AL1554</f>
        <v>0</v>
      </c>
      <c r="AL1554" s="989">
        <f>ROUND(IF(AI1554="",0,AI1557*AJ1515*SUM(AL1515:AL1529)/SUM(AK1515:AK1529,AL1515:AL1529)),0)</f>
        <v>0</v>
      </c>
      <c r="AM1554" s="55" t="s">
        <v>84</v>
      </c>
      <c r="AN1554" s="189"/>
      <c r="AO1554" s="1001"/>
      <c r="AP1554" s="1042">
        <f>AN1557*AO1515-AQ1554</f>
        <v>0</v>
      </c>
      <c r="AQ1554" s="989">
        <f>ROUND(IF(AN1554="",0,AN1557*AO1515*SUM(AQ1515:AQ1529)/SUM(AP1515:AP1529,AQ1515:AQ1529)),0)</f>
        <v>0</v>
      </c>
      <c r="AR1554" s="55" t="s">
        <v>84</v>
      </c>
      <c r="AS1554" s="189"/>
      <c r="AT1554" s="1001"/>
      <c r="AU1554" s="1042">
        <f>AS1557*AT1515-AV1554</f>
        <v>0</v>
      </c>
      <c r="AV1554" s="989">
        <f>ROUND(IF(AS1554="",0,AS1557*AT1515*SUM(AV1515:AV1529)/SUM(AU1515:AU1529,AV1515:AV1529)),0)</f>
        <v>0</v>
      </c>
      <c r="AW1554" s="55" t="s">
        <v>84</v>
      </c>
      <c r="AX1554" s="189"/>
      <c r="AY1554" s="1001"/>
      <c r="AZ1554" s="1042">
        <f>AX1557*AY1515-BA1554</f>
        <v>0</v>
      </c>
      <c r="BA1554" s="989">
        <f>ROUND(IF(AX1554="",0,AX1557*AY1515*SUM(BA1515:BA1529)/SUM(AZ1515:AZ1529,BA1515:BA1529)),0)</f>
        <v>0</v>
      </c>
      <c r="BB1554" s="55" t="s">
        <v>84</v>
      </c>
      <c r="BC1554" s="189"/>
      <c r="BD1554" s="1001"/>
      <c r="BE1554" s="1042">
        <f>BC1557*BD1515-BF1554</f>
        <v>0</v>
      </c>
      <c r="BF1554" s="989">
        <f>ROUND(IF(BC1554="",0,BC1557*BD1515*SUM(BF1515:BF1529)/SUM(BE1515:BE1529,BF1515:BF1529)),0)</f>
        <v>0</v>
      </c>
      <c r="BG1554" s="55" t="s">
        <v>84</v>
      </c>
      <c r="BH1554" s="189"/>
      <c r="BI1554" s="1001"/>
      <c r="BJ1554" s="1042">
        <f>BH1557*BI1515-BK1554</f>
        <v>0</v>
      </c>
      <c r="BK1554" s="989">
        <f>ROUND(IF(BH1554="",0,BH1557*BI1515*SUM(BK1515:BK1529)/SUM(BJ1515:BJ1529,BK1515:BK1529)),0)</f>
        <v>0</v>
      </c>
      <c r="BL1554" s="89"/>
      <c r="BM1554" s="90"/>
      <c r="BN1554" s="1001"/>
      <c r="BO1554" s="995"/>
      <c r="BP1554" s="956"/>
      <c r="BQ1554" s="89"/>
      <c r="BR1554" s="90"/>
      <c r="BS1554" s="1001"/>
      <c r="BT1554" s="995"/>
      <c r="BU1554" s="956"/>
      <c r="BV1554" s="89"/>
      <c r="BW1554" s="90"/>
      <c r="BX1554" s="1001"/>
      <c r="BY1554" s="995"/>
      <c r="BZ1554" s="956"/>
      <c r="CA1554" s="1083">
        <f t="shared" ref="CA1554" si="673">BJ1554+BK1554+BE1554+BF1554+AZ1554+BA1554+AU1554+AV1554+AP1554+AQ1554+AK1554+AL1554+AF1554+AG1554+AA1554+AB1554+V1554+W1554+Q1554+R1554+L1554+M1554+G1554+H1554</f>
        <v>50</v>
      </c>
      <c r="CB1554" s="1077">
        <f t="shared" ref="CB1554" si="674">H1554+M1554</f>
        <v>3</v>
      </c>
      <c r="CC1554" s="947">
        <f>BK1554+BF1554+BA1554+AV1554+AQ1554+AL1554+AG1554+AB1554+W1554+R1554</f>
        <v>0</v>
      </c>
    </row>
    <row r="1555" spans="1:81" ht="18" customHeight="1">
      <c r="A1555" s="1180"/>
      <c r="B1555" s="1173"/>
      <c r="C1555" s="1174"/>
      <c r="D1555" s="56" t="s">
        <v>49</v>
      </c>
      <c r="E1555" s="37">
        <v>1464</v>
      </c>
      <c r="F1555" s="1001"/>
      <c r="G1555" s="1091"/>
      <c r="H1555" s="1100"/>
      <c r="I1555" s="56" t="s">
        <v>49</v>
      </c>
      <c r="J1555" s="37"/>
      <c r="K1555" s="1001"/>
      <c r="L1555" s="1091"/>
      <c r="M1555" s="1100"/>
      <c r="N1555" s="56" t="s">
        <v>49</v>
      </c>
      <c r="O1555" s="37"/>
      <c r="P1555" s="1001"/>
      <c r="Q1555" s="1043"/>
      <c r="R1555" s="990"/>
      <c r="S1555" s="56" t="s">
        <v>49</v>
      </c>
      <c r="T1555" s="37"/>
      <c r="U1555" s="1001"/>
      <c r="V1555" s="1043"/>
      <c r="W1555" s="990"/>
      <c r="X1555" s="56" t="s">
        <v>49</v>
      </c>
      <c r="Y1555" s="37"/>
      <c r="Z1555" s="1001"/>
      <c r="AA1555" s="1043"/>
      <c r="AB1555" s="990"/>
      <c r="AC1555" s="56" t="s">
        <v>49</v>
      </c>
      <c r="AD1555" s="37"/>
      <c r="AE1555" s="1001"/>
      <c r="AF1555" s="1043"/>
      <c r="AG1555" s="990"/>
      <c r="AH1555" s="56" t="s">
        <v>49</v>
      </c>
      <c r="AI1555" s="37"/>
      <c r="AJ1555" s="1001"/>
      <c r="AK1555" s="1043"/>
      <c r="AL1555" s="990"/>
      <c r="AM1555" s="56" t="s">
        <v>49</v>
      </c>
      <c r="AN1555" s="37"/>
      <c r="AO1555" s="1001"/>
      <c r="AP1555" s="1043"/>
      <c r="AQ1555" s="990"/>
      <c r="AR1555" s="56" t="s">
        <v>49</v>
      </c>
      <c r="AS1555" s="37"/>
      <c r="AT1555" s="1001"/>
      <c r="AU1555" s="1043"/>
      <c r="AV1555" s="990"/>
      <c r="AW1555" s="56" t="s">
        <v>49</v>
      </c>
      <c r="AX1555" s="37"/>
      <c r="AY1555" s="1001"/>
      <c r="AZ1555" s="1043"/>
      <c r="BA1555" s="990"/>
      <c r="BB1555" s="56" t="s">
        <v>49</v>
      </c>
      <c r="BC1555" s="37"/>
      <c r="BD1555" s="1001"/>
      <c r="BE1555" s="1043"/>
      <c r="BF1555" s="990"/>
      <c r="BG1555" s="56" t="s">
        <v>49</v>
      </c>
      <c r="BH1555" s="37"/>
      <c r="BI1555" s="1001"/>
      <c r="BJ1555" s="1043"/>
      <c r="BK1555" s="990"/>
      <c r="BL1555" s="91"/>
      <c r="BM1555" s="92"/>
      <c r="BN1555" s="1001"/>
      <c r="BO1555" s="996"/>
      <c r="BP1555" s="954"/>
      <c r="BQ1555" s="91"/>
      <c r="BR1555" s="92"/>
      <c r="BS1555" s="1001"/>
      <c r="BT1555" s="996"/>
      <c r="BU1555" s="954"/>
      <c r="BV1555" s="91"/>
      <c r="BW1555" s="92"/>
      <c r="BX1555" s="1001"/>
      <c r="BY1555" s="996"/>
      <c r="BZ1555" s="954"/>
      <c r="CA1555" s="1084"/>
      <c r="CB1555" s="1078"/>
      <c r="CC1555" s="948"/>
    </row>
    <row r="1556" spans="1:81" s="230" customFormat="1" ht="18" customHeight="1">
      <c r="A1556" s="1180"/>
      <c r="B1556" s="1173"/>
      <c r="C1556" s="1174"/>
      <c r="D1556" s="469" t="s">
        <v>61</v>
      </c>
      <c r="E1556" s="26">
        <f>ROUND(E1554*職員設定!$S$36,0)</f>
        <v>1364</v>
      </c>
      <c r="F1556" s="1001"/>
      <c r="G1556" s="1091"/>
      <c r="H1556" s="1100"/>
      <c r="I1556" s="469" t="s">
        <v>61</v>
      </c>
      <c r="J1556" s="26">
        <f>ROUND(J1554*職員設定!$S$36,0)</f>
        <v>0</v>
      </c>
      <c r="K1556" s="1001"/>
      <c r="L1556" s="1091"/>
      <c r="M1556" s="1100"/>
      <c r="N1556" s="469" t="s">
        <v>85</v>
      </c>
      <c r="O1556" s="26">
        <f>ROUND(O1554*職員設定!$S$36,0)</f>
        <v>0</v>
      </c>
      <c r="P1556" s="1001"/>
      <c r="Q1556" s="1043"/>
      <c r="R1556" s="990"/>
      <c r="S1556" s="469" t="s">
        <v>85</v>
      </c>
      <c r="T1556" s="26">
        <f>ROUND(T1554*職員設定!$S$36,0)</f>
        <v>0</v>
      </c>
      <c r="U1556" s="1001"/>
      <c r="V1556" s="1043"/>
      <c r="W1556" s="990"/>
      <c r="X1556" s="469" t="s">
        <v>85</v>
      </c>
      <c r="Y1556" s="26">
        <f>ROUND(Y1554*職員設定!$S$36,0)</f>
        <v>0</v>
      </c>
      <c r="Z1556" s="1001"/>
      <c r="AA1556" s="1043"/>
      <c r="AB1556" s="990"/>
      <c r="AC1556" s="469" t="s">
        <v>85</v>
      </c>
      <c r="AD1556" s="26">
        <f>ROUND(AD1554*職員設定!$S$36,0)</f>
        <v>0</v>
      </c>
      <c r="AE1556" s="1001"/>
      <c r="AF1556" s="1043"/>
      <c r="AG1556" s="990"/>
      <c r="AH1556" s="469" t="s">
        <v>85</v>
      </c>
      <c r="AI1556" s="26">
        <f>ROUND(AI1554*職員設定!$S$36,0)</f>
        <v>0</v>
      </c>
      <c r="AJ1556" s="1001"/>
      <c r="AK1556" s="1043"/>
      <c r="AL1556" s="990"/>
      <c r="AM1556" s="469" t="s">
        <v>85</v>
      </c>
      <c r="AN1556" s="26">
        <f>ROUND(AN1554*職員設定!$S$36,0)</f>
        <v>0</v>
      </c>
      <c r="AO1556" s="1001"/>
      <c r="AP1556" s="1043"/>
      <c r="AQ1556" s="990"/>
      <c r="AR1556" s="469" t="s">
        <v>85</v>
      </c>
      <c r="AS1556" s="26">
        <f>ROUND(AS1554*職員設定!$S$36,0)</f>
        <v>0</v>
      </c>
      <c r="AT1556" s="1001"/>
      <c r="AU1556" s="1043"/>
      <c r="AV1556" s="990"/>
      <c r="AW1556" s="469" t="s">
        <v>85</v>
      </c>
      <c r="AX1556" s="26">
        <f>ROUND(AX1554*職員設定!$S$36,0)</f>
        <v>0</v>
      </c>
      <c r="AY1556" s="1001"/>
      <c r="AZ1556" s="1043"/>
      <c r="BA1556" s="990"/>
      <c r="BB1556" s="469" t="s">
        <v>85</v>
      </c>
      <c r="BC1556" s="26">
        <f>ROUND(BC1554*職員設定!$S$36,0)</f>
        <v>0</v>
      </c>
      <c r="BD1556" s="1001"/>
      <c r="BE1556" s="1043"/>
      <c r="BF1556" s="990"/>
      <c r="BG1556" s="469" t="s">
        <v>85</v>
      </c>
      <c r="BH1556" s="26">
        <f>ROUND(BH1554*職員設定!$S$36,0)</f>
        <v>0</v>
      </c>
      <c r="BI1556" s="1001"/>
      <c r="BJ1556" s="1043"/>
      <c r="BK1556" s="990"/>
      <c r="BL1556" s="470"/>
      <c r="BM1556" s="26"/>
      <c r="BN1556" s="1001"/>
      <c r="BO1556" s="997"/>
      <c r="BP1556" s="954"/>
      <c r="BQ1556" s="470"/>
      <c r="BR1556" s="26"/>
      <c r="BS1556" s="1001"/>
      <c r="BT1556" s="997"/>
      <c r="BU1556" s="954"/>
      <c r="BV1556" s="470"/>
      <c r="BW1556" s="26"/>
      <c r="BX1556" s="1001"/>
      <c r="BY1556" s="997"/>
      <c r="BZ1556" s="954"/>
      <c r="CA1556" s="1084"/>
      <c r="CB1556" s="1078"/>
      <c r="CC1556" s="948"/>
    </row>
    <row r="1557" spans="1:81" ht="18" customHeight="1" thickBot="1">
      <c r="A1557" s="1180"/>
      <c r="B1557" s="1175"/>
      <c r="C1557" s="1176"/>
      <c r="D1557" s="58" t="s">
        <v>62</v>
      </c>
      <c r="E1557" s="19">
        <f>E1555-E1556</f>
        <v>100</v>
      </c>
      <c r="F1557" s="1002"/>
      <c r="G1557" s="1092"/>
      <c r="H1557" s="1101"/>
      <c r="I1557" s="458" t="s">
        <v>62</v>
      </c>
      <c r="J1557" s="19">
        <f>J1555-J1556</f>
        <v>0</v>
      </c>
      <c r="K1557" s="1002"/>
      <c r="L1557" s="1092"/>
      <c r="M1557" s="1101"/>
      <c r="N1557" s="58" t="s">
        <v>86</v>
      </c>
      <c r="O1557" s="19">
        <f>O1555-O1556</f>
        <v>0</v>
      </c>
      <c r="P1557" s="1002"/>
      <c r="Q1557" s="1044"/>
      <c r="R1557" s="991"/>
      <c r="S1557" s="58" t="s">
        <v>86</v>
      </c>
      <c r="T1557" s="19">
        <f>T1555-T1556</f>
        <v>0</v>
      </c>
      <c r="U1557" s="1002"/>
      <c r="V1557" s="1044"/>
      <c r="W1557" s="991"/>
      <c r="X1557" s="58" t="s">
        <v>86</v>
      </c>
      <c r="Y1557" s="19">
        <f>Y1555-Y1556</f>
        <v>0</v>
      </c>
      <c r="Z1557" s="1002"/>
      <c r="AA1557" s="1044"/>
      <c r="AB1557" s="991"/>
      <c r="AC1557" s="58" t="s">
        <v>86</v>
      </c>
      <c r="AD1557" s="19">
        <f>AD1555-AD1556</f>
        <v>0</v>
      </c>
      <c r="AE1557" s="1002"/>
      <c r="AF1557" s="1044"/>
      <c r="AG1557" s="991"/>
      <c r="AH1557" s="58" t="s">
        <v>86</v>
      </c>
      <c r="AI1557" s="19">
        <f>AI1555-AI1556</f>
        <v>0</v>
      </c>
      <c r="AJ1557" s="1002"/>
      <c r="AK1557" s="1044"/>
      <c r="AL1557" s="991"/>
      <c r="AM1557" s="58" t="s">
        <v>86</v>
      </c>
      <c r="AN1557" s="19">
        <f>AN1555-AN1556</f>
        <v>0</v>
      </c>
      <c r="AO1557" s="1002"/>
      <c r="AP1557" s="1044"/>
      <c r="AQ1557" s="991"/>
      <c r="AR1557" s="58" t="s">
        <v>86</v>
      </c>
      <c r="AS1557" s="19">
        <f>AS1555-AS1556</f>
        <v>0</v>
      </c>
      <c r="AT1557" s="1002"/>
      <c r="AU1557" s="1044"/>
      <c r="AV1557" s="991"/>
      <c r="AW1557" s="58" t="s">
        <v>86</v>
      </c>
      <c r="AX1557" s="19">
        <f>AX1555-AX1556</f>
        <v>0</v>
      </c>
      <c r="AY1557" s="1002"/>
      <c r="AZ1557" s="1044"/>
      <c r="BA1557" s="991"/>
      <c r="BB1557" s="58" t="s">
        <v>86</v>
      </c>
      <c r="BC1557" s="19">
        <f>BC1555-BC1556</f>
        <v>0</v>
      </c>
      <c r="BD1557" s="1002"/>
      <c r="BE1557" s="1044"/>
      <c r="BF1557" s="991"/>
      <c r="BG1557" s="58" t="s">
        <v>86</v>
      </c>
      <c r="BH1557" s="19">
        <f>BH1555-BH1556</f>
        <v>0</v>
      </c>
      <c r="BI1557" s="1002"/>
      <c r="BJ1557" s="1044"/>
      <c r="BK1557" s="991"/>
      <c r="BL1557" s="94"/>
      <c r="BM1557" s="84"/>
      <c r="BN1557" s="1002"/>
      <c r="BO1557" s="998"/>
      <c r="BP1557" s="955"/>
      <c r="BQ1557" s="94"/>
      <c r="BR1557" s="84"/>
      <c r="BS1557" s="1002"/>
      <c r="BT1557" s="998"/>
      <c r="BU1557" s="955"/>
      <c r="BV1557" s="94"/>
      <c r="BW1557" s="84"/>
      <c r="BX1557" s="1002"/>
      <c r="BY1557" s="998"/>
      <c r="BZ1557" s="955"/>
      <c r="CA1557" s="1085"/>
      <c r="CB1557" s="1079"/>
      <c r="CC1557" s="949">
        <f t="shared" si="663"/>
        <v>0</v>
      </c>
    </row>
    <row r="1558" spans="1:81" ht="18" customHeight="1">
      <c r="A1558" s="1180"/>
      <c r="B1558" s="1134" t="s">
        <v>228</v>
      </c>
      <c r="C1558" s="1135"/>
      <c r="D1558" s="59" t="str">
        <f>IF(職員設定!$V$8="","",職員設定!$V$8)</f>
        <v>通勤手当</v>
      </c>
      <c r="E1558" s="156">
        <f>IF(E1515&lt;&gt;"",職員設定!$V$36,"0")</f>
        <v>4200</v>
      </c>
      <c r="F1558" s="2"/>
      <c r="G1558" s="29" t="s">
        <v>90</v>
      </c>
      <c r="H1558" s="165" t="s">
        <v>79</v>
      </c>
      <c r="I1558" s="59" t="str">
        <f>IF(職員設定!$V$8="","",職員設定!$V$8)</f>
        <v>通勤手当</v>
      </c>
      <c r="J1558" s="156">
        <f>IF(J1515&lt;&gt;"",職員設定!$V$36,"0")</f>
        <v>4200</v>
      </c>
      <c r="K1558" s="2"/>
      <c r="L1558" s="29" t="s">
        <v>90</v>
      </c>
      <c r="M1558" s="165" t="s">
        <v>79</v>
      </c>
      <c r="N1558" s="59" t="str">
        <f>IF(職員設定!$V$8="","",職員設定!$V$8)</f>
        <v>通勤手当</v>
      </c>
      <c r="O1558" s="151">
        <f>IF(O1515&lt;&gt;"",職員設定!$V$36,"0")</f>
        <v>4200</v>
      </c>
      <c r="P1558" s="2"/>
      <c r="Q1558" s="299" t="s">
        <v>79</v>
      </c>
      <c r="R1558" s="165" t="s">
        <v>79</v>
      </c>
      <c r="S1558" s="59" t="str">
        <f>IF(職員設定!$V$8="","",職員設定!$V$8)</f>
        <v>通勤手当</v>
      </c>
      <c r="T1558" s="151">
        <f>IF(T1515&lt;&gt;"",職員設定!$V$36,"0")</f>
        <v>4200</v>
      </c>
      <c r="U1558" s="2"/>
      <c r="V1558" s="299" t="s">
        <v>79</v>
      </c>
      <c r="W1558" s="165" t="s">
        <v>79</v>
      </c>
      <c r="X1558" s="59" t="str">
        <f>IF(職員設定!$V$8="","",職員設定!$V$8)</f>
        <v>通勤手当</v>
      </c>
      <c r="Y1558" s="151">
        <f>IF(Y1515&lt;&gt;"",職員設定!$V$36,"0")</f>
        <v>4200</v>
      </c>
      <c r="Z1558" s="2"/>
      <c r="AA1558" s="299" t="s">
        <v>79</v>
      </c>
      <c r="AB1558" s="165" t="s">
        <v>79</v>
      </c>
      <c r="AC1558" s="59" t="str">
        <f>IF(職員設定!$V$8="","",職員設定!$V$8)</f>
        <v>通勤手当</v>
      </c>
      <c r="AD1558" s="151" t="str">
        <f>IF(AD1515&lt;&gt;"",職員設定!$V$36,"0")</f>
        <v>0</v>
      </c>
      <c r="AE1558" s="2"/>
      <c r="AF1558" s="299" t="s">
        <v>79</v>
      </c>
      <c r="AG1558" s="165" t="s">
        <v>79</v>
      </c>
      <c r="AH1558" s="59" t="str">
        <f>IF(職員設定!$V$8="","",職員設定!$V$8)</f>
        <v>通勤手当</v>
      </c>
      <c r="AI1558" s="151">
        <f>IF(AI1515&lt;&gt;"",職員設定!$V$36,"0")</f>
        <v>4200</v>
      </c>
      <c r="AJ1558" s="2"/>
      <c r="AK1558" s="299" t="s">
        <v>79</v>
      </c>
      <c r="AL1558" s="165" t="s">
        <v>79</v>
      </c>
      <c r="AM1558" s="59" t="str">
        <f>IF(職員設定!$V$8="","",職員設定!$V$8)</f>
        <v>通勤手当</v>
      </c>
      <c r="AN1558" s="151" t="str">
        <f>IF(AN1515&lt;&gt;"",職員設定!$V$36,"0")</f>
        <v>0</v>
      </c>
      <c r="AO1558" s="2"/>
      <c r="AP1558" s="299" t="s">
        <v>79</v>
      </c>
      <c r="AQ1558" s="165" t="s">
        <v>79</v>
      </c>
      <c r="AR1558" s="59" t="str">
        <f>IF(職員設定!$V$8="","",職員設定!$V$8)</f>
        <v>通勤手当</v>
      </c>
      <c r="AS1558" s="151" t="str">
        <f>IF(AS1515&lt;&gt;"",職員設定!$V$36,"0")</f>
        <v>0</v>
      </c>
      <c r="AT1558" s="2"/>
      <c r="AU1558" s="299" t="s">
        <v>79</v>
      </c>
      <c r="AV1558" s="165" t="s">
        <v>79</v>
      </c>
      <c r="AW1558" s="59" t="str">
        <f>IF(職員設定!$V$8="","",職員設定!$V$8)</f>
        <v>通勤手当</v>
      </c>
      <c r="AX1558" s="151" t="str">
        <f>IF(AX1515&lt;&gt;"",職員設定!$V$36,"0")</f>
        <v>0</v>
      </c>
      <c r="AY1558" s="2"/>
      <c r="AZ1558" s="299" t="s">
        <v>79</v>
      </c>
      <c r="BA1558" s="165" t="s">
        <v>79</v>
      </c>
      <c r="BB1558" s="59" t="str">
        <f>IF(職員設定!$V$8="","",職員設定!$V$8)</f>
        <v>通勤手当</v>
      </c>
      <c r="BC1558" s="151" t="str">
        <f>IF(BC1515&lt;&gt;"",職員設定!$V$36,"0")</f>
        <v>0</v>
      </c>
      <c r="BD1558" s="2"/>
      <c r="BE1558" s="299" t="s">
        <v>79</v>
      </c>
      <c r="BF1558" s="165" t="s">
        <v>79</v>
      </c>
      <c r="BG1558" s="59" t="str">
        <f>IF(職員設定!$V$8="","",職員設定!$V$8)</f>
        <v>通勤手当</v>
      </c>
      <c r="BH1558" s="151" t="str">
        <f>IF(BH1515&lt;&gt;"",職員設定!$V$36,"0")</f>
        <v>0</v>
      </c>
      <c r="BI1558" s="2"/>
      <c r="BJ1558" s="299" t="s">
        <v>79</v>
      </c>
      <c r="BK1558" s="165" t="s">
        <v>79</v>
      </c>
      <c r="BL1558" s="95"/>
      <c r="BM1558" s="159"/>
      <c r="BN1558" s="2"/>
      <c r="BO1558" s="29" t="s">
        <v>79</v>
      </c>
      <c r="BP1558" s="165" t="s">
        <v>116</v>
      </c>
      <c r="BQ1558" s="95"/>
      <c r="BR1558" s="159"/>
      <c r="BS1558" s="2"/>
      <c r="BT1558" s="29" t="s">
        <v>79</v>
      </c>
      <c r="BU1558" s="165" t="s">
        <v>116</v>
      </c>
      <c r="BV1558" s="95"/>
      <c r="BW1558" s="159"/>
      <c r="BX1558" s="2"/>
      <c r="BY1558" s="29" t="s">
        <v>79</v>
      </c>
      <c r="BZ1558" s="165" t="s">
        <v>116</v>
      </c>
      <c r="CA1558" s="290" t="s">
        <v>14</v>
      </c>
      <c r="CB1558" s="290" t="s">
        <v>14</v>
      </c>
      <c r="CC1558" s="603" t="s">
        <v>121</v>
      </c>
    </row>
    <row r="1559" spans="1:81" ht="18" customHeight="1">
      <c r="A1559" s="1180"/>
      <c r="B1559" s="1134"/>
      <c r="C1559" s="1135"/>
      <c r="D1559" s="61" t="str">
        <f>IF(職員設定!$W$8="","",職員設定!$W$8)</f>
        <v>課税通勤手当</v>
      </c>
      <c r="E1559" s="156">
        <v>1200</v>
      </c>
      <c r="F1559" s="2"/>
      <c r="G1559" s="1093">
        <f>SUM(G1515:G1553)-G1554</f>
        <v>8027</v>
      </c>
      <c r="H1559" s="1102">
        <f>SUM(H1515:H1553)-H1554</f>
        <v>509</v>
      </c>
      <c r="I1559" s="61" t="str">
        <f>IF(職員設定!$W$8="","",職員設定!$W$8)</f>
        <v>課税通勤手当</v>
      </c>
      <c r="J1559" s="156">
        <v>2010</v>
      </c>
      <c r="K1559" s="2"/>
      <c r="L1559" s="1093">
        <f>SUM(L1515:L1553)-L1554</f>
        <v>8060.5</v>
      </c>
      <c r="M1559" s="1102">
        <f>SUM(M1515:M1553)-M1554</f>
        <v>505</v>
      </c>
      <c r="N1559" s="61" t="str">
        <f>IF(職員設定!$W$8="","",職員設定!$W$8)</f>
        <v>課税通勤手当</v>
      </c>
      <c r="O1559" s="151">
        <v>610</v>
      </c>
      <c r="P1559" s="2"/>
      <c r="Q1559" s="999">
        <f>SUM(Q1515:Q1553)-Q1554</f>
        <v>8015.5</v>
      </c>
      <c r="R1559" s="992">
        <f>SUM(R1515:R1553)-R1554</f>
        <v>500</v>
      </c>
      <c r="S1559" s="61" t="str">
        <f>IF(職員設定!$W$8="","",職員設定!$W$8)</f>
        <v>課税通勤手当</v>
      </c>
      <c r="T1559" s="151">
        <v>1470</v>
      </c>
      <c r="U1559" s="2"/>
      <c r="V1559" s="999">
        <f>SUM(V1515:V1553)-V1554</f>
        <v>8011</v>
      </c>
      <c r="W1559" s="992">
        <f>SUM(W1515:W1553)-W1554</f>
        <v>501</v>
      </c>
      <c r="X1559" s="61" t="str">
        <f>IF(職員設定!$W$8="","",職員設定!$W$8)</f>
        <v>課税通勤手当</v>
      </c>
      <c r="Y1559" s="151">
        <v>1470</v>
      </c>
      <c r="Z1559" s="2"/>
      <c r="AA1559" s="999">
        <f>SUM(AA1515:AA1553)-AA1554</f>
        <v>8282</v>
      </c>
      <c r="AB1559" s="992">
        <f>SUM(AB1515:AB1553)-AB1554</f>
        <v>516</v>
      </c>
      <c r="AC1559" s="61" t="str">
        <f>IF(職員設定!$W$8="","",職員設定!$W$8)</f>
        <v>課税通勤手当</v>
      </c>
      <c r="AD1559" s="151" t="str">
        <f>IF(AD1515&lt;&gt;"",職員設定!$W$36,"0")</f>
        <v>0</v>
      </c>
      <c r="AE1559" s="2"/>
      <c r="AF1559" s="999">
        <f>SUM(AF1515:AF1553)-AF1554</f>
        <v>0</v>
      </c>
      <c r="AG1559" s="992">
        <f>SUM(AG1515:AG1553)-AG1554</f>
        <v>0</v>
      </c>
      <c r="AH1559" s="61" t="str">
        <f>IF(職員設定!$W$8="","",職員設定!$W$8)</f>
        <v>課税通勤手当</v>
      </c>
      <c r="AI1559" s="151">
        <v>1200</v>
      </c>
      <c r="AJ1559" s="2"/>
      <c r="AK1559" s="999">
        <f>SUM(AK1515:AK1553)-AK1554</f>
        <v>8978.5</v>
      </c>
      <c r="AL1559" s="992">
        <f>SUM(AL1515:AL1553)-AL1554</f>
        <v>529</v>
      </c>
      <c r="AM1559" s="61" t="str">
        <f>IF(職員設定!$W$8="","",職員設定!$W$8)</f>
        <v>課税通勤手当</v>
      </c>
      <c r="AN1559" s="151" t="str">
        <f>IF(AN1515&lt;&gt;"",職員設定!$W$36,"0")</f>
        <v>0</v>
      </c>
      <c r="AO1559" s="2"/>
      <c r="AP1559" s="999">
        <f>SUM(AP1515:AP1553)-AP1554</f>
        <v>0</v>
      </c>
      <c r="AQ1559" s="992">
        <f>SUM(AQ1515:AQ1553)-AQ1554</f>
        <v>0</v>
      </c>
      <c r="AR1559" s="61" t="str">
        <f>IF(職員設定!$W$8="","",職員設定!$W$8)</f>
        <v>課税通勤手当</v>
      </c>
      <c r="AS1559" s="151" t="str">
        <f>IF(AS1515&lt;&gt;"",職員設定!$W$36,"0")</f>
        <v>0</v>
      </c>
      <c r="AT1559" s="2"/>
      <c r="AU1559" s="999">
        <f>SUM(AU1515:AU1553)-AU1554</f>
        <v>0</v>
      </c>
      <c r="AV1559" s="992">
        <f>SUM(AV1515:AV1553)-AV1554</f>
        <v>0</v>
      </c>
      <c r="AW1559" s="61" t="str">
        <f>IF(職員設定!$W$8="","",職員設定!$W$8)</f>
        <v>課税通勤手当</v>
      </c>
      <c r="AX1559" s="151" t="str">
        <f>IF(AX1515&lt;&gt;"",職員設定!$W$36,"0")</f>
        <v>0</v>
      </c>
      <c r="AY1559" s="2"/>
      <c r="AZ1559" s="999">
        <f>SUM(AZ1515:AZ1553)-AZ1554</f>
        <v>0</v>
      </c>
      <c r="BA1559" s="992">
        <f>SUM(BA1515:BA1553)-BA1554</f>
        <v>0</v>
      </c>
      <c r="BB1559" s="61" t="str">
        <f>IF(職員設定!$W$8="","",職員設定!$W$8)</f>
        <v>課税通勤手当</v>
      </c>
      <c r="BC1559" s="151" t="str">
        <f>IF(BC1515&lt;&gt;"",職員設定!$W$36,"0")</f>
        <v>0</v>
      </c>
      <c r="BD1559" s="2"/>
      <c r="BE1559" s="999">
        <f>SUM(BE1515:BE1553)-BE1554</f>
        <v>0</v>
      </c>
      <c r="BF1559" s="992">
        <f>SUM(BF1515:BF1553)-BF1554</f>
        <v>0</v>
      </c>
      <c r="BG1559" s="61" t="str">
        <f>IF(職員設定!$W$8="","",職員設定!$W$8)</f>
        <v>課税通勤手当</v>
      </c>
      <c r="BH1559" s="151" t="str">
        <f>IF(BH1515&lt;&gt;"",職員設定!$W$36,"0")</f>
        <v>0</v>
      </c>
      <c r="BI1559" s="2"/>
      <c r="BJ1559" s="999">
        <f>SUM(BJ1515:BJ1553)-BJ1554</f>
        <v>0</v>
      </c>
      <c r="BK1559" s="992">
        <f>SUM(BK1515:BK1553)-BK1554</f>
        <v>0</v>
      </c>
      <c r="BL1559" s="97"/>
      <c r="BM1559" s="159"/>
      <c r="BN1559" s="2"/>
      <c r="BO1559" s="999">
        <f>SUM(BO1515:BO1553)-BO1554</f>
        <v>0</v>
      </c>
      <c r="BP1559" s="957">
        <f>SUM(BP1515:BP1553)-BP1554</f>
        <v>0</v>
      </c>
      <c r="BQ1559" s="97"/>
      <c r="BR1559" s="159"/>
      <c r="BS1559" s="2"/>
      <c r="BT1559" s="999">
        <f>SUM(BT1515:BT1553)-BT1554</f>
        <v>0</v>
      </c>
      <c r="BU1559" s="957">
        <f>SUM(BU1515:BU1553)-BU1554</f>
        <v>0</v>
      </c>
      <c r="BV1559" s="97"/>
      <c r="BW1559" s="159"/>
      <c r="BX1559" s="2"/>
      <c r="BY1559" s="999">
        <f>SUM(BY1515:BY1553)-BY1554</f>
        <v>0</v>
      </c>
      <c r="BZ1559" s="957">
        <f>SUM(BZ1515:BZ1553)-BZ1554</f>
        <v>0</v>
      </c>
      <c r="CA1559" s="1089">
        <f>SUM(CA1515:CA1553)-CA1554</f>
        <v>52434.5</v>
      </c>
      <c r="CB1559" s="1088">
        <f>SUM(CB1515:CB1553)-CB1554</f>
        <v>1014</v>
      </c>
      <c r="CC1559" s="1015" t="str">
        <f>IF(BZ1559+BU1559+BP1559+BK1559+BF1559+BA1559+AV1559+AQ1559+AL1559+AG1559+AB1559+W1559+R1559+CB1570+CC1570-CC1571-CB1571=0,"〇",BZ1559+BU1559+BP1559+BK1559+BF1559+BA1559+AV1559+AQ1559+AL1559+AG1559+AB1559+W1559+R1559+CB1570+CC1570-CC1571-CB1571)</f>
        <v>〇</v>
      </c>
    </row>
    <row r="1560" spans="1:81" ht="18" customHeight="1">
      <c r="A1560" s="1180"/>
      <c r="B1560" s="1134"/>
      <c r="C1560" s="1135"/>
      <c r="D1560" s="62" t="str">
        <f>IF(職員設定!$X$8="","",職員設定!$X$8)</f>
        <v>名称</v>
      </c>
      <c r="E1560" s="157">
        <f>IF(E1515&lt;&gt;"",職員設定!$X$36,"0")</f>
        <v>0</v>
      </c>
      <c r="F1560" s="2"/>
      <c r="G1560" s="1046"/>
      <c r="H1560" s="1096"/>
      <c r="I1560" s="62" t="str">
        <f>IF(職員設定!$X$8="","",職員設定!$X$8)</f>
        <v>名称</v>
      </c>
      <c r="J1560" s="157">
        <f>IF(J1515&lt;&gt;"",職員設定!$X$36,"0")</f>
        <v>0</v>
      </c>
      <c r="K1560" s="2"/>
      <c r="L1560" s="1046"/>
      <c r="M1560" s="1096"/>
      <c r="N1560" s="62" t="str">
        <f>IF(職員設定!$X$8="","",職員設定!$X$8)</f>
        <v>名称</v>
      </c>
      <c r="O1560" s="152">
        <f>IF(O1515&lt;&gt;"",職員設定!$X$36,"0")</f>
        <v>0</v>
      </c>
      <c r="P1560" s="2"/>
      <c r="Q1560" s="974"/>
      <c r="R1560" s="993"/>
      <c r="S1560" s="62" t="str">
        <f>IF(職員設定!$X$8="","",職員設定!$X$8)</f>
        <v>名称</v>
      </c>
      <c r="T1560" s="152">
        <f>IF(T1515&lt;&gt;"",職員設定!$X$36,"0")</f>
        <v>0</v>
      </c>
      <c r="U1560" s="2"/>
      <c r="V1560" s="974"/>
      <c r="W1560" s="993"/>
      <c r="X1560" s="62" t="str">
        <f>IF(職員設定!$X$8="","",職員設定!$X$8)</f>
        <v>名称</v>
      </c>
      <c r="Y1560" s="152">
        <f>IF(Y1515&lt;&gt;"",職員設定!$X$36,"0")</f>
        <v>0</v>
      </c>
      <c r="Z1560" s="2"/>
      <c r="AA1560" s="974"/>
      <c r="AB1560" s="993"/>
      <c r="AC1560" s="62" t="str">
        <f>IF(職員設定!$X$8="","",職員設定!$X$8)</f>
        <v>名称</v>
      </c>
      <c r="AD1560" s="152" t="str">
        <f>IF(AD1515&lt;&gt;"",職員設定!$X$36,"0")</f>
        <v>0</v>
      </c>
      <c r="AE1560" s="2"/>
      <c r="AF1560" s="974"/>
      <c r="AG1560" s="993"/>
      <c r="AH1560" s="62" t="str">
        <f>IF(職員設定!$X$8="","",職員設定!$X$8)</f>
        <v>名称</v>
      </c>
      <c r="AI1560" s="152">
        <f>IF(AI1515&lt;&gt;"",職員設定!$X$36,"0")</f>
        <v>0</v>
      </c>
      <c r="AJ1560" s="2"/>
      <c r="AK1560" s="974"/>
      <c r="AL1560" s="993"/>
      <c r="AM1560" s="62" t="str">
        <f>IF(職員設定!$X$8="","",職員設定!$X$8)</f>
        <v>名称</v>
      </c>
      <c r="AN1560" s="152" t="str">
        <f>IF(AN1515&lt;&gt;"",職員設定!$X$36,"0")</f>
        <v>0</v>
      </c>
      <c r="AO1560" s="2"/>
      <c r="AP1560" s="974"/>
      <c r="AQ1560" s="993"/>
      <c r="AR1560" s="62" t="str">
        <f>IF(職員設定!$X$8="","",職員設定!$X$8)</f>
        <v>名称</v>
      </c>
      <c r="AS1560" s="152" t="str">
        <f>IF(AS1515&lt;&gt;"",職員設定!$X$36,"0")</f>
        <v>0</v>
      </c>
      <c r="AT1560" s="2"/>
      <c r="AU1560" s="974"/>
      <c r="AV1560" s="993"/>
      <c r="AW1560" s="62" t="str">
        <f>IF(職員設定!$X$8="","",職員設定!$X$8)</f>
        <v>名称</v>
      </c>
      <c r="AX1560" s="152" t="str">
        <f>IF(AX1515&lt;&gt;"",職員設定!$X$36,"0")</f>
        <v>0</v>
      </c>
      <c r="AY1560" s="2"/>
      <c r="AZ1560" s="974"/>
      <c r="BA1560" s="993"/>
      <c r="BB1560" s="62" t="str">
        <f>IF(職員設定!$X$8="","",職員設定!$X$8)</f>
        <v>名称</v>
      </c>
      <c r="BC1560" s="152" t="str">
        <f>IF(BC1515&lt;&gt;"",職員設定!$X$36,"0")</f>
        <v>0</v>
      </c>
      <c r="BD1560" s="2"/>
      <c r="BE1560" s="974"/>
      <c r="BF1560" s="993"/>
      <c r="BG1560" s="62" t="str">
        <f>IF(職員設定!$X$8="","",職員設定!$X$8)</f>
        <v>名称</v>
      </c>
      <c r="BH1560" s="152" t="str">
        <f>IF(BH1515&lt;&gt;"",職員設定!$X$36,"0")</f>
        <v>0</v>
      </c>
      <c r="BI1560" s="2"/>
      <c r="BJ1560" s="974"/>
      <c r="BK1560" s="993"/>
      <c r="BL1560" s="99"/>
      <c r="BM1560" s="160"/>
      <c r="BN1560" s="2"/>
      <c r="BO1560" s="974"/>
      <c r="BP1560" s="958"/>
      <c r="BQ1560" s="99"/>
      <c r="BR1560" s="160"/>
      <c r="BS1560" s="2"/>
      <c r="BT1560" s="974"/>
      <c r="BU1560" s="958"/>
      <c r="BV1560" s="99"/>
      <c r="BW1560" s="160"/>
      <c r="BX1560" s="2"/>
      <c r="BY1560" s="974"/>
      <c r="BZ1560" s="958"/>
      <c r="CA1560" s="1004"/>
      <c r="CB1560" s="1020"/>
      <c r="CC1560" s="1016"/>
    </row>
    <row r="1561" spans="1:81" ht="18" customHeight="1" thickBot="1">
      <c r="A1561" s="1180"/>
      <c r="B1561" s="1136"/>
      <c r="C1561" s="1137"/>
      <c r="D1561" s="63" t="str">
        <f>IF(職員設定!$Y$8="","",職員設定!$Y$8)</f>
        <v>名称</v>
      </c>
      <c r="E1561" s="158">
        <f>IF(E1515&lt;&gt;"",職員設定!$Y$36,"0")</f>
        <v>0</v>
      </c>
      <c r="F1561" s="2"/>
      <c r="G1561" s="1094"/>
      <c r="H1561" s="1097"/>
      <c r="I1561" s="63" t="str">
        <f>IF(職員設定!$Y$8="","",職員設定!$Y$8)</f>
        <v>名称</v>
      </c>
      <c r="J1561" s="158">
        <f>IF(J1515&lt;&gt;"",職員設定!$Y$36,"0")</f>
        <v>0</v>
      </c>
      <c r="K1561" s="2"/>
      <c r="L1561" s="1094"/>
      <c r="M1561" s="1097"/>
      <c r="N1561" s="63" t="str">
        <f>IF(職員設定!$Y$8="","",職員設定!$Y$8)</f>
        <v>名称</v>
      </c>
      <c r="O1561" s="153">
        <f>IF(O1515&lt;&gt;"",職員設定!$Y$36,"0")</f>
        <v>0</v>
      </c>
      <c r="P1561" s="24"/>
      <c r="Q1561" s="975"/>
      <c r="R1561" s="994"/>
      <c r="S1561" s="63" t="str">
        <f>IF(職員設定!$Y$8="","",職員設定!$Y$8)</f>
        <v>名称</v>
      </c>
      <c r="T1561" s="153">
        <f>IF(T1515&lt;&gt;"",職員設定!$Y$36,"0")</f>
        <v>0</v>
      </c>
      <c r="U1561" s="24"/>
      <c r="V1561" s="975"/>
      <c r="W1561" s="994"/>
      <c r="X1561" s="63" t="str">
        <f>IF(職員設定!$Y$8="","",職員設定!$Y$8)</f>
        <v>名称</v>
      </c>
      <c r="Y1561" s="153">
        <f>IF(Y1515&lt;&gt;"",職員設定!$Y$36,"0")</f>
        <v>0</v>
      </c>
      <c r="Z1561" s="24"/>
      <c r="AA1561" s="975"/>
      <c r="AB1561" s="994"/>
      <c r="AC1561" s="63" t="str">
        <f>IF(職員設定!$Y$8="","",職員設定!$Y$8)</f>
        <v>名称</v>
      </c>
      <c r="AD1561" s="153" t="str">
        <f>IF(AD1515&lt;&gt;"",職員設定!$Y$36,"0")</f>
        <v>0</v>
      </c>
      <c r="AE1561" s="24"/>
      <c r="AF1561" s="975"/>
      <c r="AG1561" s="994"/>
      <c r="AH1561" s="63" t="str">
        <f>IF(職員設定!$Y$8="","",職員設定!$Y$8)</f>
        <v>名称</v>
      </c>
      <c r="AI1561" s="153">
        <f>IF(AI1515&lt;&gt;"",職員設定!$Y$36,"0")</f>
        <v>0</v>
      </c>
      <c r="AJ1561" s="24"/>
      <c r="AK1561" s="975"/>
      <c r="AL1561" s="994"/>
      <c r="AM1561" s="63" t="str">
        <f>IF(職員設定!$Y$8="","",職員設定!$Y$8)</f>
        <v>名称</v>
      </c>
      <c r="AN1561" s="153" t="str">
        <f>IF(AN1515&lt;&gt;"",職員設定!$Y$36,"0")</f>
        <v>0</v>
      </c>
      <c r="AO1561" s="24"/>
      <c r="AP1561" s="975"/>
      <c r="AQ1561" s="994"/>
      <c r="AR1561" s="63" t="str">
        <f>IF(職員設定!$Y$8="","",職員設定!$Y$8)</f>
        <v>名称</v>
      </c>
      <c r="AS1561" s="153" t="str">
        <f>IF(AS1515&lt;&gt;"",職員設定!$Y$36,"0")</f>
        <v>0</v>
      </c>
      <c r="AT1561" s="24"/>
      <c r="AU1561" s="975"/>
      <c r="AV1561" s="994"/>
      <c r="AW1561" s="63" t="str">
        <f>IF(職員設定!$Y$8="","",職員設定!$Y$8)</f>
        <v>名称</v>
      </c>
      <c r="AX1561" s="153" t="str">
        <f>IF(AX1515&lt;&gt;"",職員設定!$Y$36,"0")</f>
        <v>0</v>
      </c>
      <c r="AY1561" s="24"/>
      <c r="AZ1561" s="975"/>
      <c r="BA1561" s="994"/>
      <c r="BB1561" s="63" t="str">
        <f>IF(職員設定!$Y$8="","",職員設定!$Y$8)</f>
        <v>名称</v>
      </c>
      <c r="BC1561" s="153" t="str">
        <f>IF(BC1515&lt;&gt;"",職員設定!$Y$36,"0")</f>
        <v>0</v>
      </c>
      <c r="BD1561" s="24"/>
      <c r="BE1561" s="975"/>
      <c r="BF1561" s="994"/>
      <c r="BG1561" s="63" t="str">
        <f>IF(職員設定!$Y$8="","",職員設定!$Y$8)</f>
        <v>名称</v>
      </c>
      <c r="BH1561" s="153" t="str">
        <f>IF(BH1515&lt;&gt;"",職員設定!$Y$36,"0")</f>
        <v>0</v>
      </c>
      <c r="BI1561" s="24"/>
      <c r="BJ1561" s="975"/>
      <c r="BK1561" s="994"/>
      <c r="BL1561" s="101"/>
      <c r="BM1561" s="161"/>
      <c r="BN1561" s="2"/>
      <c r="BO1561" s="975"/>
      <c r="BP1561" s="959"/>
      <c r="BQ1561" s="101"/>
      <c r="BR1561" s="161"/>
      <c r="BS1561" s="2"/>
      <c r="BT1561" s="975"/>
      <c r="BU1561" s="959"/>
      <c r="BV1561" s="101"/>
      <c r="BW1561" s="161"/>
      <c r="BX1561" s="2"/>
      <c r="BY1561" s="975"/>
      <c r="BZ1561" s="959"/>
      <c r="CA1561" s="1005"/>
      <c r="CB1561" s="1021"/>
      <c r="CC1561" s="1017"/>
    </row>
    <row r="1562" spans="1:81" ht="18" customHeight="1">
      <c r="A1562" s="1180"/>
      <c r="B1562" s="1138"/>
      <c r="C1562" s="1139"/>
      <c r="D1562" s="64" t="s">
        <v>15</v>
      </c>
      <c r="E1562" s="8">
        <f>E1561+E1560+E1559+E1558+E1552+E1548+E1544+E1540+E1536+E1532+E1528+E1525+E1522+E1519+E1516-E1556</f>
        <v>236336</v>
      </c>
      <c r="F1562" s="963" t="str">
        <f>IF(E1563=F1563,"〇","×")</f>
        <v>〇</v>
      </c>
      <c r="G1562" s="964"/>
      <c r="H1562" s="965"/>
      <c r="I1562" s="64" t="s">
        <v>15</v>
      </c>
      <c r="J1562" s="8">
        <f>J1561+J1560+J1559+J1558+J1552+J1548+J1544+J1540+J1536+J1532+J1528+J1525+J1522+J1519+J1516-J1556</f>
        <v>237953</v>
      </c>
      <c r="K1562" s="963" t="str">
        <f>IF(J1563=K1563,"〇","×")</f>
        <v>〇</v>
      </c>
      <c r="L1562" s="964"/>
      <c r="M1562" s="1098"/>
      <c r="N1562" s="64" t="s">
        <v>15</v>
      </c>
      <c r="O1562" s="8">
        <f>O1561+O1560+O1559+O1558+O1552+O1548+O1544+O1540+O1536+O1532+O1528+O1525+O1522+O1519+O1516-O1556</f>
        <v>235207</v>
      </c>
      <c r="P1562" s="963" t="str">
        <f>IF(O1563=P1563,"〇","×")</f>
        <v>〇</v>
      </c>
      <c r="Q1562" s="964"/>
      <c r="R1562" s="965"/>
      <c r="S1562" s="64" t="s">
        <v>15</v>
      </c>
      <c r="T1562" s="8">
        <f>T1561+T1560+T1559+T1558+T1552+T1548+T1544+T1540+T1536+T1532+T1528+T1525+T1522+T1519+T1516-T1556</f>
        <v>235982</v>
      </c>
      <c r="U1562" s="963" t="str">
        <f>IF(T1563=U1563,"〇","×")</f>
        <v>〇</v>
      </c>
      <c r="V1562" s="964"/>
      <c r="W1562" s="965"/>
      <c r="X1562" s="64" t="s">
        <v>15</v>
      </c>
      <c r="Y1562" s="8">
        <f>Y1561+Y1560+Y1559+Y1558+Y1552+Y1548+Y1544+Y1540+Y1536+Y1532+Y1528+Y1525+Y1522+Y1519+Y1516-Y1556</f>
        <v>242916</v>
      </c>
      <c r="Z1562" s="963" t="str">
        <f>IF(Y1563=Z1563,"〇","×")</f>
        <v>〇</v>
      </c>
      <c r="AA1562" s="964"/>
      <c r="AB1562" s="965"/>
      <c r="AC1562" s="64" t="s">
        <v>15</v>
      </c>
      <c r="AD1562" s="8">
        <f>AD1561+AD1560+AD1559+AD1558+AD1552+AD1548+AD1544+AD1540+AD1536+AD1532+AD1528+AD1525+AD1522+AD1519+AD1516-AD1556</f>
        <v>0</v>
      </c>
      <c r="AE1562" s="963" t="str">
        <f>IF(AD1563=AE1563,"〇","×")</f>
        <v>〇</v>
      </c>
      <c r="AF1562" s="964"/>
      <c r="AG1562" s="965"/>
      <c r="AH1562" s="64" t="s">
        <v>15</v>
      </c>
      <c r="AI1562" s="8">
        <f>AI1561+AI1560+AI1559+AI1558+AI1552+AI1548+AI1544+AI1540+AI1536+AI1532+AI1528+AI1525+AI1522+AI1519+AI1516-AI1556</f>
        <v>262593</v>
      </c>
      <c r="AJ1562" s="963" t="str">
        <f>IF(AI1563=AJ1563,"〇","×")</f>
        <v>〇</v>
      </c>
      <c r="AK1562" s="964"/>
      <c r="AL1562" s="965"/>
      <c r="AM1562" s="64" t="s">
        <v>15</v>
      </c>
      <c r="AN1562" s="8">
        <f>AN1561+AN1560+AN1559+AN1558+AN1552+AN1548+AN1544+AN1540+AN1536+AN1532+AN1528+AN1525+AN1522+AN1519+AN1516-AN1556</f>
        <v>0</v>
      </c>
      <c r="AO1562" s="963" t="str">
        <f>IF(AN1563=AO1563,"〇","×")</f>
        <v>〇</v>
      </c>
      <c r="AP1562" s="964"/>
      <c r="AQ1562" s="965"/>
      <c r="AR1562" s="64" t="s">
        <v>15</v>
      </c>
      <c r="AS1562" s="8">
        <f>AS1561+AS1560+AS1559+AS1558+AS1552+AS1548+AS1544+AS1540+AS1536+AS1532+AS1528+AS1525+AS1522+AS1519+AS1516-AS1556</f>
        <v>0</v>
      </c>
      <c r="AT1562" s="963" t="str">
        <f>IF(AS1563=AT1563,"〇","×")</f>
        <v>〇</v>
      </c>
      <c r="AU1562" s="964"/>
      <c r="AV1562" s="965"/>
      <c r="AW1562" s="64" t="s">
        <v>15</v>
      </c>
      <c r="AX1562" s="8">
        <f>AX1561+AX1560+AX1559+AX1558+AX1552+AX1548+AX1544+AX1540+AX1536+AX1532+AX1528+AX1525+AX1522+AX1519+AX1516-AX1556</f>
        <v>0</v>
      </c>
      <c r="AY1562" s="963" t="str">
        <f>IF(AX1563=AY1563,"〇","×")</f>
        <v>〇</v>
      </c>
      <c r="AZ1562" s="964"/>
      <c r="BA1562" s="965"/>
      <c r="BB1562" s="64" t="s">
        <v>15</v>
      </c>
      <c r="BC1562" s="8">
        <f>BC1561+BC1560+BC1559+BC1558+BC1552+BC1548+BC1544+BC1540+BC1536+BC1532+BC1528+BC1525+BC1522+BC1519+BC1516-BC1556</f>
        <v>0</v>
      </c>
      <c r="BD1562" s="963" t="str">
        <f>IF(BC1563=BD1563,"〇","×")</f>
        <v>〇</v>
      </c>
      <c r="BE1562" s="964"/>
      <c r="BF1562" s="965"/>
      <c r="BG1562" s="64" t="s">
        <v>15</v>
      </c>
      <c r="BH1562" s="8">
        <f>BH1561+BH1560+BH1559+BH1558+BH1552+BH1548+BH1544+BH1540+BH1536+BH1532+BH1528+BH1525+BH1522+BH1519+BH1516-BH1556</f>
        <v>0</v>
      </c>
      <c r="BI1562" s="963" t="str">
        <f>IF(BH1563=BI1563,"〇","×")</f>
        <v>〇</v>
      </c>
      <c r="BJ1562" s="964"/>
      <c r="BK1562" s="965"/>
      <c r="BL1562" s="64" t="s">
        <v>15</v>
      </c>
      <c r="BM1562" s="8">
        <f>BM1532</f>
        <v>0</v>
      </c>
      <c r="BN1562" s="963" t="str">
        <f>IF(BM1563=BN1563,"〇","×")</f>
        <v>〇</v>
      </c>
      <c r="BO1562" s="964"/>
      <c r="BP1562" s="965"/>
      <c r="BQ1562" s="64" t="s">
        <v>15</v>
      </c>
      <c r="BR1562" s="8">
        <f>BR1532</f>
        <v>0</v>
      </c>
      <c r="BS1562" s="963" t="str">
        <f>IF(BR1563=BS1563,"〇","×")</f>
        <v>〇</v>
      </c>
      <c r="BT1562" s="964"/>
      <c r="BU1562" s="965"/>
      <c r="BV1562" s="64" t="s">
        <v>15</v>
      </c>
      <c r="BW1562" s="8">
        <f>BW1532</f>
        <v>0</v>
      </c>
      <c r="BX1562" s="963" t="str">
        <f>IF(BW1563=BX1563,"〇","×")</f>
        <v>〇</v>
      </c>
      <c r="BY1562" s="964"/>
      <c r="BZ1562" s="965"/>
      <c r="CA1562" s="551">
        <f>BW1562+BR1562+BM1562+BH1562+BC1562+AX1562+AS1562+AN1562+AI1562+AD1562+Y1562+T1562+O1562+J1562+E1562</f>
        <v>1450987</v>
      </c>
      <c r="CB1562" s="292"/>
      <c r="CC1562" s="697"/>
    </row>
    <row r="1563" spans="1:81" ht="18" customHeight="1" thickBot="1">
      <c r="A1563" s="1180"/>
      <c r="B1563" s="1149"/>
      <c r="C1563" s="1150"/>
      <c r="D1563" s="65" t="s">
        <v>100</v>
      </c>
      <c r="E1563" s="27">
        <f>E1561+E1560+E1559+E1558+E1551+E1547+E1543+E1539+E1535+E1531+E1527+E1524+E1521+E1518+E1515-E1555</f>
        <v>253408</v>
      </c>
      <c r="F1563" s="981">
        <f>E1562+G1559/F1515+H1559/F1515</f>
        <v>253408</v>
      </c>
      <c r="G1563" s="982"/>
      <c r="H1563" s="359"/>
      <c r="I1563" s="65" t="s">
        <v>100</v>
      </c>
      <c r="J1563" s="27">
        <f>J1561+J1560+J1559+J1558+J1551+J1547+J1543+J1539+J1535+J1531+J1527+J1524+J1521+J1518+J1515-J1555</f>
        <v>255084</v>
      </c>
      <c r="K1563" s="981">
        <f>J1562+L1559/K1515+M1559/K1515</f>
        <v>255084</v>
      </c>
      <c r="L1563" s="982"/>
      <c r="M1563" s="365"/>
      <c r="N1563" s="65" t="s">
        <v>100</v>
      </c>
      <c r="O1563" s="27">
        <f>O1561+O1560+O1559+O1558+O1551+O1547+O1543+O1539+O1535+O1531+O1527+O1524+O1521+O1518+O1515-O1555</f>
        <v>252238</v>
      </c>
      <c r="P1563" s="981">
        <f>O1562+Q1559/P1515+R1559/P1515</f>
        <v>252238</v>
      </c>
      <c r="Q1563" s="982"/>
      <c r="R1563" s="359"/>
      <c r="S1563" s="65" t="s">
        <v>100</v>
      </c>
      <c r="T1563" s="27">
        <f>T1561+T1560+T1559+T1558+T1551+T1547+T1543+T1539+T1535+T1531+T1527+T1524+T1521+T1518+T1515-T1555</f>
        <v>253006</v>
      </c>
      <c r="U1563" s="981">
        <f>T1562+V1559/U1515+W1559/U1515</f>
        <v>253006</v>
      </c>
      <c r="V1563" s="982"/>
      <c r="W1563" s="359"/>
      <c r="X1563" s="65" t="s">
        <v>100</v>
      </c>
      <c r="Y1563" s="27">
        <f>Y1561+Y1560+Y1559+Y1558+Y1551+Y1547+Y1543+Y1539+Y1535+Y1531+Y1527+Y1524+Y1521+Y1518+Y1515-Y1555</f>
        <v>260512</v>
      </c>
      <c r="Z1563" s="981">
        <f>Y1562+AA1559/Z1515+AB1559/Z1515</f>
        <v>260512</v>
      </c>
      <c r="AA1563" s="982"/>
      <c r="AB1563" s="359"/>
      <c r="AC1563" s="65" t="s">
        <v>100</v>
      </c>
      <c r="AD1563" s="27">
        <f>AD1561+AD1560+AD1559+AD1558+AD1551+AD1547+AD1543+AD1539+AD1535+AD1531+AD1527+AD1524+AD1521+AD1518+AD1515-AD1555</f>
        <v>0</v>
      </c>
      <c r="AE1563" s="981">
        <f>AD1562+AF1559/AE1515+AG1559/AE1515</f>
        <v>0</v>
      </c>
      <c r="AF1563" s="982"/>
      <c r="AG1563" s="359"/>
      <c r="AH1563" s="65" t="s">
        <v>100</v>
      </c>
      <c r="AI1563" s="27">
        <f>AI1561+AI1560+AI1559+AI1558+AI1551+AI1547+AI1543+AI1539+AI1535+AI1531+AI1527+AI1524+AI1521+AI1518+AI1515-AI1555</f>
        <v>281608</v>
      </c>
      <c r="AJ1563" s="981">
        <f>AI1562+AK1559/AJ1515+AL1559/AJ1515</f>
        <v>281608</v>
      </c>
      <c r="AK1563" s="982"/>
      <c r="AL1563" s="359"/>
      <c r="AM1563" s="65" t="s">
        <v>100</v>
      </c>
      <c r="AN1563" s="27">
        <f>AN1561+AN1560+AN1559+AN1558+AN1551+AN1547+AN1543+AN1539+AN1535+AN1531+AN1527+AN1524+AN1521+AN1518+AN1515-AN1555</f>
        <v>0</v>
      </c>
      <c r="AO1563" s="981">
        <f>AN1562+AP1559/AO1515+AQ1559/AO1515</f>
        <v>0</v>
      </c>
      <c r="AP1563" s="982"/>
      <c r="AQ1563" s="359"/>
      <c r="AR1563" s="65" t="s">
        <v>100</v>
      </c>
      <c r="AS1563" s="27">
        <f>AS1561+AS1560+AS1559+AS1558+AS1551+AS1547+AS1543+AS1539+AS1535+AS1531+AS1527+AS1524+AS1521+AS1518+AS1515-AS1555</f>
        <v>0</v>
      </c>
      <c r="AT1563" s="981">
        <f>AS1562+AU1559/AT1515+AV1559/AT1515</f>
        <v>0</v>
      </c>
      <c r="AU1563" s="982"/>
      <c r="AV1563" s="359"/>
      <c r="AW1563" s="65" t="s">
        <v>100</v>
      </c>
      <c r="AX1563" s="27">
        <f>AX1561+AX1560+AX1559+AX1558+AX1551+AX1547+AX1543+AX1539+AX1535+AX1531+AX1527+AX1524+AX1521+AX1518+AX1515-AX1555</f>
        <v>0</v>
      </c>
      <c r="AY1563" s="981">
        <f>AX1562+AZ1559/AY1515+BA1559/AY1515</f>
        <v>0</v>
      </c>
      <c r="AZ1563" s="982"/>
      <c r="BA1563" s="359"/>
      <c r="BB1563" s="65" t="s">
        <v>100</v>
      </c>
      <c r="BC1563" s="27">
        <f>BC1561+BC1560+BC1559+BC1558+BC1551+BC1547+BC1543+BC1539+BC1535+BC1531+BC1527+BC1524+BC1521+BC1518+BC1515-BC1555</f>
        <v>0</v>
      </c>
      <c r="BD1563" s="981">
        <f>BC1562+BE1559/BD1515+BF1559/BD1515</f>
        <v>0</v>
      </c>
      <c r="BE1563" s="982"/>
      <c r="BF1563" s="359"/>
      <c r="BG1563" s="65" t="s">
        <v>100</v>
      </c>
      <c r="BH1563" s="27">
        <f>BH1561+BH1560+BH1559+BH1558+BH1551+BH1547+BH1543+BH1539+BH1535+BH1531+BH1527+BH1524+BH1521+BH1518+BH1515-BH1555</f>
        <v>0</v>
      </c>
      <c r="BI1563" s="981">
        <f>BH1562+BJ1559/BI1515+BK1559/BI1515</f>
        <v>0</v>
      </c>
      <c r="BJ1563" s="982"/>
      <c r="BK1563" s="365"/>
      <c r="BL1563" s="65" t="s">
        <v>100</v>
      </c>
      <c r="BM1563" s="27">
        <f>BM1531</f>
        <v>0</v>
      </c>
      <c r="BN1563" s="981">
        <f>BM1562+BO1559/BN1515+BP1559/BN1515</f>
        <v>0</v>
      </c>
      <c r="BO1563" s="982"/>
      <c r="BP1563" s="359"/>
      <c r="BQ1563" s="65" t="s">
        <v>100</v>
      </c>
      <c r="BR1563" s="27">
        <f>BR1531</f>
        <v>0</v>
      </c>
      <c r="BS1563" s="981">
        <f>BR1562+BT1559/BS1515+BU1559/BS1515</f>
        <v>0</v>
      </c>
      <c r="BT1563" s="982"/>
      <c r="BU1563" s="359"/>
      <c r="BV1563" s="65" t="s">
        <v>100</v>
      </c>
      <c r="BW1563" s="27">
        <f>BW1531</f>
        <v>0</v>
      </c>
      <c r="BX1563" s="981">
        <f>BW1562+BY1559/BX1515+BZ1559/BX1515</f>
        <v>0</v>
      </c>
      <c r="BY1563" s="982"/>
      <c r="BZ1563" s="359"/>
      <c r="CA1563" s="552">
        <f>BW1563+BR1563+BM1563+BH1563+BC1563+AX1563+AS1563+AN1563+AI1563+AD1563+Y1563+T1563+O1563+J1563+E1563</f>
        <v>1555856</v>
      </c>
      <c r="CB1563" s="293"/>
      <c r="CC1563" s="698"/>
    </row>
    <row r="1564" spans="1:81" ht="18" customHeight="1" thickTop="1">
      <c r="A1564" s="1180"/>
      <c r="B1564" s="1128" t="s">
        <v>227</v>
      </c>
      <c r="C1564" s="1129"/>
      <c r="D1564" s="66" t="s">
        <v>17</v>
      </c>
      <c r="E1564" s="74">
        <f>IF(E1515="","",職員設定!$L$36)</f>
        <v>240000</v>
      </c>
      <c r="F1564" s="114"/>
      <c r="G1564" s="291"/>
      <c r="H1564" s="67"/>
      <c r="I1564" s="66" t="s">
        <v>17</v>
      </c>
      <c r="J1564" s="74">
        <f>IF(J1515="","",職員設定!$L$36)</f>
        <v>240000</v>
      </c>
      <c r="K1564" s="114"/>
      <c r="L1564" s="291"/>
      <c r="M1564" s="291"/>
      <c r="N1564" s="66" t="s">
        <v>17</v>
      </c>
      <c r="O1564" s="74">
        <f>IF(O1515="","",職員設定!$L$36)</f>
        <v>240000</v>
      </c>
      <c r="P1564" s="950" t="s">
        <v>222</v>
      </c>
      <c r="Q1564" s="951"/>
      <c r="R1564" s="952"/>
      <c r="S1564" s="66" t="s">
        <v>17</v>
      </c>
      <c r="T1564" s="74">
        <f>IF(T1515="","",職員設定!$L$36)</f>
        <v>240000</v>
      </c>
      <c r="U1564" s="950" t="s">
        <v>222</v>
      </c>
      <c r="V1564" s="951"/>
      <c r="W1564" s="952"/>
      <c r="X1564" s="66" t="s">
        <v>17</v>
      </c>
      <c r="Y1564" s="74">
        <f>IF(Y1515="","",職員設定!$L$36)</f>
        <v>240000</v>
      </c>
      <c r="Z1564" s="950" t="s">
        <v>222</v>
      </c>
      <c r="AA1564" s="951"/>
      <c r="AB1564" s="952"/>
      <c r="AC1564" s="66" t="s">
        <v>17</v>
      </c>
      <c r="AD1564" s="74" t="str">
        <f>IF(AD1515="","",職員設定!$L$36)</f>
        <v/>
      </c>
      <c r="AE1564" s="950" t="s">
        <v>222</v>
      </c>
      <c r="AF1564" s="951"/>
      <c r="AG1564" s="952"/>
      <c r="AH1564" s="66" t="s">
        <v>17</v>
      </c>
      <c r="AI1564" s="74">
        <f>IF(AI1515="","",職員設定!$L$36)</f>
        <v>240000</v>
      </c>
      <c r="AJ1564" s="950" t="s">
        <v>222</v>
      </c>
      <c r="AK1564" s="951"/>
      <c r="AL1564" s="952"/>
      <c r="AM1564" s="66" t="s">
        <v>17</v>
      </c>
      <c r="AN1564" s="74" t="str">
        <f>IF(AN1515="","",職員設定!$L$36)</f>
        <v/>
      </c>
      <c r="AO1564" s="950" t="s">
        <v>222</v>
      </c>
      <c r="AP1564" s="951"/>
      <c r="AQ1564" s="952"/>
      <c r="AR1564" s="66" t="s">
        <v>17</v>
      </c>
      <c r="AS1564" s="74" t="str">
        <f>IF(AS1515="","",職員設定!$L$36)</f>
        <v/>
      </c>
      <c r="AT1564" s="950" t="s">
        <v>222</v>
      </c>
      <c r="AU1564" s="951"/>
      <c r="AV1564" s="952"/>
      <c r="AW1564" s="66" t="s">
        <v>17</v>
      </c>
      <c r="AX1564" s="74" t="str">
        <f>IF(AX1515="","",職員設定!$L$36)</f>
        <v/>
      </c>
      <c r="AY1564" s="950" t="s">
        <v>222</v>
      </c>
      <c r="AZ1564" s="951"/>
      <c r="BA1564" s="952"/>
      <c r="BB1564" s="66" t="s">
        <v>17</v>
      </c>
      <c r="BC1564" s="74" t="str">
        <f>IF(BC1515="","",職員設定!$L$36)</f>
        <v/>
      </c>
      <c r="BD1564" s="950" t="s">
        <v>222</v>
      </c>
      <c r="BE1564" s="951"/>
      <c r="BF1564" s="952"/>
      <c r="BG1564" s="66" t="s">
        <v>17</v>
      </c>
      <c r="BH1564" s="74" t="str">
        <f>IF(BH1515="","",職員設定!$L$36)</f>
        <v/>
      </c>
      <c r="BI1564" s="950" t="s">
        <v>222</v>
      </c>
      <c r="BJ1564" s="951"/>
      <c r="BK1564" s="952"/>
      <c r="BL1564" s="66"/>
      <c r="BM1564" s="74"/>
      <c r="BN1564" s="950" t="s">
        <v>222</v>
      </c>
      <c r="BO1564" s="951"/>
      <c r="BP1564" s="952"/>
      <c r="BQ1564" s="66"/>
      <c r="BR1564" s="74"/>
      <c r="BS1564" s="950" t="s">
        <v>222</v>
      </c>
      <c r="BT1564" s="951"/>
      <c r="BU1564" s="952"/>
      <c r="BV1564" s="66"/>
      <c r="BW1564" s="74"/>
      <c r="BX1564" s="950" t="s">
        <v>222</v>
      </c>
      <c r="BY1564" s="951"/>
      <c r="BZ1564" s="952"/>
      <c r="CA1564" s="294"/>
      <c r="CB1564" s="1008" t="s">
        <v>223</v>
      </c>
      <c r="CC1564" s="1010" t="s">
        <v>224</v>
      </c>
    </row>
    <row r="1565" spans="1:81" ht="18" customHeight="1">
      <c r="A1565" s="1180"/>
      <c r="B1565" s="1130"/>
      <c r="C1565" s="1131"/>
      <c r="D1565" s="68" t="s">
        <v>63</v>
      </c>
      <c r="E1565" s="34">
        <v>260000</v>
      </c>
      <c r="F1565" s="1120" t="s">
        <v>104</v>
      </c>
      <c r="G1565" s="1121"/>
      <c r="H1565" s="1148"/>
      <c r="I1565" s="68" t="s">
        <v>63</v>
      </c>
      <c r="J1565" s="34">
        <f>IF(J1515="","",E1565)</f>
        <v>260000</v>
      </c>
      <c r="K1565" s="1120" t="s">
        <v>104</v>
      </c>
      <c r="L1565" s="1121"/>
      <c r="M1565" s="759"/>
      <c r="N1565" s="68" t="s">
        <v>63</v>
      </c>
      <c r="O1565" s="34">
        <f>IF(O1515="","",J1565)</f>
        <v>260000</v>
      </c>
      <c r="P1565" s="1006" t="s">
        <v>221</v>
      </c>
      <c r="Q1565" s="1007"/>
      <c r="R1565" s="537"/>
      <c r="S1565" s="68" t="s">
        <v>63</v>
      </c>
      <c r="T1565" s="34">
        <f>IF(T1515="","",O1565)</f>
        <v>260000</v>
      </c>
      <c r="U1565" s="1006" t="s">
        <v>221</v>
      </c>
      <c r="V1565" s="1007"/>
      <c r="W1565" s="537"/>
      <c r="X1565" s="68" t="s">
        <v>63</v>
      </c>
      <c r="Y1565" s="34">
        <f>IF(Y1515="","",T1565)</f>
        <v>260000</v>
      </c>
      <c r="Z1565" s="1006" t="s">
        <v>221</v>
      </c>
      <c r="AA1565" s="1007"/>
      <c r="AB1565" s="537"/>
      <c r="AC1565" s="68" t="s">
        <v>63</v>
      </c>
      <c r="AD1565" s="34" t="str">
        <f>IF(AD1515="","",Y1565)</f>
        <v/>
      </c>
      <c r="AE1565" s="1006" t="s">
        <v>221</v>
      </c>
      <c r="AF1565" s="1007"/>
      <c r="AG1565" s="537"/>
      <c r="AH1565" s="68" t="s">
        <v>63</v>
      </c>
      <c r="AI1565" s="34" t="str">
        <f>IF(AI1515="","",AD1565)</f>
        <v/>
      </c>
      <c r="AJ1565" s="1006" t="s">
        <v>221</v>
      </c>
      <c r="AK1565" s="1007"/>
      <c r="AL1565" s="537"/>
      <c r="AM1565" s="68" t="s">
        <v>63</v>
      </c>
      <c r="AN1565" s="34" t="str">
        <f>IF(AN1515="","",AI1565)</f>
        <v/>
      </c>
      <c r="AO1565" s="1006" t="s">
        <v>221</v>
      </c>
      <c r="AP1565" s="1007"/>
      <c r="AQ1565" s="537"/>
      <c r="AR1565" s="68" t="s">
        <v>63</v>
      </c>
      <c r="AS1565" s="34" t="str">
        <f>IF(AS1515="","",AN1565)</f>
        <v/>
      </c>
      <c r="AT1565" s="1006" t="s">
        <v>221</v>
      </c>
      <c r="AU1565" s="1007"/>
      <c r="AV1565" s="537"/>
      <c r="AW1565" s="68" t="s">
        <v>63</v>
      </c>
      <c r="AX1565" s="34" t="str">
        <f>IF(AX1515="","",AS1565)</f>
        <v/>
      </c>
      <c r="AY1565" s="1006" t="s">
        <v>221</v>
      </c>
      <c r="AZ1565" s="1007"/>
      <c r="BA1565" s="537"/>
      <c r="BB1565" s="68" t="s">
        <v>63</v>
      </c>
      <c r="BC1565" s="34" t="str">
        <f>IF(BC1515="","",AX1565)</f>
        <v/>
      </c>
      <c r="BD1565" s="1006" t="s">
        <v>221</v>
      </c>
      <c r="BE1565" s="1007"/>
      <c r="BF1565" s="537"/>
      <c r="BG1565" s="68" t="s">
        <v>63</v>
      </c>
      <c r="BH1565" s="34" t="str">
        <f>IF(BH1515="","",BC1565)</f>
        <v/>
      </c>
      <c r="BI1565" s="1006" t="s">
        <v>221</v>
      </c>
      <c r="BJ1565" s="1007"/>
      <c r="BK1565" s="537"/>
      <c r="BL1565" s="68"/>
      <c r="BM1565" s="28"/>
      <c r="BN1565" s="529"/>
      <c r="BO1565" s="527"/>
      <c r="BP1565" s="408"/>
      <c r="BQ1565" s="68"/>
      <c r="BR1565" s="28"/>
      <c r="BS1565" s="529"/>
      <c r="BT1565" s="527"/>
      <c r="BU1565" s="408"/>
      <c r="BV1565" s="68"/>
      <c r="BW1565" s="28"/>
      <c r="BX1565" s="529"/>
      <c r="BY1565" s="527"/>
      <c r="BZ1565" s="408"/>
      <c r="CA1565" s="295"/>
      <c r="CB1565" s="1009"/>
      <c r="CC1565" s="1011"/>
    </row>
    <row r="1566" spans="1:81" ht="18" customHeight="1">
      <c r="A1566" s="1180"/>
      <c r="B1566" s="1130"/>
      <c r="C1566" s="1131"/>
      <c r="D1566" s="68" t="s">
        <v>18</v>
      </c>
      <c r="E1566" s="10">
        <f>IF(E1564="","",(E1565-E1564)*F1515)</f>
        <v>10000</v>
      </c>
      <c r="F1566" s="498"/>
      <c r="G1566" s="569">
        <f>ROUND(IF(E1566="",0,E1566*E4*F1515+E1566*G4*F1515),0)</f>
        <v>714</v>
      </c>
      <c r="H1566" s="450"/>
      <c r="I1566" s="68" t="s">
        <v>18</v>
      </c>
      <c r="J1566" s="10">
        <f>IF(J1564="","",(J1565-J1564)*K1515)</f>
        <v>10000</v>
      </c>
      <c r="K1566" s="498"/>
      <c r="L1566" s="569">
        <f>ROUND(IF(J1566="",0,J1566*J4*K1515+J1566*L4*K1515),0)</f>
        <v>714</v>
      </c>
      <c r="M1566" s="450"/>
      <c r="N1566" s="68" t="s">
        <v>18</v>
      </c>
      <c r="O1566" s="10">
        <f>IF(O1564="","",(O1565-O1564)*P1515)</f>
        <v>10000</v>
      </c>
      <c r="P1566" s="144"/>
      <c r="Q1566" s="569">
        <f>ROUND(IF(O1566="",0,O1566*O4*P1515+O1566*Q4*P1515),0)</f>
        <v>714</v>
      </c>
      <c r="R1566" s="520">
        <f>ROUND(IF(R1565="",0,R1565*O4*P1515+R1565*Q4*P1515),0)</f>
        <v>0</v>
      </c>
      <c r="S1566" s="68" t="s">
        <v>18</v>
      </c>
      <c r="T1566" s="10">
        <f>IF(T1564="","",(T1565-T1564)*U1515)</f>
        <v>10000</v>
      </c>
      <c r="U1566" s="144"/>
      <c r="V1566" s="569">
        <f>ROUND(IF(T1566="",0,T1566*T4*U1515+T1566*V4*U1515),0)</f>
        <v>714</v>
      </c>
      <c r="W1566" s="520">
        <f>ROUND(IF(W1565="",0,W1565*T4*U1515+W1565*V4*U1515),0)</f>
        <v>0</v>
      </c>
      <c r="X1566" s="68" t="s">
        <v>18</v>
      </c>
      <c r="Y1566" s="10">
        <f>IF(Y1564="","",(Y1565-Y1564)*Z1515)</f>
        <v>10000</v>
      </c>
      <c r="Z1566" s="144"/>
      <c r="AA1566" s="569">
        <f>ROUND(IF(Y1566="",0,Y1566*Y4*Z1515+Y1566*AA4*Z1515),0)</f>
        <v>714</v>
      </c>
      <c r="AB1566" s="520">
        <f>ROUND(IF(AB1565="",0,AB1565*Y4*Z1515+AB1565*AA4*Z1515),0)</f>
        <v>0</v>
      </c>
      <c r="AC1566" s="68" t="s">
        <v>18</v>
      </c>
      <c r="AD1566" s="10" t="str">
        <f>IF(AD1564="","",(AD1565-AD1564)*AE1515)</f>
        <v/>
      </c>
      <c r="AE1566" s="144"/>
      <c r="AF1566" s="569">
        <f>ROUND(IF(AD1566="",0,AD1566*AD4*AE1515+AD1566*AF4*AE1515),0)</f>
        <v>0</v>
      </c>
      <c r="AG1566" s="520">
        <f>ROUND(IF(AG1565="",0,AG1565*AD4*AE1515+AG1565*AF4*AE1515),0)</f>
        <v>0</v>
      </c>
      <c r="AH1566" s="68" t="s">
        <v>18</v>
      </c>
      <c r="AI1566" s="10" t="e">
        <f>IF(AI1564="","",(AI1565-AI1564)*AJ1515)</f>
        <v>#VALUE!</v>
      </c>
      <c r="AJ1566" s="144"/>
      <c r="AK1566" s="569" t="e">
        <f>ROUND(IF(AI1566="",0,AI1566*AI4*AJ1515+AI1566*AK4*AJ1515),0)</f>
        <v>#VALUE!</v>
      </c>
      <c r="AL1566" s="520">
        <f>ROUND(IF(AL1565="",0,AL1565*AI4*AJ1515+AL1565*AK4*AJ1515),0)</f>
        <v>0</v>
      </c>
      <c r="AM1566" s="68" t="s">
        <v>18</v>
      </c>
      <c r="AN1566" s="10" t="str">
        <f>IF(AN1564="","",(AN1565-AN1564)*AO1515)</f>
        <v/>
      </c>
      <c r="AO1566" s="144"/>
      <c r="AP1566" s="569">
        <f>ROUND(IF(AN1566="",0,AN1566*AN4*AO1515+AN1566*AP4*AO1515),0)</f>
        <v>0</v>
      </c>
      <c r="AQ1566" s="520">
        <f>ROUND(IF(AQ1565="",0,AQ1565*AN4*AO1515+AQ1565*AP4*AO1515),0)</f>
        <v>0</v>
      </c>
      <c r="AR1566" s="68" t="s">
        <v>18</v>
      </c>
      <c r="AS1566" s="10" t="str">
        <f>IF(AS1564="","",(AS1565-AS1564)*AT1515)</f>
        <v/>
      </c>
      <c r="AT1566" s="144"/>
      <c r="AU1566" s="569">
        <f>ROUND(IF(AS1566="",0,AS1566*AS4*AT1515+AS1566*AU4*AT1515),0)</f>
        <v>0</v>
      </c>
      <c r="AV1566" s="520">
        <f>ROUND(IF(AV1565="",0,AV1565*AS4*AT1515+AV1565*AU4*AT1515),0)</f>
        <v>0</v>
      </c>
      <c r="AW1566" s="68" t="s">
        <v>18</v>
      </c>
      <c r="AX1566" s="10" t="str">
        <f>IF(AX1564="","",(AX1565-AX1564)*AY1515)</f>
        <v/>
      </c>
      <c r="AY1566" s="144"/>
      <c r="AZ1566" s="569">
        <f>ROUND(IF(AX1566="",0,AX1566*AX4*AY1515+AX1566*AZ4*AY1515),0)</f>
        <v>0</v>
      </c>
      <c r="BA1566" s="520">
        <f>ROUND(IF(BA1565="",0,BA1565*AX4*AY1515+BA1565*AZ4*AY1515),0)</f>
        <v>0</v>
      </c>
      <c r="BB1566" s="68" t="s">
        <v>18</v>
      </c>
      <c r="BC1566" s="10" t="str">
        <f>IF(BC1564="","",(BC1565-BC1564)*BD1515)</f>
        <v/>
      </c>
      <c r="BD1566" s="144"/>
      <c r="BE1566" s="569">
        <f>ROUND(IF(BC1566="",0,BC1566*BC4*BD1515+BC1566*BE4*BD1515),0)</f>
        <v>0</v>
      </c>
      <c r="BF1566" s="520">
        <f>ROUND(IF(BF1565="",0,BF1565*BC4*BD1515+BF1565*BE4*BD1515),0)</f>
        <v>0</v>
      </c>
      <c r="BG1566" s="68" t="s">
        <v>18</v>
      </c>
      <c r="BH1566" s="10" t="str">
        <f>IF(BH1564="","",(BH1565-BH1564)*BI1515)</f>
        <v/>
      </c>
      <c r="BI1566" s="144"/>
      <c r="BJ1566" s="569">
        <f>ROUND(IF(BH1566="",0,BH1566*BH4*BI1515+BH1566*BJ4*BI1515),0)</f>
        <v>0</v>
      </c>
      <c r="BK1566" s="520">
        <f>ROUND(IF(BK1565="",0,BK1565*BH4*BI1515+BK1565*BJ4*BI1515),0)</f>
        <v>0</v>
      </c>
      <c r="BL1566" s="1200" t="s">
        <v>18</v>
      </c>
      <c r="BM1566" s="760"/>
      <c r="BN1566" s="144"/>
      <c r="BO1566" s="565">
        <f>ROUND((BO1559*$BM$4+BO1559*$BO$4),0)</f>
        <v>0</v>
      </c>
      <c r="BP1566" s="567">
        <f>ROUND((BP1559*BM4+BP1559*BO4),0)</f>
        <v>0</v>
      </c>
      <c r="BQ1566" s="1200" t="s">
        <v>18</v>
      </c>
      <c r="BR1566" s="760"/>
      <c r="BS1566" s="144"/>
      <c r="BT1566" s="565">
        <f>ROUND((BT1559*$BR$4+BT1559*$BT$4),0)</f>
        <v>0</v>
      </c>
      <c r="BU1566" s="567">
        <f>ROUND((BU1559*BR4+BU1559*BT4),0)</f>
        <v>0</v>
      </c>
      <c r="BV1566" s="1200" t="s">
        <v>18</v>
      </c>
      <c r="BW1566" s="760"/>
      <c r="BX1566" s="144"/>
      <c r="BY1566" s="565">
        <f>ROUND((BY1559*$BW$4+BY1559*$BY$4),0)</f>
        <v>0</v>
      </c>
      <c r="BZ1566" s="567">
        <f>ROUND((BZ1559*BW4+BZ1559*BY4),0)</f>
        <v>0</v>
      </c>
      <c r="CA1566" s="296"/>
      <c r="CB1566" s="414">
        <f>BZ1566+BU1566+BP1566</f>
        <v>0</v>
      </c>
      <c r="CC1566" s="699">
        <f>BK1566+BF1566+BA1566+AV1566+AQ1566+AL1566+AG1566+AB1566+W1566+R1566</f>
        <v>0</v>
      </c>
    </row>
    <row r="1567" spans="1:81" ht="18" customHeight="1">
      <c r="A1567" s="1180"/>
      <c r="B1567" s="1130"/>
      <c r="C1567" s="1131"/>
      <c r="D1567" s="68" t="s">
        <v>103</v>
      </c>
      <c r="E1567" s="510" t="s">
        <v>23</v>
      </c>
      <c r="F1567" s="496"/>
      <c r="G1567" s="569">
        <f>ROUND(IF(E1567="対象外",0,E1566*E5*F1515),0)</f>
        <v>40</v>
      </c>
      <c r="H1567" s="450"/>
      <c r="I1567" s="68" t="s">
        <v>103</v>
      </c>
      <c r="J1567" s="510" t="s">
        <v>23</v>
      </c>
      <c r="K1567" s="496"/>
      <c r="L1567" s="569">
        <f>ROUND(IF(J1567="対象外",0,J1566*J5*K1515),0)</f>
        <v>40</v>
      </c>
      <c r="M1567" s="450"/>
      <c r="N1567" s="68" t="s">
        <v>103</v>
      </c>
      <c r="O1567" s="510" t="s">
        <v>23</v>
      </c>
      <c r="P1567" s="496"/>
      <c r="Q1567" s="569">
        <f>ROUND(IF(O1567="対象外",0,O1566*O5*P1515),0)</f>
        <v>40</v>
      </c>
      <c r="R1567" s="520">
        <f>ROUND(IF(OR(O1567="対象外",R1565=""),0,R1565*P1515*O5),0)</f>
        <v>0</v>
      </c>
      <c r="S1567" s="68" t="s">
        <v>103</v>
      </c>
      <c r="T1567" s="510" t="s">
        <v>23</v>
      </c>
      <c r="U1567" s="496"/>
      <c r="V1567" s="569">
        <f>ROUND(IF(T1567="対象外",0,T1566*T5*U1515),0)</f>
        <v>40</v>
      </c>
      <c r="W1567" s="520">
        <f>ROUND(IF(OR(T1567="対象外",W1565=""),0,W1565*U1515*T5),0)</f>
        <v>0</v>
      </c>
      <c r="X1567" s="68" t="s">
        <v>103</v>
      </c>
      <c r="Y1567" s="510" t="s">
        <v>23</v>
      </c>
      <c r="Z1567" s="496"/>
      <c r="AA1567" s="569">
        <f>ROUND(IF(Y1567="対象外",0,Y1566*Y5*Z1515),0)</f>
        <v>40</v>
      </c>
      <c r="AB1567" s="520">
        <f>ROUND(IF(OR(Y1567="対象外",AB1565=""),0,AB1565*Z1515*Y5),0)</f>
        <v>0</v>
      </c>
      <c r="AC1567" s="68" t="s">
        <v>103</v>
      </c>
      <c r="AD1567" s="510" t="s">
        <v>115</v>
      </c>
      <c r="AE1567" s="496"/>
      <c r="AF1567" s="569">
        <f>ROUND(IF(AD1567="対象外",0,AD1566*AD5*AE1515),0)</f>
        <v>0</v>
      </c>
      <c r="AG1567" s="520">
        <f>ROUND(IF(OR(AD1567="対象外",AG1565=""),0,AG1565*AE1515*AD5),0)</f>
        <v>0</v>
      </c>
      <c r="AH1567" s="68" t="s">
        <v>103</v>
      </c>
      <c r="AI1567" s="510" t="s">
        <v>115</v>
      </c>
      <c r="AJ1567" s="496"/>
      <c r="AK1567" s="569">
        <f>ROUND(IF(AI1567="対象外",0,AI1566*AI5*AJ1515),0)</f>
        <v>0</v>
      </c>
      <c r="AL1567" s="520">
        <f>ROUND(IF(OR(AI1567="対象外",AL1565=""),0,AL1565*AJ1515*AI5),0)</f>
        <v>0</v>
      </c>
      <c r="AM1567" s="68" t="s">
        <v>103</v>
      </c>
      <c r="AN1567" s="510" t="s">
        <v>115</v>
      </c>
      <c r="AO1567" s="496"/>
      <c r="AP1567" s="569">
        <f>ROUND(IF(AN1567="対象外",0,AN1566*AN5*AO1515),0)</f>
        <v>0</v>
      </c>
      <c r="AQ1567" s="520">
        <f>ROUND(IF(OR(AN1567="対象外",AQ1565=""),0,AQ1565*AO1515*AN5),0)</f>
        <v>0</v>
      </c>
      <c r="AR1567" s="68" t="s">
        <v>103</v>
      </c>
      <c r="AS1567" s="510" t="s">
        <v>115</v>
      </c>
      <c r="AT1567" s="496"/>
      <c r="AU1567" s="569">
        <f>ROUND(IF(AS1567="対象外",0,AS1566*AS5*AT1515),0)</f>
        <v>0</v>
      </c>
      <c r="AV1567" s="520">
        <f>ROUND(IF(OR(AS1567="対象外",AV1565=""),0,AV1565*AT1515*AS5),0)</f>
        <v>0</v>
      </c>
      <c r="AW1567" s="68" t="s">
        <v>103</v>
      </c>
      <c r="AX1567" s="510" t="s">
        <v>115</v>
      </c>
      <c r="AY1567" s="496"/>
      <c r="AZ1567" s="569">
        <f>ROUND(IF(AX1567="対象外",0,AX1566*AX5*AY1515),0)</f>
        <v>0</v>
      </c>
      <c r="BA1567" s="520">
        <f>ROUND(IF(OR(AX1567="対象外",BA1565=""),0,BA1565*AY1515*AX5),0)</f>
        <v>0</v>
      </c>
      <c r="BB1567" s="68" t="s">
        <v>103</v>
      </c>
      <c r="BC1567" s="510" t="s">
        <v>115</v>
      </c>
      <c r="BD1567" s="496"/>
      <c r="BE1567" s="569">
        <f>ROUND(IF(BC1567="対象外",0,BC1566*BC5*BD1515),0)</f>
        <v>0</v>
      </c>
      <c r="BF1567" s="520">
        <f>ROUND(IF(OR(BC1567="対象外",BF1565=""),0,BF1565*BD1515*BC5),0)</f>
        <v>0</v>
      </c>
      <c r="BG1567" s="68" t="s">
        <v>103</v>
      </c>
      <c r="BH1567" s="510" t="s">
        <v>115</v>
      </c>
      <c r="BI1567" s="496"/>
      <c r="BJ1567" s="569">
        <f>ROUND(IF(BH1567="対象外",0,BH1566*BH5*BI1515),0)</f>
        <v>0</v>
      </c>
      <c r="BK1567" s="520">
        <f>ROUND(IF(OR(BH1567="対象外",BK1565=""),0,BK1565*BI1515*BH5),0)</f>
        <v>0</v>
      </c>
      <c r="BL1567" s="68" t="s">
        <v>103</v>
      </c>
      <c r="BM1567" s="510" t="s">
        <v>115</v>
      </c>
      <c r="BN1567" s="496"/>
      <c r="BO1567" s="565">
        <f>ROUND(IF(BM1567="対象",BO1559*$BM$5,0),0)</f>
        <v>0</v>
      </c>
      <c r="BP1567" s="567">
        <f>ROUND(IF(BM1567="対象外",0,BP1559*BM5),0)</f>
        <v>0</v>
      </c>
      <c r="BQ1567" s="68" t="s">
        <v>103</v>
      </c>
      <c r="BR1567" s="510" t="s">
        <v>115</v>
      </c>
      <c r="BS1567" s="496"/>
      <c r="BT1567" s="565">
        <f>ROUND(IF(BR1567="対象",BT1559*$BR$5,0),0)</f>
        <v>0</v>
      </c>
      <c r="BU1567" s="567">
        <f>ROUND(IF(BR1567="対象外",0,BU1559*BR5),0)</f>
        <v>0</v>
      </c>
      <c r="BV1567" s="68" t="s">
        <v>103</v>
      </c>
      <c r="BW1567" s="510" t="s">
        <v>115</v>
      </c>
      <c r="BX1567" s="496"/>
      <c r="BY1567" s="565">
        <f>ROUND(IF(BW1567="対象",BY1559*$BW$5,0),0)</f>
        <v>0</v>
      </c>
      <c r="BZ1567" s="567">
        <f>ROUND(IF(BW1567="対象外",0,BZ1559*BW5),0)</f>
        <v>0</v>
      </c>
      <c r="CA1567" s="296"/>
      <c r="CB1567" s="414">
        <f>BZ1567+BU1567+BP1567</f>
        <v>0</v>
      </c>
      <c r="CC1567" s="700">
        <f>BK1567+BF1567+BA1567+AV1567+AQ1567+AL1567+AG1567+AB1567+W1567+R1567</f>
        <v>0</v>
      </c>
    </row>
    <row r="1568" spans="1:81" ht="18" customHeight="1">
      <c r="A1568" s="1180"/>
      <c r="B1568" s="1130"/>
      <c r="C1568" s="1131"/>
      <c r="D1568" s="69" t="s">
        <v>102</v>
      </c>
      <c r="E1568" s="30"/>
      <c r="F1568" s="496"/>
      <c r="G1568" s="569">
        <f>ROUND(G1559*E3,0)</f>
        <v>24</v>
      </c>
      <c r="H1568" s="450"/>
      <c r="I1568" s="69" t="s">
        <v>102</v>
      </c>
      <c r="J1568" s="30"/>
      <c r="K1568" s="496"/>
      <c r="L1568" s="569">
        <f>ROUND(L1559*J3,0)</f>
        <v>24</v>
      </c>
      <c r="M1568" s="450"/>
      <c r="N1568" s="69" t="s">
        <v>102</v>
      </c>
      <c r="O1568" s="30"/>
      <c r="P1568" s="496"/>
      <c r="Q1568" s="569">
        <f>ROUND(Q1559*O3,0)</f>
        <v>24</v>
      </c>
      <c r="R1568" s="571">
        <f>ROUND(R1559*O3,0)</f>
        <v>2</v>
      </c>
      <c r="S1568" s="69" t="s">
        <v>102</v>
      </c>
      <c r="T1568" s="30"/>
      <c r="U1568" s="496"/>
      <c r="V1568" s="569">
        <f>ROUND(V1559*T3,0)</f>
        <v>24</v>
      </c>
      <c r="W1568" s="571">
        <f>ROUND(W1559*T3,0)</f>
        <v>2</v>
      </c>
      <c r="X1568" s="69" t="s">
        <v>102</v>
      </c>
      <c r="Y1568" s="30"/>
      <c r="Z1568" s="496"/>
      <c r="AA1568" s="569">
        <f>ROUND(AA1559*Y3,0)</f>
        <v>25</v>
      </c>
      <c r="AB1568" s="571">
        <f>ROUND(AB1559*Y3,0)</f>
        <v>2</v>
      </c>
      <c r="AC1568" s="69" t="s">
        <v>102</v>
      </c>
      <c r="AD1568" s="30"/>
      <c r="AE1568" s="496"/>
      <c r="AF1568" s="569">
        <f>ROUND(AF1559*AD3,0)</f>
        <v>0</v>
      </c>
      <c r="AG1568" s="571">
        <f>ROUND(AG1559*AD3,0)</f>
        <v>0</v>
      </c>
      <c r="AH1568" s="69" t="s">
        <v>102</v>
      </c>
      <c r="AI1568" s="30"/>
      <c r="AJ1568" s="496"/>
      <c r="AK1568" s="569">
        <f>ROUND(AK1559*AI3,0)</f>
        <v>27</v>
      </c>
      <c r="AL1568" s="571">
        <f>ROUND(AL1559*AI3,0)</f>
        <v>2</v>
      </c>
      <c r="AM1568" s="69" t="s">
        <v>102</v>
      </c>
      <c r="AN1568" s="30"/>
      <c r="AO1568" s="496"/>
      <c r="AP1568" s="569">
        <f>ROUND(AP1559*AN3,0)</f>
        <v>0</v>
      </c>
      <c r="AQ1568" s="571">
        <f>ROUND(AQ1559*AN3,0)</f>
        <v>0</v>
      </c>
      <c r="AR1568" s="69" t="s">
        <v>102</v>
      </c>
      <c r="AS1568" s="30"/>
      <c r="AT1568" s="496"/>
      <c r="AU1568" s="569">
        <f>ROUND(AU1559*AS3,0)</f>
        <v>0</v>
      </c>
      <c r="AV1568" s="571">
        <f>ROUND(AV1559*AS3,0)</f>
        <v>0</v>
      </c>
      <c r="AW1568" s="69" t="s">
        <v>102</v>
      </c>
      <c r="AX1568" s="30"/>
      <c r="AY1568" s="496"/>
      <c r="AZ1568" s="569">
        <f>ROUND(AZ1559*AX3,0)</f>
        <v>0</v>
      </c>
      <c r="BA1568" s="571">
        <f>ROUND(BA1559*AX3,0)</f>
        <v>0</v>
      </c>
      <c r="BB1568" s="69" t="s">
        <v>102</v>
      </c>
      <c r="BC1568" s="30"/>
      <c r="BD1568" s="496"/>
      <c r="BE1568" s="569">
        <f>ROUNDDOWN(BE1559*BC3,0)</f>
        <v>0</v>
      </c>
      <c r="BF1568" s="571">
        <f>ROUND(BF1559*BC3,0)</f>
        <v>0</v>
      </c>
      <c r="BG1568" s="69" t="s">
        <v>102</v>
      </c>
      <c r="BH1568" s="30"/>
      <c r="BI1568" s="496"/>
      <c r="BJ1568" s="569">
        <f>ROUNDDOWN(BJ1559*BH3,0)</f>
        <v>0</v>
      </c>
      <c r="BK1568" s="571">
        <f>ROUND(BK1559*BH3,0)</f>
        <v>0</v>
      </c>
      <c r="BL1568" s="69" t="s">
        <v>102</v>
      </c>
      <c r="BM1568" s="30"/>
      <c r="BN1568" s="496"/>
      <c r="BO1568" s="565">
        <f>ROUND(BO1559*$BM$3,0)</f>
        <v>0</v>
      </c>
      <c r="BP1568" s="567">
        <f>ROUND(BP1559*BM3,0)</f>
        <v>0</v>
      </c>
      <c r="BQ1568" s="69" t="s">
        <v>102</v>
      </c>
      <c r="BR1568" s="30"/>
      <c r="BS1568" s="496"/>
      <c r="BT1568" s="565">
        <f>ROUND(BT1559*$BR$3,0)</f>
        <v>0</v>
      </c>
      <c r="BU1568" s="567">
        <f>ROUND(BU1559*BR3,0)</f>
        <v>0</v>
      </c>
      <c r="BV1568" s="69" t="s">
        <v>102</v>
      </c>
      <c r="BW1568" s="30"/>
      <c r="BX1568" s="496"/>
      <c r="BY1568" s="565">
        <f>ROUND(BY1559*$BW$3,0)</f>
        <v>0</v>
      </c>
      <c r="BZ1568" s="567">
        <f>ROUND(BZ1559*BW3,0)</f>
        <v>0</v>
      </c>
      <c r="CA1568" s="297"/>
      <c r="CB1568" s="414">
        <f>BZ1568+BU1568+BP1568</f>
        <v>0</v>
      </c>
      <c r="CC1568" s="699">
        <f>BK1568+BF1568+BA1568+AV1568+AQ1568+AL1568+AG1568+AB1568+W1568+R1568</f>
        <v>8</v>
      </c>
    </row>
    <row r="1569" spans="1:81" ht="18" customHeight="1" thickBot="1">
      <c r="A1569" s="1180"/>
      <c r="B1569" s="1132"/>
      <c r="C1569" s="1133"/>
      <c r="D1569" s="70" t="s">
        <v>101</v>
      </c>
      <c r="E1569" s="511" t="s">
        <v>23</v>
      </c>
      <c r="F1569" s="497"/>
      <c r="G1569" s="570">
        <f>ROUND(IF(E1569="対象外",0,G1559*G3),0)</f>
        <v>76</v>
      </c>
      <c r="H1569" s="451"/>
      <c r="I1569" s="70" t="s">
        <v>101</v>
      </c>
      <c r="J1569" s="511" t="s">
        <v>23</v>
      </c>
      <c r="K1569" s="497"/>
      <c r="L1569" s="570">
        <f>ROUND(IF(J1569="対象外",0,L1559*L3),0)</f>
        <v>77</v>
      </c>
      <c r="M1569" s="451"/>
      <c r="N1569" s="70" t="s">
        <v>101</v>
      </c>
      <c r="O1569" s="511" t="s">
        <v>23</v>
      </c>
      <c r="P1569" s="497"/>
      <c r="Q1569" s="570">
        <f>ROUND(IF(O1569="対象外",0,Q1559*Q3),0)</f>
        <v>76</v>
      </c>
      <c r="R1569" s="572">
        <f>ROUND(IF(O1569="対象外",0,R1559*Q3),0)</f>
        <v>5</v>
      </c>
      <c r="S1569" s="70" t="s">
        <v>101</v>
      </c>
      <c r="T1569" s="511" t="s">
        <v>23</v>
      </c>
      <c r="U1569" s="497"/>
      <c r="V1569" s="570">
        <f>ROUND(IF(T1569="対象外",0,V1559*V3),0)</f>
        <v>76</v>
      </c>
      <c r="W1569" s="572">
        <f>ROUND(IF(T1569="対象外",0,W1559*V3),0)</f>
        <v>5</v>
      </c>
      <c r="X1569" s="70" t="s">
        <v>101</v>
      </c>
      <c r="Y1569" s="511" t="s">
        <v>23</v>
      </c>
      <c r="Z1569" s="497"/>
      <c r="AA1569" s="570">
        <f>ROUND(IF(Y1569="対象外",0,AA1559*AA3),0)</f>
        <v>79</v>
      </c>
      <c r="AB1569" s="572">
        <f>ROUND(IF(Y1569="対象外",0,AB1559*AA3),0)</f>
        <v>5</v>
      </c>
      <c r="AC1569" s="70" t="s">
        <v>101</v>
      </c>
      <c r="AD1569" s="511" t="s">
        <v>115</v>
      </c>
      <c r="AE1569" s="497"/>
      <c r="AF1569" s="570">
        <f>ROUND(IF(AD1569="対象外",0,AF1559*AF3),0)</f>
        <v>0</v>
      </c>
      <c r="AG1569" s="572">
        <f>ROUND(IF(AD1569="対象外",0,AG1559*AF3),0)</f>
        <v>0</v>
      </c>
      <c r="AH1569" s="70" t="s">
        <v>101</v>
      </c>
      <c r="AI1569" s="511" t="s">
        <v>115</v>
      </c>
      <c r="AJ1569" s="497"/>
      <c r="AK1569" s="570">
        <f>ROUND(IF(AI1569="対象外",0,AK1559*AK3),0)</f>
        <v>0</v>
      </c>
      <c r="AL1569" s="572">
        <f>ROUND(IF(AI1569="対象外",0,AL1559*AK3),0)</f>
        <v>0</v>
      </c>
      <c r="AM1569" s="70" t="s">
        <v>101</v>
      </c>
      <c r="AN1569" s="511" t="s">
        <v>115</v>
      </c>
      <c r="AO1569" s="497"/>
      <c r="AP1569" s="570">
        <f>ROUND(IF(AN1569="対象外",0,AP1559*AP3),0)</f>
        <v>0</v>
      </c>
      <c r="AQ1569" s="572">
        <f>ROUND(IF(AN1569="対象外",0,AQ1559*AP3),0)</f>
        <v>0</v>
      </c>
      <c r="AR1569" s="70" t="s">
        <v>101</v>
      </c>
      <c r="AS1569" s="511" t="s">
        <v>115</v>
      </c>
      <c r="AT1569" s="497"/>
      <c r="AU1569" s="570">
        <f>ROUND(IF(AS1569="対象外",0,AU1559*AU3),0)</f>
        <v>0</v>
      </c>
      <c r="AV1569" s="572">
        <f>ROUND(IF(AS1569="対象外",0,AV1559*AU3),0)</f>
        <v>0</v>
      </c>
      <c r="AW1569" s="70" t="s">
        <v>101</v>
      </c>
      <c r="AX1569" s="511" t="s">
        <v>115</v>
      </c>
      <c r="AY1569" s="497"/>
      <c r="AZ1569" s="570">
        <f>ROUND(IF(AX1569="対象外",0,AZ1559*AZ3),0)</f>
        <v>0</v>
      </c>
      <c r="BA1569" s="572">
        <f>ROUND(IF(AX1569="対象外",0,BA1559*AZ3),0)</f>
        <v>0</v>
      </c>
      <c r="BB1569" s="70" t="s">
        <v>101</v>
      </c>
      <c r="BC1569" s="511" t="s">
        <v>115</v>
      </c>
      <c r="BD1569" s="497"/>
      <c r="BE1569" s="570">
        <f>ROUNDDOWN(IF(BC1569="対象外",0,BE1559*BE3),0)</f>
        <v>0</v>
      </c>
      <c r="BF1569" s="572">
        <f>ROUND(IF(BC1569="対象外",0,BF1559*BE3),0)</f>
        <v>0</v>
      </c>
      <c r="BG1569" s="70" t="s">
        <v>101</v>
      </c>
      <c r="BH1569" s="511" t="s">
        <v>115</v>
      </c>
      <c r="BI1569" s="497"/>
      <c r="BJ1569" s="570">
        <f>ROUNDDOWN(IF(BH1569="対象外",0,BJ1559*BJ3),0)</f>
        <v>0</v>
      </c>
      <c r="BK1569" s="572">
        <f>ROUND(IF(BH1569="対象外",0,BK1559*BJ3),0)</f>
        <v>0</v>
      </c>
      <c r="BL1569" s="70" t="s">
        <v>101</v>
      </c>
      <c r="BM1569" s="511" t="s">
        <v>115</v>
      </c>
      <c r="BN1569" s="497"/>
      <c r="BO1569" s="566">
        <f>ROUND(IF(BM1569="対象",BO1559*$BO$3,0),0)</f>
        <v>0</v>
      </c>
      <c r="BP1569" s="568">
        <f>ROUND(IF(BM1569="対象外",0,BP1559*BO3),0)</f>
        <v>0</v>
      </c>
      <c r="BQ1569" s="70" t="s">
        <v>101</v>
      </c>
      <c r="BR1569" s="511" t="s">
        <v>115</v>
      </c>
      <c r="BS1569" s="497"/>
      <c r="BT1569" s="566">
        <f>ROUND(IF(BR1569="対象",BT1559*$BT$3,0),0)</f>
        <v>0</v>
      </c>
      <c r="BU1569" s="568">
        <f>ROUND(IF(BR1569="対象外",0,BU1559*BT3),0)</f>
        <v>0</v>
      </c>
      <c r="BV1569" s="70" t="s">
        <v>101</v>
      </c>
      <c r="BW1569" s="511" t="s">
        <v>115</v>
      </c>
      <c r="BX1569" s="497"/>
      <c r="BY1569" s="566">
        <f>ROUND(IF(BW1569="対象",BY1559*$BY$3,0),0)</f>
        <v>0</v>
      </c>
      <c r="BZ1569" s="568">
        <f>ROUND(IF(BW1569="対象外",0,BZ1559*BY3),0)</f>
        <v>0</v>
      </c>
      <c r="CA1569" s="298"/>
      <c r="CB1569" s="414">
        <f>BZ1569+BU1569+BP1569</f>
        <v>0</v>
      </c>
      <c r="CC1569" s="701">
        <f>BK1569+BF1569+BA1569+AV1569+AQ1569+AL1569+AG1569+AB1569+W1569+R1569</f>
        <v>15</v>
      </c>
    </row>
    <row r="1570" spans="1:81" ht="18" customHeight="1" thickBot="1">
      <c r="A1570" s="1180"/>
      <c r="B1570" s="1151" t="s">
        <v>65</v>
      </c>
      <c r="C1570" s="1152"/>
      <c r="D1570" s="71" t="s">
        <v>229</v>
      </c>
      <c r="E1570" s="11"/>
      <c r="F1570" s="599">
        <f>G1570</f>
        <v>854</v>
      </c>
      <c r="G1570" s="554">
        <f>SUM(G1566:G1569)</f>
        <v>854</v>
      </c>
      <c r="H1570" s="452"/>
      <c r="I1570" s="71" t="s">
        <v>229</v>
      </c>
      <c r="J1570" s="11"/>
      <c r="K1570" s="599">
        <f>L1570</f>
        <v>855</v>
      </c>
      <c r="L1570" s="554">
        <f>SUM(L1566:L1569)</f>
        <v>855</v>
      </c>
      <c r="M1570" s="452"/>
      <c r="N1570" s="71" t="s">
        <v>229</v>
      </c>
      <c r="O1570" s="462"/>
      <c r="P1570" s="599">
        <f>R1570+Q1570</f>
        <v>861</v>
      </c>
      <c r="Q1570" s="524">
        <f>SUM(Q1566:Q1569)</f>
        <v>854</v>
      </c>
      <c r="R1570" s="525">
        <f>SUM(R1566:R1569)</f>
        <v>7</v>
      </c>
      <c r="S1570" s="71" t="s">
        <v>229</v>
      </c>
      <c r="T1570" s="462"/>
      <c r="U1570" s="599">
        <f>W1570+V1570</f>
        <v>861</v>
      </c>
      <c r="V1570" s="524">
        <f>SUM(V1566:V1569)</f>
        <v>854</v>
      </c>
      <c r="W1570" s="525">
        <f>SUM(W1566:W1569)</f>
        <v>7</v>
      </c>
      <c r="X1570" s="71" t="s">
        <v>229</v>
      </c>
      <c r="Y1570" s="462"/>
      <c r="Z1570" s="599">
        <f>AB1570+AA1570</f>
        <v>865</v>
      </c>
      <c r="AA1570" s="524">
        <f>SUM(AA1566:AA1569)</f>
        <v>858</v>
      </c>
      <c r="AB1570" s="525">
        <f>SUM(AB1566:AB1569)</f>
        <v>7</v>
      </c>
      <c r="AC1570" s="71" t="s">
        <v>229</v>
      </c>
      <c r="AD1570" s="462"/>
      <c r="AE1570" s="599">
        <f>AG1570+AF1570</f>
        <v>0</v>
      </c>
      <c r="AF1570" s="524">
        <f>SUM(AF1566:AF1569)</f>
        <v>0</v>
      </c>
      <c r="AG1570" s="525">
        <f>SUM(AG1566:AG1569)</f>
        <v>0</v>
      </c>
      <c r="AH1570" s="71" t="s">
        <v>229</v>
      </c>
      <c r="AI1570" s="462"/>
      <c r="AJ1570" s="599" t="e">
        <f>AL1570+AK1570</f>
        <v>#VALUE!</v>
      </c>
      <c r="AK1570" s="524" t="e">
        <f>SUM(AK1566:AK1569)</f>
        <v>#VALUE!</v>
      </c>
      <c r="AL1570" s="525">
        <f>SUM(AL1566:AL1569)</f>
        <v>2</v>
      </c>
      <c r="AM1570" s="71" t="s">
        <v>229</v>
      </c>
      <c r="AN1570" s="462"/>
      <c r="AO1570" s="599">
        <f>AQ1570+AP1570</f>
        <v>0</v>
      </c>
      <c r="AP1570" s="524">
        <f>SUM(AP1566:AP1569)</f>
        <v>0</v>
      </c>
      <c r="AQ1570" s="525">
        <f>SUM(AQ1566:AQ1569)</f>
        <v>0</v>
      </c>
      <c r="AR1570" s="71" t="s">
        <v>229</v>
      </c>
      <c r="AS1570" s="462"/>
      <c r="AT1570" s="599">
        <f>AV1570+AU1570</f>
        <v>0</v>
      </c>
      <c r="AU1570" s="524">
        <f>SUM(AU1566:AU1569)</f>
        <v>0</v>
      </c>
      <c r="AV1570" s="525">
        <f>SUM(AV1566:AV1569)</f>
        <v>0</v>
      </c>
      <c r="AW1570" s="71" t="s">
        <v>229</v>
      </c>
      <c r="AX1570" s="462"/>
      <c r="AY1570" s="599">
        <f>BA1570+AZ1570</f>
        <v>0</v>
      </c>
      <c r="AZ1570" s="524">
        <f>SUM(AZ1566:AZ1569)</f>
        <v>0</v>
      </c>
      <c r="BA1570" s="525">
        <f>SUM(BA1566:BA1569)</f>
        <v>0</v>
      </c>
      <c r="BB1570" s="71" t="s">
        <v>229</v>
      </c>
      <c r="BC1570" s="462"/>
      <c r="BD1570" s="599">
        <f>BF1570+BE1570</f>
        <v>0</v>
      </c>
      <c r="BE1570" s="524">
        <f>SUM(BE1566:BE1569)</f>
        <v>0</v>
      </c>
      <c r="BF1570" s="525">
        <f>SUM(BF1566:BF1569)</f>
        <v>0</v>
      </c>
      <c r="BG1570" s="71" t="s">
        <v>229</v>
      </c>
      <c r="BH1570" s="462"/>
      <c r="BI1570" s="599">
        <f>BK1570+BJ1570</f>
        <v>0</v>
      </c>
      <c r="BJ1570" s="524">
        <f>SUM(BJ1566:BJ1569)</f>
        <v>0</v>
      </c>
      <c r="BK1570" s="525">
        <f>SUM(BK1566:BK1569)</f>
        <v>0</v>
      </c>
      <c r="BL1570" s="71" t="s">
        <v>229</v>
      </c>
      <c r="BM1570" s="462"/>
      <c r="BN1570" s="601">
        <f>BP1570+BO1570</f>
        <v>0</v>
      </c>
      <c r="BO1570" s="524">
        <f>SUM(BO1566:BO1569)</f>
        <v>0</v>
      </c>
      <c r="BP1570" s="532">
        <f>SUM(BP1566:BP1569)</f>
        <v>0</v>
      </c>
      <c r="BQ1570" s="71" t="s">
        <v>229</v>
      </c>
      <c r="BR1570" s="462"/>
      <c r="BS1570" s="601">
        <f>BU1570+BT1570</f>
        <v>0</v>
      </c>
      <c r="BT1570" s="524">
        <f>SUM(BT1566:BT1569)</f>
        <v>0</v>
      </c>
      <c r="BU1570" s="532">
        <f>SUM(BU1566:BU1569)</f>
        <v>0</v>
      </c>
      <c r="BV1570" s="71" t="s">
        <v>229</v>
      </c>
      <c r="BW1570" s="462"/>
      <c r="BX1570" s="601">
        <f>BZ1570+BY1570</f>
        <v>0</v>
      </c>
      <c r="BY1570" s="524">
        <f>SUM(BY1566:BY1569)</f>
        <v>0</v>
      </c>
      <c r="BZ1570" s="532">
        <f>SUM(BZ1566:BZ1569)</f>
        <v>0</v>
      </c>
      <c r="CA1570" s="467" t="e">
        <f>BX1570+BS1570+BN1570+BI1570+BD1570+AY1570+AT1570+AO1570+AJ1570+AE1570+Z1570+U1570+P1570+K1570+F1570</f>
        <v>#VALUE!</v>
      </c>
      <c r="CB1570" s="415">
        <f>SUM(CB1566:CB1569)</f>
        <v>0</v>
      </c>
      <c r="CC1570" s="702">
        <f>SUM(CC1566:CC1569)</f>
        <v>23</v>
      </c>
    </row>
    <row r="1571" spans="1:81" ht="18" customHeight="1" thickBot="1">
      <c r="A1571" s="1184"/>
      <c r="B1571" s="1153" t="s">
        <v>66</v>
      </c>
      <c r="C1571" s="1154"/>
      <c r="D1571" s="474" t="s">
        <v>230</v>
      </c>
      <c r="E1571" s="475"/>
      <c r="F1571" s="599">
        <f>G1571</f>
        <v>8881</v>
      </c>
      <c r="G1571" s="554">
        <f>G1570+G1559</f>
        <v>8881</v>
      </c>
      <c r="H1571" s="690"/>
      <c r="I1571" s="474" t="s">
        <v>230</v>
      </c>
      <c r="J1571" s="475"/>
      <c r="K1571" s="599">
        <f>L1571</f>
        <v>8915.5</v>
      </c>
      <c r="L1571" s="554">
        <f>L1570+L1559</f>
        <v>8915.5</v>
      </c>
      <c r="M1571" s="690"/>
      <c r="N1571" s="474" t="s">
        <v>230</v>
      </c>
      <c r="O1571" s="462"/>
      <c r="P1571" s="599">
        <f>R1571+Q1571</f>
        <v>9376.5</v>
      </c>
      <c r="Q1571" s="524">
        <f>Q1570+Q1559</f>
        <v>8869.5</v>
      </c>
      <c r="R1571" s="525">
        <f>R1570+R1559</f>
        <v>507</v>
      </c>
      <c r="S1571" s="474" t="s">
        <v>230</v>
      </c>
      <c r="T1571" s="462"/>
      <c r="U1571" s="599">
        <f>W1571+V1571</f>
        <v>9373</v>
      </c>
      <c r="V1571" s="524">
        <f>V1570+V1559</f>
        <v>8865</v>
      </c>
      <c r="W1571" s="525">
        <f>W1570+W1559</f>
        <v>508</v>
      </c>
      <c r="X1571" s="474" t="s">
        <v>230</v>
      </c>
      <c r="Y1571" s="462"/>
      <c r="Z1571" s="599">
        <f>AB1571+AA1571</f>
        <v>9663</v>
      </c>
      <c r="AA1571" s="524">
        <f>AA1570+AA1559</f>
        <v>9140</v>
      </c>
      <c r="AB1571" s="525">
        <f>AB1570+AB1559</f>
        <v>523</v>
      </c>
      <c r="AC1571" s="474" t="s">
        <v>230</v>
      </c>
      <c r="AD1571" s="462"/>
      <c r="AE1571" s="599">
        <f>AG1571+AF1571</f>
        <v>0</v>
      </c>
      <c r="AF1571" s="524">
        <f>AF1570+AF1559</f>
        <v>0</v>
      </c>
      <c r="AG1571" s="525">
        <f>AG1570+AG1559</f>
        <v>0</v>
      </c>
      <c r="AH1571" s="474" t="s">
        <v>230</v>
      </c>
      <c r="AI1571" s="462"/>
      <c r="AJ1571" s="599" t="e">
        <f>AL1571+AK1571</f>
        <v>#VALUE!</v>
      </c>
      <c r="AK1571" s="524" t="e">
        <f>AK1570+AK1559</f>
        <v>#VALUE!</v>
      </c>
      <c r="AL1571" s="525">
        <f>AL1570+AL1559</f>
        <v>531</v>
      </c>
      <c r="AM1571" s="474" t="s">
        <v>230</v>
      </c>
      <c r="AN1571" s="462"/>
      <c r="AO1571" s="599">
        <f>AQ1571+AP1571</f>
        <v>0</v>
      </c>
      <c r="AP1571" s="524">
        <f>AP1570+AP1559</f>
        <v>0</v>
      </c>
      <c r="AQ1571" s="525">
        <f>AQ1570+AQ1559</f>
        <v>0</v>
      </c>
      <c r="AR1571" s="474" t="s">
        <v>230</v>
      </c>
      <c r="AS1571" s="462"/>
      <c r="AT1571" s="599">
        <f>AV1571+AU1571</f>
        <v>0</v>
      </c>
      <c r="AU1571" s="524">
        <f>AU1570+AU1559</f>
        <v>0</v>
      </c>
      <c r="AV1571" s="525">
        <f>AV1570+AV1559</f>
        <v>0</v>
      </c>
      <c r="AW1571" s="474" t="s">
        <v>230</v>
      </c>
      <c r="AX1571" s="462"/>
      <c r="AY1571" s="599">
        <f>BA1571+AZ1571</f>
        <v>0</v>
      </c>
      <c r="AZ1571" s="524">
        <f>AZ1570+AZ1559</f>
        <v>0</v>
      </c>
      <c r="BA1571" s="525">
        <f>BA1570+BA1559</f>
        <v>0</v>
      </c>
      <c r="BB1571" s="474" t="s">
        <v>230</v>
      </c>
      <c r="BC1571" s="462"/>
      <c r="BD1571" s="599">
        <f>BF1571+BE1571</f>
        <v>0</v>
      </c>
      <c r="BE1571" s="524">
        <f>BE1570+BE1559</f>
        <v>0</v>
      </c>
      <c r="BF1571" s="525">
        <f>BF1570+BF1559</f>
        <v>0</v>
      </c>
      <c r="BG1571" s="474" t="s">
        <v>230</v>
      </c>
      <c r="BH1571" s="462"/>
      <c r="BI1571" s="599">
        <f>BK1571+BJ1571</f>
        <v>0</v>
      </c>
      <c r="BJ1571" s="524">
        <f>BJ1570+BJ1559</f>
        <v>0</v>
      </c>
      <c r="BK1571" s="525">
        <f>BK1570+BK1559</f>
        <v>0</v>
      </c>
      <c r="BL1571" s="474" t="s">
        <v>230</v>
      </c>
      <c r="BM1571" s="462"/>
      <c r="BN1571" s="601">
        <f>BP1571+BO1571</f>
        <v>0</v>
      </c>
      <c r="BO1571" s="524">
        <f>BO1570+BO1559</f>
        <v>0</v>
      </c>
      <c r="BP1571" s="532">
        <f>BP1570+BP1559</f>
        <v>0</v>
      </c>
      <c r="BQ1571" s="474" t="s">
        <v>230</v>
      </c>
      <c r="BR1571" s="462"/>
      <c r="BS1571" s="601">
        <f>BU1571+BT1571</f>
        <v>0</v>
      </c>
      <c r="BT1571" s="524">
        <f>BT1570+BT1559</f>
        <v>0</v>
      </c>
      <c r="BU1571" s="532">
        <f>BU1570+BU1559</f>
        <v>0</v>
      </c>
      <c r="BV1571" s="474" t="s">
        <v>230</v>
      </c>
      <c r="BW1571" s="462"/>
      <c r="BX1571" s="601">
        <f>BZ1571+BY1571</f>
        <v>0</v>
      </c>
      <c r="BY1571" s="524">
        <f>BY1570+BY1559</f>
        <v>0</v>
      </c>
      <c r="BZ1571" s="532">
        <f>BZ1570+BZ1559</f>
        <v>0</v>
      </c>
      <c r="CA1571" s="467" t="e">
        <f>BX1571+BS1571+BN1571+BI1571+BD1571+AY1571+AT1571+AO1571+AJ1571+AE1571+Z1571+U1571+P1571+K1571+F1571</f>
        <v>#VALUE!</v>
      </c>
      <c r="CB1571" s="416">
        <f>CB1570+SUM(CC1530:CC1553)</f>
        <v>46</v>
      </c>
      <c r="CC1571" s="703">
        <f>CC1570+SUM(CC1515:CC1529)-CC1554</f>
        <v>2023</v>
      </c>
    </row>
    <row r="1572" spans="1:81" ht="34.799999999999997" customHeight="1" thickBot="1">
      <c r="A1572" s="493" t="s">
        <v>80</v>
      </c>
      <c r="B1572" s="1157">
        <f>職員設定!B37</f>
        <v>28</v>
      </c>
      <c r="C1572" s="1158"/>
      <c r="D1572" s="43"/>
      <c r="E1572" s="24" t="s">
        <v>4</v>
      </c>
      <c r="F1572" s="24" t="s">
        <v>33</v>
      </c>
      <c r="G1572" s="364" t="s">
        <v>51</v>
      </c>
      <c r="H1572" s="375" t="s">
        <v>165</v>
      </c>
      <c r="I1572" s="43"/>
      <c r="J1572" s="24" t="s">
        <v>4</v>
      </c>
      <c r="K1572" s="24" t="s">
        <v>33</v>
      </c>
      <c r="L1572" s="143" t="s">
        <v>51</v>
      </c>
      <c r="M1572" s="375" t="s">
        <v>165</v>
      </c>
      <c r="N1572" s="43"/>
      <c r="O1572" s="24" t="s">
        <v>4</v>
      </c>
      <c r="P1572" s="24" t="s">
        <v>78</v>
      </c>
      <c r="Q1572" s="364" t="s">
        <v>51</v>
      </c>
      <c r="R1572" s="410" t="s">
        <v>225</v>
      </c>
      <c r="S1572" s="43"/>
      <c r="T1572" s="24" t="s">
        <v>4</v>
      </c>
      <c r="U1572" s="24" t="s">
        <v>78</v>
      </c>
      <c r="V1572" s="364" t="s">
        <v>51</v>
      </c>
      <c r="W1572" s="410" t="s">
        <v>225</v>
      </c>
      <c r="X1572" s="43"/>
      <c r="Y1572" s="24" t="s">
        <v>4</v>
      </c>
      <c r="Z1572" s="24" t="s">
        <v>78</v>
      </c>
      <c r="AA1572" s="364" t="s">
        <v>51</v>
      </c>
      <c r="AB1572" s="410" t="s">
        <v>225</v>
      </c>
      <c r="AC1572" s="43"/>
      <c r="AD1572" s="24" t="s">
        <v>4</v>
      </c>
      <c r="AE1572" s="24" t="s">
        <v>78</v>
      </c>
      <c r="AF1572" s="364" t="s">
        <v>51</v>
      </c>
      <c r="AG1572" s="410" t="s">
        <v>225</v>
      </c>
      <c r="AH1572" s="43"/>
      <c r="AI1572" s="24" t="s">
        <v>4</v>
      </c>
      <c r="AJ1572" s="24" t="s">
        <v>78</v>
      </c>
      <c r="AK1572" s="364" t="s">
        <v>51</v>
      </c>
      <c r="AL1572" s="410" t="s">
        <v>225</v>
      </c>
      <c r="AM1572" s="43"/>
      <c r="AN1572" s="24" t="s">
        <v>4</v>
      </c>
      <c r="AO1572" s="24" t="s">
        <v>78</v>
      </c>
      <c r="AP1572" s="364" t="s">
        <v>51</v>
      </c>
      <c r="AQ1572" s="410" t="s">
        <v>225</v>
      </c>
      <c r="AR1572" s="43"/>
      <c r="AS1572" s="24" t="s">
        <v>4</v>
      </c>
      <c r="AT1572" s="24" t="s">
        <v>78</v>
      </c>
      <c r="AU1572" s="364" t="s">
        <v>51</v>
      </c>
      <c r="AV1572" s="410" t="s">
        <v>225</v>
      </c>
      <c r="AW1572" s="43"/>
      <c r="AX1572" s="24" t="s">
        <v>4</v>
      </c>
      <c r="AY1572" s="24" t="s">
        <v>78</v>
      </c>
      <c r="AZ1572" s="364" t="s">
        <v>51</v>
      </c>
      <c r="BA1572" s="410" t="s">
        <v>225</v>
      </c>
      <c r="BB1572" s="43"/>
      <c r="BC1572" s="24" t="s">
        <v>4</v>
      </c>
      <c r="BD1572" s="24" t="s">
        <v>78</v>
      </c>
      <c r="BE1572" s="364" t="s">
        <v>51</v>
      </c>
      <c r="BF1572" s="410" t="s">
        <v>225</v>
      </c>
      <c r="BG1572" s="43"/>
      <c r="BH1572" s="24" t="s">
        <v>4</v>
      </c>
      <c r="BI1572" s="24" t="s">
        <v>78</v>
      </c>
      <c r="BJ1572" s="364" t="s">
        <v>51</v>
      </c>
      <c r="BK1572" s="410" t="s">
        <v>225</v>
      </c>
      <c r="BL1572" s="43"/>
      <c r="BM1572" s="24" t="s">
        <v>4</v>
      </c>
      <c r="BN1572" s="24" t="s">
        <v>33</v>
      </c>
      <c r="BO1572" s="364" t="s">
        <v>51</v>
      </c>
      <c r="BP1572" s="410" t="s">
        <v>225</v>
      </c>
      <c r="BQ1572" s="43"/>
      <c r="BR1572" s="24" t="s">
        <v>4</v>
      </c>
      <c r="BS1572" s="24" t="s">
        <v>33</v>
      </c>
      <c r="BT1572" s="364" t="s">
        <v>51</v>
      </c>
      <c r="BU1572" s="410" t="s">
        <v>225</v>
      </c>
      <c r="BV1572" s="43"/>
      <c r="BW1572" s="24" t="s">
        <v>4</v>
      </c>
      <c r="BX1572" s="24" t="s">
        <v>33</v>
      </c>
      <c r="BY1572" s="364" t="s">
        <v>51</v>
      </c>
      <c r="BZ1572" s="410" t="s">
        <v>225</v>
      </c>
      <c r="CA1572" s="411" t="s">
        <v>0</v>
      </c>
      <c r="CB1572" s="412" t="s">
        <v>157</v>
      </c>
      <c r="CC1572" s="696" t="s">
        <v>225</v>
      </c>
    </row>
    <row r="1573" spans="1:81" ht="18" customHeight="1">
      <c r="A1573" s="1180" t="str">
        <f>職員設定!C37</f>
        <v>CC</v>
      </c>
      <c r="B1573" s="1159" t="s">
        <v>39</v>
      </c>
      <c r="C1573" s="1164" t="s">
        <v>2</v>
      </c>
      <c r="D1573" s="109" t="s">
        <v>37</v>
      </c>
      <c r="E1573" s="32">
        <v>164000</v>
      </c>
      <c r="F1573" s="1000">
        <f>職員設定!$D$37</f>
        <v>1</v>
      </c>
      <c r="G1573" s="1045">
        <f>E1575*F1573-H1573</f>
        <v>0</v>
      </c>
      <c r="H1573" s="1095">
        <v>4000</v>
      </c>
      <c r="I1573" s="109" t="s">
        <v>37</v>
      </c>
      <c r="J1573" s="32">
        <v>164000</v>
      </c>
      <c r="K1573" s="1000">
        <f>職員設定!$D$37</f>
        <v>1</v>
      </c>
      <c r="L1573" s="1045">
        <f>J1575*K1573-M1573</f>
        <v>0</v>
      </c>
      <c r="M1573" s="1095">
        <v>4000</v>
      </c>
      <c r="N1573" s="109" t="s">
        <v>37</v>
      </c>
      <c r="O1573" s="32">
        <v>164000</v>
      </c>
      <c r="P1573" s="1000">
        <f>職員設定!$D$37</f>
        <v>1</v>
      </c>
      <c r="Q1573" s="1045">
        <f>O1575*P1573-R1573</f>
        <v>0</v>
      </c>
      <c r="R1573" s="970">
        <f>IF(O1573="",0,$M$1573)</f>
        <v>4000</v>
      </c>
      <c r="S1573" s="109" t="s">
        <v>37</v>
      </c>
      <c r="T1573" s="32"/>
      <c r="U1573" s="1000">
        <f>職員設定!$D$37</f>
        <v>1</v>
      </c>
      <c r="V1573" s="1045">
        <f>T1575*U1573-W1573</f>
        <v>0</v>
      </c>
      <c r="W1573" s="970">
        <f>IF(T1573="",0,$M$1573)</f>
        <v>0</v>
      </c>
      <c r="X1573" s="109" t="s">
        <v>37</v>
      </c>
      <c r="Y1573" s="32"/>
      <c r="Z1573" s="1000">
        <f>職員設定!$D$37</f>
        <v>1</v>
      </c>
      <c r="AA1573" s="1045">
        <f>Y1575*Z1573-AB1573</f>
        <v>0</v>
      </c>
      <c r="AB1573" s="970">
        <f>IF(Y1573="",0,$M$1573)</f>
        <v>0</v>
      </c>
      <c r="AC1573" s="109" t="s">
        <v>37</v>
      </c>
      <c r="AD1573" s="32"/>
      <c r="AE1573" s="1000">
        <f>職員設定!$D$37</f>
        <v>1</v>
      </c>
      <c r="AF1573" s="1045">
        <f>AD1575*AE1573-AG1573</f>
        <v>0</v>
      </c>
      <c r="AG1573" s="970">
        <f>IF(AD1573="",0,$M$1573)</f>
        <v>0</v>
      </c>
      <c r="AH1573" s="109" t="s">
        <v>37</v>
      </c>
      <c r="AI1573" s="32"/>
      <c r="AJ1573" s="1000">
        <f>職員設定!$D$37</f>
        <v>1</v>
      </c>
      <c r="AK1573" s="1045">
        <f>AI1575*AJ1573-AL1573</f>
        <v>0</v>
      </c>
      <c r="AL1573" s="970">
        <f>IF(AI1573="",0,$M$1573)</f>
        <v>0</v>
      </c>
      <c r="AM1573" s="109" t="s">
        <v>37</v>
      </c>
      <c r="AN1573" s="32"/>
      <c r="AO1573" s="1000">
        <f>職員設定!$D$37</f>
        <v>1</v>
      </c>
      <c r="AP1573" s="1045">
        <f>AN1575*AO1573-AQ1573</f>
        <v>0</v>
      </c>
      <c r="AQ1573" s="970">
        <f>IF(AN1573="",0,$M$1573)</f>
        <v>0</v>
      </c>
      <c r="AR1573" s="109" t="s">
        <v>37</v>
      </c>
      <c r="AS1573" s="32"/>
      <c r="AT1573" s="1000">
        <f>職員設定!$D$37</f>
        <v>1</v>
      </c>
      <c r="AU1573" s="1045">
        <f>AS1575*AT1573-AV1573</f>
        <v>0</v>
      </c>
      <c r="AV1573" s="970">
        <f>IF(AS1573="",0,$M$1573)</f>
        <v>0</v>
      </c>
      <c r="AW1573" s="109" t="s">
        <v>37</v>
      </c>
      <c r="AX1573" s="32"/>
      <c r="AY1573" s="1000">
        <f>職員設定!$D$37</f>
        <v>1</v>
      </c>
      <c r="AZ1573" s="1045">
        <f>AX1575*AY1573-BA1573</f>
        <v>0</v>
      </c>
      <c r="BA1573" s="970">
        <f>IF(AX1573="",0,$M$1573)</f>
        <v>0</v>
      </c>
      <c r="BB1573" s="109" t="s">
        <v>37</v>
      </c>
      <c r="BC1573" s="32"/>
      <c r="BD1573" s="1000">
        <f>職員設定!$D$37</f>
        <v>1</v>
      </c>
      <c r="BE1573" s="1045">
        <f>BC1575*BD1573-BF1573</f>
        <v>0</v>
      </c>
      <c r="BF1573" s="970">
        <f>IF(BC1573="",0,$M$1573)</f>
        <v>0</v>
      </c>
      <c r="BG1573" s="109" t="s">
        <v>37</v>
      </c>
      <c r="BH1573" s="32"/>
      <c r="BI1573" s="1000">
        <f>職員設定!$D$37</f>
        <v>1</v>
      </c>
      <c r="BJ1573" s="1045">
        <f>BH1575*BI1573-BK1573</f>
        <v>0</v>
      </c>
      <c r="BK1573" s="970">
        <f>IF(BH1573="",0,$M$1573)</f>
        <v>0</v>
      </c>
      <c r="BL1573" s="256"/>
      <c r="BM1573" s="76"/>
      <c r="BN1573" s="1000">
        <f>職員設定!$D$37</f>
        <v>1</v>
      </c>
      <c r="BO1573" s="983"/>
      <c r="BP1573" s="960"/>
      <c r="BQ1573" s="256"/>
      <c r="BR1573" s="76"/>
      <c r="BS1573" s="1000">
        <f>職員設定!$D$37</f>
        <v>1</v>
      </c>
      <c r="BT1573" s="983"/>
      <c r="BU1573" s="960"/>
      <c r="BV1573" s="256"/>
      <c r="BW1573" s="76"/>
      <c r="BX1573" s="1000">
        <f>職員設定!$D$37</f>
        <v>1</v>
      </c>
      <c r="BY1573" s="983"/>
      <c r="BZ1573" s="960"/>
      <c r="CA1573" s="1086">
        <f>BJ1573+BK1573+BE1573+BF1573+AZ1573+BA1573+AU1573+AV1573+AP1573+AQ1573+AK1573+AL1573+AF1573+AG1573+AA1573+AB1573+V1573+W1573+Q1573+R1573+L1573+M1573+G1573+H1573</f>
        <v>12000</v>
      </c>
      <c r="CB1573" s="1087">
        <f>H1573+M1573</f>
        <v>8000</v>
      </c>
      <c r="CC1573" s="1025">
        <f>BK1573+BF1573+BA1573+AV1573+AQ1573+AL1573+AG1573+AB1573+W1573+R1573</f>
        <v>4000</v>
      </c>
    </row>
    <row r="1574" spans="1:81" s="230" customFormat="1" ht="18" customHeight="1">
      <c r="A1574" s="1180"/>
      <c r="B1574" s="1160"/>
      <c r="C1574" s="1165"/>
      <c r="D1574" s="45" t="s">
        <v>1</v>
      </c>
      <c r="E1574" s="149">
        <f>IF(E1573&lt;&gt;"",職員設定!E37,"0")</f>
        <v>160000</v>
      </c>
      <c r="F1574" s="1001"/>
      <c r="G1574" s="1046"/>
      <c r="H1574" s="1103"/>
      <c r="I1574" s="45" t="s">
        <v>1</v>
      </c>
      <c r="J1574" s="149">
        <f>IF(J1573&lt;&gt;"",職員設定!E37,"0")</f>
        <v>160000</v>
      </c>
      <c r="K1574" s="1001"/>
      <c r="L1574" s="1046"/>
      <c r="M1574" s="1103"/>
      <c r="N1574" s="45" t="s">
        <v>1</v>
      </c>
      <c r="O1574" s="149">
        <f>IF(O1573&lt;&gt;"",職員設定!$E$37,"0")</f>
        <v>160000</v>
      </c>
      <c r="P1574" s="1001"/>
      <c r="Q1574" s="1046"/>
      <c r="R1574" s="971"/>
      <c r="S1574" s="45" t="s">
        <v>1</v>
      </c>
      <c r="T1574" s="149" t="str">
        <f>IF(T1573&lt;&gt;"",職員設定!$E$37,"0")</f>
        <v>0</v>
      </c>
      <c r="U1574" s="1001"/>
      <c r="V1574" s="1046"/>
      <c r="W1574" s="971"/>
      <c r="X1574" s="45" t="s">
        <v>1</v>
      </c>
      <c r="Y1574" s="149" t="str">
        <f>IF(Y1573&lt;&gt;"",職員設定!$E$37,"0")</f>
        <v>0</v>
      </c>
      <c r="Z1574" s="1001"/>
      <c r="AA1574" s="1046"/>
      <c r="AB1574" s="971"/>
      <c r="AC1574" s="45" t="s">
        <v>1</v>
      </c>
      <c r="AD1574" s="149" t="str">
        <f>IF(AD1573&lt;&gt;"",職員設定!$E$37,"0")</f>
        <v>0</v>
      </c>
      <c r="AE1574" s="1001"/>
      <c r="AF1574" s="1046"/>
      <c r="AG1574" s="971"/>
      <c r="AH1574" s="45" t="s">
        <v>1</v>
      </c>
      <c r="AI1574" s="149" t="str">
        <f>IF(AI1573&lt;&gt;"",職員設定!$E$37,"0")</f>
        <v>0</v>
      </c>
      <c r="AJ1574" s="1001"/>
      <c r="AK1574" s="1046"/>
      <c r="AL1574" s="971"/>
      <c r="AM1574" s="45" t="s">
        <v>1</v>
      </c>
      <c r="AN1574" s="149" t="str">
        <f>IF(AN1573&lt;&gt;"",職員設定!$E$37,"0")</f>
        <v>0</v>
      </c>
      <c r="AO1574" s="1001"/>
      <c r="AP1574" s="1046"/>
      <c r="AQ1574" s="971"/>
      <c r="AR1574" s="45" t="s">
        <v>1</v>
      </c>
      <c r="AS1574" s="149" t="str">
        <f>IF(AS1573&lt;&gt;"",職員設定!$E$37,"0")</f>
        <v>0</v>
      </c>
      <c r="AT1574" s="1001"/>
      <c r="AU1574" s="1046"/>
      <c r="AV1574" s="971"/>
      <c r="AW1574" s="45" t="s">
        <v>1</v>
      </c>
      <c r="AX1574" s="149" t="str">
        <f>IF(AX1573&lt;&gt;"",職員設定!$E$37,"0")</f>
        <v>0</v>
      </c>
      <c r="AY1574" s="1001"/>
      <c r="AZ1574" s="1046"/>
      <c r="BA1574" s="971"/>
      <c r="BB1574" s="45" t="s">
        <v>1</v>
      </c>
      <c r="BC1574" s="149" t="str">
        <f>IF(BC1573&lt;&gt;"",職員設定!$E$37,"0")</f>
        <v>0</v>
      </c>
      <c r="BD1574" s="1001"/>
      <c r="BE1574" s="1046"/>
      <c r="BF1574" s="971"/>
      <c r="BG1574" s="45" t="s">
        <v>1</v>
      </c>
      <c r="BH1574" s="149" t="str">
        <f>IF(BH1573&lt;&gt;"",職員設定!$E$37,"0")</f>
        <v>0</v>
      </c>
      <c r="BI1574" s="1001"/>
      <c r="BJ1574" s="1046"/>
      <c r="BK1574" s="971"/>
      <c r="BL1574" s="45"/>
      <c r="BM1574" s="149"/>
      <c r="BN1574" s="1001"/>
      <c r="BO1574" s="984"/>
      <c r="BP1574" s="954"/>
      <c r="BQ1574" s="45"/>
      <c r="BR1574" s="149"/>
      <c r="BS1574" s="1001"/>
      <c r="BT1574" s="984"/>
      <c r="BU1574" s="954"/>
      <c r="BV1574" s="45"/>
      <c r="BW1574" s="149"/>
      <c r="BX1574" s="1001"/>
      <c r="BY1574" s="984"/>
      <c r="BZ1574" s="954"/>
      <c r="CA1574" s="1080"/>
      <c r="CB1574" s="1022"/>
      <c r="CC1574" s="1026"/>
    </row>
    <row r="1575" spans="1:81" ht="18" customHeight="1" thickBot="1">
      <c r="A1575" s="1180"/>
      <c r="B1575" s="1160"/>
      <c r="C1575" s="1166"/>
      <c r="D1575" s="46" t="s">
        <v>51</v>
      </c>
      <c r="E1575" s="18">
        <f>E1573-E1574</f>
        <v>4000</v>
      </c>
      <c r="F1575" s="1001"/>
      <c r="G1575" s="1047"/>
      <c r="H1575" s="1104"/>
      <c r="I1575" s="46" t="s">
        <v>51</v>
      </c>
      <c r="J1575" s="18">
        <f>J1573-J1574</f>
        <v>4000</v>
      </c>
      <c r="K1575" s="1001"/>
      <c r="L1575" s="1047"/>
      <c r="M1575" s="1104"/>
      <c r="N1575" s="46" t="s">
        <v>51</v>
      </c>
      <c r="O1575" s="18">
        <f>O1573-O1574</f>
        <v>4000</v>
      </c>
      <c r="P1575" s="1001"/>
      <c r="Q1575" s="1047"/>
      <c r="R1575" s="972"/>
      <c r="S1575" s="46" t="s">
        <v>51</v>
      </c>
      <c r="T1575" s="18">
        <f>T1573-T1574</f>
        <v>0</v>
      </c>
      <c r="U1575" s="1001"/>
      <c r="V1575" s="1047"/>
      <c r="W1575" s="972"/>
      <c r="X1575" s="46" t="s">
        <v>51</v>
      </c>
      <c r="Y1575" s="18">
        <f>Y1573-Y1574</f>
        <v>0</v>
      </c>
      <c r="Z1575" s="1001"/>
      <c r="AA1575" s="1047"/>
      <c r="AB1575" s="972"/>
      <c r="AC1575" s="46" t="s">
        <v>51</v>
      </c>
      <c r="AD1575" s="18">
        <f>AD1573-AD1574</f>
        <v>0</v>
      </c>
      <c r="AE1575" s="1001"/>
      <c r="AF1575" s="1047"/>
      <c r="AG1575" s="972"/>
      <c r="AH1575" s="46" t="s">
        <v>51</v>
      </c>
      <c r="AI1575" s="18">
        <f>AI1573-AI1574</f>
        <v>0</v>
      </c>
      <c r="AJ1575" s="1001"/>
      <c r="AK1575" s="1047"/>
      <c r="AL1575" s="972"/>
      <c r="AM1575" s="46" t="s">
        <v>51</v>
      </c>
      <c r="AN1575" s="18">
        <f>AN1573-AN1574</f>
        <v>0</v>
      </c>
      <c r="AO1575" s="1001"/>
      <c r="AP1575" s="1047"/>
      <c r="AQ1575" s="972"/>
      <c r="AR1575" s="46" t="s">
        <v>51</v>
      </c>
      <c r="AS1575" s="18">
        <f>AS1573-AS1574</f>
        <v>0</v>
      </c>
      <c r="AT1575" s="1001"/>
      <c r="AU1575" s="1047"/>
      <c r="AV1575" s="972"/>
      <c r="AW1575" s="46" t="s">
        <v>51</v>
      </c>
      <c r="AX1575" s="18">
        <f>AX1573-AX1574</f>
        <v>0</v>
      </c>
      <c r="AY1575" s="1001"/>
      <c r="AZ1575" s="1047"/>
      <c r="BA1575" s="972"/>
      <c r="BB1575" s="46" t="s">
        <v>51</v>
      </c>
      <c r="BC1575" s="18">
        <f>BC1573-BC1574</f>
        <v>0</v>
      </c>
      <c r="BD1575" s="1001"/>
      <c r="BE1575" s="1047"/>
      <c r="BF1575" s="972"/>
      <c r="BG1575" s="46" t="s">
        <v>51</v>
      </c>
      <c r="BH1575" s="18">
        <f>BH1573-BH1574</f>
        <v>0</v>
      </c>
      <c r="BI1575" s="1001"/>
      <c r="BJ1575" s="1047"/>
      <c r="BK1575" s="972"/>
      <c r="BL1575" s="77"/>
      <c r="BM1575" s="78"/>
      <c r="BN1575" s="1001"/>
      <c r="BO1575" s="985"/>
      <c r="BP1575" s="955"/>
      <c r="BQ1575" s="77"/>
      <c r="BR1575" s="78"/>
      <c r="BS1575" s="1001"/>
      <c r="BT1575" s="985"/>
      <c r="BU1575" s="955"/>
      <c r="BV1575" s="77"/>
      <c r="BW1575" s="78"/>
      <c r="BX1575" s="1001"/>
      <c r="BY1575" s="985"/>
      <c r="BZ1575" s="955"/>
      <c r="CA1575" s="1081"/>
      <c r="CB1575" s="1023"/>
      <c r="CC1575" s="1027"/>
    </row>
    <row r="1576" spans="1:81" ht="18" customHeight="1">
      <c r="A1576" s="1180"/>
      <c r="B1576" s="1161"/>
      <c r="C1576" s="1167" t="str">
        <f>職員設定!$F$7</f>
        <v>資格手当</v>
      </c>
      <c r="D1576" s="44" t="s">
        <v>38</v>
      </c>
      <c r="E1576" s="32">
        <v>20000</v>
      </c>
      <c r="F1576" s="1001"/>
      <c r="G1576" s="1045">
        <f>E1578*F1573-H1576</f>
        <v>20000</v>
      </c>
      <c r="H1576" s="1095"/>
      <c r="I1576" s="44" t="s">
        <v>38</v>
      </c>
      <c r="J1576" s="32">
        <v>20000</v>
      </c>
      <c r="K1576" s="1001"/>
      <c r="L1576" s="1045">
        <f>J1578*K1573-M1576</f>
        <v>20000</v>
      </c>
      <c r="M1576" s="1095"/>
      <c r="N1576" s="44" t="s">
        <v>38</v>
      </c>
      <c r="O1576" s="32">
        <v>20000</v>
      </c>
      <c r="P1576" s="1001"/>
      <c r="Q1576" s="1045">
        <f>O1578*P1573-R1576</f>
        <v>20000</v>
      </c>
      <c r="R1576" s="970">
        <f>IF(O1573="",0,$M$1576)</f>
        <v>0</v>
      </c>
      <c r="S1576" s="44" t="s">
        <v>38</v>
      </c>
      <c r="T1576" s="32"/>
      <c r="U1576" s="1001"/>
      <c r="V1576" s="1045">
        <f>T1578*U1573-W1576</f>
        <v>0</v>
      </c>
      <c r="W1576" s="970">
        <f>IF(T1573="",0,$M$1576)</f>
        <v>0</v>
      </c>
      <c r="X1576" s="44" t="s">
        <v>38</v>
      </c>
      <c r="Y1576" s="32"/>
      <c r="Z1576" s="1001"/>
      <c r="AA1576" s="1045">
        <f>Y1578*Z1573-AB1576</f>
        <v>0</v>
      </c>
      <c r="AB1576" s="970">
        <f>IF(Y1573="",0,$M$1576)</f>
        <v>0</v>
      </c>
      <c r="AC1576" s="44" t="s">
        <v>38</v>
      </c>
      <c r="AD1576" s="32"/>
      <c r="AE1576" s="1001"/>
      <c r="AF1576" s="1045">
        <f>AD1578*AE1573-AG1576</f>
        <v>0</v>
      </c>
      <c r="AG1576" s="970">
        <f>IF(AD1573="",0,$M$1576)</f>
        <v>0</v>
      </c>
      <c r="AH1576" s="44" t="s">
        <v>38</v>
      </c>
      <c r="AI1576" s="32"/>
      <c r="AJ1576" s="1001"/>
      <c r="AK1576" s="1045">
        <f>AI1578*AJ1573-AL1576</f>
        <v>0</v>
      </c>
      <c r="AL1576" s="970">
        <f>IF(AI1573="",0,$M$1576)</f>
        <v>0</v>
      </c>
      <c r="AM1576" s="44" t="s">
        <v>38</v>
      </c>
      <c r="AN1576" s="32"/>
      <c r="AO1576" s="1001"/>
      <c r="AP1576" s="1045">
        <f>AN1578*AO1573-AQ1576</f>
        <v>0</v>
      </c>
      <c r="AQ1576" s="970">
        <f>IF(AN1573="",0,$M$1576)</f>
        <v>0</v>
      </c>
      <c r="AR1576" s="44" t="s">
        <v>38</v>
      </c>
      <c r="AS1576" s="32"/>
      <c r="AT1576" s="1001"/>
      <c r="AU1576" s="1045">
        <f>AS1578*AT1573-AV1576</f>
        <v>0</v>
      </c>
      <c r="AV1576" s="970">
        <f>IF(AS1573="",0,$M$1576)</f>
        <v>0</v>
      </c>
      <c r="AW1576" s="44" t="s">
        <v>38</v>
      </c>
      <c r="AX1576" s="32"/>
      <c r="AY1576" s="1001"/>
      <c r="AZ1576" s="1045">
        <f>AX1578*AY1573-BA1576</f>
        <v>0</v>
      </c>
      <c r="BA1576" s="970">
        <f>IF(AX1573="",0,$M$1576)</f>
        <v>0</v>
      </c>
      <c r="BB1576" s="44" t="s">
        <v>38</v>
      </c>
      <c r="BC1576" s="32"/>
      <c r="BD1576" s="1001"/>
      <c r="BE1576" s="1045">
        <f>BC1578*BD1573-BF1576</f>
        <v>0</v>
      </c>
      <c r="BF1576" s="970">
        <f>IF(BC1573="",0,$M$1576)</f>
        <v>0</v>
      </c>
      <c r="BG1576" s="44" t="s">
        <v>38</v>
      </c>
      <c r="BH1576" s="32"/>
      <c r="BI1576" s="1001"/>
      <c r="BJ1576" s="1045">
        <f>BH1578*BI1573-BK1576</f>
        <v>0</v>
      </c>
      <c r="BK1576" s="970">
        <f>IF(BH1573="",0,$M$1576)</f>
        <v>0</v>
      </c>
      <c r="BL1576" s="75"/>
      <c r="BM1576" s="76"/>
      <c r="BN1576" s="1001"/>
      <c r="BO1576" s="983"/>
      <c r="BP1576" s="960"/>
      <c r="BQ1576" s="75"/>
      <c r="BR1576" s="76"/>
      <c r="BS1576" s="1001"/>
      <c r="BT1576" s="983"/>
      <c r="BU1576" s="960"/>
      <c r="BV1576" s="75"/>
      <c r="BW1576" s="76"/>
      <c r="BX1576" s="1001"/>
      <c r="BY1576" s="983"/>
      <c r="BZ1576" s="960"/>
      <c r="CA1576" s="1003">
        <f t="shared" ref="CA1576" si="675">BJ1576+BK1576+BE1576+BF1576+AZ1576+BA1576+AU1576+AV1576+AP1576+AQ1576+AK1576+AL1576+AF1576+AG1576+AA1576+AB1576+V1576+W1576+Q1576+R1576+L1576+M1576+G1576+H1576</f>
        <v>60000</v>
      </c>
      <c r="CB1576" s="1019">
        <f t="shared" ref="CB1576" si="676">H1576+M1576</f>
        <v>0</v>
      </c>
      <c r="CC1576" s="1012">
        <f t="shared" ref="CC1576" si="677">BK1576+BF1576+BA1576+AV1576+AQ1576+AL1576+AG1576+AB1576+W1576+R1576</f>
        <v>0</v>
      </c>
    </row>
    <row r="1577" spans="1:81" s="230" customFormat="1" ht="18" customHeight="1">
      <c r="A1577" s="1180"/>
      <c r="B1577" s="1161"/>
      <c r="C1577" s="1168"/>
      <c r="D1577" s="45" t="s">
        <v>1</v>
      </c>
      <c r="E1577" s="149">
        <f>IF(E1576&lt;&gt;"",職員設定!F37,"0")</f>
        <v>0</v>
      </c>
      <c r="F1577" s="1001"/>
      <c r="G1577" s="1046"/>
      <c r="H1577" s="1103"/>
      <c r="I1577" s="45" t="s">
        <v>1</v>
      </c>
      <c r="J1577" s="149">
        <f>IF(J1576&lt;&gt;"",職員設定!F37,"0")</f>
        <v>0</v>
      </c>
      <c r="K1577" s="1001"/>
      <c r="L1577" s="1046"/>
      <c r="M1577" s="1103"/>
      <c r="N1577" s="45" t="s">
        <v>71</v>
      </c>
      <c r="O1577" s="149">
        <f>IF(O1576&lt;&gt;"",職員設定!$F$37,"0")</f>
        <v>0</v>
      </c>
      <c r="P1577" s="1001"/>
      <c r="Q1577" s="1046"/>
      <c r="R1577" s="971"/>
      <c r="S1577" s="45" t="s">
        <v>71</v>
      </c>
      <c r="T1577" s="149" t="str">
        <f>IF(T1576&lt;&gt;"",職員設定!$F$37,"0")</f>
        <v>0</v>
      </c>
      <c r="U1577" s="1001"/>
      <c r="V1577" s="1046"/>
      <c r="W1577" s="971"/>
      <c r="X1577" s="45" t="s">
        <v>71</v>
      </c>
      <c r="Y1577" s="149" t="str">
        <f>IF(Y1576&lt;&gt;"",職員設定!$F$37,"0")</f>
        <v>0</v>
      </c>
      <c r="Z1577" s="1001"/>
      <c r="AA1577" s="1046"/>
      <c r="AB1577" s="971"/>
      <c r="AC1577" s="45" t="s">
        <v>71</v>
      </c>
      <c r="AD1577" s="149" t="str">
        <f>IF(AD1576&lt;&gt;"",職員設定!$F$37,"0")</f>
        <v>0</v>
      </c>
      <c r="AE1577" s="1001"/>
      <c r="AF1577" s="1046"/>
      <c r="AG1577" s="971"/>
      <c r="AH1577" s="45" t="s">
        <v>71</v>
      </c>
      <c r="AI1577" s="149" t="str">
        <f>IF(AI1576&lt;&gt;"",職員設定!$F$37,"0")</f>
        <v>0</v>
      </c>
      <c r="AJ1577" s="1001"/>
      <c r="AK1577" s="1046"/>
      <c r="AL1577" s="971"/>
      <c r="AM1577" s="45" t="s">
        <v>71</v>
      </c>
      <c r="AN1577" s="149" t="str">
        <f>IF(AN1576&lt;&gt;"",職員設定!$F$37,"0")</f>
        <v>0</v>
      </c>
      <c r="AO1577" s="1001"/>
      <c r="AP1577" s="1046"/>
      <c r="AQ1577" s="971"/>
      <c r="AR1577" s="45" t="s">
        <v>71</v>
      </c>
      <c r="AS1577" s="149" t="str">
        <f>IF(AS1576&lt;&gt;"",職員設定!$F$37,"0")</f>
        <v>0</v>
      </c>
      <c r="AT1577" s="1001"/>
      <c r="AU1577" s="1046"/>
      <c r="AV1577" s="971"/>
      <c r="AW1577" s="45" t="s">
        <v>71</v>
      </c>
      <c r="AX1577" s="149" t="str">
        <f>IF(AX1576&lt;&gt;"",職員設定!$F$37,"0")</f>
        <v>0</v>
      </c>
      <c r="AY1577" s="1001"/>
      <c r="AZ1577" s="1046"/>
      <c r="BA1577" s="971"/>
      <c r="BB1577" s="45" t="s">
        <v>71</v>
      </c>
      <c r="BC1577" s="149" t="str">
        <f>IF(BC1576&lt;&gt;"",職員設定!$F$37,"0")</f>
        <v>0</v>
      </c>
      <c r="BD1577" s="1001"/>
      <c r="BE1577" s="1046"/>
      <c r="BF1577" s="971"/>
      <c r="BG1577" s="45" t="s">
        <v>71</v>
      </c>
      <c r="BH1577" s="149" t="str">
        <f>IF(BH1576&lt;&gt;"",職員設定!$F$37,"0")</f>
        <v>0</v>
      </c>
      <c r="BI1577" s="1001"/>
      <c r="BJ1577" s="1046"/>
      <c r="BK1577" s="971"/>
      <c r="BL1577" s="45"/>
      <c r="BM1577" s="149"/>
      <c r="BN1577" s="1001"/>
      <c r="BO1577" s="984"/>
      <c r="BP1577" s="954"/>
      <c r="BQ1577" s="45"/>
      <c r="BR1577" s="149"/>
      <c r="BS1577" s="1001"/>
      <c r="BT1577" s="984"/>
      <c r="BU1577" s="954"/>
      <c r="BV1577" s="45"/>
      <c r="BW1577" s="149"/>
      <c r="BX1577" s="1001"/>
      <c r="BY1577" s="984"/>
      <c r="BZ1577" s="954"/>
      <c r="CA1577" s="1004"/>
      <c r="CB1577" s="1020"/>
      <c r="CC1577" s="1013"/>
    </row>
    <row r="1578" spans="1:81" ht="18" customHeight="1" thickBot="1">
      <c r="A1578" s="1180"/>
      <c r="B1578" s="1161"/>
      <c r="C1578" s="1169"/>
      <c r="D1578" s="46" t="s">
        <v>51</v>
      </c>
      <c r="E1578" s="18">
        <f>E1576-E1577</f>
        <v>20000</v>
      </c>
      <c r="F1578" s="1001"/>
      <c r="G1578" s="1047"/>
      <c r="H1578" s="1104"/>
      <c r="I1578" s="46" t="s">
        <v>51</v>
      </c>
      <c r="J1578" s="18">
        <f>J1576-J1577</f>
        <v>20000</v>
      </c>
      <c r="K1578" s="1001"/>
      <c r="L1578" s="1047"/>
      <c r="M1578" s="1104"/>
      <c r="N1578" s="46" t="s">
        <v>51</v>
      </c>
      <c r="O1578" s="18">
        <f>O1576-O1577</f>
        <v>20000</v>
      </c>
      <c r="P1578" s="1001"/>
      <c r="Q1578" s="1047"/>
      <c r="R1578" s="972"/>
      <c r="S1578" s="46" t="s">
        <v>51</v>
      </c>
      <c r="T1578" s="18">
        <f>T1576-T1577</f>
        <v>0</v>
      </c>
      <c r="U1578" s="1001"/>
      <c r="V1578" s="1047"/>
      <c r="W1578" s="972"/>
      <c r="X1578" s="46" t="s">
        <v>51</v>
      </c>
      <c r="Y1578" s="18">
        <f>Y1576-Y1577</f>
        <v>0</v>
      </c>
      <c r="Z1578" s="1001"/>
      <c r="AA1578" s="1047"/>
      <c r="AB1578" s="972"/>
      <c r="AC1578" s="46" t="s">
        <v>51</v>
      </c>
      <c r="AD1578" s="18">
        <f>AD1576-AD1577</f>
        <v>0</v>
      </c>
      <c r="AE1578" s="1001"/>
      <c r="AF1578" s="1047"/>
      <c r="AG1578" s="972"/>
      <c r="AH1578" s="46" t="s">
        <v>51</v>
      </c>
      <c r="AI1578" s="18">
        <f>AI1576-AI1577</f>
        <v>0</v>
      </c>
      <c r="AJ1578" s="1001"/>
      <c r="AK1578" s="1047"/>
      <c r="AL1578" s="972"/>
      <c r="AM1578" s="46" t="s">
        <v>51</v>
      </c>
      <c r="AN1578" s="18">
        <f>AN1576-AN1577</f>
        <v>0</v>
      </c>
      <c r="AO1578" s="1001"/>
      <c r="AP1578" s="1047"/>
      <c r="AQ1578" s="972"/>
      <c r="AR1578" s="46" t="s">
        <v>51</v>
      </c>
      <c r="AS1578" s="18">
        <f>AS1576-AS1577</f>
        <v>0</v>
      </c>
      <c r="AT1578" s="1001"/>
      <c r="AU1578" s="1047"/>
      <c r="AV1578" s="972"/>
      <c r="AW1578" s="46" t="s">
        <v>51</v>
      </c>
      <c r="AX1578" s="18">
        <f>AX1576-AX1577</f>
        <v>0</v>
      </c>
      <c r="AY1578" s="1001"/>
      <c r="AZ1578" s="1047"/>
      <c r="BA1578" s="972"/>
      <c r="BB1578" s="46" t="s">
        <v>51</v>
      </c>
      <c r="BC1578" s="18">
        <f>BC1576-BC1577</f>
        <v>0</v>
      </c>
      <c r="BD1578" s="1001"/>
      <c r="BE1578" s="1047"/>
      <c r="BF1578" s="972"/>
      <c r="BG1578" s="46" t="s">
        <v>51</v>
      </c>
      <c r="BH1578" s="18">
        <f>BH1576-BH1577</f>
        <v>0</v>
      </c>
      <c r="BI1578" s="1001"/>
      <c r="BJ1578" s="1047"/>
      <c r="BK1578" s="972"/>
      <c r="BL1578" s="77"/>
      <c r="BM1578" s="78"/>
      <c r="BN1578" s="1001"/>
      <c r="BO1578" s="985"/>
      <c r="BP1578" s="955"/>
      <c r="BQ1578" s="77"/>
      <c r="BR1578" s="78"/>
      <c r="BS1578" s="1001"/>
      <c r="BT1578" s="985"/>
      <c r="BU1578" s="955"/>
      <c r="BV1578" s="77"/>
      <c r="BW1578" s="78"/>
      <c r="BX1578" s="1001"/>
      <c r="BY1578" s="985"/>
      <c r="BZ1578" s="955"/>
      <c r="CA1578" s="1005"/>
      <c r="CB1578" s="1021"/>
      <c r="CC1578" s="1014"/>
    </row>
    <row r="1579" spans="1:81" ht="18" customHeight="1">
      <c r="A1579" s="1180"/>
      <c r="B1579" s="1161"/>
      <c r="C1579" s="1170" t="str">
        <f>職員設定!$G$7</f>
        <v>役職手当</v>
      </c>
      <c r="D1579" s="44" t="s">
        <v>38</v>
      </c>
      <c r="E1579" s="32">
        <v>10000</v>
      </c>
      <c r="F1579" s="1001"/>
      <c r="G1579" s="1045">
        <f>E1581*F1573-H1579</f>
        <v>0</v>
      </c>
      <c r="H1579" s="1095"/>
      <c r="I1579" s="44" t="s">
        <v>38</v>
      </c>
      <c r="J1579" s="32">
        <v>10000</v>
      </c>
      <c r="K1579" s="1001"/>
      <c r="L1579" s="1045">
        <f>J1581*K1573-M1579</f>
        <v>0</v>
      </c>
      <c r="M1579" s="1095"/>
      <c r="N1579" s="44" t="s">
        <v>38</v>
      </c>
      <c r="O1579" s="32">
        <v>10000</v>
      </c>
      <c r="P1579" s="1001"/>
      <c r="Q1579" s="1045">
        <f>O1581*P1573-R1579</f>
        <v>0</v>
      </c>
      <c r="R1579" s="970">
        <f>IF(O1573="",0,$M$1579)</f>
        <v>0</v>
      </c>
      <c r="S1579" s="44" t="s">
        <v>38</v>
      </c>
      <c r="T1579" s="32"/>
      <c r="U1579" s="1001"/>
      <c r="V1579" s="1045">
        <f>T1581*U1573-W1579</f>
        <v>0</v>
      </c>
      <c r="W1579" s="970">
        <f>IF(T1573="",0,$M$1579)</f>
        <v>0</v>
      </c>
      <c r="X1579" s="44" t="s">
        <v>38</v>
      </c>
      <c r="Y1579" s="32"/>
      <c r="Z1579" s="1001"/>
      <c r="AA1579" s="1045">
        <f>Y1581*Z1573-AB1579</f>
        <v>0</v>
      </c>
      <c r="AB1579" s="970">
        <f>IF(Y1573="",0,$M$1579)</f>
        <v>0</v>
      </c>
      <c r="AC1579" s="44" t="s">
        <v>38</v>
      </c>
      <c r="AD1579" s="32"/>
      <c r="AE1579" s="1001"/>
      <c r="AF1579" s="1045">
        <f>AD1581*AE1573-AG1579</f>
        <v>0</v>
      </c>
      <c r="AG1579" s="970">
        <f>IF(AD1573="",0,$M$1579)</f>
        <v>0</v>
      </c>
      <c r="AH1579" s="44" t="s">
        <v>38</v>
      </c>
      <c r="AI1579" s="32"/>
      <c r="AJ1579" s="1001"/>
      <c r="AK1579" s="1045">
        <f>AI1581*AJ1573-AL1579</f>
        <v>0</v>
      </c>
      <c r="AL1579" s="970">
        <f>IF(AI1573="",0,$M$1579)</f>
        <v>0</v>
      </c>
      <c r="AM1579" s="44" t="s">
        <v>38</v>
      </c>
      <c r="AN1579" s="32"/>
      <c r="AO1579" s="1001"/>
      <c r="AP1579" s="1045">
        <f>AN1581*AO1573-AQ1579</f>
        <v>0</v>
      </c>
      <c r="AQ1579" s="970">
        <f>IF(AN1573="",0,$M$1579)</f>
        <v>0</v>
      </c>
      <c r="AR1579" s="44" t="s">
        <v>38</v>
      </c>
      <c r="AS1579" s="32"/>
      <c r="AT1579" s="1001"/>
      <c r="AU1579" s="1045">
        <f>AS1581*AT1573-AV1579</f>
        <v>0</v>
      </c>
      <c r="AV1579" s="970">
        <f>IF(AS1573="",0,$M$1579)</f>
        <v>0</v>
      </c>
      <c r="AW1579" s="44" t="s">
        <v>38</v>
      </c>
      <c r="AX1579" s="32"/>
      <c r="AY1579" s="1001"/>
      <c r="AZ1579" s="1045">
        <f>AX1581*AY1573-BA1579</f>
        <v>0</v>
      </c>
      <c r="BA1579" s="970">
        <f>IF(AX1573="",0,$M$1579)</f>
        <v>0</v>
      </c>
      <c r="BB1579" s="44" t="s">
        <v>38</v>
      </c>
      <c r="BC1579" s="32"/>
      <c r="BD1579" s="1001"/>
      <c r="BE1579" s="1045">
        <f>BC1581*BD1573-BF1579</f>
        <v>0</v>
      </c>
      <c r="BF1579" s="970">
        <f>IF(BC1573="",0,$M$1579)</f>
        <v>0</v>
      </c>
      <c r="BG1579" s="44" t="s">
        <v>38</v>
      </c>
      <c r="BH1579" s="32"/>
      <c r="BI1579" s="1001"/>
      <c r="BJ1579" s="1045">
        <f>BH1581*BI1573-BK1579</f>
        <v>0</v>
      </c>
      <c r="BK1579" s="970">
        <f>IF(BH1573="",0,$M$1579)</f>
        <v>0</v>
      </c>
      <c r="BL1579" s="75"/>
      <c r="BM1579" s="76"/>
      <c r="BN1579" s="1001"/>
      <c r="BO1579" s="983"/>
      <c r="BP1579" s="960"/>
      <c r="BQ1579" s="75"/>
      <c r="BR1579" s="76"/>
      <c r="BS1579" s="1001"/>
      <c r="BT1579" s="983"/>
      <c r="BU1579" s="960"/>
      <c r="BV1579" s="75"/>
      <c r="BW1579" s="76"/>
      <c r="BX1579" s="1001"/>
      <c r="BY1579" s="983"/>
      <c r="BZ1579" s="960"/>
      <c r="CA1579" s="1003">
        <f t="shared" ref="CA1579" si="678">BJ1579+BK1579+BE1579+BF1579+AZ1579+BA1579+AU1579+AV1579+AP1579+AQ1579+AK1579+AL1579+AF1579+AG1579+AA1579+AB1579+V1579+W1579+Q1579+R1579+L1579+M1579+G1579+H1579</f>
        <v>0</v>
      </c>
      <c r="CB1579" s="1019">
        <f t="shared" ref="CB1579" si="679">H1579+M1579</f>
        <v>0</v>
      </c>
      <c r="CC1579" s="1018">
        <f t="shared" ref="CC1579" si="680">BK1579+BF1579+BA1579+AV1579+AQ1579+AL1579+AG1579+AB1579+W1579+R1579</f>
        <v>0</v>
      </c>
    </row>
    <row r="1580" spans="1:81" s="230" customFormat="1" ht="18" customHeight="1">
      <c r="A1580" s="1180"/>
      <c r="B1580" s="1161"/>
      <c r="C1580" s="1140"/>
      <c r="D1580" s="45" t="s">
        <v>1</v>
      </c>
      <c r="E1580" s="149">
        <f>IF(E1579&lt;&gt;"",職員設定!G37,"0")</f>
        <v>10000</v>
      </c>
      <c r="F1580" s="1001"/>
      <c r="G1580" s="1046"/>
      <c r="H1580" s="1103"/>
      <c r="I1580" s="45" t="s">
        <v>1</v>
      </c>
      <c r="J1580" s="149">
        <f>IF(J1579&lt;&gt;"",職員設定!G37,"0")</f>
        <v>10000</v>
      </c>
      <c r="K1580" s="1001"/>
      <c r="L1580" s="1046"/>
      <c r="M1580" s="1103"/>
      <c r="N1580" s="45" t="s">
        <v>71</v>
      </c>
      <c r="O1580" s="149">
        <f>IF(O1579&lt;&gt;"",職員設定!$G$37,"0")</f>
        <v>10000</v>
      </c>
      <c r="P1580" s="1001"/>
      <c r="Q1580" s="1046"/>
      <c r="R1580" s="971"/>
      <c r="S1580" s="45" t="s">
        <v>71</v>
      </c>
      <c r="T1580" s="149" t="str">
        <f>IF(T1579&lt;&gt;"",職員設定!$G$37,"0")</f>
        <v>0</v>
      </c>
      <c r="U1580" s="1001"/>
      <c r="V1580" s="1046"/>
      <c r="W1580" s="971"/>
      <c r="X1580" s="45" t="s">
        <v>71</v>
      </c>
      <c r="Y1580" s="149" t="str">
        <f>IF(Y1579&lt;&gt;"",職員設定!$G$37,"0")</f>
        <v>0</v>
      </c>
      <c r="Z1580" s="1001"/>
      <c r="AA1580" s="1046"/>
      <c r="AB1580" s="971"/>
      <c r="AC1580" s="45" t="s">
        <v>71</v>
      </c>
      <c r="AD1580" s="149" t="str">
        <f>IF(AD1579&lt;&gt;"",職員設定!$G$37,"0")</f>
        <v>0</v>
      </c>
      <c r="AE1580" s="1001"/>
      <c r="AF1580" s="1046"/>
      <c r="AG1580" s="971"/>
      <c r="AH1580" s="45" t="s">
        <v>71</v>
      </c>
      <c r="AI1580" s="149" t="str">
        <f>IF(AI1579&lt;&gt;"",職員設定!$G$37,"0")</f>
        <v>0</v>
      </c>
      <c r="AJ1580" s="1001"/>
      <c r="AK1580" s="1046"/>
      <c r="AL1580" s="971"/>
      <c r="AM1580" s="45" t="s">
        <v>71</v>
      </c>
      <c r="AN1580" s="149" t="str">
        <f>IF(AN1579&lt;&gt;"",職員設定!$G$37,"0")</f>
        <v>0</v>
      </c>
      <c r="AO1580" s="1001"/>
      <c r="AP1580" s="1046"/>
      <c r="AQ1580" s="971"/>
      <c r="AR1580" s="45" t="s">
        <v>71</v>
      </c>
      <c r="AS1580" s="149" t="str">
        <f>IF(AS1579&lt;&gt;"",職員設定!$G$37,"0")</f>
        <v>0</v>
      </c>
      <c r="AT1580" s="1001"/>
      <c r="AU1580" s="1046"/>
      <c r="AV1580" s="971"/>
      <c r="AW1580" s="45" t="s">
        <v>71</v>
      </c>
      <c r="AX1580" s="149" t="str">
        <f>IF(AX1579&lt;&gt;"",職員設定!$G$37,"0")</f>
        <v>0</v>
      </c>
      <c r="AY1580" s="1001"/>
      <c r="AZ1580" s="1046"/>
      <c r="BA1580" s="971"/>
      <c r="BB1580" s="45" t="s">
        <v>71</v>
      </c>
      <c r="BC1580" s="149" t="str">
        <f>IF(BC1579&lt;&gt;"",職員設定!$G$37,"0")</f>
        <v>0</v>
      </c>
      <c r="BD1580" s="1001"/>
      <c r="BE1580" s="1046"/>
      <c r="BF1580" s="971"/>
      <c r="BG1580" s="45" t="s">
        <v>71</v>
      </c>
      <c r="BH1580" s="149" t="str">
        <f>IF(BH1579&lt;&gt;"",職員設定!$G$37,"0")</f>
        <v>0</v>
      </c>
      <c r="BI1580" s="1001"/>
      <c r="BJ1580" s="1046"/>
      <c r="BK1580" s="971"/>
      <c r="BL1580" s="45"/>
      <c r="BM1580" s="149"/>
      <c r="BN1580" s="1001"/>
      <c r="BO1580" s="984"/>
      <c r="BP1580" s="954"/>
      <c r="BQ1580" s="45"/>
      <c r="BR1580" s="149"/>
      <c r="BS1580" s="1001"/>
      <c r="BT1580" s="984"/>
      <c r="BU1580" s="954"/>
      <c r="BV1580" s="45"/>
      <c r="BW1580" s="149"/>
      <c r="BX1580" s="1001"/>
      <c r="BY1580" s="984"/>
      <c r="BZ1580" s="954"/>
      <c r="CA1580" s="1004"/>
      <c r="CB1580" s="1020"/>
      <c r="CC1580" s="1013"/>
    </row>
    <row r="1581" spans="1:81" ht="18" customHeight="1" thickBot="1">
      <c r="A1581" s="1180"/>
      <c r="B1581" s="1161"/>
      <c r="C1581" s="1141"/>
      <c r="D1581" s="46" t="s">
        <v>51</v>
      </c>
      <c r="E1581" s="18">
        <f>E1579-E1580</f>
        <v>0</v>
      </c>
      <c r="F1581" s="1001"/>
      <c r="G1581" s="1047"/>
      <c r="H1581" s="1104"/>
      <c r="I1581" s="46" t="s">
        <v>51</v>
      </c>
      <c r="J1581" s="18">
        <f>J1579-J1580</f>
        <v>0</v>
      </c>
      <c r="K1581" s="1001"/>
      <c r="L1581" s="1047"/>
      <c r="M1581" s="1104"/>
      <c r="N1581" s="46" t="s">
        <v>51</v>
      </c>
      <c r="O1581" s="18">
        <f>O1579-O1580</f>
        <v>0</v>
      </c>
      <c r="P1581" s="1001"/>
      <c r="Q1581" s="1047"/>
      <c r="R1581" s="972"/>
      <c r="S1581" s="46" t="s">
        <v>51</v>
      </c>
      <c r="T1581" s="18">
        <f>T1579-T1580</f>
        <v>0</v>
      </c>
      <c r="U1581" s="1001"/>
      <c r="V1581" s="1047"/>
      <c r="W1581" s="972"/>
      <c r="X1581" s="46" t="s">
        <v>51</v>
      </c>
      <c r="Y1581" s="18">
        <f>Y1579-Y1580</f>
        <v>0</v>
      </c>
      <c r="Z1581" s="1001"/>
      <c r="AA1581" s="1047"/>
      <c r="AB1581" s="972"/>
      <c r="AC1581" s="46" t="s">
        <v>51</v>
      </c>
      <c r="AD1581" s="18">
        <f>AD1579-AD1580</f>
        <v>0</v>
      </c>
      <c r="AE1581" s="1001"/>
      <c r="AF1581" s="1047"/>
      <c r="AG1581" s="972"/>
      <c r="AH1581" s="46" t="s">
        <v>51</v>
      </c>
      <c r="AI1581" s="18">
        <f>AI1579-AI1580</f>
        <v>0</v>
      </c>
      <c r="AJ1581" s="1001"/>
      <c r="AK1581" s="1047"/>
      <c r="AL1581" s="972"/>
      <c r="AM1581" s="46" t="s">
        <v>51</v>
      </c>
      <c r="AN1581" s="18">
        <f>AN1579-AN1580</f>
        <v>0</v>
      </c>
      <c r="AO1581" s="1001"/>
      <c r="AP1581" s="1047"/>
      <c r="AQ1581" s="972"/>
      <c r="AR1581" s="46" t="s">
        <v>51</v>
      </c>
      <c r="AS1581" s="18">
        <f>AS1579-AS1580</f>
        <v>0</v>
      </c>
      <c r="AT1581" s="1001"/>
      <c r="AU1581" s="1047"/>
      <c r="AV1581" s="972"/>
      <c r="AW1581" s="46" t="s">
        <v>51</v>
      </c>
      <c r="AX1581" s="18">
        <f>AX1579-AX1580</f>
        <v>0</v>
      </c>
      <c r="AY1581" s="1001"/>
      <c r="AZ1581" s="1047"/>
      <c r="BA1581" s="972"/>
      <c r="BB1581" s="46" t="s">
        <v>51</v>
      </c>
      <c r="BC1581" s="18">
        <f>BC1579-BC1580</f>
        <v>0</v>
      </c>
      <c r="BD1581" s="1001"/>
      <c r="BE1581" s="1047"/>
      <c r="BF1581" s="972"/>
      <c r="BG1581" s="46" t="s">
        <v>51</v>
      </c>
      <c r="BH1581" s="18">
        <f>BH1579-BH1580</f>
        <v>0</v>
      </c>
      <c r="BI1581" s="1001"/>
      <c r="BJ1581" s="1047"/>
      <c r="BK1581" s="972"/>
      <c r="BL1581" s="77"/>
      <c r="BM1581" s="78"/>
      <c r="BN1581" s="1001"/>
      <c r="BO1581" s="985"/>
      <c r="BP1581" s="955"/>
      <c r="BQ1581" s="77"/>
      <c r="BR1581" s="78"/>
      <c r="BS1581" s="1001"/>
      <c r="BT1581" s="985"/>
      <c r="BU1581" s="955"/>
      <c r="BV1581" s="77"/>
      <c r="BW1581" s="78"/>
      <c r="BX1581" s="1001"/>
      <c r="BY1581" s="985"/>
      <c r="BZ1581" s="955"/>
      <c r="CA1581" s="1005"/>
      <c r="CB1581" s="1021"/>
      <c r="CC1581" s="1014"/>
    </row>
    <row r="1582" spans="1:81" ht="18" customHeight="1">
      <c r="A1582" s="1180"/>
      <c r="B1582" s="1161"/>
      <c r="C1582" s="1170" t="str">
        <f>職員設定!$H$7</f>
        <v>調整手当</v>
      </c>
      <c r="D1582" s="44" t="s">
        <v>38</v>
      </c>
      <c r="E1582" s="32"/>
      <c r="F1582" s="1001"/>
      <c r="G1582" s="1045">
        <f>E1584*F1573-H1582</f>
        <v>0</v>
      </c>
      <c r="H1582" s="1095"/>
      <c r="I1582" s="44" t="s">
        <v>38</v>
      </c>
      <c r="J1582" s="32"/>
      <c r="K1582" s="1001"/>
      <c r="L1582" s="1045">
        <f>J1584*K1573-M1582</f>
        <v>0</v>
      </c>
      <c r="M1582" s="1095"/>
      <c r="N1582" s="44" t="s">
        <v>38</v>
      </c>
      <c r="O1582" s="32"/>
      <c r="P1582" s="1001"/>
      <c r="Q1582" s="1045">
        <f>O1584*P1573-R1582</f>
        <v>0</v>
      </c>
      <c r="R1582" s="970">
        <f>IF(O1573="",0,$M$1582)</f>
        <v>0</v>
      </c>
      <c r="S1582" s="44" t="s">
        <v>38</v>
      </c>
      <c r="T1582" s="32"/>
      <c r="U1582" s="1001"/>
      <c r="V1582" s="1045">
        <f>T1584*U1573-W1582</f>
        <v>0</v>
      </c>
      <c r="W1582" s="970">
        <f>IF(T1573="",0,$M$1582)</f>
        <v>0</v>
      </c>
      <c r="X1582" s="44" t="s">
        <v>38</v>
      </c>
      <c r="Y1582" s="32"/>
      <c r="Z1582" s="1001"/>
      <c r="AA1582" s="1045">
        <f>Y1584*Z1573-AB1582</f>
        <v>0</v>
      </c>
      <c r="AB1582" s="970">
        <f>IF(Y1573="",0,$M$1582)</f>
        <v>0</v>
      </c>
      <c r="AC1582" s="44" t="s">
        <v>38</v>
      </c>
      <c r="AD1582" s="32"/>
      <c r="AE1582" s="1001"/>
      <c r="AF1582" s="1045">
        <f>AD1584*AE1573-AG1582</f>
        <v>0</v>
      </c>
      <c r="AG1582" s="970">
        <f>IF(AD1573="",0,$M$1582)</f>
        <v>0</v>
      </c>
      <c r="AH1582" s="44" t="s">
        <v>38</v>
      </c>
      <c r="AI1582" s="32"/>
      <c r="AJ1582" s="1001"/>
      <c r="AK1582" s="1045">
        <f>AI1584*AJ1573-AL1582</f>
        <v>0</v>
      </c>
      <c r="AL1582" s="970">
        <f>IF(AI1573="",0,$M$1582)</f>
        <v>0</v>
      </c>
      <c r="AM1582" s="44" t="s">
        <v>38</v>
      </c>
      <c r="AN1582" s="32"/>
      <c r="AO1582" s="1001"/>
      <c r="AP1582" s="1045">
        <f>AN1584*AO1573-AQ1582</f>
        <v>0</v>
      </c>
      <c r="AQ1582" s="970">
        <f>IF(AN1573="",0,$M$1582)</f>
        <v>0</v>
      </c>
      <c r="AR1582" s="44" t="s">
        <v>38</v>
      </c>
      <c r="AS1582" s="32"/>
      <c r="AT1582" s="1001"/>
      <c r="AU1582" s="1045">
        <f>AS1584*AT1573-AV1582</f>
        <v>0</v>
      </c>
      <c r="AV1582" s="970">
        <f>IF(AS1573="",0,$M$1582)</f>
        <v>0</v>
      </c>
      <c r="AW1582" s="44" t="s">
        <v>38</v>
      </c>
      <c r="AX1582" s="32"/>
      <c r="AY1582" s="1001"/>
      <c r="AZ1582" s="1045">
        <f>AX1584*AY1573-BA1582</f>
        <v>0</v>
      </c>
      <c r="BA1582" s="970">
        <f>IF(AX1573="",0,$M$1582)</f>
        <v>0</v>
      </c>
      <c r="BB1582" s="44" t="s">
        <v>38</v>
      </c>
      <c r="BC1582" s="32"/>
      <c r="BD1582" s="1001"/>
      <c r="BE1582" s="1045">
        <f>BC1584*BD1573-BF1582</f>
        <v>0</v>
      </c>
      <c r="BF1582" s="970">
        <f>IF(BC1573="",0,$M$1582)</f>
        <v>0</v>
      </c>
      <c r="BG1582" s="44" t="s">
        <v>38</v>
      </c>
      <c r="BH1582" s="32"/>
      <c r="BI1582" s="1001"/>
      <c r="BJ1582" s="1045">
        <f>BH1584*BI1573-BK1582</f>
        <v>0</v>
      </c>
      <c r="BK1582" s="970">
        <f>IF(BH1573="",0,$M$1582)</f>
        <v>0</v>
      </c>
      <c r="BL1582" s="75"/>
      <c r="BM1582" s="76"/>
      <c r="BN1582" s="1001"/>
      <c r="BO1582" s="983"/>
      <c r="BP1582" s="960"/>
      <c r="BQ1582" s="75"/>
      <c r="BR1582" s="76"/>
      <c r="BS1582" s="1001"/>
      <c r="BT1582" s="983"/>
      <c r="BU1582" s="960"/>
      <c r="BV1582" s="75"/>
      <c r="BW1582" s="76"/>
      <c r="BX1582" s="1001"/>
      <c r="BY1582" s="983"/>
      <c r="BZ1582" s="960"/>
      <c r="CA1582" s="1003">
        <f t="shared" ref="CA1582" si="681">BJ1582+BK1582+BE1582+BF1582+AZ1582+BA1582+AU1582+AV1582+AP1582+AQ1582+AK1582+AL1582+AF1582+AG1582+AA1582+AB1582+V1582+W1582+Q1582+R1582+L1582+M1582+G1582+H1582</f>
        <v>0</v>
      </c>
      <c r="CB1582" s="1019">
        <f t="shared" ref="CB1582" si="682">H1582+M1582</f>
        <v>0</v>
      </c>
      <c r="CC1582" s="1018">
        <f t="shared" ref="CC1582" si="683">BK1582+BF1582+BA1582+AV1582+AQ1582+AL1582+AG1582+AB1582+W1582+R1582</f>
        <v>0</v>
      </c>
    </row>
    <row r="1583" spans="1:81" s="230" customFormat="1" ht="18" customHeight="1">
      <c r="A1583" s="1180"/>
      <c r="B1583" s="1162"/>
      <c r="C1583" s="1140"/>
      <c r="D1583" s="45" t="s">
        <v>1</v>
      </c>
      <c r="E1583" s="149" t="str">
        <f>IF(E1582&lt;&gt;"",職員設定!H37,"0")</f>
        <v>0</v>
      </c>
      <c r="F1583" s="1001"/>
      <c r="G1583" s="1046"/>
      <c r="H1583" s="1103"/>
      <c r="I1583" s="45" t="s">
        <v>1</v>
      </c>
      <c r="J1583" s="149" t="str">
        <f>IF(J1582&lt;&gt;"",職員設定!H37,"0")</f>
        <v>0</v>
      </c>
      <c r="K1583" s="1001"/>
      <c r="L1583" s="1046"/>
      <c r="M1583" s="1103"/>
      <c r="N1583" s="45" t="s">
        <v>71</v>
      </c>
      <c r="O1583" s="149" t="str">
        <f>IF(O1582&lt;&gt;"",職員設定!$H$37,"0")</f>
        <v>0</v>
      </c>
      <c r="P1583" s="1001"/>
      <c r="Q1583" s="1046"/>
      <c r="R1583" s="971"/>
      <c r="S1583" s="45" t="s">
        <v>71</v>
      </c>
      <c r="T1583" s="149" t="str">
        <f>IF(T1582&lt;&gt;"",職員設定!$H$37,"0")</f>
        <v>0</v>
      </c>
      <c r="U1583" s="1001"/>
      <c r="V1583" s="1046"/>
      <c r="W1583" s="971"/>
      <c r="X1583" s="45" t="s">
        <v>71</v>
      </c>
      <c r="Y1583" s="149" t="str">
        <f>IF(Y1582&lt;&gt;"",職員設定!$H$37,"0")</f>
        <v>0</v>
      </c>
      <c r="Z1583" s="1001"/>
      <c r="AA1583" s="1046"/>
      <c r="AB1583" s="971"/>
      <c r="AC1583" s="45" t="s">
        <v>71</v>
      </c>
      <c r="AD1583" s="149" t="str">
        <f>IF(AD1582&lt;&gt;"",職員設定!$H$37,"0")</f>
        <v>0</v>
      </c>
      <c r="AE1583" s="1001"/>
      <c r="AF1583" s="1046"/>
      <c r="AG1583" s="971"/>
      <c r="AH1583" s="45" t="s">
        <v>71</v>
      </c>
      <c r="AI1583" s="149" t="str">
        <f>IF(AI1582&lt;&gt;"",職員設定!$H$37,"0")</f>
        <v>0</v>
      </c>
      <c r="AJ1583" s="1001"/>
      <c r="AK1583" s="1046"/>
      <c r="AL1583" s="971"/>
      <c r="AM1583" s="45" t="s">
        <v>71</v>
      </c>
      <c r="AN1583" s="149" t="str">
        <f>IF(AN1582&lt;&gt;"",職員設定!$H$37,"0")</f>
        <v>0</v>
      </c>
      <c r="AO1583" s="1001"/>
      <c r="AP1583" s="1046"/>
      <c r="AQ1583" s="971"/>
      <c r="AR1583" s="45" t="s">
        <v>71</v>
      </c>
      <c r="AS1583" s="149" t="str">
        <f>IF(AS1582&lt;&gt;"",職員設定!$H$37,"0")</f>
        <v>0</v>
      </c>
      <c r="AT1583" s="1001"/>
      <c r="AU1583" s="1046"/>
      <c r="AV1583" s="971"/>
      <c r="AW1583" s="45" t="s">
        <v>71</v>
      </c>
      <c r="AX1583" s="149" t="str">
        <f>IF(AX1582&lt;&gt;"",職員設定!$H$37,"0")</f>
        <v>0</v>
      </c>
      <c r="AY1583" s="1001"/>
      <c r="AZ1583" s="1046"/>
      <c r="BA1583" s="971"/>
      <c r="BB1583" s="45" t="s">
        <v>71</v>
      </c>
      <c r="BC1583" s="149" t="str">
        <f>IF(BC1582&lt;&gt;"",職員設定!$H$37,"0")</f>
        <v>0</v>
      </c>
      <c r="BD1583" s="1001"/>
      <c r="BE1583" s="1046"/>
      <c r="BF1583" s="971"/>
      <c r="BG1583" s="45" t="s">
        <v>71</v>
      </c>
      <c r="BH1583" s="149" t="str">
        <f>IF(BH1582&lt;&gt;"",職員設定!$H$37,"0")</f>
        <v>0</v>
      </c>
      <c r="BI1583" s="1001"/>
      <c r="BJ1583" s="1046"/>
      <c r="BK1583" s="971"/>
      <c r="BL1583" s="45"/>
      <c r="BM1583" s="149"/>
      <c r="BN1583" s="1001"/>
      <c r="BO1583" s="984"/>
      <c r="BP1583" s="954"/>
      <c r="BQ1583" s="45"/>
      <c r="BR1583" s="149"/>
      <c r="BS1583" s="1001"/>
      <c r="BT1583" s="984"/>
      <c r="BU1583" s="954"/>
      <c r="BV1583" s="45"/>
      <c r="BW1583" s="149"/>
      <c r="BX1583" s="1001"/>
      <c r="BY1583" s="984"/>
      <c r="BZ1583" s="954"/>
      <c r="CA1583" s="1004"/>
      <c r="CB1583" s="1020"/>
      <c r="CC1583" s="1013"/>
    </row>
    <row r="1584" spans="1:81" ht="18" customHeight="1" thickBot="1">
      <c r="A1584" s="1180"/>
      <c r="B1584" s="1162"/>
      <c r="C1584" s="1141"/>
      <c r="D1584" s="46" t="s">
        <v>51</v>
      </c>
      <c r="E1584" s="18">
        <f>E1582-E1583</f>
        <v>0</v>
      </c>
      <c r="F1584" s="1001"/>
      <c r="G1584" s="1047"/>
      <c r="H1584" s="1104"/>
      <c r="I1584" s="46" t="s">
        <v>51</v>
      </c>
      <c r="J1584" s="18">
        <f>J1582-J1583</f>
        <v>0</v>
      </c>
      <c r="K1584" s="1001"/>
      <c r="L1584" s="1047"/>
      <c r="M1584" s="1104"/>
      <c r="N1584" s="46" t="s">
        <v>51</v>
      </c>
      <c r="O1584" s="18">
        <f>O1582-O1583</f>
        <v>0</v>
      </c>
      <c r="P1584" s="1001"/>
      <c r="Q1584" s="1047"/>
      <c r="R1584" s="972"/>
      <c r="S1584" s="46" t="s">
        <v>51</v>
      </c>
      <c r="T1584" s="18">
        <f>T1582-T1583</f>
        <v>0</v>
      </c>
      <c r="U1584" s="1001"/>
      <c r="V1584" s="1047"/>
      <c r="W1584" s="972"/>
      <c r="X1584" s="46" t="s">
        <v>51</v>
      </c>
      <c r="Y1584" s="18">
        <f>Y1582-Y1583</f>
        <v>0</v>
      </c>
      <c r="Z1584" s="1001"/>
      <c r="AA1584" s="1047"/>
      <c r="AB1584" s="972"/>
      <c r="AC1584" s="46" t="s">
        <v>51</v>
      </c>
      <c r="AD1584" s="18">
        <f>AD1582-AD1583</f>
        <v>0</v>
      </c>
      <c r="AE1584" s="1001"/>
      <c r="AF1584" s="1047"/>
      <c r="AG1584" s="972"/>
      <c r="AH1584" s="46" t="s">
        <v>51</v>
      </c>
      <c r="AI1584" s="18">
        <f>AI1582-AI1583</f>
        <v>0</v>
      </c>
      <c r="AJ1584" s="1001"/>
      <c r="AK1584" s="1047"/>
      <c r="AL1584" s="972"/>
      <c r="AM1584" s="46" t="s">
        <v>51</v>
      </c>
      <c r="AN1584" s="18">
        <f>AN1582-AN1583</f>
        <v>0</v>
      </c>
      <c r="AO1584" s="1001"/>
      <c r="AP1584" s="1047"/>
      <c r="AQ1584" s="972"/>
      <c r="AR1584" s="46" t="s">
        <v>51</v>
      </c>
      <c r="AS1584" s="18">
        <f>AS1582-AS1583</f>
        <v>0</v>
      </c>
      <c r="AT1584" s="1001"/>
      <c r="AU1584" s="1047"/>
      <c r="AV1584" s="972"/>
      <c r="AW1584" s="46" t="s">
        <v>51</v>
      </c>
      <c r="AX1584" s="18">
        <f>AX1582-AX1583</f>
        <v>0</v>
      </c>
      <c r="AY1584" s="1001"/>
      <c r="AZ1584" s="1047"/>
      <c r="BA1584" s="972"/>
      <c r="BB1584" s="46" t="s">
        <v>51</v>
      </c>
      <c r="BC1584" s="18">
        <f>BC1582-BC1583</f>
        <v>0</v>
      </c>
      <c r="BD1584" s="1001"/>
      <c r="BE1584" s="1047"/>
      <c r="BF1584" s="972"/>
      <c r="BG1584" s="46" t="s">
        <v>51</v>
      </c>
      <c r="BH1584" s="18">
        <f>BH1582-BH1583</f>
        <v>0</v>
      </c>
      <c r="BI1584" s="1001"/>
      <c r="BJ1584" s="1047"/>
      <c r="BK1584" s="972"/>
      <c r="BL1584" s="77"/>
      <c r="BM1584" s="78"/>
      <c r="BN1584" s="1001"/>
      <c r="BO1584" s="985"/>
      <c r="BP1584" s="955"/>
      <c r="BQ1584" s="77"/>
      <c r="BR1584" s="78"/>
      <c r="BS1584" s="1001"/>
      <c r="BT1584" s="985"/>
      <c r="BU1584" s="955"/>
      <c r="BV1584" s="77"/>
      <c r="BW1584" s="78"/>
      <c r="BX1584" s="1001"/>
      <c r="BY1584" s="985"/>
      <c r="BZ1584" s="955"/>
      <c r="CA1584" s="1005"/>
      <c r="CB1584" s="1021"/>
      <c r="CC1584" s="1014"/>
    </row>
    <row r="1585" spans="1:81" ht="18" customHeight="1">
      <c r="A1585" s="1180"/>
      <c r="B1585" s="1162"/>
      <c r="C1585" s="1140" t="str">
        <f>職員設定!$I$7</f>
        <v>名称</v>
      </c>
      <c r="D1585" s="44" t="s">
        <v>38</v>
      </c>
      <c r="E1585" s="32"/>
      <c r="F1585" s="1001"/>
      <c r="G1585" s="1046">
        <f>E1587*F1573-H1585</f>
        <v>0</v>
      </c>
      <c r="H1585" s="1095"/>
      <c r="I1585" s="44" t="s">
        <v>38</v>
      </c>
      <c r="J1585" s="32"/>
      <c r="K1585" s="1001"/>
      <c r="L1585" s="1046">
        <f>J1587*K1573-M1585</f>
        <v>0</v>
      </c>
      <c r="M1585" s="1095"/>
      <c r="N1585" s="48" t="s">
        <v>38</v>
      </c>
      <c r="O1585" s="33"/>
      <c r="P1585" s="1001"/>
      <c r="Q1585" s="1046">
        <f>O1587*P1573-R1585</f>
        <v>0</v>
      </c>
      <c r="R1585" s="970">
        <f>IF(O1573="",0,$M$1585)</f>
        <v>0</v>
      </c>
      <c r="S1585" s="48" t="s">
        <v>38</v>
      </c>
      <c r="T1585" s="33"/>
      <c r="U1585" s="1001"/>
      <c r="V1585" s="1046">
        <f>T1587*U1573-W1585</f>
        <v>0</v>
      </c>
      <c r="W1585" s="970">
        <f>IF(T1573="",0,$M$1585)</f>
        <v>0</v>
      </c>
      <c r="X1585" s="48" t="s">
        <v>38</v>
      </c>
      <c r="Y1585" s="33"/>
      <c r="Z1585" s="1001"/>
      <c r="AA1585" s="1046">
        <f>Y1587*Z1573-AB1585</f>
        <v>0</v>
      </c>
      <c r="AB1585" s="970">
        <f>IF(Y1573="",0,$M$1585)</f>
        <v>0</v>
      </c>
      <c r="AC1585" s="48" t="s">
        <v>38</v>
      </c>
      <c r="AD1585" s="33"/>
      <c r="AE1585" s="1001"/>
      <c r="AF1585" s="1046">
        <f>AD1587*AE1573-AG1585</f>
        <v>0</v>
      </c>
      <c r="AG1585" s="970">
        <f>IF(AD1573="",0,$M$1585)</f>
        <v>0</v>
      </c>
      <c r="AH1585" s="48" t="s">
        <v>38</v>
      </c>
      <c r="AI1585" s="33"/>
      <c r="AJ1585" s="1001"/>
      <c r="AK1585" s="1046">
        <f>AI1587*AJ1573-AL1585</f>
        <v>0</v>
      </c>
      <c r="AL1585" s="970">
        <f>IF(AI1573="",0,$M$1585)</f>
        <v>0</v>
      </c>
      <c r="AM1585" s="48" t="s">
        <v>38</v>
      </c>
      <c r="AN1585" s="33"/>
      <c r="AO1585" s="1001"/>
      <c r="AP1585" s="1046">
        <f>AN1587*AO1573-AQ1585</f>
        <v>0</v>
      </c>
      <c r="AQ1585" s="970">
        <f>IF(AN1573="",0,$M$1585)</f>
        <v>0</v>
      </c>
      <c r="AR1585" s="48" t="s">
        <v>38</v>
      </c>
      <c r="AS1585" s="33"/>
      <c r="AT1585" s="1001"/>
      <c r="AU1585" s="1046">
        <f>AS1587*AT1573-AV1585</f>
        <v>0</v>
      </c>
      <c r="AV1585" s="970">
        <f>IF(AS1573="",0,$M$1585)</f>
        <v>0</v>
      </c>
      <c r="AW1585" s="48" t="s">
        <v>38</v>
      </c>
      <c r="AX1585" s="33"/>
      <c r="AY1585" s="1001"/>
      <c r="AZ1585" s="1046">
        <f>AX1587*AY1573-BA1585</f>
        <v>0</v>
      </c>
      <c r="BA1585" s="970">
        <f>IF(AX1573="",0,$M$1585)</f>
        <v>0</v>
      </c>
      <c r="BB1585" s="48" t="s">
        <v>38</v>
      </c>
      <c r="BC1585" s="33"/>
      <c r="BD1585" s="1001"/>
      <c r="BE1585" s="1046">
        <f>BC1587*BD1573-BF1585</f>
        <v>0</v>
      </c>
      <c r="BF1585" s="970">
        <f>IF(BC1573="",0,$M$1585)</f>
        <v>0</v>
      </c>
      <c r="BG1585" s="48" t="s">
        <v>38</v>
      </c>
      <c r="BH1585" s="33"/>
      <c r="BI1585" s="1001"/>
      <c r="BJ1585" s="1046">
        <f>BH1587*BI1573-BK1585</f>
        <v>0</v>
      </c>
      <c r="BK1585" s="970">
        <f>IF(BH1573="",0,$M$1585)</f>
        <v>0</v>
      </c>
      <c r="BL1585" s="75"/>
      <c r="BM1585" s="76"/>
      <c r="BN1585" s="1001"/>
      <c r="BO1585" s="984"/>
      <c r="BP1585" s="960"/>
      <c r="BQ1585" s="75"/>
      <c r="BR1585" s="76"/>
      <c r="BS1585" s="1001"/>
      <c r="BT1585" s="984"/>
      <c r="BU1585" s="960"/>
      <c r="BV1585" s="75"/>
      <c r="BW1585" s="76"/>
      <c r="BX1585" s="1001"/>
      <c r="BY1585" s="984"/>
      <c r="BZ1585" s="960"/>
      <c r="CA1585" s="1003">
        <f t="shared" ref="CA1585" si="684">BJ1585+BK1585+BE1585+BF1585+AZ1585+BA1585+AU1585+AV1585+AP1585+AQ1585+AK1585+AL1585+AF1585+AG1585+AA1585+AB1585+V1585+W1585+Q1585+R1585+L1585+M1585+G1585+H1585</f>
        <v>0</v>
      </c>
      <c r="CB1585" s="1019">
        <f t="shared" ref="CB1585" si="685">H1585+M1585</f>
        <v>0</v>
      </c>
      <c r="CC1585" s="1018">
        <f>BK1585+BF1585+BA1585+AV1585+AQ1585+AL1585+AG1585+AB1585+W1585+R1585</f>
        <v>0</v>
      </c>
    </row>
    <row r="1586" spans="1:81" s="230" customFormat="1" ht="18" customHeight="1">
      <c r="A1586" s="1180"/>
      <c r="B1586" s="1162"/>
      <c r="C1586" s="1140"/>
      <c r="D1586" s="45" t="s">
        <v>1</v>
      </c>
      <c r="E1586" s="149">
        <f>IF(E1573&lt;&gt;"",職員設定!I37,"0")</f>
        <v>0</v>
      </c>
      <c r="F1586" s="1001"/>
      <c r="G1586" s="1046"/>
      <c r="H1586" s="1103"/>
      <c r="I1586" s="45" t="s">
        <v>1</v>
      </c>
      <c r="J1586" s="149">
        <f>IF(J1573&lt;&gt;"",職員設定!I37,"0")</f>
        <v>0</v>
      </c>
      <c r="K1586" s="1001"/>
      <c r="L1586" s="1046"/>
      <c r="M1586" s="1103"/>
      <c r="N1586" s="45" t="s">
        <v>71</v>
      </c>
      <c r="O1586" s="149" t="str">
        <f>IF(O1585&lt;&gt;"",職員設定!$I$37,"0")</f>
        <v>0</v>
      </c>
      <c r="P1586" s="1001"/>
      <c r="Q1586" s="1046"/>
      <c r="R1586" s="971"/>
      <c r="S1586" s="45" t="s">
        <v>71</v>
      </c>
      <c r="T1586" s="149" t="str">
        <f>IF(T1585&lt;&gt;"",職員設定!$I$37,"0")</f>
        <v>0</v>
      </c>
      <c r="U1586" s="1001"/>
      <c r="V1586" s="1046"/>
      <c r="W1586" s="971"/>
      <c r="X1586" s="45" t="s">
        <v>71</v>
      </c>
      <c r="Y1586" s="149" t="str">
        <f>IF(Y1585&lt;&gt;"",職員設定!$I$37,"0")</f>
        <v>0</v>
      </c>
      <c r="Z1586" s="1001"/>
      <c r="AA1586" s="1046"/>
      <c r="AB1586" s="971"/>
      <c r="AC1586" s="45" t="s">
        <v>71</v>
      </c>
      <c r="AD1586" s="149" t="str">
        <f>IF(AD1585&lt;&gt;"",職員設定!$I$37,"0")</f>
        <v>0</v>
      </c>
      <c r="AE1586" s="1001"/>
      <c r="AF1586" s="1046"/>
      <c r="AG1586" s="971"/>
      <c r="AH1586" s="45" t="s">
        <v>71</v>
      </c>
      <c r="AI1586" s="149" t="str">
        <f>IF(AI1585&lt;&gt;"",職員設定!$I$37,"0")</f>
        <v>0</v>
      </c>
      <c r="AJ1586" s="1001"/>
      <c r="AK1586" s="1046"/>
      <c r="AL1586" s="971"/>
      <c r="AM1586" s="45" t="s">
        <v>71</v>
      </c>
      <c r="AN1586" s="149" t="str">
        <f>IF(AN1585&lt;&gt;"",職員設定!$I$37,"0")</f>
        <v>0</v>
      </c>
      <c r="AO1586" s="1001"/>
      <c r="AP1586" s="1046"/>
      <c r="AQ1586" s="971"/>
      <c r="AR1586" s="45" t="s">
        <v>71</v>
      </c>
      <c r="AS1586" s="149" t="str">
        <f>IF(AS1585&lt;&gt;"",職員設定!$I$37,"0")</f>
        <v>0</v>
      </c>
      <c r="AT1586" s="1001"/>
      <c r="AU1586" s="1046"/>
      <c r="AV1586" s="971"/>
      <c r="AW1586" s="45" t="s">
        <v>71</v>
      </c>
      <c r="AX1586" s="149" t="str">
        <f>IF(AX1585&lt;&gt;"",職員設定!$I$37,"0")</f>
        <v>0</v>
      </c>
      <c r="AY1586" s="1001"/>
      <c r="AZ1586" s="1046"/>
      <c r="BA1586" s="971"/>
      <c r="BB1586" s="45" t="s">
        <v>71</v>
      </c>
      <c r="BC1586" s="149" t="str">
        <f>IF(BC1585&lt;&gt;"",職員設定!$I$37,"0")</f>
        <v>0</v>
      </c>
      <c r="BD1586" s="1001"/>
      <c r="BE1586" s="1046"/>
      <c r="BF1586" s="971"/>
      <c r="BG1586" s="45" t="s">
        <v>71</v>
      </c>
      <c r="BH1586" s="149" t="str">
        <f>IF(BH1585&lt;&gt;"",職員設定!$I$37,"0")</f>
        <v>0</v>
      </c>
      <c r="BI1586" s="1001"/>
      <c r="BJ1586" s="1046"/>
      <c r="BK1586" s="971"/>
      <c r="BL1586" s="45"/>
      <c r="BM1586" s="149"/>
      <c r="BN1586" s="1001"/>
      <c r="BO1586" s="984"/>
      <c r="BP1586" s="954"/>
      <c r="BQ1586" s="45"/>
      <c r="BR1586" s="149"/>
      <c r="BS1586" s="1001"/>
      <c r="BT1586" s="984"/>
      <c r="BU1586" s="954"/>
      <c r="BV1586" s="45"/>
      <c r="BW1586" s="149"/>
      <c r="BX1586" s="1001"/>
      <c r="BY1586" s="984"/>
      <c r="BZ1586" s="954"/>
      <c r="CA1586" s="1004"/>
      <c r="CB1586" s="1020"/>
      <c r="CC1586" s="1013"/>
    </row>
    <row r="1587" spans="1:81" ht="18" customHeight="1" thickBot="1">
      <c r="A1587" s="1180"/>
      <c r="B1587" s="1163"/>
      <c r="C1587" s="1141"/>
      <c r="D1587" s="46" t="s">
        <v>51</v>
      </c>
      <c r="E1587" s="18">
        <f>E1585-E1586</f>
        <v>0</v>
      </c>
      <c r="F1587" s="1001"/>
      <c r="G1587" s="1047"/>
      <c r="H1587" s="1104"/>
      <c r="I1587" s="46" t="s">
        <v>51</v>
      </c>
      <c r="J1587" s="18">
        <f>J1585-J1586</f>
        <v>0</v>
      </c>
      <c r="K1587" s="1001"/>
      <c r="L1587" s="1047"/>
      <c r="M1587" s="1104"/>
      <c r="N1587" s="46" t="s">
        <v>51</v>
      </c>
      <c r="O1587" s="18">
        <f>O1585-O1586</f>
        <v>0</v>
      </c>
      <c r="P1587" s="1001"/>
      <c r="Q1587" s="1047"/>
      <c r="R1587" s="972"/>
      <c r="S1587" s="46" t="s">
        <v>51</v>
      </c>
      <c r="T1587" s="18">
        <f>T1585-T1586</f>
        <v>0</v>
      </c>
      <c r="U1587" s="1001"/>
      <c r="V1587" s="1047"/>
      <c r="W1587" s="972"/>
      <c r="X1587" s="46" t="s">
        <v>51</v>
      </c>
      <c r="Y1587" s="18">
        <f>Y1585-Y1586</f>
        <v>0</v>
      </c>
      <c r="Z1587" s="1001"/>
      <c r="AA1587" s="1047"/>
      <c r="AB1587" s="972"/>
      <c r="AC1587" s="46" t="s">
        <v>51</v>
      </c>
      <c r="AD1587" s="18">
        <f>AD1585-AD1586</f>
        <v>0</v>
      </c>
      <c r="AE1587" s="1001"/>
      <c r="AF1587" s="1047"/>
      <c r="AG1587" s="972"/>
      <c r="AH1587" s="46" t="s">
        <v>51</v>
      </c>
      <c r="AI1587" s="18">
        <f>AI1585-AI1586</f>
        <v>0</v>
      </c>
      <c r="AJ1587" s="1001"/>
      <c r="AK1587" s="1047"/>
      <c r="AL1587" s="972"/>
      <c r="AM1587" s="46" t="s">
        <v>51</v>
      </c>
      <c r="AN1587" s="18">
        <f>AN1585-AN1586</f>
        <v>0</v>
      </c>
      <c r="AO1587" s="1001"/>
      <c r="AP1587" s="1047"/>
      <c r="AQ1587" s="972"/>
      <c r="AR1587" s="46" t="s">
        <v>51</v>
      </c>
      <c r="AS1587" s="18">
        <f>AS1585-AS1586</f>
        <v>0</v>
      </c>
      <c r="AT1587" s="1001"/>
      <c r="AU1587" s="1047"/>
      <c r="AV1587" s="972"/>
      <c r="AW1587" s="46" t="s">
        <v>51</v>
      </c>
      <c r="AX1587" s="18">
        <f>AX1585-AX1586</f>
        <v>0</v>
      </c>
      <c r="AY1587" s="1001"/>
      <c r="AZ1587" s="1047"/>
      <c r="BA1587" s="972"/>
      <c r="BB1587" s="46" t="s">
        <v>51</v>
      </c>
      <c r="BC1587" s="18">
        <f>BC1585-BC1586</f>
        <v>0</v>
      </c>
      <c r="BD1587" s="1001"/>
      <c r="BE1587" s="1047"/>
      <c r="BF1587" s="972"/>
      <c r="BG1587" s="46" t="s">
        <v>51</v>
      </c>
      <c r="BH1587" s="18">
        <f>BH1585-BH1586</f>
        <v>0</v>
      </c>
      <c r="BI1587" s="1001"/>
      <c r="BJ1587" s="1047"/>
      <c r="BK1587" s="972"/>
      <c r="BL1587" s="77"/>
      <c r="BM1587" s="78"/>
      <c r="BN1587" s="1001"/>
      <c r="BO1587" s="985"/>
      <c r="BP1587" s="955"/>
      <c r="BQ1587" s="77"/>
      <c r="BR1587" s="78"/>
      <c r="BS1587" s="1001"/>
      <c r="BT1587" s="985"/>
      <c r="BU1587" s="955"/>
      <c r="BV1587" s="77"/>
      <c r="BW1587" s="78"/>
      <c r="BX1587" s="1001"/>
      <c r="BY1587" s="985"/>
      <c r="BZ1587" s="955"/>
      <c r="CA1587" s="1005"/>
      <c r="CB1587" s="1021"/>
      <c r="CC1587" s="1014"/>
    </row>
    <row r="1588" spans="1:81" ht="18" customHeight="1">
      <c r="A1588" s="1180"/>
      <c r="B1588" s="1142" t="s">
        <v>53</v>
      </c>
      <c r="C1588" s="1177" t="str">
        <f>職員設定!$J$7</f>
        <v>名称</v>
      </c>
      <c r="D1588" s="44" t="s">
        <v>48</v>
      </c>
      <c r="E1588" s="32"/>
      <c r="F1588" s="1001"/>
      <c r="G1588" s="1045">
        <f>E1591*F1573-H1588</f>
        <v>0</v>
      </c>
      <c r="H1588" s="1095"/>
      <c r="I1588" s="44" t="s">
        <v>48</v>
      </c>
      <c r="J1588" s="32"/>
      <c r="K1588" s="1001"/>
      <c r="L1588" s="1045">
        <f>J1591*K1573-M1588</f>
        <v>0</v>
      </c>
      <c r="M1588" s="1095"/>
      <c r="N1588" s="44" t="s">
        <v>48</v>
      </c>
      <c r="O1588" s="32"/>
      <c r="P1588" s="1001"/>
      <c r="Q1588" s="1045">
        <f>O1591*P1573-R1588</f>
        <v>0</v>
      </c>
      <c r="R1588" s="986"/>
      <c r="S1588" s="44" t="s">
        <v>48</v>
      </c>
      <c r="T1588" s="32"/>
      <c r="U1588" s="1001"/>
      <c r="V1588" s="1045">
        <f>T1591*U1573-W1588</f>
        <v>0</v>
      </c>
      <c r="W1588" s="986"/>
      <c r="X1588" s="44" t="s">
        <v>48</v>
      </c>
      <c r="Y1588" s="32"/>
      <c r="Z1588" s="1001"/>
      <c r="AA1588" s="1045">
        <f>Y1591*Z1573-AB1588</f>
        <v>0</v>
      </c>
      <c r="AB1588" s="986"/>
      <c r="AC1588" s="44" t="s">
        <v>48</v>
      </c>
      <c r="AD1588" s="32"/>
      <c r="AE1588" s="1001"/>
      <c r="AF1588" s="1045">
        <f>AD1591*AE1573-AG1588</f>
        <v>0</v>
      </c>
      <c r="AG1588" s="986"/>
      <c r="AH1588" s="44" t="s">
        <v>48</v>
      </c>
      <c r="AI1588" s="32"/>
      <c r="AJ1588" s="1001"/>
      <c r="AK1588" s="1045">
        <f>AI1591*AJ1573-AL1588</f>
        <v>0</v>
      </c>
      <c r="AL1588" s="986"/>
      <c r="AM1588" s="44" t="s">
        <v>48</v>
      </c>
      <c r="AN1588" s="32"/>
      <c r="AO1588" s="1001"/>
      <c r="AP1588" s="1045">
        <f>AN1591*AO1573-AQ1588</f>
        <v>0</v>
      </c>
      <c r="AQ1588" s="986"/>
      <c r="AR1588" s="44" t="s">
        <v>48</v>
      </c>
      <c r="AS1588" s="32"/>
      <c r="AT1588" s="1001"/>
      <c r="AU1588" s="1045">
        <f>AS1591*AT1573-AV1588</f>
        <v>0</v>
      </c>
      <c r="AV1588" s="986"/>
      <c r="AW1588" s="44" t="s">
        <v>48</v>
      </c>
      <c r="AX1588" s="32"/>
      <c r="AY1588" s="1001"/>
      <c r="AZ1588" s="1045">
        <f>AX1591*AY1573-BA1588</f>
        <v>0</v>
      </c>
      <c r="BA1588" s="986"/>
      <c r="BB1588" s="44" t="s">
        <v>48</v>
      </c>
      <c r="BC1588" s="32"/>
      <c r="BD1588" s="1001"/>
      <c r="BE1588" s="1045">
        <f>BC1591*BD1573-BF1588</f>
        <v>0</v>
      </c>
      <c r="BF1588" s="986"/>
      <c r="BG1588" s="44" t="s">
        <v>48</v>
      </c>
      <c r="BH1588" s="32"/>
      <c r="BI1588" s="1001"/>
      <c r="BJ1588" s="1045">
        <f>BH1591*BI1573-BK1588</f>
        <v>0</v>
      </c>
      <c r="BK1588" s="986"/>
      <c r="BL1588" s="409" t="s">
        <v>206</v>
      </c>
      <c r="BM1588" s="32"/>
      <c r="BN1588" s="1001"/>
      <c r="BO1588" s="973">
        <f>BM1591*BN1573-BP1588</f>
        <v>0</v>
      </c>
      <c r="BP1588" s="961">
        <f>IF(BM1589&gt;BM1588,(BM1589-BM1588)*BN1573,0)</f>
        <v>0</v>
      </c>
      <c r="BQ1588" s="409" t="s">
        <v>206</v>
      </c>
      <c r="BR1588" s="32"/>
      <c r="BS1588" s="1001"/>
      <c r="BT1588" s="973">
        <f>BR1591*BS1573-BU1588</f>
        <v>0</v>
      </c>
      <c r="BU1588" s="961">
        <f>IF(BR1589&gt;BR1588,(BR1589-BR1588)*BS1573,0)</f>
        <v>0</v>
      </c>
      <c r="BV1588" s="409" t="s">
        <v>206</v>
      </c>
      <c r="BW1588" s="32"/>
      <c r="BX1588" s="1001"/>
      <c r="BY1588" s="973">
        <f>BW1591*BX1573-BZ1588</f>
        <v>0</v>
      </c>
      <c r="BZ1588" s="961">
        <f>IF(BW1589&gt;BW1588,(BW1589-BW1588)*BX1573,0)</f>
        <v>0</v>
      </c>
      <c r="CA1588" s="1003">
        <f>BJ1588+BK1588+BE1588+BF1588+AZ1588+BA1588+AU1588+AV1588+AP1588+AQ1588+AK1588+AL1588+AF1588+AG1588+AA1588+AB1588+V1588+W1588+Q1588+R1588+L1588+M1588+G1588+H1588+BO1588+BP1588+BT1588+BU1588+BY1588+BZ1588</f>
        <v>0</v>
      </c>
      <c r="CB1588" s="1019">
        <f>H1588+M1588</f>
        <v>0</v>
      </c>
      <c r="CC1588" s="944">
        <f>BK1588+BF1588+BA1588+AV1588+AQ1588+AL1588+AG1588+AB1588+W1588+R1588+BP1588+BU1588+BZ1588</f>
        <v>0</v>
      </c>
    </row>
    <row r="1589" spans="1:81" ht="18" customHeight="1">
      <c r="A1589" s="1180"/>
      <c r="B1589" s="1143"/>
      <c r="C1589" s="1178"/>
      <c r="D1589" s="48" t="s">
        <v>38</v>
      </c>
      <c r="E1589" s="33"/>
      <c r="F1589" s="1001"/>
      <c r="G1589" s="1046"/>
      <c r="H1589" s="1096"/>
      <c r="I1589" s="48" t="s">
        <v>38</v>
      </c>
      <c r="J1589" s="33"/>
      <c r="K1589" s="1001"/>
      <c r="L1589" s="1046"/>
      <c r="M1589" s="1096"/>
      <c r="N1589" s="48" t="s">
        <v>38</v>
      </c>
      <c r="O1589" s="33"/>
      <c r="P1589" s="1001"/>
      <c r="Q1589" s="1046"/>
      <c r="R1589" s="987"/>
      <c r="S1589" s="48" t="s">
        <v>38</v>
      </c>
      <c r="T1589" s="33"/>
      <c r="U1589" s="1001"/>
      <c r="V1589" s="1046"/>
      <c r="W1589" s="987"/>
      <c r="X1589" s="48" t="s">
        <v>38</v>
      </c>
      <c r="Y1589" s="33"/>
      <c r="Z1589" s="1001"/>
      <c r="AA1589" s="1046"/>
      <c r="AB1589" s="987"/>
      <c r="AC1589" s="48" t="s">
        <v>38</v>
      </c>
      <c r="AD1589" s="33"/>
      <c r="AE1589" s="1001"/>
      <c r="AF1589" s="1046"/>
      <c r="AG1589" s="987"/>
      <c r="AH1589" s="48" t="s">
        <v>38</v>
      </c>
      <c r="AI1589" s="33"/>
      <c r="AJ1589" s="1001"/>
      <c r="AK1589" s="1046"/>
      <c r="AL1589" s="987"/>
      <c r="AM1589" s="48" t="s">
        <v>38</v>
      </c>
      <c r="AN1589" s="33"/>
      <c r="AO1589" s="1001"/>
      <c r="AP1589" s="1046"/>
      <c r="AQ1589" s="987"/>
      <c r="AR1589" s="48" t="s">
        <v>38</v>
      </c>
      <c r="AS1589" s="33"/>
      <c r="AT1589" s="1001"/>
      <c r="AU1589" s="1046"/>
      <c r="AV1589" s="987"/>
      <c r="AW1589" s="48" t="s">
        <v>38</v>
      </c>
      <c r="AX1589" s="33"/>
      <c r="AY1589" s="1001"/>
      <c r="AZ1589" s="1046"/>
      <c r="BA1589" s="987"/>
      <c r="BB1589" s="48" t="s">
        <v>38</v>
      </c>
      <c r="BC1589" s="33"/>
      <c r="BD1589" s="1001"/>
      <c r="BE1589" s="1046"/>
      <c r="BF1589" s="987"/>
      <c r="BG1589" s="48" t="s">
        <v>38</v>
      </c>
      <c r="BH1589" s="33"/>
      <c r="BI1589" s="1001"/>
      <c r="BJ1589" s="1046"/>
      <c r="BK1589" s="987"/>
      <c r="BL1589" s="48" t="s">
        <v>205</v>
      </c>
      <c r="BM1589" s="33"/>
      <c r="BN1589" s="1001"/>
      <c r="BO1589" s="974"/>
      <c r="BP1589" s="958"/>
      <c r="BQ1589" s="48" t="s">
        <v>205</v>
      </c>
      <c r="BR1589" s="33"/>
      <c r="BS1589" s="1001"/>
      <c r="BT1589" s="974"/>
      <c r="BU1589" s="958"/>
      <c r="BV1589" s="48" t="s">
        <v>205</v>
      </c>
      <c r="BW1589" s="33"/>
      <c r="BX1589" s="1001"/>
      <c r="BY1589" s="974"/>
      <c r="BZ1589" s="958"/>
      <c r="CA1589" s="1080"/>
      <c r="CB1589" s="1022"/>
      <c r="CC1589" s="1028"/>
    </row>
    <row r="1590" spans="1:81" ht="18" customHeight="1">
      <c r="A1590" s="1180"/>
      <c r="B1590" s="1143"/>
      <c r="C1590" s="1178"/>
      <c r="D1590" s="49" t="s">
        <v>44</v>
      </c>
      <c r="E1590" s="34"/>
      <c r="F1590" s="1001"/>
      <c r="G1590" s="1046"/>
      <c r="H1590" s="1096"/>
      <c r="I1590" s="49" t="s">
        <v>44</v>
      </c>
      <c r="J1590" s="34"/>
      <c r="K1590" s="1001"/>
      <c r="L1590" s="1046"/>
      <c r="M1590" s="1096"/>
      <c r="N1590" s="49" t="s">
        <v>44</v>
      </c>
      <c r="O1590" s="34"/>
      <c r="P1590" s="1001"/>
      <c r="Q1590" s="1046"/>
      <c r="R1590" s="987"/>
      <c r="S1590" s="49" t="s">
        <v>44</v>
      </c>
      <c r="T1590" s="34"/>
      <c r="U1590" s="1001"/>
      <c r="V1590" s="1046"/>
      <c r="W1590" s="987"/>
      <c r="X1590" s="49" t="s">
        <v>44</v>
      </c>
      <c r="Y1590" s="34"/>
      <c r="Z1590" s="1001"/>
      <c r="AA1590" s="1046"/>
      <c r="AB1590" s="987"/>
      <c r="AC1590" s="49" t="s">
        <v>44</v>
      </c>
      <c r="AD1590" s="34"/>
      <c r="AE1590" s="1001"/>
      <c r="AF1590" s="1046"/>
      <c r="AG1590" s="987"/>
      <c r="AH1590" s="49" t="s">
        <v>44</v>
      </c>
      <c r="AI1590" s="34"/>
      <c r="AJ1590" s="1001"/>
      <c r="AK1590" s="1046"/>
      <c r="AL1590" s="987"/>
      <c r="AM1590" s="49" t="s">
        <v>44</v>
      </c>
      <c r="AN1590" s="34"/>
      <c r="AO1590" s="1001"/>
      <c r="AP1590" s="1046"/>
      <c r="AQ1590" s="987"/>
      <c r="AR1590" s="49" t="s">
        <v>44</v>
      </c>
      <c r="AS1590" s="34"/>
      <c r="AT1590" s="1001"/>
      <c r="AU1590" s="1046"/>
      <c r="AV1590" s="987"/>
      <c r="AW1590" s="49" t="s">
        <v>44</v>
      </c>
      <c r="AX1590" s="34"/>
      <c r="AY1590" s="1001"/>
      <c r="AZ1590" s="1046"/>
      <c r="BA1590" s="987"/>
      <c r="BB1590" s="49" t="s">
        <v>44</v>
      </c>
      <c r="BC1590" s="34"/>
      <c r="BD1590" s="1001"/>
      <c r="BE1590" s="1046"/>
      <c r="BF1590" s="987"/>
      <c r="BG1590" s="49" t="s">
        <v>44</v>
      </c>
      <c r="BH1590" s="34"/>
      <c r="BI1590" s="1001"/>
      <c r="BJ1590" s="1046"/>
      <c r="BK1590" s="987"/>
      <c r="BL1590" s="517" t="s">
        <v>52</v>
      </c>
      <c r="BM1590" s="28">
        <f>IF(BM1589="",0,職員設定!M37)</f>
        <v>0</v>
      </c>
      <c r="BN1590" s="1001"/>
      <c r="BO1590" s="974"/>
      <c r="BP1590" s="958"/>
      <c r="BQ1590" s="517" t="s">
        <v>52</v>
      </c>
      <c r="BR1590" s="28">
        <f>IF(BR1589="",0,職員設定!N37)</f>
        <v>0</v>
      </c>
      <c r="BS1590" s="1001"/>
      <c r="BT1590" s="974"/>
      <c r="BU1590" s="958"/>
      <c r="BV1590" s="250" t="s">
        <v>52</v>
      </c>
      <c r="BW1590" s="34"/>
      <c r="BX1590" s="1001"/>
      <c r="BY1590" s="974"/>
      <c r="BZ1590" s="958"/>
      <c r="CA1590" s="1080"/>
      <c r="CB1590" s="1022"/>
      <c r="CC1590" s="1028"/>
    </row>
    <row r="1591" spans="1:81" ht="18" customHeight="1" thickBot="1">
      <c r="A1591" s="1180"/>
      <c r="B1591" s="1143"/>
      <c r="C1591" s="1179"/>
      <c r="D1591" s="50" t="s">
        <v>45</v>
      </c>
      <c r="E1591" s="18">
        <f>E1589-E1590</f>
        <v>0</v>
      </c>
      <c r="F1591" s="1001"/>
      <c r="G1591" s="1047"/>
      <c r="H1591" s="1097"/>
      <c r="I1591" s="50" t="s">
        <v>45</v>
      </c>
      <c r="J1591" s="18">
        <f>J1589-J1590</f>
        <v>0</v>
      </c>
      <c r="K1591" s="1001"/>
      <c r="L1591" s="1047"/>
      <c r="M1591" s="1097"/>
      <c r="N1591" s="50" t="s">
        <v>88</v>
      </c>
      <c r="O1591" s="18">
        <f>O1589-O1590</f>
        <v>0</v>
      </c>
      <c r="P1591" s="1001"/>
      <c r="Q1591" s="1047"/>
      <c r="R1591" s="988"/>
      <c r="S1591" s="50" t="s">
        <v>88</v>
      </c>
      <c r="T1591" s="18">
        <f>T1589-T1590</f>
        <v>0</v>
      </c>
      <c r="U1591" s="1001"/>
      <c r="V1591" s="1047"/>
      <c r="W1591" s="988"/>
      <c r="X1591" s="50" t="s">
        <v>88</v>
      </c>
      <c r="Y1591" s="18">
        <f>Y1589-Y1590</f>
        <v>0</v>
      </c>
      <c r="Z1591" s="1001"/>
      <c r="AA1591" s="1047"/>
      <c r="AB1591" s="988"/>
      <c r="AC1591" s="50" t="s">
        <v>88</v>
      </c>
      <c r="AD1591" s="18">
        <f>AD1589-AD1590</f>
        <v>0</v>
      </c>
      <c r="AE1591" s="1001"/>
      <c r="AF1591" s="1047"/>
      <c r="AG1591" s="988"/>
      <c r="AH1591" s="50" t="s">
        <v>88</v>
      </c>
      <c r="AI1591" s="18">
        <f>AI1589-AI1590</f>
        <v>0</v>
      </c>
      <c r="AJ1591" s="1001"/>
      <c r="AK1591" s="1047"/>
      <c r="AL1591" s="988"/>
      <c r="AM1591" s="50" t="s">
        <v>88</v>
      </c>
      <c r="AN1591" s="18">
        <f>AN1589-AN1590</f>
        <v>0</v>
      </c>
      <c r="AO1591" s="1001"/>
      <c r="AP1591" s="1047"/>
      <c r="AQ1591" s="988"/>
      <c r="AR1591" s="50" t="s">
        <v>88</v>
      </c>
      <c r="AS1591" s="18">
        <f>AS1589-AS1590</f>
        <v>0</v>
      </c>
      <c r="AT1591" s="1001"/>
      <c r="AU1591" s="1047"/>
      <c r="AV1591" s="988"/>
      <c r="AW1591" s="50" t="s">
        <v>88</v>
      </c>
      <c r="AX1591" s="18">
        <f>AX1589-AX1590</f>
        <v>0</v>
      </c>
      <c r="AY1591" s="1001"/>
      <c r="AZ1591" s="1047"/>
      <c r="BA1591" s="988"/>
      <c r="BB1591" s="50" t="s">
        <v>88</v>
      </c>
      <c r="BC1591" s="18">
        <f>BC1589-BC1590</f>
        <v>0</v>
      </c>
      <c r="BD1591" s="1001"/>
      <c r="BE1591" s="1047"/>
      <c r="BF1591" s="988"/>
      <c r="BG1591" s="50" t="s">
        <v>88</v>
      </c>
      <c r="BH1591" s="18">
        <f>BH1589-BH1590</f>
        <v>0</v>
      </c>
      <c r="BI1591" s="1001"/>
      <c r="BJ1591" s="1047"/>
      <c r="BK1591" s="988"/>
      <c r="BL1591" s="50" t="s">
        <v>204</v>
      </c>
      <c r="BM1591" s="18">
        <f>BM1589-BM1590</f>
        <v>0</v>
      </c>
      <c r="BN1591" s="1001"/>
      <c r="BO1591" s="975"/>
      <c r="BP1591" s="959"/>
      <c r="BQ1591" s="50" t="s">
        <v>204</v>
      </c>
      <c r="BR1591" s="18">
        <f>BR1589-BR1590</f>
        <v>0</v>
      </c>
      <c r="BS1591" s="1001"/>
      <c r="BT1591" s="975"/>
      <c r="BU1591" s="959"/>
      <c r="BV1591" s="50" t="s">
        <v>204</v>
      </c>
      <c r="BW1591" s="18">
        <f>BW1589-BW1590</f>
        <v>0</v>
      </c>
      <c r="BX1591" s="1001"/>
      <c r="BY1591" s="975"/>
      <c r="BZ1591" s="959"/>
      <c r="CA1591" s="1081"/>
      <c r="CB1591" s="1023"/>
      <c r="CC1591" s="1029">
        <f t="shared" ref="CC1591" si="686">BK1591+BF1591+BA1591+AV1591+AQ1591+AL1591+AG1591+AB1591+W1591+R1591</f>
        <v>0</v>
      </c>
    </row>
    <row r="1592" spans="1:81" ht="18" customHeight="1">
      <c r="A1592" s="1180"/>
      <c r="B1592" s="1143"/>
      <c r="C1592" s="1177" t="str">
        <f>職員設定!$K$7</f>
        <v>名称</v>
      </c>
      <c r="D1592" s="44" t="s">
        <v>48</v>
      </c>
      <c r="E1592" s="32"/>
      <c r="F1592" s="1001"/>
      <c r="G1592" s="1045">
        <f>E1595*F1573-H1592</f>
        <v>0</v>
      </c>
      <c r="H1592" s="1095"/>
      <c r="I1592" s="44" t="s">
        <v>48</v>
      </c>
      <c r="J1592" s="32"/>
      <c r="K1592" s="1001"/>
      <c r="L1592" s="1045">
        <f>J1595*K1573-M1592</f>
        <v>0</v>
      </c>
      <c r="M1592" s="1095"/>
      <c r="N1592" s="44" t="s">
        <v>48</v>
      </c>
      <c r="O1592" s="32"/>
      <c r="P1592" s="1001"/>
      <c r="Q1592" s="1045">
        <f>O1595*P1573-R1592</f>
        <v>0</v>
      </c>
      <c r="R1592" s="986"/>
      <c r="S1592" s="44" t="s">
        <v>48</v>
      </c>
      <c r="T1592" s="32"/>
      <c r="U1592" s="1001"/>
      <c r="V1592" s="1045">
        <f>T1595*U1573-W1592</f>
        <v>0</v>
      </c>
      <c r="W1592" s="986"/>
      <c r="X1592" s="44" t="s">
        <v>48</v>
      </c>
      <c r="Y1592" s="32"/>
      <c r="Z1592" s="1001"/>
      <c r="AA1592" s="1045">
        <f>Y1595*Z1573-AB1592</f>
        <v>0</v>
      </c>
      <c r="AB1592" s="986"/>
      <c r="AC1592" s="44" t="s">
        <v>48</v>
      </c>
      <c r="AD1592" s="32"/>
      <c r="AE1592" s="1001"/>
      <c r="AF1592" s="1045">
        <f>AD1595*AE1573-AG1592</f>
        <v>0</v>
      </c>
      <c r="AG1592" s="986"/>
      <c r="AH1592" s="44" t="s">
        <v>48</v>
      </c>
      <c r="AI1592" s="32"/>
      <c r="AJ1592" s="1001"/>
      <c r="AK1592" s="1045">
        <f>AI1595*AJ1573-AL1592</f>
        <v>0</v>
      </c>
      <c r="AL1592" s="986"/>
      <c r="AM1592" s="44" t="s">
        <v>48</v>
      </c>
      <c r="AN1592" s="32"/>
      <c r="AO1592" s="1001"/>
      <c r="AP1592" s="1045">
        <f>AN1595*AO1573-AQ1592</f>
        <v>0</v>
      </c>
      <c r="AQ1592" s="986"/>
      <c r="AR1592" s="44" t="s">
        <v>48</v>
      </c>
      <c r="AS1592" s="32"/>
      <c r="AT1592" s="1001"/>
      <c r="AU1592" s="1045">
        <f>AS1595*AT1573-AV1592</f>
        <v>0</v>
      </c>
      <c r="AV1592" s="986"/>
      <c r="AW1592" s="44" t="s">
        <v>48</v>
      </c>
      <c r="AX1592" s="32"/>
      <c r="AY1592" s="1001"/>
      <c r="AZ1592" s="1045">
        <f>AX1595*AY1573-BA1592</f>
        <v>0</v>
      </c>
      <c r="BA1592" s="986"/>
      <c r="BB1592" s="44" t="s">
        <v>48</v>
      </c>
      <c r="BC1592" s="32"/>
      <c r="BD1592" s="1001"/>
      <c r="BE1592" s="1045">
        <f>BC1595*BD1573-BF1592</f>
        <v>0</v>
      </c>
      <c r="BF1592" s="986"/>
      <c r="BG1592" s="44" t="s">
        <v>48</v>
      </c>
      <c r="BH1592" s="32"/>
      <c r="BI1592" s="1001"/>
      <c r="BJ1592" s="1045">
        <f>BH1595*BI1573-BK1592</f>
        <v>0</v>
      </c>
      <c r="BK1592" s="986"/>
      <c r="BL1592" s="75"/>
      <c r="BM1592" s="76"/>
      <c r="BN1592" s="1001"/>
      <c r="BO1592" s="976"/>
      <c r="BP1592" s="962"/>
      <c r="BQ1592" s="75"/>
      <c r="BR1592" s="76"/>
      <c r="BS1592" s="1001"/>
      <c r="BT1592" s="976"/>
      <c r="BU1592" s="962"/>
      <c r="BV1592" s="75"/>
      <c r="BW1592" s="76"/>
      <c r="BX1592" s="1001"/>
      <c r="BY1592" s="976"/>
      <c r="BZ1592" s="962"/>
      <c r="CA1592" s="1082">
        <f>BJ1592+BK1592+BE1592+BF1592+AZ1592+BA1592+AU1592+AV1592+AP1592+AQ1592+AK1592+AL1592+AF1592+AG1592+AA1592+AB1592+V1592+W1592+Q1592+R1592+L1592+M1592+G1592+H1592</f>
        <v>0</v>
      </c>
      <c r="CB1592" s="1024">
        <f t="shared" ref="CB1592" si="687">H1592+M1592</f>
        <v>0</v>
      </c>
      <c r="CC1592" s="944">
        <f>BK1592+BF1592+BA1592+AV1592+AQ1592+AL1592+AG1592+AB1592+W1592+R1592</f>
        <v>0</v>
      </c>
    </row>
    <row r="1593" spans="1:81" ht="18" customHeight="1">
      <c r="A1593" s="1180"/>
      <c r="B1593" s="1143"/>
      <c r="C1593" s="1178"/>
      <c r="D1593" s="48" t="s">
        <v>38</v>
      </c>
      <c r="E1593" s="33"/>
      <c r="F1593" s="1001"/>
      <c r="G1593" s="1048"/>
      <c r="H1593" s="1096"/>
      <c r="I1593" s="48" t="s">
        <v>38</v>
      </c>
      <c r="J1593" s="33"/>
      <c r="K1593" s="1001"/>
      <c r="L1593" s="1048"/>
      <c r="M1593" s="1096"/>
      <c r="N1593" s="48" t="s">
        <v>38</v>
      </c>
      <c r="O1593" s="33"/>
      <c r="P1593" s="1001"/>
      <c r="Q1593" s="1048"/>
      <c r="R1593" s="987"/>
      <c r="S1593" s="48" t="s">
        <v>38</v>
      </c>
      <c r="T1593" s="33"/>
      <c r="U1593" s="1001"/>
      <c r="V1593" s="1048"/>
      <c r="W1593" s="987"/>
      <c r="X1593" s="48" t="s">
        <v>38</v>
      </c>
      <c r="Y1593" s="33"/>
      <c r="Z1593" s="1001"/>
      <c r="AA1593" s="1048"/>
      <c r="AB1593" s="987"/>
      <c r="AC1593" s="48" t="s">
        <v>38</v>
      </c>
      <c r="AD1593" s="33"/>
      <c r="AE1593" s="1001"/>
      <c r="AF1593" s="1048"/>
      <c r="AG1593" s="987"/>
      <c r="AH1593" s="48" t="s">
        <v>38</v>
      </c>
      <c r="AI1593" s="33"/>
      <c r="AJ1593" s="1001"/>
      <c r="AK1593" s="1048"/>
      <c r="AL1593" s="987"/>
      <c r="AM1593" s="48" t="s">
        <v>38</v>
      </c>
      <c r="AN1593" s="33"/>
      <c r="AO1593" s="1001"/>
      <c r="AP1593" s="1048"/>
      <c r="AQ1593" s="987"/>
      <c r="AR1593" s="48" t="s">
        <v>38</v>
      </c>
      <c r="AS1593" s="33"/>
      <c r="AT1593" s="1001"/>
      <c r="AU1593" s="1048"/>
      <c r="AV1593" s="987"/>
      <c r="AW1593" s="48" t="s">
        <v>38</v>
      </c>
      <c r="AX1593" s="33"/>
      <c r="AY1593" s="1001"/>
      <c r="AZ1593" s="1048"/>
      <c r="BA1593" s="987"/>
      <c r="BB1593" s="48" t="s">
        <v>38</v>
      </c>
      <c r="BC1593" s="33"/>
      <c r="BD1593" s="1001"/>
      <c r="BE1593" s="1048"/>
      <c r="BF1593" s="987"/>
      <c r="BG1593" s="48" t="s">
        <v>38</v>
      </c>
      <c r="BH1593" s="33"/>
      <c r="BI1593" s="1001"/>
      <c r="BJ1593" s="1048"/>
      <c r="BK1593" s="987"/>
      <c r="BL1593" s="79"/>
      <c r="BM1593" s="80"/>
      <c r="BN1593" s="1001"/>
      <c r="BO1593" s="977"/>
      <c r="BP1593" s="954"/>
      <c r="BQ1593" s="79"/>
      <c r="BR1593" s="80"/>
      <c r="BS1593" s="1001"/>
      <c r="BT1593" s="977"/>
      <c r="BU1593" s="954"/>
      <c r="BV1593" s="79"/>
      <c r="BW1593" s="80"/>
      <c r="BX1593" s="1001"/>
      <c r="BY1593" s="977"/>
      <c r="BZ1593" s="954"/>
      <c r="CA1593" s="1080"/>
      <c r="CB1593" s="1020"/>
      <c r="CC1593" s="945"/>
    </row>
    <row r="1594" spans="1:81" ht="18" customHeight="1">
      <c r="A1594" s="1180"/>
      <c r="B1594" s="1143"/>
      <c r="C1594" s="1178"/>
      <c r="D1594" s="49" t="s">
        <v>44</v>
      </c>
      <c r="E1594" s="34"/>
      <c r="F1594" s="1001"/>
      <c r="G1594" s="1048"/>
      <c r="H1594" s="1096"/>
      <c r="I1594" s="49" t="s">
        <v>44</v>
      </c>
      <c r="J1594" s="34"/>
      <c r="K1594" s="1001"/>
      <c r="L1594" s="1048"/>
      <c r="M1594" s="1096"/>
      <c r="N1594" s="49" t="s">
        <v>44</v>
      </c>
      <c r="O1594" s="34"/>
      <c r="P1594" s="1001"/>
      <c r="Q1594" s="1048"/>
      <c r="R1594" s="987"/>
      <c r="S1594" s="49" t="s">
        <v>44</v>
      </c>
      <c r="T1594" s="34"/>
      <c r="U1594" s="1001"/>
      <c r="V1594" s="1048"/>
      <c r="W1594" s="987"/>
      <c r="X1594" s="49" t="s">
        <v>44</v>
      </c>
      <c r="Y1594" s="34"/>
      <c r="Z1594" s="1001"/>
      <c r="AA1594" s="1048"/>
      <c r="AB1594" s="987"/>
      <c r="AC1594" s="49" t="s">
        <v>44</v>
      </c>
      <c r="AD1594" s="34"/>
      <c r="AE1594" s="1001"/>
      <c r="AF1594" s="1048"/>
      <c r="AG1594" s="987"/>
      <c r="AH1594" s="49" t="s">
        <v>44</v>
      </c>
      <c r="AI1594" s="34"/>
      <c r="AJ1594" s="1001"/>
      <c r="AK1594" s="1048"/>
      <c r="AL1594" s="987"/>
      <c r="AM1594" s="49" t="s">
        <v>44</v>
      </c>
      <c r="AN1594" s="34"/>
      <c r="AO1594" s="1001"/>
      <c r="AP1594" s="1048"/>
      <c r="AQ1594" s="987"/>
      <c r="AR1594" s="49" t="s">
        <v>44</v>
      </c>
      <c r="AS1594" s="34"/>
      <c r="AT1594" s="1001"/>
      <c r="AU1594" s="1048"/>
      <c r="AV1594" s="987"/>
      <c r="AW1594" s="49" t="s">
        <v>44</v>
      </c>
      <c r="AX1594" s="34"/>
      <c r="AY1594" s="1001"/>
      <c r="AZ1594" s="1048"/>
      <c r="BA1594" s="987"/>
      <c r="BB1594" s="49" t="s">
        <v>44</v>
      </c>
      <c r="BC1594" s="34"/>
      <c r="BD1594" s="1001"/>
      <c r="BE1594" s="1048"/>
      <c r="BF1594" s="987"/>
      <c r="BG1594" s="49" t="s">
        <v>44</v>
      </c>
      <c r="BH1594" s="34"/>
      <c r="BI1594" s="1001"/>
      <c r="BJ1594" s="1048"/>
      <c r="BK1594" s="987"/>
      <c r="BL1594" s="72"/>
      <c r="BM1594" s="28"/>
      <c r="BN1594" s="1001"/>
      <c r="BO1594" s="977"/>
      <c r="BP1594" s="954"/>
      <c r="BQ1594" s="72"/>
      <c r="BR1594" s="28"/>
      <c r="BS1594" s="1001"/>
      <c r="BT1594" s="977"/>
      <c r="BU1594" s="954"/>
      <c r="BV1594" s="72"/>
      <c r="BW1594" s="28"/>
      <c r="BX1594" s="1001"/>
      <c r="BY1594" s="977"/>
      <c r="BZ1594" s="954"/>
      <c r="CA1594" s="1080"/>
      <c r="CB1594" s="1020"/>
      <c r="CC1594" s="945"/>
    </row>
    <row r="1595" spans="1:81" ht="18" customHeight="1" thickBot="1">
      <c r="A1595" s="1180"/>
      <c r="B1595" s="1143"/>
      <c r="C1595" s="1179"/>
      <c r="D1595" s="50" t="s">
        <v>45</v>
      </c>
      <c r="E1595" s="18">
        <f>E1593-E1594</f>
        <v>0</v>
      </c>
      <c r="F1595" s="1001"/>
      <c r="G1595" s="1049"/>
      <c r="H1595" s="1097"/>
      <c r="I1595" s="50" t="s">
        <v>45</v>
      </c>
      <c r="J1595" s="18">
        <f>J1593-J1594</f>
        <v>0</v>
      </c>
      <c r="K1595" s="1001"/>
      <c r="L1595" s="1049"/>
      <c r="M1595" s="1097"/>
      <c r="N1595" s="50" t="s">
        <v>88</v>
      </c>
      <c r="O1595" s="18">
        <f>O1593-O1594</f>
        <v>0</v>
      </c>
      <c r="P1595" s="1001"/>
      <c r="Q1595" s="1049"/>
      <c r="R1595" s="988"/>
      <c r="S1595" s="50" t="s">
        <v>88</v>
      </c>
      <c r="T1595" s="18">
        <f>T1593-T1594</f>
        <v>0</v>
      </c>
      <c r="U1595" s="1001"/>
      <c r="V1595" s="1049"/>
      <c r="W1595" s="988"/>
      <c r="X1595" s="50" t="s">
        <v>88</v>
      </c>
      <c r="Y1595" s="18">
        <f>Y1593-Y1594</f>
        <v>0</v>
      </c>
      <c r="Z1595" s="1001"/>
      <c r="AA1595" s="1049"/>
      <c r="AB1595" s="988"/>
      <c r="AC1595" s="50" t="s">
        <v>88</v>
      </c>
      <c r="AD1595" s="18">
        <f>AD1593-AD1594</f>
        <v>0</v>
      </c>
      <c r="AE1595" s="1001"/>
      <c r="AF1595" s="1049"/>
      <c r="AG1595" s="988"/>
      <c r="AH1595" s="50" t="s">
        <v>88</v>
      </c>
      <c r="AI1595" s="18">
        <f>AI1593-AI1594</f>
        <v>0</v>
      </c>
      <c r="AJ1595" s="1001"/>
      <c r="AK1595" s="1049"/>
      <c r="AL1595" s="988"/>
      <c r="AM1595" s="50" t="s">
        <v>88</v>
      </c>
      <c r="AN1595" s="18">
        <f>AN1593-AN1594</f>
        <v>0</v>
      </c>
      <c r="AO1595" s="1001"/>
      <c r="AP1595" s="1049"/>
      <c r="AQ1595" s="988"/>
      <c r="AR1595" s="50" t="s">
        <v>88</v>
      </c>
      <c r="AS1595" s="18">
        <f>AS1593-AS1594</f>
        <v>0</v>
      </c>
      <c r="AT1595" s="1001"/>
      <c r="AU1595" s="1049"/>
      <c r="AV1595" s="988"/>
      <c r="AW1595" s="50" t="s">
        <v>88</v>
      </c>
      <c r="AX1595" s="18">
        <f>AX1593-AX1594</f>
        <v>0</v>
      </c>
      <c r="AY1595" s="1001"/>
      <c r="AZ1595" s="1049"/>
      <c r="BA1595" s="988"/>
      <c r="BB1595" s="50" t="s">
        <v>88</v>
      </c>
      <c r="BC1595" s="18">
        <f>BC1593-BC1594</f>
        <v>0</v>
      </c>
      <c r="BD1595" s="1001"/>
      <c r="BE1595" s="1049"/>
      <c r="BF1595" s="988"/>
      <c r="BG1595" s="50" t="s">
        <v>88</v>
      </c>
      <c r="BH1595" s="18">
        <f>BH1593-BH1594</f>
        <v>0</v>
      </c>
      <c r="BI1595" s="1001"/>
      <c r="BJ1595" s="1049"/>
      <c r="BK1595" s="988"/>
      <c r="BL1595" s="81"/>
      <c r="BM1595" s="78"/>
      <c r="BN1595" s="1001"/>
      <c r="BO1595" s="978"/>
      <c r="BP1595" s="955"/>
      <c r="BQ1595" s="81"/>
      <c r="BR1595" s="78"/>
      <c r="BS1595" s="1001"/>
      <c r="BT1595" s="978"/>
      <c r="BU1595" s="955"/>
      <c r="BV1595" s="81"/>
      <c r="BW1595" s="78"/>
      <c r="BX1595" s="1001"/>
      <c r="BY1595" s="978"/>
      <c r="BZ1595" s="955"/>
      <c r="CA1595" s="1081"/>
      <c r="CB1595" s="1021"/>
      <c r="CC1595" s="945">
        <f t="shared" ref="CC1595:CC1615" si="688">BK1595+BF1595+BA1595+AV1595+AQ1595+AL1595+AG1595+AB1595+W1595+R1595</f>
        <v>0</v>
      </c>
    </row>
    <row r="1596" spans="1:81" ht="18" customHeight="1" thickBot="1">
      <c r="A1596" s="1180"/>
      <c r="B1596" s="1143"/>
      <c r="C1596" s="1145" t="s">
        <v>41</v>
      </c>
      <c r="D1596" s="44" t="s">
        <v>118</v>
      </c>
      <c r="E1596" s="35"/>
      <c r="F1596" s="1001"/>
      <c r="G1596" s="1045">
        <f>E1599*F1573-H1596</f>
        <v>0</v>
      </c>
      <c r="H1596" s="1095"/>
      <c r="I1596" s="44" t="s">
        <v>118</v>
      </c>
      <c r="J1596" s="35"/>
      <c r="K1596" s="1001"/>
      <c r="L1596" s="1045">
        <f>J1599*K1573-M1596</f>
        <v>0</v>
      </c>
      <c r="M1596" s="1095"/>
      <c r="N1596" s="44" t="s">
        <v>119</v>
      </c>
      <c r="O1596" s="35"/>
      <c r="P1596" s="1001"/>
      <c r="Q1596" s="1045">
        <f>O1599*P1573-R1596</f>
        <v>0</v>
      </c>
      <c r="R1596" s="961">
        <f>IF(O1596="",0,ROUND(SUM(R1573:R1587)*O1596*P1573/職員設定!$C$7,0))</f>
        <v>0</v>
      </c>
      <c r="S1596" s="44" t="s">
        <v>119</v>
      </c>
      <c r="T1596" s="35"/>
      <c r="U1596" s="1001"/>
      <c r="V1596" s="1045">
        <f>T1599*U1573-W1596</f>
        <v>0</v>
      </c>
      <c r="W1596" s="961">
        <f>IF(T1596="",0,ROUND(SUM(W1573:W1587)*T1596*U1573/職員設定!$C$7,0))</f>
        <v>0</v>
      </c>
      <c r="X1596" s="44" t="s">
        <v>119</v>
      </c>
      <c r="Y1596" s="35"/>
      <c r="Z1596" s="1001"/>
      <c r="AA1596" s="1045">
        <f>Y1599*Z1573-AB1596</f>
        <v>0</v>
      </c>
      <c r="AB1596" s="961">
        <f>IF(Y1596="",0,ROUND(SUM(AB1573:AB1587)*Y1596*Z1573/職員設定!$C$7,0))</f>
        <v>0</v>
      </c>
      <c r="AC1596" s="44" t="s">
        <v>119</v>
      </c>
      <c r="AD1596" s="35"/>
      <c r="AE1596" s="1001"/>
      <c r="AF1596" s="1045">
        <f>AD1599*AE1573-AG1596</f>
        <v>0</v>
      </c>
      <c r="AG1596" s="961">
        <f>IF(AD1596="",0,ROUND(SUM(AG1573:AG1587)*AD1596*AE1573/職員設定!$C$7,0))</f>
        <v>0</v>
      </c>
      <c r="AH1596" s="44" t="s">
        <v>119</v>
      </c>
      <c r="AI1596" s="35"/>
      <c r="AJ1596" s="1001"/>
      <c r="AK1596" s="1045">
        <f>AI1599*AJ1573-AL1596</f>
        <v>0</v>
      </c>
      <c r="AL1596" s="961">
        <f>IF(AI1596="",0,ROUND(SUM(AL1573:AL1587)*AI1596*AJ1573/職員設定!$C$7,0))</f>
        <v>0</v>
      </c>
      <c r="AM1596" s="44" t="s">
        <v>119</v>
      </c>
      <c r="AN1596" s="35"/>
      <c r="AO1596" s="1001"/>
      <c r="AP1596" s="1045">
        <f>AN1599*AO1573-AQ1596</f>
        <v>0</v>
      </c>
      <c r="AQ1596" s="961">
        <f>IF(AN1596="",0,ROUND(SUM(AQ1573:AQ1587)*AN1596*AO1573/職員設定!$C$7,0))</f>
        <v>0</v>
      </c>
      <c r="AR1596" s="44" t="s">
        <v>119</v>
      </c>
      <c r="AS1596" s="35"/>
      <c r="AT1596" s="1001"/>
      <c r="AU1596" s="1045">
        <f>AS1599*AT1573-AV1596</f>
        <v>0</v>
      </c>
      <c r="AV1596" s="961">
        <f>IF(AS1596="",0,ROUND(SUM(AV1573:AV1587)*AS1596*AT1573/職員設定!$C$7,0))</f>
        <v>0</v>
      </c>
      <c r="AW1596" s="44" t="s">
        <v>119</v>
      </c>
      <c r="AX1596" s="35"/>
      <c r="AY1596" s="1001"/>
      <c r="AZ1596" s="1045">
        <f>AX1599*AY1573-BA1596</f>
        <v>0</v>
      </c>
      <c r="BA1596" s="961">
        <f>IF(AX1596="",0,ROUND(SUM(BA1573:BA1587)*AX1596*AY1573/職員設定!$C$7,0))</f>
        <v>0</v>
      </c>
      <c r="BB1596" s="44" t="s">
        <v>119</v>
      </c>
      <c r="BC1596" s="35"/>
      <c r="BD1596" s="1001"/>
      <c r="BE1596" s="1045">
        <f>BC1599*BD1573-BF1596</f>
        <v>0</v>
      </c>
      <c r="BF1596" s="961">
        <f>IF(BC1596="",0,ROUND(SUM(BF1573:BF1587)*BC1596*BD1573/職員設定!$C$7,0))</f>
        <v>0</v>
      </c>
      <c r="BG1596" s="44" t="s">
        <v>119</v>
      </c>
      <c r="BH1596" s="35"/>
      <c r="BI1596" s="1001"/>
      <c r="BJ1596" s="1045">
        <f>BH1599*BI1573-BK1596</f>
        <v>0</v>
      </c>
      <c r="BK1596" s="961">
        <f>IF(BH1596="",0,ROUND(SUM(BK1573:BK1587)*BH1596*BI1573/職員設定!$C$7,0))</f>
        <v>0</v>
      </c>
      <c r="BL1596" s="75"/>
      <c r="BM1596" s="82"/>
      <c r="BN1596" s="1001"/>
      <c r="BO1596" s="966"/>
      <c r="BP1596" s="953"/>
      <c r="BQ1596" s="75"/>
      <c r="BR1596" s="82"/>
      <c r="BS1596" s="1001"/>
      <c r="BT1596" s="966"/>
      <c r="BU1596" s="953"/>
      <c r="BV1596" s="75"/>
      <c r="BW1596" s="82"/>
      <c r="BX1596" s="1001"/>
      <c r="BY1596" s="966"/>
      <c r="BZ1596" s="953"/>
      <c r="CA1596" s="1082">
        <f t="shared" ref="CA1596" si="689">BJ1596+BK1596+BE1596+BF1596+AZ1596+BA1596+AU1596+AV1596+AP1596+AQ1596+AK1596+AL1596+AF1596+AG1596+AA1596+AB1596+V1596+W1596+Q1596+R1596+L1596+M1596+G1596+H1596</f>
        <v>0</v>
      </c>
      <c r="CB1596" s="1024">
        <f t="shared" ref="CB1596" si="690">H1596+M1596</f>
        <v>0</v>
      </c>
      <c r="CC1596" s="946">
        <f>BK1596+BF1596+BA1596+AV1596+AQ1596+AL1596+AG1596+AB1596+W1596+R1596</f>
        <v>0</v>
      </c>
    </row>
    <row r="1597" spans="1:81" ht="18" customHeight="1" thickBot="1">
      <c r="A1597" s="1180"/>
      <c r="B1597" s="1143"/>
      <c r="C1597" s="1146"/>
      <c r="D1597" s="48" t="s">
        <v>38</v>
      </c>
      <c r="E1597" s="33"/>
      <c r="F1597" s="1001"/>
      <c r="G1597" s="1046"/>
      <c r="H1597" s="1096"/>
      <c r="I1597" s="48" t="s">
        <v>38</v>
      </c>
      <c r="J1597" s="33"/>
      <c r="K1597" s="1001"/>
      <c r="L1597" s="1046"/>
      <c r="M1597" s="1096"/>
      <c r="N1597" s="48" t="s">
        <v>38</v>
      </c>
      <c r="O1597" s="33"/>
      <c r="P1597" s="1001"/>
      <c r="Q1597" s="1046"/>
      <c r="R1597" s="979"/>
      <c r="S1597" s="48" t="s">
        <v>38</v>
      </c>
      <c r="T1597" s="33"/>
      <c r="U1597" s="1001"/>
      <c r="V1597" s="1046"/>
      <c r="W1597" s="979"/>
      <c r="X1597" s="48" t="s">
        <v>38</v>
      </c>
      <c r="Y1597" s="33"/>
      <c r="Z1597" s="1001"/>
      <c r="AA1597" s="1046"/>
      <c r="AB1597" s="979"/>
      <c r="AC1597" s="48" t="s">
        <v>38</v>
      </c>
      <c r="AD1597" s="33"/>
      <c r="AE1597" s="1001"/>
      <c r="AF1597" s="1046"/>
      <c r="AG1597" s="979"/>
      <c r="AH1597" s="48" t="s">
        <v>38</v>
      </c>
      <c r="AI1597" s="33"/>
      <c r="AJ1597" s="1001"/>
      <c r="AK1597" s="1046"/>
      <c r="AL1597" s="979"/>
      <c r="AM1597" s="48" t="s">
        <v>38</v>
      </c>
      <c r="AN1597" s="33"/>
      <c r="AO1597" s="1001"/>
      <c r="AP1597" s="1046"/>
      <c r="AQ1597" s="979"/>
      <c r="AR1597" s="48" t="s">
        <v>38</v>
      </c>
      <c r="AS1597" s="33"/>
      <c r="AT1597" s="1001"/>
      <c r="AU1597" s="1046"/>
      <c r="AV1597" s="979"/>
      <c r="AW1597" s="48" t="s">
        <v>38</v>
      </c>
      <c r="AX1597" s="33"/>
      <c r="AY1597" s="1001"/>
      <c r="AZ1597" s="1046"/>
      <c r="BA1597" s="979"/>
      <c r="BB1597" s="48" t="s">
        <v>38</v>
      </c>
      <c r="BC1597" s="33"/>
      <c r="BD1597" s="1001"/>
      <c r="BE1597" s="1046"/>
      <c r="BF1597" s="979"/>
      <c r="BG1597" s="48" t="s">
        <v>38</v>
      </c>
      <c r="BH1597" s="33"/>
      <c r="BI1597" s="1001"/>
      <c r="BJ1597" s="1046"/>
      <c r="BK1597" s="979"/>
      <c r="BL1597" s="79"/>
      <c r="BM1597" s="80"/>
      <c r="BN1597" s="1001"/>
      <c r="BO1597" s="967"/>
      <c r="BP1597" s="954"/>
      <c r="BQ1597" s="79"/>
      <c r="BR1597" s="80"/>
      <c r="BS1597" s="1001"/>
      <c r="BT1597" s="967"/>
      <c r="BU1597" s="954"/>
      <c r="BV1597" s="79"/>
      <c r="BW1597" s="80"/>
      <c r="BX1597" s="1001"/>
      <c r="BY1597" s="967"/>
      <c r="BZ1597" s="954"/>
      <c r="CA1597" s="1004"/>
      <c r="CB1597" s="1020"/>
      <c r="CC1597" s="946"/>
    </row>
    <row r="1598" spans="1:81" s="230" customFormat="1" ht="18" customHeight="1" thickBot="1">
      <c r="A1598" s="1180"/>
      <c r="B1598" s="1143"/>
      <c r="C1598" s="1146"/>
      <c r="D1598" s="468" t="s">
        <v>46</v>
      </c>
      <c r="E1598" s="6">
        <f>ROUND(E1596*職員設定!O37,0)</f>
        <v>0</v>
      </c>
      <c r="F1598" s="1001"/>
      <c r="G1598" s="1046"/>
      <c r="H1598" s="1096"/>
      <c r="I1598" s="468" t="s">
        <v>46</v>
      </c>
      <c r="J1598" s="6">
        <f>ROUND(J1596*職員設定!O37,0)</f>
        <v>0</v>
      </c>
      <c r="K1598" s="1001"/>
      <c r="L1598" s="1046"/>
      <c r="M1598" s="1096"/>
      <c r="N1598" s="468" t="s">
        <v>46</v>
      </c>
      <c r="O1598" s="6">
        <f>ROUND(O1596*職員設定!$O$37,0)</f>
        <v>0</v>
      </c>
      <c r="P1598" s="1001"/>
      <c r="Q1598" s="1046"/>
      <c r="R1598" s="979"/>
      <c r="S1598" s="468" t="s">
        <v>46</v>
      </c>
      <c r="T1598" s="6">
        <f>ROUND(T1596*職員設定!$O$37,0)</f>
        <v>0</v>
      </c>
      <c r="U1598" s="1001"/>
      <c r="V1598" s="1046"/>
      <c r="W1598" s="979"/>
      <c r="X1598" s="468" t="s">
        <v>46</v>
      </c>
      <c r="Y1598" s="6">
        <f>ROUND(Y1596*職員設定!$O$37,0)</f>
        <v>0</v>
      </c>
      <c r="Z1598" s="1001"/>
      <c r="AA1598" s="1046"/>
      <c r="AB1598" s="979"/>
      <c r="AC1598" s="468" t="s">
        <v>46</v>
      </c>
      <c r="AD1598" s="6">
        <f>ROUND(AD1596*職員設定!$O$37,0)</f>
        <v>0</v>
      </c>
      <c r="AE1598" s="1001"/>
      <c r="AF1598" s="1046"/>
      <c r="AG1598" s="979"/>
      <c r="AH1598" s="468" t="s">
        <v>46</v>
      </c>
      <c r="AI1598" s="6">
        <f>ROUND(AI1596*職員設定!$O$37,0)</f>
        <v>0</v>
      </c>
      <c r="AJ1598" s="1001"/>
      <c r="AK1598" s="1046"/>
      <c r="AL1598" s="979"/>
      <c r="AM1598" s="468" t="s">
        <v>46</v>
      </c>
      <c r="AN1598" s="6">
        <f>ROUND(AN1596*職員設定!$O$37,0)</f>
        <v>0</v>
      </c>
      <c r="AO1598" s="1001"/>
      <c r="AP1598" s="1046"/>
      <c r="AQ1598" s="979"/>
      <c r="AR1598" s="468" t="s">
        <v>46</v>
      </c>
      <c r="AS1598" s="6">
        <f>ROUND(AS1596*職員設定!$O$37,0)</f>
        <v>0</v>
      </c>
      <c r="AT1598" s="1001"/>
      <c r="AU1598" s="1046"/>
      <c r="AV1598" s="979"/>
      <c r="AW1598" s="468" t="s">
        <v>46</v>
      </c>
      <c r="AX1598" s="6">
        <f>ROUND(AX1596*職員設定!$O$37,0)</f>
        <v>0</v>
      </c>
      <c r="AY1598" s="1001"/>
      <c r="AZ1598" s="1046"/>
      <c r="BA1598" s="979"/>
      <c r="BB1598" s="468" t="s">
        <v>46</v>
      </c>
      <c r="BC1598" s="6">
        <f>ROUND(BC1596*職員設定!$O$37,0)</f>
        <v>0</v>
      </c>
      <c r="BD1598" s="1001"/>
      <c r="BE1598" s="1046"/>
      <c r="BF1598" s="979"/>
      <c r="BG1598" s="468" t="s">
        <v>46</v>
      </c>
      <c r="BH1598" s="6">
        <f>ROUND(BH1596*職員設定!$O$37,0)</f>
        <v>0</v>
      </c>
      <c r="BI1598" s="1001"/>
      <c r="BJ1598" s="1046"/>
      <c r="BK1598" s="979"/>
      <c r="BL1598" s="434"/>
      <c r="BM1598" s="28"/>
      <c r="BN1598" s="1001"/>
      <c r="BO1598" s="967"/>
      <c r="BP1598" s="954"/>
      <c r="BQ1598" s="434"/>
      <c r="BR1598" s="28"/>
      <c r="BS1598" s="1001"/>
      <c r="BT1598" s="967"/>
      <c r="BU1598" s="954"/>
      <c r="BV1598" s="434"/>
      <c r="BW1598" s="28"/>
      <c r="BX1598" s="1001"/>
      <c r="BY1598" s="967"/>
      <c r="BZ1598" s="954"/>
      <c r="CA1598" s="1004"/>
      <c r="CB1598" s="1020"/>
      <c r="CC1598" s="946"/>
    </row>
    <row r="1599" spans="1:81" ht="18" customHeight="1" thickBot="1">
      <c r="A1599" s="1180"/>
      <c r="B1599" s="1143"/>
      <c r="C1599" s="1147"/>
      <c r="D1599" s="52" t="s">
        <v>47</v>
      </c>
      <c r="E1599" s="19">
        <f>E1597-E1598</f>
        <v>0</v>
      </c>
      <c r="F1599" s="1001"/>
      <c r="G1599" s="1047"/>
      <c r="H1599" s="1097"/>
      <c r="I1599" s="52" t="s">
        <v>47</v>
      </c>
      <c r="J1599" s="19">
        <f>J1597-J1598</f>
        <v>0</v>
      </c>
      <c r="K1599" s="1001"/>
      <c r="L1599" s="1047"/>
      <c r="M1599" s="1097"/>
      <c r="N1599" s="52" t="s">
        <v>89</v>
      </c>
      <c r="O1599" s="19">
        <f>O1597-O1598</f>
        <v>0</v>
      </c>
      <c r="P1599" s="1001"/>
      <c r="Q1599" s="1047"/>
      <c r="R1599" s="980"/>
      <c r="S1599" s="52" t="s">
        <v>89</v>
      </c>
      <c r="T1599" s="19">
        <f>T1597-T1598</f>
        <v>0</v>
      </c>
      <c r="U1599" s="1001"/>
      <c r="V1599" s="1047"/>
      <c r="W1599" s="980"/>
      <c r="X1599" s="52" t="s">
        <v>89</v>
      </c>
      <c r="Y1599" s="19">
        <f>Y1597-Y1598</f>
        <v>0</v>
      </c>
      <c r="Z1599" s="1001"/>
      <c r="AA1599" s="1047"/>
      <c r="AB1599" s="980"/>
      <c r="AC1599" s="52" t="s">
        <v>89</v>
      </c>
      <c r="AD1599" s="19">
        <f>AD1597-AD1598</f>
        <v>0</v>
      </c>
      <c r="AE1599" s="1001"/>
      <c r="AF1599" s="1047"/>
      <c r="AG1599" s="980"/>
      <c r="AH1599" s="52" t="s">
        <v>89</v>
      </c>
      <c r="AI1599" s="19">
        <f>AI1597-AI1598</f>
        <v>0</v>
      </c>
      <c r="AJ1599" s="1001"/>
      <c r="AK1599" s="1047"/>
      <c r="AL1599" s="980"/>
      <c r="AM1599" s="52" t="s">
        <v>89</v>
      </c>
      <c r="AN1599" s="19">
        <f>AN1597-AN1598</f>
        <v>0</v>
      </c>
      <c r="AO1599" s="1001"/>
      <c r="AP1599" s="1047"/>
      <c r="AQ1599" s="980"/>
      <c r="AR1599" s="52" t="s">
        <v>89</v>
      </c>
      <c r="AS1599" s="19">
        <f>AS1597-AS1598</f>
        <v>0</v>
      </c>
      <c r="AT1599" s="1001"/>
      <c r="AU1599" s="1047"/>
      <c r="AV1599" s="980"/>
      <c r="AW1599" s="52" t="s">
        <v>89</v>
      </c>
      <c r="AX1599" s="19">
        <f>AX1597-AX1598</f>
        <v>0</v>
      </c>
      <c r="AY1599" s="1001"/>
      <c r="AZ1599" s="1047"/>
      <c r="BA1599" s="980"/>
      <c r="BB1599" s="52" t="s">
        <v>89</v>
      </c>
      <c r="BC1599" s="19">
        <f>BC1597-BC1598</f>
        <v>0</v>
      </c>
      <c r="BD1599" s="1001"/>
      <c r="BE1599" s="1047"/>
      <c r="BF1599" s="980"/>
      <c r="BG1599" s="52" t="s">
        <v>89</v>
      </c>
      <c r="BH1599" s="19">
        <f>BH1597-BH1598</f>
        <v>0</v>
      </c>
      <c r="BI1599" s="1001"/>
      <c r="BJ1599" s="1047"/>
      <c r="BK1599" s="980"/>
      <c r="BL1599" s="83"/>
      <c r="BM1599" s="84"/>
      <c r="BN1599" s="1001"/>
      <c r="BO1599" s="968"/>
      <c r="BP1599" s="955"/>
      <c r="BQ1599" s="83"/>
      <c r="BR1599" s="84"/>
      <c r="BS1599" s="1001"/>
      <c r="BT1599" s="968"/>
      <c r="BU1599" s="955"/>
      <c r="BV1599" s="83"/>
      <c r="BW1599" s="84"/>
      <c r="BX1599" s="1001"/>
      <c r="BY1599" s="968"/>
      <c r="BZ1599" s="955"/>
      <c r="CA1599" s="1005"/>
      <c r="CB1599" s="1021"/>
      <c r="CC1599" s="946">
        <f t="shared" si="688"/>
        <v>0</v>
      </c>
    </row>
    <row r="1600" spans="1:81" ht="18" customHeight="1" thickBot="1">
      <c r="A1600" s="1180"/>
      <c r="B1600" s="1143"/>
      <c r="C1600" s="1145" t="s">
        <v>42</v>
      </c>
      <c r="D1600" s="44" t="s">
        <v>5</v>
      </c>
      <c r="E1600" s="35"/>
      <c r="F1600" s="1001"/>
      <c r="G1600" s="1045">
        <f>E1603*F1573-H1600</f>
        <v>0</v>
      </c>
      <c r="H1600" s="1095"/>
      <c r="I1600" s="44" t="s">
        <v>5</v>
      </c>
      <c r="J1600" s="35">
        <v>1</v>
      </c>
      <c r="K1600" s="1001"/>
      <c r="L1600" s="1045">
        <f>J1603*K1573-M1600</f>
        <v>74</v>
      </c>
      <c r="M1600" s="1095">
        <v>104</v>
      </c>
      <c r="N1600" s="44" t="s">
        <v>5</v>
      </c>
      <c r="O1600" s="35"/>
      <c r="P1600" s="1001"/>
      <c r="Q1600" s="1045">
        <f>O1603*P1573-R1600</f>
        <v>0</v>
      </c>
      <c r="R1600" s="961">
        <f>IF(O1600="",0,ROUND(SUM(R1573:R1587)*O1600*P1573*1.25/職員設定!$C$7,0))</f>
        <v>0</v>
      </c>
      <c r="S1600" s="44" t="s">
        <v>5</v>
      </c>
      <c r="T1600" s="35"/>
      <c r="U1600" s="1001"/>
      <c r="V1600" s="1045">
        <f>T1603*U1573-W1600</f>
        <v>0</v>
      </c>
      <c r="W1600" s="961">
        <f>IF(T1600="",0,ROUND(SUM(W1573:W1587)*T1600*U1573*1.25/職員設定!$C$7,0))</f>
        <v>0</v>
      </c>
      <c r="X1600" s="44" t="s">
        <v>5</v>
      </c>
      <c r="Y1600" s="35"/>
      <c r="Z1600" s="1001"/>
      <c r="AA1600" s="1045">
        <f>Y1603*Z1573-AB1600</f>
        <v>0</v>
      </c>
      <c r="AB1600" s="961">
        <f>IF(Y1600="",0,ROUND(SUM(AB1573:AB1587)*Y1600*Z1573*1.25/職員設定!$C$7,0))</f>
        <v>0</v>
      </c>
      <c r="AC1600" s="44" t="s">
        <v>5</v>
      </c>
      <c r="AD1600" s="35"/>
      <c r="AE1600" s="1001"/>
      <c r="AF1600" s="1045">
        <f>AD1603*AE1573-AG1600</f>
        <v>0</v>
      </c>
      <c r="AG1600" s="961">
        <f>IF(AD1600="",0,ROUND(SUM(AG1573:AG1587)*AD1600*AE1573*1.25/職員設定!$C$7,0))</f>
        <v>0</v>
      </c>
      <c r="AH1600" s="44" t="s">
        <v>5</v>
      </c>
      <c r="AI1600" s="35"/>
      <c r="AJ1600" s="1001"/>
      <c r="AK1600" s="1045">
        <f>AI1603*AJ1573-AL1600</f>
        <v>0</v>
      </c>
      <c r="AL1600" s="961">
        <f>IF(AI1600="",0,ROUND(SUM(AL1573:AL1587)*AI1600*AJ1573*1.25/職員設定!$C$7,0))</f>
        <v>0</v>
      </c>
      <c r="AM1600" s="44" t="s">
        <v>5</v>
      </c>
      <c r="AN1600" s="35"/>
      <c r="AO1600" s="1001"/>
      <c r="AP1600" s="1045">
        <f>AN1603*AO1573-AQ1600</f>
        <v>0</v>
      </c>
      <c r="AQ1600" s="961">
        <f>IF(AN1600="",0,ROUND(SUM(AQ1573:AQ1587)*AN1600*AO1573*1.25/職員設定!$C$7,0))</f>
        <v>0</v>
      </c>
      <c r="AR1600" s="44" t="s">
        <v>5</v>
      </c>
      <c r="AS1600" s="35"/>
      <c r="AT1600" s="1001"/>
      <c r="AU1600" s="1045">
        <f>AS1603*AT1573-AV1600</f>
        <v>0</v>
      </c>
      <c r="AV1600" s="961">
        <f>IF(AS1600="",0,ROUND(SUM(AV1573:AV1587)*AS1600*AT1573*1.25/職員設定!$C$7,0))</f>
        <v>0</v>
      </c>
      <c r="AW1600" s="44" t="s">
        <v>5</v>
      </c>
      <c r="AX1600" s="35"/>
      <c r="AY1600" s="1001"/>
      <c r="AZ1600" s="1045">
        <f>AX1603*AY1573-BA1600</f>
        <v>0</v>
      </c>
      <c r="BA1600" s="961">
        <f>IF(AX1600="",0,ROUND(SUM(BA1573:BA1587)*AX1600*AY1573*1.25/職員設定!$C$7,0))</f>
        <v>0</v>
      </c>
      <c r="BB1600" s="44" t="s">
        <v>5</v>
      </c>
      <c r="BC1600" s="35"/>
      <c r="BD1600" s="1001"/>
      <c r="BE1600" s="1045">
        <f>BC1603*BD1573-BF1600</f>
        <v>0</v>
      </c>
      <c r="BF1600" s="961">
        <f>IF(BC1600="",0,ROUND(SUM(BF1573:BF1587)*BC1600*BD1573*1.25/職員設定!$C$7,0))</f>
        <v>0</v>
      </c>
      <c r="BG1600" s="44" t="s">
        <v>5</v>
      </c>
      <c r="BH1600" s="35"/>
      <c r="BI1600" s="1001"/>
      <c r="BJ1600" s="1045">
        <f>BH1603*BI1573-BK1600</f>
        <v>0</v>
      </c>
      <c r="BK1600" s="961">
        <f>IF(BH1600="",0,ROUND(SUM(BK1573:BK1587)*BH1600*BI1573*1.25/職員設定!$C$7,0))</f>
        <v>0</v>
      </c>
      <c r="BL1600" s="75"/>
      <c r="BM1600" s="82"/>
      <c r="BN1600" s="1001"/>
      <c r="BO1600" s="966"/>
      <c r="BP1600" s="953"/>
      <c r="BQ1600" s="75"/>
      <c r="BR1600" s="82"/>
      <c r="BS1600" s="1001"/>
      <c r="BT1600" s="966"/>
      <c r="BU1600" s="953"/>
      <c r="BV1600" s="75"/>
      <c r="BW1600" s="82"/>
      <c r="BX1600" s="1001"/>
      <c r="BY1600" s="966"/>
      <c r="BZ1600" s="953"/>
      <c r="CA1600" s="1082">
        <f t="shared" ref="CA1600" si="691">BJ1600+BK1600+BE1600+BF1600+AZ1600+BA1600+AU1600+AV1600+AP1600+AQ1600+AK1600+AL1600+AF1600+AG1600+AA1600+AB1600+V1600+W1600+Q1600+R1600+L1600+M1600+G1600+H1600</f>
        <v>178</v>
      </c>
      <c r="CB1600" s="1024">
        <f t="shared" ref="CB1600" si="692">H1600+M1600</f>
        <v>104</v>
      </c>
      <c r="CC1600" s="946">
        <f>BK1600+BF1600+BA1600+AV1600+AQ1600+AL1600+AG1600+AB1600+W1600+R1600</f>
        <v>0</v>
      </c>
    </row>
    <row r="1601" spans="1:81" ht="18" customHeight="1" thickBot="1">
      <c r="A1601" s="1180"/>
      <c r="B1601" s="1143"/>
      <c r="C1601" s="1146"/>
      <c r="D1601" s="48" t="s">
        <v>38</v>
      </c>
      <c r="E1601" s="33"/>
      <c r="F1601" s="1001"/>
      <c r="G1601" s="1046"/>
      <c r="H1601" s="1096"/>
      <c r="I1601" s="48" t="s">
        <v>38</v>
      </c>
      <c r="J1601" s="33">
        <v>1438</v>
      </c>
      <c r="K1601" s="1001"/>
      <c r="L1601" s="1046"/>
      <c r="M1601" s="1096"/>
      <c r="N1601" s="48" t="s">
        <v>38</v>
      </c>
      <c r="O1601" s="33"/>
      <c r="P1601" s="1001"/>
      <c r="Q1601" s="1046"/>
      <c r="R1601" s="979"/>
      <c r="S1601" s="48" t="s">
        <v>38</v>
      </c>
      <c r="T1601" s="33"/>
      <c r="U1601" s="1001"/>
      <c r="V1601" s="1046"/>
      <c r="W1601" s="979"/>
      <c r="X1601" s="48" t="s">
        <v>38</v>
      </c>
      <c r="Y1601" s="33"/>
      <c r="Z1601" s="1001"/>
      <c r="AA1601" s="1046"/>
      <c r="AB1601" s="979"/>
      <c r="AC1601" s="48" t="s">
        <v>38</v>
      </c>
      <c r="AD1601" s="33"/>
      <c r="AE1601" s="1001"/>
      <c r="AF1601" s="1046"/>
      <c r="AG1601" s="979"/>
      <c r="AH1601" s="48" t="s">
        <v>38</v>
      </c>
      <c r="AI1601" s="33"/>
      <c r="AJ1601" s="1001"/>
      <c r="AK1601" s="1046"/>
      <c r="AL1601" s="979"/>
      <c r="AM1601" s="48" t="s">
        <v>38</v>
      </c>
      <c r="AN1601" s="33"/>
      <c r="AO1601" s="1001"/>
      <c r="AP1601" s="1046"/>
      <c r="AQ1601" s="979"/>
      <c r="AR1601" s="48" t="s">
        <v>38</v>
      </c>
      <c r="AS1601" s="33"/>
      <c r="AT1601" s="1001"/>
      <c r="AU1601" s="1046"/>
      <c r="AV1601" s="979"/>
      <c r="AW1601" s="48" t="s">
        <v>38</v>
      </c>
      <c r="AX1601" s="33"/>
      <c r="AY1601" s="1001"/>
      <c r="AZ1601" s="1046"/>
      <c r="BA1601" s="979"/>
      <c r="BB1601" s="48" t="s">
        <v>38</v>
      </c>
      <c r="BC1601" s="33"/>
      <c r="BD1601" s="1001"/>
      <c r="BE1601" s="1046"/>
      <c r="BF1601" s="979"/>
      <c r="BG1601" s="48" t="s">
        <v>38</v>
      </c>
      <c r="BH1601" s="33"/>
      <c r="BI1601" s="1001"/>
      <c r="BJ1601" s="1046"/>
      <c r="BK1601" s="979"/>
      <c r="BL1601" s="79"/>
      <c r="BM1601" s="80"/>
      <c r="BN1601" s="1001"/>
      <c r="BO1601" s="967"/>
      <c r="BP1601" s="954"/>
      <c r="BQ1601" s="79"/>
      <c r="BR1601" s="80"/>
      <c r="BS1601" s="1001"/>
      <c r="BT1601" s="967"/>
      <c r="BU1601" s="954"/>
      <c r="BV1601" s="79"/>
      <c r="BW1601" s="80"/>
      <c r="BX1601" s="1001"/>
      <c r="BY1601" s="967"/>
      <c r="BZ1601" s="954"/>
      <c r="CA1601" s="1004"/>
      <c r="CB1601" s="1020"/>
      <c r="CC1601" s="946"/>
    </row>
    <row r="1602" spans="1:81" s="230" customFormat="1" ht="18" customHeight="1" thickBot="1">
      <c r="A1602" s="1180"/>
      <c r="B1602" s="1143"/>
      <c r="C1602" s="1146"/>
      <c r="D1602" s="468" t="s">
        <v>6</v>
      </c>
      <c r="E1602" s="6">
        <f>ROUND(E1600*職員設定!P37,0)</f>
        <v>0</v>
      </c>
      <c r="F1602" s="1001"/>
      <c r="G1602" s="1046"/>
      <c r="H1602" s="1096"/>
      <c r="I1602" s="468" t="s">
        <v>6</v>
      </c>
      <c r="J1602" s="6">
        <f>ROUND(J1600*職員設定!P37,0)</f>
        <v>1260</v>
      </c>
      <c r="K1602" s="1001"/>
      <c r="L1602" s="1046"/>
      <c r="M1602" s="1096"/>
      <c r="N1602" s="468" t="s">
        <v>6</v>
      </c>
      <c r="O1602" s="6">
        <f>ROUND(O1600*職員設定!$P$37,0)</f>
        <v>0</v>
      </c>
      <c r="P1602" s="1001"/>
      <c r="Q1602" s="1046"/>
      <c r="R1602" s="979"/>
      <c r="S1602" s="468" t="s">
        <v>6</v>
      </c>
      <c r="T1602" s="6">
        <f>ROUND(T1600*職員設定!$P$37,0)</f>
        <v>0</v>
      </c>
      <c r="U1602" s="1001"/>
      <c r="V1602" s="1046"/>
      <c r="W1602" s="979"/>
      <c r="X1602" s="468" t="s">
        <v>6</v>
      </c>
      <c r="Y1602" s="6">
        <f>ROUND(Y1600*職員設定!$P$37,0)</f>
        <v>0</v>
      </c>
      <c r="Z1602" s="1001"/>
      <c r="AA1602" s="1046"/>
      <c r="AB1602" s="979"/>
      <c r="AC1602" s="468" t="s">
        <v>6</v>
      </c>
      <c r="AD1602" s="6">
        <f>ROUND(AD1600*職員設定!$P$37,0)</f>
        <v>0</v>
      </c>
      <c r="AE1602" s="1001"/>
      <c r="AF1602" s="1046"/>
      <c r="AG1602" s="979"/>
      <c r="AH1602" s="468" t="s">
        <v>6</v>
      </c>
      <c r="AI1602" s="6">
        <f>ROUND(AI1600*職員設定!$P$37,0)</f>
        <v>0</v>
      </c>
      <c r="AJ1602" s="1001"/>
      <c r="AK1602" s="1046"/>
      <c r="AL1602" s="979"/>
      <c r="AM1602" s="468" t="s">
        <v>6</v>
      </c>
      <c r="AN1602" s="6">
        <f>ROUND(AN1600*職員設定!$P$37,0)</f>
        <v>0</v>
      </c>
      <c r="AO1602" s="1001"/>
      <c r="AP1602" s="1046"/>
      <c r="AQ1602" s="979"/>
      <c r="AR1602" s="468" t="s">
        <v>6</v>
      </c>
      <c r="AS1602" s="6">
        <f>ROUND(AS1600*職員設定!$P$37,0)</f>
        <v>0</v>
      </c>
      <c r="AT1602" s="1001"/>
      <c r="AU1602" s="1046"/>
      <c r="AV1602" s="979"/>
      <c r="AW1602" s="468" t="s">
        <v>6</v>
      </c>
      <c r="AX1602" s="6">
        <f>ROUND(AX1600*職員設定!$P$37,0)</f>
        <v>0</v>
      </c>
      <c r="AY1602" s="1001"/>
      <c r="AZ1602" s="1046"/>
      <c r="BA1602" s="979"/>
      <c r="BB1602" s="468" t="s">
        <v>6</v>
      </c>
      <c r="BC1602" s="6">
        <f>ROUND(BC1600*職員設定!$P$37,0)</f>
        <v>0</v>
      </c>
      <c r="BD1602" s="1001"/>
      <c r="BE1602" s="1046"/>
      <c r="BF1602" s="979"/>
      <c r="BG1602" s="468" t="s">
        <v>6</v>
      </c>
      <c r="BH1602" s="6">
        <f>ROUND(BH1600*職員設定!$P$37,0)</f>
        <v>0</v>
      </c>
      <c r="BI1602" s="1001"/>
      <c r="BJ1602" s="1046"/>
      <c r="BK1602" s="979"/>
      <c r="BL1602" s="434"/>
      <c r="BM1602" s="28"/>
      <c r="BN1602" s="1001"/>
      <c r="BO1602" s="967"/>
      <c r="BP1602" s="954"/>
      <c r="BQ1602" s="434"/>
      <c r="BR1602" s="28"/>
      <c r="BS1602" s="1001"/>
      <c r="BT1602" s="967"/>
      <c r="BU1602" s="954"/>
      <c r="BV1602" s="434"/>
      <c r="BW1602" s="28"/>
      <c r="BX1602" s="1001"/>
      <c r="BY1602" s="967"/>
      <c r="BZ1602" s="954"/>
      <c r="CA1602" s="1004"/>
      <c r="CB1602" s="1020"/>
      <c r="CC1602" s="946"/>
    </row>
    <row r="1603" spans="1:81" ht="18" customHeight="1" thickBot="1">
      <c r="A1603" s="1180"/>
      <c r="B1603" s="1143"/>
      <c r="C1603" s="1147"/>
      <c r="D1603" s="53" t="s">
        <v>7</v>
      </c>
      <c r="E1603" s="19">
        <f>E1601-E1602</f>
        <v>0</v>
      </c>
      <c r="F1603" s="1001"/>
      <c r="G1603" s="1047"/>
      <c r="H1603" s="1097"/>
      <c r="I1603" s="53" t="s">
        <v>7</v>
      </c>
      <c r="J1603" s="19">
        <f>J1601-J1602</f>
        <v>178</v>
      </c>
      <c r="K1603" s="1001"/>
      <c r="L1603" s="1047"/>
      <c r="M1603" s="1097"/>
      <c r="N1603" s="53" t="s">
        <v>7</v>
      </c>
      <c r="O1603" s="19">
        <f>O1601-O1602</f>
        <v>0</v>
      </c>
      <c r="P1603" s="1001"/>
      <c r="Q1603" s="1047"/>
      <c r="R1603" s="980"/>
      <c r="S1603" s="53" t="s">
        <v>7</v>
      </c>
      <c r="T1603" s="19">
        <f>T1601-T1602</f>
        <v>0</v>
      </c>
      <c r="U1603" s="1001"/>
      <c r="V1603" s="1047"/>
      <c r="W1603" s="980"/>
      <c r="X1603" s="53" t="s">
        <v>7</v>
      </c>
      <c r="Y1603" s="19">
        <f>Y1601-Y1602</f>
        <v>0</v>
      </c>
      <c r="Z1603" s="1001"/>
      <c r="AA1603" s="1047"/>
      <c r="AB1603" s="980"/>
      <c r="AC1603" s="53" t="s">
        <v>7</v>
      </c>
      <c r="AD1603" s="19">
        <f>AD1601-AD1602</f>
        <v>0</v>
      </c>
      <c r="AE1603" s="1001"/>
      <c r="AF1603" s="1047"/>
      <c r="AG1603" s="980"/>
      <c r="AH1603" s="53" t="s">
        <v>7</v>
      </c>
      <c r="AI1603" s="19">
        <f>AI1601-AI1602</f>
        <v>0</v>
      </c>
      <c r="AJ1603" s="1001"/>
      <c r="AK1603" s="1047"/>
      <c r="AL1603" s="980"/>
      <c r="AM1603" s="53" t="s">
        <v>7</v>
      </c>
      <c r="AN1603" s="19">
        <f>AN1601-AN1602</f>
        <v>0</v>
      </c>
      <c r="AO1603" s="1001"/>
      <c r="AP1603" s="1047"/>
      <c r="AQ1603" s="980"/>
      <c r="AR1603" s="53" t="s">
        <v>7</v>
      </c>
      <c r="AS1603" s="19">
        <f>AS1601-AS1602</f>
        <v>0</v>
      </c>
      <c r="AT1603" s="1001"/>
      <c r="AU1603" s="1047"/>
      <c r="AV1603" s="980"/>
      <c r="AW1603" s="53" t="s">
        <v>7</v>
      </c>
      <c r="AX1603" s="19">
        <f>AX1601-AX1602</f>
        <v>0</v>
      </c>
      <c r="AY1603" s="1001"/>
      <c r="AZ1603" s="1047"/>
      <c r="BA1603" s="980"/>
      <c r="BB1603" s="53" t="s">
        <v>7</v>
      </c>
      <c r="BC1603" s="19">
        <f>BC1601-BC1602</f>
        <v>0</v>
      </c>
      <c r="BD1603" s="1001"/>
      <c r="BE1603" s="1047"/>
      <c r="BF1603" s="980"/>
      <c r="BG1603" s="53" t="s">
        <v>7</v>
      </c>
      <c r="BH1603" s="19">
        <f>BH1601-BH1602</f>
        <v>0</v>
      </c>
      <c r="BI1603" s="1001"/>
      <c r="BJ1603" s="1047"/>
      <c r="BK1603" s="980"/>
      <c r="BL1603" s="85"/>
      <c r="BM1603" s="84"/>
      <c r="BN1603" s="1001"/>
      <c r="BO1603" s="968"/>
      <c r="BP1603" s="955"/>
      <c r="BQ1603" s="85"/>
      <c r="BR1603" s="84"/>
      <c r="BS1603" s="1001"/>
      <c r="BT1603" s="968"/>
      <c r="BU1603" s="955"/>
      <c r="BV1603" s="85"/>
      <c r="BW1603" s="84"/>
      <c r="BX1603" s="1001"/>
      <c r="BY1603" s="968"/>
      <c r="BZ1603" s="955"/>
      <c r="CA1603" s="1005"/>
      <c r="CB1603" s="1021"/>
      <c r="CC1603" s="946">
        <f t="shared" si="688"/>
        <v>0</v>
      </c>
    </row>
    <row r="1604" spans="1:81" ht="18" customHeight="1" thickBot="1">
      <c r="A1604" s="1180"/>
      <c r="B1604" s="1143"/>
      <c r="C1604" s="1145" t="s">
        <v>40</v>
      </c>
      <c r="D1604" s="44" t="s">
        <v>8</v>
      </c>
      <c r="E1604" s="35"/>
      <c r="F1604" s="1001"/>
      <c r="G1604" s="1045">
        <f>E1607*F1573-H1604</f>
        <v>0</v>
      </c>
      <c r="H1604" s="1095"/>
      <c r="I1604" s="44" t="s">
        <v>8</v>
      </c>
      <c r="J1604" s="35"/>
      <c r="K1604" s="1001"/>
      <c r="L1604" s="1045">
        <f>J1607*K1573-M1604</f>
        <v>0</v>
      </c>
      <c r="M1604" s="1095"/>
      <c r="N1604" s="44" t="s">
        <v>8</v>
      </c>
      <c r="O1604" s="35"/>
      <c r="P1604" s="1001"/>
      <c r="Q1604" s="1045">
        <f>O1607*P1573-R1604</f>
        <v>0</v>
      </c>
      <c r="R1604" s="961">
        <f>IF(O1604="",0,ROUND(SUM(R1573:R1587)*O1604*P1573*1.35/職員設定!$C$7,0))</f>
        <v>0</v>
      </c>
      <c r="S1604" s="44" t="s">
        <v>8</v>
      </c>
      <c r="T1604" s="35"/>
      <c r="U1604" s="1001"/>
      <c r="V1604" s="1045">
        <f>T1607*U1573-W1604</f>
        <v>0</v>
      </c>
      <c r="W1604" s="961">
        <f>IF(T1604="",0,ROUND(SUM(W1573:W1587)*T1604*U1573*1.35/職員設定!$C$7,0))</f>
        <v>0</v>
      </c>
      <c r="X1604" s="44" t="s">
        <v>8</v>
      </c>
      <c r="Y1604" s="35"/>
      <c r="Z1604" s="1001"/>
      <c r="AA1604" s="1045">
        <f>Y1607*Z1573-AB1604</f>
        <v>0</v>
      </c>
      <c r="AB1604" s="961">
        <f>IF(Y1604="",0,ROUND(SUM(AB1573:AB1587)*Y1604*Z1573*1.35/職員設定!$C$7,0))</f>
        <v>0</v>
      </c>
      <c r="AC1604" s="44" t="s">
        <v>8</v>
      </c>
      <c r="AD1604" s="35"/>
      <c r="AE1604" s="1001"/>
      <c r="AF1604" s="1045">
        <f>AD1607*AE1573-AG1604</f>
        <v>0</v>
      </c>
      <c r="AG1604" s="961">
        <f>IF(AD1604="",0,ROUND(SUM(AG1573:AG1587)*AD1604*AE1573*1.35/職員設定!$C$7,0))</f>
        <v>0</v>
      </c>
      <c r="AH1604" s="44" t="s">
        <v>8</v>
      </c>
      <c r="AI1604" s="35"/>
      <c r="AJ1604" s="1001"/>
      <c r="AK1604" s="1045">
        <f>AI1607*AJ1573-AL1604</f>
        <v>0</v>
      </c>
      <c r="AL1604" s="961">
        <f>IF(AI1604="",0,ROUND(SUM(AL1573:AL1587)*AI1604*AJ1573*1.35/職員設定!$C$7,0))</f>
        <v>0</v>
      </c>
      <c r="AM1604" s="44" t="s">
        <v>8</v>
      </c>
      <c r="AN1604" s="35"/>
      <c r="AO1604" s="1001"/>
      <c r="AP1604" s="1045">
        <f>AN1607*AO1573-AQ1604</f>
        <v>0</v>
      </c>
      <c r="AQ1604" s="961">
        <f>IF(AN1604="",0,ROUND(SUM(AQ1573:AQ1587)*AN1604*AO1573*1.35/職員設定!$C$7,0))</f>
        <v>0</v>
      </c>
      <c r="AR1604" s="44" t="s">
        <v>8</v>
      </c>
      <c r="AS1604" s="35"/>
      <c r="AT1604" s="1001"/>
      <c r="AU1604" s="1045">
        <f>AS1607*AT1573-AV1604</f>
        <v>0</v>
      </c>
      <c r="AV1604" s="961">
        <f>IF(AS1604="",0,ROUND(SUM(AV1573:AV1587)*AS1604*AT1573*1.35/職員設定!$C$7,0))</f>
        <v>0</v>
      </c>
      <c r="AW1604" s="44" t="s">
        <v>8</v>
      </c>
      <c r="AX1604" s="35"/>
      <c r="AY1604" s="1001"/>
      <c r="AZ1604" s="1045">
        <f>AX1607*AY1573-BA1604</f>
        <v>0</v>
      </c>
      <c r="BA1604" s="961">
        <f>IF(AX1604="",0,ROUND(SUM(BA1573:BA1587)*AX1604*AY1573*1.35/職員設定!$C$7,0))</f>
        <v>0</v>
      </c>
      <c r="BB1604" s="44" t="s">
        <v>8</v>
      </c>
      <c r="BC1604" s="35"/>
      <c r="BD1604" s="1001"/>
      <c r="BE1604" s="1045">
        <f>BC1607*BD1573-BF1604</f>
        <v>0</v>
      </c>
      <c r="BF1604" s="961">
        <f>IF(BC1604="",0,ROUND(SUM(BF1573:BF1587)*BC1604*BD1573*1.35/職員設定!$C$7,0))</f>
        <v>0</v>
      </c>
      <c r="BG1604" s="44" t="s">
        <v>8</v>
      </c>
      <c r="BH1604" s="35"/>
      <c r="BI1604" s="1001"/>
      <c r="BJ1604" s="1045">
        <f>BH1607*BI1573-BK1604</f>
        <v>0</v>
      </c>
      <c r="BK1604" s="961">
        <f>IF(BH1604="",0,ROUND(SUM(BK1573:BK1587)*BH1604*BI1573*1.35/職員設定!$C$7,0))</f>
        <v>0</v>
      </c>
      <c r="BL1604" s="75"/>
      <c r="BM1604" s="82"/>
      <c r="BN1604" s="1001"/>
      <c r="BO1604" s="966"/>
      <c r="BP1604" s="953"/>
      <c r="BQ1604" s="75"/>
      <c r="BR1604" s="82"/>
      <c r="BS1604" s="1001"/>
      <c r="BT1604" s="966"/>
      <c r="BU1604" s="953"/>
      <c r="BV1604" s="75"/>
      <c r="BW1604" s="82"/>
      <c r="BX1604" s="1001"/>
      <c r="BY1604" s="966"/>
      <c r="BZ1604" s="953"/>
      <c r="CA1604" s="1082">
        <f t="shared" ref="CA1604" si="693">BJ1604+BK1604+BE1604+BF1604+AZ1604+BA1604+AU1604+AV1604+AP1604+AQ1604+AK1604+AL1604+AF1604+AG1604+AA1604+AB1604+V1604+W1604+Q1604+R1604+L1604+M1604+G1604+H1604</f>
        <v>0</v>
      </c>
      <c r="CB1604" s="1024">
        <f t="shared" ref="CB1604" si="694">H1604+M1604</f>
        <v>0</v>
      </c>
      <c r="CC1604" s="946">
        <f t="shared" si="688"/>
        <v>0</v>
      </c>
    </row>
    <row r="1605" spans="1:81" ht="18" customHeight="1" thickBot="1">
      <c r="A1605" s="1180"/>
      <c r="B1605" s="1143"/>
      <c r="C1605" s="1146"/>
      <c r="D1605" s="48" t="s">
        <v>38</v>
      </c>
      <c r="E1605" s="33"/>
      <c r="F1605" s="1001"/>
      <c r="G1605" s="1046"/>
      <c r="H1605" s="1096"/>
      <c r="I1605" s="48" t="s">
        <v>38</v>
      </c>
      <c r="J1605" s="33"/>
      <c r="K1605" s="1001"/>
      <c r="L1605" s="1046"/>
      <c r="M1605" s="1096"/>
      <c r="N1605" s="48" t="s">
        <v>38</v>
      </c>
      <c r="O1605" s="33"/>
      <c r="P1605" s="1001"/>
      <c r="Q1605" s="1046"/>
      <c r="R1605" s="979"/>
      <c r="S1605" s="48" t="s">
        <v>38</v>
      </c>
      <c r="T1605" s="33"/>
      <c r="U1605" s="1001"/>
      <c r="V1605" s="1046"/>
      <c r="W1605" s="979"/>
      <c r="X1605" s="48" t="s">
        <v>38</v>
      </c>
      <c r="Y1605" s="33"/>
      <c r="Z1605" s="1001"/>
      <c r="AA1605" s="1046"/>
      <c r="AB1605" s="979"/>
      <c r="AC1605" s="48" t="s">
        <v>38</v>
      </c>
      <c r="AD1605" s="33"/>
      <c r="AE1605" s="1001"/>
      <c r="AF1605" s="1046"/>
      <c r="AG1605" s="979"/>
      <c r="AH1605" s="48" t="s">
        <v>38</v>
      </c>
      <c r="AI1605" s="33"/>
      <c r="AJ1605" s="1001"/>
      <c r="AK1605" s="1046"/>
      <c r="AL1605" s="979"/>
      <c r="AM1605" s="48" t="s">
        <v>38</v>
      </c>
      <c r="AN1605" s="33"/>
      <c r="AO1605" s="1001"/>
      <c r="AP1605" s="1046"/>
      <c r="AQ1605" s="979"/>
      <c r="AR1605" s="48" t="s">
        <v>38</v>
      </c>
      <c r="AS1605" s="33"/>
      <c r="AT1605" s="1001"/>
      <c r="AU1605" s="1046"/>
      <c r="AV1605" s="979"/>
      <c r="AW1605" s="48" t="s">
        <v>38</v>
      </c>
      <c r="AX1605" s="33"/>
      <c r="AY1605" s="1001"/>
      <c r="AZ1605" s="1046"/>
      <c r="BA1605" s="979"/>
      <c r="BB1605" s="48" t="s">
        <v>38</v>
      </c>
      <c r="BC1605" s="33"/>
      <c r="BD1605" s="1001"/>
      <c r="BE1605" s="1046"/>
      <c r="BF1605" s="979"/>
      <c r="BG1605" s="48" t="s">
        <v>38</v>
      </c>
      <c r="BH1605" s="33"/>
      <c r="BI1605" s="1001"/>
      <c r="BJ1605" s="1046"/>
      <c r="BK1605" s="979"/>
      <c r="BL1605" s="79"/>
      <c r="BM1605" s="80"/>
      <c r="BN1605" s="1001"/>
      <c r="BO1605" s="967"/>
      <c r="BP1605" s="954"/>
      <c r="BQ1605" s="79"/>
      <c r="BR1605" s="80"/>
      <c r="BS1605" s="1001"/>
      <c r="BT1605" s="967"/>
      <c r="BU1605" s="954"/>
      <c r="BV1605" s="79"/>
      <c r="BW1605" s="80"/>
      <c r="BX1605" s="1001"/>
      <c r="BY1605" s="967"/>
      <c r="BZ1605" s="954"/>
      <c r="CA1605" s="1004"/>
      <c r="CB1605" s="1020"/>
      <c r="CC1605" s="946"/>
    </row>
    <row r="1606" spans="1:81" s="230" customFormat="1" ht="18" customHeight="1" thickBot="1">
      <c r="A1606" s="1180"/>
      <c r="B1606" s="1143"/>
      <c r="C1606" s="1146"/>
      <c r="D1606" s="468" t="s">
        <v>9</v>
      </c>
      <c r="E1606" s="6">
        <f>ROUND(E1604*職員設定!Q37,0)</f>
        <v>0</v>
      </c>
      <c r="F1606" s="1001"/>
      <c r="G1606" s="1046"/>
      <c r="H1606" s="1096"/>
      <c r="I1606" s="468" t="s">
        <v>9</v>
      </c>
      <c r="J1606" s="6">
        <f>ROUND(J1604*職員設定!Q37,0)</f>
        <v>0</v>
      </c>
      <c r="K1606" s="1001"/>
      <c r="L1606" s="1046"/>
      <c r="M1606" s="1096"/>
      <c r="N1606" s="468" t="s">
        <v>9</v>
      </c>
      <c r="O1606" s="6">
        <f>ROUND(O1604*職員設定!$Q$37,0)</f>
        <v>0</v>
      </c>
      <c r="P1606" s="1001"/>
      <c r="Q1606" s="1046"/>
      <c r="R1606" s="979"/>
      <c r="S1606" s="468" t="s">
        <v>9</v>
      </c>
      <c r="T1606" s="6">
        <f>ROUND(T1604*職員設定!$Q$37,0)</f>
        <v>0</v>
      </c>
      <c r="U1606" s="1001"/>
      <c r="V1606" s="1046"/>
      <c r="W1606" s="979"/>
      <c r="X1606" s="468" t="s">
        <v>9</v>
      </c>
      <c r="Y1606" s="6">
        <f>ROUND(Y1604*職員設定!$Q$37,0)</f>
        <v>0</v>
      </c>
      <c r="Z1606" s="1001"/>
      <c r="AA1606" s="1046"/>
      <c r="AB1606" s="979"/>
      <c r="AC1606" s="468" t="s">
        <v>9</v>
      </c>
      <c r="AD1606" s="6">
        <f>ROUND(AD1604*職員設定!$Q$37,0)</f>
        <v>0</v>
      </c>
      <c r="AE1606" s="1001"/>
      <c r="AF1606" s="1046"/>
      <c r="AG1606" s="979"/>
      <c r="AH1606" s="468" t="s">
        <v>9</v>
      </c>
      <c r="AI1606" s="6">
        <f>ROUND(AI1604*職員設定!$Q$37,0)</f>
        <v>0</v>
      </c>
      <c r="AJ1606" s="1001"/>
      <c r="AK1606" s="1046"/>
      <c r="AL1606" s="979"/>
      <c r="AM1606" s="468" t="s">
        <v>9</v>
      </c>
      <c r="AN1606" s="6">
        <f>ROUND(AN1604*職員設定!$Q$37,0)</f>
        <v>0</v>
      </c>
      <c r="AO1606" s="1001"/>
      <c r="AP1606" s="1046"/>
      <c r="AQ1606" s="979"/>
      <c r="AR1606" s="468" t="s">
        <v>9</v>
      </c>
      <c r="AS1606" s="6">
        <f>ROUND(AS1604*職員設定!$Q$37,0)</f>
        <v>0</v>
      </c>
      <c r="AT1606" s="1001"/>
      <c r="AU1606" s="1046"/>
      <c r="AV1606" s="979"/>
      <c r="AW1606" s="468" t="s">
        <v>9</v>
      </c>
      <c r="AX1606" s="6">
        <f>ROUND(AX1604*職員設定!$Q$37,0)</f>
        <v>0</v>
      </c>
      <c r="AY1606" s="1001"/>
      <c r="AZ1606" s="1046"/>
      <c r="BA1606" s="979"/>
      <c r="BB1606" s="468" t="s">
        <v>9</v>
      </c>
      <c r="BC1606" s="6">
        <f>ROUND(BC1604*職員設定!$Q$37,0)</f>
        <v>0</v>
      </c>
      <c r="BD1606" s="1001"/>
      <c r="BE1606" s="1046"/>
      <c r="BF1606" s="979"/>
      <c r="BG1606" s="468" t="s">
        <v>9</v>
      </c>
      <c r="BH1606" s="6">
        <f>ROUND(BH1604*職員設定!$Q$37,0)</f>
        <v>0</v>
      </c>
      <c r="BI1606" s="1001"/>
      <c r="BJ1606" s="1046"/>
      <c r="BK1606" s="979"/>
      <c r="BL1606" s="434"/>
      <c r="BM1606" s="28"/>
      <c r="BN1606" s="1001"/>
      <c r="BO1606" s="967"/>
      <c r="BP1606" s="954"/>
      <c r="BQ1606" s="434"/>
      <c r="BR1606" s="28"/>
      <c r="BS1606" s="1001"/>
      <c r="BT1606" s="967"/>
      <c r="BU1606" s="954"/>
      <c r="BV1606" s="434"/>
      <c r="BW1606" s="28"/>
      <c r="BX1606" s="1001"/>
      <c r="BY1606" s="967"/>
      <c r="BZ1606" s="954"/>
      <c r="CA1606" s="1004"/>
      <c r="CB1606" s="1020"/>
      <c r="CC1606" s="946"/>
    </row>
    <row r="1607" spans="1:81" ht="18" customHeight="1" thickBot="1">
      <c r="A1607" s="1180"/>
      <c r="B1607" s="1143"/>
      <c r="C1607" s="1147"/>
      <c r="D1607" s="53" t="s">
        <v>10</v>
      </c>
      <c r="E1607" s="19">
        <f>E1605-E1606</f>
        <v>0</v>
      </c>
      <c r="F1607" s="1001"/>
      <c r="G1607" s="1047"/>
      <c r="H1607" s="1097"/>
      <c r="I1607" s="53" t="s">
        <v>10</v>
      </c>
      <c r="J1607" s="19">
        <f>J1605-J1606</f>
        <v>0</v>
      </c>
      <c r="K1607" s="1001"/>
      <c r="L1607" s="1047"/>
      <c r="M1607" s="1097"/>
      <c r="N1607" s="53" t="s">
        <v>10</v>
      </c>
      <c r="O1607" s="19">
        <f>O1605-O1606</f>
        <v>0</v>
      </c>
      <c r="P1607" s="1001"/>
      <c r="Q1607" s="1047"/>
      <c r="R1607" s="980"/>
      <c r="S1607" s="53" t="s">
        <v>10</v>
      </c>
      <c r="T1607" s="19">
        <f>T1605-T1606</f>
        <v>0</v>
      </c>
      <c r="U1607" s="1001"/>
      <c r="V1607" s="1047"/>
      <c r="W1607" s="980"/>
      <c r="X1607" s="53" t="s">
        <v>10</v>
      </c>
      <c r="Y1607" s="19">
        <f>Y1605-Y1606</f>
        <v>0</v>
      </c>
      <c r="Z1607" s="1001"/>
      <c r="AA1607" s="1047"/>
      <c r="AB1607" s="980"/>
      <c r="AC1607" s="53" t="s">
        <v>10</v>
      </c>
      <c r="AD1607" s="19">
        <f>AD1605-AD1606</f>
        <v>0</v>
      </c>
      <c r="AE1607" s="1001"/>
      <c r="AF1607" s="1047"/>
      <c r="AG1607" s="980"/>
      <c r="AH1607" s="53" t="s">
        <v>10</v>
      </c>
      <c r="AI1607" s="19">
        <f>AI1605-AI1606</f>
        <v>0</v>
      </c>
      <c r="AJ1607" s="1001"/>
      <c r="AK1607" s="1047"/>
      <c r="AL1607" s="980"/>
      <c r="AM1607" s="53" t="s">
        <v>10</v>
      </c>
      <c r="AN1607" s="19">
        <f>AN1605-AN1606</f>
        <v>0</v>
      </c>
      <c r="AO1607" s="1001"/>
      <c r="AP1607" s="1047"/>
      <c r="AQ1607" s="980"/>
      <c r="AR1607" s="53" t="s">
        <v>10</v>
      </c>
      <c r="AS1607" s="19">
        <f>AS1605-AS1606</f>
        <v>0</v>
      </c>
      <c r="AT1607" s="1001"/>
      <c r="AU1607" s="1047"/>
      <c r="AV1607" s="980"/>
      <c r="AW1607" s="53" t="s">
        <v>10</v>
      </c>
      <c r="AX1607" s="19">
        <f>AX1605-AX1606</f>
        <v>0</v>
      </c>
      <c r="AY1607" s="1001"/>
      <c r="AZ1607" s="1047"/>
      <c r="BA1607" s="980"/>
      <c r="BB1607" s="53" t="s">
        <v>10</v>
      </c>
      <c r="BC1607" s="19">
        <f>BC1605-BC1606</f>
        <v>0</v>
      </c>
      <c r="BD1607" s="1001"/>
      <c r="BE1607" s="1047"/>
      <c r="BF1607" s="980"/>
      <c r="BG1607" s="53" t="s">
        <v>10</v>
      </c>
      <c r="BH1607" s="19">
        <f>BH1605-BH1606</f>
        <v>0</v>
      </c>
      <c r="BI1607" s="1001"/>
      <c r="BJ1607" s="1047"/>
      <c r="BK1607" s="980"/>
      <c r="BL1607" s="85"/>
      <c r="BM1607" s="84"/>
      <c r="BN1607" s="1001"/>
      <c r="BO1607" s="968"/>
      <c r="BP1607" s="955"/>
      <c r="BQ1607" s="85"/>
      <c r="BR1607" s="84"/>
      <c r="BS1607" s="1001"/>
      <c r="BT1607" s="968"/>
      <c r="BU1607" s="955"/>
      <c r="BV1607" s="85"/>
      <c r="BW1607" s="84"/>
      <c r="BX1607" s="1001"/>
      <c r="BY1607" s="968"/>
      <c r="BZ1607" s="955"/>
      <c r="CA1607" s="1005"/>
      <c r="CB1607" s="1021"/>
      <c r="CC1607" s="946">
        <f t="shared" ref="CC1607" si="695">BK1607+BF1607+BA1607+AV1607+AQ1607+AL1607+AG1607+AB1607+W1607+R1607</f>
        <v>0</v>
      </c>
    </row>
    <row r="1608" spans="1:81" ht="18" customHeight="1" thickBot="1">
      <c r="A1608" s="1180"/>
      <c r="B1608" s="1143"/>
      <c r="C1608" s="1146" t="s">
        <v>43</v>
      </c>
      <c r="D1608" s="48" t="s">
        <v>11</v>
      </c>
      <c r="E1608" s="36"/>
      <c r="F1608" s="1001"/>
      <c r="G1608" s="1046">
        <f>E1611*F1573-H1608</f>
        <v>0</v>
      </c>
      <c r="H1608" s="1095"/>
      <c r="I1608" s="48" t="s">
        <v>11</v>
      </c>
      <c r="J1608" s="36"/>
      <c r="K1608" s="1001"/>
      <c r="L1608" s="1046">
        <f>J1611*K1573-M1608</f>
        <v>0</v>
      </c>
      <c r="M1608" s="1095"/>
      <c r="N1608" s="48" t="s">
        <v>11</v>
      </c>
      <c r="O1608" s="36"/>
      <c r="P1608" s="1001"/>
      <c r="Q1608" s="1046">
        <f>O1611*P1573-R1608</f>
        <v>0</v>
      </c>
      <c r="R1608" s="961">
        <f>IF(O1608="",0,ROUND(SUM(R1573:R1587)*O1608*P1573*0.25/職員設定!$C$7,0))</f>
        <v>0</v>
      </c>
      <c r="S1608" s="48" t="s">
        <v>11</v>
      </c>
      <c r="T1608" s="36"/>
      <c r="U1608" s="1001"/>
      <c r="V1608" s="1046">
        <f>T1611*U1573-W1608</f>
        <v>0</v>
      </c>
      <c r="W1608" s="961">
        <f>IF(T1608="",0,ROUND(SUM(W1573:W1587)*T1608*U1573*0.25/職員設定!$C$7,0))</f>
        <v>0</v>
      </c>
      <c r="X1608" s="48" t="s">
        <v>11</v>
      </c>
      <c r="Y1608" s="36"/>
      <c r="Z1608" s="1001"/>
      <c r="AA1608" s="1046">
        <f>Y1611*Z1573-AB1608</f>
        <v>0</v>
      </c>
      <c r="AB1608" s="961">
        <f>IF(Y1608="",0,ROUND(SUM(AB1573:AB1587)*Y1608*Z1573*0.25/職員設定!$C$7,0))</f>
        <v>0</v>
      </c>
      <c r="AC1608" s="48" t="s">
        <v>11</v>
      </c>
      <c r="AD1608" s="36"/>
      <c r="AE1608" s="1001"/>
      <c r="AF1608" s="1046">
        <f>AD1611*AE1573-AG1608</f>
        <v>0</v>
      </c>
      <c r="AG1608" s="961">
        <f>IF(AD1608="",0,ROUND(SUM(AG1573:AG1587)*AD1608*AE1573*0.25/職員設定!$C$7,0))</f>
        <v>0</v>
      </c>
      <c r="AH1608" s="48" t="s">
        <v>11</v>
      </c>
      <c r="AI1608" s="36"/>
      <c r="AJ1608" s="1001"/>
      <c r="AK1608" s="1046">
        <f>AI1611*AJ1573-AL1608</f>
        <v>0</v>
      </c>
      <c r="AL1608" s="961">
        <f>IF(AI1608="",0,ROUND(SUM(AL1573:AL1587)*AI1608*AJ1573*0.25/職員設定!$C$7,0))</f>
        <v>0</v>
      </c>
      <c r="AM1608" s="48" t="s">
        <v>11</v>
      </c>
      <c r="AN1608" s="36"/>
      <c r="AO1608" s="1001"/>
      <c r="AP1608" s="1046">
        <f>AN1611*AO1573-AQ1608</f>
        <v>0</v>
      </c>
      <c r="AQ1608" s="961">
        <f>IF(AN1608="",0,ROUND(SUM(AQ1573:AQ1587)*AN1608*AO1573*0.25/職員設定!$C$7,0))</f>
        <v>0</v>
      </c>
      <c r="AR1608" s="48" t="s">
        <v>11</v>
      </c>
      <c r="AS1608" s="36"/>
      <c r="AT1608" s="1001"/>
      <c r="AU1608" s="1046">
        <f>AS1611*AT1573-AV1608</f>
        <v>0</v>
      </c>
      <c r="AV1608" s="961">
        <f>IF(AS1608="",0,ROUND(SUM(AV1573:AV1587)*AS1608*AT1573*0.25/職員設定!$C$7,0))</f>
        <v>0</v>
      </c>
      <c r="AW1608" s="48" t="s">
        <v>11</v>
      </c>
      <c r="AX1608" s="36"/>
      <c r="AY1608" s="1001"/>
      <c r="AZ1608" s="1046">
        <f>AX1611*AY1573-BA1608</f>
        <v>0</v>
      </c>
      <c r="BA1608" s="961">
        <f>IF(AX1608="",0,ROUND(SUM(BA1573:BA1587)*AX1608*AY1573*0.25/職員設定!$C$7,0))</f>
        <v>0</v>
      </c>
      <c r="BB1608" s="48" t="s">
        <v>11</v>
      </c>
      <c r="BC1608" s="36"/>
      <c r="BD1608" s="1001"/>
      <c r="BE1608" s="1046">
        <f>BC1611*BD1573-BF1608</f>
        <v>0</v>
      </c>
      <c r="BF1608" s="961">
        <f>IF(BC1608="",0,ROUND(SUM(BF1573:BF1587)*BC1608*BD1573*0.25/職員設定!$C$7,0))</f>
        <v>0</v>
      </c>
      <c r="BG1608" s="48" t="s">
        <v>11</v>
      </c>
      <c r="BH1608" s="36"/>
      <c r="BI1608" s="1001"/>
      <c r="BJ1608" s="1046">
        <f>BH1611*BI1573-BK1608</f>
        <v>0</v>
      </c>
      <c r="BK1608" s="961">
        <f>IF(BH1608="",0,ROUND(SUM(BK1573:BK1587)*BH1608*BI1573*0.25/職員設定!$C$7,0))</f>
        <v>0</v>
      </c>
      <c r="BL1608" s="79"/>
      <c r="BM1608" s="86"/>
      <c r="BN1608" s="1001"/>
      <c r="BO1608" s="969"/>
      <c r="BP1608" s="953"/>
      <c r="BQ1608" s="79"/>
      <c r="BR1608" s="86"/>
      <c r="BS1608" s="1001"/>
      <c r="BT1608" s="969"/>
      <c r="BU1608" s="953"/>
      <c r="BV1608" s="79"/>
      <c r="BW1608" s="86"/>
      <c r="BX1608" s="1001"/>
      <c r="BY1608" s="969"/>
      <c r="BZ1608" s="953"/>
      <c r="CA1608" s="1082">
        <f t="shared" ref="CA1608" si="696">BJ1608+BK1608+BE1608+BF1608+AZ1608+BA1608+AU1608+AV1608+AP1608+AQ1608+AK1608+AL1608+AF1608+AG1608+AA1608+AB1608+V1608+W1608+Q1608+R1608+L1608+M1608+G1608+H1608</f>
        <v>0</v>
      </c>
      <c r="CB1608" s="1024">
        <f t="shared" ref="CB1608" si="697">H1608+M1608</f>
        <v>0</v>
      </c>
      <c r="CC1608" s="946">
        <f>BK1608+BF1608+BA1608+AV1608+AQ1608+AL1608+AG1608+AB1608+W1608+R1608</f>
        <v>0</v>
      </c>
    </row>
    <row r="1609" spans="1:81" ht="18" customHeight="1" thickBot="1">
      <c r="A1609" s="1180"/>
      <c r="B1609" s="1143"/>
      <c r="C1609" s="1146"/>
      <c r="D1609" s="48" t="s">
        <v>38</v>
      </c>
      <c r="E1609" s="33"/>
      <c r="F1609" s="1001"/>
      <c r="G1609" s="1046"/>
      <c r="H1609" s="1096"/>
      <c r="I1609" s="48" t="s">
        <v>38</v>
      </c>
      <c r="J1609" s="33"/>
      <c r="K1609" s="1001"/>
      <c r="L1609" s="1046"/>
      <c r="M1609" s="1096"/>
      <c r="N1609" s="48" t="s">
        <v>38</v>
      </c>
      <c r="O1609" s="33">
        <v>0</v>
      </c>
      <c r="P1609" s="1001"/>
      <c r="Q1609" s="1046"/>
      <c r="R1609" s="979"/>
      <c r="S1609" s="48" t="s">
        <v>38</v>
      </c>
      <c r="T1609" s="33">
        <v>0</v>
      </c>
      <c r="U1609" s="1001"/>
      <c r="V1609" s="1046"/>
      <c r="W1609" s="979"/>
      <c r="X1609" s="48" t="s">
        <v>38</v>
      </c>
      <c r="Y1609" s="33">
        <v>0</v>
      </c>
      <c r="Z1609" s="1001"/>
      <c r="AA1609" s="1046"/>
      <c r="AB1609" s="979"/>
      <c r="AC1609" s="48" t="s">
        <v>38</v>
      </c>
      <c r="AD1609" s="33">
        <v>0</v>
      </c>
      <c r="AE1609" s="1001"/>
      <c r="AF1609" s="1046"/>
      <c r="AG1609" s="979"/>
      <c r="AH1609" s="48" t="s">
        <v>38</v>
      </c>
      <c r="AI1609" s="33">
        <v>0</v>
      </c>
      <c r="AJ1609" s="1001"/>
      <c r="AK1609" s="1046"/>
      <c r="AL1609" s="979"/>
      <c r="AM1609" s="48" t="s">
        <v>38</v>
      </c>
      <c r="AN1609" s="33">
        <v>0</v>
      </c>
      <c r="AO1609" s="1001"/>
      <c r="AP1609" s="1046"/>
      <c r="AQ1609" s="979"/>
      <c r="AR1609" s="48" t="s">
        <v>38</v>
      </c>
      <c r="AS1609" s="33">
        <v>0</v>
      </c>
      <c r="AT1609" s="1001"/>
      <c r="AU1609" s="1046"/>
      <c r="AV1609" s="979"/>
      <c r="AW1609" s="48" t="s">
        <v>38</v>
      </c>
      <c r="AX1609" s="33">
        <v>0</v>
      </c>
      <c r="AY1609" s="1001"/>
      <c r="AZ1609" s="1046"/>
      <c r="BA1609" s="979"/>
      <c r="BB1609" s="48" t="s">
        <v>38</v>
      </c>
      <c r="BC1609" s="33">
        <v>0</v>
      </c>
      <c r="BD1609" s="1001"/>
      <c r="BE1609" s="1046"/>
      <c r="BF1609" s="979"/>
      <c r="BG1609" s="48" t="s">
        <v>38</v>
      </c>
      <c r="BH1609" s="33">
        <v>0</v>
      </c>
      <c r="BI1609" s="1001"/>
      <c r="BJ1609" s="1046"/>
      <c r="BK1609" s="979"/>
      <c r="BL1609" s="79"/>
      <c r="BM1609" s="80"/>
      <c r="BN1609" s="1001"/>
      <c r="BO1609" s="967"/>
      <c r="BP1609" s="954"/>
      <c r="BQ1609" s="79"/>
      <c r="BR1609" s="80"/>
      <c r="BS1609" s="1001"/>
      <c r="BT1609" s="967"/>
      <c r="BU1609" s="954"/>
      <c r="BV1609" s="79"/>
      <c r="BW1609" s="80"/>
      <c r="BX1609" s="1001"/>
      <c r="BY1609" s="967"/>
      <c r="BZ1609" s="954"/>
      <c r="CA1609" s="1004"/>
      <c r="CB1609" s="1020"/>
      <c r="CC1609" s="946"/>
    </row>
    <row r="1610" spans="1:81" s="230" customFormat="1" ht="18" customHeight="1" thickBot="1">
      <c r="A1610" s="1180"/>
      <c r="B1610" s="1143"/>
      <c r="C1610" s="1146"/>
      <c r="D1610" s="468" t="s">
        <v>12</v>
      </c>
      <c r="E1610" s="6">
        <f>ROUND(E1608*職員設定!R37,0)</f>
        <v>0</v>
      </c>
      <c r="F1610" s="1001"/>
      <c r="G1610" s="1046"/>
      <c r="H1610" s="1096"/>
      <c r="I1610" s="468" t="s">
        <v>12</v>
      </c>
      <c r="J1610" s="6">
        <f>ROUND(J1608*職員設定!R37,0)</f>
        <v>0</v>
      </c>
      <c r="K1610" s="1001"/>
      <c r="L1610" s="1046"/>
      <c r="M1610" s="1096"/>
      <c r="N1610" s="468" t="s">
        <v>12</v>
      </c>
      <c r="O1610" s="6">
        <f>ROUND(O1608*職員設定!$R$37,0)</f>
        <v>0</v>
      </c>
      <c r="P1610" s="1001"/>
      <c r="Q1610" s="1046"/>
      <c r="R1610" s="979"/>
      <c r="S1610" s="468" t="s">
        <v>12</v>
      </c>
      <c r="T1610" s="6">
        <f>ROUND(T1608*職員設定!$R$37,0)</f>
        <v>0</v>
      </c>
      <c r="U1610" s="1001"/>
      <c r="V1610" s="1046"/>
      <c r="W1610" s="979"/>
      <c r="X1610" s="468" t="s">
        <v>12</v>
      </c>
      <c r="Y1610" s="6">
        <f>ROUND(Y1608*職員設定!$R$37,0)</f>
        <v>0</v>
      </c>
      <c r="Z1610" s="1001"/>
      <c r="AA1610" s="1046"/>
      <c r="AB1610" s="979"/>
      <c r="AC1610" s="468" t="s">
        <v>12</v>
      </c>
      <c r="AD1610" s="6">
        <f>ROUND(AD1608*職員設定!$R$37,0)</f>
        <v>0</v>
      </c>
      <c r="AE1610" s="1001"/>
      <c r="AF1610" s="1046"/>
      <c r="AG1610" s="979"/>
      <c r="AH1610" s="468" t="s">
        <v>12</v>
      </c>
      <c r="AI1610" s="6">
        <f>ROUND(AI1608*職員設定!$R$37,0)</f>
        <v>0</v>
      </c>
      <c r="AJ1610" s="1001"/>
      <c r="AK1610" s="1046"/>
      <c r="AL1610" s="979"/>
      <c r="AM1610" s="468" t="s">
        <v>12</v>
      </c>
      <c r="AN1610" s="6">
        <f>ROUND(AN1608*職員設定!$R$37,0)</f>
        <v>0</v>
      </c>
      <c r="AO1610" s="1001"/>
      <c r="AP1610" s="1046"/>
      <c r="AQ1610" s="979"/>
      <c r="AR1610" s="468" t="s">
        <v>12</v>
      </c>
      <c r="AS1610" s="6">
        <f>ROUND(AS1608*職員設定!$R$37,0)</f>
        <v>0</v>
      </c>
      <c r="AT1610" s="1001"/>
      <c r="AU1610" s="1046"/>
      <c r="AV1610" s="979"/>
      <c r="AW1610" s="468" t="s">
        <v>12</v>
      </c>
      <c r="AX1610" s="6">
        <f>ROUND(AX1608*職員設定!$R$37,0)</f>
        <v>0</v>
      </c>
      <c r="AY1610" s="1001"/>
      <c r="AZ1610" s="1046"/>
      <c r="BA1610" s="979"/>
      <c r="BB1610" s="468" t="s">
        <v>12</v>
      </c>
      <c r="BC1610" s="6">
        <f>ROUND(BC1608*職員設定!$R$37,0)</f>
        <v>0</v>
      </c>
      <c r="BD1610" s="1001"/>
      <c r="BE1610" s="1046"/>
      <c r="BF1610" s="979"/>
      <c r="BG1610" s="468" t="s">
        <v>12</v>
      </c>
      <c r="BH1610" s="6">
        <f>ROUND(BH1608*職員設定!$R$37,0)</f>
        <v>0</v>
      </c>
      <c r="BI1610" s="1001"/>
      <c r="BJ1610" s="1046"/>
      <c r="BK1610" s="979"/>
      <c r="BL1610" s="434"/>
      <c r="BM1610" s="28"/>
      <c r="BN1610" s="1001"/>
      <c r="BO1610" s="967"/>
      <c r="BP1610" s="954"/>
      <c r="BQ1610" s="434"/>
      <c r="BR1610" s="28"/>
      <c r="BS1610" s="1001"/>
      <c r="BT1610" s="967"/>
      <c r="BU1610" s="954"/>
      <c r="BV1610" s="434"/>
      <c r="BW1610" s="28"/>
      <c r="BX1610" s="1001"/>
      <c r="BY1610" s="967"/>
      <c r="BZ1610" s="954"/>
      <c r="CA1610" s="1004"/>
      <c r="CB1610" s="1020"/>
      <c r="CC1610" s="946"/>
    </row>
    <row r="1611" spans="1:81" ht="18" customHeight="1" thickBot="1">
      <c r="A1611" s="1180"/>
      <c r="B1611" s="1144"/>
      <c r="C1611" s="1147"/>
      <c r="D1611" s="54" t="s">
        <v>13</v>
      </c>
      <c r="E1611" s="20">
        <f>E1609-E1610</f>
        <v>0</v>
      </c>
      <c r="F1611" s="1001"/>
      <c r="G1611" s="1047"/>
      <c r="H1611" s="1097"/>
      <c r="I1611" s="54" t="s">
        <v>13</v>
      </c>
      <c r="J1611" s="20">
        <f>J1609-J1610</f>
        <v>0</v>
      </c>
      <c r="K1611" s="1001"/>
      <c r="L1611" s="1047"/>
      <c r="M1611" s="1097"/>
      <c r="N1611" s="54" t="s">
        <v>13</v>
      </c>
      <c r="O1611" s="20">
        <f>O1609-O1610</f>
        <v>0</v>
      </c>
      <c r="P1611" s="1001"/>
      <c r="Q1611" s="1047"/>
      <c r="R1611" s="980"/>
      <c r="S1611" s="54" t="s">
        <v>13</v>
      </c>
      <c r="T1611" s="20">
        <f>T1609-T1610</f>
        <v>0</v>
      </c>
      <c r="U1611" s="1001"/>
      <c r="V1611" s="1047"/>
      <c r="W1611" s="980"/>
      <c r="X1611" s="54" t="s">
        <v>13</v>
      </c>
      <c r="Y1611" s="20">
        <f>Y1609-Y1610</f>
        <v>0</v>
      </c>
      <c r="Z1611" s="1001"/>
      <c r="AA1611" s="1047"/>
      <c r="AB1611" s="980"/>
      <c r="AC1611" s="54" t="s">
        <v>13</v>
      </c>
      <c r="AD1611" s="20">
        <f>AD1609-AD1610</f>
        <v>0</v>
      </c>
      <c r="AE1611" s="1001"/>
      <c r="AF1611" s="1047"/>
      <c r="AG1611" s="980"/>
      <c r="AH1611" s="54" t="s">
        <v>13</v>
      </c>
      <c r="AI1611" s="20">
        <f>AI1609-AI1610</f>
        <v>0</v>
      </c>
      <c r="AJ1611" s="1001"/>
      <c r="AK1611" s="1047"/>
      <c r="AL1611" s="980"/>
      <c r="AM1611" s="54" t="s">
        <v>13</v>
      </c>
      <c r="AN1611" s="20">
        <f>AN1609-AN1610</f>
        <v>0</v>
      </c>
      <c r="AO1611" s="1001"/>
      <c r="AP1611" s="1047"/>
      <c r="AQ1611" s="980"/>
      <c r="AR1611" s="54" t="s">
        <v>13</v>
      </c>
      <c r="AS1611" s="20">
        <f>AS1609-AS1610</f>
        <v>0</v>
      </c>
      <c r="AT1611" s="1001"/>
      <c r="AU1611" s="1047"/>
      <c r="AV1611" s="980"/>
      <c r="AW1611" s="54" t="s">
        <v>13</v>
      </c>
      <c r="AX1611" s="20">
        <f>AX1609-AX1610</f>
        <v>0</v>
      </c>
      <c r="AY1611" s="1001"/>
      <c r="AZ1611" s="1047"/>
      <c r="BA1611" s="980"/>
      <c r="BB1611" s="54" t="s">
        <v>13</v>
      </c>
      <c r="BC1611" s="20">
        <f>BC1609-BC1610</f>
        <v>0</v>
      </c>
      <c r="BD1611" s="1001"/>
      <c r="BE1611" s="1047"/>
      <c r="BF1611" s="980"/>
      <c r="BG1611" s="54" t="s">
        <v>13</v>
      </c>
      <c r="BH1611" s="20">
        <f>BH1609-BH1610</f>
        <v>0</v>
      </c>
      <c r="BI1611" s="1001"/>
      <c r="BJ1611" s="1047"/>
      <c r="BK1611" s="980"/>
      <c r="BL1611" s="87"/>
      <c r="BM1611" s="88"/>
      <c r="BN1611" s="1001"/>
      <c r="BO1611" s="968"/>
      <c r="BP1611" s="955"/>
      <c r="BQ1611" s="87"/>
      <c r="BR1611" s="88"/>
      <c r="BS1611" s="1001"/>
      <c r="BT1611" s="968"/>
      <c r="BU1611" s="955"/>
      <c r="BV1611" s="87"/>
      <c r="BW1611" s="88"/>
      <c r="BX1611" s="1001"/>
      <c r="BY1611" s="968"/>
      <c r="BZ1611" s="955"/>
      <c r="CA1611" s="1005"/>
      <c r="CB1611" s="1021"/>
      <c r="CC1611" s="946">
        <f t="shared" si="688"/>
        <v>0</v>
      </c>
    </row>
    <row r="1612" spans="1:81" ht="18" customHeight="1">
      <c r="A1612" s="1180"/>
      <c r="B1612" s="1171" t="s">
        <v>87</v>
      </c>
      <c r="C1612" s="1172"/>
      <c r="D1612" s="55" t="s">
        <v>84</v>
      </c>
      <c r="E1612" s="189"/>
      <c r="F1612" s="1001"/>
      <c r="G1612" s="1090">
        <f>E1615*F1573-H1612</f>
        <v>0</v>
      </c>
      <c r="H1612" s="1099"/>
      <c r="I1612" s="55" t="s">
        <v>84</v>
      </c>
      <c r="J1612" s="189"/>
      <c r="K1612" s="1001"/>
      <c r="L1612" s="1090">
        <f>J1615*K1573-M1612</f>
        <v>0</v>
      </c>
      <c r="M1612" s="1099"/>
      <c r="N1612" s="55" t="s">
        <v>84</v>
      </c>
      <c r="O1612" s="189">
        <v>104.64</v>
      </c>
      <c r="P1612" s="1001"/>
      <c r="Q1612" s="1042">
        <f>O1615*P1573-R1612</f>
        <v>12416</v>
      </c>
      <c r="R1612" s="989">
        <f>ROUND(IF(O1612="",0,O1615*P1573*SUM(R1573:R1587)/SUM(Q1573:Q1587,R1573:R1587)),0)</f>
        <v>2483</v>
      </c>
      <c r="S1612" s="55" t="s">
        <v>84</v>
      </c>
      <c r="T1612" s="189"/>
      <c r="U1612" s="1001"/>
      <c r="V1612" s="1042">
        <f>T1615*U1573-W1612</f>
        <v>0</v>
      </c>
      <c r="W1612" s="989">
        <f>ROUND(IF(T1612="",0,T1615*U1573*SUM(W1573:W1587)/SUM(V1573:V1587,W1573:W1587)),0)</f>
        <v>0</v>
      </c>
      <c r="X1612" s="55" t="s">
        <v>84</v>
      </c>
      <c r="Y1612" s="189"/>
      <c r="Z1612" s="1001"/>
      <c r="AA1612" s="1042">
        <f>Y1615*Z1573-AB1612</f>
        <v>0</v>
      </c>
      <c r="AB1612" s="989">
        <f>ROUND(IF(Y1612="",0,Y1615*Z1573*SUM(AB1573:AB1587)/SUM(AA1573:AA1587,AB1573:AB1587)),0)</f>
        <v>0</v>
      </c>
      <c r="AC1612" s="55" t="s">
        <v>84</v>
      </c>
      <c r="AD1612" s="189"/>
      <c r="AE1612" s="1001"/>
      <c r="AF1612" s="1042">
        <f>AD1615*AE1573-AG1612</f>
        <v>0</v>
      </c>
      <c r="AG1612" s="989">
        <f>ROUND(IF(AD1612="",0,AD1615*AE1573*SUM(AG1573:AG1587)/SUM(AF1573:AF1587,AG1573:AG1587)),0)</f>
        <v>0</v>
      </c>
      <c r="AH1612" s="55" t="s">
        <v>84</v>
      </c>
      <c r="AI1612" s="189"/>
      <c r="AJ1612" s="1001"/>
      <c r="AK1612" s="1042">
        <f>AI1615*AJ1573-AL1612</f>
        <v>0</v>
      </c>
      <c r="AL1612" s="989">
        <f>ROUND(IF(AI1612="",0,AI1615*AJ1573*SUM(AL1573:AL1587)/SUM(AK1573:AK1587,AL1573:AL1587)),0)</f>
        <v>0</v>
      </c>
      <c r="AM1612" s="55" t="s">
        <v>84</v>
      </c>
      <c r="AN1612" s="189"/>
      <c r="AO1612" s="1001"/>
      <c r="AP1612" s="1042">
        <f>AN1615*AO1573-AQ1612</f>
        <v>0</v>
      </c>
      <c r="AQ1612" s="989">
        <f>ROUND(IF(AN1612="",0,AN1615*AO1573*SUM(AQ1573:AQ1587)/SUM(AP1573:AP1587,AQ1573:AQ1587)),0)</f>
        <v>0</v>
      </c>
      <c r="AR1612" s="55" t="s">
        <v>84</v>
      </c>
      <c r="AS1612" s="189"/>
      <c r="AT1612" s="1001"/>
      <c r="AU1612" s="1042">
        <f>AS1615*AT1573-AV1612</f>
        <v>0</v>
      </c>
      <c r="AV1612" s="989">
        <f>ROUND(IF(AS1612="",0,AS1615*AT1573*SUM(AV1573:AV1587)/SUM(AU1573:AU1587,AV1573:AV1587)),0)</f>
        <v>0</v>
      </c>
      <c r="AW1612" s="55" t="s">
        <v>84</v>
      </c>
      <c r="AX1612" s="189"/>
      <c r="AY1612" s="1001"/>
      <c r="AZ1612" s="1042">
        <f>AX1615*AY1573-BA1612</f>
        <v>0</v>
      </c>
      <c r="BA1612" s="989">
        <f>ROUND(IF(AX1612="",0,AX1615*AY1573*SUM(BA1573:BA1587)/SUM(AZ1573:AZ1587,BA1573:BA1587)),0)</f>
        <v>0</v>
      </c>
      <c r="BB1612" s="55" t="s">
        <v>84</v>
      </c>
      <c r="BC1612" s="189"/>
      <c r="BD1612" s="1001"/>
      <c r="BE1612" s="1042">
        <f>BC1615*BD1573-BF1612</f>
        <v>0</v>
      </c>
      <c r="BF1612" s="989">
        <f>ROUND(IF(BC1612="",0,BC1615*BD1573*SUM(BF1573:BF1587)/SUM(BE1573:BE1587,BF1573:BF1587)),0)</f>
        <v>0</v>
      </c>
      <c r="BG1612" s="55" t="s">
        <v>84</v>
      </c>
      <c r="BH1612" s="189"/>
      <c r="BI1612" s="1001"/>
      <c r="BJ1612" s="1042">
        <f>BH1615*BI1573-BK1612</f>
        <v>0</v>
      </c>
      <c r="BK1612" s="989">
        <f>ROUND(IF(BH1612="",0,BH1615*BI1573*SUM(BK1573:BK1587)/SUM(BJ1573:BJ1587,BK1573:BK1587)),0)</f>
        <v>0</v>
      </c>
      <c r="BL1612" s="89"/>
      <c r="BM1612" s="90"/>
      <c r="BN1612" s="1001"/>
      <c r="BO1612" s="995"/>
      <c r="BP1612" s="956"/>
      <c r="BQ1612" s="89"/>
      <c r="BR1612" s="90"/>
      <c r="BS1612" s="1001"/>
      <c r="BT1612" s="995"/>
      <c r="BU1612" s="956"/>
      <c r="BV1612" s="89"/>
      <c r="BW1612" s="90"/>
      <c r="BX1612" s="1001"/>
      <c r="BY1612" s="995"/>
      <c r="BZ1612" s="956"/>
      <c r="CA1612" s="1083">
        <f t="shared" ref="CA1612" si="698">BJ1612+BK1612+BE1612+BF1612+AZ1612+BA1612+AU1612+AV1612+AP1612+AQ1612+AK1612+AL1612+AF1612+AG1612+AA1612+AB1612+V1612+W1612+Q1612+R1612+L1612+M1612+G1612+H1612</f>
        <v>14899</v>
      </c>
      <c r="CB1612" s="1077">
        <f t="shared" ref="CB1612" si="699">H1612+M1612</f>
        <v>0</v>
      </c>
      <c r="CC1612" s="947">
        <f>BK1612+BF1612+BA1612+AV1612+AQ1612+AL1612+AG1612+AB1612+W1612+R1612</f>
        <v>2483</v>
      </c>
    </row>
    <row r="1613" spans="1:81" ht="18" customHeight="1">
      <c r="A1613" s="1180"/>
      <c r="B1613" s="1173"/>
      <c r="C1613" s="1174"/>
      <c r="D1613" s="56" t="s">
        <v>49</v>
      </c>
      <c r="E1613" s="37"/>
      <c r="F1613" s="1001"/>
      <c r="G1613" s="1091"/>
      <c r="H1613" s="1100"/>
      <c r="I1613" s="56" t="s">
        <v>49</v>
      </c>
      <c r="J1613" s="37"/>
      <c r="K1613" s="1001"/>
      <c r="L1613" s="1091"/>
      <c r="M1613" s="1100"/>
      <c r="N1613" s="56" t="s">
        <v>49</v>
      </c>
      <c r="O1613" s="37">
        <v>120376</v>
      </c>
      <c r="P1613" s="1001"/>
      <c r="Q1613" s="1043"/>
      <c r="R1613" s="990"/>
      <c r="S1613" s="56" t="s">
        <v>49</v>
      </c>
      <c r="T1613" s="37"/>
      <c r="U1613" s="1001"/>
      <c r="V1613" s="1043"/>
      <c r="W1613" s="990"/>
      <c r="X1613" s="56" t="s">
        <v>49</v>
      </c>
      <c r="Y1613" s="37"/>
      <c r="Z1613" s="1001"/>
      <c r="AA1613" s="1043"/>
      <c r="AB1613" s="990"/>
      <c r="AC1613" s="56" t="s">
        <v>49</v>
      </c>
      <c r="AD1613" s="37"/>
      <c r="AE1613" s="1001"/>
      <c r="AF1613" s="1043"/>
      <c r="AG1613" s="990"/>
      <c r="AH1613" s="56" t="s">
        <v>49</v>
      </c>
      <c r="AI1613" s="37"/>
      <c r="AJ1613" s="1001"/>
      <c r="AK1613" s="1043"/>
      <c r="AL1613" s="990"/>
      <c r="AM1613" s="56" t="s">
        <v>49</v>
      </c>
      <c r="AN1613" s="37"/>
      <c r="AO1613" s="1001"/>
      <c r="AP1613" s="1043"/>
      <c r="AQ1613" s="990"/>
      <c r="AR1613" s="56" t="s">
        <v>49</v>
      </c>
      <c r="AS1613" s="37"/>
      <c r="AT1613" s="1001"/>
      <c r="AU1613" s="1043"/>
      <c r="AV1613" s="990"/>
      <c r="AW1613" s="56" t="s">
        <v>49</v>
      </c>
      <c r="AX1613" s="37"/>
      <c r="AY1613" s="1001"/>
      <c r="AZ1613" s="1043"/>
      <c r="BA1613" s="990"/>
      <c r="BB1613" s="56" t="s">
        <v>49</v>
      </c>
      <c r="BC1613" s="37"/>
      <c r="BD1613" s="1001"/>
      <c r="BE1613" s="1043"/>
      <c r="BF1613" s="990"/>
      <c r="BG1613" s="56" t="s">
        <v>49</v>
      </c>
      <c r="BH1613" s="37"/>
      <c r="BI1613" s="1001"/>
      <c r="BJ1613" s="1043"/>
      <c r="BK1613" s="990"/>
      <c r="BL1613" s="91"/>
      <c r="BM1613" s="92"/>
      <c r="BN1613" s="1001"/>
      <c r="BO1613" s="996"/>
      <c r="BP1613" s="954"/>
      <c r="BQ1613" s="91"/>
      <c r="BR1613" s="92"/>
      <c r="BS1613" s="1001"/>
      <c r="BT1613" s="996"/>
      <c r="BU1613" s="954"/>
      <c r="BV1613" s="91"/>
      <c r="BW1613" s="92"/>
      <c r="BX1613" s="1001"/>
      <c r="BY1613" s="996"/>
      <c r="BZ1613" s="954"/>
      <c r="CA1613" s="1084"/>
      <c r="CB1613" s="1078"/>
      <c r="CC1613" s="948"/>
    </row>
    <row r="1614" spans="1:81" s="230" customFormat="1" ht="18" customHeight="1">
      <c r="A1614" s="1180"/>
      <c r="B1614" s="1173"/>
      <c r="C1614" s="1174"/>
      <c r="D1614" s="469" t="s">
        <v>61</v>
      </c>
      <c r="E1614" s="26">
        <f>ROUND(E1612*職員設定!$S$37,0)</f>
        <v>0</v>
      </c>
      <c r="F1614" s="1001"/>
      <c r="G1614" s="1091"/>
      <c r="H1614" s="1100"/>
      <c r="I1614" s="469" t="s">
        <v>61</v>
      </c>
      <c r="J1614" s="26">
        <f>ROUND(J1612*職員設定!$S$37,0)</f>
        <v>0</v>
      </c>
      <c r="K1614" s="1001"/>
      <c r="L1614" s="1091"/>
      <c r="M1614" s="1100"/>
      <c r="N1614" s="469" t="s">
        <v>85</v>
      </c>
      <c r="O1614" s="26">
        <f>ROUND(O1612*職員設定!$S$37,0)</f>
        <v>105477</v>
      </c>
      <c r="P1614" s="1001"/>
      <c r="Q1614" s="1043"/>
      <c r="R1614" s="990"/>
      <c r="S1614" s="469" t="s">
        <v>85</v>
      </c>
      <c r="T1614" s="26">
        <f>ROUND(T1612*職員設定!$S$37,0)</f>
        <v>0</v>
      </c>
      <c r="U1614" s="1001"/>
      <c r="V1614" s="1043"/>
      <c r="W1614" s="990"/>
      <c r="X1614" s="469" t="s">
        <v>85</v>
      </c>
      <c r="Y1614" s="26">
        <f>ROUND(Y1612*職員設定!$S$37,0)</f>
        <v>0</v>
      </c>
      <c r="Z1614" s="1001"/>
      <c r="AA1614" s="1043"/>
      <c r="AB1614" s="990"/>
      <c r="AC1614" s="469" t="s">
        <v>85</v>
      </c>
      <c r="AD1614" s="26">
        <f>ROUND(AD1612*職員設定!$S$37,0)</f>
        <v>0</v>
      </c>
      <c r="AE1614" s="1001"/>
      <c r="AF1614" s="1043"/>
      <c r="AG1614" s="990"/>
      <c r="AH1614" s="469" t="s">
        <v>85</v>
      </c>
      <c r="AI1614" s="26">
        <f>ROUND(AI1612*職員設定!$S$37,0)</f>
        <v>0</v>
      </c>
      <c r="AJ1614" s="1001"/>
      <c r="AK1614" s="1043"/>
      <c r="AL1614" s="990"/>
      <c r="AM1614" s="469" t="s">
        <v>85</v>
      </c>
      <c r="AN1614" s="26">
        <f>ROUND(AN1612*職員設定!$S$37,0)</f>
        <v>0</v>
      </c>
      <c r="AO1614" s="1001"/>
      <c r="AP1614" s="1043"/>
      <c r="AQ1614" s="990"/>
      <c r="AR1614" s="469" t="s">
        <v>85</v>
      </c>
      <c r="AS1614" s="26">
        <f>ROUND(AS1612*職員設定!$S$37,0)</f>
        <v>0</v>
      </c>
      <c r="AT1614" s="1001"/>
      <c r="AU1614" s="1043"/>
      <c r="AV1614" s="990"/>
      <c r="AW1614" s="469" t="s">
        <v>85</v>
      </c>
      <c r="AX1614" s="26">
        <f>ROUND(AX1612*職員設定!$S$37,0)</f>
        <v>0</v>
      </c>
      <c r="AY1614" s="1001"/>
      <c r="AZ1614" s="1043"/>
      <c r="BA1614" s="990"/>
      <c r="BB1614" s="469" t="s">
        <v>85</v>
      </c>
      <c r="BC1614" s="26">
        <f>ROUND(BC1612*職員設定!$S$37,0)</f>
        <v>0</v>
      </c>
      <c r="BD1614" s="1001"/>
      <c r="BE1614" s="1043"/>
      <c r="BF1614" s="990"/>
      <c r="BG1614" s="469" t="s">
        <v>85</v>
      </c>
      <c r="BH1614" s="26">
        <f>ROUND(BH1612*職員設定!$S$37,0)</f>
        <v>0</v>
      </c>
      <c r="BI1614" s="1001"/>
      <c r="BJ1614" s="1043"/>
      <c r="BK1614" s="990"/>
      <c r="BL1614" s="470"/>
      <c r="BM1614" s="26"/>
      <c r="BN1614" s="1001"/>
      <c r="BO1614" s="997"/>
      <c r="BP1614" s="954"/>
      <c r="BQ1614" s="470"/>
      <c r="BR1614" s="26"/>
      <c r="BS1614" s="1001"/>
      <c r="BT1614" s="997"/>
      <c r="BU1614" s="954"/>
      <c r="BV1614" s="470"/>
      <c r="BW1614" s="26"/>
      <c r="BX1614" s="1001"/>
      <c r="BY1614" s="997"/>
      <c r="BZ1614" s="954"/>
      <c r="CA1614" s="1084"/>
      <c r="CB1614" s="1078"/>
      <c r="CC1614" s="948"/>
    </row>
    <row r="1615" spans="1:81" ht="18" customHeight="1" thickBot="1">
      <c r="A1615" s="1180"/>
      <c r="B1615" s="1175"/>
      <c r="C1615" s="1176"/>
      <c r="D1615" s="58" t="s">
        <v>62</v>
      </c>
      <c r="E1615" s="19">
        <f>E1613-E1614</f>
        <v>0</v>
      </c>
      <c r="F1615" s="1002"/>
      <c r="G1615" s="1092"/>
      <c r="H1615" s="1101"/>
      <c r="I1615" s="58" t="s">
        <v>62</v>
      </c>
      <c r="J1615" s="19">
        <f>J1613-J1614</f>
        <v>0</v>
      </c>
      <c r="K1615" s="1002"/>
      <c r="L1615" s="1092"/>
      <c r="M1615" s="1101"/>
      <c r="N1615" s="58" t="s">
        <v>86</v>
      </c>
      <c r="O1615" s="19">
        <f>O1613-O1614</f>
        <v>14899</v>
      </c>
      <c r="P1615" s="1002"/>
      <c r="Q1615" s="1044"/>
      <c r="R1615" s="991"/>
      <c r="S1615" s="58" t="s">
        <v>86</v>
      </c>
      <c r="T1615" s="19">
        <f>T1613-T1614</f>
        <v>0</v>
      </c>
      <c r="U1615" s="1002"/>
      <c r="V1615" s="1044"/>
      <c r="W1615" s="991"/>
      <c r="X1615" s="58" t="s">
        <v>86</v>
      </c>
      <c r="Y1615" s="19">
        <f>Y1613-Y1614</f>
        <v>0</v>
      </c>
      <c r="Z1615" s="1002"/>
      <c r="AA1615" s="1044"/>
      <c r="AB1615" s="991"/>
      <c r="AC1615" s="58" t="s">
        <v>86</v>
      </c>
      <c r="AD1615" s="19">
        <f>AD1613-AD1614</f>
        <v>0</v>
      </c>
      <c r="AE1615" s="1002"/>
      <c r="AF1615" s="1044"/>
      <c r="AG1615" s="991"/>
      <c r="AH1615" s="58" t="s">
        <v>86</v>
      </c>
      <c r="AI1615" s="19">
        <f>AI1613-AI1614</f>
        <v>0</v>
      </c>
      <c r="AJ1615" s="1002"/>
      <c r="AK1615" s="1044"/>
      <c r="AL1615" s="991"/>
      <c r="AM1615" s="58" t="s">
        <v>86</v>
      </c>
      <c r="AN1615" s="19">
        <f>AN1613-AN1614</f>
        <v>0</v>
      </c>
      <c r="AO1615" s="1002"/>
      <c r="AP1615" s="1044"/>
      <c r="AQ1615" s="991"/>
      <c r="AR1615" s="58" t="s">
        <v>86</v>
      </c>
      <c r="AS1615" s="19">
        <f>AS1613-AS1614</f>
        <v>0</v>
      </c>
      <c r="AT1615" s="1002"/>
      <c r="AU1615" s="1044"/>
      <c r="AV1615" s="991"/>
      <c r="AW1615" s="58" t="s">
        <v>86</v>
      </c>
      <c r="AX1615" s="19">
        <f>AX1613-AX1614</f>
        <v>0</v>
      </c>
      <c r="AY1615" s="1002"/>
      <c r="AZ1615" s="1044"/>
      <c r="BA1615" s="991"/>
      <c r="BB1615" s="58" t="s">
        <v>86</v>
      </c>
      <c r="BC1615" s="19">
        <f>BC1613-BC1614</f>
        <v>0</v>
      </c>
      <c r="BD1615" s="1002"/>
      <c r="BE1615" s="1044"/>
      <c r="BF1615" s="991"/>
      <c r="BG1615" s="58" t="s">
        <v>86</v>
      </c>
      <c r="BH1615" s="19">
        <f>BH1613-BH1614</f>
        <v>0</v>
      </c>
      <c r="BI1615" s="1002"/>
      <c r="BJ1615" s="1044"/>
      <c r="BK1615" s="991"/>
      <c r="BL1615" s="94"/>
      <c r="BM1615" s="84"/>
      <c r="BN1615" s="1002"/>
      <c r="BO1615" s="998"/>
      <c r="BP1615" s="955"/>
      <c r="BQ1615" s="94"/>
      <c r="BR1615" s="84"/>
      <c r="BS1615" s="1002"/>
      <c r="BT1615" s="998"/>
      <c r="BU1615" s="955"/>
      <c r="BV1615" s="94"/>
      <c r="BW1615" s="84"/>
      <c r="BX1615" s="1002"/>
      <c r="BY1615" s="998"/>
      <c r="BZ1615" s="955"/>
      <c r="CA1615" s="1085"/>
      <c r="CB1615" s="1079"/>
      <c r="CC1615" s="949">
        <f t="shared" si="688"/>
        <v>0</v>
      </c>
    </row>
    <row r="1616" spans="1:81" ht="18" customHeight="1">
      <c r="A1616" s="1180"/>
      <c r="B1616" s="1134" t="s">
        <v>228</v>
      </c>
      <c r="C1616" s="1135"/>
      <c r="D1616" s="59" t="str">
        <f>IF(職員設定!$V$8="","",職員設定!$V$8)</f>
        <v>通勤手当</v>
      </c>
      <c r="E1616" s="156">
        <v>2400</v>
      </c>
      <c r="F1616" s="2"/>
      <c r="G1616" s="29" t="s">
        <v>90</v>
      </c>
      <c r="H1616" s="165" t="s">
        <v>79</v>
      </c>
      <c r="I1616" s="59" t="str">
        <f>IF(職員設定!$V$8="","",職員設定!$V$8)</f>
        <v>通勤手当</v>
      </c>
      <c r="J1616" s="156">
        <v>2760</v>
      </c>
      <c r="K1616" s="2"/>
      <c r="L1616" s="29" t="s">
        <v>90</v>
      </c>
      <c r="M1616" s="165" t="s">
        <v>79</v>
      </c>
      <c r="N1616" s="59" t="str">
        <f>IF(職員設定!$V$8="","",職員設定!$V$8)</f>
        <v>通勤手当</v>
      </c>
      <c r="O1616" s="151">
        <f>IF(O1573&lt;&gt;"",職員設定!$V$37,"0")</f>
        <v>0</v>
      </c>
      <c r="P1616" s="2"/>
      <c r="Q1616" s="299" t="s">
        <v>79</v>
      </c>
      <c r="R1616" s="165" t="s">
        <v>79</v>
      </c>
      <c r="S1616" s="59" t="str">
        <f>IF(職員設定!$V$8="","",職員設定!$V$8)</f>
        <v>通勤手当</v>
      </c>
      <c r="T1616" s="151" t="str">
        <f>IF(T1573&lt;&gt;"",職員設定!$V$37,"0")</f>
        <v>0</v>
      </c>
      <c r="U1616" s="2"/>
      <c r="V1616" s="299" t="s">
        <v>79</v>
      </c>
      <c r="W1616" s="165" t="s">
        <v>79</v>
      </c>
      <c r="X1616" s="59" t="str">
        <f>IF(職員設定!$V$8="","",職員設定!$V$8)</f>
        <v>通勤手当</v>
      </c>
      <c r="Y1616" s="151" t="str">
        <f>IF(Y1573&lt;&gt;"",職員設定!$V$37,"0")</f>
        <v>0</v>
      </c>
      <c r="Z1616" s="2"/>
      <c r="AA1616" s="299" t="s">
        <v>79</v>
      </c>
      <c r="AB1616" s="165" t="s">
        <v>79</v>
      </c>
      <c r="AC1616" s="59" t="str">
        <f>IF(職員設定!$V$8="","",職員設定!$V$8)</f>
        <v>通勤手当</v>
      </c>
      <c r="AD1616" s="151" t="str">
        <f>IF(AD1573&lt;&gt;"",職員設定!$V$37,"0")</f>
        <v>0</v>
      </c>
      <c r="AE1616" s="2"/>
      <c r="AF1616" s="299" t="s">
        <v>79</v>
      </c>
      <c r="AG1616" s="165" t="s">
        <v>79</v>
      </c>
      <c r="AH1616" s="59" t="str">
        <f>IF(職員設定!$V$8="","",職員設定!$V$8)</f>
        <v>通勤手当</v>
      </c>
      <c r="AI1616" s="151" t="str">
        <f>IF(AI1573&lt;&gt;"",職員設定!$V$37,"0")</f>
        <v>0</v>
      </c>
      <c r="AJ1616" s="2"/>
      <c r="AK1616" s="299" t="s">
        <v>79</v>
      </c>
      <c r="AL1616" s="165" t="s">
        <v>79</v>
      </c>
      <c r="AM1616" s="59" t="str">
        <f>IF(職員設定!$V$8="","",職員設定!$V$8)</f>
        <v>通勤手当</v>
      </c>
      <c r="AN1616" s="151" t="str">
        <f>IF(AN1573&lt;&gt;"",職員設定!$V$37,"0")</f>
        <v>0</v>
      </c>
      <c r="AO1616" s="2"/>
      <c r="AP1616" s="299" t="s">
        <v>79</v>
      </c>
      <c r="AQ1616" s="165" t="s">
        <v>79</v>
      </c>
      <c r="AR1616" s="59" t="str">
        <f>IF(職員設定!$V$8="","",職員設定!$V$8)</f>
        <v>通勤手当</v>
      </c>
      <c r="AS1616" s="151" t="str">
        <f>IF(AS1573&lt;&gt;"",職員設定!$V$37,"0")</f>
        <v>0</v>
      </c>
      <c r="AT1616" s="2"/>
      <c r="AU1616" s="299" t="s">
        <v>79</v>
      </c>
      <c r="AV1616" s="165" t="s">
        <v>79</v>
      </c>
      <c r="AW1616" s="59" t="str">
        <f>IF(職員設定!$V$8="","",職員設定!$V$8)</f>
        <v>通勤手当</v>
      </c>
      <c r="AX1616" s="151" t="str">
        <f>IF(AX1573&lt;&gt;"",職員設定!$V$37,"0")</f>
        <v>0</v>
      </c>
      <c r="AY1616" s="2"/>
      <c r="AZ1616" s="299" t="s">
        <v>79</v>
      </c>
      <c r="BA1616" s="165" t="s">
        <v>79</v>
      </c>
      <c r="BB1616" s="59" t="str">
        <f>IF(職員設定!$V$8="","",職員設定!$V$8)</f>
        <v>通勤手当</v>
      </c>
      <c r="BC1616" s="151" t="str">
        <f>IF(BC1573&lt;&gt;"",職員設定!$V$37,"0")</f>
        <v>0</v>
      </c>
      <c r="BD1616" s="2"/>
      <c r="BE1616" s="299" t="s">
        <v>79</v>
      </c>
      <c r="BF1616" s="165" t="s">
        <v>79</v>
      </c>
      <c r="BG1616" s="59" t="str">
        <f>IF(職員設定!$V$8="","",職員設定!$V$8)</f>
        <v>通勤手当</v>
      </c>
      <c r="BH1616" s="151" t="str">
        <f>IF(BH1573&lt;&gt;"",職員設定!$V$37,"0")</f>
        <v>0</v>
      </c>
      <c r="BI1616" s="2"/>
      <c r="BJ1616" s="299" t="s">
        <v>79</v>
      </c>
      <c r="BK1616" s="165" t="s">
        <v>79</v>
      </c>
      <c r="BL1616" s="95"/>
      <c r="BM1616" s="159"/>
      <c r="BN1616" s="2"/>
      <c r="BO1616" s="29" t="s">
        <v>79</v>
      </c>
      <c r="BP1616" s="165" t="s">
        <v>116</v>
      </c>
      <c r="BQ1616" s="95"/>
      <c r="BR1616" s="159"/>
      <c r="BS1616" s="2"/>
      <c r="BT1616" s="29" t="s">
        <v>79</v>
      </c>
      <c r="BU1616" s="165" t="s">
        <v>116</v>
      </c>
      <c r="BV1616" s="95"/>
      <c r="BW1616" s="159"/>
      <c r="BX1616" s="2"/>
      <c r="BY1616" s="29" t="s">
        <v>79</v>
      </c>
      <c r="BZ1616" s="165" t="s">
        <v>116</v>
      </c>
      <c r="CA1616" s="290" t="s">
        <v>14</v>
      </c>
      <c r="CB1616" s="290" t="s">
        <v>14</v>
      </c>
      <c r="CC1616" s="603" t="s">
        <v>121</v>
      </c>
    </row>
    <row r="1617" spans="1:81" ht="18" customHeight="1">
      <c r="A1617" s="1180"/>
      <c r="B1617" s="1134"/>
      <c r="C1617" s="1135"/>
      <c r="D1617" s="61" t="str">
        <f>IF(職員設定!$W$8="","",職員設定!$W$8)</f>
        <v>課税通勤手当</v>
      </c>
      <c r="E1617" s="156">
        <f>IF(E1573&lt;&gt;"",職員設定!$W$37,"0")</f>
        <v>0</v>
      </c>
      <c r="F1617" s="2"/>
      <c r="G1617" s="1093">
        <f>SUM(G1573:G1611)-G1612</f>
        <v>20000</v>
      </c>
      <c r="H1617" s="1102">
        <f>SUM(H1573:H1611)-H1612</f>
        <v>4000</v>
      </c>
      <c r="I1617" s="61" t="str">
        <f>IF(職員設定!$W$8="","",職員設定!$W$8)</f>
        <v>課税通勤手当</v>
      </c>
      <c r="J1617" s="156">
        <f>IF(J1573&lt;&gt;"",職員設定!$W$37,"0")</f>
        <v>0</v>
      </c>
      <c r="K1617" s="2"/>
      <c r="L1617" s="1093">
        <f>SUM(L1573:L1611)-L1612</f>
        <v>20074</v>
      </c>
      <c r="M1617" s="1102">
        <f>SUM(M1573:M1611)-M1612</f>
        <v>4104</v>
      </c>
      <c r="N1617" s="61" t="str">
        <f>IF(職員設定!$W$8="","",職員設定!$W$8)</f>
        <v>課税通勤手当</v>
      </c>
      <c r="O1617" s="151">
        <f>IF(O1573&lt;&gt;"",職員設定!$W$37,"0")</f>
        <v>0</v>
      </c>
      <c r="P1617" s="2"/>
      <c r="Q1617" s="999">
        <f>SUM(Q1573:Q1611)-Q1612</f>
        <v>7584</v>
      </c>
      <c r="R1617" s="992">
        <f>SUM(R1573:R1611)-R1612</f>
        <v>1517</v>
      </c>
      <c r="S1617" s="61" t="str">
        <f>IF(職員設定!$W$8="","",職員設定!$W$8)</f>
        <v>課税通勤手当</v>
      </c>
      <c r="T1617" s="151" t="str">
        <f>IF(T1573&lt;&gt;"",職員設定!$W$37,"0")</f>
        <v>0</v>
      </c>
      <c r="U1617" s="2"/>
      <c r="V1617" s="999">
        <f>SUM(V1573:V1611)-V1612</f>
        <v>0</v>
      </c>
      <c r="W1617" s="992">
        <f>SUM(W1573:W1611)-W1612</f>
        <v>0</v>
      </c>
      <c r="X1617" s="61" t="str">
        <f>IF(職員設定!$W$8="","",職員設定!$W$8)</f>
        <v>課税通勤手当</v>
      </c>
      <c r="Y1617" s="151" t="str">
        <f>IF(Y1573&lt;&gt;"",職員設定!$W$37,"0")</f>
        <v>0</v>
      </c>
      <c r="Z1617" s="2"/>
      <c r="AA1617" s="999">
        <f>SUM(AA1573:AA1611)-AA1612</f>
        <v>0</v>
      </c>
      <c r="AB1617" s="992">
        <f>SUM(AB1573:AB1611)-AB1612</f>
        <v>0</v>
      </c>
      <c r="AC1617" s="61" t="str">
        <f>IF(職員設定!$W$8="","",職員設定!$W$8)</f>
        <v>課税通勤手当</v>
      </c>
      <c r="AD1617" s="151" t="str">
        <f>IF(AD1573&lt;&gt;"",職員設定!$W$37,"0")</f>
        <v>0</v>
      </c>
      <c r="AE1617" s="2"/>
      <c r="AF1617" s="999">
        <f>SUM(AF1573:AF1611)-AF1612</f>
        <v>0</v>
      </c>
      <c r="AG1617" s="992">
        <f>SUM(AG1573:AG1611)-AG1612</f>
        <v>0</v>
      </c>
      <c r="AH1617" s="61" t="str">
        <f>IF(職員設定!$W$8="","",職員設定!$W$8)</f>
        <v>課税通勤手当</v>
      </c>
      <c r="AI1617" s="151" t="str">
        <f>IF(AI1573&lt;&gt;"",職員設定!$W$37,"0")</f>
        <v>0</v>
      </c>
      <c r="AJ1617" s="2"/>
      <c r="AK1617" s="999">
        <f>SUM(AK1573:AK1611)-AK1612</f>
        <v>0</v>
      </c>
      <c r="AL1617" s="992">
        <f>SUM(AL1573:AL1611)-AL1612</f>
        <v>0</v>
      </c>
      <c r="AM1617" s="61" t="str">
        <f>IF(職員設定!$W$8="","",職員設定!$W$8)</f>
        <v>課税通勤手当</v>
      </c>
      <c r="AN1617" s="151" t="str">
        <f>IF(AN1573&lt;&gt;"",職員設定!$W$37,"0")</f>
        <v>0</v>
      </c>
      <c r="AO1617" s="2"/>
      <c r="AP1617" s="999">
        <f>SUM(AP1573:AP1611)-AP1612</f>
        <v>0</v>
      </c>
      <c r="AQ1617" s="992">
        <f>SUM(AQ1573:AQ1611)-AQ1612</f>
        <v>0</v>
      </c>
      <c r="AR1617" s="61" t="str">
        <f>IF(職員設定!$W$8="","",職員設定!$W$8)</f>
        <v>課税通勤手当</v>
      </c>
      <c r="AS1617" s="151" t="str">
        <f>IF(AS1573&lt;&gt;"",職員設定!$W$37,"0")</f>
        <v>0</v>
      </c>
      <c r="AT1617" s="2"/>
      <c r="AU1617" s="999">
        <f>SUM(AU1573:AU1611)-AU1612</f>
        <v>0</v>
      </c>
      <c r="AV1617" s="992">
        <f>SUM(AV1573:AV1611)-AV1612</f>
        <v>0</v>
      </c>
      <c r="AW1617" s="61" t="str">
        <f>IF(職員設定!$W$8="","",職員設定!$W$8)</f>
        <v>課税通勤手当</v>
      </c>
      <c r="AX1617" s="151" t="str">
        <f>IF(AX1573&lt;&gt;"",職員設定!$W$37,"0")</f>
        <v>0</v>
      </c>
      <c r="AY1617" s="2"/>
      <c r="AZ1617" s="999">
        <f>SUM(AZ1573:AZ1611)-AZ1612</f>
        <v>0</v>
      </c>
      <c r="BA1617" s="992">
        <f>SUM(BA1573:BA1611)-BA1612</f>
        <v>0</v>
      </c>
      <c r="BB1617" s="61" t="str">
        <f>IF(職員設定!$W$8="","",職員設定!$W$8)</f>
        <v>課税通勤手当</v>
      </c>
      <c r="BC1617" s="151" t="str">
        <f>IF(BC1573&lt;&gt;"",職員設定!$W$37,"0")</f>
        <v>0</v>
      </c>
      <c r="BD1617" s="2"/>
      <c r="BE1617" s="999">
        <f>SUM(BE1573:BE1611)-BE1612</f>
        <v>0</v>
      </c>
      <c r="BF1617" s="992">
        <f>SUM(BF1573:BF1611)-BF1612</f>
        <v>0</v>
      </c>
      <c r="BG1617" s="61" t="str">
        <f>IF(職員設定!$W$8="","",職員設定!$W$8)</f>
        <v>課税通勤手当</v>
      </c>
      <c r="BH1617" s="151" t="str">
        <f>IF(BH1573&lt;&gt;"",職員設定!$W$37,"0")</f>
        <v>0</v>
      </c>
      <c r="BI1617" s="2"/>
      <c r="BJ1617" s="999">
        <f>SUM(BJ1573:BJ1611)-BJ1612</f>
        <v>0</v>
      </c>
      <c r="BK1617" s="992">
        <f>SUM(BK1573:BK1611)-BK1612</f>
        <v>0</v>
      </c>
      <c r="BL1617" s="97"/>
      <c r="BM1617" s="159"/>
      <c r="BN1617" s="2"/>
      <c r="BO1617" s="999">
        <f>SUM(BO1573:BO1611)-BO1612</f>
        <v>0</v>
      </c>
      <c r="BP1617" s="957">
        <f>SUM(BP1573:BP1611)-BP1612</f>
        <v>0</v>
      </c>
      <c r="BQ1617" s="97"/>
      <c r="BR1617" s="159"/>
      <c r="BS1617" s="2"/>
      <c r="BT1617" s="999">
        <f>SUM(BT1573:BT1611)-BT1612</f>
        <v>0</v>
      </c>
      <c r="BU1617" s="957">
        <f>SUM(BU1573:BU1611)-BU1612</f>
        <v>0</v>
      </c>
      <c r="BV1617" s="97"/>
      <c r="BW1617" s="159"/>
      <c r="BX1617" s="2"/>
      <c r="BY1617" s="999">
        <f>SUM(BY1573:BY1611)-BY1612</f>
        <v>0</v>
      </c>
      <c r="BZ1617" s="957">
        <f>SUM(BZ1573:BZ1611)-BZ1612</f>
        <v>0</v>
      </c>
      <c r="CA1617" s="1089">
        <f>SUM(CA1573:CA1611)-CA1612</f>
        <v>57279</v>
      </c>
      <c r="CB1617" s="1088">
        <f>SUM(CB1573:CB1611)-CB1612</f>
        <v>8104</v>
      </c>
      <c r="CC1617" s="1015" t="str">
        <f>IF(BZ1617+BU1617+BP1617+BK1617+BF1617+BA1617+AV1617+AQ1617+AL1617+AG1617+AB1617+W1617+R1617+CB1628+CC1628-CC1629-CB1629=0,"〇",BZ1617+BU1617+BP1617+BK1617+BF1617+BA1617+AV1617+AQ1617+AL1617+AG1617+AB1617+W1617+R1617+CB1628+CC1628-CC1629-CB1629)</f>
        <v>〇</v>
      </c>
    </row>
    <row r="1618" spans="1:81" ht="18" customHeight="1">
      <c r="A1618" s="1180"/>
      <c r="B1618" s="1134"/>
      <c r="C1618" s="1135"/>
      <c r="D1618" s="62" t="str">
        <f>IF(職員設定!$X$8="","",職員設定!$X$8)</f>
        <v>名称</v>
      </c>
      <c r="E1618" s="157">
        <f>IF(E1573&lt;&gt;"",職員設定!$X$37,"0")</f>
        <v>0</v>
      </c>
      <c r="F1618" s="2"/>
      <c r="G1618" s="1046"/>
      <c r="H1618" s="1096"/>
      <c r="I1618" s="62" t="str">
        <f>IF(職員設定!$X$8="","",職員設定!$X$8)</f>
        <v>名称</v>
      </c>
      <c r="J1618" s="157">
        <f>IF(J1573&lt;&gt;"",職員設定!$X$37,"0")</f>
        <v>0</v>
      </c>
      <c r="K1618" s="2"/>
      <c r="L1618" s="1046"/>
      <c r="M1618" s="1096"/>
      <c r="N1618" s="62" t="str">
        <f>IF(職員設定!$X$8="","",職員設定!$X$8)</f>
        <v>名称</v>
      </c>
      <c r="O1618" s="152">
        <f>IF(O1573&lt;&gt;"",職員設定!$X$37,"0")</f>
        <v>0</v>
      </c>
      <c r="P1618" s="2"/>
      <c r="Q1618" s="974"/>
      <c r="R1618" s="993"/>
      <c r="S1618" s="62" t="str">
        <f>IF(職員設定!$X$8="","",職員設定!$X$8)</f>
        <v>名称</v>
      </c>
      <c r="T1618" s="152" t="str">
        <f>IF(T1573&lt;&gt;"",職員設定!$X$37,"0")</f>
        <v>0</v>
      </c>
      <c r="U1618" s="2"/>
      <c r="V1618" s="974"/>
      <c r="W1618" s="993"/>
      <c r="X1618" s="62" t="str">
        <f>IF(職員設定!$X$8="","",職員設定!$X$8)</f>
        <v>名称</v>
      </c>
      <c r="Y1618" s="152" t="str">
        <f>IF(Y1573&lt;&gt;"",職員設定!$X$37,"0")</f>
        <v>0</v>
      </c>
      <c r="Z1618" s="2"/>
      <c r="AA1618" s="974"/>
      <c r="AB1618" s="993"/>
      <c r="AC1618" s="62" t="str">
        <f>IF(職員設定!$X$8="","",職員設定!$X$8)</f>
        <v>名称</v>
      </c>
      <c r="AD1618" s="152" t="str">
        <f>IF(AD1573&lt;&gt;"",職員設定!$X$37,"0")</f>
        <v>0</v>
      </c>
      <c r="AE1618" s="2"/>
      <c r="AF1618" s="974"/>
      <c r="AG1618" s="993"/>
      <c r="AH1618" s="62" t="str">
        <f>IF(職員設定!$X$8="","",職員設定!$X$8)</f>
        <v>名称</v>
      </c>
      <c r="AI1618" s="152" t="str">
        <f>IF(AI1573&lt;&gt;"",職員設定!$X$37,"0")</f>
        <v>0</v>
      </c>
      <c r="AJ1618" s="2"/>
      <c r="AK1618" s="974"/>
      <c r="AL1618" s="993"/>
      <c r="AM1618" s="62" t="str">
        <f>IF(職員設定!$X$8="","",職員設定!$X$8)</f>
        <v>名称</v>
      </c>
      <c r="AN1618" s="152" t="str">
        <f>IF(AN1573&lt;&gt;"",職員設定!$X$37,"0")</f>
        <v>0</v>
      </c>
      <c r="AO1618" s="2"/>
      <c r="AP1618" s="974"/>
      <c r="AQ1618" s="993"/>
      <c r="AR1618" s="62" t="str">
        <f>IF(職員設定!$X$8="","",職員設定!$X$8)</f>
        <v>名称</v>
      </c>
      <c r="AS1618" s="152" t="str">
        <f>IF(AS1573&lt;&gt;"",職員設定!$X$37,"0")</f>
        <v>0</v>
      </c>
      <c r="AT1618" s="2"/>
      <c r="AU1618" s="974"/>
      <c r="AV1618" s="993"/>
      <c r="AW1618" s="62" t="str">
        <f>IF(職員設定!$X$8="","",職員設定!$X$8)</f>
        <v>名称</v>
      </c>
      <c r="AX1618" s="152" t="str">
        <f>IF(AX1573&lt;&gt;"",職員設定!$X$37,"0")</f>
        <v>0</v>
      </c>
      <c r="AY1618" s="2"/>
      <c r="AZ1618" s="974"/>
      <c r="BA1618" s="993"/>
      <c r="BB1618" s="62" t="str">
        <f>IF(職員設定!$X$8="","",職員設定!$X$8)</f>
        <v>名称</v>
      </c>
      <c r="BC1618" s="152" t="str">
        <f>IF(BC1573&lt;&gt;"",職員設定!$X$37,"0")</f>
        <v>0</v>
      </c>
      <c r="BD1618" s="2"/>
      <c r="BE1618" s="974"/>
      <c r="BF1618" s="993"/>
      <c r="BG1618" s="62" t="str">
        <f>IF(職員設定!$X$8="","",職員設定!$X$8)</f>
        <v>名称</v>
      </c>
      <c r="BH1618" s="152" t="str">
        <f>IF(BH1573&lt;&gt;"",職員設定!$X$37,"0")</f>
        <v>0</v>
      </c>
      <c r="BI1618" s="2"/>
      <c r="BJ1618" s="974"/>
      <c r="BK1618" s="993"/>
      <c r="BL1618" s="99"/>
      <c r="BM1618" s="160"/>
      <c r="BN1618" s="2"/>
      <c r="BO1618" s="974"/>
      <c r="BP1618" s="958"/>
      <c r="BQ1618" s="99"/>
      <c r="BR1618" s="160"/>
      <c r="BS1618" s="2"/>
      <c r="BT1618" s="974"/>
      <c r="BU1618" s="958"/>
      <c r="BV1618" s="99"/>
      <c r="BW1618" s="160"/>
      <c r="BX1618" s="2"/>
      <c r="BY1618" s="974"/>
      <c r="BZ1618" s="958"/>
      <c r="CA1618" s="1004"/>
      <c r="CB1618" s="1020"/>
      <c r="CC1618" s="1016"/>
    </row>
    <row r="1619" spans="1:81" ht="18" customHeight="1" thickBot="1">
      <c r="A1619" s="1180"/>
      <c r="B1619" s="1136"/>
      <c r="C1619" s="1137"/>
      <c r="D1619" s="63" t="str">
        <f>IF(職員設定!$Y$8="","",職員設定!$Y$8)</f>
        <v>名称</v>
      </c>
      <c r="E1619" s="158">
        <f>IF(E1573&lt;&gt;"",職員設定!$Y$37,"0")</f>
        <v>0</v>
      </c>
      <c r="F1619" s="2"/>
      <c r="G1619" s="1094"/>
      <c r="H1619" s="1097"/>
      <c r="I1619" s="63" t="str">
        <f>IF(職員設定!$Y$8="","",職員設定!$Y$8)</f>
        <v>名称</v>
      </c>
      <c r="J1619" s="158">
        <f>IF(J1573&lt;&gt;"",職員設定!$Y$37,"0")</f>
        <v>0</v>
      </c>
      <c r="K1619" s="2"/>
      <c r="L1619" s="1094"/>
      <c r="M1619" s="1097"/>
      <c r="N1619" s="63" t="str">
        <f>IF(職員設定!$Y$8="","",職員設定!$Y$8)</f>
        <v>名称</v>
      </c>
      <c r="O1619" s="153">
        <f>IF(O1573&lt;&gt;"",職員設定!$Y$37,"0")</f>
        <v>0</v>
      </c>
      <c r="P1619" s="24"/>
      <c r="Q1619" s="975"/>
      <c r="R1619" s="994"/>
      <c r="S1619" s="63" t="str">
        <f>IF(職員設定!$Y$8="","",職員設定!$Y$8)</f>
        <v>名称</v>
      </c>
      <c r="T1619" s="153" t="str">
        <f>IF(T1573&lt;&gt;"",職員設定!$Y$37,"0")</f>
        <v>0</v>
      </c>
      <c r="U1619" s="24"/>
      <c r="V1619" s="975"/>
      <c r="W1619" s="994"/>
      <c r="X1619" s="63" t="str">
        <f>IF(職員設定!$Y$8="","",職員設定!$Y$8)</f>
        <v>名称</v>
      </c>
      <c r="Y1619" s="153" t="str">
        <f>IF(Y1573&lt;&gt;"",職員設定!$Y$37,"0")</f>
        <v>0</v>
      </c>
      <c r="Z1619" s="24"/>
      <c r="AA1619" s="975"/>
      <c r="AB1619" s="994"/>
      <c r="AC1619" s="63" t="str">
        <f>IF(職員設定!$Y$8="","",職員設定!$Y$8)</f>
        <v>名称</v>
      </c>
      <c r="AD1619" s="153" t="str">
        <f>IF(AD1573&lt;&gt;"",職員設定!$Y$37,"0")</f>
        <v>0</v>
      </c>
      <c r="AE1619" s="24"/>
      <c r="AF1619" s="975"/>
      <c r="AG1619" s="994"/>
      <c r="AH1619" s="63" t="str">
        <f>IF(職員設定!$Y$8="","",職員設定!$Y$8)</f>
        <v>名称</v>
      </c>
      <c r="AI1619" s="153" t="str">
        <f>IF(AI1573&lt;&gt;"",職員設定!$Y$37,"0")</f>
        <v>0</v>
      </c>
      <c r="AJ1619" s="24"/>
      <c r="AK1619" s="975"/>
      <c r="AL1619" s="994"/>
      <c r="AM1619" s="63" t="str">
        <f>IF(職員設定!$Y$8="","",職員設定!$Y$8)</f>
        <v>名称</v>
      </c>
      <c r="AN1619" s="153" t="str">
        <f>IF(AN1573&lt;&gt;"",職員設定!$Y$37,"0")</f>
        <v>0</v>
      </c>
      <c r="AO1619" s="24"/>
      <c r="AP1619" s="975"/>
      <c r="AQ1619" s="994"/>
      <c r="AR1619" s="63" t="str">
        <f>IF(職員設定!$Y$8="","",職員設定!$Y$8)</f>
        <v>名称</v>
      </c>
      <c r="AS1619" s="153" t="str">
        <f>IF(AS1573&lt;&gt;"",職員設定!$Y$37,"0")</f>
        <v>0</v>
      </c>
      <c r="AT1619" s="24"/>
      <c r="AU1619" s="975"/>
      <c r="AV1619" s="994"/>
      <c r="AW1619" s="63" t="str">
        <f>IF(職員設定!$Y$8="","",職員設定!$Y$8)</f>
        <v>名称</v>
      </c>
      <c r="AX1619" s="153" t="str">
        <f>IF(AX1573&lt;&gt;"",職員設定!$Y$37,"0")</f>
        <v>0</v>
      </c>
      <c r="AY1619" s="24"/>
      <c r="AZ1619" s="975"/>
      <c r="BA1619" s="994"/>
      <c r="BB1619" s="63" t="str">
        <f>IF(職員設定!$Y$8="","",職員設定!$Y$8)</f>
        <v>名称</v>
      </c>
      <c r="BC1619" s="153" t="str">
        <f>IF(BC1573&lt;&gt;"",職員設定!$Y$37,"0")</f>
        <v>0</v>
      </c>
      <c r="BD1619" s="24"/>
      <c r="BE1619" s="975"/>
      <c r="BF1619" s="994"/>
      <c r="BG1619" s="63" t="str">
        <f>IF(職員設定!$Y$8="","",職員設定!$Y$8)</f>
        <v>名称</v>
      </c>
      <c r="BH1619" s="153" t="str">
        <f>IF(BH1573&lt;&gt;"",職員設定!$Y$37,"0")</f>
        <v>0</v>
      </c>
      <c r="BI1619" s="24"/>
      <c r="BJ1619" s="975"/>
      <c r="BK1619" s="994"/>
      <c r="BL1619" s="101"/>
      <c r="BM1619" s="161"/>
      <c r="BN1619" s="2"/>
      <c r="BO1619" s="975"/>
      <c r="BP1619" s="959"/>
      <c r="BQ1619" s="101"/>
      <c r="BR1619" s="161"/>
      <c r="BS1619" s="2"/>
      <c r="BT1619" s="975"/>
      <c r="BU1619" s="959"/>
      <c r="BV1619" s="101"/>
      <c r="BW1619" s="161"/>
      <c r="BX1619" s="2"/>
      <c r="BY1619" s="975"/>
      <c r="BZ1619" s="959"/>
      <c r="CA1619" s="1005"/>
      <c r="CB1619" s="1021"/>
      <c r="CC1619" s="1017"/>
    </row>
    <row r="1620" spans="1:81" ht="18" customHeight="1">
      <c r="A1620" s="1180"/>
      <c r="B1620" s="1138"/>
      <c r="C1620" s="1139"/>
      <c r="D1620" s="64" t="s">
        <v>15</v>
      </c>
      <c r="E1620" s="8">
        <f>E1619+E1618+E1617+E1616+E1610+E1606+E1602+E1598+E1594+E1590+E1586+E1583+E1580+E1577+E1574-E1614</f>
        <v>172400</v>
      </c>
      <c r="F1620" s="963" t="str">
        <f>IF(E1621=F1621,"〇","×")</f>
        <v>〇</v>
      </c>
      <c r="G1620" s="964"/>
      <c r="H1620" s="965"/>
      <c r="I1620" s="64" t="s">
        <v>15</v>
      </c>
      <c r="J1620" s="8">
        <f>J1619+J1618+J1617+J1616+J1610+J1606+J1602+J1598+J1594+J1590+J1586+J1583+J1580+J1577+J1574-J1614</f>
        <v>174020</v>
      </c>
      <c r="K1620" s="963" t="str">
        <f>IF(J1621=K1621,"〇","×")</f>
        <v>〇</v>
      </c>
      <c r="L1620" s="964"/>
      <c r="M1620" s="1098"/>
      <c r="N1620" s="64" t="s">
        <v>15</v>
      </c>
      <c r="O1620" s="8">
        <f>O1619+O1618+O1617+O1616+O1610+O1606+O1602+O1598+O1594+O1590+O1586+O1583+O1580+O1577+O1574-O1614</f>
        <v>64523</v>
      </c>
      <c r="P1620" s="963" t="str">
        <f>IF(O1621=P1621,"〇","×")</f>
        <v>〇</v>
      </c>
      <c r="Q1620" s="964"/>
      <c r="R1620" s="965"/>
      <c r="S1620" s="64" t="s">
        <v>15</v>
      </c>
      <c r="T1620" s="8">
        <f>T1619+T1618+T1617+T1616+T1610+T1606+T1602+T1598+T1594+T1590+T1586+T1583+T1580+T1577+T1574-T1614</f>
        <v>0</v>
      </c>
      <c r="U1620" s="963" t="str">
        <f>IF(T1621=U1621,"〇","×")</f>
        <v>〇</v>
      </c>
      <c r="V1620" s="964"/>
      <c r="W1620" s="965"/>
      <c r="X1620" s="64" t="s">
        <v>15</v>
      </c>
      <c r="Y1620" s="8">
        <f>Y1619+Y1618+Y1617+Y1616+Y1610+Y1606+Y1602+Y1598+Y1594+Y1590+Y1586+Y1583+Y1580+Y1577+Y1574-Y1614</f>
        <v>0</v>
      </c>
      <c r="Z1620" s="963" t="str">
        <f>IF(Y1621=Z1621,"〇","×")</f>
        <v>〇</v>
      </c>
      <c r="AA1620" s="964"/>
      <c r="AB1620" s="965"/>
      <c r="AC1620" s="64" t="s">
        <v>15</v>
      </c>
      <c r="AD1620" s="8">
        <f>AD1619+AD1618+AD1617+AD1616+AD1610+AD1606+AD1602+AD1598+AD1594+AD1590+AD1586+AD1583+AD1580+AD1577+AD1574-AD1614</f>
        <v>0</v>
      </c>
      <c r="AE1620" s="963" t="str">
        <f>IF(AD1621=AE1621,"〇","×")</f>
        <v>〇</v>
      </c>
      <c r="AF1620" s="964"/>
      <c r="AG1620" s="965"/>
      <c r="AH1620" s="64" t="s">
        <v>15</v>
      </c>
      <c r="AI1620" s="8">
        <f>AI1619+AI1618+AI1617+AI1616+AI1610+AI1606+AI1602+AI1598+AI1594+AI1590+AI1586+AI1583+AI1580+AI1577+AI1574-AI1614</f>
        <v>0</v>
      </c>
      <c r="AJ1620" s="963" t="str">
        <f>IF(AI1621=AJ1621,"〇","×")</f>
        <v>〇</v>
      </c>
      <c r="AK1620" s="964"/>
      <c r="AL1620" s="965"/>
      <c r="AM1620" s="64" t="s">
        <v>15</v>
      </c>
      <c r="AN1620" s="8">
        <f>AN1619+AN1618+AN1617+AN1616+AN1610+AN1606+AN1602+AN1598+AN1594+AN1590+AN1586+AN1583+AN1580+AN1577+AN1574-AN1614</f>
        <v>0</v>
      </c>
      <c r="AO1620" s="963" t="str">
        <f>IF(AN1621=AO1621,"〇","×")</f>
        <v>〇</v>
      </c>
      <c r="AP1620" s="964"/>
      <c r="AQ1620" s="965"/>
      <c r="AR1620" s="64" t="s">
        <v>15</v>
      </c>
      <c r="AS1620" s="8">
        <f>AS1619+AS1618+AS1617+AS1616+AS1610+AS1606+AS1602+AS1598+AS1594+AS1590+AS1586+AS1583+AS1580+AS1577+AS1574-AS1614</f>
        <v>0</v>
      </c>
      <c r="AT1620" s="963" t="str">
        <f>IF(AS1621=AT1621,"〇","×")</f>
        <v>〇</v>
      </c>
      <c r="AU1620" s="964"/>
      <c r="AV1620" s="965"/>
      <c r="AW1620" s="64" t="s">
        <v>15</v>
      </c>
      <c r="AX1620" s="8">
        <f>AX1619+AX1618+AX1617+AX1616+AX1610+AX1606+AX1602+AX1598+AX1594+AX1590+AX1586+AX1583+AX1580+AX1577+AX1574-AX1614</f>
        <v>0</v>
      </c>
      <c r="AY1620" s="963" t="str">
        <f>IF(AX1621=AY1621,"〇","×")</f>
        <v>〇</v>
      </c>
      <c r="AZ1620" s="964"/>
      <c r="BA1620" s="965"/>
      <c r="BB1620" s="64" t="s">
        <v>15</v>
      </c>
      <c r="BC1620" s="8">
        <f>BC1619+BC1618+BC1617+BC1616+BC1610+BC1606+BC1602+BC1598+BC1594+BC1590+BC1586+BC1583+BC1580+BC1577+BC1574-BC1614</f>
        <v>0</v>
      </c>
      <c r="BD1620" s="963" t="str">
        <f>IF(BC1621=BD1621,"〇","×")</f>
        <v>〇</v>
      </c>
      <c r="BE1620" s="964"/>
      <c r="BF1620" s="965"/>
      <c r="BG1620" s="64" t="s">
        <v>15</v>
      </c>
      <c r="BH1620" s="8">
        <f>BH1619+BH1618+BH1617+BH1616+BH1610+BH1606+BH1602+BH1598+BH1594+BH1590+BH1586+BH1583+BH1580+BH1577+BH1574-BH1614</f>
        <v>0</v>
      </c>
      <c r="BI1620" s="963" t="str">
        <f>IF(BH1621=BI1621,"〇","×")</f>
        <v>〇</v>
      </c>
      <c r="BJ1620" s="964"/>
      <c r="BK1620" s="965"/>
      <c r="BL1620" s="64" t="s">
        <v>15</v>
      </c>
      <c r="BM1620" s="8">
        <f>BM1590</f>
        <v>0</v>
      </c>
      <c r="BN1620" s="963" t="str">
        <f>IF(BM1621=BN1621,"〇","×")</f>
        <v>〇</v>
      </c>
      <c r="BO1620" s="964"/>
      <c r="BP1620" s="965"/>
      <c r="BQ1620" s="64" t="s">
        <v>15</v>
      </c>
      <c r="BR1620" s="8">
        <f>BR1590</f>
        <v>0</v>
      </c>
      <c r="BS1620" s="963" t="str">
        <f>IF(BR1621=BS1621,"〇","×")</f>
        <v>〇</v>
      </c>
      <c r="BT1620" s="964"/>
      <c r="BU1620" s="965"/>
      <c r="BV1620" s="64" t="s">
        <v>15</v>
      </c>
      <c r="BW1620" s="8">
        <f>BW1590</f>
        <v>0</v>
      </c>
      <c r="BX1620" s="963" t="str">
        <f>IF(BW1621=BX1621,"〇","×")</f>
        <v>〇</v>
      </c>
      <c r="BY1620" s="964"/>
      <c r="BZ1620" s="965"/>
      <c r="CA1620" s="551">
        <f>BW1620+BR1620+BM1620+BH1620+BC1620+AX1620+AS1620+AN1620+AI1620+AD1620+Y1620+T1620+O1620+J1620+E1620</f>
        <v>410943</v>
      </c>
      <c r="CB1620" s="292"/>
      <c r="CC1620" s="697"/>
    </row>
    <row r="1621" spans="1:81" ht="18" customHeight="1" thickBot="1">
      <c r="A1621" s="1180"/>
      <c r="B1621" s="1149"/>
      <c r="C1621" s="1150"/>
      <c r="D1621" s="65" t="s">
        <v>100</v>
      </c>
      <c r="E1621" s="27">
        <f>E1619+E1618+E1617+E1616+E1609+E1605+E1601+E1597+E1593+E1589+E1585+E1582+E1579+E1576+E1573-E1613</f>
        <v>196400</v>
      </c>
      <c r="F1621" s="981">
        <f>E1620+G1617/F1573+H1617/F1573</f>
        <v>196400</v>
      </c>
      <c r="G1621" s="982"/>
      <c r="H1621" s="359"/>
      <c r="I1621" s="65" t="s">
        <v>100</v>
      </c>
      <c r="J1621" s="27">
        <f>J1619+J1618+J1617+J1616+J1609+J1605+J1601+J1597+J1593+J1589+J1585+J1582+J1579+J1576+J1573-J1613</f>
        <v>198198</v>
      </c>
      <c r="K1621" s="981">
        <f>J1620+L1617/K1573+M1617/K1573</f>
        <v>198198</v>
      </c>
      <c r="L1621" s="982"/>
      <c r="M1621" s="365"/>
      <c r="N1621" s="65" t="s">
        <v>100</v>
      </c>
      <c r="O1621" s="27">
        <f>O1619+O1618+O1617+O1616+O1609+O1605+O1601+O1597+O1593+O1589+O1585+O1582+O1579+O1576+O1573-O1613</f>
        <v>73624</v>
      </c>
      <c r="P1621" s="981">
        <f>O1620+Q1617/P1573+R1617/P1573</f>
        <v>73624</v>
      </c>
      <c r="Q1621" s="982"/>
      <c r="R1621" s="359"/>
      <c r="S1621" s="65" t="s">
        <v>100</v>
      </c>
      <c r="T1621" s="27">
        <f>T1619+T1618+T1617+T1616+T1609+T1605+T1601+T1597+T1593+T1589+T1585+T1582+T1579+T1576+T1573-T1613</f>
        <v>0</v>
      </c>
      <c r="U1621" s="981">
        <f>T1620+V1617/U1573+W1617/U1573</f>
        <v>0</v>
      </c>
      <c r="V1621" s="982"/>
      <c r="W1621" s="359"/>
      <c r="X1621" s="65" t="s">
        <v>100</v>
      </c>
      <c r="Y1621" s="27">
        <f>Y1619+Y1618+Y1617+Y1616+Y1609+Y1605+Y1601+Y1597+Y1593+Y1589+Y1585+Y1582+Y1579+Y1576+Y1573-Y1613</f>
        <v>0</v>
      </c>
      <c r="Z1621" s="981">
        <f>Y1620+AA1617/Z1573+AB1617/Z1573</f>
        <v>0</v>
      </c>
      <c r="AA1621" s="982"/>
      <c r="AB1621" s="359"/>
      <c r="AC1621" s="65" t="s">
        <v>100</v>
      </c>
      <c r="AD1621" s="27">
        <f>AD1619+AD1618+AD1617+AD1616+AD1609+AD1605+AD1601+AD1597+AD1593+AD1589+AD1585+AD1582+AD1579+AD1576+AD1573-AD1613</f>
        <v>0</v>
      </c>
      <c r="AE1621" s="981">
        <f>AD1620+AF1617/AE1573+AG1617/AE1573</f>
        <v>0</v>
      </c>
      <c r="AF1621" s="982"/>
      <c r="AG1621" s="359"/>
      <c r="AH1621" s="65" t="s">
        <v>100</v>
      </c>
      <c r="AI1621" s="27">
        <f>AI1619+AI1618+AI1617+AI1616+AI1609+AI1605+AI1601+AI1597+AI1593+AI1589+AI1585+AI1582+AI1579+AI1576+AI1573-AI1613</f>
        <v>0</v>
      </c>
      <c r="AJ1621" s="981">
        <f>AI1620+AK1617/AJ1573+AL1617/AJ1573</f>
        <v>0</v>
      </c>
      <c r="AK1621" s="982"/>
      <c r="AL1621" s="359"/>
      <c r="AM1621" s="65" t="s">
        <v>100</v>
      </c>
      <c r="AN1621" s="27">
        <f>AN1619+AN1618+AN1617+AN1616+AN1609+AN1605+AN1601+AN1597+AN1593+AN1589+AN1585+AN1582+AN1579+AN1576+AN1573-AN1613</f>
        <v>0</v>
      </c>
      <c r="AO1621" s="981">
        <f>AN1620+AP1617/AO1573+AQ1617/AO1573</f>
        <v>0</v>
      </c>
      <c r="AP1621" s="982"/>
      <c r="AQ1621" s="359"/>
      <c r="AR1621" s="65" t="s">
        <v>100</v>
      </c>
      <c r="AS1621" s="27">
        <f>AS1619+AS1618+AS1617+AS1616+AS1609+AS1605+AS1601+AS1597+AS1593+AS1589+AS1585+AS1582+AS1579+AS1576+AS1573-AS1613</f>
        <v>0</v>
      </c>
      <c r="AT1621" s="981">
        <f>AS1620+AU1617/AT1573+AV1617/AT1573</f>
        <v>0</v>
      </c>
      <c r="AU1621" s="982"/>
      <c r="AV1621" s="359"/>
      <c r="AW1621" s="65" t="s">
        <v>100</v>
      </c>
      <c r="AX1621" s="27">
        <f>AX1619+AX1618+AX1617+AX1616+AX1609+AX1605+AX1601+AX1597+AX1593+AX1589+AX1585+AX1582+AX1579+AX1576+AX1573-AX1613</f>
        <v>0</v>
      </c>
      <c r="AY1621" s="981">
        <f>AX1620+AZ1617/AY1573+BA1617/AY1573</f>
        <v>0</v>
      </c>
      <c r="AZ1621" s="982"/>
      <c r="BA1621" s="359"/>
      <c r="BB1621" s="65" t="s">
        <v>100</v>
      </c>
      <c r="BC1621" s="27">
        <f>BC1619+BC1618+BC1617+BC1616+BC1609+BC1605+BC1601+BC1597+BC1593+BC1589+BC1585+BC1582+BC1579+BC1576+BC1573-BC1613</f>
        <v>0</v>
      </c>
      <c r="BD1621" s="981">
        <f>BC1620+BE1617/BD1573+BF1617/BD1573</f>
        <v>0</v>
      </c>
      <c r="BE1621" s="982"/>
      <c r="BF1621" s="359"/>
      <c r="BG1621" s="65" t="s">
        <v>100</v>
      </c>
      <c r="BH1621" s="27">
        <f>BH1619+BH1618+BH1617+BH1616+BH1609+BH1605+BH1601+BH1597+BH1593+BH1589+BH1585+BH1582+BH1579+BH1576+BH1573-BH1613</f>
        <v>0</v>
      </c>
      <c r="BI1621" s="981">
        <f>BH1620+BJ1617/BI1573+BK1617/BI1573</f>
        <v>0</v>
      </c>
      <c r="BJ1621" s="982"/>
      <c r="BK1621" s="365"/>
      <c r="BL1621" s="65" t="s">
        <v>100</v>
      </c>
      <c r="BM1621" s="27">
        <f>BM1589</f>
        <v>0</v>
      </c>
      <c r="BN1621" s="981">
        <f>BM1620+BO1617/BN1573+BP1617/BN1573</f>
        <v>0</v>
      </c>
      <c r="BO1621" s="982"/>
      <c r="BP1621" s="359"/>
      <c r="BQ1621" s="65" t="s">
        <v>100</v>
      </c>
      <c r="BR1621" s="27">
        <f>BR1589</f>
        <v>0</v>
      </c>
      <c r="BS1621" s="981">
        <f>BR1620+BT1617/BS1573+BU1617/BS1573</f>
        <v>0</v>
      </c>
      <c r="BT1621" s="982"/>
      <c r="BU1621" s="359"/>
      <c r="BV1621" s="65" t="s">
        <v>100</v>
      </c>
      <c r="BW1621" s="27">
        <f>BW1589</f>
        <v>0</v>
      </c>
      <c r="BX1621" s="981">
        <f>BW1620+BY1617/BX1573+BZ1617/BX1573</f>
        <v>0</v>
      </c>
      <c r="BY1621" s="982"/>
      <c r="BZ1621" s="359"/>
      <c r="CA1621" s="552">
        <f>BW1621+BR1621+BM1621+BH1621+BC1621+AX1621+AS1621+AN1621+AI1621+AD1621+Y1621+T1621+O1621+J1621+E1621</f>
        <v>468222</v>
      </c>
      <c r="CB1621" s="293"/>
      <c r="CC1621" s="698"/>
    </row>
    <row r="1622" spans="1:81" ht="18" customHeight="1" thickTop="1">
      <c r="A1622" s="1180"/>
      <c r="B1622" s="1128" t="s">
        <v>227</v>
      </c>
      <c r="C1622" s="1129"/>
      <c r="D1622" s="66" t="s">
        <v>17</v>
      </c>
      <c r="E1622" s="74">
        <f>IF(E1573="","",職員設定!$L$37)</f>
        <v>170000</v>
      </c>
      <c r="F1622" s="114"/>
      <c r="G1622" s="291"/>
      <c r="H1622" s="67"/>
      <c r="I1622" s="66" t="s">
        <v>17</v>
      </c>
      <c r="J1622" s="74">
        <f>IF(J1573="","",職員設定!$L$37)</f>
        <v>170000</v>
      </c>
      <c r="K1622" s="114"/>
      <c r="L1622" s="291"/>
      <c r="M1622" s="291"/>
      <c r="N1622" s="66" t="s">
        <v>17</v>
      </c>
      <c r="O1622" s="74">
        <f>IF(O1573="","",職員設定!$L$37)</f>
        <v>170000</v>
      </c>
      <c r="P1622" s="950" t="s">
        <v>222</v>
      </c>
      <c r="Q1622" s="951"/>
      <c r="R1622" s="952"/>
      <c r="S1622" s="66" t="s">
        <v>17</v>
      </c>
      <c r="T1622" s="74" t="str">
        <f>IF(T1573="","",職員設定!$L$37)</f>
        <v/>
      </c>
      <c r="U1622" s="950" t="s">
        <v>222</v>
      </c>
      <c r="V1622" s="951"/>
      <c r="W1622" s="952"/>
      <c r="X1622" s="66" t="s">
        <v>17</v>
      </c>
      <c r="Y1622" s="74" t="str">
        <f>IF(Y1573="","",職員設定!$L$37)</f>
        <v/>
      </c>
      <c r="Z1622" s="950" t="s">
        <v>222</v>
      </c>
      <c r="AA1622" s="951"/>
      <c r="AB1622" s="952"/>
      <c r="AC1622" s="66" t="s">
        <v>17</v>
      </c>
      <c r="AD1622" s="74" t="str">
        <f>IF(AD1573="","",職員設定!$L$37)</f>
        <v/>
      </c>
      <c r="AE1622" s="950" t="s">
        <v>222</v>
      </c>
      <c r="AF1622" s="951"/>
      <c r="AG1622" s="952"/>
      <c r="AH1622" s="66" t="s">
        <v>17</v>
      </c>
      <c r="AI1622" s="74" t="str">
        <f>IF(AI1573="","",職員設定!$L$37)</f>
        <v/>
      </c>
      <c r="AJ1622" s="950" t="s">
        <v>222</v>
      </c>
      <c r="AK1622" s="951"/>
      <c r="AL1622" s="952"/>
      <c r="AM1622" s="66" t="s">
        <v>17</v>
      </c>
      <c r="AN1622" s="74" t="str">
        <f>IF(AN1573="","",職員設定!$L$37)</f>
        <v/>
      </c>
      <c r="AO1622" s="950" t="s">
        <v>222</v>
      </c>
      <c r="AP1622" s="951"/>
      <c r="AQ1622" s="952"/>
      <c r="AR1622" s="66" t="s">
        <v>17</v>
      </c>
      <c r="AS1622" s="74" t="str">
        <f>IF(AS1573="","",職員設定!$L$37)</f>
        <v/>
      </c>
      <c r="AT1622" s="950" t="s">
        <v>222</v>
      </c>
      <c r="AU1622" s="951"/>
      <c r="AV1622" s="952"/>
      <c r="AW1622" s="66" t="s">
        <v>17</v>
      </c>
      <c r="AX1622" s="74" t="str">
        <f>IF(AX1573="","",職員設定!$L$37)</f>
        <v/>
      </c>
      <c r="AY1622" s="950" t="s">
        <v>222</v>
      </c>
      <c r="AZ1622" s="951"/>
      <c r="BA1622" s="952"/>
      <c r="BB1622" s="66" t="s">
        <v>17</v>
      </c>
      <c r="BC1622" s="74" t="str">
        <f>IF(BC1573="","",職員設定!$L$37)</f>
        <v/>
      </c>
      <c r="BD1622" s="950" t="s">
        <v>222</v>
      </c>
      <c r="BE1622" s="951"/>
      <c r="BF1622" s="952"/>
      <c r="BG1622" s="66" t="s">
        <v>17</v>
      </c>
      <c r="BH1622" s="74" t="str">
        <f>IF(BH1573="","",職員設定!$L$37)</f>
        <v/>
      </c>
      <c r="BI1622" s="950" t="s">
        <v>222</v>
      </c>
      <c r="BJ1622" s="951"/>
      <c r="BK1622" s="952"/>
      <c r="BL1622" s="66"/>
      <c r="BM1622" s="74"/>
      <c r="BN1622" s="950" t="s">
        <v>222</v>
      </c>
      <c r="BO1622" s="951"/>
      <c r="BP1622" s="952"/>
      <c r="BQ1622" s="66"/>
      <c r="BR1622" s="74"/>
      <c r="BS1622" s="950" t="s">
        <v>222</v>
      </c>
      <c r="BT1622" s="951"/>
      <c r="BU1622" s="952"/>
      <c r="BV1622" s="66"/>
      <c r="BW1622" s="74"/>
      <c r="BX1622" s="950" t="s">
        <v>222</v>
      </c>
      <c r="BY1622" s="951"/>
      <c r="BZ1622" s="952"/>
      <c r="CA1622" s="294"/>
      <c r="CB1622" s="1008" t="s">
        <v>223</v>
      </c>
      <c r="CC1622" s="1010" t="s">
        <v>224</v>
      </c>
    </row>
    <row r="1623" spans="1:81" ht="18" customHeight="1">
      <c r="A1623" s="1180"/>
      <c r="B1623" s="1130"/>
      <c r="C1623" s="1131"/>
      <c r="D1623" s="68" t="s">
        <v>63</v>
      </c>
      <c r="E1623" s="34">
        <v>170000</v>
      </c>
      <c r="F1623" s="1120" t="s">
        <v>104</v>
      </c>
      <c r="G1623" s="1121"/>
      <c r="H1623" s="1148"/>
      <c r="I1623" s="68" t="s">
        <v>63</v>
      </c>
      <c r="J1623" s="34">
        <f>IF(J1573="","",E1623)</f>
        <v>170000</v>
      </c>
      <c r="K1623" s="1120" t="s">
        <v>104</v>
      </c>
      <c r="L1623" s="1121"/>
      <c r="M1623" s="759"/>
      <c r="N1623" s="68" t="s">
        <v>63</v>
      </c>
      <c r="O1623" s="34">
        <f>IF(O1573="","",J1623)</f>
        <v>170000</v>
      </c>
      <c r="P1623" s="1006" t="s">
        <v>221</v>
      </c>
      <c r="Q1623" s="1007"/>
      <c r="R1623" s="537"/>
      <c r="S1623" s="68" t="s">
        <v>63</v>
      </c>
      <c r="T1623" s="34" t="str">
        <f>IF(T1573="","",O1623)</f>
        <v/>
      </c>
      <c r="U1623" s="1006" t="s">
        <v>221</v>
      </c>
      <c r="V1623" s="1007"/>
      <c r="W1623" s="537"/>
      <c r="X1623" s="68" t="s">
        <v>63</v>
      </c>
      <c r="Y1623" s="34" t="str">
        <f>IF(Y1573="","",T1623)</f>
        <v/>
      </c>
      <c r="Z1623" s="1006" t="s">
        <v>221</v>
      </c>
      <c r="AA1623" s="1007"/>
      <c r="AB1623" s="537"/>
      <c r="AC1623" s="68" t="s">
        <v>63</v>
      </c>
      <c r="AD1623" s="34" t="str">
        <f>IF(AD1573="","",Y1623)</f>
        <v/>
      </c>
      <c r="AE1623" s="1006" t="s">
        <v>221</v>
      </c>
      <c r="AF1623" s="1007"/>
      <c r="AG1623" s="537"/>
      <c r="AH1623" s="68" t="s">
        <v>63</v>
      </c>
      <c r="AI1623" s="34" t="str">
        <f>IF(AI1573="","",AD1623)</f>
        <v/>
      </c>
      <c r="AJ1623" s="1006" t="s">
        <v>221</v>
      </c>
      <c r="AK1623" s="1007"/>
      <c r="AL1623" s="537"/>
      <c r="AM1623" s="68" t="s">
        <v>63</v>
      </c>
      <c r="AN1623" s="34" t="str">
        <f>IF(AN1573="","",AI1623)</f>
        <v/>
      </c>
      <c r="AO1623" s="1006" t="s">
        <v>221</v>
      </c>
      <c r="AP1623" s="1007"/>
      <c r="AQ1623" s="537"/>
      <c r="AR1623" s="68" t="s">
        <v>63</v>
      </c>
      <c r="AS1623" s="34" t="str">
        <f>IF(AS1573="","",AN1623)</f>
        <v/>
      </c>
      <c r="AT1623" s="1006" t="s">
        <v>221</v>
      </c>
      <c r="AU1623" s="1007"/>
      <c r="AV1623" s="537"/>
      <c r="AW1623" s="68" t="s">
        <v>63</v>
      </c>
      <c r="AX1623" s="34" t="str">
        <f>IF(AX1573="","",AS1623)</f>
        <v/>
      </c>
      <c r="AY1623" s="1006" t="s">
        <v>221</v>
      </c>
      <c r="AZ1623" s="1007"/>
      <c r="BA1623" s="537"/>
      <c r="BB1623" s="68" t="s">
        <v>63</v>
      </c>
      <c r="BC1623" s="34" t="str">
        <f>IF(BC1573="","",AX1623)</f>
        <v/>
      </c>
      <c r="BD1623" s="1006" t="s">
        <v>221</v>
      </c>
      <c r="BE1623" s="1007"/>
      <c r="BF1623" s="537"/>
      <c r="BG1623" s="68" t="s">
        <v>63</v>
      </c>
      <c r="BH1623" s="34" t="str">
        <f>IF(BH1573="","",BC1623)</f>
        <v/>
      </c>
      <c r="BI1623" s="1006" t="s">
        <v>221</v>
      </c>
      <c r="BJ1623" s="1007"/>
      <c r="BK1623" s="537"/>
      <c r="BL1623" s="68"/>
      <c r="BM1623" s="28"/>
      <c r="BN1623" s="529"/>
      <c r="BO1623" s="527"/>
      <c r="BP1623" s="408"/>
      <c r="BQ1623" s="68"/>
      <c r="BR1623" s="28"/>
      <c r="BS1623" s="529"/>
      <c r="BT1623" s="527"/>
      <c r="BU1623" s="408"/>
      <c r="BV1623" s="68"/>
      <c r="BW1623" s="28"/>
      <c r="BX1623" s="529"/>
      <c r="BY1623" s="527"/>
      <c r="BZ1623" s="408"/>
      <c r="CA1623" s="295"/>
      <c r="CB1623" s="1009"/>
      <c r="CC1623" s="1011"/>
    </row>
    <row r="1624" spans="1:81" ht="18" customHeight="1">
      <c r="A1624" s="1180"/>
      <c r="B1624" s="1130"/>
      <c r="C1624" s="1131"/>
      <c r="D1624" s="68" t="s">
        <v>18</v>
      </c>
      <c r="E1624" s="10">
        <f>IF(E1622="","",(E1623-E1622)*F1573)</f>
        <v>0</v>
      </c>
      <c r="F1624" s="498"/>
      <c r="G1624" s="569">
        <f>ROUND(IF(E1624="",0,E1624*E4*F1573+E1624*G4*F1573),0)</f>
        <v>0</v>
      </c>
      <c r="H1624" s="450"/>
      <c r="I1624" s="68" t="s">
        <v>18</v>
      </c>
      <c r="J1624" s="10">
        <f>IF(J1622="","",(J1623-J1622)*K1573)</f>
        <v>0</v>
      </c>
      <c r="K1624" s="498"/>
      <c r="L1624" s="569">
        <f>ROUND(IF(J1624="",0,J1624*J4*K1573+J1624*L4*K1573),0)</f>
        <v>0</v>
      </c>
      <c r="M1624" s="450"/>
      <c r="N1624" s="68" t="s">
        <v>18</v>
      </c>
      <c r="O1624" s="10">
        <f>IF(O1622="","",(O1623-O1622)*P1573)</f>
        <v>0</v>
      </c>
      <c r="P1624" s="144"/>
      <c r="Q1624" s="569">
        <f>ROUND(IF(O1624="",0,O1624*O4*P1573+O1624*Q4*P1573),0)</f>
        <v>0</v>
      </c>
      <c r="R1624" s="520">
        <f>ROUND(IF(R1623="",0,R1623*O4*P1573+R1623*Q4*P1573),0)</f>
        <v>0</v>
      </c>
      <c r="S1624" s="68" t="s">
        <v>18</v>
      </c>
      <c r="T1624" s="10" t="str">
        <f>IF(T1622="","",(T1623-T1622)*U1573)</f>
        <v/>
      </c>
      <c r="U1624" s="144"/>
      <c r="V1624" s="569">
        <f>ROUND(IF(T1624="",0,T1624*T4*U1573+T1624*V4*U1573),0)</f>
        <v>0</v>
      </c>
      <c r="W1624" s="520">
        <f>ROUND(IF(W1623="",0,W1623*T4*U1573+W1623*V4*U1573),0)</f>
        <v>0</v>
      </c>
      <c r="X1624" s="68" t="s">
        <v>18</v>
      </c>
      <c r="Y1624" s="10" t="str">
        <f>IF(Y1622="","",(Y1623-Y1622)*Z1573)</f>
        <v/>
      </c>
      <c r="Z1624" s="144"/>
      <c r="AA1624" s="569">
        <f>ROUND(IF(Y1624="",0,Y1624*Y4*Z1573+Y1624*AA4*Z1573),0)</f>
        <v>0</v>
      </c>
      <c r="AB1624" s="520">
        <f>ROUND(IF(AB1623="",0,AB1623*Y4*Z1573+AB1623*AA4*Z1573),0)</f>
        <v>0</v>
      </c>
      <c r="AC1624" s="68" t="s">
        <v>18</v>
      </c>
      <c r="AD1624" s="10" t="str">
        <f>IF(AD1622="","",(AD1623-AD1622)*AE1573)</f>
        <v/>
      </c>
      <c r="AE1624" s="144"/>
      <c r="AF1624" s="569">
        <f>ROUND(IF(AD1624="",0,AD1624*AD4*AE1573+AD1624*AF4*AE1573),0)</f>
        <v>0</v>
      </c>
      <c r="AG1624" s="520">
        <f>ROUND(IF(AG1623="",0,AG1623*AD4*AE1573+AG1623*AF4*AE1573),0)</f>
        <v>0</v>
      </c>
      <c r="AH1624" s="68" t="s">
        <v>18</v>
      </c>
      <c r="AI1624" s="10" t="str">
        <f>IF(AI1622="","",(AI1623-AI1622)*AJ1573)</f>
        <v/>
      </c>
      <c r="AJ1624" s="144"/>
      <c r="AK1624" s="569">
        <f>ROUND(IF(AI1624="",0,AI1624*AI4*AJ1573+AI1624*AK4*AJ1573),0)</f>
        <v>0</v>
      </c>
      <c r="AL1624" s="520">
        <f>ROUND(IF(AL1623="",0,AL1623*AI4*AJ1573+AL1623*AK4*AJ1573),0)</f>
        <v>0</v>
      </c>
      <c r="AM1624" s="68" t="s">
        <v>18</v>
      </c>
      <c r="AN1624" s="10" t="str">
        <f>IF(AN1622="","",(AN1623-AN1622)*AO1573)</f>
        <v/>
      </c>
      <c r="AO1624" s="144"/>
      <c r="AP1624" s="569">
        <f>ROUND(IF(AN1624="",0,AN1624*AN4*AO1573+AN1624*AP4*AO1573),0)</f>
        <v>0</v>
      </c>
      <c r="AQ1624" s="520">
        <f>ROUND(IF(AQ1623="",0,AQ1623*AN4*AO1573+AQ1623*AP4*AO1573),0)</f>
        <v>0</v>
      </c>
      <c r="AR1624" s="68" t="s">
        <v>18</v>
      </c>
      <c r="AS1624" s="10" t="str">
        <f>IF(AS1622="","",(AS1623-AS1622)*AT1573)</f>
        <v/>
      </c>
      <c r="AT1624" s="144"/>
      <c r="AU1624" s="569">
        <f>ROUND(IF(AS1624="",0,AS1624*AS4*AT1573+AS1624*AU4*AT1573),0)</f>
        <v>0</v>
      </c>
      <c r="AV1624" s="520">
        <f>ROUND(IF(AV1623="",0,AV1623*AS4*AT1573+AV1623*AU4*AT1573),0)</f>
        <v>0</v>
      </c>
      <c r="AW1624" s="68" t="s">
        <v>18</v>
      </c>
      <c r="AX1624" s="10" t="str">
        <f>IF(AX1622="","",(AX1623-AX1622)*AY1573)</f>
        <v/>
      </c>
      <c r="AY1624" s="144"/>
      <c r="AZ1624" s="569">
        <f>ROUND(IF(AX1624="",0,AX1624*AX4*AY1573+AX1624*AZ4*AY1573),0)</f>
        <v>0</v>
      </c>
      <c r="BA1624" s="520">
        <f>ROUND(IF(BA1623="",0,BA1623*AX4*AY1573+BA1623*AZ4*AY1573),0)</f>
        <v>0</v>
      </c>
      <c r="BB1624" s="68" t="s">
        <v>18</v>
      </c>
      <c r="BC1624" s="10" t="str">
        <f>IF(BC1622="","",(BC1623-BC1622)*BD1573)</f>
        <v/>
      </c>
      <c r="BD1624" s="144"/>
      <c r="BE1624" s="569">
        <f>ROUND(IF(BC1624="",0,BC1624*BC4*BD1573+BC1624*BE4*BD1573),0)</f>
        <v>0</v>
      </c>
      <c r="BF1624" s="520">
        <f>ROUND(IF(BF1623="",0,BF1623*BC4*BD1573+BF1623*BE4*BD1573),0)</f>
        <v>0</v>
      </c>
      <c r="BG1624" s="68" t="s">
        <v>18</v>
      </c>
      <c r="BH1624" s="10" t="str">
        <f>IF(BH1622="","",(BH1623-BH1622)*BI1573)</f>
        <v/>
      </c>
      <c r="BI1624" s="144"/>
      <c r="BJ1624" s="569">
        <f>ROUND(IF(BH1624="",0,BH1624*BH4*BI1573+BH1624*BJ4*BI1573),0)</f>
        <v>0</v>
      </c>
      <c r="BK1624" s="520">
        <f>ROUND(IF(BK1623="",0,BK1623*BH4*BI1573+BK1623*BJ4*BI1573),0)</f>
        <v>0</v>
      </c>
      <c r="BL1624" s="1200" t="s">
        <v>18</v>
      </c>
      <c r="BM1624" s="760"/>
      <c r="BN1624" s="144"/>
      <c r="BO1624" s="565">
        <f>ROUND((BO1617*$BM$4+BO1617*$BO$4),0)</f>
        <v>0</v>
      </c>
      <c r="BP1624" s="567">
        <f>ROUND((BP1617*BM4+BP1617*BO4),0)</f>
        <v>0</v>
      </c>
      <c r="BQ1624" s="1200" t="s">
        <v>18</v>
      </c>
      <c r="BR1624" s="760"/>
      <c r="BS1624" s="144"/>
      <c r="BT1624" s="565">
        <f>ROUND((BT1617*$BR$4+BT1617*$BT$4),0)</f>
        <v>0</v>
      </c>
      <c r="BU1624" s="567">
        <f>ROUND((BU1617*BR4+BU1617*BT4),0)</f>
        <v>0</v>
      </c>
      <c r="BV1624" s="1200" t="s">
        <v>18</v>
      </c>
      <c r="BW1624" s="760"/>
      <c r="BX1624" s="144"/>
      <c r="BY1624" s="565">
        <f>ROUND((BY1617*$BW$4+BY1617*$BY$4),0)</f>
        <v>0</v>
      </c>
      <c r="BZ1624" s="567">
        <f>ROUND((BZ1617*BW4+BZ1617*BY4),0)</f>
        <v>0</v>
      </c>
      <c r="CA1624" s="296"/>
      <c r="CB1624" s="414">
        <f>BZ1624+BU1624+BP1624</f>
        <v>0</v>
      </c>
      <c r="CC1624" s="699">
        <f>BK1624+BF1624+BA1624+AV1624+AQ1624+AL1624+AG1624+AB1624+W1624+R1624</f>
        <v>0</v>
      </c>
    </row>
    <row r="1625" spans="1:81" ht="18" customHeight="1">
      <c r="A1625" s="1180"/>
      <c r="B1625" s="1130"/>
      <c r="C1625" s="1131"/>
      <c r="D1625" s="68" t="s">
        <v>103</v>
      </c>
      <c r="E1625" s="510" t="s">
        <v>23</v>
      </c>
      <c r="F1625" s="496"/>
      <c r="G1625" s="569">
        <f>ROUND(IF(E1625="対象外",0,E1624*E5*F1573),0)</f>
        <v>0</v>
      </c>
      <c r="H1625" s="450"/>
      <c r="I1625" s="68" t="s">
        <v>103</v>
      </c>
      <c r="J1625" s="510" t="s">
        <v>23</v>
      </c>
      <c r="K1625" s="496"/>
      <c r="L1625" s="569">
        <f>ROUND(IF(J1625="対象外",0,J1624*J5*K1573),0)</f>
        <v>0</v>
      </c>
      <c r="M1625" s="450"/>
      <c r="N1625" s="68" t="s">
        <v>103</v>
      </c>
      <c r="O1625" s="510" t="s">
        <v>23</v>
      </c>
      <c r="P1625" s="496"/>
      <c r="Q1625" s="569">
        <f>ROUND(IF(O1625="対象外",0,O1624*O5*P1573),0)</f>
        <v>0</v>
      </c>
      <c r="R1625" s="520">
        <f>ROUND(IF(OR(O1625="対象外",R1623=""),0,R1623*P1573*O5),0)</f>
        <v>0</v>
      </c>
      <c r="S1625" s="68" t="s">
        <v>103</v>
      </c>
      <c r="T1625" s="510" t="s">
        <v>115</v>
      </c>
      <c r="U1625" s="496"/>
      <c r="V1625" s="569">
        <f>ROUND(IF(T1625="対象外",0,T1624*T5*U1573),0)</f>
        <v>0</v>
      </c>
      <c r="W1625" s="520">
        <f>ROUND(IF(OR(T1625="対象外",W1623=""),0,W1623*U1573*T5),0)</f>
        <v>0</v>
      </c>
      <c r="X1625" s="68" t="s">
        <v>103</v>
      </c>
      <c r="Y1625" s="510" t="s">
        <v>115</v>
      </c>
      <c r="Z1625" s="496"/>
      <c r="AA1625" s="569">
        <f>ROUND(IF(Y1625="対象外",0,Y1624*Y5*Z1573),0)</f>
        <v>0</v>
      </c>
      <c r="AB1625" s="520">
        <f>ROUND(IF(OR(Y1625="対象外",AB1623=""),0,AB1623*Z1573*Y5),0)</f>
        <v>0</v>
      </c>
      <c r="AC1625" s="68" t="s">
        <v>103</v>
      </c>
      <c r="AD1625" s="510" t="s">
        <v>115</v>
      </c>
      <c r="AE1625" s="496"/>
      <c r="AF1625" s="569">
        <f>ROUND(IF(AD1625="対象外",0,AD1624*AD5*AE1573),0)</f>
        <v>0</v>
      </c>
      <c r="AG1625" s="520">
        <f>ROUND(IF(OR(AD1625="対象外",AG1623=""),0,AG1623*AE1573*AD5),0)</f>
        <v>0</v>
      </c>
      <c r="AH1625" s="68" t="s">
        <v>103</v>
      </c>
      <c r="AI1625" s="510" t="s">
        <v>115</v>
      </c>
      <c r="AJ1625" s="496"/>
      <c r="AK1625" s="569">
        <f>ROUND(IF(AI1625="対象外",0,AI1624*AI5*AJ1573),0)</f>
        <v>0</v>
      </c>
      <c r="AL1625" s="520">
        <f>ROUND(IF(OR(AI1625="対象外",AL1623=""),0,AL1623*AJ1573*AI5),0)</f>
        <v>0</v>
      </c>
      <c r="AM1625" s="68" t="s">
        <v>103</v>
      </c>
      <c r="AN1625" s="510" t="s">
        <v>115</v>
      </c>
      <c r="AO1625" s="496"/>
      <c r="AP1625" s="569">
        <f>ROUND(IF(AN1625="対象外",0,AN1624*AN5*AO1573),0)</f>
        <v>0</v>
      </c>
      <c r="AQ1625" s="520">
        <f>ROUND(IF(OR(AN1625="対象外",AQ1623=""),0,AQ1623*AO1573*AN5),0)</f>
        <v>0</v>
      </c>
      <c r="AR1625" s="68" t="s">
        <v>103</v>
      </c>
      <c r="AS1625" s="510" t="s">
        <v>115</v>
      </c>
      <c r="AT1625" s="496"/>
      <c r="AU1625" s="569">
        <f>ROUND(IF(AS1625="対象外",0,AS1624*AS5*AT1573),0)</f>
        <v>0</v>
      </c>
      <c r="AV1625" s="520">
        <f>ROUND(IF(OR(AS1625="対象外",AV1623=""),0,AV1623*AT1573*AS5),0)</f>
        <v>0</v>
      </c>
      <c r="AW1625" s="68" t="s">
        <v>103</v>
      </c>
      <c r="AX1625" s="510" t="s">
        <v>115</v>
      </c>
      <c r="AY1625" s="496"/>
      <c r="AZ1625" s="569">
        <f>ROUND(IF(AX1625="対象外",0,AX1624*AX5*AY1573),0)</f>
        <v>0</v>
      </c>
      <c r="BA1625" s="520">
        <f>ROUND(IF(OR(AX1625="対象外",BA1623=""),0,BA1623*AY1573*AX5),0)</f>
        <v>0</v>
      </c>
      <c r="BB1625" s="68" t="s">
        <v>103</v>
      </c>
      <c r="BC1625" s="510" t="s">
        <v>115</v>
      </c>
      <c r="BD1625" s="496"/>
      <c r="BE1625" s="569">
        <f>ROUND(IF(BC1625="対象外",0,BC1624*BC5*BD1573),0)</f>
        <v>0</v>
      </c>
      <c r="BF1625" s="520">
        <f>ROUND(IF(OR(BC1625="対象外",BF1623=""),0,BF1623*BD1573*BC5),0)</f>
        <v>0</v>
      </c>
      <c r="BG1625" s="68" t="s">
        <v>103</v>
      </c>
      <c r="BH1625" s="510" t="s">
        <v>115</v>
      </c>
      <c r="BI1625" s="496"/>
      <c r="BJ1625" s="569">
        <f>ROUND(IF(BH1625="対象外",0,BH1624*BH5*BI1573),0)</f>
        <v>0</v>
      </c>
      <c r="BK1625" s="520">
        <f>ROUND(IF(OR(BH1625="対象外",BK1623=""),0,BK1623*BI1573*BH5),0)</f>
        <v>0</v>
      </c>
      <c r="BL1625" s="68" t="s">
        <v>103</v>
      </c>
      <c r="BM1625" s="510" t="s">
        <v>115</v>
      </c>
      <c r="BN1625" s="496"/>
      <c r="BO1625" s="565">
        <f>ROUND(IF(BM1625="対象",BO1617*$BM$5,0),0)</f>
        <v>0</v>
      </c>
      <c r="BP1625" s="567">
        <f>ROUND(IF(BM1625="対象外",0,BP1617*BM5),0)</f>
        <v>0</v>
      </c>
      <c r="BQ1625" s="68" t="s">
        <v>103</v>
      </c>
      <c r="BR1625" s="510" t="s">
        <v>115</v>
      </c>
      <c r="BS1625" s="496"/>
      <c r="BT1625" s="565">
        <f>ROUND(IF(BR1625="対象",BT1617*$BR$5,0),0)</f>
        <v>0</v>
      </c>
      <c r="BU1625" s="567">
        <f>ROUND(IF(BR1625="対象外",0,BU1617*BR5),0)</f>
        <v>0</v>
      </c>
      <c r="BV1625" s="68" t="s">
        <v>103</v>
      </c>
      <c r="BW1625" s="510" t="s">
        <v>115</v>
      </c>
      <c r="BX1625" s="496"/>
      <c r="BY1625" s="565">
        <f>ROUND(IF(BW1625="対象",BY1617*$BW$5,0),0)</f>
        <v>0</v>
      </c>
      <c r="BZ1625" s="567">
        <f>ROUND(IF(BW1625="対象外",0,BZ1617*BW5),0)</f>
        <v>0</v>
      </c>
      <c r="CA1625" s="296"/>
      <c r="CB1625" s="414">
        <f>BZ1625+BU1625+BP1625</f>
        <v>0</v>
      </c>
      <c r="CC1625" s="700">
        <f>BK1625+BF1625+BA1625+AV1625+AQ1625+AL1625+AG1625+AB1625+W1625+R1625</f>
        <v>0</v>
      </c>
    </row>
    <row r="1626" spans="1:81" ht="18" customHeight="1">
      <c r="A1626" s="1180"/>
      <c r="B1626" s="1130"/>
      <c r="C1626" s="1131"/>
      <c r="D1626" s="69" t="s">
        <v>102</v>
      </c>
      <c r="E1626" s="30"/>
      <c r="F1626" s="496"/>
      <c r="G1626" s="569">
        <f>ROUND(G1617*E3,0)</f>
        <v>60</v>
      </c>
      <c r="H1626" s="450"/>
      <c r="I1626" s="69" t="s">
        <v>102</v>
      </c>
      <c r="J1626" s="30"/>
      <c r="K1626" s="496"/>
      <c r="L1626" s="569">
        <f>ROUND(L1617*J3,0)</f>
        <v>61</v>
      </c>
      <c r="M1626" s="450"/>
      <c r="N1626" s="69" t="s">
        <v>102</v>
      </c>
      <c r="O1626" s="30"/>
      <c r="P1626" s="496"/>
      <c r="Q1626" s="569">
        <f>ROUND(Q1617*O3,0)</f>
        <v>23</v>
      </c>
      <c r="R1626" s="571">
        <f>ROUND(R1617*O3,0)</f>
        <v>5</v>
      </c>
      <c r="S1626" s="69" t="s">
        <v>102</v>
      </c>
      <c r="T1626" s="30"/>
      <c r="U1626" s="496"/>
      <c r="V1626" s="569">
        <f>ROUND(V1617*T3,0)</f>
        <v>0</v>
      </c>
      <c r="W1626" s="571">
        <f>ROUND(W1617*T3,0)</f>
        <v>0</v>
      </c>
      <c r="X1626" s="69" t="s">
        <v>102</v>
      </c>
      <c r="Y1626" s="30"/>
      <c r="Z1626" s="496"/>
      <c r="AA1626" s="569">
        <f>ROUND(AA1617*Y3,0)</f>
        <v>0</v>
      </c>
      <c r="AB1626" s="571">
        <f>ROUND(AB1617*Y3,0)</f>
        <v>0</v>
      </c>
      <c r="AC1626" s="69" t="s">
        <v>102</v>
      </c>
      <c r="AD1626" s="30"/>
      <c r="AE1626" s="496"/>
      <c r="AF1626" s="569">
        <f>ROUND(AF1617*AD3,0)</f>
        <v>0</v>
      </c>
      <c r="AG1626" s="571">
        <f>ROUND(AG1617*AD3,0)</f>
        <v>0</v>
      </c>
      <c r="AH1626" s="69" t="s">
        <v>102</v>
      </c>
      <c r="AI1626" s="30"/>
      <c r="AJ1626" s="496"/>
      <c r="AK1626" s="569">
        <f>ROUND(AK1617*AI3,0)</f>
        <v>0</v>
      </c>
      <c r="AL1626" s="571">
        <f>ROUND(AL1617*AI3,0)</f>
        <v>0</v>
      </c>
      <c r="AM1626" s="69" t="s">
        <v>102</v>
      </c>
      <c r="AN1626" s="30"/>
      <c r="AO1626" s="496"/>
      <c r="AP1626" s="569">
        <f>ROUND(AP1617*AN3,0)</f>
        <v>0</v>
      </c>
      <c r="AQ1626" s="571">
        <f>ROUND(AQ1617*AN3,0)</f>
        <v>0</v>
      </c>
      <c r="AR1626" s="69" t="s">
        <v>102</v>
      </c>
      <c r="AS1626" s="30"/>
      <c r="AT1626" s="496"/>
      <c r="AU1626" s="569">
        <f>ROUND(AU1617*AS3,0)</f>
        <v>0</v>
      </c>
      <c r="AV1626" s="571">
        <f>ROUND(AV1617*AS3,0)</f>
        <v>0</v>
      </c>
      <c r="AW1626" s="69" t="s">
        <v>102</v>
      </c>
      <c r="AX1626" s="30"/>
      <c r="AY1626" s="496"/>
      <c r="AZ1626" s="569">
        <f>ROUND(AZ1617*AX3,0)</f>
        <v>0</v>
      </c>
      <c r="BA1626" s="571">
        <f>ROUND(BA1617*AX3,0)</f>
        <v>0</v>
      </c>
      <c r="BB1626" s="69" t="s">
        <v>102</v>
      </c>
      <c r="BC1626" s="30"/>
      <c r="BD1626" s="496"/>
      <c r="BE1626" s="569">
        <f>ROUNDDOWN(BE1617*BC3,0)</f>
        <v>0</v>
      </c>
      <c r="BF1626" s="571">
        <f>ROUND(BF1617*BC3,0)</f>
        <v>0</v>
      </c>
      <c r="BG1626" s="69" t="s">
        <v>102</v>
      </c>
      <c r="BH1626" s="30"/>
      <c r="BI1626" s="496"/>
      <c r="BJ1626" s="569">
        <f>ROUNDDOWN(BJ1617*BH3,0)</f>
        <v>0</v>
      </c>
      <c r="BK1626" s="571">
        <f>ROUND(BK1617*BH3,0)</f>
        <v>0</v>
      </c>
      <c r="BL1626" s="69" t="s">
        <v>102</v>
      </c>
      <c r="BM1626" s="30"/>
      <c r="BN1626" s="496"/>
      <c r="BO1626" s="565">
        <f>ROUND(BO1617*$BM$3,0)</f>
        <v>0</v>
      </c>
      <c r="BP1626" s="567">
        <f>ROUND(BP1617*BM3,0)</f>
        <v>0</v>
      </c>
      <c r="BQ1626" s="69" t="s">
        <v>102</v>
      </c>
      <c r="BR1626" s="30"/>
      <c r="BS1626" s="496"/>
      <c r="BT1626" s="565">
        <f>ROUND(BT1617*$BR$3,0)</f>
        <v>0</v>
      </c>
      <c r="BU1626" s="567">
        <f>ROUND(BU1617*BR3,0)</f>
        <v>0</v>
      </c>
      <c r="BV1626" s="69" t="s">
        <v>102</v>
      </c>
      <c r="BW1626" s="30"/>
      <c r="BX1626" s="496"/>
      <c r="BY1626" s="565">
        <f>ROUND(BY1617*$BW$3,0)</f>
        <v>0</v>
      </c>
      <c r="BZ1626" s="567">
        <f>ROUND(BZ1617*BW3,0)</f>
        <v>0</v>
      </c>
      <c r="CA1626" s="297"/>
      <c r="CB1626" s="414">
        <f>BZ1626+BU1626+BP1626</f>
        <v>0</v>
      </c>
      <c r="CC1626" s="699">
        <f>BK1626+BF1626+BA1626+AV1626+AQ1626+AL1626+AG1626+AB1626+W1626+R1626</f>
        <v>5</v>
      </c>
    </row>
    <row r="1627" spans="1:81" ht="18" customHeight="1" thickBot="1">
      <c r="A1627" s="1180"/>
      <c r="B1627" s="1132"/>
      <c r="C1627" s="1133"/>
      <c r="D1627" s="70" t="s">
        <v>101</v>
      </c>
      <c r="E1627" s="511" t="s">
        <v>23</v>
      </c>
      <c r="F1627" s="497"/>
      <c r="G1627" s="570">
        <f>ROUND(IF(E1627="対象外",0,G1617*G3),0)</f>
        <v>190</v>
      </c>
      <c r="H1627" s="451"/>
      <c r="I1627" s="70" t="s">
        <v>101</v>
      </c>
      <c r="J1627" s="511" t="s">
        <v>23</v>
      </c>
      <c r="K1627" s="497"/>
      <c r="L1627" s="570">
        <f>ROUND(IF(J1627="対象外",0,L1617*L3),0)</f>
        <v>191</v>
      </c>
      <c r="M1627" s="451"/>
      <c r="N1627" s="70" t="s">
        <v>101</v>
      </c>
      <c r="O1627" s="511" t="s">
        <v>23</v>
      </c>
      <c r="P1627" s="497"/>
      <c r="Q1627" s="570">
        <f>ROUND(IF(O1627="対象外",0,Q1617*Q3),0)</f>
        <v>72</v>
      </c>
      <c r="R1627" s="572">
        <f>ROUND(IF(O1627="対象外",0,R1617*Q3),0)</f>
        <v>14</v>
      </c>
      <c r="S1627" s="70" t="s">
        <v>101</v>
      </c>
      <c r="T1627" s="511" t="s">
        <v>115</v>
      </c>
      <c r="U1627" s="497"/>
      <c r="V1627" s="570">
        <f>ROUND(IF(T1627="対象外",0,V1617*V3),0)</f>
        <v>0</v>
      </c>
      <c r="W1627" s="572">
        <f>ROUND(IF(T1627="対象外",0,W1617*V3),0)</f>
        <v>0</v>
      </c>
      <c r="X1627" s="70" t="s">
        <v>101</v>
      </c>
      <c r="Y1627" s="511" t="s">
        <v>115</v>
      </c>
      <c r="Z1627" s="497"/>
      <c r="AA1627" s="570">
        <f>ROUND(IF(Y1627="対象外",0,AA1617*AA3),0)</f>
        <v>0</v>
      </c>
      <c r="AB1627" s="572">
        <f>ROUND(IF(Y1627="対象外",0,AB1617*AA3),0)</f>
        <v>0</v>
      </c>
      <c r="AC1627" s="70" t="s">
        <v>101</v>
      </c>
      <c r="AD1627" s="511" t="s">
        <v>115</v>
      </c>
      <c r="AE1627" s="497"/>
      <c r="AF1627" s="570">
        <f>ROUND(IF(AD1627="対象外",0,AF1617*AF3),0)</f>
        <v>0</v>
      </c>
      <c r="AG1627" s="572">
        <f>ROUND(IF(AD1627="対象外",0,AG1617*AF3),0)</f>
        <v>0</v>
      </c>
      <c r="AH1627" s="70" t="s">
        <v>101</v>
      </c>
      <c r="AI1627" s="511" t="s">
        <v>115</v>
      </c>
      <c r="AJ1627" s="497"/>
      <c r="AK1627" s="570">
        <f>ROUND(IF(AI1627="対象外",0,AK1617*AK3),0)</f>
        <v>0</v>
      </c>
      <c r="AL1627" s="572">
        <f>ROUND(IF(AI1627="対象外",0,AL1617*AK3),0)</f>
        <v>0</v>
      </c>
      <c r="AM1627" s="70" t="s">
        <v>101</v>
      </c>
      <c r="AN1627" s="511" t="s">
        <v>115</v>
      </c>
      <c r="AO1627" s="497"/>
      <c r="AP1627" s="570">
        <f>ROUND(IF(AN1627="対象外",0,AP1617*AP3),0)</f>
        <v>0</v>
      </c>
      <c r="AQ1627" s="572">
        <f>ROUND(IF(AN1627="対象外",0,AQ1617*AP3),0)</f>
        <v>0</v>
      </c>
      <c r="AR1627" s="70" t="s">
        <v>101</v>
      </c>
      <c r="AS1627" s="511" t="s">
        <v>115</v>
      </c>
      <c r="AT1627" s="497"/>
      <c r="AU1627" s="570">
        <f>ROUND(IF(AS1627="対象外",0,AU1617*AU3),0)</f>
        <v>0</v>
      </c>
      <c r="AV1627" s="572">
        <f>ROUND(IF(AS1627="対象外",0,AV1617*AU3),0)</f>
        <v>0</v>
      </c>
      <c r="AW1627" s="70" t="s">
        <v>101</v>
      </c>
      <c r="AX1627" s="511" t="s">
        <v>115</v>
      </c>
      <c r="AY1627" s="497"/>
      <c r="AZ1627" s="570">
        <f>ROUND(IF(AX1627="対象外",0,AZ1617*AZ3),0)</f>
        <v>0</v>
      </c>
      <c r="BA1627" s="572">
        <f>ROUND(IF(AX1627="対象外",0,BA1617*AZ3),0)</f>
        <v>0</v>
      </c>
      <c r="BB1627" s="70" t="s">
        <v>101</v>
      </c>
      <c r="BC1627" s="511" t="s">
        <v>115</v>
      </c>
      <c r="BD1627" s="497"/>
      <c r="BE1627" s="570">
        <f>ROUNDDOWN(IF(BC1627="対象外",0,BE1617*BE3),0)</f>
        <v>0</v>
      </c>
      <c r="BF1627" s="572">
        <f>ROUND(IF(BC1627="対象外",0,BF1617*BE3),0)</f>
        <v>0</v>
      </c>
      <c r="BG1627" s="70" t="s">
        <v>101</v>
      </c>
      <c r="BH1627" s="511" t="s">
        <v>115</v>
      </c>
      <c r="BI1627" s="497"/>
      <c r="BJ1627" s="570">
        <f>ROUNDDOWN(IF(BH1627="対象外",0,BJ1617*BJ3),0)</f>
        <v>0</v>
      </c>
      <c r="BK1627" s="572">
        <f>ROUND(IF(BH1627="対象外",0,BK1617*BJ3),0)</f>
        <v>0</v>
      </c>
      <c r="BL1627" s="70" t="s">
        <v>101</v>
      </c>
      <c r="BM1627" s="511" t="s">
        <v>115</v>
      </c>
      <c r="BN1627" s="497"/>
      <c r="BO1627" s="566">
        <f>ROUND(IF(BM1627="対象",BO1617*$BO$3,0),0)</f>
        <v>0</v>
      </c>
      <c r="BP1627" s="568">
        <f>ROUND(IF(BM1627="対象外",0,BP1617*BO3),0)</f>
        <v>0</v>
      </c>
      <c r="BQ1627" s="70" t="s">
        <v>101</v>
      </c>
      <c r="BR1627" s="511" t="s">
        <v>115</v>
      </c>
      <c r="BS1627" s="497"/>
      <c r="BT1627" s="566">
        <f>ROUND(IF(BR1627="対象",BT1617*$BT$3,0),0)</f>
        <v>0</v>
      </c>
      <c r="BU1627" s="568">
        <f>ROUND(IF(BR1627="対象外",0,BU1617*BT3),0)</f>
        <v>0</v>
      </c>
      <c r="BV1627" s="70" t="s">
        <v>101</v>
      </c>
      <c r="BW1627" s="511" t="s">
        <v>115</v>
      </c>
      <c r="BX1627" s="497"/>
      <c r="BY1627" s="566">
        <f>ROUND(IF(BW1627="対象",BY1617*$BY$3,0),0)</f>
        <v>0</v>
      </c>
      <c r="BZ1627" s="568">
        <f>ROUND(IF(BW1627="対象外",0,BZ1617*BY3),0)</f>
        <v>0</v>
      </c>
      <c r="CA1627" s="298"/>
      <c r="CB1627" s="414">
        <f>BZ1627+BU1627+BP1627</f>
        <v>0</v>
      </c>
      <c r="CC1627" s="701">
        <f>BK1627+BF1627+BA1627+AV1627+AQ1627+AL1627+AG1627+AB1627+W1627+R1627</f>
        <v>14</v>
      </c>
    </row>
    <row r="1628" spans="1:81" ht="18" customHeight="1" thickBot="1">
      <c r="A1628" s="1180"/>
      <c r="B1628" s="1151" t="s">
        <v>65</v>
      </c>
      <c r="C1628" s="1152"/>
      <c r="D1628" s="71" t="s">
        <v>229</v>
      </c>
      <c r="E1628" s="11"/>
      <c r="F1628" s="599">
        <f>G1628</f>
        <v>250</v>
      </c>
      <c r="G1628" s="554">
        <f>SUM(G1624:G1627)</f>
        <v>250</v>
      </c>
      <c r="H1628" s="452"/>
      <c r="I1628" s="71" t="s">
        <v>229</v>
      </c>
      <c r="J1628" s="11"/>
      <c r="K1628" s="599">
        <f>L1628</f>
        <v>252</v>
      </c>
      <c r="L1628" s="554">
        <f>SUM(L1624:L1627)</f>
        <v>252</v>
      </c>
      <c r="M1628" s="452"/>
      <c r="N1628" s="71" t="s">
        <v>229</v>
      </c>
      <c r="O1628" s="462"/>
      <c r="P1628" s="599">
        <f>R1628+Q1628</f>
        <v>114</v>
      </c>
      <c r="Q1628" s="524">
        <f>SUM(Q1624:Q1627)</f>
        <v>95</v>
      </c>
      <c r="R1628" s="525">
        <f>SUM(R1624:R1627)</f>
        <v>19</v>
      </c>
      <c r="S1628" s="71" t="s">
        <v>229</v>
      </c>
      <c r="T1628" s="462"/>
      <c r="U1628" s="599">
        <f>W1628+V1628</f>
        <v>0</v>
      </c>
      <c r="V1628" s="524">
        <f>SUM(V1624:V1627)</f>
        <v>0</v>
      </c>
      <c r="W1628" s="525">
        <f>SUM(W1624:W1627)</f>
        <v>0</v>
      </c>
      <c r="X1628" s="71" t="s">
        <v>229</v>
      </c>
      <c r="Y1628" s="462"/>
      <c r="Z1628" s="599">
        <f>AB1628+AA1628</f>
        <v>0</v>
      </c>
      <c r="AA1628" s="524">
        <f>SUM(AA1624:AA1627)</f>
        <v>0</v>
      </c>
      <c r="AB1628" s="525">
        <f>SUM(AB1624:AB1627)</f>
        <v>0</v>
      </c>
      <c r="AC1628" s="71" t="s">
        <v>229</v>
      </c>
      <c r="AD1628" s="462"/>
      <c r="AE1628" s="599">
        <f>AG1628+AF1628</f>
        <v>0</v>
      </c>
      <c r="AF1628" s="524">
        <f>SUM(AF1624:AF1627)</f>
        <v>0</v>
      </c>
      <c r="AG1628" s="525">
        <f>SUM(AG1624:AG1627)</f>
        <v>0</v>
      </c>
      <c r="AH1628" s="71" t="s">
        <v>229</v>
      </c>
      <c r="AI1628" s="462"/>
      <c r="AJ1628" s="599">
        <f>AL1628+AK1628</f>
        <v>0</v>
      </c>
      <c r="AK1628" s="524">
        <f>SUM(AK1624:AK1627)</f>
        <v>0</v>
      </c>
      <c r="AL1628" s="525">
        <f>SUM(AL1624:AL1627)</f>
        <v>0</v>
      </c>
      <c r="AM1628" s="71" t="s">
        <v>229</v>
      </c>
      <c r="AN1628" s="462"/>
      <c r="AO1628" s="599">
        <f>AQ1628+AP1628</f>
        <v>0</v>
      </c>
      <c r="AP1628" s="524">
        <f>SUM(AP1624:AP1627)</f>
        <v>0</v>
      </c>
      <c r="AQ1628" s="525">
        <f>SUM(AQ1624:AQ1627)</f>
        <v>0</v>
      </c>
      <c r="AR1628" s="71" t="s">
        <v>229</v>
      </c>
      <c r="AS1628" s="462"/>
      <c r="AT1628" s="599">
        <f>AV1628+AU1628</f>
        <v>0</v>
      </c>
      <c r="AU1628" s="524">
        <f>SUM(AU1624:AU1627)</f>
        <v>0</v>
      </c>
      <c r="AV1628" s="525">
        <f>SUM(AV1624:AV1627)</f>
        <v>0</v>
      </c>
      <c r="AW1628" s="71" t="s">
        <v>229</v>
      </c>
      <c r="AX1628" s="462"/>
      <c r="AY1628" s="599">
        <f>BA1628+AZ1628</f>
        <v>0</v>
      </c>
      <c r="AZ1628" s="524">
        <f>SUM(AZ1624:AZ1627)</f>
        <v>0</v>
      </c>
      <c r="BA1628" s="525">
        <f>SUM(BA1624:BA1627)</f>
        <v>0</v>
      </c>
      <c r="BB1628" s="71" t="s">
        <v>229</v>
      </c>
      <c r="BC1628" s="462"/>
      <c r="BD1628" s="599">
        <f>BF1628+BE1628</f>
        <v>0</v>
      </c>
      <c r="BE1628" s="524">
        <f>SUM(BE1624:BE1627)</f>
        <v>0</v>
      </c>
      <c r="BF1628" s="525">
        <f>SUM(BF1624:BF1627)</f>
        <v>0</v>
      </c>
      <c r="BG1628" s="71" t="s">
        <v>229</v>
      </c>
      <c r="BH1628" s="462"/>
      <c r="BI1628" s="599">
        <f>BK1628+BJ1628</f>
        <v>0</v>
      </c>
      <c r="BJ1628" s="524">
        <f>SUM(BJ1624:BJ1627)</f>
        <v>0</v>
      </c>
      <c r="BK1628" s="525">
        <f>SUM(BK1624:BK1627)</f>
        <v>0</v>
      </c>
      <c r="BL1628" s="71" t="s">
        <v>229</v>
      </c>
      <c r="BM1628" s="462"/>
      <c r="BN1628" s="601">
        <f>BP1628+BO1628</f>
        <v>0</v>
      </c>
      <c r="BO1628" s="524">
        <f>SUM(BO1624:BO1627)</f>
        <v>0</v>
      </c>
      <c r="BP1628" s="532">
        <f>SUM(BP1624:BP1627)</f>
        <v>0</v>
      </c>
      <c r="BQ1628" s="71" t="s">
        <v>229</v>
      </c>
      <c r="BR1628" s="462"/>
      <c r="BS1628" s="601">
        <f>BU1628+BT1628</f>
        <v>0</v>
      </c>
      <c r="BT1628" s="524">
        <f>SUM(BT1624:BT1627)</f>
        <v>0</v>
      </c>
      <c r="BU1628" s="532">
        <f>SUM(BU1624:BU1627)</f>
        <v>0</v>
      </c>
      <c r="BV1628" s="71" t="s">
        <v>229</v>
      </c>
      <c r="BW1628" s="462"/>
      <c r="BX1628" s="601">
        <f>BZ1628+BY1628</f>
        <v>0</v>
      </c>
      <c r="BY1628" s="524">
        <f>SUM(BY1624:BY1627)</f>
        <v>0</v>
      </c>
      <c r="BZ1628" s="532">
        <f>SUM(BZ1624:BZ1627)</f>
        <v>0</v>
      </c>
      <c r="CA1628" s="467">
        <f>BX1628+BS1628+BN1628+BI1628+BD1628+AY1628+AT1628+AO1628+AJ1628+AE1628+Z1628+U1628+P1628+K1628+F1628</f>
        <v>616</v>
      </c>
      <c r="CB1628" s="415">
        <f>SUM(CB1624:CB1627)</f>
        <v>0</v>
      </c>
      <c r="CC1628" s="702">
        <f>SUM(CC1624:CC1627)</f>
        <v>19</v>
      </c>
    </row>
    <row r="1629" spans="1:81" ht="18" customHeight="1" thickBot="1">
      <c r="A1629" s="1181"/>
      <c r="B1629" s="1182" t="s">
        <v>66</v>
      </c>
      <c r="C1629" s="1183"/>
      <c r="D1629" s="455" t="s">
        <v>230</v>
      </c>
      <c r="E1629" s="424"/>
      <c r="F1629" s="612">
        <f>G1629</f>
        <v>20250</v>
      </c>
      <c r="G1629" s="560">
        <f>G1628+G1617</f>
        <v>20250</v>
      </c>
      <c r="H1629" s="453"/>
      <c r="I1629" s="455" t="s">
        <v>230</v>
      </c>
      <c r="J1629" s="424"/>
      <c r="K1629" s="612">
        <f>L1629</f>
        <v>20326</v>
      </c>
      <c r="L1629" s="560">
        <f>L1628+L1617</f>
        <v>20326</v>
      </c>
      <c r="M1629" s="453"/>
      <c r="N1629" s="455" t="s">
        <v>230</v>
      </c>
      <c r="O1629" s="463"/>
      <c r="P1629" s="612">
        <f>R1629+Q1629</f>
        <v>9215</v>
      </c>
      <c r="Q1629" s="561">
        <f>Q1628+Q1617</f>
        <v>7679</v>
      </c>
      <c r="R1629" s="562">
        <f>R1628+R1617</f>
        <v>1536</v>
      </c>
      <c r="S1629" s="455" t="s">
        <v>230</v>
      </c>
      <c r="T1629" s="463"/>
      <c r="U1629" s="612">
        <f>W1629+V1629</f>
        <v>0</v>
      </c>
      <c r="V1629" s="561">
        <f>V1628+V1617</f>
        <v>0</v>
      </c>
      <c r="W1629" s="562">
        <f>W1628+W1617</f>
        <v>0</v>
      </c>
      <c r="X1629" s="455" t="s">
        <v>230</v>
      </c>
      <c r="Y1629" s="463"/>
      <c r="Z1629" s="612">
        <f>AB1629+AA1629</f>
        <v>0</v>
      </c>
      <c r="AA1629" s="561">
        <f>AA1628+AA1617</f>
        <v>0</v>
      </c>
      <c r="AB1629" s="562">
        <f>AB1628+AB1617</f>
        <v>0</v>
      </c>
      <c r="AC1629" s="455" t="s">
        <v>230</v>
      </c>
      <c r="AD1629" s="463"/>
      <c r="AE1629" s="612">
        <f>AG1629+AF1629</f>
        <v>0</v>
      </c>
      <c r="AF1629" s="561">
        <f>AF1628+AF1617</f>
        <v>0</v>
      </c>
      <c r="AG1629" s="562">
        <f>AG1628+AG1617</f>
        <v>0</v>
      </c>
      <c r="AH1629" s="455" t="s">
        <v>230</v>
      </c>
      <c r="AI1629" s="463"/>
      <c r="AJ1629" s="612">
        <f>AL1629+AK1629</f>
        <v>0</v>
      </c>
      <c r="AK1629" s="561">
        <f>AK1628+AK1617</f>
        <v>0</v>
      </c>
      <c r="AL1629" s="562">
        <f>AL1628+AL1617</f>
        <v>0</v>
      </c>
      <c r="AM1629" s="455" t="s">
        <v>230</v>
      </c>
      <c r="AN1629" s="463"/>
      <c r="AO1629" s="612">
        <f>AQ1629+AP1629</f>
        <v>0</v>
      </c>
      <c r="AP1629" s="561">
        <f>AP1628+AP1617</f>
        <v>0</v>
      </c>
      <c r="AQ1629" s="562">
        <f>AQ1628+AQ1617</f>
        <v>0</v>
      </c>
      <c r="AR1629" s="455" t="s">
        <v>230</v>
      </c>
      <c r="AS1629" s="463"/>
      <c r="AT1629" s="612">
        <f>AV1629+AU1629</f>
        <v>0</v>
      </c>
      <c r="AU1629" s="561">
        <f>AU1628+AU1617</f>
        <v>0</v>
      </c>
      <c r="AV1629" s="562">
        <f>AV1628+AV1617</f>
        <v>0</v>
      </c>
      <c r="AW1629" s="455" t="s">
        <v>230</v>
      </c>
      <c r="AX1629" s="463"/>
      <c r="AY1629" s="612">
        <f>BA1629+AZ1629</f>
        <v>0</v>
      </c>
      <c r="AZ1629" s="561">
        <f>AZ1628+AZ1617</f>
        <v>0</v>
      </c>
      <c r="BA1629" s="562">
        <f>BA1628+BA1617</f>
        <v>0</v>
      </c>
      <c r="BB1629" s="455" t="s">
        <v>230</v>
      </c>
      <c r="BC1629" s="463"/>
      <c r="BD1629" s="612">
        <f>BF1629+BE1629</f>
        <v>0</v>
      </c>
      <c r="BE1629" s="561">
        <f>BE1628+BE1617</f>
        <v>0</v>
      </c>
      <c r="BF1629" s="562">
        <f>BF1628+BF1617</f>
        <v>0</v>
      </c>
      <c r="BG1629" s="455" t="s">
        <v>230</v>
      </c>
      <c r="BH1629" s="463"/>
      <c r="BI1629" s="612">
        <f>BK1629+BJ1629</f>
        <v>0</v>
      </c>
      <c r="BJ1629" s="561">
        <f>BJ1628+BJ1617</f>
        <v>0</v>
      </c>
      <c r="BK1629" s="562">
        <f>BK1628+BK1617</f>
        <v>0</v>
      </c>
      <c r="BL1629" s="455" t="s">
        <v>230</v>
      </c>
      <c r="BM1629" s="463"/>
      <c r="BN1629" s="615">
        <f>BP1629+BO1629</f>
        <v>0</v>
      </c>
      <c r="BO1629" s="561">
        <f>BO1628+BO1617</f>
        <v>0</v>
      </c>
      <c r="BP1629" s="608">
        <f>BP1628+BP1617</f>
        <v>0</v>
      </c>
      <c r="BQ1629" s="455" t="s">
        <v>230</v>
      </c>
      <c r="BR1629" s="463"/>
      <c r="BS1629" s="615">
        <f>BU1629+BT1629</f>
        <v>0</v>
      </c>
      <c r="BT1629" s="561">
        <f>BT1628+BT1617</f>
        <v>0</v>
      </c>
      <c r="BU1629" s="608">
        <f>BU1628+BU1617</f>
        <v>0</v>
      </c>
      <c r="BV1629" s="455" t="s">
        <v>230</v>
      </c>
      <c r="BW1629" s="463"/>
      <c r="BX1629" s="615">
        <f>BZ1629+BY1629</f>
        <v>0</v>
      </c>
      <c r="BY1629" s="561">
        <f>BY1628+BY1617</f>
        <v>0</v>
      </c>
      <c r="BZ1629" s="608">
        <f>BZ1628+BZ1617</f>
        <v>0</v>
      </c>
      <c r="CA1629" s="704">
        <f>BX1629+BS1629+BN1629+BI1629+BD1629+AY1629+AT1629+AO1629+AJ1629+AE1629+Z1629+U1629+P1629+K1629+F1629</f>
        <v>49791</v>
      </c>
      <c r="CB1629" s="610">
        <f>CB1628+SUM(CC1588:CC1611)</f>
        <v>0</v>
      </c>
      <c r="CC1629" s="705">
        <f>CC1628+SUM(CC1573:CC1587)-CC1612</f>
        <v>1536</v>
      </c>
    </row>
    <row r="1630" spans="1:81" ht="18.600000000000001" thickTop="1"/>
  </sheetData>
  <mergeCells count="14761">
    <mergeCell ref="BV812:BW812"/>
    <mergeCell ref="BV870:BW870"/>
    <mergeCell ref="BV928:BW928"/>
    <mergeCell ref="BV986:BW986"/>
    <mergeCell ref="BV1044:BW1044"/>
    <mergeCell ref="BV1102:BW1102"/>
    <mergeCell ref="BV1160:BW1160"/>
    <mergeCell ref="BV1218:BW1218"/>
    <mergeCell ref="BV1276:BW1276"/>
    <mergeCell ref="BV1334:BW1334"/>
    <mergeCell ref="BV1392:BW1392"/>
    <mergeCell ref="BV1450:BW1450"/>
    <mergeCell ref="BV1508:BW1508"/>
    <mergeCell ref="BV1566:BW1566"/>
    <mergeCell ref="BV1624:BW1624"/>
    <mergeCell ref="BL58:BM58"/>
    <mergeCell ref="BL116:BM116"/>
    <mergeCell ref="BL174:BM174"/>
    <mergeCell ref="BL232:BM232"/>
    <mergeCell ref="BL290:BM290"/>
    <mergeCell ref="BL348:BM348"/>
    <mergeCell ref="BL406:BM406"/>
    <mergeCell ref="BL464:BM464"/>
    <mergeCell ref="BL522:BM522"/>
    <mergeCell ref="BL580:BM580"/>
    <mergeCell ref="BL638:BM638"/>
    <mergeCell ref="BL696:BM696"/>
    <mergeCell ref="BL754:BM754"/>
    <mergeCell ref="BL812:BM812"/>
    <mergeCell ref="BL870:BM870"/>
    <mergeCell ref="BL928:BM928"/>
    <mergeCell ref="BL986:BM986"/>
    <mergeCell ref="BL1044:BM1044"/>
    <mergeCell ref="BL1102:BM1102"/>
    <mergeCell ref="BL1160:BM1160"/>
    <mergeCell ref="BL1218:BM1218"/>
    <mergeCell ref="BL1276:BM1276"/>
    <mergeCell ref="BL1334:BM1334"/>
    <mergeCell ref="BL1392:BM1392"/>
    <mergeCell ref="BL1450:BM1450"/>
    <mergeCell ref="BL1508:BM1508"/>
    <mergeCell ref="BL1566:BM1566"/>
    <mergeCell ref="BL1624:BM1624"/>
    <mergeCell ref="BQ58:BR58"/>
    <mergeCell ref="BV58:BW58"/>
    <mergeCell ref="BQ116:BR116"/>
    <mergeCell ref="BQ174:BR174"/>
    <mergeCell ref="BQ232:BR232"/>
    <mergeCell ref="BQ290:BR290"/>
    <mergeCell ref="BQ348:BR348"/>
    <mergeCell ref="BQ406:BR406"/>
    <mergeCell ref="BQ464:BR464"/>
    <mergeCell ref="BQ522:BR522"/>
    <mergeCell ref="BQ580:BR580"/>
    <mergeCell ref="BQ638:BR638"/>
    <mergeCell ref="BQ696:BR696"/>
    <mergeCell ref="BQ754:BR754"/>
    <mergeCell ref="BQ812:BR812"/>
    <mergeCell ref="BQ870:BR870"/>
    <mergeCell ref="BQ928:BR928"/>
    <mergeCell ref="BU880:BU882"/>
    <mergeCell ref="BS808:BU808"/>
    <mergeCell ref="BU712:BU714"/>
    <mergeCell ref="BU715:BU717"/>
    <mergeCell ref="CA1559:CA1561"/>
    <mergeCell ref="AA1612:AA1615"/>
    <mergeCell ref="AG1559:AG1561"/>
    <mergeCell ref="W1608:W1611"/>
    <mergeCell ref="W1612:W1615"/>
    <mergeCell ref="W1617:W1619"/>
    <mergeCell ref="W1585:W1587"/>
    <mergeCell ref="W1588:W1591"/>
    <mergeCell ref="BQ986:BR986"/>
    <mergeCell ref="BQ1044:BR1044"/>
    <mergeCell ref="BQ1102:BR1102"/>
    <mergeCell ref="BQ1160:BR1160"/>
    <mergeCell ref="BQ1218:BR1218"/>
    <mergeCell ref="BQ1276:BR1276"/>
    <mergeCell ref="BQ1334:BR1334"/>
    <mergeCell ref="BQ1392:BR1392"/>
    <mergeCell ref="BQ1450:BR1450"/>
    <mergeCell ref="BQ1566:BR1566"/>
    <mergeCell ref="BQ1624:BR1624"/>
    <mergeCell ref="BV116:BW116"/>
    <mergeCell ref="BV174:BW174"/>
    <mergeCell ref="BV232:BW232"/>
    <mergeCell ref="BV290:BW290"/>
    <mergeCell ref="BV348:BW348"/>
    <mergeCell ref="BV406:BW406"/>
    <mergeCell ref="BV464:BW464"/>
    <mergeCell ref="BV522:BW522"/>
    <mergeCell ref="BF1542:BF1545"/>
    <mergeCell ref="BE1617:BE1619"/>
    <mergeCell ref="BD1621:BE1621"/>
    <mergeCell ref="AY1621:AZ1621"/>
    <mergeCell ref="AT1621:AU1621"/>
    <mergeCell ref="AO1621:AP1621"/>
    <mergeCell ref="AP1538:AP1541"/>
    <mergeCell ref="AP1542:AP1545"/>
    <mergeCell ref="AP1546:AP1549"/>
    <mergeCell ref="AP1550:AP1553"/>
    <mergeCell ref="AP1554:AP1557"/>
    <mergeCell ref="AP1592:AP1595"/>
    <mergeCell ref="AJ1620:AL1620"/>
    <mergeCell ref="AO1620:AQ1620"/>
    <mergeCell ref="AT1620:AV1620"/>
    <mergeCell ref="AY1620:BA1620"/>
    <mergeCell ref="BS1506:BU1506"/>
    <mergeCell ref="BI1215:BJ1215"/>
    <mergeCell ref="BI1217:BJ1217"/>
    <mergeCell ref="BJ1302:BJ1305"/>
    <mergeCell ref="BJ1306:BJ1309"/>
    <mergeCell ref="BJ1310:BJ1313"/>
    <mergeCell ref="BJ1314:BJ1317"/>
    <mergeCell ref="BJ1318:BJ1321"/>
    <mergeCell ref="AP1360:AP1363"/>
    <mergeCell ref="AP1364:AP1367"/>
    <mergeCell ref="AP1368:AP1371"/>
    <mergeCell ref="AP1372:AP1375"/>
    <mergeCell ref="AP1376:AP1379"/>
    <mergeCell ref="AP1380:AP1383"/>
    <mergeCell ref="AP1385:AP1387"/>
    <mergeCell ref="AO1389:AP1389"/>
    <mergeCell ref="BE1344:BE1346"/>
    <mergeCell ref="BV580:BW580"/>
    <mergeCell ref="BV638:BW638"/>
    <mergeCell ref="BV696:BW696"/>
    <mergeCell ref="BV754:BW754"/>
    <mergeCell ref="Z1448:AB1448"/>
    <mergeCell ref="AE1448:AG1448"/>
    <mergeCell ref="AJ1448:AL1448"/>
    <mergeCell ref="AO1448:AQ1448"/>
    <mergeCell ref="AT1448:AV1448"/>
    <mergeCell ref="AY1448:BA1448"/>
    <mergeCell ref="BD1448:BF1448"/>
    <mergeCell ref="BI1448:BK1448"/>
    <mergeCell ref="BX1504:BZ1504"/>
    <mergeCell ref="CC1554:CC1557"/>
    <mergeCell ref="BX1564:BZ1564"/>
    <mergeCell ref="BS1564:BU1564"/>
    <mergeCell ref="BN1564:BP1564"/>
    <mergeCell ref="P1564:R1564"/>
    <mergeCell ref="U1564:W1564"/>
    <mergeCell ref="Z1564:AB1564"/>
    <mergeCell ref="AE1564:AG1564"/>
    <mergeCell ref="AJ1564:AL1564"/>
    <mergeCell ref="AO1564:AQ1564"/>
    <mergeCell ref="AT1564:AV1564"/>
    <mergeCell ref="AY1564:BA1564"/>
    <mergeCell ref="BD1564:BF1564"/>
    <mergeCell ref="BI1564:BK1564"/>
    <mergeCell ref="P1622:R1622"/>
    <mergeCell ref="U1622:W1622"/>
    <mergeCell ref="Z1622:AB1622"/>
    <mergeCell ref="AE1622:AG1622"/>
    <mergeCell ref="AJ1622:AL1622"/>
    <mergeCell ref="AO1622:AQ1622"/>
    <mergeCell ref="AT1622:AV1622"/>
    <mergeCell ref="AY1622:BA1622"/>
    <mergeCell ref="BD1622:BF1622"/>
    <mergeCell ref="BI1622:BK1622"/>
    <mergeCell ref="BN1622:BP1622"/>
    <mergeCell ref="BS1622:BU1622"/>
    <mergeCell ref="BX1622:BZ1622"/>
    <mergeCell ref="CC1592:CC1595"/>
    <mergeCell ref="CC1596:CC1599"/>
    <mergeCell ref="CC1600:CC1603"/>
    <mergeCell ref="CC1604:CC1607"/>
    <mergeCell ref="CC1608:CC1611"/>
    <mergeCell ref="CC1612:CC1615"/>
    <mergeCell ref="BJ1612:BJ1615"/>
    <mergeCell ref="BY1585:BY1587"/>
    <mergeCell ref="BZ1554:BZ1557"/>
    <mergeCell ref="BZ1559:BZ1561"/>
    <mergeCell ref="BZ1573:BZ1575"/>
    <mergeCell ref="BZ1576:BZ1578"/>
    <mergeCell ref="BZ1579:BZ1581"/>
    <mergeCell ref="BX1621:BY1621"/>
    <mergeCell ref="BS1621:BT1621"/>
    <mergeCell ref="BI1621:BJ1621"/>
    <mergeCell ref="BY1573:BY1575"/>
    <mergeCell ref="BY1576:BY1578"/>
    <mergeCell ref="BY1579:BY1581"/>
    <mergeCell ref="CA1596:CA1599"/>
    <mergeCell ref="BD1620:BF1620"/>
    <mergeCell ref="BJ1596:BJ1599"/>
    <mergeCell ref="BJ1600:BJ1603"/>
    <mergeCell ref="BJ1604:BJ1607"/>
    <mergeCell ref="BX1563:BY1563"/>
    <mergeCell ref="BX1562:BZ1562"/>
    <mergeCell ref="Z1621:AA1621"/>
    <mergeCell ref="BI1620:BK1620"/>
    <mergeCell ref="AO1390:AQ1390"/>
    <mergeCell ref="AT1390:AV1390"/>
    <mergeCell ref="AY1390:BA1390"/>
    <mergeCell ref="BD1390:BF1390"/>
    <mergeCell ref="BI1390:BK1390"/>
    <mergeCell ref="AO1331:AP1331"/>
    <mergeCell ref="AP1344:AP1346"/>
    <mergeCell ref="AP1347:AP1349"/>
    <mergeCell ref="AP1350:AP1352"/>
    <mergeCell ref="AP1353:AP1355"/>
    <mergeCell ref="AP1356:AP1359"/>
    <mergeCell ref="BX1506:BZ1506"/>
    <mergeCell ref="P1506:R1506"/>
    <mergeCell ref="U1506:W1506"/>
    <mergeCell ref="Z1506:AB1506"/>
    <mergeCell ref="AE1506:AG1506"/>
    <mergeCell ref="AJ1506:AL1506"/>
    <mergeCell ref="AO1506:AQ1506"/>
    <mergeCell ref="AT1506:AV1506"/>
    <mergeCell ref="AY1506:BA1506"/>
    <mergeCell ref="BD1506:BF1506"/>
    <mergeCell ref="BI1506:BK1506"/>
    <mergeCell ref="Z1447:AA1447"/>
    <mergeCell ref="Z1449:AA1449"/>
    <mergeCell ref="Z1457:Z1499"/>
    <mergeCell ref="AA1457:AA1459"/>
    <mergeCell ref="AA1443:AA1445"/>
    <mergeCell ref="Z1504:AB1504"/>
    <mergeCell ref="V1443:V1445"/>
    <mergeCell ref="U1447:V1447"/>
    <mergeCell ref="U1449:V1449"/>
    <mergeCell ref="U1457:U1499"/>
    <mergeCell ref="V1501:V1503"/>
    <mergeCell ref="U1505:V1505"/>
    <mergeCell ref="W1438:W1441"/>
    <mergeCell ref="W1443:W1445"/>
    <mergeCell ref="W1463:W1465"/>
    <mergeCell ref="W1466:W1468"/>
    <mergeCell ref="W1469:W1471"/>
    <mergeCell ref="W1472:W1475"/>
    <mergeCell ref="W1476:W1479"/>
    <mergeCell ref="W1496:W1499"/>
    <mergeCell ref="Q1469:Q1471"/>
    <mergeCell ref="Q1472:Q1475"/>
    <mergeCell ref="Q1476:Q1479"/>
    <mergeCell ref="Q1480:Q1483"/>
    <mergeCell ref="Q1484:Q1487"/>
    <mergeCell ref="BN1447:BO1447"/>
    <mergeCell ref="AY1504:BA1504"/>
    <mergeCell ref="BA1457:BA1459"/>
    <mergeCell ref="BA1460:BA1462"/>
    <mergeCell ref="BA1463:BA1465"/>
    <mergeCell ref="BA1466:BA1468"/>
    <mergeCell ref="BA1469:BA1471"/>
    <mergeCell ref="BA1472:BA1475"/>
    <mergeCell ref="BA1476:BA1479"/>
    <mergeCell ref="BA1480:BA1483"/>
    <mergeCell ref="BA1484:BA1487"/>
    <mergeCell ref="BA1488:BA1491"/>
    <mergeCell ref="BA1492:BA1495"/>
    <mergeCell ref="BA1496:BA1499"/>
    <mergeCell ref="BA1501:BA1503"/>
    <mergeCell ref="AB1443:AB1445"/>
    <mergeCell ref="AB1463:AB1465"/>
    <mergeCell ref="AO1332:AQ1332"/>
    <mergeCell ref="AT1332:AV1332"/>
    <mergeCell ref="AY1332:BA1332"/>
    <mergeCell ref="BD1332:BF1332"/>
    <mergeCell ref="BI1332:BK1332"/>
    <mergeCell ref="BI1331:BJ1331"/>
    <mergeCell ref="BI1333:BJ1333"/>
    <mergeCell ref="BI1341:BI1383"/>
    <mergeCell ref="BJ1341:BJ1343"/>
    <mergeCell ref="BJ1344:BJ1346"/>
    <mergeCell ref="BJ1347:BJ1349"/>
    <mergeCell ref="BJ1350:BJ1352"/>
    <mergeCell ref="BJ1353:BJ1355"/>
    <mergeCell ref="BJ1356:BJ1359"/>
    <mergeCell ref="BJ1360:BJ1363"/>
    <mergeCell ref="BJ1364:BJ1367"/>
    <mergeCell ref="BJ1368:BJ1371"/>
    <mergeCell ref="BJ1372:BJ1375"/>
    <mergeCell ref="BJ1376:BJ1379"/>
    <mergeCell ref="BJ1380:BJ1383"/>
    <mergeCell ref="BJ1385:BJ1387"/>
    <mergeCell ref="BI1389:BJ1389"/>
    <mergeCell ref="BI1391:BJ1391"/>
    <mergeCell ref="BI1399:BI1441"/>
    <mergeCell ref="BJ1399:BJ1401"/>
    <mergeCell ref="BJ1402:BJ1404"/>
    <mergeCell ref="BJ1405:BJ1407"/>
    <mergeCell ref="BJ1408:BJ1410"/>
    <mergeCell ref="BJ1411:BJ1413"/>
    <mergeCell ref="BJ1414:BJ1417"/>
    <mergeCell ref="BJ1418:BJ1421"/>
    <mergeCell ref="BJ1422:BJ1425"/>
    <mergeCell ref="BJ1426:BJ1429"/>
    <mergeCell ref="BJ1430:BJ1433"/>
    <mergeCell ref="BJ1434:BJ1437"/>
    <mergeCell ref="BJ1438:BJ1441"/>
    <mergeCell ref="BE1408:BE1410"/>
    <mergeCell ref="BE1411:BE1413"/>
    <mergeCell ref="BE1414:BE1417"/>
    <mergeCell ref="BE1418:BE1421"/>
    <mergeCell ref="BE1422:BE1425"/>
    <mergeCell ref="BE1426:BE1429"/>
    <mergeCell ref="BE1430:BE1433"/>
    <mergeCell ref="BE1434:BE1437"/>
    <mergeCell ref="BE1438:BE1441"/>
    <mergeCell ref="BD1333:BE1333"/>
    <mergeCell ref="BE1347:BE1349"/>
    <mergeCell ref="BE1350:BE1352"/>
    <mergeCell ref="BE1353:BE1355"/>
    <mergeCell ref="BE1356:BE1359"/>
    <mergeCell ref="BE1360:BE1363"/>
    <mergeCell ref="BE1364:BE1367"/>
    <mergeCell ref="BE1368:BE1371"/>
    <mergeCell ref="BE1372:BE1375"/>
    <mergeCell ref="BE1376:BE1379"/>
    <mergeCell ref="BE1380:BE1383"/>
    <mergeCell ref="BF1341:BF1343"/>
    <mergeCell ref="BF1344:BF1346"/>
    <mergeCell ref="AU1350:AU1352"/>
    <mergeCell ref="AU1353:AU1355"/>
    <mergeCell ref="AU1356:AU1359"/>
    <mergeCell ref="AU1360:AU1363"/>
    <mergeCell ref="AU1364:AU1367"/>
    <mergeCell ref="AU1368:AU1371"/>
    <mergeCell ref="CA1292:CA1294"/>
    <mergeCell ref="CC1292:CC1294"/>
    <mergeCell ref="CA1295:CA1297"/>
    <mergeCell ref="CC1295:CC1297"/>
    <mergeCell ref="BN1448:BP1448"/>
    <mergeCell ref="BS1448:BU1448"/>
    <mergeCell ref="BX1448:BZ1448"/>
    <mergeCell ref="BE1443:BE1445"/>
    <mergeCell ref="BD1447:BE1447"/>
    <mergeCell ref="BN1332:BP1332"/>
    <mergeCell ref="AY1331:AZ1331"/>
    <mergeCell ref="AY1333:AZ1333"/>
    <mergeCell ref="AY1341:AY1383"/>
    <mergeCell ref="AZ1341:AZ1343"/>
    <mergeCell ref="BI1225:BI1267"/>
    <mergeCell ref="BJ1225:BJ1227"/>
    <mergeCell ref="BJ1228:BJ1230"/>
    <mergeCell ref="BJ1231:BJ1233"/>
    <mergeCell ref="BJ1234:BJ1236"/>
    <mergeCell ref="BJ1237:BJ1239"/>
    <mergeCell ref="BJ1240:BJ1243"/>
    <mergeCell ref="BJ1244:BJ1247"/>
    <mergeCell ref="BJ1248:BJ1251"/>
    <mergeCell ref="BJ1252:BJ1255"/>
    <mergeCell ref="BJ1256:BJ1259"/>
    <mergeCell ref="BJ1260:BJ1263"/>
    <mergeCell ref="BJ1264:BJ1267"/>
    <mergeCell ref="BJ1269:BJ1271"/>
    <mergeCell ref="BI1273:BJ1273"/>
    <mergeCell ref="BI1275:BJ1275"/>
    <mergeCell ref="BI1283:BI1325"/>
    <mergeCell ref="BJ1283:BJ1285"/>
    <mergeCell ref="BJ1286:BJ1288"/>
    <mergeCell ref="BJ1289:BJ1291"/>
    <mergeCell ref="BJ1292:BJ1294"/>
    <mergeCell ref="BJ1295:BJ1297"/>
    <mergeCell ref="BJ1298:BJ1301"/>
    <mergeCell ref="BF1385:BF1387"/>
    <mergeCell ref="BA1405:BA1407"/>
    <mergeCell ref="BA1408:BA1410"/>
    <mergeCell ref="BA1411:BA1413"/>
    <mergeCell ref="BA1422:BA1425"/>
    <mergeCell ref="BA1426:BA1429"/>
    <mergeCell ref="BA1430:BA1433"/>
    <mergeCell ref="BA1434:BA1437"/>
    <mergeCell ref="BA1438:BA1441"/>
    <mergeCell ref="BA1443:BA1445"/>
    <mergeCell ref="AZ1385:AZ1387"/>
    <mergeCell ref="AY1389:AZ1389"/>
    <mergeCell ref="AY1391:AZ1391"/>
    <mergeCell ref="CA1302:CA1305"/>
    <mergeCell ref="CC1302:CC1305"/>
    <mergeCell ref="CC1306:CC1309"/>
    <mergeCell ref="CC1310:CC1313"/>
    <mergeCell ref="CC1314:CC1317"/>
    <mergeCell ref="CC1318:CC1321"/>
    <mergeCell ref="AZ1443:AZ1445"/>
    <mergeCell ref="BT1264:BT1267"/>
    <mergeCell ref="BT1269:BT1271"/>
    <mergeCell ref="BT1248:BT1251"/>
    <mergeCell ref="BT1252:BT1255"/>
    <mergeCell ref="BZ1318:BZ1321"/>
    <mergeCell ref="BJ1608:BJ1611"/>
    <mergeCell ref="BX1273:BY1273"/>
    <mergeCell ref="BI1507:BJ1507"/>
    <mergeCell ref="BI1515:BI1557"/>
    <mergeCell ref="BJ1515:BJ1517"/>
    <mergeCell ref="CC1322:CC1325"/>
    <mergeCell ref="BJ1322:BJ1325"/>
    <mergeCell ref="U1158:W1158"/>
    <mergeCell ref="Z1158:AB1158"/>
    <mergeCell ref="AE1158:AG1158"/>
    <mergeCell ref="AJ1158:AL1158"/>
    <mergeCell ref="AO1158:AQ1158"/>
    <mergeCell ref="AT1158:AV1158"/>
    <mergeCell ref="AY1158:BA1158"/>
    <mergeCell ref="BD1158:BF1158"/>
    <mergeCell ref="BI1158:BK1158"/>
    <mergeCell ref="BN1042:BP1042"/>
    <mergeCell ref="BS1042:BU1042"/>
    <mergeCell ref="BX1042:BZ1042"/>
    <mergeCell ref="BN1100:BP1100"/>
    <mergeCell ref="BS1100:BU1100"/>
    <mergeCell ref="BX1100:BZ1100"/>
    <mergeCell ref="BN1158:BP1158"/>
    <mergeCell ref="BS1158:BU1158"/>
    <mergeCell ref="BX1158:BZ1158"/>
    <mergeCell ref="CC1128:CC1131"/>
    <mergeCell ref="CC1132:CC1135"/>
    <mergeCell ref="CC1136:CC1139"/>
    <mergeCell ref="CC1140:CC1143"/>
    <mergeCell ref="CC1144:CC1147"/>
    <mergeCell ref="CC1148:CC1151"/>
    <mergeCell ref="BJ1542:BJ1545"/>
    <mergeCell ref="BJ1546:BJ1549"/>
    <mergeCell ref="BJ1550:BJ1553"/>
    <mergeCell ref="BJ1554:BJ1557"/>
    <mergeCell ref="BJ1327:BJ1329"/>
    <mergeCell ref="BY1559:BY1561"/>
    <mergeCell ref="BZ1466:BZ1468"/>
    <mergeCell ref="BY1306:BY1309"/>
    <mergeCell ref="BY1310:BY1313"/>
    <mergeCell ref="BY1314:BY1317"/>
    <mergeCell ref="BY1318:BY1321"/>
    <mergeCell ref="BY1322:BY1325"/>
    <mergeCell ref="BY1327:BY1329"/>
    <mergeCell ref="BZ1426:BZ1429"/>
    <mergeCell ref="BZ1430:BZ1433"/>
    <mergeCell ref="BZ1469:BZ1471"/>
    <mergeCell ref="BZ1472:BZ1475"/>
    <mergeCell ref="BZ1476:BZ1479"/>
    <mergeCell ref="BZ1480:BZ1483"/>
    <mergeCell ref="BS1332:BU1332"/>
    <mergeCell ref="BX1332:BZ1332"/>
    <mergeCell ref="BN1390:BP1390"/>
    <mergeCell ref="CC1244:CC1247"/>
    <mergeCell ref="CC1248:CC1251"/>
    <mergeCell ref="CC1252:CC1255"/>
    <mergeCell ref="CC1256:CC1259"/>
    <mergeCell ref="CC1260:CC1263"/>
    <mergeCell ref="BD1273:BE1273"/>
    <mergeCell ref="BD1275:BE1275"/>
    <mergeCell ref="BE1327:BE1329"/>
    <mergeCell ref="BD1331:BE1331"/>
    <mergeCell ref="AY1273:AZ1273"/>
    <mergeCell ref="CC1186:CC1189"/>
    <mergeCell ref="CC1198:CC1201"/>
    <mergeCell ref="CC1202:CC1205"/>
    <mergeCell ref="CC1206:CC1209"/>
    <mergeCell ref="P1274:R1274"/>
    <mergeCell ref="U1274:W1274"/>
    <mergeCell ref="Z1274:AB1274"/>
    <mergeCell ref="AE1274:AG1274"/>
    <mergeCell ref="AJ1274:AL1274"/>
    <mergeCell ref="AO1274:AQ1274"/>
    <mergeCell ref="AT1274:AV1274"/>
    <mergeCell ref="AY1274:BA1274"/>
    <mergeCell ref="BD1274:BF1274"/>
    <mergeCell ref="BI1274:BK1274"/>
    <mergeCell ref="BN1274:BP1274"/>
    <mergeCell ref="BS1274:BU1274"/>
    <mergeCell ref="BX1274:BZ1274"/>
    <mergeCell ref="CC1264:CC1267"/>
    <mergeCell ref="BF1286:BF1288"/>
    <mergeCell ref="BF1289:BF1291"/>
    <mergeCell ref="BF1292:BF1294"/>
    <mergeCell ref="BF1283:BF1285"/>
    <mergeCell ref="AU1194:AU1197"/>
    <mergeCell ref="AU1198:AU1201"/>
    <mergeCell ref="AU1202:AU1205"/>
    <mergeCell ref="AU1206:AU1209"/>
    <mergeCell ref="AU1211:AU1213"/>
    <mergeCell ref="AT1215:AU1215"/>
    <mergeCell ref="AT1217:AU1217"/>
    <mergeCell ref="AT1225:AT1267"/>
    <mergeCell ref="AU1225:AU1227"/>
    <mergeCell ref="AU1228:AU1230"/>
    <mergeCell ref="AU1231:AU1233"/>
    <mergeCell ref="AU1234:AU1236"/>
    <mergeCell ref="AU1237:AU1239"/>
    <mergeCell ref="AU1240:AU1243"/>
    <mergeCell ref="AU1244:AU1247"/>
    <mergeCell ref="AU1248:AU1251"/>
    <mergeCell ref="AU1252:AU1255"/>
    <mergeCell ref="AU1256:AU1259"/>
    <mergeCell ref="AU1260:AU1263"/>
    <mergeCell ref="AU1264:AU1267"/>
    <mergeCell ref="AT1214:AV1214"/>
    <mergeCell ref="AA1202:AA1205"/>
    <mergeCell ref="AA1206:AA1209"/>
    <mergeCell ref="AO1273:AP1273"/>
    <mergeCell ref="AO1167:AO1209"/>
    <mergeCell ref="AP1167:AP1169"/>
    <mergeCell ref="AP1170:AP1172"/>
    <mergeCell ref="AP1173:AP1175"/>
    <mergeCell ref="AP1176:AP1178"/>
    <mergeCell ref="AP1179:AP1181"/>
    <mergeCell ref="AP1182:AP1185"/>
    <mergeCell ref="W1202:W1205"/>
    <mergeCell ref="W1206:W1209"/>
    <mergeCell ref="W1211:W1213"/>
    <mergeCell ref="U1214:W1214"/>
    <mergeCell ref="W1256:W1259"/>
    <mergeCell ref="W1260:W1263"/>
    <mergeCell ref="Q1211:Q1213"/>
    <mergeCell ref="P1225:P1267"/>
    <mergeCell ref="Q1225:Q1227"/>
    <mergeCell ref="Q1228:Q1230"/>
    <mergeCell ref="CC1234:CC1236"/>
    <mergeCell ref="CC1237:CC1239"/>
    <mergeCell ref="AY1275:AZ1275"/>
    <mergeCell ref="AY1283:AY1325"/>
    <mergeCell ref="AZ1283:AZ1285"/>
    <mergeCell ref="AZ1286:AZ1288"/>
    <mergeCell ref="AZ1289:AZ1291"/>
    <mergeCell ref="AZ1292:AZ1294"/>
    <mergeCell ref="AZ1295:AZ1297"/>
    <mergeCell ref="AZ1298:AZ1301"/>
    <mergeCell ref="AZ1302:AZ1305"/>
    <mergeCell ref="AZ1306:AZ1309"/>
    <mergeCell ref="AZ1310:AZ1313"/>
    <mergeCell ref="AZ1314:AZ1317"/>
    <mergeCell ref="AZ1318:AZ1321"/>
    <mergeCell ref="AZ1322:AZ1325"/>
    <mergeCell ref="CC1231:CC1233"/>
    <mergeCell ref="Z761:Z803"/>
    <mergeCell ref="BS1341:BS1383"/>
    <mergeCell ref="BX1341:BX1383"/>
    <mergeCell ref="F1399:F1441"/>
    <mergeCell ref="K1399:K1441"/>
    <mergeCell ref="BN1399:BN1441"/>
    <mergeCell ref="BS1399:BS1441"/>
    <mergeCell ref="BX1399:BX1441"/>
    <mergeCell ref="F1457:F1499"/>
    <mergeCell ref="K1457:K1499"/>
    <mergeCell ref="BN1457:BN1499"/>
    <mergeCell ref="BS1457:BS1499"/>
    <mergeCell ref="BX1457:BX1499"/>
    <mergeCell ref="F1573:F1615"/>
    <mergeCell ref="K1573:K1615"/>
    <mergeCell ref="BT1534:BT1537"/>
    <mergeCell ref="BT1538:BT1541"/>
    <mergeCell ref="BT1542:BT1545"/>
    <mergeCell ref="BT1546:BT1549"/>
    <mergeCell ref="BT1550:BT1553"/>
    <mergeCell ref="BT1554:BT1557"/>
    <mergeCell ref="BT1559:BT1561"/>
    <mergeCell ref="BS1563:BT1563"/>
    <mergeCell ref="BT1573:BT1575"/>
    <mergeCell ref="BT1576:BT1578"/>
    <mergeCell ref="BT1579:BT1581"/>
    <mergeCell ref="BT1582:BT1584"/>
    <mergeCell ref="BT1585:BT1587"/>
    <mergeCell ref="BT1588:BT1591"/>
    <mergeCell ref="BT1592:BT1595"/>
    <mergeCell ref="BT1596:BT1599"/>
    <mergeCell ref="BT1600:BT1603"/>
    <mergeCell ref="BT1604:BT1607"/>
    <mergeCell ref="BT1608:BT1611"/>
    <mergeCell ref="BT1612:BT1615"/>
    <mergeCell ref="BT1418:BT1421"/>
    <mergeCell ref="BT1422:BT1425"/>
    <mergeCell ref="BT1426:BT1429"/>
    <mergeCell ref="BT1430:BT1433"/>
    <mergeCell ref="BT1434:BT1437"/>
    <mergeCell ref="BT1438:BT1441"/>
    <mergeCell ref="BT1443:BT1445"/>
    <mergeCell ref="BJ1559:BJ1561"/>
    <mergeCell ref="BI1563:BJ1563"/>
    <mergeCell ref="BI1565:BJ1565"/>
    <mergeCell ref="BI1573:BI1615"/>
    <mergeCell ref="BJ1573:BJ1575"/>
    <mergeCell ref="CC1190:CC1193"/>
    <mergeCell ref="CC1194:CC1197"/>
    <mergeCell ref="BJ1576:BJ1578"/>
    <mergeCell ref="BJ1579:BJ1581"/>
    <mergeCell ref="BJ1582:BJ1584"/>
    <mergeCell ref="BJ1585:BJ1587"/>
    <mergeCell ref="BJ1588:BJ1591"/>
    <mergeCell ref="BJ1592:BJ1595"/>
    <mergeCell ref="BS1390:BU1390"/>
    <mergeCell ref="BX1390:BZ1390"/>
    <mergeCell ref="BY1344:BY1346"/>
    <mergeCell ref="BY1347:BY1349"/>
    <mergeCell ref="BY1350:BY1352"/>
    <mergeCell ref="BI1216:BK1216"/>
    <mergeCell ref="BN1216:BP1216"/>
    <mergeCell ref="BS1216:BU1216"/>
    <mergeCell ref="BX1216:BZ1216"/>
    <mergeCell ref="BF1347:BF1349"/>
    <mergeCell ref="BF1350:BF1352"/>
    <mergeCell ref="BZ1457:BZ1459"/>
    <mergeCell ref="BZ1460:BZ1462"/>
    <mergeCell ref="BZ1463:BZ1465"/>
    <mergeCell ref="P1216:R1216"/>
    <mergeCell ref="U1216:W1216"/>
    <mergeCell ref="BZ1484:BZ1487"/>
    <mergeCell ref="BZ1488:BZ1491"/>
    <mergeCell ref="BZ1492:BZ1495"/>
    <mergeCell ref="BZ1496:BZ1499"/>
    <mergeCell ref="BT712:BT714"/>
    <mergeCell ref="BT715:BT717"/>
    <mergeCell ref="BT718:BT721"/>
    <mergeCell ref="BT722:BT725"/>
    <mergeCell ref="BT726:BT729"/>
    <mergeCell ref="BT730:BT733"/>
    <mergeCell ref="BT734:BT737"/>
    <mergeCell ref="BT738:BT741"/>
    <mergeCell ref="BT742:BT745"/>
    <mergeCell ref="BT747:BT749"/>
    <mergeCell ref="BX1331:BY1331"/>
    <mergeCell ref="BY1341:BY1343"/>
    <mergeCell ref="BZ1518:BZ1520"/>
    <mergeCell ref="BZ1521:BZ1523"/>
    <mergeCell ref="BZ1524:BZ1526"/>
    <mergeCell ref="BZ1527:BZ1529"/>
    <mergeCell ref="BZ1530:BZ1533"/>
    <mergeCell ref="BZ1534:BZ1537"/>
    <mergeCell ref="BZ1538:BZ1541"/>
    <mergeCell ref="BZ1542:BZ1545"/>
    <mergeCell ref="BZ1546:BZ1549"/>
    <mergeCell ref="BZ1550:BZ1553"/>
    <mergeCell ref="BY1530:BY1533"/>
    <mergeCell ref="BY1534:BY1537"/>
    <mergeCell ref="BY1518:BY1520"/>
    <mergeCell ref="BY1521:BY1523"/>
    <mergeCell ref="BY1524:BY1526"/>
    <mergeCell ref="BY1527:BY1529"/>
    <mergeCell ref="BY1538:BY1541"/>
    <mergeCell ref="BT1380:BT1383"/>
    <mergeCell ref="BT1385:BT1387"/>
    <mergeCell ref="BS1330:BU1330"/>
    <mergeCell ref="BS1389:BT1389"/>
    <mergeCell ref="BT1399:BT1401"/>
    <mergeCell ref="BT1402:BT1404"/>
    <mergeCell ref="BT1405:BT1407"/>
    <mergeCell ref="BT1408:BT1410"/>
    <mergeCell ref="BU877:BU879"/>
    <mergeCell ref="BU718:BU721"/>
    <mergeCell ref="BU722:BU725"/>
    <mergeCell ref="BU962:BU965"/>
    <mergeCell ref="BU966:BU969"/>
    <mergeCell ref="BU970:BU973"/>
    <mergeCell ref="BU974:BU977"/>
    <mergeCell ref="BU979:BU981"/>
    <mergeCell ref="BU993:BU995"/>
    <mergeCell ref="BU996:BU998"/>
    <mergeCell ref="BU999:BU1001"/>
    <mergeCell ref="BU1002:BU1004"/>
    <mergeCell ref="BU1005:BU1007"/>
    <mergeCell ref="BU1008:BU1011"/>
    <mergeCell ref="BS1515:BS1557"/>
    <mergeCell ref="BN1573:BN1615"/>
    <mergeCell ref="BS1573:BS1615"/>
    <mergeCell ref="BN1109:BN1151"/>
    <mergeCell ref="BS1109:BS1151"/>
    <mergeCell ref="F1167:F1209"/>
    <mergeCell ref="K1167:K1209"/>
    <mergeCell ref="BN1167:BN1209"/>
    <mergeCell ref="BS1167:BS1209"/>
    <mergeCell ref="F1225:F1267"/>
    <mergeCell ref="K1225:K1267"/>
    <mergeCell ref="BN1225:BN1267"/>
    <mergeCell ref="BS1225:BS1267"/>
    <mergeCell ref="F1283:F1325"/>
    <mergeCell ref="K1283:K1325"/>
    <mergeCell ref="BN1283:BN1325"/>
    <mergeCell ref="BS1283:BS1325"/>
    <mergeCell ref="F1341:F1383"/>
    <mergeCell ref="AB1194:AB1197"/>
    <mergeCell ref="BD1283:BD1325"/>
    <mergeCell ref="BE1283:BE1285"/>
    <mergeCell ref="BE1286:BE1288"/>
    <mergeCell ref="BE1289:BE1291"/>
    <mergeCell ref="BE1292:BE1294"/>
    <mergeCell ref="F819:F861"/>
    <mergeCell ref="K819:K861"/>
    <mergeCell ref="BN819:BN861"/>
    <mergeCell ref="BS819:BS861"/>
    <mergeCell ref="BK1405:BK1407"/>
    <mergeCell ref="BK1408:BK1410"/>
    <mergeCell ref="BK1411:BK1413"/>
    <mergeCell ref="BK1414:BK1417"/>
    <mergeCell ref="BK1418:BK1421"/>
    <mergeCell ref="BK1422:BK1425"/>
    <mergeCell ref="BK1426:BK1429"/>
    <mergeCell ref="BK1430:BK1433"/>
    <mergeCell ref="BK1434:BK1437"/>
    <mergeCell ref="BK1438:BK1441"/>
    <mergeCell ref="BK1443:BK1445"/>
    <mergeCell ref="BK1515:BK1517"/>
    <mergeCell ref="BK1518:BK1520"/>
    <mergeCell ref="BK1521:BK1523"/>
    <mergeCell ref="BK1524:BK1526"/>
    <mergeCell ref="BK1527:BK1529"/>
    <mergeCell ref="BK1530:BK1533"/>
    <mergeCell ref="BK1534:BK1537"/>
    <mergeCell ref="BK1538:BK1541"/>
    <mergeCell ref="F993:F1035"/>
    <mergeCell ref="K993:K1035"/>
    <mergeCell ref="BN993:BN1035"/>
    <mergeCell ref="BS993:BS1035"/>
    <mergeCell ref="BY1582:BY1584"/>
    <mergeCell ref="BT863:BT865"/>
    <mergeCell ref="BS867:BT867"/>
    <mergeCell ref="BT877:BT879"/>
    <mergeCell ref="BT880:BT882"/>
    <mergeCell ref="BT883:BT885"/>
    <mergeCell ref="BT886:BT888"/>
    <mergeCell ref="BT889:BT891"/>
    <mergeCell ref="BT892:BT895"/>
    <mergeCell ref="BT896:BT899"/>
    <mergeCell ref="BT900:BT903"/>
    <mergeCell ref="BT904:BT907"/>
    <mergeCell ref="BT908:BT911"/>
    <mergeCell ref="BY947:BY949"/>
    <mergeCell ref="BY950:BY953"/>
    <mergeCell ref="BY954:BY957"/>
    <mergeCell ref="BY958:BY961"/>
    <mergeCell ref="BY962:BY965"/>
    <mergeCell ref="BY966:BY969"/>
    <mergeCell ref="BY970:BY973"/>
    <mergeCell ref="BY974:BY977"/>
    <mergeCell ref="BY979:BY981"/>
    <mergeCell ref="BX983:BY983"/>
    <mergeCell ref="BY993:BY995"/>
    <mergeCell ref="BY996:BY998"/>
    <mergeCell ref="BX1515:BX1557"/>
    <mergeCell ref="BX1573:BX1615"/>
    <mergeCell ref="BX1109:BX1151"/>
    <mergeCell ref="BX1167:BX1209"/>
    <mergeCell ref="BX1225:BX1267"/>
    <mergeCell ref="BX1283:BX1325"/>
    <mergeCell ref="BY1118:BY1120"/>
    <mergeCell ref="BY1121:BY1123"/>
    <mergeCell ref="BY1148:BY1151"/>
    <mergeCell ref="BY1153:BY1155"/>
    <mergeCell ref="BY1095:BY1097"/>
    <mergeCell ref="BY1005:BY1007"/>
    <mergeCell ref="BY1008:BY1011"/>
    <mergeCell ref="BY1012:BY1015"/>
    <mergeCell ref="BY1016:BY1019"/>
    <mergeCell ref="BY1248:BY1251"/>
    <mergeCell ref="BT1240:BT1243"/>
    <mergeCell ref="BT1244:BT1247"/>
    <mergeCell ref="BS866:BU866"/>
    <mergeCell ref="BT1020:BT1023"/>
    <mergeCell ref="BT1024:BT1027"/>
    <mergeCell ref="BU1112:BU1114"/>
    <mergeCell ref="BU1115:BU1117"/>
    <mergeCell ref="BU1118:BU1120"/>
    <mergeCell ref="BU1121:BU1123"/>
    <mergeCell ref="BU1124:BU1127"/>
    <mergeCell ref="BU1128:BU1131"/>
    <mergeCell ref="BU1132:BU1135"/>
    <mergeCell ref="BU1136:BU1139"/>
    <mergeCell ref="BU1140:BU1143"/>
    <mergeCell ref="BU1144:BU1147"/>
    <mergeCell ref="BU1148:BU1151"/>
    <mergeCell ref="BU1153:BU1155"/>
    <mergeCell ref="BU1167:BU1169"/>
    <mergeCell ref="BU1170:BU1172"/>
    <mergeCell ref="BU1173:BU1175"/>
    <mergeCell ref="BU1176:BU1178"/>
    <mergeCell ref="BU1179:BU1181"/>
    <mergeCell ref="BS1156:BU1156"/>
    <mergeCell ref="BX993:BX1035"/>
    <mergeCell ref="F1051:F1093"/>
    <mergeCell ref="K1051:K1093"/>
    <mergeCell ref="BN1051:BN1093"/>
    <mergeCell ref="BS1051:BS1093"/>
    <mergeCell ref="BX1051:BX1093"/>
    <mergeCell ref="F1109:F1151"/>
    <mergeCell ref="K1109:K1151"/>
    <mergeCell ref="BY1020:BY1023"/>
    <mergeCell ref="BY1024:BY1027"/>
    <mergeCell ref="BY1028:BY1031"/>
    <mergeCell ref="BY1032:BY1035"/>
    <mergeCell ref="BY1037:BY1039"/>
    <mergeCell ref="BX1041:BY1041"/>
    <mergeCell ref="AJ1042:AL1042"/>
    <mergeCell ref="AO1042:AQ1042"/>
    <mergeCell ref="AT1042:AV1042"/>
    <mergeCell ref="AY1042:BA1042"/>
    <mergeCell ref="BD1042:BF1042"/>
    <mergeCell ref="BI1042:BK1042"/>
    <mergeCell ref="P1100:R1100"/>
    <mergeCell ref="U1100:W1100"/>
    <mergeCell ref="Z1100:AB1100"/>
    <mergeCell ref="AE1100:AG1100"/>
    <mergeCell ref="AJ1100:AL1100"/>
    <mergeCell ref="AO1100:AQ1100"/>
    <mergeCell ref="BI1040:BK1040"/>
    <mergeCell ref="BK993:BK995"/>
    <mergeCell ref="BK996:BK998"/>
    <mergeCell ref="BK999:BK1001"/>
    <mergeCell ref="BK1002:BK1004"/>
    <mergeCell ref="BK1005:BK1007"/>
    <mergeCell ref="BK1008:BK1011"/>
    <mergeCell ref="BK1012:BK1015"/>
    <mergeCell ref="BK1016:BK1019"/>
    <mergeCell ref="BK1020:BK1023"/>
    <mergeCell ref="BK1024:BK1027"/>
    <mergeCell ref="BK1028:BK1031"/>
    <mergeCell ref="BK1032:BK1035"/>
    <mergeCell ref="BJ1095:BJ1097"/>
    <mergeCell ref="BU1012:BU1015"/>
    <mergeCell ref="BU1016:BU1019"/>
    <mergeCell ref="BU1020:BU1023"/>
    <mergeCell ref="BU1024:BU1027"/>
    <mergeCell ref="BJ1112:BJ1114"/>
    <mergeCell ref="BI1100:BK1100"/>
    <mergeCell ref="AU993:AU995"/>
    <mergeCell ref="AU996:AU998"/>
    <mergeCell ref="AU999:AU1001"/>
    <mergeCell ref="AU1002:AU1004"/>
    <mergeCell ref="AU1005:AU1007"/>
    <mergeCell ref="AU1008:AU1011"/>
    <mergeCell ref="AU1012:AU1015"/>
    <mergeCell ref="AT1100:AV1100"/>
    <mergeCell ref="AO1099:AP1099"/>
    <mergeCell ref="AO1101:AP1101"/>
    <mergeCell ref="AO1109:AO1151"/>
    <mergeCell ref="AP1109:AP1111"/>
    <mergeCell ref="AP1112:AP1114"/>
    <mergeCell ref="AP1115:AP1117"/>
    <mergeCell ref="AP1118:AP1120"/>
    <mergeCell ref="AP1121:AP1123"/>
    <mergeCell ref="AA1070:AA1073"/>
    <mergeCell ref="Z1041:AA1041"/>
    <mergeCell ref="BN413:BN455"/>
    <mergeCell ref="BS413:BS455"/>
    <mergeCell ref="BX413:BX455"/>
    <mergeCell ref="K471:K513"/>
    <mergeCell ref="BN471:BN513"/>
    <mergeCell ref="BS471:BS513"/>
    <mergeCell ref="BX471:BX513"/>
    <mergeCell ref="K529:K571"/>
    <mergeCell ref="BN529:BN571"/>
    <mergeCell ref="BS529:BS571"/>
    <mergeCell ref="BX529:BX571"/>
    <mergeCell ref="CB1617:CB1619"/>
    <mergeCell ref="CB1542:CB1545"/>
    <mergeCell ref="CB1546:CB1549"/>
    <mergeCell ref="CB1550:CB1553"/>
    <mergeCell ref="CB1554:CB1557"/>
    <mergeCell ref="CB1559:CB1561"/>
    <mergeCell ref="CB1573:CB1575"/>
    <mergeCell ref="CB1576:CB1578"/>
    <mergeCell ref="CB1579:CB1581"/>
    <mergeCell ref="CB1582:CB1584"/>
    <mergeCell ref="CB1585:CB1587"/>
    <mergeCell ref="CB1588:CB1591"/>
    <mergeCell ref="CB1592:CB1595"/>
    <mergeCell ref="CB1596:CB1599"/>
    <mergeCell ref="CB1600:CB1603"/>
    <mergeCell ref="CB1604:CB1607"/>
    <mergeCell ref="CB1608:CB1611"/>
    <mergeCell ref="CB1612:CB1615"/>
    <mergeCell ref="BY1546:BY1549"/>
    <mergeCell ref="BY1550:BY1553"/>
    <mergeCell ref="BY1554:BY1557"/>
    <mergeCell ref="BY1588:BY1591"/>
    <mergeCell ref="BY1592:BY1595"/>
    <mergeCell ref="BY1596:BY1599"/>
    <mergeCell ref="BY1600:BY1603"/>
    <mergeCell ref="BY1604:BY1607"/>
    <mergeCell ref="BY1608:BY1611"/>
    <mergeCell ref="BY1612:BY1615"/>
    <mergeCell ref="BY1617:BY1619"/>
    <mergeCell ref="BY1364:BY1367"/>
    <mergeCell ref="BY1368:BY1371"/>
    <mergeCell ref="BY1372:BY1375"/>
    <mergeCell ref="BY1376:BY1379"/>
    <mergeCell ref="BY1380:BY1383"/>
    <mergeCell ref="BY1385:BY1387"/>
    <mergeCell ref="BI1504:BK1504"/>
    <mergeCell ref="BK1399:BK1401"/>
    <mergeCell ref="BK1402:BK1404"/>
    <mergeCell ref="BY1260:BY1263"/>
    <mergeCell ref="BY1542:BY1545"/>
    <mergeCell ref="BX819:BX861"/>
    <mergeCell ref="K877:K919"/>
    <mergeCell ref="BN877:BN919"/>
    <mergeCell ref="BS877:BS919"/>
    <mergeCell ref="BX877:BX919"/>
    <mergeCell ref="K935:K977"/>
    <mergeCell ref="BN935:BN977"/>
    <mergeCell ref="BS935:BS977"/>
    <mergeCell ref="BX935:BX977"/>
    <mergeCell ref="BS982:BU982"/>
    <mergeCell ref="BY892:BY895"/>
    <mergeCell ref="BY896:BY899"/>
    <mergeCell ref="BY831:BY833"/>
    <mergeCell ref="CB220:CB223"/>
    <mergeCell ref="CB225:CB227"/>
    <mergeCell ref="CB332:CB335"/>
    <mergeCell ref="CB336:CB339"/>
    <mergeCell ref="CB341:CB343"/>
    <mergeCell ref="CB355:CB357"/>
    <mergeCell ref="BX55:BY55"/>
    <mergeCell ref="CA1588:CA1591"/>
    <mergeCell ref="BZ1408:BZ1410"/>
    <mergeCell ref="BZ1411:BZ1413"/>
    <mergeCell ref="BZ1414:BZ1417"/>
    <mergeCell ref="CA941:CA943"/>
    <mergeCell ref="CA999:CA1001"/>
    <mergeCell ref="CB532:CB534"/>
    <mergeCell ref="CB548:CB551"/>
    <mergeCell ref="CB552:CB555"/>
    <mergeCell ref="CB556:CB559"/>
    <mergeCell ref="CB560:CB563"/>
    <mergeCell ref="CB564:CB567"/>
    <mergeCell ref="CB568:CB571"/>
    <mergeCell ref="CB573:CB575"/>
    <mergeCell ref="CB587:CB589"/>
    <mergeCell ref="CA631:CA633"/>
    <mergeCell ref="CA706:CA708"/>
    <mergeCell ref="CA767:CA769"/>
    <mergeCell ref="CA886:CA888"/>
    <mergeCell ref="CB1234:CB1236"/>
    <mergeCell ref="CB1237:CB1239"/>
    <mergeCell ref="CA532:CA534"/>
    <mergeCell ref="CA573:CA575"/>
    <mergeCell ref="CA596:CA598"/>
    <mergeCell ref="CB1194:CB1197"/>
    <mergeCell ref="CB1198:CB1201"/>
    <mergeCell ref="BZ596:BZ598"/>
    <mergeCell ref="BZ599:BZ601"/>
    <mergeCell ref="BZ602:BZ605"/>
    <mergeCell ref="BZ606:BZ609"/>
    <mergeCell ref="BZ610:BZ613"/>
    <mergeCell ref="BZ614:BZ617"/>
    <mergeCell ref="BZ618:BZ621"/>
    <mergeCell ref="BZ622:BZ625"/>
    <mergeCell ref="BZ626:BZ629"/>
    <mergeCell ref="BZ631:BZ633"/>
    <mergeCell ref="BZ645:BZ647"/>
    <mergeCell ref="BZ648:BZ650"/>
    <mergeCell ref="BZ651:BZ653"/>
    <mergeCell ref="BZ654:BZ656"/>
    <mergeCell ref="CA773:CA775"/>
    <mergeCell ref="CA1231:CA1233"/>
    <mergeCell ref="CA535:CA537"/>
    <mergeCell ref="BZ1095:BZ1097"/>
    <mergeCell ref="BZ1109:BZ1111"/>
    <mergeCell ref="BZ1112:BZ1114"/>
    <mergeCell ref="BZ877:BZ879"/>
    <mergeCell ref="BZ880:BZ882"/>
    <mergeCell ref="BZ883:BZ885"/>
    <mergeCell ref="BZ886:BZ888"/>
    <mergeCell ref="BZ889:BZ891"/>
    <mergeCell ref="BZ892:BZ895"/>
    <mergeCell ref="BX866:BZ866"/>
    <mergeCell ref="BY842:BY845"/>
    <mergeCell ref="BY846:BY849"/>
    <mergeCell ref="BY850:BY853"/>
    <mergeCell ref="BY854:BY857"/>
    <mergeCell ref="CB7:CB9"/>
    <mergeCell ref="CB10:CB12"/>
    <mergeCell ref="CB13:CB15"/>
    <mergeCell ref="CB16:CB18"/>
    <mergeCell ref="CB19:CB21"/>
    <mergeCell ref="CB22:CB25"/>
    <mergeCell ref="CB26:CB29"/>
    <mergeCell ref="CB30:CB33"/>
    <mergeCell ref="CB34:CB37"/>
    <mergeCell ref="CB38:CB41"/>
    <mergeCell ref="CB42:CB45"/>
    <mergeCell ref="CB46:CB49"/>
    <mergeCell ref="CB51:CB53"/>
    <mergeCell ref="CB65:CB67"/>
    <mergeCell ref="CB68:CB70"/>
    <mergeCell ref="CB71:CB73"/>
    <mergeCell ref="CB74:CB76"/>
    <mergeCell ref="CB77:CB79"/>
    <mergeCell ref="CB80:CB83"/>
    <mergeCell ref="CB84:CB87"/>
    <mergeCell ref="CB88:CB91"/>
    <mergeCell ref="CB92:CB95"/>
    <mergeCell ref="CB96:CB99"/>
    <mergeCell ref="CB100:CB103"/>
    <mergeCell ref="CB104:CB107"/>
    <mergeCell ref="CB109:CB111"/>
    <mergeCell ref="CB123:CB125"/>
    <mergeCell ref="CB126:CB128"/>
    <mergeCell ref="CB200:CB203"/>
    <mergeCell ref="CB204:CB207"/>
    <mergeCell ref="CB208:CB211"/>
    <mergeCell ref="CB212:CB215"/>
    <mergeCell ref="CB216:CB219"/>
    <mergeCell ref="CB529:CB531"/>
    <mergeCell ref="BY1051:BY1053"/>
    <mergeCell ref="BY474:BY476"/>
    <mergeCell ref="BY477:BY479"/>
    <mergeCell ref="BY480:BY482"/>
    <mergeCell ref="BY483:BY485"/>
    <mergeCell ref="BY486:BY489"/>
    <mergeCell ref="BY490:BY493"/>
    <mergeCell ref="BY494:BY497"/>
    <mergeCell ref="BY498:BY501"/>
    <mergeCell ref="BY502:BY505"/>
    <mergeCell ref="BY506:BY509"/>
    <mergeCell ref="BY510:BY513"/>
    <mergeCell ref="BY515:BY517"/>
    <mergeCell ref="BX519:BY519"/>
    <mergeCell ref="CA486:CA489"/>
    <mergeCell ref="CA490:CA493"/>
    <mergeCell ref="CA494:CA497"/>
    <mergeCell ref="CA498:CA501"/>
    <mergeCell ref="CA502:CA505"/>
    <mergeCell ref="CA432:CA435"/>
    <mergeCell ref="CA436:CA439"/>
    <mergeCell ref="CA440:CA443"/>
    <mergeCell ref="CA444:CA447"/>
    <mergeCell ref="CA416:CA418"/>
    <mergeCell ref="BY560:BY563"/>
    <mergeCell ref="BY564:BY567"/>
    <mergeCell ref="BY568:BY571"/>
    <mergeCell ref="BY573:BY575"/>
    <mergeCell ref="BX577:BY577"/>
    <mergeCell ref="BZ747:BZ749"/>
    <mergeCell ref="BZ761:BZ763"/>
    <mergeCell ref="BZ764:BZ766"/>
    <mergeCell ref="BZ767:BZ769"/>
    <mergeCell ref="BZ770:BZ772"/>
    <mergeCell ref="BZ773:BZ775"/>
    <mergeCell ref="BZ776:BZ779"/>
    <mergeCell ref="BZ780:BZ783"/>
    <mergeCell ref="BZ784:BZ787"/>
    <mergeCell ref="BZ788:BZ791"/>
    <mergeCell ref="BZ792:BZ795"/>
    <mergeCell ref="BZ796:BZ799"/>
    <mergeCell ref="BZ800:BZ803"/>
    <mergeCell ref="BZ805:BZ807"/>
    <mergeCell ref="BY858:BY861"/>
    <mergeCell ref="BY863:BY865"/>
    <mergeCell ref="BX867:BY867"/>
    <mergeCell ref="BY877:BY879"/>
    <mergeCell ref="BY880:BY882"/>
    <mergeCell ref="BY883:BY885"/>
    <mergeCell ref="BY889:BY891"/>
    <mergeCell ref="BY587:BY589"/>
    <mergeCell ref="BY590:BY592"/>
    <mergeCell ref="BY593:BY595"/>
    <mergeCell ref="BY596:BY598"/>
    <mergeCell ref="BY599:BY601"/>
    <mergeCell ref="BY602:BY605"/>
    <mergeCell ref="BY606:BY609"/>
    <mergeCell ref="BY610:BY613"/>
    <mergeCell ref="BY614:BY617"/>
    <mergeCell ref="BY618:BY621"/>
    <mergeCell ref="BY622:BY625"/>
    <mergeCell ref="BY626:BY629"/>
    <mergeCell ref="BY631:BY633"/>
    <mergeCell ref="CA399:CA401"/>
    <mergeCell ref="CB416:CB418"/>
    <mergeCell ref="CB419:CB421"/>
    <mergeCell ref="CB422:CB424"/>
    <mergeCell ref="CB425:CB427"/>
    <mergeCell ref="CB428:CB431"/>
    <mergeCell ref="CB432:CB435"/>
    <mergeCell ref="CB436:CB439"/>
    <mergeCell ref="CB440:CB443"/>
    <mergeCell ref="CA471:CA473"/>
    <mergeCell ref="CA448:CA451"/>
    <mergeCell ref="CA452:CA455"/>
    <mergeCell ref="CB515:CB517"/>
    <mergeCell ref="CA529:CA531"/>
    <mergeCell ref="CA538:CA540"/>
    <mergeCell ref="CA1234:CA1236"/>
    <mergeCell ref="CA1237:CA1239"/>
    <mergeCell ref="BY283:BY285"/>
    <mergeCell ref="BX287:BY287"/>
    <mergeCell ref="BX297:BX339"/>
    <mergeCell ref="BY297:BY299"/>
    <mergeCell ref="BY300:BY302"/>
    <mergeCell ref="BY303:BY305"/>
    <mergeCell ref="BY306:BY308"/>
    <mergeCell ref="BY309:BY311"/>
    <mergeCell ref="BY312:BY315"/>
    <mergeCell ref="BT1202:BT1205"/>
    <mergeCell ref="BT1206:BT1209"/>
    <mergeCell ref="BT1211:BT1213"/>
    <mergeCell ref="BS1215:BT1215"/>
    <mergeCell ref="BT1225:BT1227"/>
    <mergeCell ref="BT1228:BT1230"/>
    <mergeCell ref="BT1231:BT1233"/>
    <mergeCell ref="BT1234:BT1236"/>
    <mergeCell ref="BT1237:BT1239"/>
    <mergeCell ref="BU358:BU360"/>
    <mergeCell ref="BU361:BU363"/>
    <mergeCell ref="BU364:BU366"/>
    <mergeCell ref="BU367:BU369"/>
    <mergeCell ref="BU370:BU373"/>
    <mergeCell ref="BU374:BU377"/>
    <mergeCell ref="BU378:BU381"/>
    <mergeCell ref="BU382:BU385"/>
    <mergeCell ref="BU386:BU389"/>
    <mergeCell ref="BU390:BU393"/>
    <mergeCell ref="BU394:BU397"/>
    <mergeCell ref="BU399:BU401"/>
    <mergeCell ref="BU413:BU415"/>
    <mergeCell ref="BU416:BU418"/>
    <mergeCell ref="BU419:BU421"/>
    <mergeCell ref="BU486:BU489"/>
    <mergeCell ref="BU490:BU493"/>
    <mergeCell ref="BU494:BU497"/>
    <mergeCell ref="BU654:BU656"/>
    <mergeCell ref="BU657:BU659"/>
    <mergeCell ref="BU660:BU663"/>
    <mergeCell ref="BU664:BU667"/>
    <mergeCell ref="BU668:BU671"/>
    <mergeCell ref="BU672:BU675"/>
    <mergeCell ref="BU676:BU679"/>
    <mergeCell ref="BU680:BU683"/>
    <mergeCell ref="BU684:BU687"/>
    <mergeCell ref="BU703:BU705"/>
    <mergeCell ref="BU706:BU708"/>
    <mergeCell ref="BT1617:BT1619"/>
    <mergeCell ref="BS1562:BU1562"/>
    <mergeCell ref="BT422:BT424"/>
    <mergeCell ref="BT425:BT427"/>
    <mergeCell ref="BT428:BT431"/>
    <mergeCell ref="BT432:BT435"/>
    <mergeCell ref="BT436:BT439"/>
    <mergeCell ref="BT440:BT443"/>
    <mergeCell ref="BT444:BT447"/>
    <mergeCell ref="BT448:BT451"/>
    <mergeCell ref="BT452:BT455"/>
    <mergeCell ref="BT457:BT459"/>
    <mergeCell ref="BS461:BT461"/>
    <mergeCell ref="BT471:BT473"/>
    <mergeCell ref="BT474:BT476"/>
    <mergeCell ref="BT477:BT479"/>
    <mergeCell ref="BT480:BT482"/>
    <mergeCell ref="BT483:BT485"/>
    <mergeCell ref="BT486:BT489"/>
    <mergeCell ref="BT490:BT493"/>
    <mergeCell ref="BT494:BT497"/>
    <mergeCell ref="BT498:BT501"/>
    <mergeCell ref="BT502:BT505"/>
    <mergeCell ref="BT506:BT509"/>
    <mergeCell ref="BT510:BT513"/>
    <mergeCell ref="BT515:BT517"/>
    <mergeCell ref="BS519:BT519"/>
    <mergeCell ref="BT1028:BT1031"/>
    <mergeCell ref="BT1032:BT1035"/>
    <mergeCell ref="BT1037:BT1039"/>
    <mergeCell ref="BT846:BT849"/>
    <mergeCell ref="BT858:BT861"/>
    <mergeCell ref="BS1331:BT1331"/>
    <mergeCell ref="BT1341:BT1343"/>
    <mergeCell ref="BT1344:BT1346"/>
    <mergeCell ref="BT1347:BT1349"/>
    <mergeCell ref="BT1350:BT1352"/>
    <mergeCell ref="BT1353:BT1355"/>
    <mergeCell ref="BT1356:BT1359"/>
    <mergeCell ref="BT1360:BT1363"/>
    <mergeCell ref="BT1364:BT1367"/>
    <mergeCell ref="BT1368:BT1371"/>
    <mergeCell ref="BT1372:BT1375"/>
    <mergeCell ref="BT1376:BT1379"/>
    <mergeCell ref="BT552:BT555"/>
    <mergeCell ref="BT556:BT559"/>
    <mergeCell ref="BT560:BT563"/>
    <mergeCell ref="BT564:BT567"/>
    <mergeCell ref="BT568:BT571"/>
    <mergeCell ref="BT573:BT575"/>
    <mergeCell ref="BS577:BT577"/>
    <mergeCell ref="BT587:BT589"/>
    <mergeCell ref="BT590:BT592"/>
    <mergeCell ref="BT593:BT595"/>
    <mergeCell ref="BT596:BT598"/>
    <mergeCell ref="BT599:BT601"/>
    <mergeCell ref="BT529:BT531"/>
    <mergeCell ref="BT532:BT534"/>
    <mergeCell ref="BT535:BT537"/>
    <mergeCell ref="BU422:BU424"/>
    <mergeCell ref="BU474:BU476"/>
    <mergeCell ref="BU477:BU479"/>
    <mergeCell ref="BU480:BU482"/>
    <mergeCell ref="BU483:BU485"/>
    <mergeCell ref="BY428:BY431"/>
    <mergeCell ref="BY432:BY435"/>
    <mergeCell ref="BY436:BY439"/>
    <mergeCell ref="BY440:BY443"/>
    <mergeCell ref="BY444:BY447"/>
    <mergeCell ref="BT1136:BT1139"/>
    <mergeCell ref="BT1140:BT1143"/>
    <mergeCell ref="BT1153:BT1155"/>
    <mergeCell ref="BS1157:BT1157"/>
    <mergeCell ref="BT1167:BT1169"/>
    <mergeCell ref="BT1170:BT1172"/>
    <mergeCell ref="BT1173:BT1175"/>
    <mergeCell ref="BT1176:BT1178"/>
    <mergeCell ref="BT1179:BT1181"/>
    <mergeCell ref="BY367:BY369"/>
    <mergeCell ref="BY370:BY373"/>
    <mergeCell ref="BY374:BY377"/>
    <mergeCell ref="BY378:BY381"/>
    <mergeCell ref="BY382:BY385"/>
    <mergeCell ref="BY386:BY389"/>
    <mergeCell ref="BY390:BY393"/>
    <mergeCell ref="BY394:BY397"/>
    <mergeCell ref="BY399:BY401"/>
    <mergeCell ref="BY135:BY137"/>
    <mergeCell ref="BY138:BY141"/>
    <mergeCell ref="BY142:BY145"/>
    <mergeCell ref="BY146:BY149"/>
    <mergeCell ref="BY158:BY161"/>
    <mergeCell ref="BY162:BY165"/>
    <mergeCell ref="BY167:BY169"/>
    <mergeCell ref="BX171:BY171"/>
    <mergeCell ref="BX181:BX223"/>
    <mergeCell ref="BY181:BY183"/>
    <mergeCell ref="BY184:BY186"/>
    <mergeCell ref="BY187:BY189"/>
    <mergeCell ref="BY190:BY192"/>
    <mergeCell ref="BY193:BY195"/>
    <mergeCell ref="BY196:BY199"/>
    <mergeCell ref="BY200:BY203"/>
    <mergeCell ref="BY204:BY207"/>
    <mergeCell ref="BY208:BY211"/>
    <mergeCell ref="BY212:BY215"/>
    <mergeCell ref="BT538:BT540"/>
    <mergeCell ref="BT541:BT543"/>
    <mergeCell ref="BT544:BT547"/>
    <mergeCell ref="BT548:BT551"/>
    <mergeCell ref="BY648:BY650"/>
    <mergeCell ref="BY651:BY653"/>
    <mergeCell ref="BY654:BY656"/>
    <mergeCell ref="BY657:BY659"/>
    <mergeCell ref="BY660:BY663"/>
    <mergeCell ref="BY664:BY667"/>
    <mergeCell ref="BY668:BY671"/>
    <mergeCell ref="BY672:BY675"/>
    <mergeCell ref="BY676:BY679"/>
    <mergeCell ref="BY680:BY683"/>
    <mergeCell ref="BY684:BY687"/>
    <mergeCell ref="BY689:BY691"/>
    <mergeCell ref="BX693:BY693"/>
    <mergeCell ref="BY703:BY705"/>
    <mergeCell ref="BY706:BY708"/>
    <mergeCell ref="BX403:BY403"/>
    <mergeCell ref="BY413:BY415"/>
    <mergeCell ref="BY416:BY418"/>
    <mergeCell ref="BT283:BT285"/>
    <mergeCell ref="BT399:BT401"/>
    <mergeCell ref="BS403:BT403"/>
    <mergeCell ref="BT413:BT415"/>
    <mergeCell ref="BT416:BT418"/>
    <mergeCell ref="BT419:BT421"/>
    <mergeCell ref="BT324:BT327"/>
    <mergeCell ref="BT328:BT331"/>
    <mergeCell ref="BT332:BT335"/>
    <mergeCell ref="BT336:BT339"/>
    <mergeCell ref="BT341:BT343"/>
    <mergeCell ref="BS345:BT345"/>
    <mergeCell ref="BS355:BS397"/>
    <mergeCell ref="BT355:BT357"/>
    <mergeCell ref="BT358:BT360"/>
    <mergeCell ref="BV60:BW60"/>
    <mergeCell ref="BX65:BX107"/>
    <mergeCell ref="BY65:BY67"/>
    <mergeCell ref="BY68:BY70"/>
    <mergeCell ref="BY71:BY73"/>
    <mergeCell ref="BY74:BY76"/>
    <mergeCell ref="BY77:BY79"/>
    <mergeCell ref="BY80:BY83"/>
    <mergeCell ref="BY84:BY87"/>
    <mergeCell ref="BY88:BY91"/>
    <mergeCell ref="BY92:BY95"/>
    <mergeCell ref="BY96:BY99"/>
    <mergeCell ref="BY100:BY103"/>
    <mergeCell ref="BY104:BY107"/>
    <mergeCell ref="BY109:BY111"/>
    <mergeCell ref="BY132:BY134"/>
    <mergeCell ref="BY278:BY281"/>
    <mergeCell ref="BY425:BY427"/>
    <mergeCell ref="BY419:BY421"/>
    <mergeCell ref="BY422:BY424"/>
    <mergeCell ref="BY324:BY327"/>
    <mergeCell ref="BY328:BY331"/>
    <mergeCell ref="BY332:BY335"/>
    <mergeCell ref="BY336:BY339"/>
    <mergeCell ref="BY341:BY343"/>
    <mergeCell ref="BX345:BY345"/>
    <mergeCell ref="BX355:BX397"/>
    <mergeCell ref="BY355:BY357"/>
    <mergeCell ref="BY358:BY360"/>
    <mergeCell ref="BY361:BY363"/>
    <mergeCell ref="BY364:BY366"/>
    <mergeCell ref="BX229:BY229"/>
    <mergeCell ref="BX239:BX281"/>
    <mergeCell ref="BY239:BY241"/>
    <mergeCell ref="BY242:BY244"/>
    <mergeCell ref="BY245:BY247"/>
    <mergeCell ref="BY248:BY250"/>
    <mergeCell ref="BY251:BY253"/>
    <mergeCell ref="BY254:BY257"/>
    <mergeCell ref="BY258:BY261"/>
    <mergeCell ref="BY262:BY265"/>
    <mergeCell ref="BY266:BY269"/>
    <mergeCell ref="BY270:BY273"/>
    <mergeCell ref="BY274:BY277"/>
    <mergeCell ref="BI1623:BJ1623"/>
    <mergeCell ref="BL1:BL2"/>
    <mergeCell ref="BQ1:BQ2"/>
    <mergeCell ref="BS5:BT5"/>
    <mergeCell ref="BS7:BS49"/>
    <mergeCell ref="BT7:BT9"/>
    <mergeCell ref="BT10:BT12"/>
    <mergeCell ref="BT13:BT15"/>
    <mergeCell ref="BT16:BT18"/>
    <mergeCell ref="BT19:BT21"/>
    <mergeCell ref="BT22:BT25"/>
    <mergeCell ref="BT26:BT29"/>
    <mergeCell ref="BT30:BT33"/>
    <mergeCell ref="BT34:BT37"/>
    <mergeCell ref="BT38:BT41"/>
    <mergeCell ref="BT42:BT45"/>
    <mergeCell ref="BT46:BT49"/>
    <mergeCell ref="BT51:BT53"/>
    <mergeCell ref="BS55:BT55"/>
    <mergeCell ref="BQ60:BR60"/>
    <mergeCell ref="BS65:BS107"/>
    <mergeCell ref="BT65:BT67"/>
    <mergeCell ref="BT68:BT70"/>
    <mergeCell ref="BT71:BT73"/>
    <mergeCell ref="BT74:BT76"/>
    <mergeCell ref="BT77:BT79"/>
    <mergeCell ref="BT80:BT83"/>
    <mergeCell ref="BT84:BT87"/>
    <mergeCell ref="BT88:BT91"/>
    <mergeCell ref="BT92:BT95"/>
    <mergeCell ref="BT96:BT99"/>
    <mergeCell ref="BT100:BT103"/>
    <mergeCell ref="BT104:BT107"/>
    <mergeCell ref="BT109:BT111"/>
    <mergeCell ref="BS113:BT113"/>
    <mergeCell ref="BS123:BS165"/>
    <mergeCell ref="BT123:BT125"/>
    <mergeCell ref="BT126:BT128"/>
    <mergeCell ref="BT129:BT131"/>
    <mergeCell ref="BT132:BT134"/>
    <mergeCell ref="BJ1443:BJ1445"/>
    <mergeCell ref="BI1447:BJ1447"/>
    <mergeCell ref="BT154:BT157"/>
    <mergeCell ref="BT158:BT161"/>
    <mergeCell ref="BI1449:BJ1449"/>
    <mergeCell ref="BI1457:BI1499"/>
    <mergeCell ref="BJ1457:BJ1459"/>
    <mergeCell ref="BJ1460:BJ1462"/>
    <mergeCell ref="BJ1463:BJ1465"/>
    <mergeCell ref="BJ1466:BJ1468"/>
    <mergeCell ref="BJ1469:BJ1471"/>
    <mergeCell ref="BJ1472:BJ1475"/>
    <mergeCell ref="BJ1476:BJ1479"/>
    <mergeCell ref="BJ1480:BJ1483"/>
    <mergeCell ref="BJ1484:BJ1487"/>
    <mergeCell ref="BJ1488:BJ1491"/>
    <mergeCell ref="BJ1492:BJ1495"/>
    <mergeCell ref="BJ1496:BJ1499"/>
    <mergeCell ref="BJ1501:BJ1503"/>
    <mergeCell ref="BI1505:BJ1505"/>
    <mergeCell ref="BT167:BT169"/>
    <mergeCell ref="BS171:BT171"/>
    <mergeCell ref="BS181:BS223"/>
    <mergeCell ref="BJ1527:BJ1529"/>
    <mergeCell ref="BK1492:BK1495"/>
    <mergeCell ref="BK1496:BK1499"/>
    <mergeCell ref="BK1501:BK1503"/>
    <mergeCell ref="BJ1518:BJ1520"/>
    <mergeCell ref="BJ1521:BJ1523"/>
    <mergeCell ref="BJ1524:BJ1526"/>
    <mergeCell ref="BJ1530:BJ1533"/>
    <mergeCell ref="BJ1534:BJ1537"/>
    <mergeCell ref="BJ1538:BJ1541"/>
    <mergeCell ref="BI1446:BK1446"/>
    <mergeCell ref="BJ1148:BJ1151"/>
    <mergeCell ref="BJ1153:BJ1155"/>
    <mergeCell ref="BI1157:BJ1157"/>
    <mergeCell ref="BI1159:BJ1159"/>
    <mergeCell ref="BI1167:BI1209"/>
    <mergeCell ref="BJ1167:BJ1169"/>
    <mergeCell ref="BJ1170:BJ1172"/>
    <mergeCell ref="BJ1173:BJ1175"/>
    <mergeCell ref="BJ1176:BJ1178"/>
    <mergeCell ref="BJ1179:BJ1181"/>
    <mergeCell ref="BJ1182:BJ1185"/>
    <mergeCell ref="BJ1186:BJ1189"/>
    <mergeCell ref="BJ1190:BJ1193"/>
    <mergeCell ref="BJ1194:BJ1197"/>
    <mergeCell ref="BJ1198:BJ1201"/>
    <mergeCell ref="BJ1202:BJ1205"/>
    <mergeCell ref="BJ1206:BJ1209"/>
    <mergeCell ref="BI1156:BK1156"/>
    <mergeCell ref="BK1153:BK1155"/>
    <mergeCell ref="BI1272:BK1272"/>
    <mergeCell ref="BK1225:BK1227"/>
    <mergeCell ref="BK1228:BK1230"/>
    <mergeCell ref="BK1231:BK1233"/>
    <mergeCell ref="BK1234:BK1236"/>
    <mergeCell ref="BK1237:BK1239"/>
    <mergeCell ref="BK1240:BK1243"/>
    <mergeCell ref="BK1244:BK1247"/>
    <mergeCell ref="BK1248:BK1251"/>
    <mergeCell ref="BK1252:BK1255"/>
    <mergeCell ref="BK1256:BK1259"/>
    <mergeCell ref="BK1260:BK1263"/>
    <mergeCell ref="BK1264:BK1267"/>
    <mergeCell ref="BK1269:BK1271"/>
    <mergeCell ref="BI751:BJ751"/>
    <mergeCell ref="BI753:BJ753"/>
    <mergeCell ref="BI761:BI803"/>
    <mergeCell ref="BK788:BK791"/>
    <mergeCell ref="BI809:BJ809"/>
    <mergeCell ref="BI811:BJ811"/>
    <mergeCell ref="BI819:BI861"/>
    <mergeCell ref="BJ819:BJ821"/>
    <mergeCell ref="BJ822:BJ824"/>
    <mergeCell ref="BJ825:BJ827"/>
    <mergeCell ref="BJ828:BJ830"/>
    <mergeCell ref="BJ831:BJ833"/>
    <mergeCell ref="BJ834:BJ837"/>
    <mergeCell ref="BJ838:BJ841"/>
    <mergeCell ref="BJ842:BJ845"/>
    <mergeCell ref="BJ846:BJ849"/>
    <mergeCell ref="BJ850:BJ853"/>
    <mergeCell ref="BJ854:BJ857"/>
    <mergeCell ref="BJ858:BJ861"/>
    <mergeCell ref="BK805:BK807"/>
    <mergeCell ref="BK822:BK824"/>
    <mergeCell ref="BK825:BK827"/>
    <mergeCell ref="BK828:BK830"/>
    <mergeCell ref="BK1457:BK1459"/>
    <mergeCell ref="BK1460:BK1462"/>
    <mergeCell ref="BK1463:BK1465"/>
    <mergeCell ref="BK1466:BK1468"/>
    <mergeCell ref="BK1469:BK1471"/>
    <mergeCell ref="BK1472:BK1475"/>
    <mergeCell ref="BK1476:BK1479"/>
    <mergeCell ref="BK1480:BK1483"/>
    <mergeCell ref="BK1484:BK1487"/>
    <mergeCell ref="BK1488:BK1491"/>
    <mergeCell ref="BK764:BK766"/>
    <mergeCell ref="BK767:BK769"/>
    <mergeCell ref="BK770:BK772"/>
    <mergeCell ref="BK773:BK775"/>
    <mergeCell ref="BK776:BK779"/>
    <mergeCell ref="BJ863:BJ865"/>
    <mergeCell ref="BI867:BJ867"/>
    <mergeCell ref="BI869:BJ869"/>
    <mergeCell ref="BI877:BI919"/>
    <mergeCell ref="BJ877:BJ879"/>
    <mergeCell ref="BJ880:BJ882"/>
    <mergeCell ref="BJ883:BJ885"/>
    <mergeCell ref="BJ886:BJ888"/>
    <mergeCell ref="BJ889:BJ891"/>
    <mergeCell ref="BJ892:BJ895"/>
    <mergeCell ref="BJ896:BJ899"/>
    <mergeCell ref="BJ900:BJ903"/>
    <mergeCell ref="BJ904:BJ907"/>
    <mergeCell ref="BJ908:BJ911"/>
    <mergeCell ref="BJ912:BJ915"/>
    <mergeCell ref="BJ916:BJ919"/>
    <mergeCell ref="BJ921:BJ923"/>
    <mergeCell ref="BI925:BJ925"/>
    <mergeCell ref="BI927:BJ927"/>
    <mergeCell ref="BI935:BI977"/>
    <mergeCell ref="BJ935:BJ937"/>
    <mergeCell ref="BJ938:BJ940"/>
    <mergeCell ref="BJ941:BJ943"/>
    <mergeCell ref="BJ944:BJ946"/>
    <mergeCell ref="BJ947:BJ949"/>
    <mergeCell ref="BJ950:BJ953"/>
    <mergeCell ref="BJ954:BJ957"/>
    <mergeCell ref="BJ958:BJ961"/>
    <mergeCell ref="BJ962:BJ965"/>
    <mergeCell ref="BJ966:BJ969"/>
    <mergeCell ref="BJ970:BJ973"/>
    <mergeCell ref="BJ974:BJ977"/>
    <mergeCell ref="BK831:BK833"/>
    <mergeCell ref="BK834:BK837"/>
    <mergeCell ref="BK838:BK841"/>
    <mergeCell ref="BK842:BK845"/>
    <mergeCell ref="BK846:BK849"/>
    <mergeCell ref="BK850:BK853"/>
    <mergeCell ref="BK854:BK857"/>
    <mergeCell ref="BK858:BK861"/>
    <mergeCell ref="BJ1144:BJ1147"/>
    <mergeCell ref="BK863:BK865"/>
    <mergeCell ref="BK877:BK879"/>
    <mergeCell ref="BK880:BK882"/>
    <mergeCell ref="BK883:BK885"/>
    <mergeCell ref="BK886:BK888"/>
    <mergeCell ref="BK889:BK891"/>
    <mergeCell ref="BK892:BK895"/>
    <mergeCell ref="BK896:BK899"/>
    <mergeCell ref="BK900:BK903"/>
    <mergeCell ref="BK904:BK907"/>
    <mergeCell ref="BJ1128:BJ1131"/>
    <mergeCell ref="BJ1132:BJ1135"/>
    <mergeCell ref="BJ1136:BJ1139"/>
    <mergeCell ref="BJ1140:BJ1143"/>
    <mergeCell ref="BI983:BJ983"/>
    <mergeCell ref="BI985:BJ985"/>
    <mergeCell ref="BI993:BI1035"/>
    <mergeCell ref="BJ993:BJ995"/>
    <mergeCell ref="BJ996:BJ998"/>
    <mergeCell ref="BJ999:BJ1001"/>
    <mergeCell ref="BK1037:BK1039"/>
    <mergeCell ref="BK941:BK943"/>
    <mergeCell ref="BK944:BK946"/>
    <mergeCell ref="BK947:BK949"/>
    <mergeCell ref="BK950:BK953"/>
    <mergeCell ref="BK954:BK957"/>
    <mergeCell ref="BK958:BK961"/>
    <mergeCell ref="BK962:BK965"/>
    <mergeCell ref="BK966:BK969"/>
    <mergeCell ref="BK970:BK973"/>
    <mergeCell ref="BK974:BK977"/>
    <mergeCell ref="BK979:BK981"/>
    <mergeCell ref="BI1099:BJ1099"/>
    <mergeCell ref="BI1101:BJ1101"/>
    <mergeCell ref="BI1109:BI1151"/>
    <mergeCell ref="BJ1109:BJ1111"/>
    <mergeCell ref="BJ1002:BJ1004"/>
    <mergeCell ref="BJ1005:BJ1007"/>
    <mergeCell ref="BJ1008:BJ1011"/>
    <mergeCell ref="BJ1012:BJ1015"/>
    <mergeCell ref="BJ1016:BJ1019"/>
    <mergeCell ref="BK1109:BK1111"/>
    <mergeCell ref="BK1112:BK1114"/>
    <mergeCell ref="BK1115:BK1117"/>
    <mergeCell ref="BK1118:BK1120"/>
    <mergeCell ref="BK1121:BK1123"/>
    <mergeCell ref="BK1124:BK1127"/>
    <mergeCell ref="BK1128:BK1131"/>
    <mergeCell ref="BK1132:BK1135"/>
    <mergeCell ref="BK1136:BK1139"/>
    <mergeCell ref="BK1140:BK1143"/>
    <mergeCell ref="BK1144:BK1147"/>
    <mergeCell ref="BK1148:BK1151"/>
    <mergeCell ref="BJ631:BJ633"/>
    <mergeCell ref="BI635:BJ635"/>
    <mergeCell ref="BI637:BJ637"/>
    <mergeCell ref="BI645:BI687"/>
    <mergeCell ref="BJ645:BJ647"/>
    <mergeCell ref="BJ648:BJ650"/>
    <mergeCell ref="BJ651:BJ653"/>
    <mergeCell ref="BJ654:BJ656"/>
    <mergeCell ref="BJ657:BJ659"/>
    <mergeCell ref="BJ660:BJ663"/>
    <mergeCell ref="BJ664:BJ667"/>
    <mergeCell ref="BJ668:BJ671"/>
    <mergeCell ref="BJ672:BJ675"/>
    <mergeCell ref="BJ676:BJ679"/>
    <mergeCell ref="BJ680:BJ683"/>
    <mergeCell ref="BJ684:BJ687"/>
    <mergeCell ref="BJ689:BJ691"/>
    <mergeCell ref="BI693:BJ693"/>
    <mergeCell ref="BI695:BJ695"/>
    <mergeCell ref="BI703:BI745"/>
    <mergeCell ref="BJ703:BJ705"/>
    <mergeCell ref="BJ706:BJ708"/>
    <mergeCell ref="BJ709:BJ711"/>
    <mergeCell ref="BJ712:BJ714"/>
    <mergeCell ref="BJ715:BJ717"/>
    <mergeCell ref="BJ718:BJ721"/>
    <mergeCell ref="BJ722:BJ725"/>
    <mergeCell ref="BJ726:BJ729"/>
    <mergeCell ref="BJ730:BJ733"/>
    <mergeCell ref="BJ734:BJ737"/>
    <mergeCell ref="BJ738:BJ741"/>
    <mergeCell ref="BJ742:BJ745"/>
    <mergeCell ref="BK703:BK705"/>
    <mergeCell ref="BK706:BK708"/>
    <mergeCell ref="BK709:BK711"/>
    <mergeCell ref="BK712:BK714"/>
    <mergeCell ref="BK715:BK717"/>
    <mergeCell ref="BK718:BK721"/>
    <mergeCell ref="BK722:BK725"/>
    <mergeCell ref="BK726:BK729"/>
    <mergeCell ref="BK730:BK733"/>
    <mergeCell ref="BK734:BK737"/>
    <mergeCell ref="BK738:BK741"/>
    <mergeCell ref="BK742:BK745"/>
    <mergeCell ref="BI692:BK692"/>
    <mergeCell ref="BK645:BK647"/>
    <mergeCell ref="BK648:BK650"/>
    <mergeCell ref="BK651:BK653"/>
    <mergeCell ref="BK654:BK656"/>
    <mergeCell ref="BK657:BK659"/>
    <mergeCell ref="BK660:BK663"/>
    <mergeCell ref="BK664:BK667"/>
    <mergeCell ref="BK668:BK671"/>
    <mergeCell ref="BK672:BK675"/>
    <mergeCell ref="BK676:BK679"/>
    <mergeCell ref="BK680:BK683"/>
    <mergeCell ref="BK684:BK687"/>
    <mergeCell ref="BK689:BK691"/>
    <mergeCell ref="BK631:BK633"/>
    <mergeCell ref="BI634:BK634"/>
    <mergeCell ref="BI521:BJ521"/>
    <mergeCell ref="BI529:BI571"/>
    <mergeCell ref="BJ529:BJ531"/>
    <mergeCell ref="BJ532:BJ534"/>
    <mergeCell ref="BJ535:BJ537"/>
    <mergeCell ref="BJ538:BJ540"/>
    <mergeCell ref="BJ541:BJ543"/>
    <mergeCell ref="BJ544:BJ547"/>
    <mergeCell ref="BJ548:BJ551"/>
    <mergeCell ref="BJ552:BJ555"/>
    <mergeCell ref="BJ556:BJ559"/>
    <mergeCell ref="BJ560:BJ563"/>
    <mergeCell ref="BJ564:BJ567"/>
    <mergeCell ref="BJ568:BJ571"/>
    <mergeCell ref="BJ573:BJ575"/>
    <mergeCell ref="BI577:BJ577"/>
    <mergeCell ref="BI579:BJ579"/>
    <mergeCell ref="BI587:BI629"/>
    <mergeCell ref="BJ587:BJ589"/>
    <mergeCell ref="BJ590:BJ592"/>
    <mergeCell ref="BJ593:BJ595"/>
    <mergeCell ref="BJ596:BJ598"/>
    <mergeCell ref="BJ599:BJ601"/>
    <mergeCell ref="BJ602:BJ605"/>
    <mergeCell ref="BJ606:BJ609"/>
    <mergeCell ref="BJ610:BJ613"/>
    <mergeCell ref="BJ614:BJ617"/>
    <mergeCell ref="BJ618:BJ621"/>
    <mergeCell ref="BJ622:BJ625"/>
    <mergeCell ref="BJ626:BJ629"/>
    <mergeCell ref="BI576:BK576"/>
    <mergeCell ref="BK587:BK589"/>
    <mergeCell ref="BK590:BK592"/>
    <mergeCell ref="BK593:BK595"/>
    <mergeCell ref="BK596:BK598"/>
    <mergeCell ref="BK599:BK601"/>
    <mergeCell ref="BK602:BK605"/>
    <mergeCell ref="BK606:BK609"/>
    <mergeCell ref="BK610:BK613"/>
    <mergeCell ref="BK614:BK617"/>
    <mergeCell ref="BK618:BK621"/>
    <mergeCell ref="BK622:BK625"/>
    <mergeCell ref="BK626:BK629"/>
    <mergeCell ref="BK529:BK531"/>
    <mergeCell ref="BK532:BK534"/>
    <mergeCell ref="BK535:BK537"/>
    <mergeCell ref="BK538:BK540"/>
    <mergeCell ref="BK541:BK543"/>
    <mergeCell ref="BK544:BK547"/>
    <mergeCell ref="BK548:BK551"/>
    <mergeCell ref="BK552:BK555"/>
    <mergeCell ref="BK556:BK559"/>
    <mergeCell ref="BK560:BK563"/>
    <mergeCell ref="BK564:BK567"/>
    <mergeCell ref="BK568:BK571"/>
    <mergeCell ref="BK573:BK575"/>
    <mergeCell ref="BJ432:BJ435"/>
    <mergeCell ref="BJ436:BJ439"/>
    <mergeCell ref="BJ440:BJ443"/>
    <mergeCell ref="BJ444:BJ447"/>
    <mergeCell ref="BJ448:BJ451"/>
    <mergeCell ref="BJ452:BJ455"/>
    <mergeCell ref="BJ457:BJ459"/>
    <mergeCell ref="BI461:BJ461"/>
    <mergeCell ref="BI463:BJ463"/>
    <mergeCell ref="BI471:BI513"/>
    <mergeCell ref="BJ471:BJ473"/>
    <mergeCell ref="BJ474:BJ476"/>
    <mergeCell ref="BJ477:BJ479"/>
    <mergeCell ref="BJ480:BJ482"/>
    <mergeCell ref="BJ483:BJ485"/>
    <mergeCell ref="BJ486:BJ489"/>
    <mergeCell ref="BJ490:BJ493"/>
    <mergeCell ref="BJ494:BJ497"/>
    <mergeCell ref="BJ498:BJ501"/>
    <mergeCell ref="BJ502:BJ505"/>
    <mergeCell ref="BJ506:BJ509"/>
    <mergeCell ref="BJ510:BJ513"/>
    <mergeCell ref="BI519:BJ519"/>
    <mergeCell ref="BJ270:BJ273"/>
    <mergeCell ref="BJ274:BJ277"/>
    <mergeCell ref="BJ278:BJ281"/>
    <mergeCell ref="BJ283:BJ285"/>
    <mergeCell ref="BI287:BJ287"/>
    <mergeCell ref="BI289:BJ289"/>
    <mergeCell ref="BI297:BI339"/>
    <mergeCell ref="BJ297:BJ299"/>
    <mergeCell ref="BJ300:BJ302"/>
    <mergeCell ref="BJ303:BJ305"/>
    <mergeCell ref="BJ306:BJ308"/>
    <mergeCell ref="BJ309:BJ311"/>
    <mergeCell ref="BJ312:BJ315"/>
    <mergeCell ref="BJ316:BJ319"/>
    <mergeCell ref="BJ320:BJ323"/>
    <mergeCell ref="BJ324:BJ327"/>
    <mergeCell ref="BJ328:BJ331"/>
    <mergeCell ref="BJ332:BJ335"/>
    <mergeCell ref="BJ336:BJ339"/>
    <mergeCell ref="BJ341:BJ343"/>
    <mergeCell ref="BI345:BJ345"/>
    <mergeCell ref="BI347:BJ347"/>
    <mergeCell ref="BI355:BI397"/>
    <mergeCell ref="BJ355:BJ357"/>
    <mergeCell ref="BJ358:BJ360"/>
    <mergeCell ref="BJ361:BJ363"/>
    <mergeCell ref="BJ364:BJ366"/>
    <mergeCell ref="BJ367:BJ369"/>
    <mergeCell ref="BJ370:BJ373"/>
    <mergeCell ref="BJ374:BJ377"/>
    <mergeCell ref="BJ378:BJ381"/>
    <mergeCell ref="BJ382:BJ385"/>
    <mergeCell ref="BJ386:BJ389"/>
    <mergeCell ref="BJ390:BJ393"/>
    <mergeCell ref="BJ394:BJ397"/>
    <mergeCell ref="BJ515:BJ517"/>
    <mergeCell ref="BI460:BK460"/>
    <mergeCell ref="BK336:BK339"/>
    <mergeCell ref="BK341:BK343"/>
    <mergeCell ref="BD1623:BE1623"/>
    <mergeCell ref="BI65:BI107"/>
    <mergeCell ref="BJ65:BJ67"/>
    <mergeCell ref="BJ68:BJ70"/>
    <mergeCell ref="BJ71:BJ73"/>
    <mergeCell ref="BJ74:BJ76"/>
    <mergeCell ref="BJ77:BJ79"/>
    <mergeCell ref="BJ80:BJ83"/>
    <mergeCell ref="BJ84:BJ87"/>
    <mergeCell ref="BJ88:BJ91"/>
    <mergeCell ref="BJ92:BJ95"/>
    <mergeCell ref="BJ96:BJ99"/>
    <mergeCell ref="BJ100:BJ103"/>
    <mergeCell ref="BJ104:BJ107"/>
    <mergeCell ref="BJ109:BJ111"/>
    <mergeCell ref="BI113:BJ113"/>
    <mergeCell ref="BI115:BJ115"/>
    <mergeCell ref="BI123:BI165"/>
    <mergeCell ref="BJ123:BJ125"/>
    <mergeCell ref="BJ126:BJ128"/>
    <mergeCell ref="BJ129:BJ131"/>
    <mergeCell ref="BJ132:BJ134"/>
    <mergeCell ref="BJ135:BJ137"/>
    <mergeCell ref="BJ138:BJ141"/>
    <mergeCell ref="BJ142:BJ145"/>
    <mergeCell ref="BJ146:BJ149"/>
    <mergeCell ref="BJ150:BJ153"/>
    <mergeCell ref="BJ154:BJ157"/>
    <mergeCell ref="BJ158:BJ161"/>
    <mergeCell ref="BJ162:BJ165"/>
    <mergeCell ref="BJ167:BJ169"/>
    <mergeCell ref="BI171:BJ171"/>
    <mergeCell ref="BI173:BJ173"/>
    <mergeCell ref="BI181:BI223"/>
    <mergeCell ref="BJ181:BJ183"/>
    <mergeCell ref="BJ184:BJ186"/>
    <mergeCell ref="BJ187:BJ189"/>
    <mergeCell ref="BJ190:BJ192"/>
    <mergeCell ref="BJ193:BJ195"/>
    <mergeCell ref="BJ196:BJ199"/>
    <mergeCell ref="BJ200:BJ203"/>
    <mergeCell ref="BJ204:BJ207"/>
    <mergeCell ref="BJ208:BJ211"/>
    <mergeCell ref="BJ212:BJ215"/>
    <mergeCell ref="BJ216:BJ219"/>
    <mergeCell ref="BJ220:BJ223"/>
    <mergeCell ref="BJ225:BJ227"/>
    <mergeCell ref="BI229:BJ229"/>
    <mergeCell ref="BI231:BJ231"/>
    <mergeCell ref="BI239:BI281"/>
    <mergeCell ref="BJ239:BJ241"/>
    <mergeCell ref="BJ242:BJ244"/>
    <mergeCell ref="BJ245:BJ247"/>
    <mergeCell ref="BJ248:BJ250"/>
    <mergeCell ref="BJ251:BJ253"/>
    <mergeCell ref="BJ254:BJ257"/>
    <mergeCell ref="BJ258:BJ261"/>
    <mergeCell ref="BD1389:BE1389"/>
    <mergeCell ref="BD1391:BE1391"/>
    <mergeCell ref="BD1399:BD1441"/>
    <mergeCell ref="BE1399:BE1401"/>
    <mergeCell ref="BE1402:BE1404"/>
    <mergeCell ref="BE1405:BE1407"/>
    <mergeCell ref="BJ266:BJ269"/>
    <mergeCell ref="BD1449:BE1449"/>
    <mergeCell ref="BD1457:BD1499"/>
    <mergeCell ref="BE1457:BE1459"/>
    <mergeCell ref="BE1460:BE1462"/>
    <mergeCell ref="BE1463:BE1465"/>
    <mergeCell ref="BE1466:BE1468"/>
    <mergeCell ref="BE1469:BE1471"/>
    <mergeCell ref="BE1472:BE1475"/>
    <mergeCell ref="BE1476:BE1479"/>
    <mergeCell ref="BE1480:BE1483"/>
    <mergeCell ref="BE1484:BE1487"/>
    <mergeCell ref="BE1488:BE1491"/>
    <mergeCell ref="BE1492:BE1495"/>
    <mergeCell ref="BE1496:BE1499"/>
    <mergeCell ref="BD1504:BF1504"/>
    <mergeCell ref="BF1411:BF1413"/>
    <mergeCell ref="BF1438:BF1441"/>
    <mergeCell ref="BF1443:BF1445"/>
    <mergeCell ref="BF1463:BF1465"/>
    <mergeCell ref="BF1466:BF1468"/>
    <mergeCell ref="BF1469:BF1471"/>
    <mergeCell ref="BF1472:BF1475"/>
    <mergeCell ref="BF1476:BF1479"/>
    <mergeCell ref="BF1480:BF1483"/>
    <mergeCell ref="BF1484:BF1487"/>
    <mergeCell ref="BF1488:BF1491"/>
    <mergeCell ref="BF1492:BF1495"/>
    <mergeCell ref="BF1418:BF1421"/>
    <mergeCell ref="BF1422:BF1425"/>
    <mergeCell ref="BF1426:BF1429"/>
    <mergeCell ref="BF1430:BF1433"/>
    <mergeCell ref="BF1434:BF1437"/>
    <mergeCell ref="BF1399:BF1401"/>
    <mergeCell ref="BF1402:BF1404"/>
    <mergeCell ref="BF1405:BF1407"/>
    <mergeCell ref="BD1446:BF1446"/>
    <mergeCell ref="BE1501:BE1503"/>
    <mergeCell ref="BF1414:BF1417"/>
    <mergeCell ref="BF1457:BF1459"/>
    <mergeCell ref="BF1460:BF1462"/>
    <mergeCell ref="BF1496:BF1499"/>
    <mergeCell ref="BF1501:BF1503"/>
    <mergeCell ref="BD1157:BE1157"/>
    <mergeCell ref="BD1159:BE1159"/>
    <mergeCell ref="BD1167:BD1209"/>
    <mergeCell ref="BE1167:BE1169"/>
    <mergeCell ref="BE1170:BE1172"/>
    <mergeCell ref="BE1173:BE1175"/>
    <mergeCell ref="BE1176:BE1178"/>
    <mergeCell ref="BE1179:BE1181"/>
    <mergeCell ref="BE1182:BE1185"/>
    <mergeCell ref="BE1186:BE1189"/>
    <mergeCell ref="BE1190:BE1193"/>
    <mergeCell ref="BE1194:BE1197"/>
    <mergeCell ref="BE1198:BE1201"/>
    <mergeCell ref="BE1202:BE1205"/>
    <mergeCell ref="BE1206:BE1209"/>
    <mergeCell ref="BE1211:BE1213"/>
    <mergeCell ref="BD1215:BE1215"/>
    <mergeCell ref="BD1217:BE1217"/>
    <mergeCell ref="BD1225:BD1267"/>
    <mergeCell ref="BE1225:BE1227"/>
    <mergeCell ref="BE1228:BE1230"/>
    <mergeCell ref="BE1231:BE1233"/>
    <mergeCell ref="BE1234:BE1236"/>
    <mergeCell ref="BE1237:BE1239"/>
    <mergeCell ref="BE1240:BE1243"/>
    <mergeCell ref="BE1244:BE1247"/>
    <mergeCell ref="BE1248:BE1251"/>
    <mergeCell ref="BE1252:BE1255"/>
    <mergeCell ref="BE1256:BE1259"/>
    <mergeCell ref="BE1260:BE1263"/>
    <mergeCell ref="BE1264:BE1267"/>
    <mergeCell ref="BD1272:BF1272"/>
    <mergeCell ref="BD1156:BF1156"/>
    <mergeCell ref="BE1269:BE1271"/>
    <mergeCell ref="BD1216:BF1216"/>
    <mergeCell ref="BF1173:BF1175"/>
    <mergeCell ref="BF1237:BF1239"/>
    <mergeCell ref="BF1240:BF1243"/>
    <mergeCell ref="BF1244:BF1247"/>
    <mergeCell ref="BF1248:BF1251"/>
    <mergeCell ref="BF1252:BF1255"/>
    <mergeCell ref="BF1256:BF1259"/>
    <mergeCell ref="BF1260:BF1263"/>
    <mergeCell ref="BF1264:BF1267"/>
    <mergeCell ref="BF1269:BF1271"/>
    <mergeCell ref="BF1202:BF1205"/>
    <mergeCell ref="BF1206:BF1209"/>
    <mergeCell ref="BF1211:BF1213"/>
    <mergeCell ref="BE966:BE969"/>
    <mergeCell ref="BE970:BE973"/>
    <mergeCell ref="BE974:BE977"/>
    <mergeCell ref="BE979:BE981"/>
    <mergeCell ref="BD983:BE983"/>
    <mergeCell ref="BD985:BE985"/>
    <mergeCell ref="BD993:BD1035"/>
    <mergeCell ref="BE993:BE995"/>
    <mergeCell ref="BE996:BE998"/>
    <mergeCell ref="BE999:BE1001"/>
    <mergeCell ref="BE1002:BE1004"/>
    <mergeCell ref="BE1005:BE1007"/>
    <mergeCell ref="BE1008:BE1011"/>
    <mergeCell ref="BE1012:BE1015"/>
    <mergeCell ref="BE1016:BE1019"/>
    <mergeCell ref="BE1020:BE1023"/>
    <mergeCell ref="BE1024:BE1027"/>
    <mergeCell ref="BE1028:BE1031"/>
    <mergeCell ref="BE1032:BE1035"/>
    <mergeCell ref="BD1040:BF1040"/>
    <mergeCell ref="BF944:BF946"/>
    <mergeCell ref="BF974:BF977"/>
    <mergeCell ref="BF979:BF981"/>
    <mergeCell ref="BF999:BF1001"/>
    <mergeCell ref="BF1002:BF1004"/>
    <mergeCell ref="BF1005:BF1007"/>
    <mergeCell ref="BF1008:BF1011"/>
    <mergeCell ref="BF1012:BF1015"/>
    <mergeCell ref="BF1016:BF1019"/>
    <mergeCell ref="BF1020:BF1023"/>
    <mergeCell ref="BF1024:BF1027"/>
    <mergeCell ref="BF1028:BF1031"/>
    <mergeCell ref="BF1032:BF1035"/>
    <mergeCell ref="BF1037:BF1039"/>
    <mergeCell ref="BD811:BE811"/>
    <mergeCell ref="BD819:BD861"/>
    <mergeCell ref="BE819:BE821"/>
    <mergeCell ref="BE822:BE824"/>
    <mergeCell ref="BE825:BE827"/>
    <mergeCell ref="BE828:BE830"/>
    <mergeCell ref="BE831:BE833"/>
    <mergeCell ref="BE834:BE837"/>
    <mergeCell ref="BE838:BE841"/>
    <mergeCell ref="BE842:BE845"/>
    <mergeCell ref="BE846:BE849"/>
    <mergeCell ref="BE850:BE853"/>
    <mergeCell ref="BE854:BE857"/>
    <mergeCell ref="BE858:BE861"/>
    <mergeCell ref="BE863:BE865"/>
    <mergeCell ref="BD867:BE867"/>
    <mergeCell ref="BD869:BE869"/>
    <mergeCell ref="BD877:BD919"/>
    <mergeCell ref="BE877:BE879"/>
    <mergeCell ref="BE880:BE882"/>
    <mergeCell ref="BE883:BE885"/>
    <mergeCell ref="BE886:BE888"/>
    <mergeCell ref="BE889:BE891"/>
    <mergeCell ref="BE892:BE895"/>
    <mergeCell ref="BE896:BE899"/>
    <mergeCell ref="BE900:BE903"/>
    <mergeCell ref="BE904:BE907"/>
    <mergeCell ref="BE908:BE911"/>
    <mergeCell ref="BE912:BE915"/>
    <mergeCell ref="BE916:BE919"/>
    <mergeCell ref="BE689:BE691"/>
    <mergeCell ref="BD693:BE693"/>
    <mergeCell ref="BD695:BE695"/>
    <mergeCell ref="BD703:BD745"/>
    <mergeCell ref="BE703:BE705"/>
    <mergeCell ref="BE706:BE708"/>
    <mergeCell ref="BE709:BE711"/>
    <mergeCell ref="BE712:BE714"/>
    <mergeCell ref="BE715:BE717"/>
    <mergeCell ref="BE718:BE721"/>
    <mergeCell ref="BE722:BE725"/>
    <mergeCell ref="BE726:BE729"/>
    <mergeCell ref="BE730:BE733"/>
    <mergeCell ref="BE734:BE737"/>
    <mergeCell ref="BE738:BE741"/>
    <mergeCell ref="BE742:BE745"/>
    <mergeCell ref="BE747:BE749"/>
    <mergeCell ref="BD751:BE751"/>
    <mergeCell ref="BD753:BE753"/>
    <mergeCell ref="BD761:BD803"/>
    <mergeCell ref="BE761:BE763"/>
    <mergeCell ref="BE764:BE766"/>
    <mergeCell ref="BE767:BE769"/>
    <mergeCell ref="BE770:BE772"/>
    <mergeCell ref="BE773:BE775"/>
    <mergeCell ref="BE776:BE779"/>
    <mergeCell ref="BE780:BE783"/>
    <mergeCell ref="BE784:BE787"/>
    <mergeCell ref="BE788:BE791"/>
    <mergeCell ref="BE792:BE795"/>
    <mergeCell ref="BE796:BE799"/>
    <mergeCell ref="BE800:BE803"/>
    <mergeCell ref="BD810:BF810"/>
    <mergeCell ref="BD809:BE809"/>
    <mergeCell ref="BE651:BE653"/>
    <mergeCell ref="BE654:BE656"/>
    <mergeCell ref="BE657:BE659"/>
    <mergeCell ref="BE660:BE663"/>
    <mergeCell ref="BE664:BE667"/>
    <mergeCell ref="BE668:BE671"/>
    <mergeCell ref="BE672:BE675"/>
    <mergeCell ref="BE676:BE679"/>
    <mergeCell ref="BE680:BE683"/>
    <mergeCell ref="BE684:BE687"/>
    <mergeCell ref="BE805:BE807"/>
    <mergeCell ref="BD576:BF576"/>
    <mergeCell ref="BF712:BF714"/>
    <mergeCell ref="BF715:BF717"/>
    <mergeCell ref="BF718:BF721"/>
    <mergeCell ref="BF722:BF725"/>
    <mergeCell ref="BF726:BF729"/>
    <mergeCell ref="BF730:BF733"/>
    <mergeCell ref="BF734:BF737"/>
    <mergeCell ref="BF738:BF741"/>
    <mergeCell ref="BF742:BF745"/>
    <mergeCell ref="BF747:BF749"/>
    <mergeCell ref="BF796:BF799"/>
    <mergeCell ref="BF800:BF803"/>
    <mergeCell ref="BF805:BF807"/>
    <mergeCell ref="BF622:BF625"/>
    <mergeCell ref="BF626:BF629"/>
    <mergeCell ref="BF631:BF633"/>
    <mergeCell ref="BF689:BF691"/>
    <mergeCell ref="BE631:BE633"/>
    <mergeCell ref="BD634:BF634"/>
    <mergeCell ref="BF587:BF589"/>
    <mergeCell ref="BF590:BF592"/>
    <mergeCell ref="BF593:BF595"/>
    <mergeCell ref="BF596:BF598"/>
    <mergeCell ref="BF599:BF601"/>
    <mergeCell ref="BF602:BF605"/>
    <mergeCell ref="BF606:BF609"/>
    <mergeCell ref="BF610:BF613"/>
    <mergeCell ref="BF614:BF617"/>
    <mergeCell ref="BF618:BF621"/>
    <mergeCell ref="BF645:BF647"/>
    <mergeCell ref="BF648:BF650"/>
    <mergeCell ref="BF651:BF653"/>
    <mergeCell ref="BF654:BF656"/>
    <mergeCell ref="BF657:BF659"/>
    <mergeCell ref="BF660:BF663"/>
    <mergeCell ref="BF664:BF667"/>
    <mergeCell ref="BF668:BF671"/>
    <mergeCell ref="BF672:BF675"/>
    <mergeCell ref="BF676:BF679"/>
    <mergeCell ref="BF680:BF683"/>
    <mergeCell ref="BF684:BF687"/>
    <mergeCell ref="BD577:BE577"/>
    <mergeCell ref="BD579:BE579"/>
    <mergeCell ref="BD692:BF692"/>
    <mergeCell ref="BD750:BF750"/>
    <mergeCell ref="AY1447:AZ1447"/>
    <mergeCell ref="AY1449:AZ1449"/>
    <mergeCell ref="AY1457:AY1499"/>
    <mergeCell ref="BD231:BE231"/>
    <mergeCell ref="BD287:BE287"/>
    <mergeCell ref="BD289:BE289"/>
    <mergeCell ref="BD297:BD339"/>
    <mergeCell ref="BE297:BE299"/>
    <mergeCell ref="BE300:BE302"/>
    <mergeCell ref="BE303:BE305"/>
    <mergeCell ref="BE306:BE308"/>
    <mergeCell ref="BE309:BE311"/>
    <mergeCell ref="BE312:BE315"/>
    <mergeCell ref="BE316:BE319"/>
    <mergeCell ref="BE320:BE323"/>
    <mergeCell ref="BE324:BE327"/>
    <mergeCell ref="BE328:BE331"/>
    <mergeCell ref="BE332:BE335"/>
    <mergeCell ref="BE336:BE339"/>
    <mergeCell ref="BD521:BE521"/>
    <mergeCell ref="AY1399:AY1441"/>
    <mergeCell ref="BE548:BE551"/>
    <mergeCell ref="BE552:BE555"/>
    <mergeCell ref="BE556:BE559"/>
    <mergeCell ref="BE560:BE563"/>
    <mergeCell ref="BE564:BE567"/>
    <mergeCell ref="BE341:BE343"/>
    <mergeCell ref="BD345:BE345"/>
    <mergeCell ref="BD347:BE347"/>
    <mergeCell ref="BD355:BD397"/>
    <mergeCell ref="BE355:BE357"/>
    <mergeCell ref="BE358:BE360"/>
    <mergeCell ref="BE361:BE363"/>
    <mergeCell ref="BE364:BE366"/>
    <mergeCell ref="BE367:BE369"/>
    <mergeCell ref="BE370:BE373"/>
    <mergeCell ref="BE374:BE377"/>
    <mergeCell ref="BE378:BE381"/>
    <mergeCell ref="BE382:BE385"/>
    <mergeCell ref="BE386:BE389"/>
    <mergeCell ref="BE390:BE393"/>
    <mergeCell ref="BE394:BE397"/>
    <mergeCell ref="BE399:BE401"/>
    <mergeCell ref="BD403:BE403"/>
    <mergeCell ref="BD405:BE405"/>
    <mergeCell ref="BD413:BD455"/>
    <mergeCell ref="BD587:BD629"/>
    <mergeCell ref="BE587:BE589"/>
    <mergeCell ref="BE590:BE592"/>
    <mergeCell ref="BE593:BE595"/>
    <mergeCell ref="BE596:BE598"/>
    <mergeCell ref="BE599:BE601"/>
    <mergeCell ref="BE602:BE605"/>
    <mergeCell ref="BE606:BE609"/>
    <mergeCell ref="BE610:BE613"/>
    <mergeCell ref="BE614:BE617"/>
    <mergeCell ref="BE618:BE621"/>
    <mergeCell ref="BE622:BE625"/>
    <mergeCell ref="BE626:BE629"/>
    <mergeCell ref="BD635:BE635"/>
    <mergeCell ref="BD637:BE637"/>
    <mergeCell ref="BD645:BD687"/>
    <mergeCell ref="BE645:BE647"/>
    <mergeCell ref="BE648:BE650"/>
    <mergeCell ref="AY1623:AZ1623"/>
    <mergeCell ref="BD65:BD107"/>
    <mergeCell ref="BE65:BE67"/>
    <mergeCell ref="BE68:BE70"/>
    <mergeCell ref="BE71:BE73"/>
    <mergeCell ref="BE74:BE76"/>
    <mergeCell ref="BE77:BE79"/>
    <mergeCell ref="BE80:BE83"/>
    <mergeCell ref="BE84:BE87"/>
    <mergeCell ref="BE88:BE91"/>
    <mergeCell ref="BE92:BE95"/>
    <mergeCell ref="BE96:BE99"/>
    <mergeCell ref="BE100:BE103"/>
    <mergeCell ref="BE104:BE107"/>
    <mergeCell ref="BE109:BE111"/>
    <mergeCell ref="BD113:BE113"/>
    <mergeCell ref="BD115:BE115"/>
    <mergeCell ref="BD123:BD165"/>
    <mergeCell ref="BE123:BE125"/>
    <mergeCell ref="BE126:BE128"/>
    <mergeCell ref="BE129:BE131"/>
    <mergeCell ref="BE132:BE134"/>
    <mergeCell ref="BE135:BE137"/>
    <mergeCell ref="BE138:BE141"/>
    <mergeCell ref="BE142:BE145"/>
    <mergeCell ref="BE146:BE149"/>
    <mergeCell ref="BE150:BE153"/>
    <mergeCell ref="BE154:BE157"/>
    <mergeCell ref="BE158:BE161"/>
    <mergeCell ref="BE162:BE165"/>
    <mergeCell ref="BE167:BE169"/>
    <mergeCell ref="BD171:BE171"/>
    <mergeCell ref="BD173:BE173"/>
    <mergeCell ref="BD181:BD223"/>
    <mergeCell ref="BE181:BE183"/>
    <mergeCell ref="BE184:BE186"/>
    <mergeCell ref="BE187:BE189"/>
    <mergeCell ref="BE190:BE192"/>
    <mergeCell ref="AZ999:AZ1001"/>
    <mergeCell ref="AZ1002:AZ1004"/>
    <mergeCell ref="AZ1005:AZ1007"/>
    <mergeCell ref="AZ1008:AZ1011"/>
    <mergeCell ref="AZ1012:AZ1015"/>
    <mergeCell ref="AZ1016:AZ1019"/>
    <mergeCell ref="AZ1020:AZ1023"/>
    <mergeCell ref="AZ1051:AZ1053"/>
    <mergeCell ref="AZ1054:AZ1056"/>
    <mergeCell ref="AZ1057:AZ1059"/>
    <mergeCell ref="AZ1060:AZ1062"/>
    <mergeCell ref="AZ1063:AZ1065"/>
    <mergeCell ref="BA1012:BA1015"/>
    <mergeCell ref="BA1016:BA1019"/>
    <mergeCell ref="BE193:BE195"/>
    <mergeCell ref="AZ1121:AZ1123"/>
    <mergeCell ref="AZ1124:AZ1127"/>
    <mergeCell ref="AZ1128:AZ1131"/>
    <mergeCell ref="AZ1132:AZ1135"/>
    <mergeCell ref="AZ1136:AZ1139"/>
    <mergeCell ref="AZ1140:AZ1143"/>
    <mergeCell ref="AZ1144:AZ1147"/>
    <mergeCell ref="AZ1148:AZ1151"/>
    <mergeCell ref="AZ1153:AZ1155"/>
    <mergeCell ref="BE196:BE199"/>
    <mergeCell ref="BE200:BE203"/>
    <mergeCell ref="AY1157:AZ1157"/>
    <mergeCell ref="AY1159:AZ1159"/>
    <mergeCell ref="AY1167:AY1209"/>
    <mergeCell ref="AZ1167:AZ1169"/>
    <mergeCell ref="AY1272:BA1272"/>
    <mergeCell ref="AY1214:BA1214"/>
    <mergeCell ref="AY1225:AY1267"/>
    <mergeCell ref="AZ1237:AZ1239"/>
    <mergeCell ref="AZ1240:AZ1243"/>
    <mergeCell ref="AY1216:BA1216"/>
    <mergeCell ref="AY1100:BA1100"/>
    <mergeCell ref="AY1156:BA1156"/>
    <mergeCell ref="AY867:AZ867"/>
    <mergeCell ref="AY869:AZ869"/>
    <mergeCell ref="AY877:AY919"/>
    <mergeCell ref="AZ877:AZ879"/>
    <mergeCell ref="AZ880:AZ882"/>
    <mergeCell ref="AZ883:AZ885"/>
    <mergeCell ref="AZ886:AZ888"/>
    <mergeCell ref="AZ889:AZ891"/>
    <mergeCell ref="AZ892:AZ895"/>
    <mergeCell ref="AZ896:AZ899"/>
    <mergeCell ref="AZ900:AZ903"/>
    <mergeCell ref="AZ904:AZ907"/>
    <mergeCell ref="AZ908:AZ911"/>
    <mergeCell ref="AZ912:AZ915"/>
    <mergeCell ref="AZ916:AZ919"/>
    <mergeCell ref="AZ921:AZ923"/>
    <mergeCell ref="AY925:AZ925"/>
    <mergeCell ref="AY927:AZ927"/>
    <mergeCell ref="AY935:AY977"/>
    <mergeCell ref="AZ935:AZ937"/>
    <mergeCell ref="AZ938:AZ940"/>
    <mergeCell ref="AZ941:AZ943"/>
    <mergeCell ref="AZ944:AZ946"/>
    <mergeCell ref="AZ947:AZ949"/>
    <mergeCell ref="AZ950:AZ953"/>
    <mergeCell ref="AZ954:AZ957"/>
    <mergeCell ref="AZ958:AZ961"/>
    <mergeCell ref="AZ962:AZ965"/>
    <mergeCell ref="AZ966:AZ969"/>
    <mergeCell ref="AZ970:AZ973"/>
    <mergeCell ref="AZ974:AZ977"/>
    <mergeCell ref="AY983:AZ983"/>
    <mergeCell ref="AY985:AZ985"/>
    <mergeCell ref="AZ979:AZ981"/>
    <mergeCell ref="AZ1231:AZ1233"/>
    <mergeCell ref="AZ1234:AZ1236"/>
    <mergeCell ref="BA993:BA995"/>
    <mergeCell ref="AY1217:AZ1217"/>
    <mergeCell ref="BA1144:BA1147"/>
    <mergeCell ref="BA1148:BA1151"/>
    <mergeCell ref="BA1153:BA1155"/>
    <mergeCell ref="BA1225:BA1227"/>
    <mergeCell ref="BA1228:BA1230"/>
    <mergeCell ref="BA1231:BA1233"/>
    <mergeCell ref="BA1234:BA1236"/>
    <mergeCell ref="BA1237:BA1239"/>
    <mergeCell ref="BA1240:BA1243"/>
    <mergeCell ref="BA1244:BA1247"/>
    <mergeCell ref="BA1248:BA1251"/>
    <mergeCell ref="BA1252:BA1255"/>
    <mergeCell ref="BA1256:BA1259"/>
    <mergeCell ref="BA1260:BA1263"/>
    <mergeCell ref="AY809:AZ809"/>
    <mergeCell ref="AZ747:AZ749"/>
    <mergeCell ref="AZ631:AZ633"/>
    <mergeCell ref="AY634:BA634"/>
    <mergeCell ref="BA529:BA531"/>
    <mergeCell ref="BA532:BA534"/>
    <mergeCell ref="BA535:BA537"/>
    <mergeCell ref="BA541:BA543"/>
    <mergeCell ref="BA660:BA663"/>
    <mergeCell ref="BA664:BA667"/>
    <mergeCell ref="BA668:BA671"/>
    <mergeCell ref="BA672:BA675"/>
    <mergeCell ref="BA676:BA679"/>
    <mergeCell ref="BA680:BA683"/>
    <mergeCell ref="AY694:BA694"/>
    <mergeCell ref="AY692:BA692"/>
    <mergeCell ref="BA645:BA647"/>
    <mergeCell ref="BA648:BA650"/>
    <mergeCell ref="BA651:BA653"/>
    <mergeCell ref="BA654:BA656"/>
    <mergeCell ref="BA657:BA659"/>
    <mergeCell ref="AY811:AZ811"/>
    <mergeCell ref="AY819:AY861"/>
    <mergeCell ref="AZ819:AZ821"/>
    <mergeCell ref="AZ822:AZ824"/>
    <mergeCell ref="AZ825:AZ827"/>
    <mergeCell ref="AZ828:AZ830"/>
    <mergeCell ref="AZ831:AZ833"/>
    <mergeCell ref="AZ834:AZ837"/>
    <mergeCell ref="AZ838:AZ841"/>
    <mergeCell ref="AZ842:AZ845"/>
    <mergeCell ref="AZ846:AZ849"/>
    <mergeCell ref="AZ850:AZ853"/>
    <mergeCell ref="AZ854:AZ857"/>
    <mergeCell ref="AZ858:AZ861"/>
    <mergeCell ref="AY635:AZ635"/>
    <mergeCell ref="AY637:AZ637"/>
    <mergeCell ref="AY645:AY687"/>
    <mergeCell ref="AZ645:AZ647"/>
    <mergeCell ref="AZ648:AZ650"/>
    <mergeCell ref="AZ651:AZ653"/>
    <mergeCell ref="AZ654:AZ656"/>
    <mergeCell ref="AZ657:AZ659"/>
    <mergeCell ref="AZ660:AZ663"/>
    <mergeCell ref="AZ664:AZ667"/>
    <mergeCell ref="AZ668:AZ671"/>
    <mergeCell ref="AZ672:AZ675"/>
    <mergeCell ref="AZ676:AZ679"/>
    <mergeCell ref="AZ680:AZ683"/>
    <mergeCell ref="AZ684:AZ687"/>
    <mergeCell ref="AZ689:AZ691"/>
    <mergeCell ref="AY693:AZ693"/>
    <mergeCell ref="AY695:AZ695"/>
    <mergeCell ref="AY703:AY745"/>
    <mergeCell ref="AZ703:AZ705"/>
    <mergeCell ref="AZ706:AZ708"/>
    <mergeCell ref="AZ709:AZ711"/>
    <mergeCell ref="AZ712:AZ714"/>
    <mergeCell ref="AZ715:AZ717"/>
    <mergeCell ref="AZ718:AZ721"/>
    <mergeCell ref="AZ722:AZ725"/>
    <mergeCell ref="AZ726:AZ729"/>
    <mergeCell ref="AZ730:AZ733"/>
    <mergeCell ref="AZ734:AZ737"/>
    <mergeCell ref="AZ593:AZ595"/>
    <mergeCell ref="AZ596:AZ598"/>
    <mergeCell ref="AZ599:AZ601"/>
    <mergeCell ref="AZ602:AZ605"/>
    <mergeCell ref="AZ606:AZ609"/>
    <mergeCell ref="AZ610:AZ613"/>
    <mergeCell ref="AZ614:AZ617"/>
    <mergeCell ref="AZ618:AZ621"/>
    <mergeCell ref="AZ622:AZ625"/>
    <mergeCell ref="AZ626:AZ629"/>
    <mergeCell ref="AY576:BA576"/>
    <mergeCell ref="AZ805:AZ807"/>
    <mergeCell ref="AZ515:AZ517"/>
    <mergeCell ref="AY519:AZ519"/>
    <mergeCell ref="AY463:AZ463"/>
    <mergeCell ref="AY471:AY513"/>
    <mergeCell ref="AZ471:AZ473"/>
    <mergeCell ref="AZ474:AZ476"/>
    <mergeCell ref="AZ477:AZ479"/>
    <mergeCell ref="AZ480:AZ482"/>
    <mergeCell ref="AZ483:AZ485"/>
    <mergeCell ref="AZ486:AZ489"/>
    <mergeCell ref="AZ490:AZ493"/>
    <mergeCell ref="AZ494:AZ497"/>
    <mergeCell ref="AZ498:AZ501"/>
    <mergeCell ref="AZ502:AZ505"/>
    <mergeCell ref="AZ506:AZ509"/>
    <mergeCell ref="AZ510:AZ513"/>
    <mergeCell ref="BA684:BA687"/>
    <mergeCell ref="BA689:BA691"/>
    <mergeCell ref="BA538:BA540"/>
    <mergeCell ref="AZ738:AZ741"/>
    <mergeCell ref="AZ742:AZ745"/>
    <mergeCell ref="AY751:AZ751"/>
    <mergeCell ref="AY753:AZ753"/>
    <mergeCell ref="AY761:AY803"/>
    <mergeCell ref="AZ761:AZ763"/>
    <mergeCell ref="AZ764:AZ766"/>
    <mergeCell ref="AZ767:AZ769"/>
    <mergeCell ref="AZ770:AZ772"/>
    <mergeCell ref="AZ773:AZ775"/>
    <mergeCell ref="AZ776:AZ779"/>
    <mergeCell ref="AZ780:AZ783"/>
    <mergeCell ref="AZ784:AZ787"/>
    <mergeCell ref="AZ788:AZ791"/>
    <mergeCell ref="AZ792:AZ795"/>
    <mergeCell ref="AZ796:AZ799"/>
    <mergeCell ref="AZ800:AZ803"/>
    <mergeCell ref="AY750:BA750"/>
    <mergeCell ref="AT1623:AU1623"/>
    <mergeCell ref="AY65:AY107"/>
    <mergeCell ref="AZ65:AZ67"/>
    <mergeCell ref="AZ68:AZ70"/>
    <mergeCell ref="AZ71:AZ73"/>
    <mergeCell ref="AZ74:AZ76"/>
    <mergeCell ref="AZ77:AZ79"/>
    <mergeCell ref="AZ80:AZ83"/>
    <mergeCell ref="AZ84:AZ87"/>
    <mergeCell ref="AZ88:AZ91"/>
    <mergeCell ref="AZ92:AZ95"/>
    <mergeCell ref="AZ96:AZ99"/>
    <mergeCell ref="AZ100:AZ103"/>
    <mergeCell ref="AZ104:AZ107"/>
    <mergeCell ref="AZ109:AZ111"/>
    <mergeCell ref="AY113:AZ113"/>
    <mergeCell ref="AY115:AZ115"/>
    <mergeCell ref="AY123:AY165"/>
    <mergeCell ref="AZ123:AZ125"/>
    <mergeCell ref="AZ126:AZ128"/>
    <mergeCell ref="AZ129:AZ131"/>
    <mergeCell ref="AZ132:AZ134"/>
    <mergeCell ref="AZ135:AZ137"/>
    <mergeCell ref="AZ138:AZ141"/>
    <mergeCell ref="AZ142:AZ145"/>
    <mergeCell ref="AZ146:AZ149"/>
    <mergeCell ref="AZ150:AZ153"/>
    <mergeCell ref="AZ154:AZ157"/>
    <mergeCell ref="AZ158:AZ161"/>
    <mergeCell ref="AZ162:AZ165"/>
    <mergeCell ref="AZ167:AZ169"/>
    <mergeCell ref="AY171:AZ171"/>
    <mergeCell ref="AY173:AZ173"/>
    <mergeCell ref="AY181:AY223"/>
    <mergeCell ref="AZ181:AZ183"/>
    <mergeCell ref="AZ184:AZ186"/>
    <mergeCell ref="AZ187:AZ189"/>
    <mergeCell ref="AZ190:AZ192"/>
    <mergeCell ref="AZ193:AZ195"/>
    <mergeCell ref="AZ196:AZ199"/>
    <mergeCell ref="AZ200:AZ203"/>
    <mergeCell ref="AZ204:AZ207"/>
    <mergeCell ref="AZ208:AZ211"/>
    <mergeCell ref="AZ212:AZ215"/>
    <mergeCell ref="AZ216:AZ219"/>
    <mergeCell ref="AY521:AZ521"/>
    <mergeCell ref="AY529:AY571"/>
    <mergeCell ref="AZ529:AZ531"/>
    <mergeCell ref="AZ532:AZ534"/>
    <mergeCell ref="AZ535:AZ537"/>
    <mergeCell ref="AZ538:AZ540"/>
    <mergeCell ref="AZ541:AZ543"/>
    <mergeCell ref="AZ544:AZ547"/>
    <mergeCell ref="AZ548:AZ551"/>
    <mergeCell ref="AZ552:AZ555"/>
    <mergeCell ref="AZ556:AZ559"/>
    <mergeCell ref="AZ560:AZ563"/>
    <mergeCell ref="AZ564:AZ567"/>
    <mergeCell ref="AZ568:AZ571"/>
    <mergeCell ref="AZ444:AZ447"/>
    <mergeCell ref="AZ448:AZ451"/>
    <mergeCell ref="AY587:AY629"/>
    <mergeCell ref="AZ587:AZ589"/>
    <mergeCell ref="AZ590:AZ592"/>
    <mergeCell ref="AU1372:AU1375"/>
    <mergeCell ref="AU1376:AU1379"/>
    <mergeCell ref="AU1380:AU1383"/>
    <mergeCell ref="AT1157:AU1157"/>
    <mergeCell ref="AT1159:AU1159"/>
    <mergeCell ref="AT1167:AT1209"/>
    <mergeCell ref="AU1167:AU1169"/>
    <mergeCell ref="AU1170:AU1172"/>
    <mergeCell ref="AU1173:AU1175"/>
    <mergeCell ref="AV1496:AV1499"/>
    <mergeCell ref="AV1408:AV1410"/>
    <mergeCell ref="AV1411:AV1413"/>
    <mergeCell ref="AV1414:AV1417"/>
    <mergeCell ref="AV1418:AV1421"/>
    <mergeCell ref="AV1422:AV1425"/>
    <mergeCell ref="AV1426:AV1429"/>
    <mergeCell ref="AV1430:AV1433"/>
    <mergeCell ref="AV1434:AV1437"/>
    <mergeCell ref="AV1438:AV1441"/>
    <mergeCell ref="AV1443:AV1445"/>
    <mergeCell ref="AV1399:AV1401"/>
    <mergeCell ref="AV1402:AV1404"/>
    <mergeCell ref="AV1405:AV1407"/>
    <mergeCell ref="AU1132:AU1135"/>
    <mergeCell ref="AU1136:AU1139"/>
    <mergeCell ref="AU1140:AU1143"/>
    <mergeCell ref="AU1144:AU1147"/>
    <mergeCell ref="AU1148:AU1151"/>
    <mergeCell ref="AV1144:AV1147"/>
    <mergeCell ref="AV1148:AV1151"/>
    <mergeCell ref="AU1399:AU1401"/>
    <mergeCell ref="AU1402:AU1404"/>
    <mergeCell ref="AU1405:AU1407"/>
    <mergeCell ref="AU1408:AU1410"/>
    <mergeCell ref="AU1411:AU1413"/>
    <mergeCell ref="AU1414:AU1417"/>
    <mergeCell ref="AU1418:AU1421"/>
    <mergeCell ref="AU1422:AU1425"/>
    <mergeCell ref="AU1426:AU1429"/>
    <mergeCell ref="AU1430:AU1433"/>
    <mergeCell ref="AU1434:AU1437"/>
    <mergeCell ref="AU1438:AU1441"/>
    <mergeCell ref="AU1443:AU1445"/>
    <mergeCell ref="AT1447:AU1447"/>
    <mergeCell ref="AT1449:AU1449"/>
    <mergeCell ref="AT1457:AT1499"/>
    <mergeCell ref="AU1457:AU1459"/>
    <mergeCell ref="AU1460:AU1462"/>
    <mergeCell ref="AU1463:AU1465"/>
    <mergeCell ref="AU1466:AU1468"/>
    <mergeCell ref="AU1469:AU1471"/>
    <mergeCell ref="AT1399:AT1441"/>
    <mergeCell ref="AU1176:AU1178"/>
    <mergeCell ref="AU1179:AU1181"/>
    <mergeCell ref="AU1182:AU1185"/>
    <mergeCell ref="AU1186:AU1189"/>
    <mergeCell ref="AU1190:AU1193"/>
    <mergeCell ref="AV1484:AV1487"/>
    <mergeCell ref="AV1488:AV1491"/>
    <mergeCell ref="AV1492:AV1495"/>
    <mergeCell ref="AU1269:AU1271"/>
    <mergeCell ref="AV1198:AV1201"/>
    <mergeCell ref="AV1202:AV1205"/>
    <mergeCell ref="AV1206:AV1209"/>
    <mergeCell ref="AV1012:AV1015"/>
    <mergeCell ref="AV1016:AV1019"/>
    <mergeCell ref="AV1020:AV1023"/>
    <mergeCell ref="AV1024:AV1027"/>
    <mergeCell ref="AU880:AU882"/>
    <mergeCell ref="AT809:AU809"/>
    <mergeCell ref="AT811:AU811"/>
    <mergeCell ref="AT819:AT861"/>
    <mergeCell ref="AU819:AU821"/>
    <mergeCell ref="AU822:AU824"/>
    <mergeCell ref="AU825:AU827"/>
    <mergeCell ref="AU828:AU830"/>
    <mergeCell ref="AU831:AU833"/>
    <mergeCell ref="AU834:AU837"/>
    <mergeCell ref="AU838:AU841"/>
    <mergeCell ref="AU842:AU845"/>
    <mergeCell ref="AU846:AU849"/>
    <mergeCell ref="AU850:AU853"/>
    <mergeCell ref="AT925:AU925"/>
    <mergeCell ref="AT927:AU927"/>
    <mergeCell ref="AT935:AT977"/>
    <mergeCell ref="AU935:AU937"/>
    <mergeCell ref="AU938:AU940"/>
    <mergeCell ref="AU941:AU943"/>
    <mergeCell ref="AU944:AU946"/>
    <mergeCell ref="AU947:AU949"/>
    <mergeCell ref="AU950:AU953"/>
    <mergeCell ref="AU954:AU957"/>
    <mergeCell ref="AU958:AU961"/>
    <mergeCell ref="AU962:AU965"/>
    <mergeCell ref="AU966:AU969"/>
    <mergeCell ref="AU970:AU973"/>
    <mergeCell ref="AU974:AU977"/>
    <mergeCell ref="AU883:AU885"/>
    <mergeCell ref="AU886:AU888"/>
    <mergeCell ref="AU889:AU891"/>
    <mergeCell ref="AU892:AU895"/>
    <mergeCell ref="AU896:AU899"/>
    <mergeCell ref="AU900:AU903"/>
    <mergeCell ref="AU904:AU907"/>
    <mergeCell ref="AU908:AU911"/>
    <mergeCell ref="AU858:AU861"/>
    <mergeCell ref="AU1016:AU1019"/>
    <mergeCell ref="AU1020:AU1023"/>
    <mergeCell ref="AU1024:AU1027"/>
    <mergeCell ref="AU1028:AU1031"/>
    <mergeCell ref="AU1032:AU1035"/>
    <mergeCell ref="AT1156:AV1156"/>
    <mergeCell ref="AV1176:AV1178"/>
    <mergeCell ref="AT982:AV982"/>
    <mergeCell ref="AU979:AU981"/>
    <mergeCell ref="AT1331:AU1331"/>
    <mergeCell ref="AT1333:AU1333"/>
    <mergeCell ref="AT1341:AT1383"/>
    <mergeCell ref="AU1341:AU1343"/>
    <mergeCell ref="AU1344:AU1346"/>
    <mergeCell ref="AU1347:AU1349"/>
    <mergeCell ref="AT635:AU635"/>
    <mergeCell ref="AT637:AU637"/>
    <mergeCell ref="AT645:AT687"/>
    <mergeCell ref="AU645:AU647"/>
    <mergeCell ref="AU648:AU650"/>
    <mergeCell ref="AU651:AU653"/>
    <mergeCell ref="AU654:AU656"/>
    <mergeCell ref="AU657:AU659"/>
    <mergeCell ref="AU660:AU663"/>
    <mergeCell ref="AU664:AU667"/>
    <mergeCell ref="AU668:AU671"/>
    <mergeCell ref="AU672:AU675"/>
    <mergeCell ref="AU676:AU679"/>
    <mergeCell ref="AU680:AU683"/>
    <mergeCell ref="AU684:AU687"/>
    <mergeCell ref="AV916:AV919"/>
    <mergeCell ref="AV838:AV841"/>
    <mergeCell ref="AV842:AV845"/>
    <mergeCell ref="AV846:AV849"/>
    <mergeCell ref="AV784:AV787"/>
    <mergeCell ref="AV788:AV791"/>
    <mergeCell ref="AV792:AV795"/>
    <mergeCell ref="AV796:AV799"/>
    <mergeCell ref="AV800:AV803"/>
    <mergeCell ref="AV805:AV807"/>
    <mergeCell ref="AU863:AU865"/>
    <mergeCell ref="AV877:AV879"/>
    <mergeCell ref="AV880:AV882"/>
    <mergeCell ref="AV883:AV885"/>
    <mergeCell ref="AV900:AV903"/>
    <mergeCell ref="AV904:AV907"/>
    <mergeCell ref="AV908:AV911"/>
    <mergeCell ref="AV912:AV915"/>
    <mergeCell ref="AT695:AU695"/>
    <mergeCell ref="AT703:AT745"/>
    <mergeCell ref="AU703:AU705"/>
    <mergeCell ref="AU706:AU708"/>
    <mergeCell ref="AU709:AU711"/>
    <mergeCell ref="AU712:AU714"/>
    <mergeCell ref="AU715:AU717"/>
    <mergeCell ref="AU718:AU721"/>
    <mergeCell ref="AU722:AU725"/>
    <mergeCell ref="AU726:AU729"/>
    <mergeCell ref="AU730:AU733"/>
    <mergeCell ref="AU734:AU737"/>
    <mergeCell ref="AT1101:AU1101"/>
    <mergeCell ref="AV1002:AV1004"/>
    <mergeCell ref="AV1005:AV1007"/>
    <mergeCell ref="AV1008:AV1011"/>
    <mergeCell ref="AT1283:AT1325"/>
    <mergeCell ref="AU1283:AU1285"/>
    <mergeCell ref="AU1286:AU1288"/>
    <mergeCell ref="AU490:AU493"/>
    <mergeCell ref="AU494:AU497"/>
    <mergeCell ref="AU498:AU501"/>
    <mergeCell ref="AU502:AU505"/>
    <mergeCell ref="AU506:AU509"/>
    <mergeCell ref="AU510:AU513"/>
    <mergeCell ref="AU515:AU517"/>
    <mergeCell ref="AT519:AU519"/>
    <mergeCell ref="AT521:AU521"/>
    <mergeCell ref="AT529:AT571"/>
    <mergeCell ref="AU529:AU531"/>
    <mergeCell ref="AU532:AU534"/>
    <mergeCell ref="AU535:AU537"/>
    <mergeCell ref="AU538:AU540"/>
    <mergeCell ref="AU541:AU543"/>
    <mergeCell ref="AU544:AU547"/>
    <mergeCell ref="AU548:AU551"/>
    <mergeCell ref="AU552:AU555"/>
    <mergeCell ref="AU556:AU559"/>
    <mergeCell ref="AU593:AU595"/>
    <mergeCell ref="AU596:AU598"/>
    <mergeCell ref="AU599:AU601"/>
    <mergeCell ref="AU560:AU563"/>
    <mergeCell ref="AU564:AU567"/>
    <mergeCell ref="AU568:AU571"/>
    <mergeCell ref="AU573:AU575"/>
    <mergeCell ref="AT577:AU577"/>
    <mergeCell ref="AT576:AV576"/>
    <mergeCell ref="AT579:AU579"/>
    <mergeCell ref="AV483:AV485"/>
    <mergeCell ref="AV486:AV489"/>
    <mergeCell ref="AV490:AV493"/>
    <mergeCell ref="AU854:AU857"/>
    <mergeCell ref="AU738:AU741"/>
    <mergeCell ref="AV709:AV711"/>
    <mergeCell ref="AV712:AV714"/>
    <mergeCell ref="AV715:AV717"/>
    <mergeCell ref="AV718:AV721"/>
    <mergeCell ref="AU742:AU745"/>
    <mergeCell ref="AU747:AU749"/>
    <mergeCell ref="AT751:AU751"/>
    <mergeCell ref="AT753:AU753"/>
    <mergeCell ref="AT761:AT803"/>
    <mergeCell ref="AU614:AU617"/>
    <mergeCell ref="AU618:AU621"/>
    <mergeCell ref="AU622:AU625"/>
    <mergeCell ref="AU626:AU629"/>
    <mergeCell ref="AU631:AU633"/>
    <mergeCell ref="AV648:AV650"/>
    <mergeCell ref="AV651:AV653"/>
    <mergeCell ref="AV660:AV663"/>
    <mergeCell ref="AV529:AV531"/>
    <mergeCell ref="AV532:AV534"/>
    <mergeCell ref="AV535:AV537"/>
    <mergeCell ref="AV538:AV540"/>
    <mergeCell ref="AV541:AV543"/>
    <mergeCell ref="AV544:AV547"/>
    <mergeCell ref="AV548:AV551"/>
    <mergeCell ref="AU689:AU691"/>
    <mergeCell ref="AV654:AV656"/>
    <mergeCell ref="AV657:AV659"/>
    <mergeCell ref="AV703:AV705"/>
    <mergeCell ref="AV828:AV830"/>
    <mergeCell ref="AV831:AV833"/>
    <mergeCell ref="AO1623:AP1623"/>
    <mergeCell ref="AT65:AT107"/>
    <mergeCell ref="AU65:AU67"/>
    <mergeCell ref="AU68:AU70"/>
    <mergeCell ref="AU71:AU73"/>
    <mergeCell ref="AU74:AU76"/>
    <mergeCell ref="AU77:AU79"/>
    <mergeCell ref="AU80:AU83"/>
    <mergeCell ref="AU84:AU87"/>
    <mergeCell ref="AU88:AU91"/>
    <mergeCell ref="AU92:AU95"/>
    <mergeCell ref="AU96:AU99"/>
    <mergeCell ref="AU100:AU103"/>
    <mergeCell ref="AU104:AU107"/>
    <mergeCell ref="AU109:AU111"/>
    <mergeCell ref="AT113:AU113"/>
    <mergeCell ref="AT115:AU115"/>
    <mergeCell ref="AT123:AT165"/>
    <mergeCell ref="AU123:AU125"/>
    <mergeCell ref="AU126:AU128"/>
    <mergeCell ref="AU129:AU131"/>
    <mergeCell ref="AU132:AU134"/>
    <mergeCell ref="AU135:AU137"/>
    <mergeCell ref="AU138:AU141"/>
    <mergeCell ref="AU142:AU145"/>
    <mergeCell ref="AU146:AU149"/>
    <mergeCell ref="AU150:AU153"/>
    <mergeCell ref="AU154:AU157"/>
    <mergeCell ref="AU158:AU161"/>
    <mergeCell ref="AU162:AU165"/>
    <mergeCell ref="AU167:AU169"/>
    <mergeCell ref="AT171:AU171"/>
    <mergeCell ref="AT173:AU173"/>
    <mergeCell ref="AT181:AT223"/>
    <mergeCell ref="AU181:AU183"/>
    <mergeCell ref="AU761:AU763"/>
    <mergeCell ref="AU764:AU766"/>
    <mergeCell ref="AU767:AU769"/>
    <mergeCell ref="AU770:AU772"/>
    <mergeCell ref="AU773:AU775"/>
    <mergeCell ref="AU776:AU779"/>
    <mergeCell ref="AU780:AU783"/>
    <mergeCell ref="AU784:AU787"/>
    <mergeCell ref="AU196:AU199"/>
    <mergeCell ref="AO1447:AP1447"/>
    <mergeCell ref="AU200:AU203"/>
    <mergeCell ref="AU204:AU207"/>
    <mergeCell ref="AP1443:AP1445"/>
    <mergeCell ref="AP1186:AP1189"/>
    <mergeCell ref="AP1190:AP1193"/>
    <mergeCell ref="AP1194:AP1197"/>
    <mergeCell ref="AP1198:AP1201"/>
    <mergeCell ref="AP1202:AP1205"/>
    <mergeCell ref="AO1449:AP1449"/>
    <mergeCell ref="AO1457:AO1499"/>
    <mergeCell ref="AT345:AU345"/>
    <mergeCell ref="AP1037:AP1039"/>
    <mergeCell ref="AO1041:AP1041"/>
    <mergeCell ref="AO1043:AP1043"/>
    <mergeCell ref="AO1156:AQ1156"/>
    <mergeCell ref="AO1214:AQ1214"/>
    <mergeCell ref="AO1051:AO1093"/>
    <mergeCell ref="AP1051:AP1053"/>
    <mergeCell ref="AP1054:AP1056"/>
    <mergeCell ref="AP1057:AP1059"/>
    <mergeCell ref="AQ1194:AQ1197"/>
    <mergeCell ref="AQ1198:AQ1201"/>
    <mergeCell ref="AQ1202:AQ1205"/>
    <mergeCell ref="AQ1206:AQ1209"/>
    <mergeCell ref="AQ1211:AQ1213"/>
    <mergeCell ref="AT405:AU405"/>
    <mergeCell ref="AT413:AT455"/>
    <mergeCell ref="AU413:AU415"/>
    <mergeCell ref="AU416:AU418"/>
    <mergeCell ref="AT229:AU229"/>
    <mergeCell ref="AT231:AU231"/>
    <mergeCell ref="AT239:AT281"/>
    <mergeCell ref="AU239:AU241"/>
    <mergeCell ref="AU242:AU244"/>
    <mergeCell ref="AT693:AU693"/>
    <mergeCell ref="AP863:AP865"/>
    <mergeCell ref="AO867:AP867"/>
    <mergeCell ref="AO869:AP869"/>
    <mergeCell ref="AO751:AP751"/>
    <mergeCell ref="AO753:AP753"/>
    <mergeCell ref="AO761:AO803"/>
    <mergeCell ref="AQ1118:AQ1120"/>
    <mergeCell ref="AQ1121:AQ1123"/>
    <mergeCell ref="AQ1124:AQ1127"/>
    <mergeCell ref="AQ1128:AQ1131"/>
    <mergeCell ref="AQ1132:AQ1135"/>
    <mergeCell ref="AQ1136:AQ1139"/>
    <mergeCell ref="AQ1140:AQ1143"/>
    <mergeCell ref="AQ1144:AQ1147"/>
    <mergeCell ref="AQ1148:AQ1151"/>
    <mergeCell ref="AQ1153:AQ1155"/>
    <mergeCell ref="AP1124:AP1127"/>
    <mergeCell ref="AP1128:AP1131"/>
    <mergeCell ref="AP1132:AP1135"/>
    <mergeCell ref="AP1136:AP1139"/>
    <mergeCell ref="AP1140:AP1143"/>
    <mergeCell ref="AP1144:AP1147"/>
    <mergeCell ref="AP1148:AP1151"/>
    <mergeCell ref="AP1153:AP1155"/>
    <mergeCell ref="AO1157:AP1157"/>
    <mergeCell ref="AT867:AU867"/>
    <mergeCell ref="AT869:AU869"/>
    <mergeCell ref="AT877:AT919"/>
    <mergeCell ref="AU877:AU879"/>
    <mergeCell ref="AO1159:AP1159"/>
    <mergeCell ref="AP631:AP633"/>
    <mergeCell ref="AO635:AP635"/>
    <mergeCell ref="AO637:AP637"/>
    <mergeCell ref="AO645:AO687"/>
    <mergeCell ref="AP645:AP647"/>
    <mergeCell ref="AP648:AP650"/>
    <mergeCell ref="AP651:AP653"/>
    <mergeCell ref="AU602:AU605"/>
    <mergeCell ref="AU606:AU609"/>
    <mergeCell ref="AU610:AU613"/>
    <mergeCell ref="AO576:AQ576"/>
    <mergeCell ref="AO519:AP519"/>
    <mergeCell ref="AQ599:AQ601"/>
    <mergeCell ref="AQ602:AQ605"/>
    <mergeCell ref="AQ606:AQ609"/>
    <mergeCell ref="AQ610:AQ613"/>
    <mergeCell ref="AQ614:AQ617"/>
    <mergeCell ref="AQ618:AQ621"/>
    <mergeCell ref="AO1399:AO1441"/>
    <mergeCell ref="AP1399:AP1401"/>
    <mergeCell ref="AP1402:AP1404"/>
    <mergeCell ref="AP1405:AP1407"/>
    <mergeCell ref="AP1408:AP1410"/>
    <mergeCell ref="AP1411:AP1413"/>
    <mergeCell ref="AP1414:AP1417"/>
    <mergeCell ref="AP1418:AP1421"/>
    <mergeCell ref="AP1422:AP1425"/>
    <mergeCell ref="AP1426:AP1429"/>
    <mergeCell ref="AP1430:AP1433"/>
    <mergeCell ref="AP1434:AP1437"/>
    <mergeCell ref="AP1438:AP1441"/>
    <mergeCell ref="AO1504:AQ1504"/>
    <mergeCell ref="AQ1534:AQ1537"/>
    <mergeCell ref="AQ1521:AQ1523"/>
    <mergeCell ref="AQ1524:AQ1526"/>
    <mergeCell ref="AQ1527:AQ1529"/>
    <mergeCell ref="AQ1530:AQ1533"/>
    <mergeCell ref="AP900:AP903"/>
    <mergeCell ref="AP904:AP907"/>
    <mergeCell ref="AP908:AP911"/>
    <mergeCell ref="AP912:AP915"/>
    <mergeCell ref="AP916:AP919"/>
    <mergeCell ref="AP921:AP923"/>
    <mergeCell ref="AO925:AP925"/>
    <mergeCell ref="AO927:AP927"/>
    <mergeCell ref="AO935:AO977"/>
    <mergeCell ref="AP935:AP937"/>
    <mergeCell ref="AP938:AP940"/>
    <mergeCell ref="AP941:AP943"/>
    <mergeCell ref="AP944:AP946"/>
    <mergeCell ref="AQ1057:AQ1059"/>
    <mergeCell ref="AQ1060:AQ1062"/>
    <mergeCell ref="AQ1063:AQ1065"/>
    <mergeCell ref="AQ1066:AQ1069"/>
    <mergeCell ref="AO877:AO919"/>
    <mergeCell ref="AP877:AP879"/>
    <mergeCell ref="AP880:AP882"/>
    <mergeCell ref="AP883:AP885"/>
    <mergeCell ref="AP886:AP888"/>
    <mergeCell ref="AP889:AP891"/>
    <mergeCell ref="AP892:AP895"/>
    <mergeCell ref="AP896:AP899"/>
    <mergeCell ref="AQ979:AQ981"/>
    <mergeCell ref="AQ1051:AQ1053"/>
    <mergeCell ref="AQ1054:AQ1056"/>
    <mergeCell ref="AQ1179:AQ1181"/>
    <mergeCell ref="AQ1182:AQ1185"/>
    <mergeCell ref="AQ1186:AQ1189"/>
    <mergeCell ref="AQ1190:AQ1193"/>
    <mergeCell ref="AP1020:AP1023"/>
    <mergeCell ref="AO985:AP985"/>
    <mergeCell ref="AO993:AO1035"/>
    <mergeCell ref="AP993:AP995"/>
    <mergeCell ref="AP1028:AP1031"/>
    <mergeCell ref="AP1032:AP1035"/>
    <mergeCell ref="AQ993:AQ995"/>
    <mergeCell ref="AQ996:AQ998"/>
    <mergeCell ref="AQ999:AQ1001"/>
    <mergeCell ref="AQ1002:AQ1004"/>
    <mergeCell ref="AQ1005:AQ1007"/>
    <mergeCell ref="AP1457:AP1459"/>
    <mergeCell ref="AP1460:AP1462"/>
    <mergeCell ref="AQ622:AQ625"/>
    <mergeCell ref="AQ626:AQ629"/>
    <mergeCell ref="AQ587:AQ589"/>
    <mergeCell ref="AQ452:AQ455"/>
    <mergeCell ref="AQ457:AQ459"/>
    <mergeCell ref="AO461:AP461"/>
    <mergeCell ref="AQ471:AQ473"/>
    <mergeCell ref="AQ474:AQ476"/>
    <mergeCell ref="AQ477:AQ479"/>
    <mergeCell ref="AQ480:AQ482"/>
    <mergeCell ref="AQ483:AQ485"/>
    <mergeCell ref="AQ486:AQ489"/>
    <mergeCell ref="AQ490:AQ493"/>
    <mergeCell ref="AQ494:AQ497"/>
    <mergeCell ref="AJ1621:AK1621"/>
    <mergeCell ref="AJ1623:AK1623"/>
    <mergeCell ref="AJ1505:AK1505"/>
    <mergeCell ref="AJ1507:AK1507"/>
    <mergeCell ref="AJ1515:AJ1557"/>
    <mergeCell ref="AK1515:AK1517"/>
    <mergeCell ref="AJ1504:AL1504"/>
    <mergeCell ref="AL1457:AL1459"/>
    <mergeCell ref="AL1460:AL1462"/>
    <mergeCell ref="AL1463:AL1465"/>
    <mergeCell ref="AL1466:AL1468"/>
    <mergeCell ref="AL1469:AL1471"/>
    <mergeCell ref="AL1472:AL1475"/>
    <mergeCell ref="AL1476:AL1479"/>
    <mergeCell ref="AL1524:AL1526"/>
    <mergeCell ref="AL1527:AL1529"/>
    <mergeCell ref="AL1530:AL1533"/>
    <mergeCell ref="AL1534:AL1537"/>
    <mergeCell ref="AL1538:AL1541"/>
    <mergeCell ref="AL1542:AL1545"/>
    <mergeCell ref="AL1546:AL1549"/>
    <mergeCell ref="AL1550:AL1553"/>
    <mergeCell ref="AL1554:AL1557"/>
    <mergeCell ref="AL1559:AL1561"/>
    <mergeCell ref="AK1617:AK1619"/>
    <mergeCell ref="AJ1563:AK1563"/>
    <mergeCell ref="AJ1565:AK1565"/>
    <mergeCell ref="AJ1573:AJ1615"/>
    <mergeCell ref="AK1573:AK1575"/>
    <mergeCell ref="AK1576:AK1578"/>
    <mergeCell ref="AK1579:AK1581"/>
    <mergeCell ref="AL1582:AL1584"/>
    <mergeCell ref="AL1585:AL1587"/>
    <mergeCell ref="AL1588:AL1591"/>
    <mergeCell ref="AL1592:AL1595"/>
    <mergeCell ref="AL1596:AL1599"/>
    <mergeCell ref="AL1600:AL1603"/>
    <mergeCell ref="AL1604:AL1607"/>
    <mergeCell ref="AL1608:AL1611"/>
    <mergeCell ref="AL1612:AL1615"/>
    <mergeCell ref="AL1617:AL1619"/>
    <mergeCell ref="AK1414:AK1417"/>
    <mergeCell ref="AK1418:AK1421"/>
    <mergeCell ref="AP657:AP659"/>
    <mergeCell ref="AL1426:AL1429"/>
    <mergeCell ref="AJ1389:AK1389"/>
    <mergeCell ref="AJ1331:AK1331"/>
    <mergeCell ref="AJ1333:AK1333"/>
    <mergeCell ref="AL1269:AL1271"/>
    <mergeCell ref="AL1078:AL1081"/>
    <mergeCell ref="AJ1157:AK1157"/>
    <mergeCell ref="AJ1159:AK1159"/>
    <mergeCell ref="AJ1167:AJ1209"/>
    <mergeCell ref="AK1167:AK1169"/>
    <mergeCell ref="AK1170:AK1172"/>
    <mergeCell ref="AK1173:AK1175"/>
    <mergeCell ref="AK1176:AK1178"/>
    <mergeCell ref="AK1179:AK1181"/>
    <mergeCell ref="AL1086:AL1089"/>
    <mergeCell ref="AJ982:AL982"/>
    <mergeCell ref="AL1283:AL1285"/>
    <mergeCell ref="AK1443:AK1445"/>
    <mergeCell ref="AJ1447:AK1447"/>
    <mergeCell ref="AJ1449:AK1449"/>
    <mergeCell ref="AJ1457:AJ1499"/>
    <mergeCell ref="AK1457:AK1459"/>
    <mergeCell ref="AK1460:AK1462"/>
    <mergeCell ref="AK1463:AK1465"/>
    <mergeCell ref="AK1466:AK1468"/>
    <mergeCell ref="AK1469:AK1471"/>
    <mergeCell ref="AK1472:AK1475"/>
    <mergeCell ref="AK1476:AK1479"/>
    <mergeCell ref="AK1480:AK1483"/>
    <mergeCell ref="AK1484:AK1487"/>
    <mergeCell ref="AK1488:AK1491"/>
    <mergeCell ref="AK1492:AK1495"/>
    <mergeCell ref="AK1496:AK1499"/>
    <mergeCell ref="AJ1332:AL1332"/>
    <mergeCell ref="AJ1275:AK1275"/>
    <mergeCell ref="AJ1215:AK1215"/>
    <mergeCell ref="AL1430:AL1433"/>
    <mergeCell ref="AL1434:AL1437"/>
    <mergeCell ref="AL1438:AL1441"/>
    <mergeCell ref="AL1443:AL1445"/>
    <mergeCell ref="AL1376:AL1379"/>
    <mergeCell ref="AL1380:AL1383"/>
    <mergeCell ref="AL1341:AL1343"/>
    <mergeCell ref="AJ1390:AL1390"/>
    <mergeCell ref="AK1327:AK1329"/>
    <mergeCell ref="AL1364:AL1367"/>
    <mergeCell ref="AL1368:AL1371"/>
    <mergeCell ref="AL1372:AL1375"/>
    <mergeCell ref="AL1225:AL1227"/>
    <mergeCell ref="AL1228:AL1230"/>
    <mergeCell ref="AL1231:AL1233"/>
    <mergeCell ref="AL1234:AL1236"/>
    <mergeCell ref="AL1237:AL1239"/>
    <mergeCell ref="AL1240:AL1243"/>
    <mergeCell ref="AL1264:AL1267"/>
    <mergeCell ref="AK1434:AK1437"/>
    <mergeCell ref="AK1438:AK1441"/>
    <mergeCell ref="AL1399:AL1401"/>
    <mergeCell ref="AL1402:AL1404"/>
    <mergeCell ref="AL1405:AL1407"/>
    <mergeCell ref="AL1408:AL1410"/>
    <mergeCell ref="AL1411:AL1413"/>
    <mergeCell ref="AL1414:AL1417"/>
    <mergeCell ref="AL1418:AL1421"/>
    <mergeCell ref="AL1422:AL1425"/>
    <mergeCell ref="AL834:AL837"/>
    <mergeCell ref="AL838:AL841"/>
    <mergeCell ref="AL842:AL845"/>
    <mergeCell ref="AL846:AL849"/>
    <mergeCell ref="AL863:AL865"/>
    <mergeCell ref="AL510:AL513"/>
    <mergeCell ref="AL515:AL517"/>
    <mergeCell ref="AL587:AL589"/>
    <mergeCell ref="AL590:AL592"/>
    <mergeCell ref="AL593:AL595"/>
    <mergeCell ref="AJ810:AL810"/>
    <mergeCell ref="AL877:AL879"/>
    <mergeCell ref="AL880:AL882"/>
    <mergeCell ref="AL718:AL721"/>
    <mergeCell ref="AL722:AL725"/>
    <mergeCell ref="AL726:AL729"/>
    <mergeCell ref="AJ635:AK635"/>
    <mergeCell ref="AJ637:AK637"/>
    <mergeCell ref="AK742:AK745"/>
    <mergeCell ref="AK747:AK749"/>
    <mergeCell ref="AJ751:AK751"/>
    <mergeCell ref="AJ753:AK753"/>
    <mergeCell ref="AJ761:AJ803"/>
    <mergeCell ref="AK761:AK763"/>
    <mergeCell ref="AK764:AK766"/>
    <mergeCell ref="AK767:AK769"/>
    <mergeCell ref="AK770:AK772"/>
    <mergeCell ref="AK773:AK775"/>
    <mergeCell ref="AK776:AK779"/>
    <mergeCell ref="AK780:AK783"/>
    <mergeCell ref="AK784:AK787"/>
    <mergeCell ref="AK788:AK791"/>
    <mergeCell ref="AK792:AK795"/>
    <mergeCell ref="AK796:AK799"/>
    <mergeCell ref="AK800:AK803"/>
    <mergeCell ref="AK680:AK683"/>
    <mergeCell ref="AK684:AK687"/>
    <mergeCell ref="AK689:AK691"/>
    <mergeCell ref="AK654:AK656"/>
    <mergeCell ref="AJ750:AL750"/>
    <mergeCell ref="AL883:AL885"/>
    <mergeCell ref="AL886:AL888"/>
    <mergeCell ref="AL889:AL891"/>
    <mergeCell ref="AL892:AL895"/>
    <mergeCell ref="AL896:AL899"/>
    <mergeCell ref="AL900:AL903"/>
    <mergeCell ref="AL904:AL907"/>
    <mergeCell ref="AL908:AL911"/>
    <mergeCell ref="AJ576:AL576"/>
    <mergeCell ref="AL428:AL431"/>
    <mergeCell ref="AL432:AL435"/>
    <mergeCell ref="AL436:AL439"/>
    <mergeCell ref="AL440:AL443"/>
    <mergeCell ref="AL444:AL447"/>
    <mergeCell ref="AL448:AL451"/>
    <mergeCell ref="AL452:AL455"/>
    <mergeCell ref="AL457:AL459"/>
    <mergeCell ref="AK457:AK459"/>
    <mergeCell ref="AJ809:AK809"/>
    <mergeCell ref="AJ811:AK811"/>
    <mergeCell ref="AJ819:AJ861"/>
    <mergeCell ref="AK819:AK821"/>
    <mergeCell ref="AK822:AK824"/>
    <mergeCell ref="AK825:AK827"/>
    <mergeCell ref="AK828:AK830"/>
    <mergeCell ref="AK831:AK833"/>
    <mergeCell ref="AK834:AK837"/>
    <mergeCell ref="AK838:AK841"/>
    <mergeCell ref="AK842:AK845"/>
    <mergeCell ref="AK846:AK849"/>
    <mergeCell ref="AK850:AK853"/>
    <mergeCell ref="AK854:AK857"/>
    <mergeCell ref="AK858:AK861"/>
    <mergeCell ref="AJ460:AL460"/>
    <mergeCell ref="AL471:AL473"/>
    <mergeCell ref="AL474:AL476"/>
    <mergeCell ref="AL477:AL479"/>
    <mergeCell ref="AL480:AL482"/>
    <mergeCell ref="AL483:AL485"/>
    <mergeCell ref="AL486:AL489"/>
    <mergeCell ref="AL490:AL493"/>
    <mergeCell ref="AL494:AL497"/>
    <mergeCell ref="AK498:AK501"/>
    <mergeCell ref="AK502:AK505"/>
    <mergeCell ref="AK506:AK509"/>
    <mergeCell ref="AK510:AK513"/>
    <mergeCell ref="AK515:AK517"/>
    <mergeCell ref="AJ521:AK521"/>
    <mergeCell ref="AK564:AK567"/>
    <mergeCell ref="AK568:AK571"/>
    <mergeCell ref="AL822:AL824"/>
    <mergeCell ref="AL825:AL827"/>
    <mergeCell ref="AL828:AL830"/>
    <mergeCell ref="AL831:AL833"/>
    <mergeCell ref="AK889:AK891"/>
    <mergeCell ref="AK892:AK895"/>
    <mergeCell ref="AJ634:AL634"/>
    <mergeCell ref="AJ645:AJ687"/>
    <mergeCell ref="AK657:AK659"/>
    <mergeCell ref="AK660:AK663"/>
    <mergeCell ref="AK664:AK667"/>
    <mergeCell ref="AK668:AK671"/>
    <mergeCell ref="AK672:AK675"/>
    <mergeCell ref="AK676:AK679"/>
    <mergeCell ref="AJ925:AK925"/>
    <mergeCell ref="AJ927:AK927"/>
    <mergeCell ref="AK1182:AK1185"/>
    <mergeCell ref="AK1186:AK1189"/>
    <mergeCell ref="AK1190:AK1193"/>
    <mergeCell ref="AK1194:AK1197"/>
    <mergeCell ref="AK1198:AK1201"/>
    <mergeCell ref="AK1202:AK1205"/>
    <mergeCell ref="AK1206:AK1209"/>
    <mergeCell ref="AJ1217:AK1217"/>
    <mergeCell ref="AJ1225:AJ1267"/>
    <mergeCell ref="AK1225:AK1227"/>
    <mergeCell ref="AK1228:AK1230"/>
    <mergeCell ref="AK1231:AK1233"/>
    <mergeCell ref="AK1234:AK1236"/>
    <mergeCell ref="AK1237:AK1239"/>
    <mergeCell ref="AJ1216:AL1216"/>
    <mergeCell ref="AK1070:AK1073"/>
    <mergeCell ref="AK1074:AK1077"/>
    <mergeCell ref="AK1078:AK1081"/>
    <mergeCell ref="AK1082:AK1085"/>
    <mergeCell ref="AK1086:AK1089"/>
    <mergeCell ref="AK1090:AK1093"/>
    <mergeCell ref="AL1136:AL1139"/>
    <mergeCell ref="AL1074:AL1077"/>
    <mergeCell ref="AK1211:AK1213"/>
    <mergeCell ref="AJ1399:AJ1441"/>
    <mergeCell ref="AK1399:AK1401"/>
    <mergeCell ref="AK1402:AK1404"/>
    <mergeCell ref="AK1405:AK1407"/>
    <mergeCell ref="AK1408:AK1410"/>
    <mergeCell ref="AK1411:AK1413"/>
    <mergeCell ref="AL1260:AL1263"/>
    <mergeCell ref="AK1422:AK1425"/>
    <mergeCell ref="AK1426:AK1429"/>
    <mergeCell ref="AK1430:AK1433"/>
    <mergeCell ref="AJ1040:AL1040"/>
    <mergeCell ref="AL1153:AL1155"/>
    <mergeCell ref="AK1153:AK1155"/>
    <mergeCell ref="AJ1156:AL1156"/>
    <mergeCell ref="AL1244:AL1247"/>
    <mergeCell ref="AL1248:AL1251"/>
    <mergeCell ref="AL1252:AL1255"/>
    <mergeCell ref="AL1256:AL1259"/>
    <mergeCell ref="AL1167:AL1169"/>
    <mergeCell ref="AL1170:AL1172"/>
    <mergeCell ref="AL1173:AL1175"/>
    <mergeCell ref="AL1176:AL1178"/>
    <mergeCell ref="AL1179:AL1181"/>
    <mergeCell ref="AL1182:AL1185"/>
    <mergeCell ref="AL1186:AL1189"/>
    <mergeCell ref="AL1190:AL1193"/>
    <mergeCell ref="AL1194:AL1197"/>
    <mergeCell ref="AL1198:AL1201"/>
    <mergeCell ref="AL1202:AL1205"/>
    <mergeCell ref="AL1206:AL1209"/>
    <mergeCell ref="AL1211:AL1213"/>
    <mergeCell ref="AL1037:AL1039"/>
    <mergeCell ref="AJ1041:AK1041"/>
    <mergeCell ref="AJ1043:AK1043"/>
    <mergeCell ref="AL970:AL973"/>
    <mergeCell ref="AL974:AL977"/>
    <mergeCell ref="AL979:AL981"/>
    <mergeCell ref="AK1037:AK1039"/>
    <mergeCell ref="AF1240:AF1243"/>
    <mergeCell ref="AF1244:AF1247"/>
    <mergeCell ref="AF1248:AF1251"/>
    <mergeCell ref="AF1252:AF1255"/>
    <mergeCell ref="AF1256:AF1259"/>
    <mergeCell ref="AF1260:AF1263"/>
    <mergeCell ref="AF1264:AF1267"/>
    <mergeCell ref="AF1314:AF1317"/>
    <mergeCell ref="AF1318:AF1321"/>
    <mergeCell ref="AF1322:AF1325"/>
    <mergeCell ref="AF1327:AF1329"/>
    <mergeCell ref="AE1331:AF1331"/>
    <mergeCell ref="AE1333:AF1333"/>
    <mergeCell ref="AE1341:AE1383"/>
    <mergeCell ref="AE1399:AE1441"/>
    <mergeCell ref="AF1399:AF1401"/>
    <mergeCell ref="AF1402:AF1404"/>
    <mergeCell ref="AF1405:AF1407"/>
    <mergeCell ref="AF1408:AF1410"/>
    <mergeCell ref="AF1411:AF1413"/>
    <mergeCell ref="AF1443:AF1445"/>
    <mergeCell ref="AE1505:AF1505"/>
    <mergeCell ref="AG1438:AG1441"/>
    <mergeCell ref="AG1443:AG1445"/>
    <mergeCell ref="AG1399:AG1401"/>
    <mergeCell ref="AG1402:AG1404"/>
    <mergeCell ref="AG1405:AG1407"/>
    <mergeCell ref="AG1408:AG1410"/>
    <mergeCell ref="AG1411:AG1413"/>
    <mergeCell ref="AG1414:AG1417"/>
    <mergeCell ref="AG1418:AG1421"/>
    <mergeCell ref="AG1422:AG1425"/>
    <mergeCell ref="AG1426:AG1429"/>
    <mergeCell ref="AG1430:AG1433"/>
    <mergeCell ref="AG1434:AG1437"/>
    <mergeCell ref="AG1457:AG1459"/>
    <mergeCell ref="AG1460:AG1462"/>
    <mergeCell ref="AG1463:AG1465"/>
    <mergeCell ref="AG1466:AG1468"/>
    <mergeCell ref="AG1469:AG1471"/>
    <mergeCell ref="AG1206:AG1209"/>
    <mergeCell ref="AG1211:AG1213"/>
    <mergeCell ref="AF1292:AF1294"/>
    <mergeCell ref="AF1295:AF1297"/>
    <mergeCell ref="AF1298:AF1301"/>
    <mergeCell ref="AG1283:AG1285"/>
    <mergeCell ref="AG1286:AG1288"/>
    <mergeCell ref="AG1289:AG1291"/>
    <mergeCell ref="AG1292:AG1294"/>
    <mergeCell ref="AG1318:AG1321"/>
    <mergeCell ref="AG1322:AG1325"/>
    <mergeCell ref="AE1216:AG1216"/>
    <mergeCell ref="AG1327:AG1329"/>
    <mergeCell ref="AG1016:AG1019"/>
    <mergeCell ref="AG1020:AG1023"/>
    <mergeCell ref="AG1024:AG1027"/>
    <mergeCell ref="AG941:AG943"/>
    <mergeCell ref="AG1252:AG1255"/>
    <mergeCell ref="AG1256:AG1259"/>
    <mergeCell ref="AG944:AG946"/>
    <mergeCell ref="AG935:AG937"/>
    <mergeCell ref="AG938:AG940"/>
    <mergeCell ref="AE1389:AF1389"/>
    <mergeCell ref="AE1447:AF1447"/>
    <mergeCell ref="AE1449:AF1449"/>
    <mergeCell ref="AE1457:AE1499"/>
    <mergeCell ref="AF1457:AF1459"/>
    <mergeCell ref="AF1460:AF1462"/>
    <mergeCell ref="AE1623:AF1623"/>
    <mergeCell ref="AE1565:AF1565"/>
    <mergeCell ref="AE1573:AE1615"/>
    <mergeCell ref="AF1573:AF1575"/>
    <mergeCell ref="AF1576:AF1578"/>
    <mergeCell ref="AF1579:AF1581"/>
    <mergeCell ref="AF1582:AF1584"/>
    <mergeCell ref="AF1585:AF1587"/>
    <mergeCell ref="AF1588:AF1591"/>
    <mergeCell ref="AF1592:AF1595"/>
    <mergeCell ref="AF1596:AF1599"/>
    <mergeCell ref="AF1600:AF1603"/>
    <mergeCell ref="AF1604:AF1607"/>
    <mergeCell ref="AF1608:AF1611"/>
    <mergeCell ref="AF1612:AF1615"/>
    <mergeCell ref="AE1159:AF1159"/>
    <mergeCell ref="AE1167:AE1209"/>
    <mergeCell ref="AF1167:AF1169"/>
    <mergeCell ref="AF1170:AF1172"/>
    <mergeCell ref="AF1173:AF1175"/>
    <mergeCell ref="AF1176:AF1178"/>
    <mergeCell ref="AF1179:AF1181"/>
    <mergeCell ref="AF1182:AF1185"/>
    <mergeCell ref="AF1186:AF1189"/>
    <mergeCell ref="AF1190:AF1193"/>
    <mergeCell ref="AF1194:AF1197"/>
    <mergeCell ref="AF1198:AF1201"/>
    <mergeCell ref="AF1202:AF1205"/>
    <mergeCell ref="AF1206:AF1209"/>
    <mergeCell ref="AF1211:AF1213"/>
    <mergeCell ref="AE1225:AE1267"/>
    <mergeCell ref="AF1225:AF1227"/>
    <mergeCell ref="AF1228:AF1230"/>
    <mergeCell ref="AF1231:AF1233"/>
    <mergeCell ref="AF1234:AF1236"/>
    <mergeCell ref="AF1237:AF1239"/>
    <mergeCell ref="AG587:AG589"/>
    <mergeCell ref="AG590:AG592"/>
    <mergeCell ref="AG593:AG595"/>
    <mergeCell ref="AG596:AG598"/>
    <mergeCell ref="AG599:AG601"/>
    <mergeCell ref="AG602:AG605"/>
    <mergeCell ref="AG606:AG609"/>
    <mergeCell ref="AG610:AG613"/>
    <mergeCell ref="AG614:AG617"/>
    <mergeCell ref="AG618:AG621"/>
    <mergeCell ref="AG622:AG625"/>
    <mergeCell ref="AG626:AG629"/>
    <mergeCell ref="AG631:AG633"/>
    <mergeCell ref="AG471:AG473"/>
    <mergeCell ref="AG474:AG476"/>
    <mergeCell ref="AG477:AG479"/>
    <mergeCell ref="AG480:AG482"/>
    <mergeCell ref="AG483:AG485"/>
    <mergeCell ref="AE518:AG518"/>
    <mergeCell ref="AE587:AE629"/>
    <mergeCell ref="AF587:AF589"/>
    <mergeCell ref="AF590:AF592"/>
    <mergeCell ref="AF593:AF595"/>
    <mergeCell ref="AF596:AF598"/>
    <mergeCell ref="AF599:AF601"/>
    <mergeCell ref="AF602:AF605"/>
    <mergeCell ref="AF606:AF609"/>
    <mergeCell ref="AF610:AF613"/>
    <mergeCell ref="AF614:AF617"/>
    <mergeCell ref="AF618:AF621"/>
    <mergeCell ref="AF622:AF625"/>
    <mergeCell ref="AF626:AF629"/>
    <mergeCell ref="AF631:AF633"/>
    <mergeCell ref="AG568:AG571"/>
    <mergeCell ref="AG573:AG575"/>
    <mergeCell ref="AE529:AE571"/>
    <mergeCell ref="AF529:AF531"/>
    <mergeCell ref="AF532:AF534"/>
    <mergeCell ref="AF535:AF537"/>
    <mergeCell ref="AF538:AF540"/>
    <mergeCell ref="AF541:AF543"/>
    <mergeCell ref="AF544:AF547"/>
    <mergeCell ref="AF548:AF551"/>
    <mergeCell ref="AF552:AF555"/>
    <mergeCell ref="AF556:AF559"/>
    <mergeCell ref="AF560:AF563"/>
    <mergeCell ref="AF564:AF567"/>
    <mergeCell ref="AF568:AF571"/>
    <mergeCell ref="AF573:AF575"/>
    <mergeCell ref="AB1411:AB1413"/>
    <mergeCell ref="AB1414:AB1417"/>
    <mergeCell ref="AB1418:AB1421"/>
    <mergeCell ref="AB1422:AB1425"/>
    <mergeCell ref="AB1426:AB1429"/>
    <mergeCell ref="AB1430:AB1433"/>
    <mergeCell ref="AB1434:AB1437"/>
    <mergeCell ref="AB1438:AB1441"/>
    <mergeCell ref="AB1179:AB1181"/>
    <mergeCell ref="AB1182:AB1185"/>
    <mergeCell ref="AB1198:AB1201"/>
    <mergeCell ref="AB1202:AB1205"/>
    <mergeCell ref="AB1206:AB1209"/>
    <mergeCell ref="AA1211:AA1213"/>
    <mergeCell ref="AA1237:AA1239"/>
    <mergeCell ref="AA1240:AA1243"/>
    <mergeCell ref="AA1244:AA1247"/>
    <mergeCell ref="AA1248:AA1251"/>
    <mergeCell ref="AA1411:AA1413"/>
    <mergeCell ref="AA1414:AA1417"/>
    <mergeCell ref="AA1074:AA1077"/>
    <mergeCell ref="AA1078:AA1081"/>
    <mergeCell ref="AA1082:AA1085"/>
    <mergeCell ref="AA1086:AA1089"/>
    <mergeCell ref="Z1275:AA1275"/>
    <mergeCell ref="AA1148:AA1151"/>
    <mergeCell ref="AA1153:AA1155"/>
    <mergeCell ref="Z1157:AA1157"/>
    <mergeCell ref="Z1159:AA1159"/>
    <mergeCell ref="Z1167:Z1209"/>
    <mergeCell ref="AA1167:AA1169"/>
    <mergeCell ref="AA1170:AA1172"/>
    <mergeCell ref="AA1173:AA1175"/>
    <mergeCell ref="AA1176:AA1178"/>
    <mergeCell ref="Z1399:Z1441"/>
    <mergeCell ref="AA1399:AA1401"/>
    <mergeCell ref="AA1402:AA1404"/>
    <mergeCell ref="AA1405:AA1407"/>
    <mergeCell ref="AA1408:AA1410"/>
    <mergeCell ref="Z1332:AB1332"/>
    <mergeCell ref="Z1390:AB1390"/>
    <mergeCell ref="AA1418:AA1421"/>
    <mergeCell ref="AA1422:AA1425"/>
    <mergeCell ref="AA1426:AA1429"/>
    <mergeCell ref="AA1430:AA1433"/>
    <mergeCell ref="AA1434:AA1437"/>
    <mergeCell ref="AA1438:AA1441"/>
    <mergeCell ref="AA1264:AA1267"/>
    <mergeCell ref="AA1269:AA1271"/>
    <mergeCell ref="Z1330:AB1330"/>
    <mergeCell ref="AA1179:AA1181"/>
    <mergeCell ref="AA1182:AA1185"/>
    <mergeCell ref="AA1186:AA1189"/>
    <mergeCell ref="AA1190:AA1193"/>
    <mergeCell ref="AA1194:AA1197"/>
    <mergeCell ref="AA1198:AA1201"/>
    <mergeCell ref="Z1331:AA1331"/>
    <mergeCell ref="Z1333:AA1333"/>
    <mergeCell ref="Z1341:Z1383"/>
    <mergeCell ref="AB1186:AB1189"/>
    <mergeCell ref="AB1190:AB1193"/>
    <mergeCell ref="Z809:AA809"/>
    <mergeCell ref="Z811:AA811"/>
    <mergeCell ref="Z819:Z861"/>
    <mergeCell ref="AA819:AA821"/>
    <mergeCell ref="AA822:AA824"/>
    <mergeCell ref="AA825:AA827"/>
    <mergeCell ref="AA828:AA830"/>
    <mergeCell ref="AA831:AA833"/>
    <mergeCell ref="AA834:AA837"/>
    <mergeCell ref="AB819:AB821"/>
    <mergeCell ref="AB822:AB824"/>
    <mergeCell ref="AB825:AB827"/>
    <mergeCell ref="AB828:AB830"/>
    <mergeCell ref="AB831:AB833"/>
    <mergeCell ref="AB834:AB837"/>
    <mergeCell ref="AB715:AB717"/>
    <mergeCell ref="AB718:AB721"/>
    <mergeCell ref="AB722:AB725"/>
    <mergeCell ref="AB726:AB729"/>
    <mergeCell ref="AB730:AB733"/>
    <mergeCell ref="AE750:AG750"/>
    <mergeCell ref="AG715:AG717"/>
    <mergeCell ref="AE635:AF635"/>
    <mergeCell ref="AE637:AF637"/>
    <mergeCell ref="AE634:AG634"/>
    <mergeCell ref="AB602:AB605"/>
    <mergeCell ref="AB606:AB609"/>
    <mergeCell ref="AA738:AA741"/>
    <mergeCell ref="Z1156:AB1156"/>
    <mergeCell ref="AB1399:AB1401"/>
    <mergeCell ref="AB1402:AB1404"/>
    <mergeCell ref="AB1405:AB1407"/>
    <mergeCell ref="AB1408:AB1410"/>
    <mergeCell ref="AF1350:AF1352"/>
    <mergeCell ref="AF1353:AF1355"/>
    <mergeCell ref="AE1157:AF1157"/>
    <mergeCell ref="AF921:AF923"/>
    <mergeCell ref="AE925:AF925"/>
    <mergeCell ref="AE927:AF927"/>
    <mergeCell ref="AE935:AE977"/>
    <mergeCell ref="AF935:AF937"/>
    <mergeCell ref="AF938:AF940"/>
    <mergeCell ref="AF941:AF943"/>
    <mergeCell ref="AF944:AF946"/>
    <mergeCell ref="AF947:AF949"/>
    <mergeCell ref="AF950:AF953"/>
    <mergeCell ref="AF954:AF957"/>
    <mergeCell ref="AF958:AF961"/>
    <mergeCell ref="AF962:AF965"/>
    <mergeCell ref="AF966:AF969"/>
    <mergeCell ref="AF970:AF973"/>
    <mergeCell ref="AF974:AF977"/>
    <mergeCell ref="AE1156:AG1156"/>
    <mergeCell ref="AG1167:AG1169"/>
    <mergeCell ref="AG1170:AG1172"/>
    <mergeCell ref="AG1173:AG1175"/>
    <mergeCell ref="AG1176:AG1178"/>
    <mergeCell ref="AG1179:AG1181"/>
    <mergeCell ref="AG1182:AG1185"/>
    <mergeCell ref="AG1186:AG1189"/>
    <mergeCell ref="AG1190:AG1193"/>
    <mergeCell ref="AG1194:AG1197"/>
    <mergeCell ref="AG1198:AG1201"/>
    <mergeCell ref="AG1202:AG1205"/>
    <mergeCell ref="AB993:AB995"/>
    <mergeCell ref="AB996:AB998"/>
    <mergeCell ref="AB999:AB1001"/>
    <mergeCell ref="Z808:AB808"/>
    <mergeCell ref="AA805:AA807"/>
    <mergeCell ref="Z866:AB866"/>
    <mergeCell ref="Z810:AB810"/>
    <mergeCell ref="Z751:AA751"/>
    <mergeCell ref="Z753:AA753"/>
    <mergeCell ref="AA734:AA737"/>
    <mergeCell ref="Z1283:Z1325"/>
    <mergeCell ref="AA1283:AA1285"/>
    <mergeCell ref="Z1273:AA1273"/>
    <mergeCell ref="AB1167:AB1169"/>
    <mergeCell ref="AB1170:AB1172"/>
    <mergeCell ref="AB1173:AB1175"/>
    <mergeCell ref="AB1176:AB1178"/>
    <mergeCell ref="AB780:AB783"/>
    <mergeCell ref="Z1623:AA1623"/>
    <mergeCell ref="AE65:AE107"/>
    <mergeCell ref="AF65:AF67"/>
    <mergeCell ref="AF68:AF70"/>
    <mergeCell ref="AF71:AF73"/>
    <mergeCell ref="AF74:AF76"/>
    <mergeCell ref="AF77:AF79"/>
    <mergeCell ref="AF80:AF83"/>
    <mergeCell ref="AF84:AF87"/>
    <mergeCell ref="AF88:AF91"/>
    <mergeCell ref="AF92:AF95"/>
    <mergeCell ref="AF96:AF99"/>
    <mergeCell ref="AF100:AF103"/>
    <mergeCell ref="AF104:AF107"/>
    <mergeCell ref="AF109:AF111"/>
    <mergeCell ref="AE113:AF113"/>
    <mergeCell ref="AE115:AF115"/>
    <mergeCell ref="AE123:AE165"/>
    <mergeCell ref="AF123:AF125"/>
    <mergeCell ref="AF126:AF128"/>
    <mergeCell ref="AF129:AF131"/>
    <mergeCell ref="AF132:AF134"/>
    <mergeCell ref="AF135:AF137"/>
    <mergeCell ref="AF138:AF141"/>
    <mergeCell ref="AF142:AF145"/>
    <mergeCell ref="AF146:AF149"/>
    <mergeCell ref="AF150:AF153"/>
    <mergeCell ref="AF154:AF157"/>
    <mergeCell ref="AF158:AF161"/>
    <mergeCell ref="AF162:AF165"/>
    <mergeCell ref="AF167:AF169"/>
    <mergeCell ref="AE171:AF171"/>
    <mergeCell ref="AE173:AF173"/>
    <mergeCell ref="AE181:AE223"/>
    <mergeCell ref="AF181:AF183"/>
    <mergeCell ref="AF184:AF186"/>
    <mergeCell ref="Z519:AA519"/>
    <mergeCell ref="Z521:AA521"/>
    <mergeCell ref="AA416:AA418"/>
    <mergeCell ref="AA529:AA531"/>
    <mergeCell ref="AA532:AA534"/>
    <mergeCell ref="AA535:AA537"/>
    <mergeCell ref="AA1037:AA1039"/>
    <mergeCell ref="AF1024:AF1027"/>
    <mergeCell ref="Z181:Z223"/>
    <mergeCell ref="AA538:AA540"/>
    <mergeCell ref="W1402:W1404"/>
    <mergeCell ref="W1518:W1520"/>
    <mergeCell ref="U1448:W1448"/>
    <mergeCell ref="W1411:W1413"/>
    <mergeCell ref="AA715:AA717"/>
    <mergeCell ref="AA718:AA721"/>
    <mergeCell ref="AA722:AA725"/>
    <mergeCell ref="AA726:AA729"/>
    <mergeCell ref="AA730:AA733"/>
    <mergeCell ref="AA1054:AA1056"/>
    <mergeCell ref="AA1057:AA1059"/>
    <mergeCell ref="AA1060:AA1062"/>
    <mergeCell ref="AA1063:AA1065"/>
    <mergeCell ref="AA1066:AA1069"/>
    <mergeCell ref="Z635:AA635"/>
    <mergeCell ref="Z637:AA637"/>
    <mergeCell ref="Z645:Z687"/>
    <mergeCell ref="AA645:AA647"/>
    <mergeCell ref="AA648:AA650"/>
    <mergeCell ref="AA651:AA653"/>
    <mergeCell ref="AA654:AA656"/>
    <mergeCell ref="AA657:AA659"/>
    <mergeCell ref="AA660:AA663"/>
    <mergeCell ref="AA664:AA667"/>
    <mergeCell ref="AA668:AA671"/>
    <mergeCell ref="AA425:AA427"/>
    <mergeCell ref="AA457:AA459"/>
    <mergeCell ref="Z461:AA461"/>
    <mergeCell ref="Z463:AA463"/>
    <mergeCell ref="Z518:AB518"/>
    <mergeCell ref="AB471:AB473"/>
    <mergeCell ref="AB474:AB476"/>
    <mergeCell ref="AB477:AB479"/>
    <mergeCell ref="AB480:AB482"/>
    <mergeCell ref="AB483:AB485"/>
    <mergeCell ref="AB486:AB489"/>
    <mergeCell ref="AB425:AB427"/>
    <mergeCell ref="AB428:AB431"/>
    <mergeCell ref="AB432:AB435"/>
    <mergeCell ref="AB436:AB439"/>
    <mergeCell ref="Z460:AB460"/>
    <mergeCell ref="AB645:AB647"/>
    <mergeCell ref="AB648:AB650"/>
    <mergeCell ref="AB651:AB653"/>
    <mergeCell ref="AB654:AB656"/>
    <mergeCell ref="AB657:AB659"/>
    <mergeCell ref="AB660:AB663"/>
    <mergeCell ref="AB664:AB667"/>
    <mergeCell ref="AB668:AB671"/>
    <mergeCell ref="AB672:AB675"/>
    <mergeCell ref="AB587:AB589"/>
    <mergeCell ref="Z634:AB634"/>
    <mergeCell ref="AB610:AB613"/>
    <mergeCell ref="AB614:AB617"/>
    <mergeCell ref="AB618:AB621"/>
    <mergeCell ref="AB444:AB447"/>
    <mergeCell ref="AB448:AB451"/>
    <mergeCell ref="AB452:AB455"/>
    <mergeCell ref="AB457:AB459"/>
    <mergeCell ref="AB631:AB633"/>
    <mergeCell ref="Z529:Z571"/>
    <mergeCell ref="Z587:Z629"/>
    <mergeCell ref="AB596:AB598"/>
    <mergeCell ref="AB599:AB601"/>
    <mergeCell ref="W1194:W1197"/>
    <mergeCell ref="W1198:W1201"/>
    <mergeCell ref="W1360:W1363"/>
    <mergeCell ref="W1364:W1367"/>
    <mergeCell ref="W1368:W1371"/>
    <mergeCell ref="W1314:W1317"/>
    <mergeCell ref="W1264:W1267"/>
    <mergeCell ref="W1269:W1271"/>
    <mergeCell ref="U1507:V1507"/>
    <mergeCell ref="U1515:U1557"/>
    <mergeCell ref="V1515:V1517"/>
    <mergeCell ref="V1518:V1520"/>
    <mergeCell ref="V1521:V1523"/>
    <mergeCell ref="V1524:V1526"/>
    <mergeCell ref="V1527:V1529"/>
    <mergeCell ref="V1530:V1533"/>
    <mergeCell ref="V1534:V1537"/>
    <mergeCell ref="V1538:V1541"/>
    <mergeCell ref="V1542:V1545"/>
    <mergeCell ref="V1546:V1549"/>
    <mergeCell ref="V1550:V1553"/>
    <mergeCell ref="V1554:V1557"/>
    <mergeCell ref="V1322:V1325"/>
    <mergeCell ref="V1327:V1329"/>
    <mergeCell ref="U1331:V1331"/>
    <mergeCell ref="U1333:V1333"/>
    <mergeCell ref="U1341:U1383"/>
    <mergeCell ref="V1341:V1343"/>
    <mergeCell ref="V1344:V1346"/>
    <mergeCell ref="V1347:V1349"/>
    <mergeCell ref="V1350:V1352"/>
    <mergeCell ref="V1353:V1355"/>
    <mergeCell ref="V1356:V1359"/>
    <mergeCell ref="V1360:V1363"/>
    <mergeCell ref="V1364:V1367"/>
    <mergeCell ref="V1368:V1371"/>
    <mergeCell ref="V1372:V1375"/>
    <mergeCell ref="V1376:V1379"/>
    <mergeCell ref="V1380:V1383"/>
    <mergeCell ref="V1385:V1387"/>
    <mergeCell ref="U1389:V1389"/>
    <mergeCell ref="U1391:V1391"/>
    <mergeCell ref="U1399:U1441"/>
    <mergeCell ref="V1399:V1401"/>
    <mergeCell ref="V1402:V1404"/>
    <mergeCell ref="V1405:V1407"/>
    <mergeCell ref="V1408:V1410"/>
    <mergeCell ref="V1411:V1413"/>
    <mergeCell ref="V1414:V1417"/>
    <mergeCell ref="V1418:V1421"/>
    <mergeCell ref="V1422:V1425"/>
    <mergeCell ref="V1426:V1429"/>
    <mergeCell ref="V1430:V1433"/>
    <mergeCell ref="V1434:V1437"/>
    <mergeCell ref="V1438:V1441"/>
    <mergeCell ref="U1504:W1504"/>
    <mergeCell ref="W1422:W1425"/>
    <mergeCell ref="W1426:W1429"/>
    <mergeCell ref="W1430:W1433"/>
    <mergeCell ref="W1434:W1437"/>
    <mergeCell ref="U1390:W1390"/>
    <mergeCell ref="W1341:W1343"/>
    <mergeCell ref="W1344:W1346"/>
    <mergeCell ref="U1330:W1330"/>
    <mergeCell ref="V770:V772"/>
    <mergeCell ref="V773:V775"/>
    <mergeCell ref="V776:V779"/>
    <mergeCell ref="V780:V783"/>
    <mergeCell ref="W535:W537"/>
    <mergeCell ref="W538:W540"/>
    <mergeCell ref="V822:V824"/>
    <mergeCell ref="V825:V827"/>
    <mergeCell ref="V738:V741"/>
    <mergeCell ref="V742:V745"/>
    <mergeCell ref="W564:W567"/>
    <mergeCell ref="W568:W571"/>
    <mergeCell ref="W573:W575"/>
    <mergeCell ref="V747:V749"/>
    <mergeCell ref="W1414:W1417"/>
    <mergeCell ref="W1418:W1421"/>
    <mergeCell ref="W1457:W1459"/>
    <mergeCell ref="W1460:W1462"/>
    <mergeCell ref="V1136:V1139"/>
    <mergeCell ref="V1140:V1143"/>
    <mergeCell ref="V1144:V1147"/>
    <mergeCell ref="V1148:V1151"/>
    <mergeCell ref="V1153:V1155"/>
    <mergeCell ref="U1157:V1157"/>
    <mergeCell ref="U1159:V1159"/>
    <mergeCell ref="U1167:U1209"/>
    <mergeCell ref="V1167:V1169"/>
    <mergeCell ref="V1170:V1172"/>
    <mergeCell ref="V1173:V1175"/>
    <mergeCell ref="V1176:V1178"/>
    <mergeCell ref="V1179:V1181"/>
    <mergeCell ref="V1182:V1185"/>
    <mergeCell ref="V1186:V1189"/>
    <mergeCell ref="V1190:V1193"/>
    <mergeCell ref="V1194:V1197"/>
    <mergeCell ref="V1198:V1201"/>
    <mergeCell ref="V1202:V1205"/>
    <mergeCell ref="V1206:V1209"/>
    <mergeCell ref="V1211:V1213"/>
    <mergeCell ref="U1225:U1267"/>
    <mergeCell ref="V1225:V1227"/>
    <mergeCell ref="V1228:V1230"/>
    <mergeCell ref="V1231:V1233"/>
    <mergeCell ref="V1234:V1236"/>
    <mergeCell ref="V1237:V1239"/>
    <mergeCell ref="V1240:V1243"/>
    <mergeCell ref="V1244:V1247"/>
    <mergeCell ref="V1248:V1251"/>
    <mergeCell ref="V1252:V1255"/>
    <mergeCell ref="V1256:V1259"/>
    <mergeCell ref="V1260:V1263"/>
    <mergeCell ref="V1264:V1267"/>
    <mergeCell ref="U1156:W1156"/>
    <mergeCell ref="W1144:W1147"/>
    <mergeCell ref="W1148:W1151"/>
    <mergeCell ref="W1153:W1155"/>
    <mergeCell ref="W1167:W1169"/>
    <mergeCell ref="W1170:W1172"/>
    <mergeCell ref="W1173:W1175"/>
    <mergeCell ref="W1176:W1178"/>
    <mergeCell ref="W1179:W1181"/>
    <mergeCell ref="W1182:W1185"/>
    <mergeCell ref="W1186:W1189"/>
    <mergeCell ref="W1190:W1193"/>
    <mergeCell ref="U65:U107"/>
    <mergeCell ref="V65:V67"/>
    <mergeCell ref="V68:V70"/>
    <mergeCell ref="V71:V73"/>
    <mergeCell ref="V74:V76"/>
    <mergeCell ref="V77:V79"/>
    <mergeCell ref="V80:V83"/>
    <mergeCell ref="V84:V87"/>
    <mergeCell ref="V88:V91"/>
    <mergeCell ref="V92:V95"/>
    <mergeCell ref="V96:V99"/>
    <mergeCell ref="V100:V103"/>
    <mergeCell ref="V104:V107"/>
    <mergeCell ref="V109:V111"/>
    <mergeCell ref="U113:V113"/>
    <mergeCell ref="U115:V115"/>
    <mergeCell ref="U123:U165"/>
    <mergeCell ref="V123:V125"/>
    <mergeCell ref="V126:V128"/>
    <mergeCell ref="V129:V131"/>
    <mergeCell ref="V132:V134"/>
    <mergeCell ref="V135:V137"/>
    <mergeCell ref="V138:V141"/>
    <mergeCell ref="V142:V145"/>
    <mergeCell ref="V146:V149"/>
    <mergeCell ref="V150:V153"/>
    <mergeCell ref="V154:V157"/>
    <mergeCell ref="V158:V161"/>
    <mergeCell ref="V162:V165"/>
    <mergeCell ref="V167:V169"/>
    <mergeCell ref="U171:V171"/>
    <mergeCell ref="U173:V173"/>
    <mergeCell ref="V515:V517"/>
    <mergeCell ref="V399:V401"/>
    <mergeCell ref="U403:V403"/>
    <mergeCell ref="V355:V357"/>
    <mergeCell ref="V358:V360"/>
    <mergeCell ref="V361:V363"/>
    <mergeCell ref="V364:V366"/>
    <mergeCell ref="V367:V369"/>
    <mergeCell ref="V370:V373"/>
    <mergeCell ref="V374:V377"/>
    <mergeCell ref="V378:V381"/>
    <mergeCell ref="V382:V385"/>
    <mergeCell ref="V386:V389"/>
    <mergeCell ref="V390:V393"/>
    <mergeCell ref="V394:V397"/>
    <mergeCell ref="U405:V405"/>
    <mergeCell ref="U413:U455"/>
    <mergeCell ref="V413:V415"/>
    <mergeCell ref="V316:V319"/>
    <mergeCell ref="V320:V323"/>
    <mergeCell ref="V324:V327"/>
    <mergeCell ref="V328:V331"/>
    <mergeCell ref="V332:V335"/>
    <mergeCell ref="U344:W344"/>
    <mergeCell ref="W312:W315"/>
    <mergeCell ref="W316:W319"/>
    <mergeCell ref="W320:W323"/>
    <mergeCell ref="W324:W327"/>
    <mergeCell ref="U297:U339"/>
    <mergeCell ref="W498:W501"/>
    <mergeCell ref="W502:W505"/>
    <mergeCell ref="W506:W509"/>
    <mergeCell ref="Q1231:Q1233"/>
    <mergeCell ref="Q1234:Q1236"/>
    <mergeCell ref="Q1237:Q1239"/>
    <mergeCell ref="Q1240:Q1243"/>
    <mergeCell ref="Q1244:Q1247"/>
    <mergeCell ref="Q1248:Q1251"/>
    <mergeCell ref="Q1252:Q1255"/>
    <mergeCell ref="Q1256:Q1259"/>
    <mergeCell ref="Q1264:Q1267"/>
    <mergeCell ref="P1214:R1214"/>
    <mergeCell ref="R1225:R1227"/>
    <mergeCell ref="R1228:R1230"/>
    <mergeCell ref="R1231:R1233"/>
    <mergeCell ref="R1234:R1236"/>
    <mergeCell ref="R1237:R1239"/>
    <mergeCell ref="R1240:R1243"/>
    <mergeCell ref="R1244:R1247"/>
    <mergeCell ref="R1248:R1251"/>
    <mergeCell ref="R1252:R1255"/>
    <mergeCell ref="R1256:R1259"/>
    <mergeCell ref="R1260:R1263"/>
    <mergeCell ref="R1264:R1267"/>
    <mergeCell ref="P1158:R1158"/>
    <mergeCell ref="R1078:R1081"/>
    <mergeCell ref="R1082:R1085"/>
    <mergeCell ref="R1086:R1089"/>
    <mergeCell ref="R1090:R1093"/>
    <mergeCell ref="R1095:R1097"/>
    <mergeCell ref="R1109:R1111"/>
    <mergeCell ref="R1112:R1114"/>
    <mergeCell ref="Q1095:Q1097"/>
    <mergeCell ref="P1099:Q1099"/>
    <mergeCell ref="P1101:Q1101"/>
    <mergeCell ref="P1098:R1098"/>
    <mergeCell ref="P1156:R1156"/>
    <mergeCell ref="U1043:V1043"/>
    <mergeCell ref="U1040:W1040"/>
    <mergeCell ref="W1066:W1069"/>
    <mergeCell ref="W1070:W1073"/>
    <mergeCell ref="W1074:W1077"/>
    <mergeCell ref="W1078:W1081"/>
    <mergeCell ref="W1082:W1085"/>
    <mergeCell ref="W1086:W1089"/>
    <mergeCell ref="W1090:W1093"/>
    <mergeCell ref="W1095:W1097"/>
    <mergeCell ref="W877:W879"/>
    <mergeCell ref="W880:W882"/>
    <mergeCell ref="U519:V519"/>
    <mergeCell ref="U521:V521"/>
    <mergeCell ref="R1037:R1039"/>
    <mergeCell ref="R1066:R1069"/>
    <mergeCell ref="R1070:R1073"/>
    <mergeCell ref="R1074:R1077"/>
    <mergeCell ref="W541:W543"/>
    <mergeCell ref="W544:W547"/>
    <mergeCell ref="W548:W551"/>
    <mergeCell ref="W552:W555"/>
    <mergeCell ref="W556:W559"/>
    <mergeCell ref="W560:W563"/>
    <mergeCell ref="U637:V637"/>
    <mergeCell ref="U579:V579"/>
    <mergeCell ref="W828:W830"/>
    <mergeCell ref="W831:W833"/>
    <mergeCell ref="W834:W837"/>
    <mergeCell ref="W780:W783"/>
    <mergeCell ref="W784:W787"/>
    <mergeCell ref="W788:W791"/>
    <mergeCell ref="W792:W795"/>
    <mergeCell ref="W805:W807"/>
    <mergeCell ref="W819:W821"/>
    <mergeCell ref="W822:W824"/>
    <mergeCell ref="W825:W827"/>
    <mergeCell ref="W761:W763"/>
    <mergeCell ref="U529:U571"/>
    <mergeCell ref="V529:V531"/>
    <mergeCell ref="V532:V534"/>
    <mergeCell ref="V535:V537"/>
    <mergeCell ref="V538:V540"/>
    <mergeCell ref="V541:V543"/>
    <mergeCell ref="V544:V547"/>
    <mergeCell ref="V548:V551"/>
    <mergeCell ref="V552:V555"/>
    <mergeCell ref="V568:V571"/>
    <mergeCell ref="U587:U629"/>
    <mergeCell ref="V587:V589"/>
    <mergeCell ref="V590:V592"/>
    <mergeCell ref="V593:V595"/>
    <mergeCell ref="V596:V598"/>
    <mergeCell ref="V599:V601"/>
    <mergeCell ref="V556:V559"/>
    <mergeCell ref="V560:V563"/>
    <mergeCell ref="W529:W531"/>
    <mergeCell ref="W532:W534"/>
    <mergeCell ref="U751:V751"/>
    <mergeCell ref="U753:V753"/>
    <mergeCell ref="U761:U803"/>
    <mergeCell ref="V761:V763"/>
    <mergeCell ref="V764:V766"/>
    <mergeCell ref="V767:V769"/>
    <mergeCell ref="AT54:AV54"/>
    <mergeCell ref="AV19:AV21"/>
    <mergeCell ref="AP30:AP33"/>
    <mergeCell ref="AP34:AP37"/>
    <mergeCell ref="AP38:AP41"/>
    <mergeCell ref="AP42:AP45"/>
    <mergeCell ref="AP46:AP49"/>
    <mergeCell ref="AP51:AP53"/>
    <mergeCell ref="AR1:AU2"/>
    <mergeCell ref="AT5:AU5"/>
    <mergeCell ref="AT7:AT49"/>
    <mergeCell ref="AU7:AU9"/>
    <mergeCell ref="AU10:AU12"/>
    <mergeCell ref="AU13:AU15"/>
    <mergeCell ref="AU16:AU18"/>
    <mergeCell ref="AU19:AU21"/>
    <mergeCell ref="AU22:AU25"/>
    <mergeCell ref="AU26:AU29"/>
    <mergeCell ref="AU30:AU33"/>
    <mergeCell ref="AU34:AU37"/>
    <mergeCell ref="AU38:AU41"/>
    <mergeCell ref="AU42:AU45"/>
    <mergeCell ref="R355:R357"/>
    <mergeCell ref="W440:W443"/>
    <mergeCell ref="P460:R460"/>
    <mergeCell ref="P518:R518"/>
    <mergeCell ref="W444:W447"/>
    <mergeCell ref="W448:W451"/>
    <mergeCell ref="W452:W455"/>
    <mergeCell ref="P346:R346"/>
    <mergeCell ref="P404:R404"/>
    <mergeCell ref="U404:W404"/>
    <mergeCell ref="Q378:Q381"/>
    <mergeCell ref="Q382:Q385"/>
    <mergeCell ref="Q386:Q389"/>
    <mergeCell ref="Q390:Q393"/>
    <mergeCell ref="Q394:Q397"/>
    <mergeCell ref="Q399:Q401"/>
    <mergeCell ref="P403:Q403"/>
    <mergeCell ref="P405:Q405"/>
    <mergeCell ref="P413:P455"/>
    <mergeCell ref="Q413:Q415"/>
    <mergeCell ref="Q416:Q418"/>
    <mergeCell ref="Q419:Q421"/>
    <mergeCell ref="Q422:Q424"/>
    <mergeCell ref="Q425:Q427"/>
    <mergeCell ref="Q428:Q431"/>
    <mergeCell ref="Q432:Q435"/>
    <mergeCell ref="Q436:Q439"/>
    <mergeCell ref="Q440:Q443"/>
    <mergeCell ref="Q444:Q447"/>
    <mergeCell ref="Q448:Q451"/>
    <mergeCell ref="Q452:Q455"/>
    <mergeCell ref="Q457:Q459"/>
    <mergeCell ref="P461:Q461"/>
    <mergeCell ref="P463:Q463"/>
    <mergeCell ref="P471:P513"/>
    <mergeCell ref="Q471:Q473"/>
    <mergeCell ref="Q474:Q476"/>
    <mergeCell ref="Q477:Q479"/>
    <mergeCell ref="Q480:Q482"/>
    <mergeCell ref="Q483:Q485"/>
    <mergeCell ref="Q486:Q489"/>
    <mergeCell ref="W471:W473"/>
    <mergeCell ref="AA34:AA37"/>
    <mergeCell ref="AA38:AA41"/>
    <mergeCell ref="AA42:AA45"/>
    <mergeCell ref="AA46:AA49"/>
    <mergeCell ref="AA51:AA53"/>
    <mergeCell ref="Z55:AA55"/>
    <mergeCell ref="Z57:AA57"/>
    <mergeCell ref="AL88:AL91"/>
    <mergeCell ref="AL92:AL95"/>
    <mergeCell ref="AL96:AL99"/>
    <mergeCell ref="AL100:AL103"/>
    <mergeCell ref="AL104:AL107"/>
    <mergeCell ref="AP109:AP111"/>
    <mergeCell ref="AG7:AG9"/>
    <mergeCell ref="AG10:AG12"/>
    <mergeCell ref="AG13:AG15"/>
    <mergeCell ref="AG16:AG18"/>
    <mergeCell ref="AG19:AG21"/>
    <mergeCell ref="AG22:AG25"/>
    <mergeCell ref="AG26:AG29"/>
    <mergeCell ref="AG30:AG33"/>
    <mergeCell ref="AG34:AG37"/>
    <mergeCell ref="AG38:AG41"/>
    <mergeCell ref="BB1:BE2"/>
    <mergeCell ref="BD5:BE5"/>
    <mergeCell ref="BD7:BD49"/>
    <mergeCell ref="BE7:BE9"/>
    <mergeCell ref="BE10:BE12"/>
    <mergeCell ref="BE13:BE15"/>
    <mergeCell ref="BE16:BE18"/>
    <mergeCell ref="BE19:BE21"/>
    <mergeCell ref="BE22:BE25"/>
    <mergeCell ref="BE26:BE29"/>
    <mergeCell ref="BE30:BE33"/>
    <mergeCell ref="BE34:BE37"/>
    <mergeCell ref="BE38:BE41"/>
    <mergeCell ref="BE42:BE45"/>
    <mergeCell ref="BE46:BE49"/>
    <mergeCell ref="BE51:BE53"/>
    <mergeCell ref="AO54:AQ54"/>
    <mergeCell ref="AV22:AV25"/>
    <mergeCell ref="AV26:AV29"/>
    <mergeCell ref="AV30:AV33"/>
    <mergeCell ref="AV34:AV37"/>
    <mergeCell ref="AV38:AV41"/>
    <mergeCell ref="AV42:AV45"/>
    <mergeCell ref="AV46:AV49"/>
    <mergeCell ref="AV51:AV53"/>
    <mergeCell ref="AQ34:AQ37"/>
    <mergeCell ref="AQ38:AQ41"/>
    <mergeCell ref="AQ42:AQ45"/>
    <mergeCell ref="AQ46:AQ49"/>
    <mergeCell ref="AQ51:AQ53"/>
    <mergeCell ref="AV7:AV9"/>
    <mergeCell ref="AV10:AV12"/>
    <mergeCell ref="AV13:AV15"/>
    <mergeCell ref="AV16:AV18"/>
    <mergeCell ref="AQ7:AQ9"/>
    <mergeCell ref="AQ10:AQ12"/>
    <mergeCell ref="AQ13:AQ15"/>
    <mergeCell ref="AQ16:AQ18"/>
    <mergeCell ref="AQ19:AQ21"/>
    <mergeCell ref="AQ22:AQ25"/>
    <mergeCell ref="AQ30:AQ33"/>
    <mergeCell ref="BG1:BJ2"/>
    <mergeCell ref="BI5:BJ5"/>
    <mergeCell ref="BI7:BI49"/>
    <mergeCell ref="BJ7:BJ9"/>
    <mergeCell ref="BJ10:BJ12"/>
    <mergeCell ref="BJ13:BJ15"/>
    <mergeCell ref="BJ16:BJ18"/>
    <mergeCell ref="BJ19:BJ21"/>
    <mergeCell ref="BJ22:BJ25"/>
    <mergeCell ref="BJ26:BJ29"/>
    <mergeCell ref="BJ30:BJ33"/>
    <mergeCell ref="BJ34:BJ37"/>
    <mergeCell ref="BJ38:BJ41"/>
    <mergeCell ref="BJ42:BJ45"/>
    <mergeCell ref="BJ46:BJ49"/>
    <mergeCell ref="BJ51:BJ53"/>
    <mergeCell ref="BA30:BA33"/>
    <mergeCell ref="BA34:BA37"/>
    <mergeCell ref="BA38:BA41"/>
    <mergeCell ref="BA42:BA45"/>
    <mergeCell ref="BA46:BA49"/>
    <mergeCell ref="BA51:BA53"/>
    <mergeCell ref="BF7:BF9"/>
    <mergeCell ref="BF10:BF12"/>
    <mergeCell ref="BF13:BF15"/>
    <mergeCell ref="BF16:BF18"/>
    <mergeCell ref="BF19:BF21"/>
    <mergeCell ref="BF22:BF25"/>
    <mergeCell ref="BF26:BF29"/>
    <mergeCell ref="BF30:BF33"/>
    <mergeCell ref="BF34:BF37"/>
    <mergeCell ref="BF38:BF41"/>
    <mergeCell ref="AM1:AP2"/>
    <mergeCell ref="AO5:AP5"/>
    <mergeCell ref="AO7:AO49"/>
    <mergeCell ref="AP7:AP9"/>
    <mergeCell ref="AP10:AP12"/>
    <mergeCell ref="AP13:AP15"/>
    <mergeCell ref="AP16:AP18"/>
    <mergeCell ref="AP19:AP21"/>
    <mergeCell ref="AP22:AP25"/>
    <mergeCell ref="AP26:AP29"/>
    <mergeCell ref="BF42:BF45"/>
    <mergeCell ref="BF46:BF49"/>
    <mergeCell ref="BF51:BF53"/>
    <mergeCell ref="AU46:AU49"/>
    <mergeCell ref="AU51:AU53"/>
    <mergeCell ref="AW1:AZ2"/>
    <mergeCell ref="AY5:AZ5"/>
    <mergeCell ref="AY7:AY49"/>
    <mergeCell ref="AZ7:AZ9"/>
    <mergeCell ref="AZ10:AZ12"/>
    <mergeCell ref="AZ13:AZ15"/>
    <mergeCell ref="AZ16:AZ18"/>
    <mergeCell ref="AZ19:AZ21"/>
    <mergeCell ref="AZ22:AZ25"/>
    <mergeCell ref="AZ26:AZ29"/>
    <mergeCell ref="AZ30:AZ33"/>
    <mergeCell ref="AZ34:AZ37"/>
    <mergeCell ref="AZ38:AZ41"/>
    <mergeCell ref="AZ42:AZ45"/>
    <mergeCell ref="AZ46:AZ49"/>
    <mergeCell ref="AZ51:AZ53"/>
    <mergeCell ref="AQ26:AQ29"/>
    <mergeCell ref="M1484:M1487"/>
    <mergeCell ref="M1488:M1491"/>
    <mergeCell ref="L1457:L1459"/>
    <mergeCell ref="L1460:L1462"/>
    <mergeCell ref="L1463:L1465"/>
    <mergeCell ref="L1466:L1468"/>
    <mergeCell ref="L1469:L1471"/>
    <mergeCell ref="L1472:L1475"/>
    <mergeCell ref="L1476:L1479"/>
    <mergeCell ref="L1480:L1483"/>
    <mergeCell ref="L1484:L1487"/>
    <mergeCell ref="L1488:L1491"/>
    <mergeCell ref="L1492:L1495"/>
    <mergeCell ref="L1496:L1499"/>
    <mergeCell ref="W96:W99"/>
    <mergeCell ref="W100:W103"/>
    <mergeCell ref="W104:W107"/>
    <mergeCell ref="W109:W111"/>
    <mergeCell ref="W483:W485"/>
    <mergeCell ref="W486:W489"/>
    <mergeCell ref="W490:W493"/>
    <mergeCell ref="W494:W497"/>
    <mergeCell ref="AB65:AB67"/>
    <mergeCell ref="AB68:AB70"/>
    <mergeCell ref="R109:R111"/>
    <mergeCell ref="P112:R112"/>
    <mergeCell ref="R126:R128"/>
    <mergeCell ref="R129:R131"/>
    <mergeCell ref="R132:R134"/>
    <mergeCell ref="Q109:Q111"/>
    <mergeCell ref="AJ65:AJ107"/>
    <mergeCell ref="AK65:AK67"/>
    <mergeCell ref="AK68:AK70"/>
    <mergeCell ref="AK71:AK73"/>
    <mergeCell ref="AK74:AK76"/>
    <mergeCell ref="AK77:AK79"/>
    <mergeCell ref="AK80:AK83"/>
    <mergeCell ref="AK132:AK134"/>
    <mergeCell ref="R123:R125"/>
    <mergeCell ref="AJ115:AK115"/>
    <mergeCell ref="AJ123:AJ165"/>
    <mergeCell ref="AK123:AK125"/>
    <mergeCell ref="AK126:AK128"/>
    <mergeCell ref="AK129:AK131"/>
    <mergeCell ref="AK135:AK137"/>
    <mergeCell ref="AK138:AK141"/>
    <mergeCell ref="AK142:AK145"/>
    <mergeCell ref="AK146:AK149"/>
    <mergeCell ref="AK150:AK153"/>
    <mergeCell ref="AK154:AK157"/>
    <mergeCell ref="AK158:AK161"/>
    <mergeCell ref="AJ113:AK113"/>
    <mergeCell ref="AB80:AB83"/>
    <mergeCell ref="AB84:AB87"/>
    <mergeCell ref="AB88:AB91"/>
    <mergeCell ref="AB92:AB95"/>
    <mergeCell ref="AB96:AB99"/>
    <mergeCell ref="AB100:AB103"/>
    <mergeCell ref="AB104:AB107"/>
    <mergeCell ref="AB109:AB111"/>
    <mergeCell ref="AG154:AG157"/>
    <mergeCell ref="AG158:AG161"/>
    <mergeCell ref="AG162:AG165"/>
    <mergeCell ref="W65:W67"/>
    <mergeCell ref="S1:V2"/>
    <mergeCell ref="U5:V5"/>
    <mergeCell ref="U7:U49"/>
    <mergeCell ref="V7:V9"/>
    <mergeCell ref="V10:V12"/>
    <mergeCell ref="V13:V15"/>
    <mergeCell ref="V16:V18"/>
    <mergeCell ref="V19:V21"/>
    <mergeCell ref="V22:V25"/>
    <mergeCell ref="V26:V29"/>
    <mergeCell ref="V30:V33"/>
    <mergeCell ref="V34:V37"/>
    <mergeCell ref="V38:V41"/>
    <mergeCell ref="V42:V45"/>
    <mergeCell ref="V46:V49"/>
    <mergeCell ref="V51:V53"/>
    <mergeCell ref="U55:V55"/>
    <mergeCell ref="U57:V57"/>
    <mergeCell ref="P113:Q113"/>
    <mergeCell ref="P115:Q115"/>
    <mergeCell ref="P123:P165"/>
    <mergeCell ref="Q123:Q125"/>
    <mergeCell ref="Q126:Q128"/>
    <mergeCell ref="Q129:Q131"/>
    <mergeCell ref="Q132:Q134"/>
    <mergeCell ref="Q135:Q137"/>
    <mergeCell ref="Q138:Q141"/>
    <mergeCell ref="X1:AA2"/>
    <mergeCell ref="Z5:AA5"/>
    <mergeCell ref="P587:P629"/>
    <mergeCell ref="Q587:Q589"/>
    <mergeCell ref="Q590:Q592"/>
    <mergeCell ref="Q593:Q595"/>
    <mergeCell ref="Q596:Q598"/>
    <mergeCell ref="Q599:Q601"/>
    <mergeCell ref="Q602:Q605"/>
    <mergeCell ref="Q606:Q609"/>
    <mergeCell ref="Q610:Q613"/>
    <mergeCell ref="Q614:Q617"/>
    <mergeCell ref="W510:W513"/>
    <mergeCell ref="W515:W517"/>
    <mergeCell ref="R544:R547"/>
    <mergeCell ref="R548:R551"/>
    <mergeCell ref="R552:R555"/>
    <mergeCell ref="W355:W357"/>
    <mergeCell ref="W358:W360"/>
    <mergeCell ref="W361:W363"/>
    <mergeCell ref="Q270:Q273"/>
    <mergeCell ref="Q274:Q277"/>
    <mergeCell ref="Q278:Q281"/>
    <mergeCell ref="Q283:Q285"/>
    <mergeCell ref="P287:Q287"/>
    <mergeCell ref="P289:Q289"/>
    <mergeCell ref="P297:P339"/>
    <mergeCell ref="Q297:Q299"/>
    <mergeCell ref="Q300:Q302"/>
    <mergeCell ref="Q303:Q305"/>
    <mergeCell ref="R341:R343"/>
    <mergeCell ref="V457:V459"/>
    <mergeCell ref="U461:V461"/>
    <mergeCell ref="V341:V343"/>
    <mergeCell ref="U345:V345"/>
    <mergeCell ref="U347:V347"/>
    <mergeCell ref="AA30:AA33"/>
    <mergeCell ref="L1501:L1503"/>
    <mergeCell ref="K1446:M1446"/>
    <mergeCell ref="M1405:M1407"/>
    <mergeCell ref="M1408:M1410"/>
    <mergeCell ref="M1411:M1413"/>
    <mergeCell ref="Q146:Q149"/>
    <mergeCell ref="Q150:Q153"/>
    <mergeCell ref="Q154:Q157"/>
    <mergeCell ref="AC1:AF2"/>
    <mergeCell ref="AE5:AF5"/>
    <mergeCell ref="AE7:AE49"/>
    <mergeCell ref="AF7:AF9"/>
    <mergeCell ref="AF10:AF12"/>
    <mergeCell ref="AF13:AF15"/>
    <mergeCell ref="AF16:AF18"/>
    <mergeCell ref="AF19:AF21"/>
    <mergeCell ref="AF22:AF25"/>
    <mergeCell ref="AF26:AF29"/>
    <mergeCell ref="AF30:AF33"/>
    <mergeCell ref="AF34:AF37"/>
    <mergeCell ref="AF38:AF41"/>
    <mergeCell ref="AF42:AF45"/>
    <mergeCell ref="AF46:AF49"/>
    <mergeCell ref="AF51:AF53"/>
    <mergeCell ref="AH1:AK2"/>
    <mergeCell ref="AJ5:AK5"/>
    <mergeCell ref="AJ7:AJ49"/>
    <mergeCell ref="AK7:AK9"/>
    <mergeCell ref="AK10:AK12"/>
    <mergeCell ref="AK13:AK15"/>
    <mergeCell ref="AK16:AK18"/>
    <mergeCell ref="AK19:AK21"/>
    <mergeCell ref="AK22:AK25"/>
    <mergeCell ref="AK26:AK29"/>
    <mergeCell ref="AK30:AK33"/>
    <mergeCell ref="AK34:AK37"/>
    <mergeCell ref="AK38:AK41"/>
    <mergeCell ref="AK42:AK45"/>
    <mergeCell ref="AK46:AK49"/>
    <mergeCell ref="AK51:AK53"/>
    <mergeCell ref="W77:W79"/>
    <mergeCell ref="AB77:AB79"/>
    <mergeCell ref="W7:W9"/>
    <mergeCell ref="W10:W12"/>
    <mergeCell ref="W13:W15"/>
    <mergeCell ref="W16:W18"/>
    <mergeCell ref="W19:W21"/>
    <mergeCell ref="W22:W25"/>
    <mergeCell ref="W26:W29"/>
    <mergeCell ref="W30:W33"/>
    <mergeCell ref="W34:W37"/>
    <mergeCell ref="W38:W41"/>
    <mergeCell ref="W42:W45"/>
    <mergeCell ref="W46:W49"/>
    <mergeCell ref="W51:W53"/>
    <mergeCell ref="U54:W54"/>
    <mergeCell ref="Z7:Z49"/>
    <mergeCell ref="AA7:AA9"/>
    <mergeCell ref="AA10:AA12"/>
    <mergeCell ref="AA13:AA15"/>
    <mergeCell ref="AA16:AA18"/>
    <mergeCell ref="AA19:AA21"/>
    <mergeCell ref="AA22:AA25"/>
    <mergeCell ref="AA26:AA29"/>
    <mergeCell ref="Q187:Q189"/>
    <mergeCell ref="M1399:M1401"/>
    <mergeCell ref="K1043:M1043"/>
    <mergeCell ref="M1051:M1053"/>
    <mergeCell ref="M1054:M1056"/>
    <mergeCell ref="L1037:L1039"/>
    <mergeCell ref="M996:M998"/>
    <mergeCell ref="M999:M1001"/>
    <mergeCell ref="M1002:M1004"/>
    <mergeCell ref="M1016:M1019"/>
    <mergeCell ref="M1020:M1023"/>
    <mergeCell ref="M1024:M1027"/>
    <mergeCell ref="M858:M861"/>
    <mergeCell ref="M863:M865"/>
    <mergeCell ref="W80:W83"/>
    <mergeCell ref="W84:W87"/>
    <mergeCell ref="W88:W91"/>
    <mergeCell ref="W92:W95"/>
    <mergeCell ref="L65:L67"/>
    <mergeCell ref="L312:L315"/>
    <mergeCell ref="L316:L319"/>
    <mergeCell ref="M320:M323"/>
    <mergeCell ref="M324:M327"/>
    <mergeCell ref="K809:L809"/>
    <mergeCell ref="L838:L841"/>
    <mergeCell ref="L1140:L1143"/>
    <mergeCell ref="L1144:L1147"/>
    <mergeCell ref="L1341:L1343"/>
    <mergeCell ref="L1344:L1346"/>
    <mergeCell ref="L1347:L1349"/>
    <mergeCell ref="L1350:L1352"/>
    <mergeCell ref="L1353:L1355"/>
    <mergeCell ref="L1356:L1359"/>
    <mergeCell ref="L1360:L1363"/>
    <mergeCell ref="L1364:L1367"/>
    <mergeCell ref="L1368:L1371"/>
    <mergeCell ref="L1372:L1375"/>
    <mergeCell ref="L1376:L1379"/>
    <mergeCell ref="L1380:L1383"/>
    <mergeCell ref="K1040:M1040"/>
    <mergeCell ref="M966:M969"/>
    <mergeCell ref="L96:L99"/>
    <mergeCell ref="L84:L87"/>
    <mergeCell ref="L309:L311"/>
    <mergeCell ref="K461:L461"/>
    <mergeCell ref="K413:K455"/>
    <mergeCell ref="R1295:R1297"/>
    <mergeCell ref="R1298:R1301"/>
    <mergeCell ref="K1388:M1388"/>
    <mergeCell ref="K1391:M1391"/>
    <mergeCell ref="K1331:L1331"/>
    <mergeCell ref="M1344:M1346"/>
    <mergeCell ref="M1350:M1352"/>
    <mergeCell ref="M1356:M1359"/>
    <mergeCell ref="M1347:M1349"/>
    <mergeCell ref="R1341:R1343"/>
    <mergeCell ref="U518:W518"/>
    <mergeCell ref="R599:R601"/>
    <mergeCell ref="W474:W476"/>
    <mergeCell ref="Q1112:Q1114"/>
    <mergeCell ref="Q1115:Q1117"/>
    <mergeCell ref="Q1118:Q1120"/>
    <mergeCell ref="Q1121:Q1123"/>
    <mergeCell ref="Q1124:Q1127"/>
    <mergeCell ref="M1438:M1441"/>
    <mergeCell ref="M1443:M1445"/>
    <mergeCell ref="K1449:M1449"/>
    <mergeCell ref="M1457:M1459"/>
    <mergeCell ref="M1460:M1462"/>
    <mergeCell ref="M1463:M1465"/>
    <mergeCell ref="M1466:M1468"/>
    <mergeCell ref="K750:M750"/>
    <mergeCell ref="K693:L693"/>
    <mergeCell ref="L747:L749"/>
    <mergeCell ref="K808:M808"/>
    <mergeCell ref="K811:M811"/>
    <mergeCell ref="M819:M821"/>
    <mergeCell ref="M822:M824"/>
    <mergeCell ref="L819:L821"/>
    <mergeCell ref="L822:L824"/>
    <mergeCell ref="L825:L827"/>
    <mergeCell ref="L828:L830"/>
    <mergeCell ref="L831:L833"/>
    <mergeCell ref="L834:L837"/>
    <mergeCell ref="M825:M827"/>
    <mergeCell ref="M828:M830"/>
    <mergeCell ref="M831:M833"/>
    <mergeCell ref="M1418:M1421"/>
    <mergeCell ref="M1422:M1425"/>
    <mergeCell ref="M1426:M1429"/>
    <mergeCell ref="M1430:M1433"/>
    <mergeCell ref="M1434:M1437"/>
    <mergeCell ref="L858:L861"/>
    <mergeCell ref="L863:L865"/>
    <mergeCell ref="M900:M903"/>
    <mergeCell ref="M904:M907"/>
    <mergeCell ref="M908:M911"/>
    <mergeCell ref="M921:M923"/>
    <mergeCell ref="L877:L879"/>
    <mergeCell ref="L880:L882"/>
    <mergeCell ref="L883:L885"/>
    <mergeCell ref="L886:L888"/>
    <mergeCell ref="K925:L925"/>
    <mergeCell ref="L954:L957"/>
    <mergeCell ref="L958:L961"/>
    <mergeCell ref="L962:L965"/>
    <mergeCell ref="L966:L969"/>
    <mergeCell ref="L970:L973"/>
    <mergeCell ref="M842:M845"/>
    <mergeCell ref="L979:L981"/>
    <mergeCell ref="K1341:K1383"/>
    <mergeCell ref="M834:M837"/>
    <mergeCell ref="M838:M841"/>
    <mergeCell ref="K867:L867"/>
    <mergeCell ref="M889:M891"/>
    <mergeCell ref="M892:M895"/>
    <mergeCell ref="M896:M899"/>
    <mergeCell ref="M1402:M1404"/>
    <mergeCell ref="M1376:M1379"/>
    <mergeCell ref="M1380:M1383"/>
    <mergeCell ref="M1385:M1387"/>
    <mergeCell ref="M1140:M1143"/>
    <mergeCell ref="M1144:M1147"/>
    <mergeCell ref="M1148:M1151"/>
    <mergeCell ref="M1153:M1155"/>
    <mergeCell ref="L1066:L1069"/>
    <mergeCell ref="M1231:M1233"/>
    <mergeCell ref="M1234:M1236"/>
    <mergeCell ref="M1472:M1475"/>
    <mergeCell ref="M1476:M1479"/>
    <mergeCell ref="M1480:M1483"/>
    <mergeCell ref="K1447:L1447"/>
    <mergeCell ref="L935:L937"/>
    <mergeCell ref="L938:L940"/>
    <mergeCell ref="L941:L943"/>
    <mergeCell ref="M1057:M1059"/>
    <mergeCell ref="M1060:M1062"/>
    <mergeCell ref="M1063:M1065"/>
    <mergeCell ref="M1066:M1069"/>
    <mergeCell ref="M1070:M1073"/>
    <mergeCell ref="M1074:M1077"/>
    <mergeCell ref="M1078:M1081"/>
    <mergeCell ref="M1082:M1085"/>
    <mergeCell ref="M1086:M1089"/>
    <mergeCell ref="M1090:M1093"/>
    <mergeCell ref="M1095:M1097"/>
    <mergeCell ref="K1098:M1098"/>
    <mergeCell ref="K1101:M1101"/>
    <mergeCell ref="L1078:L1081"/>
    <mergeCell ref="L1082:L1085"/>
    <mergeCell ref="L1086:L1089"/>
    <mergeCell ref="L1090:L1093"/>
    <mergeCell ref="L1095:L1097"/>
    <mergeCell ref="L1225:L1227"/>
    <mergeCell ref="L1228:L1230"/>
    <mergeCell ref="L1231:L1233"/>
    <mergeCell ref="L1234:L1236"/>
    <mergeCell ref="L1237:L1239"/>
    <mergeCell ref="L1240:L1243"/>
    <mergeCell ref="L1244:L1247"/>
    <mergeCell ref="L1248:L1251"/>
    <mergeCell ref="L1252:L1255"/>
    <mergeCell ref="L1256:L1259"/>
    <mergeCell ref="L1260:L1263"/>
    <mergeCell ref="L1264:L1267"/>
    <mergeCell ref="L1269:L1271"/>
    <mergeCell ref="L1190:L1193"/>
    <mergeCell ref="L1194:L1197"/>
    <mergeCell ref="L1198:L1201"/>
    <mergeCell ref="L1202:L1205"/>
    <mergeCell ref="L1206:L1209"/>
    <mergeCell ref="L1211:L1213"/>
    <mergeCell ref="L1283:L1285"/>
    <mergeCell ref="L1286:L1288"/>
    <mergeCell ref="L1170:L1172"/>
    <mergeCell ref="L1173:L1175"/>
    <mergeCell ref="K1157:L1157"/>
    <mergeCell ref="K1041:L1041"/>
    <mergeCell ref="M1353:M1355"/>
    <mergeCell ref="K1273:L1273"/>
    <mergeCell ref="L1310:L1313"/>
    <mergeCell ref="L1314:L1317"/>
    <mergeCell ref="L1318:L1321"/>
    <mergeCell ref="L1322:L1325"/>
    <mergeCell ref="M1414:M1417"/>
    <mergeCell ref="L1399:L1401"/>
    <mergeCell ref="L1402:L1404"/>
    <mergeCell ref="L1405:L1407"/>
    <mergeCell ref="L1408:L1410"/>
    <mergeCell ref="L1411:L1413"/>
    <mergeCell ref="L1414:L1417"/>
    <mergeCell ref="M970:M973"/>
    <mergeCell ref="H1054:H1056"/>
    <mergeCell ref="H1057:H1059"/>
    <mergeCell ref="H1060:H1062"/>
    <mergeCell ref="F1043:H1043"/>
    <mergeCell ref="F1040:H1040"/>
    <mergeCell ref="G993:G995"/>
    <mergeCell ref="G996:G998"/>
    <mergeCell ref="G999:G1001"/>
    <mergeCell ref="G1002:G1004"/>
    <mergeCell ref="G1005:G1007"/>
    <mergeCell ref="G1008:G1011"/>
    <mergeCell ref="G1012:G1015"/>
    <mergeCell ref="G1016:G1019"/>
    <mergeCell ref="G1028:G1031"/>
    <mergeCell ref="G1051:G1053"/>
    <mergeCell ref="G1434:G1437"/>
    <mergeCell ref="M341:M343"/>
    <mergeCell ref="K344:M344"/>
    <mergeCell ref="K347:M347"/>
    <mergeCell ref="M355:M357"/>
    <mergeCell ref="M358:M360"/>
    <mergeCell ref="M361:M363"/>
    <mergeCell ref="M364:M366"/>
    <mergeCell ref="M367:M369"/>
    <mergeCell ref="M370:M373"/>
    <mergeCell ref="M880:M882"/>
    <mergeCell ref="M883:M885"/>
    <mergeCell ref="L805:L807"/>
    <mergeCell ref="L320:L323"/>
    <mergeCell ref="L324:L327"/>
    <mergeCell ref="L328:L331"/>
    <mergeCell ref="L332:L335"/>
    <mergeCell ref="L336:L339"/>
    <mergeCell ref="M374:M377"/>
    <mergeCell ref="M378:M381"/>
    <mergeCell ref="M382:M385"/>
    <mergeCell ref="L382:L385"/>
    <mergeCell ref="M386:M389"/>
    <mergeCell ref="M390:M393"/>
    <mergeCell ref="M394:M397"/>
    <mergeCell ref="M399:M401"/>
    <mergeCell ref="K402:M402"/>
    <mergeCell ref="M416:M418"/>
    <mergeCell ref="M419:M421"/>
    <mergeCell ref="M422:M424"/>
    <mergeCell ref="M425:M427"/>
    <mergeCell ref="M428:M431"/>
    <mergeCell ref="M432:M435"/>
    <mergeCell ref="M436:M439"/>
    <mergeCell ref="M440:M443"/>
    <mergeCell ref="L631:L633"/>
    <mergeCell ref="K635:L635"/>
    <mergeCell ref="M587:M589"/>
    <mergeCell ref="K751:L751"/>
    <mergeCell ref="K587:K629"/>
    <mergeCell ref="K645:K687"/>
    <mergeCell ref="M738:M741"/>
    <mergeCell ref="M742:M745"/>
    <mergeCell ref="M452:M455"/>
    <mergeCell ref="M457:M459"/>
    <mergeCell ref="K460:M460"/>
    <mergeCell ref="K463:M463"/>
    <mergeCell ref="M471:M473"/>
    <mergeCell ref="L587:L589"/>
    <mergeCell ref="G1057:G1059"/>
    <mergeCell ref="G1060:G1062"/>
    <mergeCell ref="G1063:G1065"/>
    <mergeCell ref="G1066:G1069"/>
    <mergeCell ref="G1070:G1073"/>
    <mergeCell ref="G1074:G1077"/>
    <mergeCell ref="H1020:H1023"/>
    <mergeCell ref="H1024:H1027"/>
    <mergeCell ref="H1028:H1031"/>
    <mergeCell ref="H1032:H1035"/>
    <mergeCell ref="G1032:G1035"/>
    <mergeCell ref="M444:M447"/>
    <mergeCell ref="M448:M451"/>
    <mergeCell ref="L386:L389"/>
    <mergeCell ref="L390:L393"/>
    <mergeCell ref="L394:L397"/>
    <mergeCell ref="L399:L401"/>
    <mergeCell ref="G1292:G1294"/>
    <mergeCell ref="G1295:G1297"/>
    <mergeCell ref="G1260:G1263"/>
    <mergeCell ref="G1264:G1267"/>
    <mergeCell ref="G1269:G1271"/>
    <mergeCell ref="H1414:H1417"/>
    <mergeCell ref="H1051:H1053"/>
    <mergeCell ref="G1037:G1039"/>
    <mergeCell ref="F1041:G1041"/>
    <mergeCell ref="G935:G937"/>
    <mergeCell ref="G938:G940"/>
    <mergeCell ref="G883:G885"/>
    <mergeCell ref="G886:G888"/>
    <mergeCell ref="G889:G891"/>
    <mergeCell ref="G892:G895"/>
    <mergeCell ref="G896:G899"/>
    <mergeCell ref="G900:G903"/>
    <mergeCell ref="G904:G907"/>
    <mergeCell ref="G908:G911"/>
    <mergeCell ref="G912:G915"/>
    <mergeCell ref="G916:G919"/>
    <mergeCell ref="H904:H907"/>
    <mergeCell ref="H908:H911"/>
    <mergeCell ref="H912:H915"/>
    <mergeCell ref="H916:H919"/>
    <mergeCell ref="H921:H923"/>
    <mergeCell ref="G921:G923"/>
    <mergeCell ref="F1098:H1098"/>
    <mergeCell ref="F1101:H1101"/>
    <mergeCell ref="G1115:G1117"/>
    <mergeCell ref="G1118:G1120"/>
    <mergeCell ref="H996:H998"/>
    <mergeCell ref="H999:H1001"/>
    <mergeCell ref="H1002:H1004"/>
    <mergeCell ref="H1005:H1007"/>
    <mergeCell ref="H1008:H1011"/>
    <mergeCell ref="H1012:H1015"/>
    <mergeCell ref="H1016:H1019"/>
    <mergeCell ref="F927:H927"/>
    <mergeCell ref="H1063:H1065"/>
    <mergeCell ref="H1066:H1069"/>
    <mergeCell ref="H1070:H1073"/>
    <mergeCell ref="H1074:H1077"/>
    <mergeCell ref="F925:G925"/>
    <mergeCell ref="H993:H995"/>
    <mergeCell ref="G947:G949"/>
    <mergeCell ref="G950:G953"/>
    <mergeCell ref="K54:M54"/>
    <mergeCell ref="M65:M67"/>
    <mergeCell ref="M68:M70"/>
    <mergeCell ref="M71:M73"/>
    <mergeCell ref="M74:M76"/>
    <mergeCell ref="M77:M79"/>
    <mergeCell ref="M80:M83"/>
    <mergeCell ref="M84:M87"/>
    <mergeCell ref="M88:M91"/>
    <mergeCell ref="M92:M95"/>
    <mergeCell ref="M96:M99"/>
    <mergeCell ref="M100:M103"/>
    <mergeCell ref="M104:M107"/>
    <mergeCell ref="M109:M111"/>
    <mergeCell ref="K112:M112"/>
    <mergeCell ref="K115:M115"/>
    <mergeCell ref="F57:H57"/>
    <mergeCell ref="K57:M57"/>
    <mergeCell ref="H65:H67"/>
    <mergeCell ref="H68:H70"/>
    <mergeCell ref="H71:H73"/>
    <mergeCell ref="H74:H76"/>
    <mergeCell ref="H77:H79"/>
    <mergeCell ref="H80:H83"/>
    <mergeCell ref="H84:H87"/>
    <mergeCell ref="H88:H91"/>
    <mergeCell ref="H92:H95"/>
    <mergeCell ref="K65:K107"/>
    <mergeCell ref="M123:M125"/>
    <mergeCell ref="M126:M128"/>
    <mergeCell ref="M129:M131"/>
    <mergeCell ref="M132:M134"/>
    <mergeCell ref="M135:M137"/>
    <mergeCell ref="L92:L95"/>
    <mergeCell ref="L100:L103"/>
    <mergeCell ref="L68:L70"/>
    <mergeCell ref="L71:L73"/>
    <mergeCell ref="L74:L76"/>
    <mergeCell ref="G74:G76"/>
    <mergeCell ref="K55:L55"/>
    <mergeCell ref="H1472:H1475"/>
    <mergeCell ref="H1476:H1479"/>
    <mergeCell ref="H1480:H1483"/>
    <mergeCell ref="H1524:H1526"/>
    <mergeCell ref="H1527:H1529"/>
    <mergeCell ref="H1530:H1533"/>
    <mergeCell ref="H1534:H1537"/>
    <mergeCell ref="H1225:H1227"/>
    <mergeCell ref="H1228:H1230"/>
    <mergeCell ref="H1231:H1233"/>
    <mergeCell ref="F1156:H1156"/>
    <mergeCell ref="F1159:H1159"/>
    <mergeCell ref="F1214:H1214"/>
    <mergeCell ref="F1217:H1217"/>
    <mergeCell ref="G1225:G1227"/>
    <mergeCell ref="G1228:G1230"/>
    <mergeCell ref="G1231:G1233"/>
    <mergeCell ref="G1234:G1236"/>
    <mergeCell ref="G1237:G1239"/>
    <mergeCell ref="G1240:G1243"/>
    <mergeCell ref="G1244:G1247"/>
    <mergeCell ref="G1248:G1251"/>
    <mergeCell ref="G1252:G1255"/>
    <mergeCell ref="G1256:G1259"/>
    <mergeCell ref="H1234:H1236"/>
    <mergeCell ref="H1237:H1239"/>
    <mergeCell ref="H1240:H1243"/>
    <mergeCell ref="H1244:H1247"/>
    <mergeCell ref="H1248:H1251"/>
    <mergeCell ref="H1252:H1255"/>
    <mergeCell ref="H1256:H1259"/>
    <mergeCell ref="H1260:H1263"/>
    <mergeCell ref="H1264:H1267"/>
    <mergeCell ref="H1269:H1271"/>
    <mergeCell ref="H1283:H1285"/>
    <mergeCell ref="H1286:H1288"/>
    <mergeCell ref="H1289:H1291"/>
    <mergeCell ref="H1292:H1294"/>
    <mergeCell ref="H1295:H1297"/>
    <mergeCell ref="F1272:H1272"/>
    <mergeCell ref="F1275:H1275"/>
    <mergeCell ref="G1283:G1285"/>
    <mergeCell ref="G1496:G1499"/>
    <mergeCell ref="G1501:G1503"/>
    <mergeCell ref="H1422:H1425"/>
    <mergeCell ref="H1426:H1429"/>
    <mergeCell ref="F1273:G1273"/>
    <mergeCell ref="H1430:H1433"/>
    <mergeCell ref="H1434:H1437"/>
    <mergeCell ref="H1438:H1441"/>
    <mergeCell ref="H1492:H1495"/>
    <mergeCell ref="H1496:H1499"/>
    <mergeCell ref="H1405:H1407"/>
    <mergeCell ref="H1327:H1329"/>
    <mergeCell ref="H1341:H1343"/>
    <mergeCell ref="H1353:H1355"/>
    <mergeCell ref="H1356:H1359"/>
    <mergeCell ref="H1360:H1363"/>
    <mergeCell ref="G1469:G1471"/>
    <mergeCell ref="G1472:G1475"/>
    <mergeCell ref="G1476:G1479"/>
    <mergeCell ref="H1443:H1445"/>
    <mergeCell ref="H1408:H1410"/>
    <mergeCell ref="H1411:H1413"/>
    <mergeCell ref="G1054:G1056"/>
    <mergeCell ref="H962:H965"/>
    <mergeCell ref="H966:H969"/>
    <mergeCell ref="H970:H973"/>
    <mergeCell ref="H974:H977"/>
    <mergeCell ref="H1037:H1039"/>
    <mergeCell ref="H979:H981"/>
    <mergeCell ref="D1:H2"/>
    <mergeCell ref="I1:M2"/>
    <mergeCell ref="K1621:L1621"/>
    <mergeCell ref="CA1617:CA1619"/>
    <mergeCell ref="BO1576:BO1578"/>
    <mergeCell ref="BO1579:BO1581"/>
    <mergeCell ref="BO1582:BO1584"/>
    <mergeCell ref="BO1585:BO1587"/>
    <mergeCell ref="BO1588:BO1591"/>
    <mergeCell ref="BO1592:BO1595"/>
    <mergeCell ref="BO1596:BO1599"/>
    <mergeCell ref="BO1600:BO1603"/>
    <mergeCell ref="BO1604:BO1607"/>
    <mergeCell ref="BO1608:BO1611"/>
    <mergeCell ref="BO1612:BO1615"/>
    <mergeCell ref="BO1617:BO1619"/>
    <mergeCell ref="BN1621:BO1621"/>
    <mergeCell ref="G1579:G1581"/>
    <mergeCell ref="G1582:G1584"/>
    <mergeCell ref="G1585:G1587"/>
    <mergeCell ref="G1588:G1591"/>
    <mergeCell ref="G1592:G1595"/>
    <mergeCell ref="G1596:G1599"/>
    <mergeCell ref="G1600:G1603"/>
    <mergeCell ref="G1604:G1607"/>
    <mergeCell ref="G1608:G1611"/>
    <mergeCell ref="G1612:G1615"/>
    <mergeCell ref="G1617:G1619"/>
    <mergeCell ref="BO1573:BO1575"/>
    <mergeCell ref="CA1521:CA1523"/>
    <mergeCell ref="CA1554:CA1557"/>
    <mergeCell ref="CA1573:CA1575"/>
    <mergeCell ref="CA1582:CA1584"/>
    <mergeCell ref="CA1576:CA1578"/>
    <mergeCell ref="CA1592:CA1595"/>
    <mergeCell ref="M1608:M1611"/>
    <mergeCell ref="M1612:M1615"/>
    <mergeCell ref="Q1559:Q1561"/>
    <mergeCell ref="V1559:V1561"/>
    <mergeCell ref="U1563:V1563"/>
    <mergeCell ref="U1565:V1565"/>
    <mergeCell ref="CA1579:CA1581"/>
    <mergeCell ref="CA1600:CA1603"/>
    <mergeCell ref="CA1604:CA1607"/>
    <mergeCell ref="CA1608:CA1611"/>
    <mergeCell ref="CA1612:CA1615"/>
    <mergeCell ref="G1078:G1081"/>
    <mergeCell ref="G1082:G1085"/>
    <mergeCell ref="G1086:G1089"/>
    <mergeCell ref="G1090:G1093"/>
    <mergeCell ref="G1095:G1097"/>
    <mergeCell ref="H1078:H1081"/>
    <mergeCell ref="H1082:H1085"/>
    <mergeCell ref="G1438:G1441"/>
    <mergeCell ref="G1443:G1445"/>
    <mergeCell ref="H1095:H1097"/>
    <mergeCell ref="F982:H982"/>
    <mergeCell ref="H805:H807"/>
    <mergeCell ref="H599:H601"/>
    <mergeCell ref="H602:H605"/>
    <mergeCell ref="H606:H609"/>
    <mergeCell ref="H610:H613"/>
    <mergeCell ref="H614:H617"/>
    <mergeCell ref="F286:H286"/>
    <mergeCell ref="F289:H289"/>
    <mergeCell ref="F344:H344"/>
    <mergeCell ref="F347:H347"/>
    <mergeCell ref="F402:H402"/>
    <mergeCell ref="F405:H405"/>
    <mergeCell ref="F460:H460"/>
    <mergeCell ref="F463:H463"/>
    <mergeCell ref="F518:H518"/>
    <mergeCell ref="F521:H521"/>
    <mergeCell ref="H510:H513"/>
    <mergeCell ref="H515:H517"/>
    <mergeCell ref="H378:H381"/>
    <mergeCell ref="H382:H385"/>
    <mergeCell ref="H386:H389"/>
    <mergeCell ref="H390:H393"/>
    <mergeCell ref="H394:H397"/>
    <mergeCell ref="H399:H401"/>
    <mergeCell ref="H413:H415"/>
    <mergeCell ref="H416:H418"/>
    <mergeCell ref="H419:H421"/>
    <mergeCell ref="F576:H576"/>
    <mergeCell ref="G819:G821"/>
    <mergeCell ref="G822:G824"/>
    <mergeCell ref="G825:G827"/>
    <mergeCell ref="F924:H924"/>
    <mergeCell ref="G631:G633"/>
    <mergeCell ref="H618:H621"/>
    <mergeCell ref="H622:H625"/>
    <mergeCell ref="H626:H629"/>
    <mergeCell ref="H631:H633"/>
    <mergeCell ref="H645:H647"/>
    <mergeCell ref="H648:H650"/>
    <mergeCell ref="H651:H653"/>
    <mergeCell ref="F637:H637"/>
    <mergeCell ref="F634:H634"/>
    <mergeCell ref="F635:G635"/>
    <mergeCell ref="H474:H476"/>
    <mergeCell ref="H477:H479"/>
    <mergeCell ref="H480:H482"/>
    <mergeCell ref="H483:H485"/>
    <mergeCell ref="H486:H489"/>
    <mergeCell ref="H490:H493"/>
    <mergeCell ref="G712:G714"/>
    <mergeCell ref="G715:G717"/>
    <mergeCell ref="F809:G809"/>
    <mergeCell ref="F811:H811"/>
    <mergeCell ref="F877:F919"/>
    <mergeCell ref="F808:H808"/>
    <mergeCell ref="G312:G315"/>
    <mergeCell ref="G316:G319"/>
    <mergeCell ref="G320:G323"/>
    <mergeCell ref="G324:G327"/>
    <mergeCell ref="G328:G331"/>
    <mergeCell ref="G309:G311"/>
    <mergeCell ref="H303:H305"/>
    <mergeCell ref="H306:H308"/>
    <mergeCell ref="H309:H311"/>
    <mergeCell ref="H274:H277"/>
    <mergeCell ref="H278:H281"/>
    <mergeCell ref="H283:H285"/>
    <mergeCell ref="H297:H299"/>
    <mergeCell ref="H300:H302"/>
    <mergeCell ref="H316:H319"/>
    <mergeCell ref="H320:H323"/>
    <mergeCell ref="H324:H327"/>
    <mergeCell ref="H328:H331"/>
    <mergeCell ref="H332:H335"/>
    <mergeCell ref="H428:H431"/>
    <mergeCell ref="H432:H435"/>
    <mergeCell ref="H436:H439"/>
    <mergeCell ref="H796:H799"/>
    <mergeCell ref="F579:H579"/>
    <mergeCell ref="F577:G577"/>
    <mergeCell ref="G390:G393"/>
    <mergeCell ref="G394:G397"/>
    <mergeCell ref="H564:H567"/>
    <mergeCell ref="H568:H571"/>
    <mergeCell ref="H573:H575"/>
    <mergeCell ref="H593:H595"/>
    <mergeCell ref="H596:H598"/>
    <mergeCell ref="H587:H589"/>
    <mergeCell ref="H370:H373"/>
    <mergeCell ref="H374:H377"/>
    <mergeCell ref="G602:G605"/>
    <mergeCell ref="G606:G609"/>
    <mergeCell ref="G610:G613"/>
    <mergeCell ref="G614:G617"/>
    <mergeCell ref="G618:G621"/>
    <mergeCell ref="G622:G625"/>
    <mergeCell ref="F703:F745"/>
    <mergeCell ref="F761:F803"/>
    <mergeCell ref="H452:H455"/>
    <mergeCell ref="F461:G461"/>
    <mergeCell ref="G552:G555"/>
    <mergeCell ref="G587:G589"/>
    <mergeCell ref="G590:G592"/>
    <mergeCell ref="G593:G595"/>
    <mergeCell ref="G596:G598"/>
    <mergeCell ref="F413:F455"/>
    <mergeCell ref="F471:F513"/>
    <mergeCell ref="F529:F571"/>
    <mergeCell ref="F587:F629"/>
    <mergeCell ref="H590:H592"/>
    <mergeCell ref="G703:G705"/>
    <mergeCell ref="G706:G708"/>
    <mergeCell ref="G709:G711"/>
    <mergeCell ref="H703:H705"/>
    <mergeCell ref="H706:H708"/>
    <mergeCell ref="H709:H711"/>
    <mergeCell ref="H712:H714"/>
    <mergeCell ref="G599:G601"/>
    <mergeCell ref="F753:H753"/>
    <mergeCell ref="H747:H749"/>
    <mergeCell ref="G297:G299"/>
    <mergeCell ref="G300:G302"/>
    <mergeCell ref="G303:G305"/>
    <mergeCell ref="G306:G308"/>
    <mergeCell ref="H800:H803"/>
    <mergeCell ref="F750:H750"/>
    <mergeCell ref="H676:H679"/>
    <mergeCell ref="H680:H683"/>
    <mergeCell ref="H1484:H1487"/>
    <mergeCell ref="H1488:H1491"/>
    <mergeCell ref="F1446:H1446"/>
    <mergeCell ref="F1449:H1449"/>
    <mergeCell ref="G1463:G1465"/>
    <mergeCell ref="G1466:G1468"/>
    <mergeCell ref="AG1530:AG1533"/>
    <mergeCell ref="AG1534:AG1537"/>
    <mergeCell ref="AL1515:AL1517"/>
    <mergeCell ref="AL1518:AL1520"/>
    <mergeCell ref="AL1521:AL1523"/>
    <mergeCell ref="G626:G629"/>
    <mergeCell ref="H1501:H1503"/>
    <mergeCell ref="H1515:H1517"/>
    <mergeCell ref="H1518:H1520"/>
    <mergeCell ref="H1521:H1523"/>
    <mergeCell ref="F1504:H1504"/>
    <mergeCell ref="F1507:H1507"/>
    <mergeCell ref="M1492:M1495"/>
    <mergeCell ref="M1496:M1499"/>
    <mergeCell ref="M1501:M1503"/>
    <mergeCell ref="K1504:M1504"/>
    <mergeCell ref="K1505:L1505"/>
    <mergeCell ref="G1457:G1459"/>
    <mergeCell ref="G1460:G1462"/>
    <mergeCell ref="H1457:H1459"/>
    <mergeCell ref="H1460:H1462"/>
    <mergeCell ref="W1480:W1483"/>
    <mergeCell ref="W1484:W1487"/>
    <mergeCell ref="W1488:W1491"/>
    <mergeCell ref="W1492:W1495"/>
    <mergeCell ref="W1501:W1503"/>
    <mergeCell ref="AB1457:AB1459"/>
    <mergeCell ref="AB1460:AB1462"/>
    <mergeCell ref="R1460:R1462"/>
    <mergeCell ref="R1463:R1465"/>
    <mergeCell ref="R1466:R1468"/>
    <mergeCell ref="R1469:R1471"/>
    <mergeCell ref="R1472:R1475"/>
    <mergeCell ref="R1476:R1479"/>
    <mergeCell ref="R1480:R1483"/>
    <mergeCell ref="R1484:R1487"/>
    <mergeCell ref="R1488:R1491"/>
    <mergeCell ref="AL1484:AL1487"/>
    <mergeCell ref="AL1488:AL1491"/>
    <mergeCell ref="AL1492:AL1495"/>
    <mergeCell ref="AL1496:AL1499"/>
    <mergeCell ref="AL1501:AL1503"/>
    <mergeCell ref="AK1501:AK1503"/>
    <mergeCell ref="R1515:R1517"/>
    <mergeCell ref="R1518:R1520"/>
    <mergeCell ref="R1524:R1526"/>
    <mergeCell ref="H1086:H1089"/>
    <mergeCell ref="H1090:H1093"/>
    <mergeCell ref="G1020:G1023"/>
    <mergeCell ref="G1024:G1027"/>
    <mergeCell ref="F985:H985"/>
    <mergeCell ref="H834:H837"/>
    <mergeCell ref="H838:H841"/>
    <mergeCell ref="H842:H845"/>
    <mergeCell ref="G1430:G1433"/>
    <mergeCell ref="H1418:H1421"/>
    <mergeCell ref="G1492:G1495"/>
    <mergeCell ref="L1385:L1387"/>
    <mergeCell ref="H1559:H1561"/>
    <mergeCell ref="H1573:H1575"/>
    <mergeCell ref="H1576:H1578"/>
    <mergeCell ref="H1579:H1581"/>
    <mergeCell ref="H1582:H1584"/>
    <mergeCell ref="H1585:H1587"/>
    <mergeCell ref="H1588:H1591"/>
    <mergeCell ref="H1592:H1595"/>
    <mergeCell ref="F1562:H1562"/>
    <mergeCell ref="F1565:H1565"/>
    <mergeCell ref="V1579:V1581"/>
    <mergeCell ref="P1563:Q1563"/>
    <mergeCell ref="P1565:Q1565"/>
    <mergeCell ref="P1573:P1615"/>
    <mergeCell ref="G1518:G1520"/>
    <mergeCell ref="G1521:G1523"/>
    <mergeCell ref="G1524:G1526"/>
    <mergeCell ref="G1527:G1529"/>
    <mergeCell ref="G1530:G1533"/>
    <mergeCell ref="G1534:G1537"/>
    <mergeCell ref="U1573:U1615"/>
    <mergeCell ref="V1573:V1575"/>
    <mergeCell ref="V1576:V1578"/>
    <mergeCell ref="Q1582:Q1584"/>
    <mergeCell ref="Q1585:Q1587"/>
    <mergeCell ref="Q1588:Q1591"/>
    <mergeCell ref="Q1592:Q1595"/>
    <mergeCell ref="Q1596:Q1599"/>
    <mergeCell ref="R1573:R1575"/>
    <mergeCell ref="R1576:R1578"/>
    <mergeCell ref="R1579:R1581"/>
    <mergeCell ref="R1582:R1584"/>
    <mergeCell ref="R1585:R1587"/>
    <mergeCell ref="R1588:R1591"/>
    <mergeCell ref="H1538:H1541"/>
    <mergeCell ref="H1542:H1545"/>
    <mergeCell ref="H1546:H1549"/>
    <mergeCell ref="L1573:L1575"/>
    <mergeCell ref="L1576:L1578"/>
    <mergeCell ref="L1579:L1581"/>
    <mergeCell ref="L1582:L1584"/>
    <mergeCell ref="L1585:L1587"/>
    <mergeCell ref="L1588:L1591"/>
    <mergeCell ref="L1554:L1557"/>
    <mergeCell ref="L1559:L1561"/>
    <mergeCell ref="F1515:F1557"/>
    <mergeCell ref="K1515:K1557"/>
    <mergeCell ref="L1515:L1517"/>
    <mergeCell ref="L1518:L1520"/>
    <mergeCell ref="L1521:L1523"/>
    <mergeCell ref="L1524:L1526"/>
    <mergeCell ref="L1527:L1529"/>
    <mergeCell ref="L1530:L1533"/>
    <mergeCell ref="M1518:M1520"/>
    <mergeCell ref="M1521:M1523"/>
    <mergeCell ref="M1524:M1526"/>
    <mergeCell ref="M1550:M1553"/>
    <mergeCell ref="L1534:L1537"/>
    <mergeCell ref="L1538:L1541"/>
    <mergeCell ref="L1542:L1545"/>
    <mergeCell ref="L1546:L1549"/>
    <mergeCell ref="L1550:L1553"/>
    <mergeCell ref="M1554:M1557"/>
    <mergeCell ref="R1592:R1595"/>
    <mergeCell ref="R1596:R1599"/>
    <mergeCell ref="M1515:M1517"/>
    <mergeCell ref="U1562:W1562"/>
    <mergeCell ref="W1573:W1575"/>
    <mergeCell ref="W1576:W1578"/>
    <mergeCell ref="W1579:W1581"/>
    <mergeCell ref="W1582:W1584"/>
    <mergeCell ref="M1604:M1607"/>
    <mergeCell ref="R1604:R1607"/>
    <mergeCell ref="R1608:R1611"/>
    <mergeCell ref="R1612:R1615"/>
    <mergeCell ref="R1617:R1619"/>
    <mergeCell ref="BA1546:BA1549"/>
    <mergeCell ref="BA1550:BA1553"/>
    <mergeCell ref="BA1554:BA1557"/>
    <mergeCell ref="BA1559:BA1561"/>
    <mergeCell ref="AV1608:AV1611"/>
    <mergeCell ref="AV1612:AV1615"/>
    <mergeCell ref="AV1617:AV1619"/>
    <mergeCell ref="H1550:H1553"/>
    <mergeCell ref="F1621:G1621"/>
    <mergeCell ref="F1620:H1620"/>
    <mergeCell ref="H1596:H1599"/>
    <mergeCell ref="H1600:H1603"/>
    <mergeCell ref="H1604:H1607"/>
    <mergeCell ref="H1608:H1611"/>
    <mergeCell ref="H1612:H1615"/>
    <mergeCell ref="H1617:H1619"/>
    <mergeCell ref="M1617:M1619"/>
    <mergeCell ref="K1620:M1620"/>
    <mergeCell ref="Q1617:Q1619"/>
    <mergeCell ref="P1621:Q1621"/>
    <mergeCell ref="V1617:V1619"/>
    <mergeCell ref="U1621:V1621"/>
    <mergeCell ref="AA1617:AA1619"/>
    <mergeCell ref="AA1585:AA1587"/>
    <mergeCell ref="AA1588:AA1591"/>
    <mergeCell ref="AA1592:AA1595"/>
    <mergeCell ref="AA1596:AA1599"/>
    <mergeCell ref="AA1600:AA1603"/>
    <mergeCell ref="AA1604:AA1607"/>
    <mergeCell ref="AA1608:AA1611"/>
    <mergeCell ref="Z1515:Z1557"/>
    <mergeCell ref="AA1515:AA1517"/>
    <mergeCell ref="AA1518:AA1520"/>
    <mergeCell ref="AA1521:AA1523"/>
    <mergeCell ref="AA1524:AA1526"/>
    <mergeCell ref="AA1527:AA1529"/>
    <mergeCell ref="AA1530:AA1533"/>
    <mergeCell ref="AA1534:AA1537"/>
    <mergeCell ref="AA1538:AA1541"/>
    <mergeCell ref="AA1542:AA1545"/>
    <mergeCell ref="AA1546:AA1549"/>
    <mergeCell ref="AA1550:AA1553"/>
    <mergeCell ref="AA1554:AA1557"/>
    <mergeCell ref="AG1518:AG1520"/>
    <mergeCell ref="AG1521:AG1523"/>
    <mergeCell ref="AE1621:AF1621"/>
    <mergeCell ref="AO1515:AO1557"/>
    <mergeCell ref="Q1573:Q1575"/>
    <mergeCell ref="Q1576:Q1578"/>
    <mergeCell ref="Q1579:Q1581"/>
    <mergeCell ref="H1554:H1557"/>
    <mergeCell ref="M1559:M1561"/>
    <mergeCell ref="F1623:H1623"/>
    <mergeCell ref="G1538:G1541"/>
    <mergeCell ref="G1542:G1545"/>
    <mergeCell ref="G1546:G1549"/>
    <mergeCell ref="G1550:G1553"/>
    <mergeCell ref="G1554:G1557"/>
    <mergeCell ref="G1559:G1561"/>
    <mergeCell ref="F1563:G1563"/>
    <mergeCell ref="G1573:G1575"/>
    <mergeCell ref="G1576:G1578"/>
    <mergeCell ref="Q1604:Q1607"/>
    <mergeCell ref="Q1608:Q1611"/>
    <mergeCell ref="Q1612:Q1615"/>
    <mergeCell ref="V1582:V1584"/>
    <mergeCell ref="V1585:V1587"/>
    <mergeCell ref="V1588:V1591"/>
    <mergeCell ref="V1592:V1595"/>
    <mergeCell ref="V1596:V1599"/>
    <mergeCell ref="V1600:V1603"/>
    <mergeCell ref="V1604:V1607"/>
    <mergeCell ref="V1608:V1611"/>
    <mergeCell ref="V1612:V1615"/>
    <mergeCell ref="U1623:V1623"/>
    <mergeCell ref="Z1563:AA1563"/>
    <mergeCell ref="Z1565:AA1565"/>
    <mergeCell ref="Z1573:Z1615"/>
    <mergeCell ref="AA1573:AA1575"/>
    <mergeCell ref="AA1576:AA1578"/>
    <mergeCell ref="AA1579:AA1581"/>
    <mergeCell ref="AA1582:AA1584"/>
    <mergeCell ref="R1600:R1603"/>
    <mergeCell ref="Q1600:Q1603"/>
    <mergeCell ref="AG1538:AG1541"/>
    <mergeCell ref="AG1542:AG1545"/>
    <mergeCell ref="AG1546:AG1549"/>
    <mergeCell ref="K1563:L1563"/>
    <mergeCell ref="P1620:R1620"/>
    <mergeCell ref="AB1604:AB1607"/>
    <mergeCell ref="AB1608:AB1611"/>
    <mergeCell ref="AB1612:AB1615"/>
    <mergeCell ref="AB1617:AB1619"/>
    <mergeCell ref="AG1576:AG1578"/>
    <mergeCell ref="AG1579:AG1581"/>
    <mergeCell ref="AG1582:AG1584"/>
    <mergeCell ref="AG1585:AG1587"/>
    <mergeCell ref="U1620:W1620"/>
    <mergeCell ref="Z1620:AB1620"/>
    <mergeCell ref="AE1620:AG1620"/>
    <mergeCell ref="P1562:R1562"/>
    <mergeCell ref="AG1596:AG1599"/>
    <mergeCell ref="AG1600:AG1603"/>
    <mergeCell ref="AG1604:AG1607"/>
    <mergeCell ref="L1604:L1607"/>
    <mergeCell ref="L1608:L1611"/>
    <mergeCell ref="L1612:L1615"/>
    <mergeCell ref="L1617:L1619"/>
    <mergeCell ref="K1623:M1623"/>
    <mergeCell ref="P1623:Q1623"/>
    <mergeCell ref="W1559:W1561"/>
    <mergeCell ref="AB1559:AB1561"/>
    <mergeCell ref="AA1559:AA1561"/>
    <mergeCell ref="AF1554:AF1557"/>
    <mergeCell ref="AF1559:AF1561"/>
    <mergeCell ref="AE1563:AF1563"/>
    <mergeCell ref="K1562:M1562"/>
    <mergeCell ref="K1565:M1565"/>
    <mergeCell ref="M1573:M1575"/>
    <mergeCell ref="M1576:M1578"/>
    <mergeCell ref="M1579:M1581"/>
    <mergeCell ref="M1582:M1584"/>
    <mergeCell ref="M1585:M1587"/>
    <mergeCell ref="M1588:M1591"/>
    <mergeCell ref="M1592:M1595"/>
    <mergeCell ref="M1596:M1599"/>
    <mergeCell ref="M1600:M1603"/>
    <mergeCell ref="M1538:M1541"/>
    <mergeCell ref="M1542:M1545"/>
    <mergeCell ref="M1546:M1549"/>
    <mergeCell ref="M1534:M1537"/>
    <mergeCell ref="M1527:M1529"/>
    <mergeCell ref="M1530:M1533"/>
    <mergeCell ref="L1592:L1595"/>
    <mergeCell ref="L1596:L1599"/>
    <mergeCell ref="L1600:L1603"/>
    <mergeCell ref="BA1617:BA1619"/>
    <mergeCell ref="BF1573:BF1575"/>
    <mergeCell ref="BF1576:BF1578"/>
    <mergeCell ref="BF1579:BF1581"/>
    <mergeCell ref="BF1582:BF1584"/>
    <mergeCell ref="BF1585:BF1587"/>
    <mergeCell ref="BF1588:BF1591"/>
    <mergeCell ref="BF1592:BF1595"/>
    <mergeCell ref="BF1596:BF1599"/>
    <mergeCell ref="BF1600:BF1603"/>
    <mergeCell ref="BF1604:BF1607"/>
    <mergeCell ref="BF1608:BF1611"/>
    <mergeCell ref="BF1612:BF1615"/>
    <mergeCell ref="BF1617:BF1619"/>
    <mergeCell ref="AQ1573:AQ1575"/>
    <mergeCell ref="AQ1576:AQ1578"/>
    <mergeCell ref="AQ1579:AQ1581"/>
    <mergeCell ref="AQ1582:AQ1584"/>
    <mergeCell ref="R1559:R1561"/>
    <mergeCell ref="AQ1617:AQ1619"/>
    <mergeCell ref="AV1573:AV1575"/>
    <mergeCell ref="AV1576:AV1578"/>
    <mergeCell ref="AO1563:AP1563"/>
    <mergeCell ref="AO1565:AP1565"/>
    <mergeCell ref="AO1573:AO1615"/>
    <mergeCell ref="AP1573:AP1575"/>
    <mergeCell ref="AP1576:AP1578"/>
    <mergeCell ref="AG1608:AG1611"/>
    <mergeCell ref="AG1612:AG1615"/>
    <mergeCell ref="Z1562:AB1562"/>
    <mergeCell ref="AE1562:AG1562"/>
    <mergeCell ref="AJ1562:AL1562"/>
    <mergeCell ref="AO1562:AQ1562"/>
    <mergeCell ref="AT1562:AV1562"/>
    <mergeCell ref="AQ1538:AQ1541"/>
    <mergeCell ref="AQ1542:AQ1545"/>
    <mergeCell ref="AP1579:AP1581"/>
    <mergeCell ref="AP1582:AP1584"/>
    <mergeCell ref="AP1585:AP1587"/>
    <mergeCell ref="AG1617:AG1619"/>
    <mergeCell ref="AL1573:AL1575"/>
    <mergeCell ref="AL1576:AL1578"/>
    <mergeCell ref="AL1579:AL1581"/>
    <mergeCell ref="AB1600:AB1603"/>
    <mergeCell ref="AP1463:AP1465"/>
    <mergeCell ref="AP1466:AP1468"/>
    <mergeCell ref="AP1469:AP1471"/>
    <mergeCell ref="AP1472:AP1475"/>
    <mergeCell ref="AP1476:AP1479"/>
    <mergeCell ref="AP1480:AP1483"/>
    <mergeCell ref="AP1484:AP1487"/>
    <mergeCell ref="AP1488:AP1491"/>
    <mergeCell ref="AP1492:AP1495"/>
    <mergeCell ref="AP1496:AP1499"/>
    <mergeCell ref="AP1501:AP1503"/>
    <mergeCell ref="AQ1484:AQ1487"/>
    <mergeCell ref="AQ1488:AQ1491"/>
    <mergeCell ref="AQ1492:AQ1495"/>
    <mergeCell ref="AZ1457:AZ1459"/>
    <mergeCell ref="AZ1460:AZ1462"/>
    <mergeCell ref="AZ1463:AZ1465"/>
    <mergeCell ref="AZ1466:AZ1468"/>
    <mergeCell ref="AZ1469:AZ1471"/>
    <mergeCell ref="AZ1472:AZ1475"/>
    <mergeCell ref="AZ1476:AZ1479"/>
    <mergeCell ref="AZ1480:AZ1483"/>
    <mergeCell ref="AZ1484:AZ1487"/>
    <mergeCell ref="AV1457:AV1459"/>
    <mergeCell ref="AV1501:AV1503"/>
    <mergeCell ref="AF1463:AF1465"/>
    <mergeCell ref="AF1466:AF1468"/>
    <mergeCell ref="AF1469:AF1471"/>
    <mergeCell ref="AF1472:AF1475"/>
    <mergeCell ref="AF1476:AF1479"/>
    <mergeCell ref="AF1480:AF1483"/>
    <mergeCell ref="AF1484:AF1487"/>
    <mergeCell ref="AF1488:AF1491"/>
    <mergeCell ref="AU1501:AU1503"/>
    <mergeCell ref="AU1472:AU1475"/>
    <mergeCell ref="AU1476:AU1479"/>
    <mergeCell ref="AU1480:AU1483"/>
    <mergeCell ref="AU1484:AU1487"/>
    <mergeCell ref="AU1488:AU1491"/>
    <mergeCell ref="AU1492:AU1495"/>
    <mergeCell ref="AU1496:AU1499"/>
    <mergeCell ref="AQ1457:AQ1459"/>
    <mergeCell ref="AQ1460:AQ1462"/>
    <mergeCell ref="AQ1463:AQ1465"/>
    <mergeCell ref="AQ1466:AQ1468"/>
    <mergeCell ref="AQ1469:AQ1471"/>
    <mergeCell ref="AQ1472:AQ1475"/>
    <mergeCell ref="AQ1476:AQ1479"/>
    <mergeCell ref="AQ1480:AQ1483"/>
    <mergeCell ref="AF1492:AF1495"/>
    <mergeCell ref="AF1496:AF1499"/>
    <mergeCell ref="AF1501:AF1503"/>
    <mergeCell ref="AG1472:AG1475"/>
    <mergeCell ref="AG1476:AG1479"/>
    <mergeCell ref="AG1480:AG1483"/>
    <mergeCell ref="AG1484:AG1487"/>
    <mergeCell ref="AG1488:AG1491"/>
    <mergeCell ref="AG1492:AG1495"/>
    <mergeCell ref="AG1496:AG1499"/>
    <mergeCell ref="AG1501:AG1503"/>
    <mergeCell ref="AZ1496:AZ1499"/>
    <mergeCell ref="AZ1501:AZ1503"/>
    <mergeCell ref="M1469:M1471"/>
    <mergeCell ref="F1447:G1447"/>
    <mergeCell ref="H1463:H1465"/>
    <mergeCell ref="H1466:H1468"/>
    <mergeCell ref="H1469:H1471"/>
    <mergeCell ref="AF1306:AF1309"/>
    <mergeCell ref="AF1310:AF1313"/>
    <mergeCell ref="U1332:W1332"/>
    <mergeCell ref="AE1332:AG1332"/>
    <mergeCell ref="K1507:M1507"/>
    <mergeCell ref="G1480:G1483"/>
    <mergeCell ref="G1484:G1487"/>
    <mergeCell ref="G1488:G1491"/>
    <mergeCell ref="AL1480:AL1483"/>
    <mergeCell ref="G1515:G1517"/>
    <mergeCell ref="K1389:L1389"/>
    <mergeCell ref="L1418:L1421"/>
    <mergeCell ref="L1422:L1425"/>
    <mergeCell ref="L1426:L1429"/>
    <mergeCell ref="L1430:L1433"/>
    <mergeCell ref="L1434:L1437"/>
    <mergeCell ref="L1438:L1441"/>
    <mergeCell ref="L1443:L1445"/>
    <mergeCell ref="BO1344:BO1346"/>
    <mergeCell ref="BO1347:BO1349"/>
    <mergeCell ref="BO1350:BO1352"/>
    <mergeCell ref="BO1353:BO1355"/>
    <mergeCell ref="BO1356:BO1359"/>
    <mergeCell ref="BO1360:BO1363"/>
    <mergeCell ref="BO1364:BO1367"/>
    <mergeCell ref="BO1368:BO1371"/>
    <mergeCell ref="BO1372:BO1375"/>
    <mergeCell ref="BO1376:BO1379"/>
    <mergeCell ref="BO1380:BO1383"/>
    <mergeCell ref="BO1385:BO1387"/>
    <mergeCell ref="BN1389:BO1389"/>
    <mergeCell ref="BO1399:BO1401"/>
    <mergeCell ref="BO1402:BO1404"/>
    <mergeCell ref="BO1408:BO1410"/>
    <mergeCell ref="BO1405:BO1407"/>
    <mergeCell ref="BO1411:BO1413"/>
    <mergeCell ref="BO1414:BO1417"/>
    <mergeCell ref="BO1418:BO1421"/>
    <mergeCell ref="BO1422:BO1425"/>
    <mergeCell ref="BO1426:BO1429"/>
    <mergeCell ref="BO1430:BO1433"/>
    <mergeCell ref="BO1434:BO1437"/>
    <mergeCell ref="BO1438:BO1441"/>
    <mergeCell ref="BO1443:BO1445"/>
    <mergeCell ref="H1364:H1367"/>
    <mergeCell ref="H1368:H1371"/>
    <mergeCell ref="H1372:H1375"/>
    <mergeCell ref="H1376:H1379"/>
    <mergeCell ref="H1380:H1383"/>
    <mergeCell ref="H1385:H1387"/>
    <mergeCell ref="H1399:H1401"/>
    <mergeCell ref="H1402:H1404"/>
    <mergeCell ref="F1388:H1388"/>
    <mergeCell ref="F1391:H1391"/>
    <mergeCell ref="G1399:G1401"/>
    <mergeCell ref="G1402:G1404"/>
    <mergeCell ref="G1405:G1407"/>
    <mergeCell ref="G1408:G1410"/>
    <mergeCell ref="G1411:G1413"/>
    <mergeCell ref="G1414:G1417"/>
    <mergeCell ref="G1418:G1421"/>
    <mergeCell ref="G1422:G1425"/>
    <mergeCell ref="F1505:G1505"/>
    <mergeCell ref="G1426:G1429"/>
    <mergeCell ref="BF1322:BF1325"/>
    <mergeCell ref="BF1327:BF1329"/>
    <mergeCell ref="AL1385:AL1387"/>
    <mergeCell ref="AU1385:AU1387"/>
    <mergeCell ref="AQ1385:AQ1387"/>
    <mergeCell ref="AV1385:AV1387"/>
    <mergeCell ref="BE1385:BE1387"/>
    <mergeCell ref="AF1341:AF1343"/>
    <mergeCell ref="AE1391:AF1391"/>
    <mergeCell ref="AJ1391:AK1391"/>
    <mergeCell ref="AO1391:AP1391"/>
    <mergeCell ref="BA1385:BA1387"/>
    <mergeCell ref="BK1310:BK1313"/>
    <mergeCell ref="BK1314:BK1317"/>
    <mergeCell ref="BK1318:BK1321"/>
    <mergeCell ref="BK1322:BK1325"/>
    <mergeCell ref="BK1327:BK1329"/>
    <mergeCell ref="AP1318:AP1321"/>
    <mergeCell ref="AP1322:AP1325"/>
    <mergeCell ref="BK1385:BK1387"/>
    <mergeCell ref="AE1388:AG1388"/>
    <mergeCell ref="AJ1388:AL1388"/>
    <mergeCell ref="AO1388:AQ1388"/>
    <mergeCell ref="AT1388:AV1388"/>
    <mergeCell ref="AY1388:BA1388"/>
    <mergeCell ref="BD1388:BF1388"/>
    <mergeCell ref="BI1388:BK1388"/>
    <mergeCell ref="BA1353:BA1355"/>
    <mergeCell ref="BA1356:BA1359"/>
    <mergeCell ref="BA1360:BA1363"/>
    <mergeCell ref="BD1341:BD1383"/>
    <mergeCell ref="BE1341:BE1343"/>
    <mergeCell ref="BA1364:BA1367"/>
    <mergeCell ref="BA1368:BA1371"/>
    <mergeCell ref="BA1372:BA1375"/>
    <mergeCell ref="BA1376:BA1379"/>
    <mergeCell ref="BE1314:BE1317"/>
    <mergeCell ref="BE1318:BE1321"/>
    <mergeCell ref="BE1322:BE1325"/>
    <mergeCell ref="AO1333:AP1333"/>
    <mergeCell ref="AO1341:AO1383"/>
    <mergeCell ref="AP1341:AP1343"/>
    <mergeCell ref="AG1341:AG1343"/>
    <mergeCell ref="AG1344:AG1346"/>
    <mergeCell ref="AG1347:AG1349"/>
    <mergeCell ref="AG1350:AG1352"/>
    <mergeCell ref="AG1353:AG1355"/>
    <mergeCell ref="AV1372:AV1375"/>
    <mergeCell ref="AV1376:AV1379"/>
    <mergeCell ref="AV1380:AV1383"/>
    <mergeCell ref="AG1356:AG1359"/>
    <mergeCell ref="AJ1283:AJ1325"/>
    <mergeCell ref="AK1283:AK1285"/>
    <mergeCell ref="AK1286:AK1288"/>
    <mergeCell ref="AK1289:AK1291"/>
    <mergeCell ref="AK1292:AK1294"/>
    <mergeCell ref="AK1295:AK1297"/>
    <mergeCell ref="AK1318:AK1321"/>
    <mergeCell ref="AK1322:AK1325"/>
    <mergeCell ref="H1350:H1352"/>
    <mergeCell ref="G1341:G1343"/>
    <mergeCell ref="G1344:G1346"/>
    <mergeCell ref="G1347:G1349"/>
    <mergeCell ref="G1350:G1352"/>
    <mergeCell ref="G1353:G1355"/>
    <mergeCell ref="G1356:G1359"/>
    <mergeCell ref="G1360:G1363"/>
    <mergeCell ref="G1364:G1367"/>
    <mergeCell ref="G1368:G1371"/>
    <mergeCell ref="G1372:G1375"/>
    <mergeCell ref="G1376:G1379"/>
    <mergeCell ref="G1380:G1383"/>
    <mergeCell ref="G1385:G1387"/>
    <mergeCell ref="M1364:M1367"/>
    <mergeCell ref="M1368:M1371"/>
    <mergeCell ref="M1372:M1375"/>
    <mergeCell ref="V1269:V1271"/>
    <mergeCell ref="U1273:V1273"/>
    <mergeCell ref="U1275:V1275"/>
    <mergeCell ref="U1283:U1325"/>
    <mergeCell ref="V1283:V1285"/>
    <mergeCell ref="V1286:V1288"/>
    <mergeCell ref="V1289:V1291"/>
    <mergeCell ref="V1292:V1294"/>
    <mergeCell ref="V1295:V1297"/>
    <mergeCell ref="V1298:V1301"/>
    <mergeCell ref="V1302:V1305"/>
    <mergeCell ref="M1360:M1363"/>
    <mergeCell ref="G1314:G1317"/>
    <mergeCell ref="G1322:G1325"/>
    <mergeCell ref="G1327:G1329"/>
    <mergeCell ref="R1302:R1305"/>
    <mergeCell ref="R1306:R1309"/>
    <mergeCell ref="R1310:R1313"/>
    <mergeCell ref="R1314:R1317"/>
    <mergeCell ref="R1318:R1321"/>
    <mergeCell ref="R1322:R1325"/>
    <mergeCell ref="R1327:R1329"/>
    <mergeCell ref="M1314:M1317"/>
    <mergeCell ref="M1318:M1321"/>
    <mergeCell ref="M1322:M1325"/>
    <mergeCell ref="M1327:M1329"/>
    <mergeCell ref="Q1269:Q1271"/>
    <mergeCell ref="P1273:Q1273"/>
    <mergeCell ref="P1275:Q1275"/>
    <mergeCell ref="R1292:R1294"/>
    <mergeCell ref="Q1360:Q1363"/>
    <mergeCell ref="Q1364:Q1367"/>
    <mergeCell ref="G1286:G1288"/>
    <mergeCell ref="G1289:G1291"/>
    <mergeCell ref="U1272:W1272"/>
    <mergeCell ref="W1347:W1349"/>
    <mergeCell ref="W1350:W1352"/>
    <mergeCell ref="W1353:W1355"/>
    <mergeCell ref="W1356:W1359"/>
    <mergeCell ref="L1327:L1329"/>
    <mergeCell ref="W1372:W1375"/>
    <mergeCell ref="W1376:W1379"/>
    <mergeCell ref="W1380:W1383"/>
    <mergeCell ref="W1385:W1387"/>
    <mergeCell ref="F1389:G1389"/>
    <mergeCell ref="K1275:M1275"/>
    <mergeCell ref="M1283:M1285"/>
    <mergeCell ref="AT1389:AU1389"/>
    <mergeCell ref="AT1391:AU1391"/>
    <mergeCell ref="M1256:M1259"/>
    <mergeCell ref="AZ1344:AZ1346"/>
    <mergeCell ref="M1260:M1263"/>
    <mergeCell ref="M1264:M1267"/>
    <mergeCell ref="M1269:M1271"/>
    <mergeCell ref="K1272:M1272"/>
    <mergeCell ref="K1215:L1215"/>
    <mergeCell ref="K1217:M1217"/>
    <mergeCell ref="Q1327:Q1329"/>
    <mergeCell ref="Q1260:Q1263"/>
    <mergeCell ref="R1344:R1346"/>
    <mergeCell ref="R1347:R1349"/>
    <mergeCell ref="R1350:R1352"/>
    <mergeCell ref="R1353:R1355"/>
    <mergeCell ref="R1356:R1359"/>
    <mergeCell ref="R1360:R1363"/>
    <mergeCell ref="R1364:R1367"/>
    <mergeCell ref="H1298:H1301"/>
    <mergeCell ref="H1302:H1305"/>
    <mergeCell ref="G1298:G1301"/>
    <mergeCell ref="G1302:G1305"/>
    <mergeCell ref="F1330:H1330"/>
    <mergeCell ref="F1333:H1333"/>
    <mergeCell ref="M1286:M1288"/>
    <mergeCell ref="M1289:M1291"/>
    <mergeCell ref="M1292:M1294"/>
    <mergeCell ref="M1295:M1297"/>
    <mergeCell ref="M1298:M1301"/>
    <mergeCell ref="G1306:G1309"/>
    <mergeCell ref="G1310:G1313"/>
    <mergeCell ref="G1318:G1321"/>
    <mergeCell ref="F1331:G1331"/>
    <mergeCell ref="H1306:H1309"/>
    <mergeCell ref="H1310:H1313"/>
    <mergeCell ref="H1314:H1317"/>
    <mergeCell ref="H1318:H1321"/>
    <mergeCell ref="L1302:L1305"/>
    <mergeCell ref="L1306:L1309"/>
    <mergeCell ref="R1289:R1291"/>
    <mergeCell ref="AE1330:AG1330"/>
    <mergeCell ref="AJ1330:AL1330"/>
    <mergeCell ref="AO1330:AQ1330"/>
    <mergeCell ref="AT1330:AV1330"/>
    <mergeCell ref="AY1330:BA1330"/>
    <mergeCell ref="Q1368:Q1371"/>
    <mergeCell ref="Q1372:Q1375"/>
    <mergeCell ref="Q1376:Q1379"/>
    <mergeCell ref="Q1380:Q1383"/>
    <mergeCell ref="K1330:M1330"/>
    <mergeCell ref="K1333:M1333"/>
    <mergeCell ref="M1341:M1343"/>
    <mergeCell ref="H1344:H1346"/>
    <mergeCell ref="H1347:H1349"/>
    <mergeCell ref="W1295:W1297"/>
    <mergeCell ref="W1298:W1301"/>
    <mergeCell ref="W1302:W1305"/>
    <mergeCell ref="W1306:W1309"/>
    <mergeCell ref="W1310:W1313"/>
    <mergeCell ref="M1228:M1230"/>
    <mergeCell ref="M1237:M1239"/>
    <mergeCell ref="M1240:M1243"/>
    <mergeCell ref="M1244:M1247"/>
    <mergeCell ref="M1248:M1251"/>
    <mergeCell ref="M1252:M1255"/>
    <mergeCell ref="H1186:H1189"/>
    <mergeCell ref="H1190:H1193"/>
    <mergeCell ref="H1194:H1197"/>
    <mergeCell ref="H1198:H1201"/>
    <mergeCell ref="H1202:H1205"/>
    <mergeCell ref="W1225:W1227"/>
    <mergeCell ref="W1228:W1230"/>
    <mergeCell ref="W1231:W1233"/>
    <mergeCell ref="W1234:W1236"/>
    <mergeCell ref="W1237:W1239"/>
    <mergeCell ref="W1240:W1243"/>
    <mergeCell ref="W1244:W1247"/>
    <mergeCell ref="W1248:W1251"/>
    <mergeCell ref="W1252:W1255"/>
    <mergeCell ref="Z1389:AA1389"/>
    <mergeCell ref="Z1391:AA1391"/>
    <mergeCell ref="AK1298:AK1301"/>
    <mergeCell ref="AK1302:AK1305"/>
    <mergeCell ref="AK1306:AK1309"/>
    <mergeCell ref="AK1310:AK1313"/>
    <mergeCell ref="AK1314:AK1317"/>
    <mergeCell ref="L1289:L1291"/>
    <mergeCell ref="L1292:L1294"/>
    <mergeCell ref="L1295:L1297"/>
    <mergeCell ref="L1298:L1301"/>
    <mergeCell ref="H1322:H1325"/>
    <mergeCell ref="W1318:W1321"/>
    <mergeCell ref="W1322:W1325"/>
    <mergeCell ref="M1302:M1305"/>
    <mergeCell ref="M1306:M1309"/>
    <mergeCell ref="M1310:M1313"/>
    <mergeCell ref="W1327:W1329"/>
    <mergeCell ref="AB1283:AB1285"/>
    <mergeCell ref="AB1286:AB1288"/>
    <mergeCell ref="AB1289:AB1291"/>
    <mergeCell ref="AB1292:AB1294"/>
    <mergeCell ref="AB1295:AB1297"/>
    <mergeCell ref="AB1298:AB1301"/>
    <mergeCell ref="AB1302:AB1305"/>
    <mergeCell ref="AB1306:AB1309"/>
    <mergeCell ref="AB1310:AB1313"/>
    <mergeCell ref="AB1314:AB1317"/>
    <mergeCell ref="AB1318:AB1321"/>
    <mergeCell ref="AB1322:AB1325"/>
    <mergeCell ref="AB1327:AB1329"/>
    <mergeCell ref="AG1295:AG1297"/>
    <mergeCell ref="AG1298:AG1301"/>
    <mergeCell ref="AG1302:AG1305"/>
    <mergeCell ref="AG1306:AG1309"/>
    <mergeCell ref="AG1310:AG1313"/>
    <mergeCell ref="AG1314:AG1317"/>
    <mergeCell ref="AB1341:AB1343"/>
    <mergeCell ref="AF1302:AF1305"/>
    <mergeCell ref="AB1211:AB1213"/>
    <mergeCell ref="Z1214:AB1214"/>
    <mergeCell ref="AE1214:AG1214"/>
    <mergeCell ref="AJ1214:AL1214"/>
    <mergeCell ref="AG1244:AG1247"/>
    <mergeCell ref="AG1248:AG1251"/>
    <mergeCell ref="F1215:G1215"/>
    <mergeCell ref="F1099:G1099"/>
    <mergeCell ref="G1109:G1111"/>
    <mergeCell ref="G1153:G1155"/>
    <mergeCell ref="F1157:G1157"/>
    <mergeCell ref="V1109:V1111"/>
    <mergeCell ref="V1112:V1114"/>
    <mergeCell ref="V1115:V1117"/>
    <mergeCell ref="M1225:M1227"/>
    <mergeCell ref="H1109:H1111"/>
    <mergeCell ref="G1167:G1169"/>
    <mergeCell ref="G1170:G1172"/>
    <mergeCell ref="G1173:G1175"/>
    <mergeCell ref="G1176:G1178"/>
    <mergeCell ref="G1179:G1181"/>
    <mergeCell ref="G1182:G1185"/>
    <mergeCell ref="G1186:G1189"/>
    <mergeCell ref="G1190:G1193"/>
    <mergeCell ref="G1194:G1197"/>
    <mergeCell ref="G1198:G1201"/>
    <mergeCell ref="G1202:G1205"/>
    <mergeCell ref="G1206:G1209"/>
    <mergeCell ref="G1211:G1213"/>
    <mergeCell ref="Q1173:Q1175"/>
    <mergeCell ref="L1109:L1111"/>
    <mergeCell ref="L1112:L1114"/>
    <mergeCell ref="L1115:L1117"/>
    <mergeCell ref="H1112:H1114"/>
    <mergeCell ref="L1118:L1120"/>
    <mergeCell ref="L1121:L1123"/>
    <mergeCell ref="L1124:L1127"/>
    <mergeCell ref="L1128:L1131"/>
    <mergeCell ref="L1132:L1135"/>
    <mergeCell ref="L1136:L1139"/>
    <mergeCell ref="K1156:M1156"/>
    <mergeCell ref="K1159:M1159"/>
    <mergeCell ref="M1167:M1169"/>
    <mergeCell ref="M1170:M1172"/>
    <mergeCell ref="P1215:Q1215"/>
    <mergeCell ref="P1217:Q1217"/>
    <mergeCell ref="U1215:V1215"/>
    <mergeCell ref="U1217:V1217"/>
    <mergeCell ref="R1211:R1213"/>
    <mergeCell ref="H1176:H1178"/>
    <mergeCell ref="H1179:H1181"/>
    <mergeCell ref="H1182:H1185"/>
    <mergeCell ref="H1128:H1131"/>
    <mergeCell ref="H1132:H1135"/>
    <mergeCell ref="H1136:H1139"/>
    <mergeCell ref="H1140:H1143"/>
    <mergeCell ref="H1144:H1147"/>
    <mergeCell ref="H1148:H1151"/>
    <mergeCell ref="K1214:M1214"/>
    <mergeCell ref="L1186:L1189"/>
    <mergeCell ref="H1206:H1209"/>
    <mergeCell ref="H1211:H1213"/>
    <mergeCell ref="M1118:M1120"/>
    <mergeCell ref="M1121:M1123"/>
    <mergeCell ref="M1124:M1127"/>
    <mergeCell ref="M1128:M1131"/>
    <mergeCell ref="M1132:M1135"/>
    <mergeCell ref="M1136:M1139"/>
    <mergeCell ref="V1124:V1127"/>
    <mergeCell ref="V1128:V1131"/>
    <mergeCell ref="L1176:L1178"/>
    <mergeCell ref="L1179:L1181"/>
    <mergeCell ref="L1182:L1185"/>
    <mergeCell ref="M1206:M1209"/>
    <mergeCell ref="M1211:M1213"/>
    <mergeCell ref="M1182:M1185"/>
    <mergeCell ref="M1186:M1189"/>
    <mergeCell ref="M1190:M1193"/>
    <mergeCell ref="M1194:M1197"/>
    <mergeCell ref="M1198:M1201"/>
    <mergeCell ref="M1202:M1205"/>
    <mergeCell ref="Q1153:Q1155"/>
    <mergeCell ref="P1157:Q1157"/>
    <mergeCell ref="P1159:Q1159"/>
    <mergeCell ref="P1167:P1209"/>
    <mergeCell ref="Q1167:Q1169"/>
    <mergeCell ref="Q1170:Q1172"/>
    <mergeCell ref="M1173:M1175"/>
    <mergeCell ref="M1176:M1178"/>
    <mergeCell ref="M1179:M1181"/>
    <mergeCell ref="L1167:L1169"/>
    <mergeCell ref="H1167:H1169"/>
    <mergeCell ref="H1170:H1172"/>
    <mergeCell ref="H1173:H1175"/>
    <mergeCell ref="R1128:R1131"/>
    <mergeCell ref="R1132:R1135"/>
    <mergeCell ref="P1109:P1151"/>
    <mergeCell ref="Q1109:Q1111"/>
    <mergeCell ref="H1118:H1120"/>
    <mergeCell ref="L1148:L1151"/>
    <mergeCell ref="L1153:L1155"/>
    <mergeCell ref="M1115:M1117"/>
    <mergeCell ref="Q1144:Q1147"/>
    <mergeCell ref="Q1148:Q1151"/>
    <mergeCell ref="Q1176:Q1178"/>
    <mergeCell ref="Q1179:Q1181"/>
    <mergeCell ref="Q1182:Q1185"/>
    <mergeCell ref="Q1186:Q1189"/>
    <mergeCell ref="Q1190:Q1193"/>
    <mergeCell ref="Q1194:Q1197"/>
    <mergeCell ref="Q1198:Q1201"/>
    <mergeCell ref="Q1202:Q1205"/>
    <mergeCell ref="H1121:H1123"/>
    <mergeCell ref="H1124:H1127"/>
    <mergeCell ref="Q1128:Q1131"/>
    <mergeCell ref="Q1132:Q1135"/>
    <mergeCell ref="Q1136:Q1139"/>
    <mergeCell ref="Q1140:Q1143"/>
    <mergeCell ref="M1109:M1111"/>
    <mergeCell ref="M1112:M1114"/>
    <mergeCell ref="G1121:G1123"/>
    <mergeCell ref="G1124:G1127"/>
    <mergeCell ref="G1128:G1131"/>
    <mergeCell ref="G1132:G1135"/>
    <mergeCell ref="G1136:G1139"/>
    <mergeCell ref="G1140:G1143"/>
    <mergeCell ref="G1144:G1147"/>
    <mergeCell ref="G1148:G1151"/>
    <mergeCell ref="G1112:G1114"/>
    <mergeCell ref="H1153:H1155"/>
    <mergeCell ref="R1153:R1155"/>
    <mergeCell ref="R1167:R1169"/>
    <mergeCell ref="R1170:R1172"/>
    <mergeCell ref="R1206:R1209"/>
    <mergeCell ref="H1115:H1117"/>
    <mergeCell ref="AQ1008:AQ1011"/>
    <mergeCell ref="AQ1012:AQ1015"/>
    <mergeCell ref="AQ1016:AQ1019"/>
    <mergeCell ref="AQ1020:AQ1023"/>
    <mergeCell ref="AG993:AG995"/>
    <mergeCell ref="AG996:AG998"/>
    <mergeCell ref="AG999:AG1001"/>
    <mergeCell ref="Z993:Z1035"/>
    <mergeCell ref="AA993:AA995"/>
    <mergeCell ref="AL993:AL995"/>
    <mergeCell ref="AE1043:AF1043"/>
    <mergeCell ref="AQ1037:AQ1039"/>
    <mergeCell ref="AG1086:AG1089"/>
    <mergeCell ref="AG1090:AG1093"/>
    <mergeCell ref="V1024:V1027"/>
    <mergeCell ref="V1028:V1031"/>
    <mergeCell ref="V1032:V1035"/>
    <mergeCell ref="W993:W995"/>
    <mergeCell ref="W996:W998"/>
    <mergeCell ref="W999:W1001"/>
    <mergeCell ref="W1002:W1004"/>
    <mergeCell ref="W1005:W1007"/>
    <mergeCell ref="W1008:W1011"/>
    <mergeCell ref="W1012:W1015"/>
    <mergeCell ref="W1016:W1019"/>
    <mergeCell ref="W1020:W1023"/>
    <mergeCell ref="W1024:W1027"/>
    <mergeCell ref="AJ993:AJ1035"/>
    <mergeCell ref="AK993:AK995"/>
    <mergeCell ref="AK996:AK998"/>
    <mergeCell ref="AK1005:AK1007"/>
    <mergeCell ref="AK1008:AK1011"/>
    <mergeCell ref="AK1012:AK1015"/>
    <mergeCell ref="AK1016:AK1019"/>
    <mergeCell ref="AK1020:AK1023"/>
    <mergeCell ref="AK1024:AK1027"/>
    <mergeCell ref="AK1028:AK1031"/>
    <mergeCell ref="AK1032:AK1035"/>
    <mergeCell ref="V1002:V1004"/>
    <mergeCell ref="V1005:V1007"/>
    <mergeCell ref="V1008:V1011"/>
    <mergeCell ref="V1012:V1015"/>
    <mergeCell ref="AQ1024:AQ1027"/>
    <mergeCell ref="AQ1028:AQ1031"/>
    <mergeCell ref="AQ1032:AQ1035"/>
    <mergeCell ref="K1099:L1099"/>
    <mergeCell ref="L1051:L1053"/>
    <mergeCell ref="L1054:L1056"/>
    <mergeCell ref="L1057:L1059"/>
    <mergeCell ref="U1051:U1093"/>
    <mergeCell ref="V1051:V1053"/>
    <mergeCell ref="V1054:V1056"/>
    <mergeCell ref="V1057:V1059"/>
    <mergeCell ref="V1060:V1062"/>
    <mergeCell ref="W1051:W1053"/>
    <mergeCell ref="W1054:W1056"/>
    <mergeCell ref="W1057:W1059"/>
    <mergeCell ref="W1060:W1062"/>
    <mergeCell ref="W1063:W1065"/>
    <mergeCell ref="U1109:U1151"/>
    <mergeCell ref="L1070:L1073"/>
    <mergeCell ref="L1074:L1077"/>
    <mergeCell ref="AL1095:AL1097"/>
    <mergeCell ref="BF1060:BF1062"/>
    <mergeCell ref="BF1063:BF1065"/>
    <mergeCell ref="BO1140:BO1143"/>
    <mergeCell ref="BO1144:BO1147"/>
    <mergeCell ref="BO1148:BO1151"/>
    <mergeCell ref="R1124:R1127"/>
    <mergeCell ref="BF1086:BF1089"/>
    <mergeCell ref="R1140:R1143"/>
    <mergeCell ref="R1144:R1147"/>
    <mergeCell ref="R1148:R1151"/>
    <mergeCell ref="W1124:W1127"/>
    <mergeCell ref="V1066:V1069"/>
    <mergeCell ref="V1070:V1073"/>
    <mergeCell ref="V1074:V1077"/>
    <mergeCell ref="V1078:V1081"/>
    <mergeCell ref="V1082:V1085"/>
    <mergeCell ref="U1098:W1098"/>
    <mergeCell ref="AY1051:AY1093"/>
    <mergeCell ref="BJ1115:BJ1117"/>
    <mergeCell ref="BJ1118:BJ1120"/>
    <mergeCell ref="BJ1121:BJ1123"/>
    <mergeCell ref="BJ1124:BJ1127"/>
    <mergeCell ref="V1086:V1089"/>
    <mergeCell ref="V1090:V1093"/>
    <mergeCell ref="V1095:V1097"/>
    <mergeCell ref="W1128:W1131"/>
    <mergeCell ref="V1121:V1123"/>
    <mergeCell ref="AG1095:AG1097"/>
    <mergeCell ref="AL1051:AL1053"/>
    <mergeCell ref="AL1054:AL1056"/>
    <mergeCell ref="Z1051:Z1093"/>
    <mergeCell ref="AA1051:AA1053"/>
    <mergeCell ref="AL1066:AL1069"/>
    <mergeCell ref="V1118:V1120"/>
    <mergeCell ref="Q1066:Q1069"/>
    <mergeCell ref="Q1070:Q1073"/>
    <mergeCell ref="V1132:V1135"/>
    <mergeCell ref="R1136:R1139"/>
    <mergeCell ref="U1099:V1099"/>
    <mergeCell ref="U1101:V1101"/>
    <mergeCell ref="AP1095:AP1097"/>
    <mergeCell ref="Q1074:Q1077"/>
    <mergeCell ref="Q1078:Q1081"/>
    <mergeCell ref="Q1082:Q1085"/>
    <mergeCell ref="Q1086:Q1089"/>
    <mergeCell ref="Q1090:Q1093"/>
    <mergeCell ref="R1115:R1117"/>
    <mergeCell ref="R1118:R1120"/>
    <mergeCell ref="R1121:R1123"/>
    <mergeCell ref="AK1140:AK1143"/>
    <mergeCell ref="AY993:AY1035"/>
    <mergeCell ref="AZ993:AZ995"/>
    <mergeCell ref="AZ996:AZ998"/>
    <mergeCell ref="AE983:AF983"/>
    <mergeCell ref="AE985:AF985"/>
    <mergeCell ref="U1042:W1042"/>
    <mergeCell ref="AZ1024:AZ1027"/>
    <mergeCell ref="AZ1028:AZ1031"/>
    <mergeCell ref="AZ1032:AZ1035"/>
    <mergeCell ref="AY1041:AZ1041"/>
    <mergeCell ref="AV1032:AV1035"/>
    <mergeCell ref="BA996:BA998"/>
    <mergeCell ref="BA999:BA1001"/>
    <mergeCell ref="BA1002:BA1004"/>
    <mergeCell ref="L1060:L1062"/>
    <mergeCell ref="L1063:L1065"/>
    <mergeCell ref="Z1040:AB1040"/>
    <mergeCell ref="Z1043:AA1043"/>
    <mergeCell ref="AL1057:AL1059"/>
    <mergeCell ref="AL1060:AL1062"/>
    <mergeCell ref="AL1063:AL1065"/>
    <mergeCell ref="M1037:M1039"/>
    <mergeCell ref="AF1037:AF1039"/>
    <mergeCell ref="Q1005:Q1007"/>
    <mergeCell ref="L999:L1001"/>
    <mergeCell ref="L1002:L1004"/>
    <mergeCell ref="L1005:L1007"/>
    <mergeCell ref="L1024:L1027"/>
    <mergeCell ref="AG1002:AG1004"/>
    <mergeCell ref="AG1005:AG1007"/>
    <mergeCell ref="AG1008:AG1011"/>
    <mergeCell ref="U993:U1035"/>
    <mergeCell ref="V993:V995"/>
    <mergeCell ref="V996:V998"/>
    <mergeCell ref="V999:V1001"/>
    <mergeCell ref="AB1028:AB1031"/>
    <mergeCell ref="AK999:AK1001"/>
    <mergeCell ref="AK1002:AK1004"/>
    <mergeCell ref="BA1005:BA1007"/>
    <mergeCell ref="BA1008:BA1011"/>
    <mergeCell ref="L993:L995"/>
    <mergeCell ref="L996:L998"/>
    <mergeCell ref="L1028:L1031"/>
    <mergeCell ref="L1032:L1035"/>
    <mergeCell ref="AT983:AU983"/>
    <mergeCell ref="AT985:AU985"/>
    <mergeCell ref="AT993:AT1035"/>
    <mergeCell ref="U983:V983"/>
    <mergeCell ref="AB1032:AB1035"/>
    <mergeCell ref="AB1037:AB1039"/>
    <mergeCell ref="AG1028:AG1031"/>
    <mergeCell ref="AG1032:AG1035"/>
    <mergeCell ref="AF1016:AF1019"/>
    <mergeCell ref="AF1020:AF1023"/>
    <mergeCell ref="AE1040:AG1040"/>
    <mergeCell ref="AF1028:AF1031"/>
    <mergeCell ref="AF1032:AF1035"/>
    <mergeCell ref="AG1037:AG1039"/>
    <mergeCell ref="U985:V985"/>
    <mergeCell ref="AG1012:AG1015"/>
    <mergeCell ref="L1008:L1011"/>
    <mergeCell ref="AV1063:AV1065"/>
    <mergeCell ref="AJ985:AK985"/>
    <mergeCell ref="R1002:R1004"/>
    <mergeCell ref="R935:R937"/>
    <mergeCell ref="AL1070:AL1073"/>
    <mergeCell ref="AP1066:AP1069"/>
    <mergeCell ref="AP1070:AP1073"/>
    <mergeCell ref="AP1074:AP1077"/>
    <mergeCell ref="AP1078:AP1081"/>
    <mergeCell ref="AP1082:AP1085"/>
    <mergeCell ref="AP1086:AP1089"/>
    <mergeCell ref="AP1090:AP1093"/>
    <mergeCell ref="AJ1051:AJ1093"/>
    <mergeCell ref="AK1051:AK1053"/>
    <mergeCell ref="AK1054:AK1056"/>
    <mergeCell ref="AP996:AP998"/>
    <mergeCell ref="AP999:AP1001"/>
    <mergeCell ref="AP1002:AP1004"/>
    <mergeCell ref="AP1005:AP1007"/>
    <mergeCell ref="AP1008:AP1011"/>
    <mergeCell ref="AP1012:AP1015"/>
    <mergeCell ref="AP1016:AP1019"/>
    <mergeCell ref="AJ935:AJ977"/>
    <mergeCell ref="AK935:AK937"/>
    <mergeCell ref="AK938:AK940"/>
    <mergeCell ref="AO983:AP983"/>
    <mergeCell ref="AG1082:AG1085"/>
    <mergeCell ref="R1060:R1062"/>
    <mergeCell ref="AK1057:AK1059"/>
    <mergeCell ref="AK1060:AK1062"/>
    <mergeCell ref="AK1063:AK1065"/>
    <mergeCell ref="AK1066:AK1069"/>
    <mergeCell ref="V1063:V1065"/>
    <mergeCell ref="V1016:V1019"/>
    <mergeCell ref="V1020:V1023"/>
    <mergeCell ref="U1041:V1041"/>
    <mergeCell ref="W1037:W1039"/>
    <mergeCell ref="AL1082:AL1085"/>
    <mergeCell ref="Z1042:AB1042"/>
    <mergeCell ref="AE1042:AG1042"/>
    <mergeCell ref="AB1051:AB1053"/>
    <mergeCell ref="AB1054:AB1056"/>
    <mergeCell ref="AB1057:AB1059"/>
    <mergeCell ref="AP1063:AP1065"/>
    <mergeCell ref="W941:W943"/>
    <mergeCell ref="P1040:R1040"/>
    <mergeCell ref="P1051:P1093"/>
    <mergeCell ref="Q1051:Q1053"/>
    <mergeCell ref="AL996:AL998"/>
    <mergeCell ref="AL999:AL1001"/>
    <mergeCell ref="AL1002:AL1004"/>
    <mergeCell ref="AL1005:AL1007"/>
    <mergeCell ref="AL1008:AL1011"/>
    <mergeCell ref="AL1012:AL1015"/>
    <mergeCell ref="AL1016:AL1019"/>
    <mergeCell ref="AL1020:AL1023"/>
    <mergeCell ref="AL1024:AL1027"/>
    <mergeCell ref="AL1028:AL1031"/>
    <mergeCell ref="AL1032:AL1035"/>
    <mergeCell ref="AP974:AP977"/>
    <mergeCell ref="Q1054:Q1056"/>
    <mergeCell ref="Q1057:Q1059"/>
    <mergeCell ref="Q1060:Q1062"/>
    <mergeCell ref="Q1063:Q1065"/>
    <mergeCell ref="Q1037:Q1039"/>
    <mergeCell ref="V1037:V1039"/>
    <mergeCell ref="R1051:R1053"/>
    <mergeCell ref="U935:U977"/>
    <mergeCell ref="M947:M949"/>
    <mergeCell ref="M950:M953"/>
    <mergeCell ref="M954:M957"/>
    <mergeCell ref="W944:W946"/>
    <mergeCell ref="W947:W949"/>
    <mergeCell ref="W950:W953"/>
    <mergeCell ref="W954:W957"/>
    <mergeCell ref="W958:W961"/>
    <mergeCell ref="AB947:AB949"/>
    <mergeCell ref="AB950:AB953"/>
    <mergeCell ref="AB954:AB957"/>
    <mergeCell ref="AB958:AB961"/>
    <mergeCell ref="AA954:AA957"/>
    <mergeCell ref="AA958:AA961"/>
    <mergeCell ref="AA962:AA965"/>
    <mergeCell ref="AA966:AA969"/>
    <mergeCell ref="AA970:AA973"/>
    <mergeCell ref="AA974:AA977"/>
    <mergeCell ref="AB935:AB937"/>
    <mergeCell ref="AB938:AB940"/>
    <mergeCell ref="AA1005:AA1007"/>
    <mergeCell ref="AA1008:AA1011"/>
    <mergeCell ref="AA1012:AA1015"/>
    <mergeCell ref="AA1016:AA1019"/>
    <mergeCell ref="AA1020:AA1023"/>
    <mergeCell ref="AA1024:AA1027"/>
    <mergeCell ref="AA1028:AA1031"/>
    <mergeCell ref="AA1032:AA1035"/>
    <mergeCell ref="AE993:AE1035"/>
    <mergeCell ref="AF993:AF995"/>
    <mergeCell ref="AF996:AF998"/>
    <mergeCell ref="AF999:AF1001"/>
    <mergeCell ref="AF1002:AF1004"/>
    <mergeCell ref="AF1005:AF1007"/>
    <mergeCell ref="AF1008:AF1011"/>
    <mergeCell ref="AF1012:AF1015"/>
    <mergeCell ref="V962:V965"/>
    <mergeCell ref="V966:V969"/>
    <mergeCell ref="AB1002:AB1004"/>
    <mergeCell ref="M993:M995"/>
    <mergeCell ref="M1028:M1031"/>
    <mergeCell ref="M1032:M1035"/>
    <mergeCell ref="W962:W965"/>
    <mergeCell ref="W966:W969"/>
    <mergeCell ref="W970:W973"/>
    <mergeCell ref="W974:W977"/>
    <mergeCell ref="W979:W981"/>
    <mergeCell ref="U982:W982"/>
    <mergeCell ref="M958:M961"/>
    <mergeCell ref="P982:R982"/>
    <mergeCell ref="AB1005:AB1007"/>
    <mergeCell ref="AB1008:AB1011"/>
    <mergeCell ref="AB1012:AB1015"/>
    <mergeCell ref="AB1016:AB1019"/>
    <mergeCell ref="AB1020:AB1023"/>
    <mergeCell ref="AB1024:AB1027"/>
    <mergeCell ref="Q1020:Q1023"/>
    <mergeCell ref="Q1024:Q1027"/>
    <mergeCell ref="Q1028:Q1031"/>
    <mergeCell ref="Q1032:Q1035"/>
    <mergeCell ref="R950:R953"/>
    <mergeCell ref="R1005:R1007"/>
    <mergeCell ref="R954:R957"/>
    <mergeCell ref="AQ892:AQ895"/>
    <mergeCell ref="AV886:AV888"/>
    <mergeCell ref="AV889:AV891"/>
    <mergeCell ref="AV892:AV895"/>
    <mergeCell ref="AV896:AV899"/>
    <mergeCell ref="W935:W937"/>
    <mergeCell ref="W938:W940"/>
    <mergeCell ref="M1005:M1007"/>
    <mergeCell ref="M1008:M1011"/>
    <mergeCell ref="M1012:M1015"/>
    <mergeCell ref="Z983:AA983"/>
    <mergeCell ref="Z985:AA985"/>
    <mergeCell ref="AG904:AG907"/>
    <mergeCell ref="AG908:AG911"/>
    <mergeCell ref="AG912:AG915"/>
    <mergeCell ref="AG916:AG919"/>
    <mergeCell ref="AG921:AG923"/>
    <mergeCell ref="R993:R995"/>
    <mergeCell ref="R996:R998"/>
    <mergeCell ref="R999:R1001"/>
    <mergeCell ref="M974:M977"/>
    <mergeCell ref="M979:M981"/>
    <mergeCell ref="K982:M982"/>
    <mergeCell ref="K985:M985"/>
    <mergeCell ref="L974:L977"/>
    <mergeCell ref="Q979:Q981"/>
    <mergeCell ref="P983:Q983"/>
    <mergeCell ref="P985:Q985"/>
    <mergeCell ref="P993:P1035"/>
    <mergeCell ref="Q993:Q995"/>
    <mergeCell ref="Q996:Q998"/>
    <mergeCell ref="Q999:Q1001"/>
    <mergeCell ref="Q1002:Q1004"/>
    <mergeCell ref="R1032:R1035"/>
    <mergeCell ref="AU921:AU923"/>
    <mergeCell ref="AK921:AK923"/>
    <mergeCell ref="AV999:AV1001"/>
    <mergeCell ref="AL935:AL937"/>
    <mergeCell ref="AB974:AB977"/>
    <mergeCell ref="AB979:AB981"/>
    <mergeCell ref="AV1028:AV1031"/>
    <mergeCell ref="AL947:AL949"/>
    <mergeCell ref="AL950:AL953"/>
    <mergeCell ref="L1016:L1019"/>
    <mergeCell ref="L1020:L1023"/>
    <mergeCell ref="R962:R965"/>
    <mergeCell ref="R966:R969"/>
    <mergeCell ref="R970:R973"/>
    <mergeCell ref="R974:R977"/>
    <mergeCell ref="M962:M965"/>
    <mergeCell ref="AA996:AA998"/>
    <mergeCell ref="AA999:AA1001"/>
    <mergeCell ref="AA1002:AA1004"/>
    <mergeCell ref="L1012:L1015"/>
    <mergeCell ref="K983:L983"/>
    <mergeCell ref="W1028:W1031"/>
    <mergeCell ref="W1032:W1035"/>
    <mergeCell ref="V970:V973"/>
    <mergeCell ref="V974:V977"/>
    <mergeCell ref="V979:V981"/>
    <mergeCell ref="AQ921:AQ923"/>
    <mergeCell ref="Z982:AB982"/>
    <mergeCell ref="AE982:AG982"/>
    <mergeCell ref="AO982:AQ982"/>
    <mergeCell ref="Z925:AA925"/>
    <mergeCell ref="Z927:AA927"/>
    <mergeCell ref="Z935:Z977"/>
    <mergeCell ref="AA935:AA937"/>
    <mergeCell ref="AA938:AA940"/>
    <mergeCell ref="AA941:AA943"/>
    <mergeCell ref="AA944:AA946"/>
    <mergeCell ref="AA947:AA949"/>
    <mergeCell ref="AA950:AA953"/>
    <mergeCell ref="AA904:AA907"/>
    <mergeCell ref="AA908:AA911"/>
    <mergeCell ref="AA912:AA915"/>
    <mergeCell ref="AA916:AA919"/>
    <mergeCell ref="Z924:AB924"/>
    <mergeCell ref="AB941:AB943"/>
    <mergeCell ref="AB944:AB946"/>
    <mergeCell ref="AL912:AL915"/>
    <mergeCell ref="AL916:AL919"/>
    <mergeCell ref="AL921:AL923"/>
    <mergeCell ref="AP947:AP949"/>
    <mergeCell ref="AP950:AP953"/>
    <mergeCell ref="AP954:AP957"/>
    <mergeCell ref="AP958:AP961"/>
    <mergeCell ref="AP962:AP965"/>
    <mergeCell ref="AP966:AP969"/>
    <mergeCell ref="AP970:AP973"/>
    <mergeCell ref="AA979:AA981"/>
    <mergeCell ref="AF979:AF981"/>
    <mergeCell ref="AQ941:AQ943"/>
    <mergeCell ref="AQ944:AQ946"/>
    <mergeCell ref="AQ947:AQ949"/>
    <mergeCell ref="AQ950:AQ953"/>
    <mergeCell ref="AL938:AL940"/>
    <mergeCell ref="AL941:AL943"/>
    <mergeCell ref="AL944:AL946"/>
    <mergeCell ref="AL954:AL957"/>
    <mergeCell ref="AL958:AL961"/>
    <mergeCell ref="AL962:AL965"/>
    <mergeCell ref="AB962:AB965"/>
    <mergeCell ref="AB966:AB969"/>
    <mergeCell ref="AB970:AB973"/>
    <mergeCell ref="AJ924:AL924"/>
    <mergeCell ref="AE924:AG924"/>
    <mergeCell ref="AK941:AK943"/>
    <mergeCell ref="AK944:AK946"/>
    <mergeCell ref="AK947:AK949"/>
    <mergeCell ref="AK950:AK953"/>
    <mergeCell ref="AK954:AK957"/>
    <mergeCell ref="AK958:AK961"/>
    <mergeCell ref="AK962:AK965"/>
    <mergeCell ref="AK966:AK969"/>
    <mergeCell ref="AK970:AK973"/>
    <mergeCell ref="AK974:AK977"/>
    <mergeCell ref="AK979:AK981"/>
    <mergeCell ref="AL966:AL969"/>
    <mergeCell ref="AE877:AE919"/>
    <mergeCell ref="AF877:AF879"/>
    <mergeCell ref="AF880:AF882"/>
    <mergeCell ref="AQ880:AQ882"/>
    <mergeCell ref="AQ883:AQ885"/>
    <mergeCell ref="AQ886:AQ888"/>
    <mergeCell ref="AQ896:AQ899"/>
    <mergeCell ref="AQ900:AQ903"/>
    <mergeCell ref="AQ889:AQ891"/>
    <mergeCell ref="G979:G981"/>
    <mergeCell ref="F983:G983"/>
    <mergeCell ref="G941:G943"/>
    <mergeCell ref="G944:G946"/>
    <mergeCell ref="V858:V861"/>
    <mergeCell ref="V863:V865"/>
    <mergeCell ref="U867:V867"/>
    <mergeCell ref="U869:V869"/>
    <mergeCell ref="U877:U919"/>
    <mergeCell ref="V877:V879"/>
    <mergeCell ref="V880:V882"/>
    <mergeCell ref="V883:V885"/>
    <mergeCell ref="V886:V888"/>
    <mergeCell ref="V889:V891"/>
    <mergeCell ref="V892:V895"/>
    <mergeCell ref="V896:V899"/>
    <mergeCell ref="V900:V903"/>
    <mergeCell ref="V904:V907"/>
    <mergeCell ref="V908:V911"/>
    <mergeCell ref="V912:V915"/>
    <mergeCell ref="V916:V919"/>
    <mergeCell ref="AK896:AK899"/>
    <mergeCell ref="AK900:AK903"/>
    <mergeCell ref="AK904:AK907"/>
    <mergeCell ref="AK908:AK911"/>
    <mergeCell ref="AK912:AK915"/>
    <mergeCell ref="AK916:AK919"/>
    <mergeCell ref="R958:R961"/>
    <mergeCell ref="R863:R865"/>
    <mergeCell ref="AG877:AG879"/>
    <mergeCell ref="AG880:AG882"/>
    <mergeCell ref="AG883:AG885"/>
    <mergeCell ref="AG886:AG888"/>
    <mergeCell ref="AG889:AG891"/>
    <mergeCell ref="AK863:AK865"/>
    <mergeCell ref="AG947:AG949"/>
    <mergeCell ref="AG950:AG953"/>
    <mergeCell ref="AG954:AG957"/>
    <mergeCell ref="AG958:AG961"/>
    <mergeCell ref="AG962:AG965"/>
    <mergeCell ref="AG966:AG969"/>
    <mergeCell ref="AG970:AG973"/>
    <mergeCell ref="AG974:AG977"/>
    <mergeCell ref="AG979:AG981"/>
    <mergeCell ref="AB877:AB879"/>
    <mergeCell ref="AB880:AB882"/>
    <mergeCell ref="AB883:AB885"/>
    <mergeCell ref="AB886:AB888"/>
    <mergeCell ref="AB889:AB891"/>
    <mergeCell ref="AB892:AB895"/>
    <mergeCell ref="AB896:AB899"/>
    <mergeCell ref="AB900:AB903"/>
    <mergeCell ref="AB904:AB907"/>
    <mergeCell ref="AB908:AB911"/>
    <mergeCell ref="AB912:AB915"/>
    <mergeCell ref="AB916:AB919"/>
    <mergeCell ref="AB921:AB923"/>
    <mergeCell ref="AG892:AG895"/>
    <mergeCell ref="AG896:AG899"/>
    <mergeCell ref="AG900:AG903"/>
    <mergeCell ref="P819:P861"/>
    <mergeCell ref="Q819:Q821"/>
    <mergeCell ref="Q822:Q824"/>
    <mergeCell ref="Q825:Q827"/>
    <mergeCell ref="P808:R808"/>
    <mergeCell ref="P866:R866"/>
    <mergeCell ref="Q904:Q907"/>
    <mergeCell ref="Q908:Q911"/>
    <mergeCell ref="Q912:Q915"/>
    <mergeCell ref="Q916:Q919"/>
    <mergeCell ref="Q974:Q977"/>
    <mergeCell ref="P877:P919"/>
    <mergeCell ref="Q877:Q879"/>
    <mergeCell ref="W846:W849"/>
    <mergeCell ref="W850:W853"/>
    <mergeCell ref="W854:W857"/>
    <mergeCell ref="W858:W861"/>
    <mergeCell ref="W863:W865"/>
    <mergeCell ref="H846:H849"/>
    <mergeCell ref="H850:H853"/>
    <mergeCell ref="H854:H857"/>
    <mergeCell ref="H938:H940"/>
    <mergeCell ref="H941:H943"/>
    <mergeCell ref="H944:H946"/>
    <mergeCell ref="G954:G957"/>
    <mergeCell ref="G958:G961"/>
    <mergeCell ref="G962:G965"/>
    <mergeCell ref="G966:G969"/>
    <mergeCell ref="G970:G973"/>
    <mergeCell ref="G974:G977"/>
    <mergeCell ref="M846:M849"/>
    <mergeCell ref="M850:M853"/>
    <mergeCell ref="M854:M857"/>
    <mergeCell ref="M886:M888"/>
    <mergeCell ref="F935:F977"/>
    <mergeCell ref="AA889:AA891"/>
    <mergeCell ref="AJ983:AK983"/>
    <mergeCell ref="W838:W841"/>
    <mergeCell ref="W842:W845"/>
    <mergeCell ref="AA892:AA895"/>
    <mergeCell ref="AA896:AA899"/>
    <mergeCell ref="AA900:AA903"/>
    <mergeCell ref="AB838:AB841"/>
    <mergeCell ref="AB842:AB845"/>
    <mergeCell ref="AB846:AB849"/>
    <mergeCell ref="AB850:AB853"/>
    <mergeCell ref="AB854:AB857"/>
    <mergeCell ref="AB858:AB861"/>
    <mergeCell ref="AB863:AB865"/>
    <mergeCell ref="AA863:AA865"/>
    <mergeCell ref="AE869:AF869"/>
    <mergeCell ref="AF883:AF885"/>
    <mergeCell ref="AF886:AF888"/>
    <mergeCell ref="AF889:AF891"/>
    <mergeCell ref="AF892:AF895"/>
    <mergeCell ref="AF896:AF899"/>
    <mergeCell ref="AF900:AF903"/>
    <mergeCell ref="AF904:AF907"/>
    <mergeCell ref="AF908:AF911"/>
    <mergeCell ref="AF912:AF915"/>
    <mergeCell ref="AF916:AF919"/>
    <mergeCell ref="AJ867:AK867"/>
    <mergeCell ref="AJ869:AK869"/>
    <mergeCell ref="AJ877:AJ919"/>
    <mergeCell ref="AK877:AK879"/>
    <mergeCell ref="AK880:AK882"/>
    <mergeCell ref="AK883:AK885"/>
    <mergeCell ref="AK886:AK888"/>
    <mergeCell ref="P867:Q867"/>
    <mergeCell ref="P924:R924"/>
    <mergeCell ref="R877:R879"/>
    <mergeCell ref="R880:R882"/>
    <mergeCell ref="R883:R885"/>
    <mergeCell ref="R886:R888"/>
    <mergeCell ref="AG825:AG827"/>
    <mergeCell ref="AG828:AG830"/>
    <mergeCell ref="AG831:AG833"/>
    <mergeCell ref="AG834:AG837"/>
    <mergeCell ref="AG838:AG841"/>
    <mergeCell ref="AG842:AG845"/>
    <mergeCell ref="AG846:AG849"/>
    <mergeCell ref="AG850:AG853"/>
    <mergeCell ref="AG854:AG857"/>
    <mergeCell ref="AG858:AG861"/>
    <mergeCell ref="AE810:AG810"/>
    <mergeCell ref="V831:V833"/>
    <mergeCell ref="V834:V837"/>
    <mergeCell ref="V838:V841"/>
    <mergeCell ref="V842:V845"/>
    <mergeCell ref="Z867:AA867"/>
    <mergeCell ref="Z869:AA869"/>
    <mergeCell ref="Z877:Z919"/>
    <mergeCell ref="AA877:AA879"/>
    <mergeCell ref="AA880:AA882"/>
    <mergeCell ref="AA883:AA885"/>
    <mergeCell ref="AA886:AA888"/>
    <mergeCell ref="R889:R891"/>
    <mergeCell ref="R892:R895"/>
    <mergeCell ref="R896:R899"/>
    <mergeCell ref="R900:R903"/>
    <mergeCell ref="R904:R907"/>
    <mergeCell ref="R908:R911"/>
    <mergeCell ref="R912:R915"/>
    <mergeCell ref="R916:R919"/>
    <mergeCell ref="R921:R923"/>
    <mergeCell ref="AE867:AF867"/>
    <mergeCell ref="AA921:AA923"/>
    <mergeCell ref="AF863:AF865"/>
    <mergeCell ref="AA838:AA841"/>
    <mergeCell ref="AA842:AA845"/>
    <mergeCell ref="AA846:AA849"/>
    <mergeCell ref="AA850:AA853"/>
    <mergeCell ref="AA854:AA857"/>
    <mergeCell ref="AA858:AA861"/>
    <mergeCell ref="U927:V927"/>
    <mergeCell ref="P869:Q869"/>
    <mergeCell ref="P935:P977"/>
    <mergeCell ref="Q935:Q937"/>
    <mergeCell ref="Q938:Q940"/>
    <mergeCell ref="Q941:Q943"/>
    <mergeCell ref="Q944:Q946"/>
    <mergeCell ref="Q966:Q969"/>
    <mergeCell ref="Q970:Q973"/>
    <mergeCell ref="V921:V923"/>
    <mergeCell ref="U924:W924"/>
    <mergeCell ref="Q880:Q882"/>
    <mergeCell ref="Q883:Q885"/>
    <mergeCell ref="Q886:Q888"/>
    <mergeCell ref="Q889:Q891"/>
    <mergeCell ref="AP850:AP853"/>
    <mergeCell ref="AP854:AP857"/>
    <mergeCell ref="AP858:AP861"/>
    <mergeCell ref="AO809:AP809"/>
    <mergeCell ref="AO811:AP811"/>
    <mergeCell ref="AL850:AL853"/>
    <mergeCell ref="AL854:AL857"/>
    <mergeCell ref="AL858:AL861"/>
    <mergeCell ref="AE809:AF809"/>
    <mergeCell ref="AG863:AG865"/>
    <mergeCell ref="AL819:AL821"/>
    <mergeCell ref="G877:G879"/>
    <mergeCell ref="G880:G882"/>
    <mergeCell ref="G805:G807"/>
    <mergeCell ref="H947:H949"/>
    <mergeCell ref="H950:H953"/>
    <mergeCell ref="H954:H957"/>
    <mergeCell ref="H958:H961"/>
    <mergeCell ref="H831:H833"/>
    <mergeCell ref="L944:L946"/>
    <mergeCell ref="L947:L949"/>
    <mergeCell ref="L950:L953"/>
    <mergeCell ref="L842:L845"/>
    <mergeCell ref="L846:L849"/>
    <mergeCell ref="L850:L853"/>
    <mergeCell ref="L854:L857"/>
    <mergeCell ref="V935:V937"/>
    <mergeCell ref="V938:V940"/>
    <mergeCell ref="V941:V943"/>
    <mergeCell ref="V944:V946"/>
    <mergeCell ref="V947:V949"/>
    <mergeCell ref="V950:V953"/>
    <mergeCell ref="V954:V957"/>
    <mergeCell ref="V958:V961"/>
    <mergeCell ref="K924:M924"/>
    <mergeCell ref="K927:M927"/>
    <mergeCell ref="M935:M937"/>
    <mergeCell ref="M938:M940"/>
    <mergeCell ref="M941:M943"/>
    <mergeCell ref="M944:M946"/>
    <mergeCell ref="L889:L891"/>
    <mergeCell ref="L892:L895"/>
    <mergeCell ref="L896:L899"/>
    <mergeCell ref="M916:M919"/>
    <mergeCell ref="R938:R940"/>
    <mergeCell ref="R941:R943"/>
    <mergeCell ref="R944:R946"/>
    <mergeCell ref="R947:R949"/>
    <mergeCell ref="Q805:Q807"/>
    <mergeCell ref="L900:L903"/>
    <mergeCell ref="L904:L907"/>
    <mergeCell ref="L908:L911"/>
    <mergeCell ref="L912:L915"/>
    <mergeCell ref="G718:G721"/>
    <mergeCell ref="G722:G725"/>
    <mergeCell ref="G726:G729"/>
    <mergeCell ref="G730:G733"/>
    <mergeCell ref="G734:G737"/>
    <mergeCell ref="G738:G741"/>
    <mergeCell ref="G742:G745"/>
    <mergeCell ref="H718:H721"/>
    <mergeCell ref="H722:H725"/>
    <mergeCell ref="H726:H729"/>
    <mergeCell ref="G689:G691"/>
    <mergeCell ref="L916:L919"/>
    <mergeCell ref="L921:L923"/>
    <mergeCell ref="H858:H861"/>
    <mergeCell ref="H863:H865"/>
    <mergeCell ref="H877:H879"/>
    <mergeCell ref="H880:H882"/>
    <mergeCell ref="H883:H885"/>
    <mergeCell ref="H822:H824"/>
    <mergeCell ref="K866:M866"/>
    <mergeCell ref="K869:M869"/>
    <mergeCell ref="V828:V830"/>
    <mergeCell ref="M805:M807"/>
    <mergeCell ref="Q921:Q923"/>
    <mergeCell ref="P925:Q925"/>
    <mergeCell ref="P927:Q927"/>
    <mergeCell ref="Q947:Q949"/>
    <mergeCell ref="Q950:Q953"/>
    <mergeCell ref="Q954:Q957"/>
    <mergeCell ref="G761:G763"/>
    <mergeCell ref="G764:G766"/>
    <mergeCell ref="H764:H766"/>
    <mergeCell ref="H767:H769"/>
    <mergeCell ref="H770:H772"/>
    <mergeCell ref="H773:H775"/>
    <mergeCell ref="H776:H779"/>
    <mergeCell ref="H780:H783"/>
    <mergeCell ref="M788:M791"/>
    <mergeCell ref="M792:M795"/>
    <mergeCell ref="M796:M799"/>
    <mergeCell ref="M800:M803"/>
    <mergeCell ref="H825:H827"/>
    <mergeCell ref="H828:H830"/>
    <mergeCell ref="H886:H888"/>
    <mergeCell ref="H889:H891"/>
    <mergeCell ref="H892:H895"/>
    <mergeCell ref="H896:H899"/>
    <mergeCell ref="H900:H903"/>
    <mergeCell ref="R796:R799"/>
    <mergeCell ref="R800:R803"/>
    <mergeCell ref="R805:R807"/>
    <mergeCell ref="H819:H821"/>
    <mergeCell ref="G796:G799"/>
    <mergeCell ref="G800:G803"/>
    <mergeCell ref="V850:V853"/>
    <mergeCell ref="V854:V857"/>
    <mergeCell ref="M912:M915"/>
    <mergeCell ref="M877:M879"/>
    <mergeCell ref="F866:H866"/>
    <mergeCell ref="F869:H869"/>
    <mergeCell ref="H935:H937"/>
    <mergeCell ref="Q892:Q895"/>
    <mergeCell ref="Q896:Q899"/>
    <mergeCell ref="Q900:Q903"/>
    <mergeCell ref="R761:R763"/>
    <mergeCell ref="R764:R766"/>
    <mergeCell ref="R767:R769"/>
    <mergeCell ref="K761:K803"/>
    <mergeCell ref="W796:W799"/>
    <mergeCell ref="W800:W803"/>
    <mergeCell ref="M780:M783"/>
    <mergeCell ref="M784:M787"/>
    <mergeCell ref="P695:Q695"/>
    <mergeCell ref="P703:P745"/>
    <mergeCell ref="Z695:AA695"/>
    <mergeCell ref="Z703:Z745"/>
    <mergeCell ref="AA703:AA705"/>
    <mergeCell ref="AA706:AA708"/>
    <mergeCell ref="R689:R691"/>
    <mergeCell ref="L645:L647"/>
    <mergeCell ref="L648:L650"/>
    <mergeCell ref="L651:L653"/>
    <mergeCell ref="L654:L656"/>
    <mergeCell ref="L657:L659"/>
    <mergeCell ref="L660:L663"/>
    <mergeCell ref="L664:L667"/>
    <mergeCell ref="L668:L671"/>
    <mergeCell ref="L672:L675"/>
    <mergeCell ref="L676:L679"/>
    <mergeCell ref="L680:L683"/>
    <mergeCell ref="L684:L687"/>
    <mergeCell ref="L689:L691"/>
    <mergeCell ref="F693:G693"/>
    <mergeCell ref="F692:H692"/>
    <mergeCell ref="G651:G653"/>
    <mergeCell ref="G654:G656"/>
    <mergeCell ref="G657:G659"/>
    <mergeCell ref="G660:G663"/>
    <mergeCell ref="G664:G667"/>
    <mergeCell ref="G668:G671"/>
    <mergeCell ref="G672:G675"/>
    <mergeCell ref="G676:G679"/>
    <mergeCell ref="G680:G683"/>
    <mergeCell ref="G684:G687"/>
    <mergeCell ref="H715:H717"/>
    <mergeCell ref="H734:H737"/>
    <mergeCell ref="H738:H741"/>
    <mergeCell ref="H742:H745"/>
    <mergeCell ref="Q709:Q711"/>
    <mergeCell ref="Q712:Q714"/>
    <mergeCell ref="Q715:Q717"/>
    <mergeCell ref="Q718:Q721"/>
    <mergeCell ref="Q722:Q725"/>
    <mergeCell ref="Q738:Q741"/>
    <mergeCell ref="Q742:Q745"/>
    <mergeCell ref="M664:M667"/>
    <mergeCell ref="G645:G647"/>
    <mergeCell ref="G648:G650"/>
    <mergeCell ref="H654:H656"/>
    <mergeCell ref="H657:H659"/>
    <mergeCell ref="H660:H663"/>
    <mergeCell ref="H664:H667"/>
    <mergeCell ref="H668:H671"/>
    <mergeCell ref="H672:H675"/>
    <mergeCell ref="H684:H687"/>
    <mergeCell ref="H689:H691"/>
    <mergeCell ref="K753:M753"/>
    <mergeCell ref="M761:M763"/>
    <mergeCell ref="M764:M766"/>
    <mergeCell ref="M767:M769"/>
    <mergeCell ref="M770:M772"/>
    <mergeCell ref="M773:M775"/>
    <mergeCell ref="M776:M779"/>
    <mergeCell ref="P753:Q753"/>
    <mergeCell ref="P761:P803"/>
    <mergeCell ref="Q761:Q763"/>
    <mergeCell ref="Q764:Q766"/>
    <mergeCell ref="Q767:Q769"/>
    <mergeCell ref="L761:L763"/>
    <mergeCell ref="L767:L769"/>
    <mergeCell ref="L770:L772"/>
    <mergeCell ref="L773:L775"/>
    <mergeCell ref="L776:L779"/>
    <mergeCell ref="L780:L783"/>
    <mergeCell ref="L784:L787"/>
    <mergeCell ref="L788:L791"/>
    <mergeCell ref="L792:L795"/>
    <mergeCell ref="L796:L799"/>
    <mergeCell ref="L800:L803"/>
    <mergeCell ref="Q770:Q772"/>
    <mergeCell ref="Q773:Q775"/>
    <mergeCell ref="Q776:Q779"/>
    <mergeCell ref="L738:L741"/>
    <mergeCell ref="L742:L745"/>
    <mergeCell ref="Q780:Q783"/>
    <mergeCell ref="Q784:Q787"/>
    <mergeCell ref="Q788:Q791"/>
    <mergeCell ref="Q792:Q795"/>
    <mergeCell ref="Q796:Q799"/>
    <mergeCell ref="L764:L766"/>
    <mergeCell ref="M747:M749"/>
    <mergeCell ref="P750:R750"/>
    <mergeCell ref="Q800:Q803"/>
    <mergeCell ref="K703:K745"/>
    <mergeCell ref="V668:V671"/>
    <mergeCell ref="V672:V675"/>
    <mergeCell ref="V676:V679"/>
    <mergeCell ref="V680:V683"/>
    <mergeCell ref="V684:V687"/>
    <mergeCell ref="V689:V691"/>
    <mergeCell ref="U693:V693"/>
    <mergeCell ref="U695:V695"/>
    <mergeCell ref="U703:U745"/>
    <mergeCell ref="V703:V705"/>
    <mergeCell ref="V706:V708"/>
    <mergeCell ref="V709:V711"/>
    <mergeCell ref="V712:V714"/>
    <mergeCell ref="V715:V717"/>
    <mergeCell ref="V718:V721"/>
    <mergeCell ref="V722:V725"/>
    <mergeCell ref="V726:V729"/>
    <mergeCell ref="V730:V733"/>
    <mergeCell ref="V734:V737"/>
    <mergeCell ref="Q726:Q729"/>
    <mergeCell ref="M657:M659"/>
    <mergeCell ref="M660:M663"/>
    <mergeCell ref="R654:R656"/>
    <mergeCell ref="R657:R659"/>
    <mergeCell ref="P692:R692"/>
    <mergeCell ref="AA689:AA691"/>
    <mergeCell ref="U645:U687"/>
    <mergeCell ref="V645:V647"/>
    <mergeCell ref="V648:V650"/>
    <mergeCell ref="M672:M675"/>
    <mergeCell ref="M676:M679"/>
    <mergeCell ref="M680:M683"/>
    <mergeCell ref="M684:M687"/>
    <mergeCell ref="M689:M691"/>
    <mergeCell ref="M648:M650"/>
    <mergeCell ref="M651:M653"/>
    <mergeCell ref="W645:W647"/>
    <mergeCell ref="W648:W650"/>
    <mergeCell ref="W651:W653"/>
    <mergeCell ref="W654:W656"/>
    <mergeCell ref="K692:M692"/>
    <mergeCell ref="K695:M695"/>
    <mergeCell ref="M703:M705"/>
    <mergeCell ref="M706:M708"/>
    <mergeCell ref="M709:M711"/>
    <mergeCell ref="M712:M714"/>
    <mergeCell ref="M715:M717"/>
    <mergeCell ref="M718:M721"/>
    <mergeCell ref="M722:M725"/>
    <mergeCell ref="M726:M729"/>
    <mergeCell ref="M730:M733"/>
    <mergeCell ref="M734:M737"/>
    <mergeCell ref="Z692:AB692"/>
    <mergeCell ref="AB703:AB705"/>
    <mergeCell ref="AB706:AB708"/>
    <mergeCell ref="AB709:AB711"/>
    <mergeCell ref="AB712:AB714"/>
    <mergeCell ref="Z694:AB694"/>
    <mergeCell ref="AA676:AA679"/>
    <mergeCell ref="AA680:AA683"/>
    <mergeCell ref="V657:V659"/>
    <mergeCell ref="AA672:AA675"/>
    <mergeCell ref="AA742:AA745"/>
    <mergeCell ref="AA709:AA711"/>
    <mergeCell ref="AO634:AQ634"/>
    <mergeCell ref="AT634:AV634"/>
    <mergeCell ref="M668:M671"/>
    <mergeCell ref="H730:H733"/>
    <mergeCell ref="L703:L705"/>
    <mergeCell ref="L706:L708"/>
    <mergeCell ref="L709:L711"/>
    <mergeCell ref="L712:L714"/>
    <mergeCell ref="L715:L717"/>
    <mergeCell ref="L718:L721"/>
    <mergeCell ref="L722:L725"/>
    <mergeCell ref="L726:L729"/>
    <mergeCell ref="L730:L733"/>
    <mergeCell ref="L734:L737"/>
    <mergeCell ref="H471:H473"/>
    <mergeCell ref="L245:L247"/>
    <mergeCell ref="Q676:Q679"/>
    <mergeCell ref="Q680:Q683"/>
    <mergeCell ref="Q684:Q687"/>
    <mergeCell ref="Q689:Q691"/>
    <mergeCell ref="P693:Q693"/>
    <mergeCell ref="Z693:AA693"/>
    <mergeCell ref="W657:W659"/>
    <mergeCell ref="W660:W663"/>
    <mergeCell ref="W664:W667"/>
    <mergeCell ref="W668:W671"/>
    <mergeCell ref="W672:W675"/>
    <mergeCell ref="W676:W679"/>
    <mergeCell ref="W680:W683"/>
    <mergeCell ref="W684:W687"/>
    <mergeCell ref="W689:W691"/>
    <mergeCell ref="AB676:AB679"/>
    <mergeCell ref="AB680:AB683"/>
    <mergeCell ref="AB684:AB687"/>
    <mergeCell ref="AB689:AB691"/>
    <mergeCell ref="M328:M331"/>
    <mergeCell ref="M332:M335"/>
    <mergeCell ref="M336:M339"/>
    <mergeCell ref="V336:V339"/>
    <mergeCell ref="Z287:AA287"/>
    <mergeCell ref="L490:L493"/>
    <mergeCell ref="L494:L497"/>
    <mergeCell ref="L498:L501"/>
    <mergeCell ref="L502:L505"/>
    <mergeCell ref="L506:L509"/>
    <mergeCell ref="L510:L513"/>
    <mergeCell ref="L515:L517"/>
    <mergeCell ref="K519:L519"/>
    <mergeCell ref="K289:M289"/>
    <mergeCell ref="M297:M299"/>
    <mergeCell ref="M300:M302"/>
    <mergeCell ref="M303:M305"/>
    <mergeCell ref="M306:M308"/>
    <mergeCell ref="M309:M311"/>
    <mergeCell ref="M312:M315"/>
    <mergeCell ref="Q541:Q543"/>
    <mergeCell ref="Q560:Q563"/>
    <mergeCell ref="M590:M592"/>
    <mergeCell ref="M593:M595"/>
    <mergeCell ref="M596:M598"/>
    <mergeCell ref="M599:M601"/>
    <mergeCell ref="R703:R705"/>
    <mergeCell ref="M602:M605"/>
    <mergeCell ref="M606:M609"/>
    <mergeCell ref="M610:M613"/>
    <mergeCell ref="M614:M617"/>
    <mergeCell ref="M618:M621"/>
    <mergeCell ref="M622:M625"/>
    <mergeCell ref="M626:M629"/>
    <mergeCell ref="M631:M633"/>
    <mergeCell ref="K634:M634"/>
    <mergeCell ref="K637:M637"/>
    <mergeCell ref="L590:L592"/>
    <mergeCell ref="L593:L595"/>
    <mergeCell ref="L596:L598"/>
    <mergeCell ref="L599:L601"/>
    <mergeCell ref="L602:L605"/>
    <mergeCell ref="L606:L609"/>
    <mergeCell ref="L610:L613"/>
    <mergeCell ref="L614:L617"/>
    <mergeCell ref="L618:L621"/>
    <mergeCell ref="L622:L625"/>
    <mergeCell ref="L626:L629"/>
    <mergeCell ref="M654:M656"/>
    <mergeCell ref="W596:W598"/>
    <mergeCell ref="W599:W601"/>
    <mergeCell ref="W602:W605"/>
    <mergeCell ref="W606:W609"/>
    <mergeCell ref="W610:W613"/>
    <mergeCell ref="W614:W617"/>
    <mergeCell ref="W618:W621"/>
    <mergeCell ref="W622:W625"/>
    <mergeCell ref="W626:W629"/>
    <mergeCell ref="V654:V656"/>
    <mergeCell ref="Q622:Q625"/>
    <mergeCell ref="Q626:Q629"/>
    <mergeCell ref="Q618:Q621"/>
    <mergeCell ref="W590:W592"/>
    <mergeCell ref="W593:W595"/>
    <mergeCell ref="P635:Q635"/>
    <mergeCell ref="P637:Q637"/>
    <mergeCell ref="Q631:Q633"/>
    <mergeCell ref="W631:W633"/>
    <mergeCell ref="V602:V605"/>
    <mergeCell ref="V606:V609"/>
    <mergeCell ref="V610:V613"/>
    <mergeCell ref="V614:V617"/>
    <mergeCell ref="V618:V621"/>
    <mergeCell ref="V622:V625"/>
    <mergeCell ref="V626:V629"/>
    <mergeCell ref="V631:V633"/>
    <mergeCell ref="U635:V635"/>
    <mergeCell ref="R602:R605"/>
    <mergeCell ref="R606:R609"/>
    <mergeCell ref="R610:R613"/>
    <mergeCell ref="R614:R617"/>
    <mergeCell ref="R618:R621"/>
    <mergeCell ref="P634:R634"/>
    <mergeCell ref="M645:M647"/>
    <mergeCell ref="P645:P687"/>
    <mergeCell ref="Q645:Q647"/>
    <mergeCell ref="Q648:Q650"/>
    <mergeCell ref="Q651:Q653"/>
    <mergeCell ref="Q654:Q656"/>
    <mergeCell ref="Q657:Q659"/>
    <mergeCell ref="Q660:Q663"/>
    <mergeCell ref="V660:V663"/>
    <mergeCell ref="V664:V667"/>
    <mergeCell ref="R587:R589"/>
    <mergeCell ref="R590:R592"/>
    <mergeCell ref="R593:R595"/>
    <mergeCell ref="R596:R598"/>
    <mergeCell ref="R622:R625"/>
    <mergeCell ref="R626:R629"/>
    <mergeCell ref="R631:R633"/>
    <mergeCell ref="R645:R647"/>
    <mergeCell ref="R648:R650"/>
    <mergeCell ref="R651:R653"/>
    <mergeCell ref="A7:A63"/>
    <mergeCell ref="B7:B21"/>
    <mergeCell ref="C26:C29"/>
    <mergeCell ref="C142:C145"/>
    <mergeCell ref="C146:C149"/>
    <mergeCell ref="B166:C169"/>
    <mergeCell ref="B170:C170"/>
    <mergeCell ref="A181:A237"/>
    <mergeCell ref="B181:B195"/>
    <mergeCell ref="C181:C183"/>
    <mergeCell ref="C184:C186"/>
    <mergeCell ref="C187:C189"/>
    <mergeCell ref="C190:C192"/>
    <mergeCell ref="B22:B45"/>
    <mergeCell ref="C22:C25"/>
    <mergeCell ref="C7:C9"/>
    <mergeCell ref="C10:C12"/>
    <mergeCell ref="B62:C62"/>
    <mergeCell ref="B63:C63"/>
    <mergeCell ref="B162:C165"/>
    <mergeCell ref="A123:A179"/>
    <mergeCell ref="B123:B137"/>
    <mergeCell ref="C123:C125"/>
    <mergeCell ref="C129:C131"/>
    <mergeCell ref="C132:C134"/>
    <mergeCell ref="C13:C15"/>
    <mergeCell ref="C16:C18"/>
    <mergeCell ref="C34:C37"/>
    <mergeCell ref="C38:C41"/>
    <mergeCell ref="C30:C33"/>
    <mergeCell ref="C42:C45"/>
    <mergeCell ref="C19:C21"/>
    <mergeCell ref="B112:C112"/>
    <mergeCell ref="B113:C113"/>
    <mergeCell ref="C200:C203"/>
    <mergeCell ref="B80:B103"/>
    <mergeCell ref="B220:C223"/>
    <mergeCell ref="C204:C207"/>
    <mergeCell ref="C77:C79"/>
    <mergeCell ref="C138:C141"/>
    <mergeCell ref="B50:C53"/>
    <mergeCell ref="B224:C227"/>
    <mergeCell ref="B228:C228"/>
    <mergeCell ref="B229:C229"/>
    <mergeCell ref="B65:B79"/>
    <mergeCell ref="C65:C67"/>
    <mergeCell ref="C92:C95"/>
    <mergeCell ref="C68:C70"/>
    <mergeCell ref="B172:C177"/>
    <mergeCell ref="B178:C178"/>
    <mergeCell ref="B179:C179"/>
    <mergeCell ref="H123:H125"/>
    <mergeCell ref="H126:H128"/>
    <mergeCell ref="H129:H131"/>
    <mergeCell ref="G146:G149"/>
    <mergeCell ref="G150:G153"/>
    <mergeCell ref="G154:G157"/>
    <mergeCell ref="G158:G161"/>
    <mergeCell ref="G162:G165"/>
    <mergeCell ref="G132:G134"/>
    <mergeCell ref="C208:C211"/>
    <mergeCell ref="C212:C215"/>
    <mergeCell ref="F181:F223"/>
    <mergeCell ref="H132:H134"/>
    <mergeCell ref="H158:H161"/>
    <mergeCell ref="H162:H165"/>
    <mergeCell ref="H167:H169"/>
    <mergeCell ref="G208:G211"/>
    <mergeCell ref="F115:H115"/>
    <mergeCell ref="F173:H173"/>
    <mergeCell ref="F231:H231"/>
    <mergeCell ref="F228:H228"/>
    <mergeCell ref="F170:H170"/>
    <mergeCell ref="F112:H112"/>
    <mergeCell ref="H146:H149"/>
    <mergeCell ref="H150:H153"/>
    <mergeCell ref="H154:H157"/>
    <mergeCell ref="H96:H99"/>
    <mergeCell ref="H100:H103"/>
    <mergeCell ref="H104:H107"/>
    <mergeCell ref="H109:H111"/>
    <mergeCell ref="F123:F165"/>
    <mergeCell ref="K123:K165"/>
    <mergeCell ref="C100:C103"/>
    <mergeCell ref="C126:C128"/>
    <mergeCell ref="K171:L171"/>
    <mergeCell ref="L142:L145"/>
    <mergeCell ref="L146:L149"/>
    <mergeCell ref="L150:L153"/>
    <mergeCell ref="L154:L157"/>
    <mergeCell ref="L181:L183"/>
    <mergeCell ref="L126:L128"/>
    <mergeCell ref="K181:K223"/>
    <mergeCell ref="H181:H183"/>
    <mergeCell ref="H184:H186"/>
    <mergeCell ref="H187:H189"/>
    <mergeCell ref="H190:H192"/>
    <mergeCell ref="H193:H195"/>
    <mergeCell ref="H196:H199"/>
    <mergeCell ref="H200:H203"/>
    <mergeCell ref="H204:H207"/>
    <mergeCell ref="H208:H211"/>
    <mergeCell ref="H212:H215"/>
    <mergeCell ref="C71:C73"/>
    <mergeCell ref="C154:C157"/>
    <mergeCell ref="C158:C161"/>
    <mergeCell ref="B104:C107"/>
    <mergeCell ref="B108:C111"/>
    <mergeCell ref="L88:L91"/>
    <mergeCell ref="G167:G169"/>
    <mergeCell ref="G123:G125"/>
    <mergeCell ref="G126:G128"/>
    <mergeCell ref="B239:B253"/>
    <mergeCell ref="C239:C241"/>
    <mergeCell ref="C242:C244"/>
    <mergeCell ref="C193:C195"/>
    <mergeCell ref="BO104:BO107"/>
    <mergeCell ref="L104:L107"/>
    <mergeCell ref="L109:L111"/>
    <mergeCell ref="K113:L113"/>
    <mergeCell ref="BO109:BO111"/>
    <mergeCell ref="BN65:BN107"/>
    <mergeCell ref="BN123:BN165"/>
    <mergeCell ref="L135:L137"/>
    <mergeCell ref="L138:L141"/>
    <mergeCell ref="BO123:BO125"/>
    <mergeCell ref="BO126:BO128"/>
    <mergeCell ref="BO129:BO131"/>
    <mergeCell ref="BO162:BO165"/>
    <mergeCell ref="BO142:BO145"/>
    <mergeCell ref="BO146:BO149"/>
    <mergeCell ref="BO135:BO137"/>
    <mergeCell ref="BO138:BO141"/>
    <mergeCell ref="G184:G186"/>
    <mergeCell ref="G187:G189"/>
    <mergeCell ref="L204:L207"/>
    <mergeCell ref="L208:L211"/>
    <mergeCell ref="G204:G207"/>
    <mergeCell ref="B114:C119"/>
    <mergeCell ref="B120:C120"/>
    <mergeCell ref="B121:C121"/>
    <mergeCell ref="M138:M141"/>
    <mergeCell ref="M142:M145"/>
    <mergeCell ref="M146:M149"/>
    <mergeCell ref="M150:M153"/>
    <mergeCell ref="M154:M157"/>
    <mergeCell ref="M158:M161"/>
    <mergeCell ref="M162:M165"/>
    <mergeCell ref="M167:M169"/>
    <mergeCell ref="K170:M170"/>
    <mergeCell ref="K173:M173"/>
    <mergeCell ref="M181:M183"/>
    <mergeCell ref="Q190:Q192"/>
    <mergeCell ref="Q193:Q195"/>
    <mergeCell ref="Q196:Q199"/>
    <mergeCell ref="L158:L161"/>
    <mergeCell ref="L162:L165"/>
    <mergeCell ref="L167:L169"/>
    <mergeCell ref="BO167:BO169"/>
    <mergeCell ref="BN171:BO171"/>
    <mergeCell ref="BO193:BO195"/>
    <mergeCell ref="BO196:BO199"/>
    <mergeCell ref="B196:B219"/>
    <mergeCell ref="H142:H145"/>
    <mergeCell ref="C84:C87"/>
    <mergeCell ref="G142:G145"/>
    <mergeCell ref="AV220:AV223"/>
    <mergeCell ref="F5:G5"/>
    <mergeCell ref="K5:L5"/>
    <mergeCell ref="G51:G53"/>
    <mergeCell ref="L7:L9"/>
    <mergeCell ref="L123:L125"/>
    <mergeCell ref="G138:G141"/>
    <mergeCell ref="L132:L134"/>
    <mergeCell ref="B56:C61"/>
    <mergeCell ref="C150:C153"/>
    <mergeCell ref="G88:G91"/>
    <mergeCell ref="G92:G95"/>
    <mergeCell ref="G96:G99"/>
    <mergeCell ref="G100:G103"/>
    <mergeCell ref="G104:G107"/>
    <mergeCell ref="G109:G111"/>
    <mergeCell ref="F113:G113"/>
    <mergeCell ref="C88:C91"/>
    <mergeCell ref="C74:C76"/>
    <mergeCell ref="F7:F49"/>
    <mergeCell ref="K7:K49"/>
    <mergeCell ref="B46:C49"/>
    <mergeCell ref="F65:F107"/>
    <mergeCell ref="A1:C5"/>
    <mergeCell ref="A65:A121"/>
    <mergeCell ref="C80:C83"/>
    <mergeCell ref="H22:H25"/>
    <mergeCell ref="H26:H29"/>
    <mergeCell ref="H30:H33"/>
    <mergeCell ref="H34:H37"/>
    <mergeCell ref="H38:H41"/>
    <mergeCell ref="H42:H45"/>
    <mergeCell ref="H46:H49"/>
    <mergeCell ref="M22:M25"/>
    <mergeCell ref="M26:M29"/>
    <mergeCell ref="M30:M33"/>
    <mergeCell ref="M34:M37"/>
    <mergeCell ref="M38:M41"/>
    <mergeCell ref="M42:M45"/>
    <mergeCell ref="M46:M49"/>
    <mergeCell ref="H7:H9"/>
    <mergeCell ref="H10:H12"/>
    <mergeCell ref="H13:H15"/>
    <mergeCell ref="H16:H18"/>
    <mergeCell ref="H19:H21"/>
    <mergeCell ref="M7:M9"/>
    <mergeCell ref="M10:M12"/>
    <mergeCell ref="M13:M15"/>
    <mergeCell ref="M16:M18"/>
    <mergeCell ref="M19:M21"/>
    <mergeCell ref="M51:M53"/>
    <mergeCell ref="L22:L25"/>
    <mergeCell ref="G71:G73"/>
    <mergeCell ref="L26:L29"/>
    <mergeCell ref="G129:G131"/>
    <mergeCell ref="B54:C54"/>
    <mergeCell ref="B55:C55"/>
    <mergeCell ref="L129:L131"/>
    <mergeCell ref="F54:H54"/>
    <mergeCell ref="H3:H5"/>
    <mergeCell ref="M3:M5"/>
    <mergeCell ref="L30:L33"/>
    <mergeCell ref="L34:L37"/>
    <mergeCell ref="G65:G67"/>
    <mergeCell ref="G7:G9"/>
    <mergeCell ref="G10:G12"/>
    <mergeCell ref="F355:F397"/>
    <mergeCell ref="K355:K397"/>
    <mergeCell ref="F229:G229"/>
    <mergeCell ref="G270:G273"/>
    <mergeCell ref="BO278:BO281"/>
    <mergeCell ref="K229:L229"/>
    <mergeCell ref="BO239:BO241"/>
    <mergeCell ref="BN239:BN281"/>
    <mergeCell ref="K239:K281"/>
    <mergeCell ref="G254:G257"/>
    <mergeCell ref="G258:G261"/>
    <mergeCell ref="G262:G265"/>
    <mergeCell ref="BO262:BO265"/>
    <mergeCell ref="BO225:BO227"/>
    <mergeCell ref="BO324:BO327"/>
    <mergeCell ref="BO328:BO331"/>
    <mergeCell ref="BO332:BO335"/>
    <mergeCell ref="BO336:BO339"/>
    <mergeCell ref="L297:L299"/>
    <mergeCell ref="L300:L302"/>
    <mergeCell ref="M184:M186"/>
    <mergeCell ref="M196:M199"/>
    <mergeCell ref="G77:G79"/>
    <mergeCell ref="G193:G195"/>
    <mergeCell ref="G196:G199"/>
    <mergeCell ref="G200:G203"/>
    <mergeCell ref="C297:C299"/>
    <mergeCell ref="C300:C302"/>
    <mergeCell ref="C303:C305"/>
    <mergeCell ref="C306:C308"/>
    <mergeCell ref="C309:C311"/>
    <mergeCell ref="AK200:AK203"/>
    <mergeCell ref="AK204:AK207"/>
    <mergeCell ref="AK208:AK211"/>
    <mergeCell ref="BE212:BE215"/>
    <mergeCell ref="BE216:BE219"/>
    <mergeCell ref="BE220:BE223"/>
    <mergeCell ref="BE225:BE227"/>
    <mergeCell ref="BD229:BE229"/>
    <mergeCell ref="BO212:BO215"/>
    <mergeCell ref="AG212:AG215"/>
    <mergeCell ref="AG216:AG219"/>
    <mergeCell ref="AG220:AG223"/>
    <mergeCell ref="AG225:AG227"/>
    <mergeCell ref="Q212:Q215"/>
    <mergeCell ref="Q216:Q219"/>
    <mergeCell ref="Q220:Q223"/>
    <mergeCell ref="V220:V223"/>
    <mergeCell ref="AA216:AA219"/>
    <mergeCell ref="AA220:AA223"/>
    <mergeCell ref="AA225:AA227"/>
    <mergeCell ref="AK216:AK219"/>
    <mergeCell ref="AK220:AK223"/>
    <mergeCell ref="AK225:AK227"/>
    <mergeCell ref="AJ229:AK229"/>
    <mergeCell ref="AO181:AO223"/>
    <mergeCell ref="AP181:AP183"/>
    <mergeCell ref="BK109:BK111"/>
    <mergeCell ref="C245:C247"/>
    <mergeCell ref="B230:C235"/>
    <mergeCell ref="B236:C236"/>
    <mergeCell ref="B171:C171"/>
    <mergeCell ref="B312:B335"/>
    <mergeCell ref="B287:C287"/>
    <mergeCell ref="B282:C285"/>
    <mergeCell ref="B286:C286"/>
    <mergeCell ref="B288:C293"/>
    <mergeCell ref="B294:C294"/>
    <mergeCell ref="B295:C295"/>
    <mergeCell ref="B278:C281"/>
    <mergeCell ref="B254:B277"/>
    <mergeCell ref="C254:C257"/>
    <mergeCell ref="C258:C261"/>
    <mergeCell ref="C262:C265"/>
    <mergeCell ref="C266:C269"/>
    <mergeCell ref="C270:C273"/>
    <mergeCell ref="C316:C319"/>
    <mergeCell ref="C320:C323"/>
    <mergeCell ref="C324:C327"/>
    <mergeCell ref="C328:C331"/>
    <mergeCell ref="C332:C335"/>
    <mergeCell ref="AB303:AB305"/>
    <mergeCell ref="AB306:AB308"/>
    <mergeCell ref="AB309:AB311"/>
    <mergeCell ref="AB312:AB315"/>
    <mergeCell ref="AB316:AB319"/>
    <mergeCell ref="AU270:AU273"/>
    <mergeCell ref="AU274:AU277"/>
    <mergeCell ref="AZ266:AZ269"/>
    <mergeCell ref="BD239:BD281"/>
    <mergeCell ref="BF181:BF183"/>
    <mergeCell ref="BF184:BF186"/>
    <mergeCell ref="BF187:BF189"/>
    <mergeCell ref="BF190:BF192"/>
    <mergeCell ref="BF193:BF195"/>
    <mergeCell ref="BF196:BF199"/>
    <mergeCell ref="BF200:BF203"/>
    <mergeCell ref="BF204:BF207"/>
    <mergeCell ref="AQ181:AQ183"/>
    <mergeCell ref="AQ184:AQ186"/>
    <mergeCell ref="AQ187:AQ189"/>
    <mergeCell ref="AQ190:AQ192"/>
    <mergeCell ref="AQ193:AQ195"/>
    <mergeCell ref="AK303:AK305"/>
    <mergeCell ref="AK306:AK308"/>
    <mergeCell ref="AK309:AK311"/>
    <mergeCell ref="AK312:AK315"/>
    <mergeCell ref="AK316:AK319"/>
    <mergeCell ref="AK320:AK323"/>
    <mergeCell ref="AK324:AK327"/>
    <mergeCell ref="AO287:AP287"/>
    <mergeCell ref="AP316:AP319"/>
    <mergeCell ref="L216:L219"/>
    <mergeCell ref="AK328:AK331"/>
    <mergeCell ref="AK332:AK335"/>
    <mergeCell ref="AU316:AU319"/>
    <mergeCell ref="AU320:AU323"/>
    <mergeCell ref="AU324:AU327"/>
    <mergeCell ref="AU328:AU331"/>
    <mergeCell ref="AU332:AU335"/>
    <mergeCell ref="BA181:BA183"/>
    <mergeCell ref="BA184:BA186"/>
    <mergeCell ref="BA187:BA189"/>
    <mergeCell ref="BA190:BA192"/>
    <mergeCell ref="BA193:BA195"/>
    <mergeCell ref="H266:H269"/>
    <mergeCell ref="H270:H273"/>
    <mergeCell ref="B345:C345"/>
    <mergeCell ref="B346:C351"/>
    <mergeCell ref="W68:W70"/>
    <mergeCell ref="A297:A353"/>
    <mergeCell ref="B297:B311"/>
    <mergeCell ref="A413:A469"/>
    <mergeCell ref="B413:B427"/>
    <mergeCell ref="C413:C415"/>
    <mergeCell ref="C416:C418"/>
    <mergeCell ref="A239:A295"/>
    <mergeCell ref="C96:C99"/>
    <mergeCell ref="G68:G70"/>
    <mergeCell ref="B462:C467"/>
    <mergeCell ref="B468:C468"/>
    <mergeCell ref="R181:R183"/>
    <mergeCell ref="R184:R186"/>
    <mergeCell ref="R187:R189"/>
    <mergeCell ref="R190:R192"/>
    <mergeCell ref="R193:R195"/>
    <mergeCell ref="R196:R199"/>
    <mergeCell ref="R200:R203"/>
    <mergeCell ref="R204:R207"/>
    <mergeCell ref="R208:R211"/>
    <mergeCell ref="W208:W211"/>
    <mergeCell ref="W212:W215"/>
    <mergeCell ref="W216:W219"/>
    <mergeCell ref="W220:W223"/>
    <mergeCell ref="M200:M203"/>
    <mergeCell ref="M204:M207"/>
    <mergeCell ref="M208:M211"/>
    <mergeCell ref="M212:M215"/>
    <mergeCell ref="M216:M219"/>
    <mergeCell ref="M220:M223"/>
    <mergeCell ref="M225:M227"/>
    <mergeCell ref="Q225:Q227"/>
    <mergeCell ref="P229:Q229"/>
    <mergeCell ref="V225:V227"/>
    <mergeCell ref="U229:V229"/>
    <mergeCell ref="Q200:Q203"/>
    <mergeCell ref="Q204:Q207"/>
    <mergeCell ref="Q208:Q211"/>
    <mergeCell ref="L419:L421"/>
    <mergeCell ref="L422:L424"/>
    <mergeCell ref="L425:L427"/>
    <mergeCell ref="G413:G415"/>
    <mergeCell ref="G416:G418"/>
    <mergeCell ref="G419:G421"/>
    <mergeCell ref="G422:G424"/>
    <mergeCell ref="L436:L439"/>
    <mergeCell ref="L440:L443"/>
    <mergeCell ref="L444:L447"/>
    <mergeCell ref="L448:L451"/>
    <mergeCell ref="H422:H424"/>
    <mergeCell ref="H425:H427"/>
    <mergeCell ref="M190:M192"/>
    <mergeCell ref="M193:M195"/>
    <mergeCell ref="Q306:Q308"/>
    <mergeCell ref="Q309:Q311"/>
    <mergeCell ref="Q312:Q315"/>
    <mergeCell ref="Q316:Q319"/>
    <mergeCell ref="Q262:Q265"/>
    <mergeCell ref="Q266:Q269"/>
    <mergeCell ref="C312:C315"/>
    <mergeCell ref="C274:C277"/>
    <mergeCell ref="BN7:BN49"/>
    <mergeCell ref="L77:L79"/>
    <mergeCell ref="L80:L83"/>
    <mergeCell ref="P55:Q55"/>
    <mergeCell ref="P57:Q57"/>
    <mergeCell ref="R7:R9"/>
    <mergeCell ref="R10:R12"/>
    <mergeCell ref="R13:R15"/>
    <mergeCell ref="BO254:BO257"/>
    <mergeCell ref="BO258:BO261"/>
    <mergeCell ref="L196:L199"/>
    <mergeCell ref="L51:L53"/>
    <mergeCell ref="R142:R145"/>
    <mergeCell ref="R146:R149"/>
    <mergeCell ref="R150:R153"/>
    <mergeCell ref="U181:U223"/>
    <mergeCell ref="V181:V183"/>
    <mergeCell ref="V184:V186"/>
    <mergeCell ref="V187:V189"/>
    <mergeCell ref="V190:V192"/>
    <mergeCell ref="V193:V195"/>
    <mergeCell ref="V196:V199"/>
    <mergeCell ref="V200:V203"/>
    <mergeCell ref="V204:V207"/>
    <mergeCell ref="V208:V211"/>
    <mergeCell ref="V212:V215"/>
    <mergeCell ref="V216:V219"/>
    <mergeCell ref="AK167:AK169"/>
    <mergeCell ref="AJ171:AK171"/>
    <mergeCell ref="AJ173:AK173"/>
    <mergeCell ref="AJ181:AJ223"/>
    <mergeCell ref="AK181:AK183"/>
    <mergeCell ref="AK184:AK186"/>
    <mergeCell ref="AK187:AK189"/>
    <mergeCell ref="AK190:AK192"/>
    <mergeCell ref="AK193:AK195"/>
    <mergeCell ref="AK196:AK199"/>
    <mergeCell ref="R154:R157"/>
    <mergeCell ref="R158:R161"/>
    <mergeCell ref="R162:R165"/>
    <mergeCell ref="R167:R169"/>
    <mergeCell ref="P170:R170"/>
    <mergeCell ref="BO181:BO183"/>
    <mergeCell ref="BO184:BO186"/>
    <mergeCell ref="BK68:BK70"/>
    <mergeCell ref="BK71:BK73"/>
    <mergeCell ref="L10:L12"/>
    <mergeCell ref="L13:L15"/>
    <mergeCell ref="BO88:BO91"/>
    <mergeCell ref="BO92:BO95"/>
    <mergeCell ref="BO96:BO99"/>
    <mergeCell ref="BO100:BO103"/>
    <mergeCell ref="Q142:Q145"/>
    <mergeCell ref="R135:R137"/>
    <mergeCell ref="R138:R141"/>
    <mergeCell ref="L239:L241"/>
    <mergeCell ref="Q158:Q161"/>
    <mergeCell ref="Q162:Q165"/>
    <mergeCell ref="Q167:Q169"/>
    <mergeCell ref="P171:Q171"/>
    <mergeCell ref="P173:Q173"/>
    <mergeCell ref="P181:P223"/>
    <mergeCell ref="Q181:Q183"/>
    <mergeCell ref="Q184:Q186"/>
    <mergeCell ref="G13:G15"/>
    <mergeCell ref="G16:G18"/>
    <mergeCell ref="G19:G21"/>
    <mergeCell ref="G22:G25"/>
    <mergeCell ref="G26:G29"/>
    <mergeCell ref="G30:G33"/>
    <mergeCell ref="G34:G37"/>
    <mergeCell ref="G38:G41"/>
    <mergeCell ref="G42:G45"/>
    <mergeCell ref="G46:G49"/>
    <mergeCell ref="L38:L41"/>
    <mergeCell ref="L42:L45"/>
    <mergeCell ref="L46:L49"/>
    <mergeCell ref="H135:H137"/>
    <mergeCell ref="H138:H141"/>
    <mergeCell ref="L251:L253"/>
    <mergeCell ref="L254:L257"/>
    <mergeCell ref="L258:L261"/>
    <mergeCell ref="L262:L265"/>
    <mergeCell ref="C374:C377"/>
    <mergeCell ref="C378:C381"/>
    <mergeCell ref="C382:C385"/>
    <mergeCell ref="C386:C389"/>
    <mergeCell ref="C135:C137"/>
    <mergeCell ref="B138:B161"/>
    <mergeCell ref="G248:G250"/>
    <mergeCell ref="C428:C431"/>
    <mergeCell ref="C432:C435"/>
    <mergeCell ref="B460:C460"/>
    <mergeCell ref="B461:C461"/>
    <mergeCell ref="B296:C296"/>
    <mergeCell ref="F297:F339"/>
    <mergeCell ref="G355:G357"/>
    <mergeCell ref="G358:G360"/>
    <mergeCell ref="G361:G363"/>
    <mergeCell ref="G364:G366"/>
    <mergeCell ref="G367:G369"/>
    <mergeCell ref="G370:G373"/>
    <mergeCell ref="G374:G377"/>
    <mergeCell ref="G378:G381"/>
    <mergeCell ref="G382:G385"/>
    <mergeCell ref="C436:C439"/>
    <mergeCell ref="C248:C250"/>
    <mergeCell ref="C251:C253"/>
    <mergeCell ref="C216:C219"/>
    <mergeCell ref="C448:C451"/>
    <mergeCell ref="B452:C455"/>
    <mergeCell ref="B456:C459"/>
    <mergeCell ref="C361:C363"/>
    <mergeCell ref="B336:C339"/>
    <mergeCell ref="B340:C343"/>
    <mergeCell ref="C364:C366"/>
    <mergeCell ref="C367:C369"/>
    <mergeCell ref="G274:G277"/>
    <mergeCell ref="G278:G281"/>
    <mergeCell ref="G283:G285"/>
    <mergeCell ref="F287:G287"/>
    <mergeCell ref="F239:F281"/>
    <mergeCell ref="G251:G253"/>
    <mergeCell ref="C196:C199"/>
    <mergeCell ref="B237:C237"/>
    <mergeCell ref="B370:B393"/>
    <mergeCell ref="C370:C373"/>
    <mergeCell ref="G216:G219"/>
    <mergeCell ref="A471:A527"/>
    <mergeCell ref="B471:B485"/>
    <mergeCell ref="C471:C473"/>
    <mergeCell ref="B486:B509"/>
    <mergeCell ref="C486:C489"/>
    <mergeCell ref="C490:C493"/>
    <mergeCell ref="C494:C497"/>
    <mergeCell ref="C498:C501"/>
    <mergeCell ref="C502:C505"/>
    <mergeCell ref="C506:C509"/>
    <mergeCell ref="B584:C584"/>
    <mergeCell ref="B585:C585"/>
    <mergeCell ref="C552:C555"/>
    <mergeCell ref="C556:C559"/>
    <mergeCell ref="C560:C563"/>
    <mergeCell ref="B510:C513"/>
    <mergeCell ref="B514:C517"/>
    <mergeCell ref="B518:C518"/>
    <mergeCell ref="B519:C519"/>
    <mergeCell ref="B520:C525"/>
    <mergeCell ref="B526:C526"/>
    <mergeCell ref="B527:C527"/>
    <mergeCell ref="B529:B543"/>
    <mergeCell ref="C529:C531"/>
    <mergeCell ref="C532:C534"/>
    <mergeCell ref="C535:C537"/>
    <mergeCell ref="C538:C540"/>
    <mergeCell ref="B412:C412"/>
    <mergeCell ref="A355:A411"/>
    <mergeCell ref="B355:B369"/>
    <mergeCell ref="C355:C357"/>
    <mergeCell ref="C358:C360"/>
    <mergeCell ref="C474:C476"/>
    <mergeCell ref="C477:C479"/>
    <mergeCell ref="C480:C482"/>
    <mergeCell ref="C483:C485"/>
    <mergeCell ref="C440:C443"/>
    <mergeCell ref="C444:C447"/>
    <mergeCell ref="B470:C470"/>
    <mergeCell ref="B394:C397"/>
    <mergeCell ref="B398:C401"/>
    <mergeCell ref="B402:C402"/>
    <mergeCell ref="B403:C403"/>
    <mergeCell ref="B404:C409"/>
    <mergeCell ref="B411:C411"/>
    <mergeCell ref="B577:C577"/>
    <mergeCell ref="B578:C583"/>
    <mergeCell ref="A529:A585"/>
    <mergeCell ref="A819:A875"/>
    <mergeCell ref="B819:B833"/>
    <mergeCell ref="C819:C821"/>
    <mergeCell ref="C822:C824"/>
    <mergeCell ref="C825:C827"/>
    <mergeCell ref="C828:C830"/>
    <mergeCell ref="C831:C833"/>
    <mergeCell ref="B693:C693"/>
    <mergeCell ref="B694:C699"/>
    <mergeCell ref="B700:C700"/>
    <mergeCell ref="B701:C701"/>
    <mergeCell ref="C668:C671"/>
    <mergeCell ref="C672:C675"/>
    <mergeCell ref="C676:C679"/>
    <mergeCell ref="C680:C683"/>
    <mergeCell ref="A761:A817"/>
    <mergeCell ref="B761:B775"/>
    <mergeCell ref="C761:C763"/>
    <mergeCell ref="C764:C766"/>
    <mergeCell ref="C767:C769"/>
    <mergeCell ref="C770:C772"/>
    <mergeCell ref="B800:C803"/>
    <mergeCell ref="B804:C807"/>
    <mergeCell ref="B808:C808"/>
    <mergeCell ref="B809:C809"/>
    <mergeCell ref="B810:C815"/>
    <mergeCell ref="B816:C816"/>
    <mergeCell ref="A703:A759"/>
    <mergeCell ref="B703:B717"/>
    <mergeCell ref="C703:C705"/>
    <mergeCell ref="C706:C708"/>
    <mergeCell ref="C709:C711"/>
    <mergeCell ref="C712:C714"/>
    <mergeCell ref="C715:C717"/>
    <mergeCell ref="B718:B741"/>
    <mergeCell ref="C718:C721"/>
    <mergeCell ref="C722:C725"/>
    <mergeCell ref="B742:C745"/>
    <mergeCell ref="B746:C749"/>
    <mergeCell ref="B750:C750"/>
    <mergeCell ref="B751:C751"/>
    <mergeCell ref="B752:C757"/>
    <mergeCell ref="B758:C758"/>
    <mergeCell ref="B759:C759"/>
    <mergeCell ref="C726:C729"/>
    <mergeCell ref="B684:C687"/>
    <mergeCell ref="A1051:A1107"/>
    <mergeCell ref="B1051:B1065"/>
    <mergeCell ref="C1051:C1053"/>
    <mergeCell ref="C1054:C1056"/>
    <mergeCell ref="C1057:C1059"/>
    <mergeCell ref="C1060:C1062"/>
    <mergeCell ref="C1063:C1065"/>
    <mergeCell ref="C610:C613"/>
    <mergeCell ref="C614:C617"/>
    <mergeCell ref="C618:C621"/>
    <mergeCell ref="C622:C625"/>
    <mergeCell ref="C541:C543"/>
    <mergeCell ref="B544:B567"/>
    <mergeCell ref="C544:C547"/>
    <mergeCell ref="C548:C551"/>
    <mergeCell ref="B568:C571"/>
    <mergeCell ref="C564:C567"/>
    <mergeCell ref="A587:A643"/>
    <mergeCell ref="B587:B601"/>
    <mergeCell ref="C587:C589"/>
    <mergeCell ref="C590:C592"/>
    <mergeCell ref="C593:C595"/>
    <mergeCell ref="C596:C598"/>
    <mergeCell ref="C599:C601"/>
    <mergeCell ref="C738:C741"/>
    <mergeCell ref="B817:C817"/>
    <mergeCell ref="L541:L543"/>
    <mergeCell ref="A935:A991"/>
    <mergeCell ref="B935:B949"/>
    <mergeCell ref="C935:C937"/>
    <mergeCell ref="C954:C957"/>
    <mergeCell ref="B974:C977"/>
    <mergeCell ref="B978:C981"/>
    <mergeCell ref="B982:C982"/>
    <mergeCell ref="B983:C983"/>
    <mergeCell ref="B984:C989"/>
    <mergeCell ref="B990:C990"/>
    <mergeCell ref="C962:C965"/>
    <mergeCell ref="B877:B891"/>
    <mergeCell ref="C877:C879"/>
    <mergeCell ref="C880:C882"/>
    <mergeCell ref="C883:C885"/>
    <mergeCell ref="C886:C888"/>
    <mergeCell ref="C889:C891"/>
    <mergeCell ref="B892:B915"/>
    <mergeCell ref="C892:C895"/>
    <mergeCell ref="C896:C899"/>
    <mergeCell ref="B916:C919"/>
    <mergeCell ref="C904:C907"/>
    <mergeCell ref="C908:C911"/>
    <mergeCell ref="C912:C915"/>
    <mergeCell ref="B920:C923"/>
    <mergeCell ref="B924:C924"/>
    <mergeCell ref="B925:C925"/>
    <mergeCell ref="B926:C931"/>
    <mergeCell ref="B932:C932"/>
    <mergeCell ref="B933:C933"/>
    <mergeCell ref="C900:C903"/>
    <mergeCell ref="B862:C865"/>
    <mergeCell ref="B866:C866"/>
    <mergeCell ref="B867:C867"/>
    <mergeCell ref="B868:C873"/>
    <mergeCell ref="B874:C874"/>
    <mergeCell ref="B875:C875"/>
    <mergeCell ref="A877:A933"/>
    <mergeCell ref="C1005:C1007"/>
    <mergeCell ref="G220:G223"/>
    <mergeCell ref="G225:G227"/>
    <mergeCell ref="H216:H219"/>
    <mergeCell ref="H220:H223"/>
    <mergeCell ref="H225:H227"/>
    <mergeCell ref="G212:G215"/>
    <mergeCell ref="F519:G519"/>
    <mergeCell ref="G477:G479"/>
    <mergeCell ref="G480:G482"/>
    <mergeCell ref="G494:G497"/>
    <mergeCell ref="H498:H501"/>
    <mergeCell ref="H502:H505"/>
    <mergeCell ref="H506:H509"/>
    <mergeCell ref="G498:G501"/>
    <mergeCell ref="F55:G55"/>
    <mergeCell ref="B528:C528"/>
    <mergeCell ref="B586:C586"/>
    <mergeCell ref="B644:C644"/>
    <mergeCell ref="B702:C702"/>
    <mergeCell ref="B760:C760"/>
    <mergeCell ref="B818:C818"/>
    <mergeCell ref="B876:C876"/>
    <mergeCell ref="B934:C934"/>
    <mergeCell ref="B992:C992"/>
    <mergeCell ref="C1136:C1139"/>
    <mergeCell ref="C1140:C1143"/>
    <mergeCell ref="C1144:C1147"/>
    <mergeCell ref="G532:G534"/>
    <mergeCell ref="G535:G537"/>
    <mergeCell ref="G538:G540"/>
    <mergeCell ref="G541:G543"/>
    <mergeCell ref="G544:G547"/>
    <mergeCell ref="G548:G551"/>
    <mergeCell ref="G332:G335"/>
    <mergeCell ref="G556:G559"/>
    <mergeCell ref="G560:G563"/>
    <mergeCell ref="G564:G567"/>
    <mergeCell ref="G568:G571"/>
    <mergeCell ref="G573:G575"/>
    <mergeCell ref="H538:H540"/>
    <mergeCell ref="H541:H543"/>
    <mergeCell ref="H544:H547"/>
    <mergeCell ref="H548:H551"/>
    <mergeCell ref="H552:H555"/>
    <mergeCell ref="H556:H559"/>
    <mergeCell ref="H560:H563"/>
    <mergeCell ref="H529:H531"/>
    <mergeCell ref="H532:H534"/>
    <mergeCell ref="B834:B857"/>
    <mergeCell ref="C834:C837"/>
    <mergeCell ref="C838:C841"/>
    <mergeCell ref="B858:C861"/>
    <mergeCell ref="A645:A701"/>
    <mergeCell ref="B645:B659"/>
    <mergeCell ref="C645:C647"/>
    <mergeCell ref="C648:C650"/>
    <mergeCell ref="C651:C653"/>
    <mergeCell ref="C654:C656"/>
    <mergeCell ref="C657:C659"/>
    <mergeCell ref="B660:B683"/>
    <mergeCell ref="C660:C663"/>
    <mergeCell ref="C664:C667"/>
    <mergeCell ref="G239:G241"/>
    <mergeCell ref="G242:G244"/>
    <mergeCell ref="G245:G247"/>
    <mergeCell ref="G266:G269"/>
    <mergeCell ref="L428:L431"/>
    <mergeCell ref="L432:L435"/>
    <mergeCell ref="G80:G83"/>
    <mergeCell ref="G84:G87"/>
    <mergeCell ref="G135:G137"/>
    <mergeCell ref="L220:L223"/>
    <mergeCell ref="G181:G183"/>
    <mergeCell ref="G190:G192"/>
    <mergeCell ref="B991:C991"/>
    <mergeCell ref="C958:C961"/>
    <mergeCell ref="L190:L192"/>
    <mergeCell ref="L193:L195"/>
    <mergeCell ref="H239:H241"/>
    <mergeCell ref="H242:H244"/>
    <mergeCell ref="H245:H247"/>
    <mergeCell ref="H248:H250"/>
    <mergeCell ref="H251:H253"/>
    <mergeCell ref="H254:H257"/>
    <mergeCell ref="H258:H261"/>
    <mergeCell ref="L564:L567"/>
    <mergeCell ref="L568:L571"/>
    <mergeCell ref="L573:L575"/>
    <mergeCell ref="G483:G485"/>
    <mergeCell ref="H494:H497"/>
    <mergeCell ref="H457:H459"/>
    <mergeCell ref="H440:H443"/>
    <mergeCell ref="G474:G476"/>
    <mergeCell ref="L225:L227"/>
    <mergeCell ref="C730:C733"/>
    <mergeCell ref="C734:C737"/>
    <mergeCell ref="C784:C787"/>
    <mergeCell ref="C788:C791"/>
    <mergeCell ref="C792:C795"/>
    <mergeCell ref="C796:C799"/>
    <mergeCell ref="C419:C421"/>
    <mergeCell ref="C422:C424"/>
    <mergeCell ref="C425:C427"/>
    <mergeCell ref="B428:B451"/>
    <mergeCell ref="B469:C469"/>
    <mergeCell ref="B634:C634"/>
    <mergeCell ref="B635:C635"/>
    <mergeCell ref="C966:C969"/>
    <mergeCell ref="C970:C973"/>
    <mergeCell ref="C776:C779"/>
    <mergeCell ref="C780:C783"/>
    <mergeCell ref="B602:B625"/>
    <mergeCell ref="C602:C605"/>
    <mergeCell ref="C606:C609"/>
    <mergeCell ref="B626:C629"/>
    <mergeCell ref="B630:C633"/>
    <mergeCell ref="B572:C575"/>
    <mergeCell ref="B576:C576"/>
    <mergeCell ref="L184:L186"/>
    <mergeCell ref="L187:L189"/>
    <mergeCell ref="L200:L203"/>
    <mergeCell ref="L303:L305"/>
    <mergeCell ref="L306:L308"/>
    <mergeCell ref="B643:C643"/>
    <mergeCell ref="B354:C354"/>
    <mergeCell ref="B344:C344"/>
    <mergeCell ref="B352:C352"/>
    <mergeCell ref="B353:C353"/>
    <mergeCell ref="B410:C410"/>
    <mergeCell ref="C390:C393"/>
    <mergeCell ref="H51:H53"/>
    <mergeCell ref="H262:H265"/>
    <mergeCell ref="M187:M189"/>
    <mergeCell ref="A1167:A1223"/>
    <mergeCell ref="B1167:B1181"/>
    <mergeCell ref="C1167:C1169"/>
    <mergeCell ref="C1170:C1172"/>
    <mergeCell ref="C1173:C1175"/>
    <mergeCell ref="C1176:C1178"/>
    <mergeCell ref="C1179:C1181"/>
    <mergeCell ref="B1182:B1205"/>
    <mergeCell ref="C1182:C1185"/>
    <mergeCell ref="C1186:C1189"/>
    <mergeCell ref="C1190:C1193"/>
    <mergeCell ref="C1194:C1197"/>
    <mergeCell ref="B1340:C1340"/>
    <mergeCell ref="B1331:C1331"/>
    <mergeCell ref="B1332:C1337"/>
    <mergeCell ref="B1338:C1338"/>
    <mergeCell ref="B1339:C1339"/>
    <mergeCell ref="B1224:C1224"/>
    <mergeCell ref="C1252:C1255"/>
    <mergeCell ref="C1256:C1259"/>
    <mergeCell ref="C1260:C1263"/>
    <mergeCell ref="B1264:C1267"/>
    <mergeCell ref="B1268:C1271"/>
    <mergeCell ref="B1272:C1272"/>
    <mergeCell ref="B1273:C1273"/>
    <mergeCell ref="C1198:C1201"/>
    <mergeCell ref="C1202:C1205"/>
    <mergeCell ref="A1283:A1339"/>
    <mergeCell ref="B1283:B1297"/>
    <mergeCell ref="C1283:C1285"/>
    <mergeCell ref="B1322:C1325"/>
    <mergeCell ref="B1326:C1329"/>
    <mergeCell ref="B1008:B1031"/>
    <mergeCell ref="C1008:C1011"/>
    <mergeCell ref="C1012:C1015"/>
    <mergeCell ref="B1032:C1035"/>
    <mergeCell ref="C1016:C1019"/>
    <mergeCell ref="C1020:C1023"/>
    <mergeCell ref="C1024:C1027"/>
    <mergeCell ref="C1028:C1031"/>
    <mergeCell ref="A993:A1049"/>
    <mergeCell ref="B993:B1007"/>
    <mergeCell ref="B1066:B1089"/>
    <mergeCell ref="C1066:C1069"/>
    <mergeCell ref="C1070:C1073"/>
    <mergeCell ref="B1090:C1093"/>
    <mergeCell ref="A1109:A1165"/>
    <mergeCell ref="B1109:B1123"/>
    <mergeCell ref="C1109:C1111"/>
    <mergeCell ref="C1115:C1117"/>
    <mergeCell ref="C1118:C1120"/>
    <mergeCell ref="B1042:C1047"/>
    <mergeCell ref="B1048:C1048"/>
    <mergeCell ref="B1157:C1157"/>
    <mergeCell ref="B1158:C1163"/>
    <mergeCell ref="B1165:C1165"/>
    <mergeCell ref="L274:L277"/>
    <mergeCell ref="B1514:C1514"/>
    <mergeCell ref="B1496:C1499"/>
    <mergeCell ref="C1463:C1465"/>
    <mergeCell ref="C1466:C1468"/>
    <mergeCell ref="C1469:C1471"/>
    <mergeCell ref="B1472:B1495"/>
    <mergeCell ref="C1472:C1475"/>
    <mergeCell ref="B1505:C1505"/>
    <mergeCell ref="L16:L18"/>
    <mergeCell ref="L19:L21"/>
    <mergeCell ref="BO34:BO37"/>
    <mergeCell ref="B1152:C1155"/>
    <mergeCell ref="B1036:C1039"/>
    <mergeCell ref="B1040:C1040"/>
    <mergeCell ref="B1041:C1041"/>
    <mergeCell ref="B1108:C1108"/>
    <mergeCell ref="B1166:C1166"/>
    <mergeCell ref="B1282:C1282"/>
    <mergeCell ref="A1225:A1281"/>
    <mergeCell ref="B1225:B1239"/>
    <mergeCell ref="C1225:C1227"/>
    <mergeCell ref="C1228:C1230"/>
    <mergeCell ref="C1231:C1233"/>
    <mergeCell ref="C1234:C1236"/>
    <mergeCell ref="C1237:C1239"/>
    <mergeCell ref="B1240:B1263"/>
    <mergeCell ref="C1240:C1243"/>
    <mergeCell ref="C1244:C1247"/>
    <mergeCell ref="C1248:C1251"/>
    <mergeCell ref="B1274:C1279"/>
    <mergeCell ref="B1280:C1280"/>
    <mergeCell ref="B1281:C1281"/>
    <mergeCell ref="B6:C6"/>
    <mergeCell ref="B64:C64"/>
    <mergeCell ref="B122:C122"/>
    <mergeCell ref="B180:C180"/>
    <mergeCell ref="B238:C238"/>
    <mergeCell ref="A1399:A1455"/>
    <mergeCell ref="B1399:B1413"/>
    <mergeCell ref="C1399:C1401"/>
    <mergeCell ref="C1402:C1404"/>
    <mergeCell ref="C1405:C1407"/>
    <mergeCell ref="C1408:C1410"/>
    <mergeCell ref="C1411:C1413"/>
    <mergeCell ref="B1414:B1437"/>
    <mergeCell ref="C1414:C1417"/>
    <mergeCell ref="C1418:C1421"/>
    <mergeCell ref="C1422:C1425"/>
    <mergeCell ref="A1341:A1397"/>
    <mergeCell ref="B1356:B1379"/>
    <mergeCell ref="B1380:C1383"/>
    <mergeCell ref="B1384:C1387"/>
    <mergeCell ref="B1388:C1388"/>
    <mergeCell ref="B1389:C1389"/>
    <mergeCell ref="B1390:C1395"/>
    <mergeCell ref="C1356:C1359"/>
    <mergeCell ref="C1360:C1363"/>
    <mergeCell ref="C1314:C1317"/>
    <mergeCell ref="C1318:C1321"/>
    <mergeCell ref="F171:G171"/>
    <mergeCell ref="B1156:C1156"/>
    <mergeCell ref="B1148:C1151"/>
    <mergeCell ref="B636:C641"/>
    <mergeCell ref="B642:C642"/>
    <mergeCell ref="B1447:C1447"/>
    <mergeCell ref="B1448:C1453"/>
    <mergeCell ref="B1454:C1454"/>
    <mergeCell ref="B1455:C1455"/>
    <mergeCell ref="B1396:C1396"/>
    <mergeCell ref="B1397:C1397"/>
    <mergeCell ref="B1106:C1106"/>
    <mergeCell ref="B1107:C1107"/>
    <mergeCell ref="A1573:A1629"/>
    <mergeCell ref="B1620:C1620"/>
    <mergeCell ref="B1621:C1621"/>
    <mergeCell ref="B1622:C1627"/>
    <mergeCell ref="B1628:C1628"/>
    <mergeCell ref="B1629:C1629"/>
    <mergeCell ref="B1573:B1587"/>
    <mergeCell ref="C1573:C1575"/>
    <mergeCell ref="A1515:A1571"/>
    <mergeCell ref="C1527:C1529"/>
    <mergeCell ref="B1530:B1553"/>
    <mergeCell ref="C1530:C1533"/>
    <mergeCell ref="C1534:C1537"/>
    <mergeCell ref="A1457:A1513"/>
    <mergeCell ref="B1457:B1471"/>
    <mergeCell ref="C1457:C1459"/>
    <mergeCell ref="B1554:C1557"/>
    <mergeCell ref="B1558:C1561"/>
    <mergeCell ref="C1460:C1462"/>
    <mergeCell ref="B1515:B1529"/>
    <mergeCell ref="C1515:C1517"/>
    <mergeCell ref="C1518:C1520"/>
    <mergeCell ref="C1521:C1523"/>
    <mergeCell ref="C1524:C1526"/>
    <mergeCell ref="B1612:C1615"/>
    <mergeCell ref="B1616:C1619"/>
    <mergeCell ref="B1512:C1512"/>
    <mergeCell ref="B1513:C1513"/>
    <mergeCell ref="B1500:C1503"/>
    <mergeCell ref="B1504:C1504"/>
    <mergeCell ref="B1572:C1572"/>
    <mergeCell ref="C1600:C1603"/>
    <mergeCell ref="C1538:C1541"/>
    <mergeCell ref="C1542:C1545"/>
    <mergeCell ref="C1546:C1549"/>
    <mergeCell ref="C1550:C1553"/>
    <mergeCell ref="C1576:C1578"/>
    <mergeCell ref="C1579:C1581"/>
    <mergeCell ref="C1582:C1584"/>
    <mergeCell ref="C1585:C1587"/>
    <mergeCell ref="B1564:C1569"/>
    <mergeCell ref="B1570:C1570"/>
    <mergeCell ref="B1571:C1571"/>
    <mergeCell ref="B1588:B1611"/>
    <mergeCell ref="C1588:C1591"/>
    <mergeCell ref="C1592:C1595"/>
    <mergeCell ref="C1596:C1599"/>
    <mergeCell ref="C1476:C1479"/>
    <mergeCell ref="C1480:C1483"/>
    <mergeCell ref="C1484:C1487"/>
    <mergeCell ref="C1488:C1491"/>
    <mergeCell ref="C1492:C1495"/>
    <mergeCell ref="C1604:C1607"/>
    <mergeCell ref="C1608:C1611"/>
    <mergeCell ref="B1562:C1562"/>
    <mergeCell ref="B1563:C1563"/>
    <mergeCell ref="C1353:C1355"/>
    <mergeCell ref="B1164:C1164"/>
    <mergeCell ref="B1206:C1209"/>
    <mergeCell ref="C938:C940"/>
    <mergeCell ref="C941:C943"/>
    <mergeCell ref="C944:C946"/>
    <mergeCell ref="C947:C949"/>
    <mergeCell ref="B950:B973"/>
    <mergeCell ref="C950:C953"/>
    <mergeCell ref="C993:C995"/>
    <mergeCell ref="C996:C998"/>
    <mergeCell ref="C999:C1001"/>
    <mergeCell ref="C1002:C1004"/>
    <mergeCell ref="C842:C845"/>
    <mergeCell ref="C846:C849"/>
    <mergeCell ref="C850:C853"/>
    <mergeCell ref="C854:C857"/>
    <mergeCell ref="B1330:C1330"/>
    <mergeCell ref="C1286:C1288"/>
    <mergeCell ref="C1289:C1291"/>
    <mergeCell ref="C1292:C1294"/>
    <mergeCell ref="C1295:C1297"/>
    <mergeCell ref="B1298:B1321"/>
    <mergeCell ref="C1298:C1301"/>
    <mergeCell ref="C1302:C1305"/>
    <mergeCell ref="C1306:C1309"/>
    <mergeCell ref="C1310:C1313"/>
    <mergeCell ref="C1426:C1429"/>
    <mergeCell ref="C1430:C1433"/>
    <mergeCell ref="C1434:C1437"/>
    <mergeCell ref="B1438:C1441"/>
    <mergeCell ref="B1442:C1445"/>
    <mergeCell ref="B1446:C1446"/>
    <mergeCell ref="B1049:C1049"/>
    <mergeCell ref="B1124:B1147"/>
    <mergeCell ref="C1124:C1127"/>
    <mergeCell ref="C1128:C1131"/>
    <mergeCell ref="B1050:C1050"/>
    <mergeCell ref="B1094:C1097"/>
    <mergeCell ref="B1098:C1098"/>
    <mergeCell ref="B1099:C1099"/>
    <mergeCell ref="C1112:C1114"/>
    <mergeCell ref="C1121:C1123"/>
    <mergeCell ref="B1506:C1511"/>
    <mergeCell ref="B688:C691"/>
    <mergeCell ref="B692:C692"/>
    <mergeCell ref="C773:C775"/>
    <mergeCell ref="B776:B799"/>
    <mergeCell ref="G502:G505"/>
    <mergeCell ref="G506:G509"/>
    <mergeCell ref="G510:G513"/>
    <mergeCell ref="G515:G517"/>
    <mergeCell ref="G471:G473"/>
    <mergeCell ref="G486:G489"/>
    <mergeCell ref="G490:G493"/>
    <mergeCell ref="C1074:C1077"/>
    <mergeCell ref="C1078:C1081"/>
    <mergeCell ref="C1082:C1085"/>
    <mergeCell ref="C1086:C1089"/>
    <mergeCell ref="F695:H695"/>
    <mergeCell ref="F645:F687"/>
    <mergeCell ref="G747:G749"/>
    <mergeCell ref="F751:G751"/>
    <mergeCell ref="H784:H787"/>
    <mergeCell ref="H788:H791"/>
    <mergeCell ref="H792:H795"/>
    <mergeCell ref="G828:G830"/>
    <mergeCell ref="G831:G833"/>
    <mergeCell ref="G834:G837"/>
    <mergeCell ref="G838:G841"/>
    <mergeCell ref="G842:G845"/>
    <mergeCell ref="G846:G849"/>
    <mergeCell ref="G850:G853"/>
    <mergeCell ref="G854:G857"/>
    <mergeCell ref="G858:G861"/>
    <mergeCell ref="G863:G865"/>
    <mergeCell ref="F867:G867"/>
    <mergeCell ref="H761:H763"/>
    <mergeCell ref="G767:G769"/>
    <mergeCell ref="G770:G772"/>
    <mergeCell ref="G773:G775"/>
    <mergeCell ref="G776:G779"/>
    <mergeCell ref="G780:G783"/>
    <mergeCell ref="G784:G787"/>
    <mergeCell ref="G788:G791"/>
    <mergeCell ref="G792:G795"/>
    <mergeCell ref="G529:G531"/>
    <mergeCell ref="H535:H537"/>
    <mergeCell ref="B1100:C1105"/>
    <mergeCell ref="B1210:C1213"/>
    <mergeCell ref="B1214:C1214"/>
    <mergeCell ref="B1215:C1215"/>
    <mergeCell ref="B1216:C1221"/>
    <mergeCell ref="B1222:C1222"/>
    <mergeCell ref="B1223:C1223"/>
    <mergeCell ref="C1132:C1135"/>
    <mergeCell ref="B1398:C1398"/>
    <mergeCell ref="B1456:C1456"/>
    <mergeCell ref="C1364:C1367"/>
    <mergeCell ref="C1368:C1371"/>
    <mergeCell ref="C1372:C1375"/>
    <mergeCell ref="C1376:C1379"/>
    <mergeCell ref="B1341:B1355"/>
    <mergeCell ref="C1341:C1343"/>
    <mergeCell ref="C1344:C1346"/>
    <mergeCell ref="C1347:C1349"/>
    <mergeCell ref="C1350:C1352"/>
    <mergeCell ref="L266:L269"/>
    <mergeCell ref="AG181:AG183"/>
    <mergeCell ref="AG184:AG186"/>
    <mergeCell ref="AG187:AG189"/>
    <mergeCell ref="AG190:AG192"/>
    <mergeCell ref="AG193:AG195"/>
    <mergeCell ref="AG196:AG199"/>
    <mergeCell ref="AG200:AG203"/>
    <mergeCell ref="AG204:AG207"/>
    <mergeCell ref="AQ208:AQ211"/>
    <mergeCell ref="AQ212:AQ215"/>
    <mergeCell ref="AQ216:AQ219"/>
    <mergeCell ref="AQ220:AQ223"/>
    <mergeCell ref="AQ225:AQ227"/>
    <mergeCell ref="AP184:AP186"/>
    <mergeCell ref="AP187:AP189"/>
    <mergeCell ref="AP190:AP192"/>
    <mergeCell ref="BN229:BO229"/>
    <mergeCell ref="BO200:BO203"/>
    <mergeCell ref="BO204:BO207"/>
    <mergeCell ref="BO190:BO192"/>
    <mergeCell ref="L270:L273"/>
    <mergeCell ref="U231:V231"/>
    <mergeCell ref="U239:U281"/>
    <mergeCell ref="V239:V241"/>
    <mergeCell ref="V242:V244"/>
    <mergeCell ref="V245:V247"/>
    <mergeCell ref="V248:V250"/>
    <mergeCell ref="V251:V253"/>
    <mergeCell ref="V254:V257"/>
    <mergeCell ref="V258:V261"/>
    <mergeCell ref="V262:V265"/>
    <mergeCell ref="V266:V269"/>
    <mergeCell ref="V270:V273"/>
    <mergeCell ref="V274:V277"/>
    <mergeCell ref="V278:V281"/>
    <mergeCell ref="BO242:BO244"/>
    <mergeCell ref="BO245:BO247"/>
    <mergeCell ref="BO248:BO250"/>
    <mergeCell ref="L242:L244"/>
    <mergeCell ref="BJ262:BJ265"/>
    <mergeCell ref="L278:L281"/>
    <mergeCell ref="L212:L215"/>
    <mergeCell ref="K228:M228"/>
    <mergeCell ref="BO266:BO269"/>
    <mergeCell ref="AA184:AA186"/>
    <mergeCell ref="AA187:AA189"/>
    <mergeCell ref="AA190:AA192"/>
    <mergeCell ref="AA193:AA195"/>
    <mergeCell ref="AA196:AA199"/>
    <mergeCell ref="AA200:AA203"/>
    <mergeCell ref="AA204:AA207"/>
    <mergeCell ref="AA208:AA211"/>
    <mergeCell ref="AA212:AA215"/>
    <mergeCell ref="Z231:AA231"/>
    <mergeCell ref="Z239:Z281"/>
    <mergeCell ref="AZ220:AZ223"/>
    <mergeCell ref="AZ225:AZ227"/>
    <mergeCell ref="AY229:AZ229"/>
    <mergeCell ref="AY231:AZ231"/>
    <mergeCell ref="AY239:AY281"/>
    <mergeCell ref="AZ239:AZ241"/>
    <mergeCell ref="AZ242:AZ244"/>
    <mergeCell ref="AL220:AL223"/>
    <mergeCell ref="AA181:AA183"/>
    <mergeCell ref="BK212:BK215"/>
    <mergeCell ref="BK216:BK219"/>
    <mergeCell ref="BK220:BK223"/>
    <mergeCell ref="BK225:BK227"/>
    <mergeCell ref="AB196:AB199"/>
    <mergeCell ref="BO270:BO273"/>
    <mergeCell ref="BO274:BO277"/>
    <mergeCell ref="AZ245:AZ247"/>
    <mergeCell ref="AZ248:AZ250"/>
    <mergeCell ref="AZ251:AZ253"/>
    <mergeCell ref="AZ254:AZ257"/>
    <mergeCell ref="AZ258:AZ261"/>
    <mergeCell ref="AZ262:AZ265"/>
    <mergeCell ref="AY287:AZ287"/>
    <mergeCell ref="AY289:AZ289"/>
    <mergeCell ref="AY297:AY339"/>
    <mergeCell ref="AZ297:AZ299"/>
    <mergeCell ref="AZ300:AZ302"/>
    <mergeCell ref="AA239:AA241"/>
    <mergeCell ref="AA242:AA244"/>
    <mergeCell ref="AA245:AA247"/>
    <mergeCell ref="AA248:AA250"/>
    <mergeCell ref="Z229:AA229"/>
    <mergeCell ref="V297:V299"/>
    <mergeCell ref="V300:V302"/>
    <mergeCell ref="V303:V305"/>
    <mergeCell ref="AF216:AF219"/>
    <mergeCell ref="AF220:AF223"/>
    <mergeCell ref="AF225:AF227"/>
    <mergeCell ref="AE229:AF229"/>
    <mergeCell ref="AE231:AF231"/>
    <mergeCell ref="AE239:AE281"/>
    <mergeCell ref="AF239:AF241"/>
    <mergeCell ref="AF242:AF244"/>
    <mergeCell ref="AF245:AF247"/>
    <mergeCell ref="AF248:AF250"/>
    <mergeCell ref="AF251:AF253"/>
    <mergeCell ref="AF254:AF257"/>
    <mergeCell ref="AF258:AF261"/>
    <mergeCell ref="AF262:AF265"/>
    <mergeCell ref="AF266:AF269"/>
    <mergeCell ref="AE287:AF287"/>
    <mergeCell ref="AE289:AF289"/>
    <mergeCell ref="AE297:AE339"/>
    <mergeCell ref="AF297:AF299"/>
    <mergeCell ref="AF300:AF302"/>
    <mergeCell ref="AF303:AF305"/>
    <mergeCell ref="AF306:AF308"/>
    <mergeCell ref="AF309:AF311"/>
    <mergeCell ref="AF312:AF315"/>
    <mergeCell ref="AF316:AF319"/>
    <mergeCell ref="AF320:AF323"/>
    <mergeCell ref="AF324:AF327"/>
    <mergeCell ref="BN287:BO287"/>
    <mergeCell ref="AF187:AF189"/>
    <mergeCell ref="BE204:BE207"/>
    <mergeCell ref="BE208:BE211"/>
    <mergeCell ref="AQ300:AQ302"/>
    <mergeCell ref="AQ303:AQ305"/>
    <mergeCell ref="AQ306:AQ308"/>
    <mergeCell ref="W190:W192"/>
    <mergeCell ref="W193:W195"/>
    <mergeCell ref="AP193:AP195"/>
    <mergeCell ref="L283:L285"/>
    <mergeCell ref="K287:L287"/>
    <mergeCell ref="BO297:BO299"/>
    <mergeCell ref="Z289:AA289"/>
    <mergeCell ref="Z297:Z339"/>
    <mergeCell ref="AA297:AA299"/>
    <mergeCell ref="R309:R311"/>
    <mergeCell ref="R332:R335"/>
    <mergeCell ref="R336:R339"/>
    <mergeCell ref="R220:R223"/>
    <mergeCell ref="W300:W302"/>
    <mergeCell ref="W303:W305"/>
    <mergeCell ref="W306:W308"/>
    <mergeCell ref="W309:W311"/>
    <mergeCell ref="AL297:AL299"/>
    <mergeCell ref="AL225:AL227"/>
    <mergeCell ref="AU220:AU223"/>
    <mergeCell ref="AU225:AU227"/>
    <mergeCell ref="P286:R286"/>
    <mergeCell ref="AL300:AL302"/>
    <mergeCell ref="AL303:AL305"/>
    <mergeCell ref="AL306:AL308"/>
    <mergeCell ref="AL309:AL311"/>
    <mergeCell ref="AG300:AG302"/>
    <mergeCell ref="AG303:AG305"/>
    <mergeCell ref="AG306:AG308"/>
    <mergeCell ref="AG309:AG311"/>
    <mergeCell ref="P288:R288"/>
    <mergeCell ref="AO289:AP289"/>
    <mergeCell ref="AO297:AO339"/>
    <mergeCell ref="AP297:AP299"/>
    <mergeCell ref="AP300:AP302"/>
    <mergeCell ref="AP303:AP305"/>
    <mergeCell ref="AP306:AP308"/>
    <mergeCell ref="AP309:AP311"/>
    <mergeCell ref="AP312:AP315"/>
    <mergeCell ref="V283:V285"/>
    <mergeCell ref="U287:V287"/>
    <mergeCell ref="U289:V289"/>
    <mergeCell ref="AK239:AK241"/>
    <mergeCell ref="AK242:AK244"/>
    <mergeCell ref="AK245:AK247"/>
    <mergeCell ref="AK248:AK250"/>
    <mergeCell ref="AK251:AK253"/>
    <mergeCell ref="W297:W299"/>
    <mergeCell ref="AP254:AP257"/>
    <mergeCell ref="AP258:AP261"/>
    <mergeCell ref="AP262:AP265"/>
    <mergeCell ref="AP266:AP269"/>
    <mergeCell ref="M274:M277"/>
    <mergeCell ref="M278:M281"/>
    <mergeCell ref="M283:M285"/>
    <mergeCell ref="Q320:Q323"/>
    <mergeCell ref="Q324:Q327"/>
    <mergeCell ref="Q328:Q331"/>
    <mergeCell ref="Q332:Q335"/>
    <mergeCell ref="Q336:Q339"/>
    <mergeCell ref="AK336:AK339"/>
    <mergeCell ref="BO251:BO253"/>
    <mergeCell ref="AP328:AP331"/>
    <mergeCell ref="AP332:AP335"/>
    <mergeCell ref="AP336:AP339"/>
    <mergeCell ref="BE254:BE257"/>
    <mergeCell ref="M316:M319"/>
    <mergeCell ref="H312:H315"/>
    <mergeCell ref="M266:M269"/>
    <mergeCell ref="M270:M273"/>
    <mergeCell ref="U228:W228"/>
    <mergeCell ref="Z228:AB228"/>
    <mergeCell ref="AE228:AG228"/>
    <mergeCell ref="AJ228:AL228"/>
    <mergeCell ref="AO228:AQ228"/>
    <mergeCell ref="AT228:AV228"/>
    <mergeCell ref="AY228:BA228"/>
    <mergeCell ref="BD228:BF228"/>
    <mergeCell ref="BI228:BK228"/>
    <mergeCell ref="BA208:BA211"/>
    <mergeCell ref="BA212:BA215"/>
    <mergeCell ref="BA216:BA219"/>
    <mergeCell ref="BA220:BA223"/>
    <mergeCell ref="BA225:BA227"/>
    <mergeCell ref="BF208:BF211"/>
    <mergeCell ref="BF212:BF215"/>
    <mergeCell ref="BF216:BF219"/>
    <mergeCell ref="BF220:BF223"/>
    <mergeCell ref="BF225:BF227"/>
    <mergeCell ref="AL208:AL211"/>
    <mergeCell ref="K231:M231"/>
    <mergeCell ref="M239:M241"/>
    <mergeCell ref="M242:M244"/>
    <mergeCell ref="M245:M247"/>
    <mergeCell ref="M248:M250"/>
    <mergeCell ref="K286:M286"/>
    <mergeCell ref="W225:W227"/>
    <mergeCell ref="M251:M253"/>
    <mergeCell ref="M254:M257"/>
    <mergeCell ref="L248:L250"/>
    <mergeCell ref="AP270:AP273"/>
    <mergeCell ref="AP274:AP277"/>
    <mergeCell ref="AL283:AL285"/>
    <mergeCell ref="W266:W269"/>
    <mergeCell ref="W270:W273"/>
    <mergeCell ref="W274:W277"/>
    <mergeCell ref="W278:W281"/>
    <mergeCell ref="W283:W285"/>
    <mergeCell ref="AB248:AB250"/>
    <mergeCell ref="AB251:AB253"/>
    <mergeCell ref="AB254:AB257"/>
    <mergeCell ref="AB258:AB261"/>
    <mergeCell ref="AO231:AP231"/>
    <mergeCell ref="AO239:AO281"/>
    <mergeCell ref="AP239:AP241"/>
    <mergeCell ref="AG208:AG211"/>
    <mergeCell ref="AP208:AP211"/>
    <mergeCell ref="AP212:AP215"/>
    <mergeCell ref="R254:R257"/>
    <mergeCell ref="R212:R215"/>
    <mergeCell ref="R216:R219"/>
    <mergeCell ref="K297:K339"/>
    <mergeCell ref="AP216:AP219"/>
    <mergeCell ref="AP220:AP223"/>
    <mergeCell ref="AP225:AP227"/>
    <mergeCell ref="AG316:AG319"/>
    <mergeCell ref="AG320:AG323"/>
    <mergeCell ref="AG324:AG327"/>
    <mergeCell ref="AG328:AG331"/>
    <mergeCell ref="AJ287:AK287"/>
    <mergeCell ref="AJ289:AK289"/>
    <mergeCell ref="M258:M261"/>
    <mergeCell ref="M262:M265"/>
    <mergeCell ref="AQ309:AQ311"/>
    <mergeCell ref="AQ312:AQ315"/>
    <mergeCell ref="AQ316:AQ319"/>
    <mergeCell ref="AQ320:AQ323"/>
    <mergeCell ref="AQ324:AQ327"/>
    <mergeCell ref="AQ328:AQ331"/>
    <mergeCell ref="AQ332:AQ335"/>
    <mergeCell ref="AV297:AV299"/>
    <mergeCell ref="AV300:AV302"/>
    <mergeCell ref="AV303:AV305"/>
    <mergeCell ref="AP320:AP323"/>
    <mergeCell ref="AP324:AP327"/>
    <mergeCell ref="AU278:AU281"/>
    <mergeCell ref="AT287:AU287"/>
    <mergeCell ref="AT289:AU289"/>
    <mergeCell ref="AT297:AT339"/>
    <mergeCell ref="AU297:AU299"/>
    <mergeCell ref="AU300:AU302"/>
    <mergeCell ref="AU303:AU305"/>
    <mergeCell ref="P231:Q231"/>
    <mergeCell ref="P239:P281"/>
    <mergeCell ref="Q239:Q241"/>
    <mergeCell ref="Q242:Q244"/>
    <mergeCell ref="Q245:Q247"/>
    <mergeCell ref="Q248:Q250"/>
    <mergeCell ref="Q251:Q253"/>
    <mergeCell ref="Q254:Q257"/>
    <mergeCell ref="Q258:Q261"/>
    <mergeCell ref="AB297:AB299"/>
    <mergeCell ref="AB300:AB302"/>
    <mergeCell ref="AU336:AU339"/>
    <mergeCell ref="R258:R261"/>
    <mergeCell ref="R262:R265"/>
    <mergeCell ref="AG266:AG269"/>
    <mergeCell ref="AG270:AG273"/>
    <mergeCell ref="AG274:AG277"/>
    <mergeCell ref="AG278:AG281"/>
    <mergeCell ref="AU262:AU265"/>
    <mergeCell ref="AF328:AF331"/>
    <mergeCell ref="AF332:AF335"/>
    <mergeCell ref="AF336:AF339"/>
    <mergeCell ref="R266:R269"/>
    <mergeCell ref="R270:R273"/>
    <mergeCell ref="R274:R277"/>
    <mergeCell ref="R278:R281"/>
    <mergeCell ref="R283:R285"/>
    <mergeCell ref="R297:R299"/>
    <mergeCell ref="R300:R302"/>
    <mergeCell ref="AU266:AU269"/>
    <mergeCell ref="AG248:AG250"/>
    <mergeCell ref="AG251:AG253"/>
    <mergeCell ref="AG254:AG257"/>
    <mergeCell ref="AG258:AG261"/>
    <mergeCell ref="AB328:AB331"/>
    <mergeCell ref="AB332:AB335"/>
    <mergeCell ref="AB336:AB339"/>
    <mergeCell ref="AV306:AV308"/>
    <mergeCell ref="AV309:AV311"/>
    <mergeCell ref="AV312:AV315"/>
    <mergeCell ref="AV316:AV319"/>
    <mergeCell ref="AV320:AV323"/>
    <mergeCell ref="AV324:AV327"/>
    <mergeCell ref="R225:R227"/>
    <mergeCell ref="P228:R228"/>
    <mergeCell ref="R239:R241"/>
    <mergeCell ref="R242:R244"/>
    <mergeCell ref="R245:R247"/>
    <mergeCell ref="R303:R305"/>
    <mergeCell ref="R306:R308"/>
    <mergeCell ref="R248:R250"/>
    <mergeCell ref="R251:R253"/>
    <mergeCell ref="AU245:AU247"/>
    <mergeCell ref="AU248:AU250"/>
    <mergeCell ref="BO300:BO302"/>
    <mergeCell ref="BO303:BO305"/>
    <mergeCell ref="BO306:BO308"/>
    <mergeCell ref="BO309:BO311"/>
    <mergeCell ref="AA303:AA305"/>
    <mergeCell ref="AA306:AA308"/>
    <mergeCell ref="AA309:AA311"/>
    <mergeCell ref="AA312:AA315"/>
    <mergeCell ref="AA316:AA319"/>
    <mergeCell ref="AA320:AA323"/>
    <mergeCell ref="AU306:AU308"/>
    <mergeCell ref="AU309:AU311"/>
    <mergeCell ref="AU312:AU315"/>
    <mergeCell ref="AA324:AA327"/>
    <mergeCell ref="AA328:AA331"/>
    <mergeCell ref="AA332:AA335"/>
    <mergeCell ref="AA336:AA339"/>
    <mergeCell ref="AA480:AA482"/>
    <mergeCell ref="AA483:AA485"/>
    <mergeCell ref="AA486:AA489"/>
    <mergeCell ref="AA490:AA493"/>
    <mergeCell ref="AA494:AA497"/>
    <mergeCell ref="AB239:AB241"/>
    <mergeCell ref="AB242:AB244"/>
    <mergeCell ref="AL248:AL250"/>
    <mergeCell ref="BE283:BE285"/>
    <mergeCell ref="AU283:AU285"/>
    <mergeCell ref="BE245:BE247"/>
    <mergeCell ref="BE248:BE250"/>
    <mergeCell ref="BE251:BE253"/>
    <mergeCell ref="BA341:BA343"/>
    <mergeCell ref="BF306:BF308"/>
    <mergeCell ref="BF309:BF311"/>
    <mergeCell ref="BF312:BF315"/>
    <mergeCell ref="BF316:BF319"/>
    <mergeCell ref="BF320:BF323"/>
    <mergeCell ref="BF324:BF327"/>
    <mergeCell ref="BF328:BF331"/>
    <mergeCell ref="AA258:AA261"/>
    <mergeCell ref="AA262:AA265"/>
    <mergeCell ref="AA266:AA269"/>
    <mergeCell ref="AA270:AA273"/>
    <mergeCell ref="AA274:AA277"/>
    <mergeCell ref="AA278:AA281"/>
    <mergeCell ref="AK283:AK285"/>
    <mergeCell ref="AZ316:AZ319"/>
    <mergeCell ref="AZ320:AZ323"/>
    <mergeCell ref="AZ324:AZ327"/>
    <mergeCell ref="AZ328:AZ331"/>
    <mergeCell ref="AZ332:AZ335"/>
    <mergeCell ref="AZ336:AZ339"/>
    <mergeCell ref="AZ341:AZ343"/>
    <mergeCell ref="AG262:AG265"/>
    <mergeCell ref="AA498:AA501"/>
    <mergeCell ref="AA502:AA505"/>
    <mergeCell ref="AA506:AA509"/>
    <mergeCell ref="AA510:AA513"/>
    <mergeCell ref="AA300:AA302"/>
    <mergeCell ref="U402:W402"/>
    <mergeCell ref="W457:W459"/>
    <mergeCell ref="U346:W346"/>
    <mergeCell ref="AJ461:AK461"/>
    <mergeCell ref="AJ463:AK463"/>
    <mergeCell ref="AJ471:AJ513"/>
    <mergeCell ref="AK471:AK473"/>
    <mergeCell ref="AK477:AK479"/>
    <mergeCell ref="AA422:AA424"/>
    <mergeCell ref="BO416:BO418"/>
    <mergeCell ref="BK316:BK319"/>
    <mergeCell ref="BK320:BK323"/>
    <mergeCell ref="BK324:BK327"/>
    <mergeCell ref="BK328:BK331"/>
    <mergeCell ref="BK332:BK335"/>
    <mergeCell ref="AZ452:AZ455"/>
    <mergeCell ref="AZ457:AZ459"/>
    <mergeCell ref="BI404:BK404"/>
    <mergeCell ref="AB320:AB323"/>
    <mergeCell ref="AB324:AB327"/>
    <mergeCell ref="BN297:BN339"/>
    <mergeCell ref="BO312:BO315"/>
    <mergeCell ref="BO316:BO319"/>
    <mergeCell ref="BO320:BO323"/>
    <mergeCell ref="V422:V424"/>
    <mergeCell ref="V425:V427"/>
    <mergeCell ref="V428:V431"/>
    <mergeCell ref="V506:V509"/>
    <mergeCell ref="V510:V513"/>
    <mergeCell ref="W374:W377"/>
    <mergeCell ref="W378:W381"/>
    <mergeCell ref="W382:W385"/>
    <mergeCell ref="W386:W389"/>
    <mergeCell ref="W390:W393"/>
    <mergeCell ref="U355:U397"/>
    <mergeCell ref="AP399:AP401"/>
    <mergeCell ref="AO403:AP403"/>
    <mergeCell ref="W394:W397"/>
    <mergeCell ref="W399:W401"/>
    <mergeCell ref="AA367:AA369"/>
    <mergeCell ref="AA370:AA373"/>
    <mergeCell ref="BF336:BF339"/>
    <mergeCell ref="BK306:BK308"/>
    <mergeCell ref="BK309:BK311"/>
    <mergeCell ref="BK312:BK315"/>
    <mergeCell ref="AZ303:AZ305"/>
    <mergeCell ref="AZ306:AZ308"/>
    <mergeCell ref="AZ309:AZ311"/>
    <mergeCell ref="AZ312:AZ315"/>
    <mergeCell ref="BI344:BK344"/>
    <mergeCell ref="BA306:BA308"/>
    <mergeCell ref="BA309:BA311"/>
    <mergeCell ref="BA312:BA315"/>
    <mergeCell ref="BA316:BA319"/>
    <mergeCell ref="BA320:BA323"/>
    <mergeCell ref="BA324:BA327"/>
    <mergeCell ref="BA328:BA331"/>
    <mergeCell ref="BA332:BA335"/>
    <mergeCell ref="BA336:BA339"/>
    <mergeCell ref="AF471:AF473"/>
    <mergeCell ref="L358:L360"/>
    <mergeCell ref="P519:Q519"/>
    <mergeCell ref="R538:R540"/>
    <mergeCell ref="R541:R543"/>
    <mergeCell ref="P529:P571"/>
    <mergeCell ref="Q529:Q531"/>
    <mergeCell ref="Q532:Q534"/>
    <mergeCell ref="Q535:Q537"/>
    <mergeCell ref="Q538:Q540"/>
    <mergeCell ref="K405:M405"/>
    <mergeCell ref="M413:M415"/>
    <mergeCell ref="AA428:AA431"/>
    <mergeCell ref="AA432:AA435"/>
    <mergeCell ref="AA436:AA439"/>
    <mergeCell ref="AA440:AA443"/>
    <mergeCell ref="M510:M513"/>
    <mergeCell ref="M515:M517"/>
    <mergeCell ref="R568:R571"/>
    <mergeCell ref="R573:R575"/>
    <mergeCell ref="AE519:AF519"/>
    <mergeCell ref="AJ519:AK519"/>
    <mergeCell ref="V432:V435"/>
    <mergeCell ref="V436:V439"/>
    <mergeCell ref="V440:V443"/>
    <mergeCell ref="V444:V447"/>
    <mergeCell ref="V448:V451"/>
    <mergeCell ref="V452:V455"/>
    <mergeCell ref="V416:V418"/>
    <mergeCell ref="V419:V421"/>
    <mergeCell ref="P521:Q521"/>
    <mergeCell ref="AF425:AF427"/>
    <mergeCell ref="BF378:BF381"/>
    <mergeCell ref="BF382:BF385"/>
    <mergeCell ref="BF386:BF389"/>
    <mergeCell ref="BF390:BF393"/>
    <mergeCell ref="BF394:BF397"/>
    <mergeCell ref="AV552:AV555"/>
    <mergeCell ref="AV556:AV559"/>
    <mergeCell ref="AV560:AV563"/>
    <mergeCell ref="AV564:AV567"/>
    <mergeCell ref="AV568:AV571"/>
    <mergeCell ref="R448:R451"/>
    <mergeCell ref="R452:R455"/>
    <mergeCell ref="R457:R459"/>
    <mergeCell ref="R471:R473"/>
    <mergeCell ref="W428:W431"/>
    <mergeCell ref="W432:W435"/>
    <mergeCell ref="K521:M521"/>
    <mergeCell ref="Q515:Q517"/>
    <mergeCell ref="K403:L403"/>
    <mergeCell ref="L378:L381"/>
    <mergeCell ref="AG378:AG381"/>
    <mergeCell ref="AG382:AG385"/>
    <mergeCell ref="AG386:AG389"/>
    <mergeCell ref="AG390:AG393"/>
    <mergeCell ref="AG394:AG397"/>
    <mergeCell ref="L471:L473"/>
    <mergeCell ref="Q498:Q501"/>
    <mergeCell ref="Q502:Q505"/>
    <mergeCell ref="Q506:Q509"/>
    <mergeCell ref="Q510:Q513"/>
    <mergeCell ref="Q490:Q493"/>
    <mergeCell ref="Q494:Q497"/>
    <mergeCell ref="BF529:BF531"/>
    <mergeCell ref="M552:M555"/>
    <mergeCell ref="M556:M559"/>
    <mergeCell ref="M560:M563"/>
    <mergeCell ref="M564:M567"/>
    <mergeCell ref="M568:M571"/>
    <mergeCell ref="K577:L577"/>
    <mergeCell ref="K579:M579"/>
    <mergeCell ref="K576:M576"/>
    <mergeCell ref="Z577:AA577"/>
    <mergeCell ref="Z579:AA579"/>
    <mergeCell ref="AK573:AK575"/>
    <mergeCell ref="AJ577:AK577"/>
    <mergeCell ref="AJ579:AK579"/>
    <mergeCell ref="M573:M575"/>
    <mergeCell ref="L552:L555"/>
    <mergeCell ref="L556:L559"/>
    <mergeCell ref="L560:L563"/>
    <mergeCell ref="L544:L547"/>
    <mergeCell ref="L548:L551"/>
    <mergeCell ref="L529:L531"/>
    <mergeCell ref="L532:L534"/>
    <mergeCell ref="L535:L537"/>
    <mergeCell ref="L538:L540"/>
    <mergeCell ref="M529:M531"/>
    <mergeCell ref="M532:M534"/>
    <mergeCell ref="M535:M537"/>
    <mergeCell ref="M538:M540"/>
    <mergeCell ref="M541:M543"/>
    <mergeCell ref="M544:M547"/>
    <mergeCell ref="M548:M551"/>
    <mergeCell ref="Z471:Z513"/>
    <mergeCell ref="Q361:Q363"/>
    <mergeCell ref="Q364:Q366"/>
    <mergeCell ref="Q367:Q369"/>
    <mergeCell ref="Q370:Q373"/>
    <mergeCell ref="Q374:Q377"/>
    <mergeCell ref="M474:M476"/>
    <mergeCell ref="M477:M479"/>
    <mergeCell ref="M480:M482"/>
    <mergeCell ref="M483:M485"/>
    <mergeCell ref="AB494:AB497"/>
    <mergeCell ref="AB498:AB501"/>
    <mergeCell ref="AB502:AB505"/>
    <mergeCell ref="AB506:AB509"/>
    <mergeCell ref="AB510:AB513"/>
    <mergeCell ref="AB515:AB517"/>
    <mergeCell ref="AF515:AF517"/>
    <mergeCell ref="AA515:AA517"/>
    <mergeCell ref="AK474:AK476"/>
    <mergeCell ref="AG486:AG489"/>
    <mergeCell ref="AG490:AG493"/>
    <mergeCell ref="AG494:AG497"/>
    <mergeCell ref="M486:M489"/>
    <mergeCell ref="M490:M493"/>
    <mergeCell ref="M494:M497"/>
    <mergeCell ref="M498:M501"/>
    <mergeCell ref="Q564:Q567"/>
    <mergeCell ref="Q568:Q571"/>
    <mergeCell ref="W477:W479"/>
    <mergeCell ref="W480:W482"/>
    <mergeCell ref="AF510:AF513"/>
    <mergeCell ref="AB490:AB493"/>
    <mergeCell ref="AE471:AE513"/>
    <mergeCell ref="Q573:Q575"/>
    <mergeCell ref="V573:V575"/>
    <mergeCell ref="P577:Q577"/>
    <mergeCell ref="U577:V577"/>
    <mergeCell ref="AA573:AA575"/>
    <mergeCell ref="AV573:AV575"/>
    <mergeCell ref="AZ573:AZ575"/>
    <mergeCell ref="AY577:AZ577"/>
    <mergeCell ref="AY579:AZ579"/>
    <mergeCell ref="BD529:BD571"/>
    <mergeCell ref="BE529:BE531"/>
    <mergeCell ref="BE532:BE534"/>
    <mergeCell ref="BE535:BE537"/>
    <mergeCell ref="R556:R559"/>
    <mergeCell ref="R560:R563"/>
    <mergeCell ref="R564:R567"/>
    <mergeCell ref="Z576:AB576"/>
    <mergeCell ref="AE576:AG576"/>
    <mergeCell ref="AP538:AP540"/>
    <mergeCell ref="AP541:AP543"/>
    <mergeCell ref="AP544:AP547"/>
    <mergeCell ref="AP548:AP551"/>
    <mergeCell ref="AP552:AP555"/>
    <mergeCell ref="AP556:AP559"/>
    <mergeCell ref="AP560:AP563"/>
    <mergeCell ref="AG529:AG531"/>
    <mergeCell ref="AG532:AG534"/>
    <mergeCell ref="BE538:BE540"/>
    <mergeCell ref="BE541:BE543"/>
    <mergeCell ref="BE544:BE547"/>
    <mergeCell ref="AL538:AL540"/>
    <mergeCell ref="AG541:AG543"/>
    <mergeCell ref="AG544:AG547"/>
    <mergeCell ref="AG548:AG551"/>
    <mergeCell ref="AG552:AG555"/>
    <mergeCell ref="AG556:AG559"/>
    <mergeCell ref="AG560:AG563"/>
    <mergeCell ref="AG564:AG567"/>
    <mergeCell ref="P576:R576"/>
    <mergeCell ref="U576:W576"/>
    <mergeCell ref="AL541:AL543"/>
    <mergeCell ref="AL544:AL547"/>
    <mergeCell ref="AL548:AL551"/>
    <mergeCell ref="AL552:AL555"/>
    <mergeCell ref="AL556:AL559"/>
    <mergeCell ref="AJ529:AJ571"/>
    <mergeCell ref="AK529:AK531"/>
    <mergeCell ref="AK556:AK559"/>
    <mergeCell ref="AK560:AK563"/>
    <mergeCell ref="Q544:Q547"/>
    <mergeCell ref="Q548:Q551"/>
    <mergeCell ref="Q552:Q555"/>
    <mergeCell ref="Q556:Q559"/>
    <mergeCell ref="V564:V567"/>
    <mergeCell ref="CA22:CA25"/>
    <mergeCell ref="CA26:CA29"/>
    <mergeCell ref="CA30:CA33"/>
    <mergeCell ref="CA34:CA37"/>
    <mergeCell ref="CA38:CA41"/>
    <mergeCell ref="CA42:CA45"/>
    <mergeCell ref="CA46:CA49"/>
    <mergeCell ref="CA129:CA131"/>
    <mergeCell ref="CA51:CA53"/>
    <mergeCell ref="CA65:CA67"/>
    <mergeCell ref="CA68:CA70"/>
    <mergeCell ref="CA71:CA73"/>
    <mergeCell ref="CA74:CA76"/>
    <mergeCell ref="CA77:CA79"/>
    <mergeCell ref="CC187:CC189"/>
    <mergeCell ref="CC193:CC195"/>
    <mergeCell ref="CA200:CA203"/>
    <mergeCell ref="CA1:CC5"/>
    <mergeCell ref="CC65:CC67"/>
    <mergeCell ref="CC68:CC70"/>
    <mergeCell ref="CC71:CC73"/>
    <mergeCell ref="CC74:CC76"/>
    <mergeCell ref="CC77:CC79"/>
    <mergeCell ref="CA80:CA83"/>
    <mergeCell ref="CA84:CA87"/>
    <mergeCell ref="CA88:CA91"/>
    <mergeCell ref="CA92:CA95"/>
    <mergeCell ref="CA96:CA99"/>
    <mergeCell ref="CA100:CA103"/>
    <mergeCell ref="CA104:CA107"/>
    <mergeCell ref="CA123:CA125"/>
    <mergeCell ref="CC123:CC125"/>
    <mergeCell ref="CA126:CA128"/>
    <mergeCell ref="CC126:CC128"/>
    <mergeCell ref="CA7:CA9"/>
    <mergeCell ref="CA10:CA12"/>
    <mergeCell ref="CA13:CA15"/>
    <mergeCell ref="CA16:CA18"/>
    <mergeCell ref="CA19:CA21"/>
    <mergeCell ref="CB56:CB57"/>
    <mergeCell ref="CC56:CC57"/>
    <mergeCell ref="CC114:CC115"/>
    <mergeCell ref="CB129:CB131"/>
    <mergeCell ref="CB132:CB134"/>
    <mergeCell ref="CB135:CB137"/>
    <mergeCell ref="CB138:CB141"/>
    <mergeCell ref="CB142:CB145"/>
    <mergeCell ref="CB146:CB149"/>
    <mergeCell ref="CB150:CB153"/>
    <mergeCell ref="CA132:CA134"/>
    <mergeCell ref="CB154:CB157"/>
    <mergeCell ref="CB158:CB161"/>
    <mergeCell ref="CB162:CB165"/>
    <mergeCell ref="CB167:CB169"/>
    <mergeCell ref="CB181:CB183"/>
    <mergeCell ref="CC132:CC134"/>
    <mergeCell ref="CA135:CA137"/>
    <mergeCell ref="CC135:CC137"/>
    <mergeCell ref="CA138:CA141"/>
    <mergeCell ref="CA142:CA145"/>
    <mergeCell ref="CC22:CC25"/>
    <mergeCell ref="CA109:CA111"/>
    <mergeCell ref="CA167:CA169"/>
    <mergeCell ref="CA193:CA195"/>
    <mergeCell ref="CC242:CC244"/>
    <mergeCell ref="CA245:CA247"/>
    <mergeCell ref="AK480:AK482"/>
    <mergeCell ref="AK483:AK485"/>
    <mergeCell ref="AK486:AK489"/>
    <mergeCell ref="AK490:AK493"/>
    <mergeCell ref="AK494:AK497"/>
    <mergeCell ref="CC245:CC247"/>
    <mergeCell ref="CA242:CA244"/>
    <mergeCell ref="BO529:BO531"/>
    <mergeCell ref="BO532:BO534"/>
    <mergeCell ref="BO535:BO537"/>
    <mergeCell ref="BO538:BO540"/>
    <mergeCell ref="CC239:CC241"/>
    <mergeCell ref="CC309:CC311"/>
    <mergeCell ref="CC190:CC192"/>
    <mergeCell ref="R361:R363"/>
    <mergeCell ref="R364:R366"/>
    <mergeCell ref="CC181:CC183"/>
    <mergeCell ref="CA184:CA186"/>
    <mergeCell ref="CC184:CC186"/>
    <mergeCell ref="CB184:CB186"/>
    <mergeCell ref="CB187:CB189"/>
    <mergeCell ref="CB190:CB192"/>
    <mergeCell ref="CB193:CB195"/>
    <mergeCell ref="CB196:CB199"/>
    <mergeCell ref="CA146:CA149"/>
    <mergeCell ref="CA150:CA153"/>
    <mergeCell ref="CA154:CA157"/>
    <mergeCell ref="CA158:CA161"/>
    <mergeCell ref="CA162:CA165"/>
    <mergeCell ref="CA181:CA183"/>
    <mergeCell ref="CB303:CB305"/>
    <mergeCell ref="CB306:CB308"/>
    <mergeCell ref="CB309:CB311"/>
    <mergeCell ref="CB312:CB315"/>
    <mergeCell ref="CA225:CA227"/>
    <mergeCell ref="CA254:CA257"/>
    <mergeCell ref="CA258:CA261"/>
    <mergeCell ref="CA262:CA265"/>
    <mergeCell ref="CA266:CA269"/>
    <mergeCell ref="CA270:CA273"/>
    <mergeCell ref="CA274:CA277"/>
    <mergeCell ref="CA278:CA281"/>
    <mergeCell ref="AF370:AF373"/>
    <mergeCell ref="AF374:AF377"/>
    <mergeCell ref="AF378:AF381"/>
    <mergeCell ref="AF382:AF385"/>
    <mergeCell ref="AF386:AF389"/>
    <mergeCell ref="AF390:AF393"/>
    <mergeCell ref="AF394:AF397"/>
    <mergeCell ref="AE403:AF403"/>
    <mergeCell ref="AE405:AF405"/>
    <mergeCell ref="AE413:AE455"/>
    <mergeCell ref="AF413:AF415"/>
    <mergeCell ref="AA444:AA447"/>
    <mergeCell ref="AA448:AA451"/>
    <mergeCell ref="AA452:AA455"/>
    <mergeCell ref="AF361:AF363"/>
    <mergeCell ref="R532:R534"/>
    <mergeCell ref="CB300:CB302"/>
    <mergeCell ref="CA187:CA189"/>
    <mergeCell ref="CA204:CA207"/>
    <mergeCell ref="CA208:CA211"/>
    <mergeCell ref="CA216:CA219"/>
    <mergeCell ref="CA220:CA223"/>
    <mergeCell ref="U463:V463"/>
    <mergeCell ref="U471:U513"/>
    <mergeCell ref="V471:V473"/>
    <mergeCell ref="V474:V476"/>
    <mergeCell ref="V477:V479"/>
    <mergeCell ref="V480:V482"/>
    <mergeCell ref="V483:V485"/>
    <mergeCell ref="V486:V489"/>
    <mergeCell ref="V490:V493"/>
    <mergeCell ref="L474:L476"/>
    <mergeCell ref="L477:L479"/>
    <mergeCell ref="L480:L482"/>
    <mergeCell ref="L483:L485"/>
    <mergeCell ref="L486:L489"/>
    <mergeCell ref="BO494:BO497"/>
    <mergeCell ref="L413:L415"/>
    <mergeCell ref="L416:L418"/>
    <mergeCell ref="CA506:CA509"/>
    <mergeCell ref="CA510:CA513"/>
    <mergeCell ref="CB506:CB509"/>
    <mergeCell ref="CB510:CB513"/>
    <mergeCell ref="W364:W366"/>
    <mergeCell ref="W367:W369"/>
    <mergeCell ref="W370:W373"/>
    <mergeCell ref="W416:W418"/>
    <mergeCell ref="W419:W421"/>
    <mergeCell ref="W422:W424"/>
    <mergeCell ref="W425:W427"/>
    <mergeCell ref="CB239:CB241"/>
    <mergeCell ref="CB242:CB244"/>
    <mergeCell ref="CB245:CB247"/>
    <mergeCell ref="AA471:AA473"/>
    <mergeCell ref="AA474:AA476"/>
    <mergeCell ref="AA477:AA479"/>
    <mergeCell ref="BN461:BO461"/>
    <mergeCell ref="BO422:BO424"/>
    <mergeCell ref="BO425:BO427"/>
    <mergeCell ref="R474:R476"/>
    <mergeCell ref="R477:R479"/>
    <mergeCell ref="R480:R482"/>
    <mergeCell ref="CA239:CA241"/>
    <mergeCell ref="CA309:CA311"/>
    <mergeCell ref="CA283:CA285"/>
    <mergeCell ref="CA358:CA360"/>
    <mergeCell ref="CA312:CA315"/>
    <mergeCell ref="CA316:CA319"/>
    <mergeCell ref="CA320:CA323"/>
    <mergeCell ref="CA324:CA327"/>
    <mergeCell ref="CA328:CA331"/>
    <mergeCell ref="CA332:CA335"/>
    <mergeCell ref="CA336:CA339"/>
    <mergeCell ref="AV510:AV513"/>
    <mergeCell ref="AF364:AF366"/>
    <mergeCell ref="AF367:AF369"/>
    <mergeCell ref="AV494:AV497"/>
    <mergeCell ref="BY316:BY319"/>
    <mergeCell ref="BY320:BY323"/>
    <mergeCell ref="Q355:Q357"/>
    <mergeCell ref="Z347:AA347"/>
    <mergeCell ref="AA355:AA357"/>
    <mergeCell ref="AA364:AA366"/>
    <mergeCell ref="L355:L357"/>
    <mergeCell ref="K518:M518"/>
    <mergeCell ref="W413:W415"/>
    <mergeCell ref="CA190:CA192"/>
    <mergeCell ref="M506:M509"/>
    <mergeCell ref="L367:L369"/>
    <mergeCell ref="L370:L373"/>
    <mergeCell ref="L374:L377"/>
    <mergeCell ref="G336:G339"/>
    <mergeCell ref="H336:H339"/>
    <mergeCell ref="H341:H343"/>
    <mergeCell ref="H355:H357"/>
    <mergeCell ref="H358:H360"/>
    <mergeCell ref="H361:H363"/>
    <mergeCell ref="H364:H366"/>
    <mergeCell ref="H367:H369"/>
    <mergeCell ref="P345:Q345"/>
    <mergeCell ref="P347:Q347"/>
    <mergeCell ref="P355:P397"/>
    <mergeCell ref="BO390:BO393"/>
    <mergeCell ref="BO394:BO397"/>
    <mergeCell ref="BO341:BO343"/>
    <mergeCell ref="BN345:BO345"/>
    <mergeCell ref="CA361:CA363"/>
    <mergeCell ref="BF341:BF343"/>
    <mergeCell ref="BF370:BF373"/>
    <mergeCell ref="BF374:BF377"/>
    <mergeCell ref="L341:L343"/>
    <mergeCell ref="K345:L345"/>
    <mergeCell ref="BO370:BO373"/>
    <mergeCell ref="R312:R315"/>
    <mergeCell ref="R316:R319"/>
    <mergeCell ref="R320:R323"/>
    <mergeCell ref="R324:R327"/>
    <mergeCell ref="R328:R331"/>
    <mergeCell ref="G341:G343"/>
    <mergeCell ref="F345:G345"/>
    <mergeCell ref="G386:G389"/>
    <mergeCell ref="AQ336:AQ339"/>
    <mergeCell ref="AG355:AG357"/>
    <mergeCell ref="AG358:AG360"/>
    <mergeCell ref="AG361:AG363"/>
    <mergeCell ref="W328:W331"/>
    <mergeCell ref="W332:W335"/>
    <mergeCell ref="W336:W339"/>
    <mergeCell ref="W341:W343"/>
    <mergeCell ref="AG332:AG335"/>
    <mergeCell ref="AG336:AG339"/>
    <mergeCell ref="AG341:AG343"/>
    <mergeCell ref="BK355:BK357"/>
    <mergeCell ref="BK358:BK360"/>
    <mergeCell ref="BK361:BK363"/>
    <mergeCell ref="BK364:BK366"/>
    <mergeCell ref="BK367:BK369"/>
    <mergeCell ref="BK370:BK373"/>
    <mergeCell ref="BK374:BK377"/>
    <mergeCell ref="BK378:BK381"/>
    <mergeCell ref="BK382:BK385"/>
    <mergeCell ref="BK386:BK389"/>
    <mergeCell ref="BK390:BK393"/>
    <mergeCell ref="BK394:BK397"/>
    <mergeCell ref="Q341:Q343"/>
    <mergeCell ref="AA341:AA343"/>
    <mergeCell ref="Z345:AA345"/>
    <mergeCell ref="CA212:CA215"/>
    <mergeCell ref="CC358:CC360"/>
    <mergeCell ref="CA477:CA479"/>
    <mergeCell ref="CB494:CB497"/>
    <mergeCell ref="CB498:CB501"/>
    <mergeCell ref="CB502:CB505"/>
    <mergeCell ref="G425:G427"/>
    <mergeCell ref="G428:G431"/>
    <mergeCell ref="G432:G435"/>
    <mergeCell ref="G436:G439"/>
    <mergeCell ref="G440:G443"/>
    <mergeCell ref="G444:G447"/>
    <mergeCell ref="G448:G451"/>
    <mergeCell ref="G452:G455"/>
    <mergeCell ref="G457:G459"/>
    <mergeCell ref="BO428:BO431"/>
    <mergeCell ref="BO432:BO435"/>
    <mergeCell ref="BO419:BO421"/>
    <mergeCell ref="BO436:BO439"/>
    <mergeCell ref="BO440:BO443"/>
    <mergeCell ref="BO444:BO447"/>
    <mergeCell ref="H444:H447"/>
    <mergeCell ref="H448:H451"/>
    <mergeCell ref="V494:V497"/>
    <mergeCell ref="V498:V501"/>
    <mergeCell ref="V502:V505"/>
    <mergeCell ref="R483:R485"/>
    <mergeCell ref="R486:R489"/>
    <mergeCell ref="R490:R493"/>
    <mergeCell ref="R494:R497"/>
    <mergeCell ref="R498:R501"/>
    <mergeCell ref="R502:R505"/>
    <mergeCell ref="M502:M505"/>
    <mergeCell ref="BO448:BO451"/>
    <mergeCell ref="BO452:BO455"/>
    <mergeCell ref="BO457:BO459"/>
    <mergeCell ref="G399:G401"/>
    <mergeCell ref="F403:G403"/>
    <mergeCell ref="AG364:AG366"/>
    <mergeCell ref="AG367:AG369"/>
    <mergeCell ref="AG370:AG373"/>
    <mergeCell ref="AG374:AG377"/>
    <mergeCell ref="AL358:AL360"/>
    <mergeCell ref="CB382:CB385"/>
    <mergeCell ref="CB386:CB389"/>
    <mergeCell ref="CB390:CB393"/>
    <mergeCell ref="CB394:CB397"/>
    <mergeCell ref="CB399:CB401"/>
    <mergeCell ref="CB413:CB415"/>
    <mergeCell ref="CB448:CB451"/>
    <mergeCell ref="CB452:CB455"/>
    <mergeCell ref="CB457:CB459"/>
    <mergeCell ref="CB471:CB473"/>
    <mergeCell ref="CB474:CB476"/>
    <mergeCell ref="CC361:CC363"/>
    <mergeCell ref="CA364:CA366"/>
    <mergeCell ref="CC364:CC366"/>
    <mergeCell ref="CA367:CA369"/>
    <mergeCell ref="CC367:CC369"/>
    <mergeCell ref="CA370:CA373"/>
    <mergeCell ref="Q358:Q360"/>
    <mergeCell ref="W436:W439"/>
    <mergeCell ref="L361:L363"/>
    <mergeCell ref="L364:L366"/>
    <mergeCell ref="Z355:Z397"/>
    <mergeCell ref="CC355:CC357"/>
    <mergeCell ref="CA480:CA482"/>
    <mergeCell ref="CC480:CC482"/>
    <mergeCell ref="CA483:CA485"/>
    <mergeCell ref="CC483:CC485"/>
    <mergeCell ref="AL355:AL357"/>
    <mergeCell ref="AL361:AL363"/>
    <mergeCell ref="AL364:AL366"/>
    <mergeCell ref="AL367:AL369"/>
    <mergeCell ref="AL370:AL373"/>
    <mergeCell ref="AL374:AL377"/>
    <mergeCell ref="AQ341:AQ343"/>
    <mergeCell ref="AK355:AK357"/>
    <mergeCell ref="AK358:AK360"/>
    <mergeCell ref="AK361:AK363"/>
    <mergeCell ref="AK364:AK366"/>
    <mergeCell ref="AK367:AK369"/>
    <mergeCell ref="AK370:AK373"/>
    <mergeCell ref="AK374:AK377"/>
    <mergeCell ref="AP341:AP343"/>
    <mergeCell ref="AO345:AP345"/>
    <mergeCell ref="AO347:AP347"/>
    <mergeCell ref="AP361:AP363"/>
    <mergeCell ref="AP364:AP366"/>
    <mergeCell ref="AP367:AP369"/>
    <mergeCell ref="AP370:AP373"/>
    <mergeCell ref="AP374:AP377"/>
    <mergeCell ref="AP378:AP381"/>
    <mergeCell ref="AP382:AP385"/>
    <mergeCell ref="BO386:BO389"/>
    <mergeCell ref="CA419:CA421"/>
    <mergeCell ref="CC419:CC421"/>
    <mergeCell ref="CA422:CA424"/>
    <mergeCell ref="CC422:CC424"/>
    <mergeCell ref="AQ361:AQ363"/>
    <mergeCell ref="AQ364:AQ366"/>
    <mergeCell ref="AQ367:AQ369"/>
    <mergeCell ref="AQ370:AQ373"/>
    <mergeCell ref="AQ374:AQ377"/>
    <mergeCell ref="AQ378:AQ381"/>
    <mergeCell ref="AQ382:AQ385"/>
    <mergeCell ref="AQ386:AQ389"/>
    <mergeCell ref="AQ390:AQ393"/>
    <mergeCell ref="AQ394:AQ397"/>
    <mergeCell ref="AQ399:AQ401"/>
    <mergeCell ref="AV355:AV357"/>
    <mergeCell ref="AV358:AV360"/>
    <mergeCell ref="AV361:AV363"/>
    <mergeCell ref="AV364:AV366"/>
    <mergeCell ref="AV367:AV369"/>
    <mergeCell ref="AV370:AV373"/>
    <mergeCell ref="AV374:AV377"/>
    <mergeCell ref="AV378:AV381"/>
    <mergeCell ref="AV382:AV385"/>
    <mergeCell ref="AL378:AL381"/>
    <mergeCell ref="AL382:AL385"/>
    <mergeCell ref="AL386:AL389"/>
    <mergeCell ref="AK378:AK381"/>
    <mergeCell ref="AK382:AK385"/>
    <mergeCell ref="CA355:CA357"/>
    <mergeCell ref="CA341:CA343"/>
    <mergeCell ref="CB477:CB479"/>
    <mergeCell ref="CB480:CB482"/>
    <mergeCell ref="CB483:CB485"/>
    <mergeCell ref="CA515:CA517"/>
    <mergeCell ref="CA474:CA476"/>
    <mergeCell ref="CA457:CA459"/>
    <mergeCell ref="R506:R509"/>
    <mergeCell ref="R510:R513"/>
    <mergeCell ref="R515:R517"/>
    <mergeCell ref="R529:R531"/>
    <mergeCell ref="R374:R377"/>
    <mergeCell ref="R378:R381"/>
    <mergeCell ref="R382:R385"/>
    <mergeCell ref="R386:R389"/>
    <mergeCell ref="R390:R393"/>
    <mergeCell ref="R394:R397"/>
    <mergeCell ref="R399:R401"/>
    <mergeCell ref="R413:R415"/>
    <mergeCell ref="R416:R418"/>
    <mergeCell ref="R419:R421"/>
    <mergeCell ref="R422:R424"/>
    <mergeCell ref="R425:R427"/>
    <mergeCell ref="R428:R431"/>
    <mergeCell ref="R432:R435"/>
    <mergeCell ref="R436:R439"/>
    <mergeCell ref="R440:R443"/>
    <mergeCell ref="R444:R447"/>
    <mergeCell ref="AL390:AL393"/>
    <mergeCell ref="AL394:AL397"/>
    <mergeCell ref="AL399:AL401"/>
    <mergeCell ref="BK428:BK431"/>
    <mergeCell ref="BK432:BK435"/>
    <mergeCell ref="BK436:BK439"/>
    <mergeCell ref="BK440:BK443"/>
    <mergeCell ref="BK444:BK447"/>
    <mergeCell ref="BK448:BK451"/>
    <mergeCell ref="BK452:BK455"/>
    <mergeCell ref="BK457:BK459"/>
    <mergeCell ref="AB413:AB415"/>
    <mergeCell ref="CA374:CA377"/>
    <mergeCell ref="CA378:CA381"/>
    <mergeCell ref="AB390:AB393"/>
    <mergeCell ref="AB394:AB397"/>
    <mergeCell ref="AB399:AB401"/>
    <mergeCell ref="AF399:AF401"/>
    <mergeCell ref="AA399:AA401"/>
    <mergeCell ref="AA374:AA377"/>
    <mergeCell ref="AA378:AA381"/>
    <mergeCell ref="AA382:AA385"/>
    <mergeCell ref="AA386:AA389"/>
    <mergeCell ref="AA390:AA393"/>
    <mergeCell ref="AA394:AA397"/>
    <mergeCell ref="AZ419:AZ421"/>
    <mergeCell ref="AZ422:AZ424"/>
    <mergeCell ref="AZ425:AZ427"/>
    <mergeCell ref="AZ428:AZ431"/>
    <mergeCell ref="AZ432:AZ435"/>
    <mergeCell ref="AZ436:AZ439"/>
    <mergeCell ref="BK399:BK401"/>
    <mergeCell ref="AA419:AA421"/>
    <mergeCell ref="BD519:BE519"/>
    <mergeCell ref="CA428:CA431"/>
    <mergeCell ref="BA399:BA401"/>
    <mergeCell ref="BJ399:BJ401"/>
    <mergeCell ref="BI403:BJ403"/>
    <mergeCell ref="BI405:BJ405"/>
    <mergeCell ref="BI413:BI455"/>
    <mergeCell ref="CA541:CA543"/>
    <mergeCell ref="CC541:CC543"/>
    <mergeCell ref="CA544:CA547"/>
    <mergeCell ref="CA548:CA551"/>
    <mergeCell ref="CA552:CA555"/>
    <mergeCell ref="CA556:CA559"/>
    <mergeCell ref="CA560:CA563"/>
    <mergeCell ref="CA564:CA567"/>
    <mergeCell ref="CA568:CA571"/>
    <mergeCell ref="CA587:CA589"/>
    <mergeCell ref="CC587:CC589"/>
    <mergeCell ref="CB535:CB537"/>
    <mergeCell ref="CB538:CB540"/>
    <mergeCell ref="CB541:CB543"/>
    <mergeCell ref="CB544:CB547"/>
    <mergeCell ref="CC532:CC534"/>
    <mergeCell ref="CA382:CA385"/>
    <mergeCell ref="CA386:CA389"/>
    <mergeCell ref="CA390:CA393"/>
    <mergeCell ref="CA394:CA397"/>
    <mergeCell ref="CA413:CA415"/>
    <mergeCell ref="L452:L455"/>
    <mergeCell ref="L457:L459"/>
    <mergeCell ref="BO498:BO501"/>
    <mergeCell ref="BO502:BO505"/>
    <mergeCell ref="CB316:CB319"/>
    <mergeCell ref="CB320:CB323"/>
    <mergeCell ref="CB324:CB327"/>
    <mergeCell ref="P579:Q579"/>
    <mergeCell ref="P344:R344"/>
    <mergeCell ref="P402:R402"/>
    <mergeCell ref="R358:R360"/>
    <mergeCell ref="R367:R369"/>
    <mergeCell ref="R370:R373"/>
    <mergeCell ref="R535:R537"/>
    <mergeCell ref="U460:W460"/>
    <mergeCell ref="AL316:AL319"/>
    <mergeCell ref="AL320:AL323"/>
    <mergeCell ref="AL324:AL327"/>
    <mergeCell ref="AL328:AL331"/>
    <mergeCell ref="AL332:AL335"/>
    <mergeCell ref="AL336:AL339"/>
    <mergeCell ref="AL341:AL343"/>
    <mergeCell ref="AU341:AU343"/>
    <mergeCell ref="AK341:AK343"/>
    <mergeCell ref="AJ345:AK345"/>
    <mergeCell ref="AJ347:AK347"/>
    <mergeCell ref="AJ355:AJ397"/>
    <mergeCell ref="BF399:BF401"/>
    <mergeCell ref="AQ355:AQ357"/>
    <mergeCell ref="AQ358:AQ360"/>
    <mergeCell ref="Z403:AA403"/>
    <mergeCell ref="Z405:AA405"/>
    <mergeCell ref="Z413:Z455"/>
    <mergeCell ref="AA413:AA415"/>
    <mergeCell ref="AA358:AA360"/>
    <mergeCell ref="AA361:AA363"/>
    <mergeCell ref="AF428:AF431"/>
    <mergeCell ref="CA425:CA427"/>
    <mergeCell ref="AK386:AK389"/>
    <mergeCell ref="AK390:AK393"/>
    <mergeCell ref="AK394:AK397"/>
    <mergeCell ref="CC425:CC427"/>
    <mergeCell ref="W587:W589"/>
    <mergeCell ref="CC529:CC531"/>
    <mergeCell ref="CC248:CC250"/>
    <mergeCell ref="CB358:CB360"/>
    <mergeCell ref="CB361:CB363"/>
    <mergeCell ref="CB364:CB366"/>
    <mergeCell ref="CB367:CB369"/>
    <mergeCell ref="CB370:CB373"/>
    <mergeCell ref="CB374:CB377"/>
    <mergeCell ref="CB328:CB331"/>
    <mergeCell ref="CB378:CB381"/>
    <mergeCell ref="CA297:CA299"/>
    <mergeCell ref="CC297:CC299"/>
    <mergeCell ref="CA300:CA302"/>
    <mergeCell ref="CC300:CC302"/>
    <mergeCell ref="CA251:CA253"/>
    <mergeCell ref="CC303:CC305"/>
    <mergeCell ref="CA306:CA308"/>
    <mergeCell ref="CC306:CC308"/>
    <mergeCell ref="CA303:CA305"/>
    <mergeCell ref="CC251:CC253"/>
    <mergeCell ref="CB248:CB250"/>
    <mergeCell ref="CB251:CB253"/>
    <mergeCell ref="CB254:CB257"/>
    <mergeCell ref="CB258:CB261"/>
    <mergeCell ref="CB262:CB265"/>
    <mergeCell ref="CB266:CB269"/>
    <mergeCell ref="CB270:CB273"/>
    <mergeCell ref="CB274:CB277"/>
    <mergeCell ref="CB278:CB281"/>
    <mergeCell ref="CB283:CB285"/>
    <mergeCell ref="CB297:CB299"/>
    <mergeCell ref="CC413:CC415"/>
    <mergeCell ref="BP341:BP343"/>
    <mergeCell ref="BP355:BP357"/>
    <mergeCell ref="BP358:BP360"/>
    <mergeCell ref="BP361:BP363"/>
    <mergeCell ref="BP364:BP366"/>
    <mergeCell ref="BP367:BP369"/>
    <mergeCell ref="BP370:BP373"/>
    <mergeCell ref="BP374:BP377"/>
    <mergeCell ref="BP378:BP381"/>
    <mergeCell ref="BN344:BP344"/>
    <mergeCell ref="BN402:BP402"/>
    <mergeCell ref="BO374:BO377"/>
    <mergeCell ref="BO378:BO381"/>
    <mergeCell ref="BN355:BN397"/>
    <mergeCell ref="BO382:BO385"/>
    <mergeCell ref="BO399:BO401"/>
    <mergeCell ref="BO413:BO415"/>
    <mergeCell ref="BU341:BU343"/>
    <mergeCell ref="BT364:BT366"/>
    <mergeCell ref="BT367:BT369"/>
    <mergeCell ref="BT370:BT373"/>
    <mergeCell ref="BT374:BT377"/>
    <mergeCell ref="BT378:BT381"/>
    <mergeCell ref="BT382:BT385"/>
    <mergeCell ref="BT386:BT389"/>
    <mergeCell ref="BT390:BT393"/>
    <mergeCell ref="BT394:BT397"/>
    <mergeCell ref="BU355:BU357"/>
    <mergeCell ref="BN403:BO403"/>
    <mergeCell ref="BO471:BO473"/>
    <mergeCell ref="BO474:BO476"/>
    <mergeCell ref="BO477:BO479"/>
    <mergeCell ref="CC706:CC708"/>
    <mergeCell ref="CA689:CA691"/>
    <mergeCell ref="CA684:CA687"/>
    <mergeCell ref="CA645:CA647"/>
    <mergeCell ref="CC645:CC647"/>
    <mergeCell ref="CA648:CA650"/>
    <mergeCell ref="CC648:CC650"/>
    <mergeCell ref="CA651:CA653"/>
    <mergeCell ref="CC651:CC653"/>
    <mergeCell ref="CA654:CA656"/>
    <mergeCell ref="CC654:CC656"/>
    <mergeCell ref="CA657:CA659"/>
    <mergeCell ref="CC657:CC659"/>
    <mergeCell ref="CA660:CA663"/>
    <mergeCell ref="CA664:CA667"/>
    <mergeCell ref="CA668:CA671"/>
    <mergeCell ref="CA676:CA679"/>
    <mergeCell ref="CA680:CA683"/>
    <mergeCell ref="CB651:CB653"/>
    <mergeCell ref="CB654:CB656"/>
    <mergeCell ref="CB657:CB659"/>
    <mergeCell ref="CB660:CB663"/>
    <mergeCell ref="CB664:CB667"/>
    <mergeCell ref="CB668:CB671"/>
    <mergeCell ref="CB672:CB675"/>
    <mergeCell ref="CB676:CB679"/>
    <mergeCell ref="CB680:CB683"/>
    <mergeCell ref="CB684:CB687"/>
    <mergeCell ref="CB689:CB691"/>
    <mergeCell ref="CB703:CB705"/>
    <mergeCell ref="CB706:CB708"/>
    <mergeCell ref="CA590:CA592"/>
    <mergeCell ref="CC535:CC537"/>
    <mergeCell ref="CC590:CC592"/>
    <mergeCell ref="CA593:CA595"/>
    <mergeCell ref="CC593:CC595"/>
    <mergeCell ref="CA672:CA675"/>
    <mergeCell ref="CC596:CC598"/>
    <mergeCell ref="CA599:CA601"/>
    <mergeCell ref="CC599:CC601"/>
    <mergeCell ref="CA602:CA605"/>
    <mergeCell ref="CA606:CA609"/>
    <mergeCell ref="CA610:CA613"/>
    <mergeCell ref="CA614:CA617"/>
    <mergeCell ref="CA618:CA621"/>
    <mergeCell ref="CA622:CA625"/>
    <mergeCell ref="CA626:CA629"/>
    <mergeCell ref="CA703:CA705"/>
    <mergeCell ref="CC703:CC705"/>
    <mergeCell ref="CB590:CB592"/>
    <mergeCell ref="CB593:CB595"/>
    <mergeCell ref="CB596:CB598"/>
    <mergeCell ref="CB599:CB601"/>
    <mergeCell ref="CB602:CB605"/>
    <mergeCell ref="CB606:CB609"/>
    <mergeCell ref="CB610:CB613"/>
    <mergeCell ref="CB614:CB617"/>
    <mergeCell ref="CB618:CB621"/>
    <mergeCell ref="CB622:CB625"/>
    <mergeCell ref="CB626:CB629"/>
    <mergeCell ref="CB631:CB633"/>
    <mergeCell ref="CB645:CB647"/>
    <mergeCell ref="CB648:CB650"/>
    <mergeCell ref="CC538:CC540"/>
    <mergeCell ref="CC767:CC769"/>
    <mergeCell ref="CA770:CA772"/>
    <mergeCell ref="CC770:CC772"/>
    <mergeCell ref="CC773:CC775"/>
    <mergeCell ref="CA776:CA779"/>
    <mergeCell ref="CA780:CA783"/>
    <mergeCell ref="CA784:CA787"/>
    <mergeCell ref="CA788:CA791"/>
    <mergeCell ref="CA792:CA795"/>
    <mergeCell ref="CA796:CA799"/>
    <mergeCell ref="CA800:CA803"/>
    <mergeCell ref="CA819:CA821"/>
    <mergeCell ref="CC819:CC821"/>
    <mergeCell ref="CA822:CA824"/>
    <mergeCell ref="CC822:CC824"/>
    <mergeCell ref="CA805:CA807"/>
    <mergeCell ref="CB767:CB769"/>
    <mergeCell ref="CB770:CB772"/>
    <mergeCell ref="CB773:CB775"/>
    <mergeCell ref="CB776:CB779"/>
    <mergeCell ref="CB780:CB783"/>
    <mergeCell ref="CB784:CB787"/>
    <mergeCell ref="CB788:CB791"/>
    <mergeCell ref="CB792:CB795"/>
    <mergeCell ref="CB796:CB799"/>
    <mergeCell ref="CB800:CB803"/>
    <mergeCell ref="CB805:CB807"/>
    <mergeCell ref="CB819:CB821"/>
    <mergeCell ref="CB822:CB824"/>
    <mergeCell ref="CA709:CA711"/>
    <mergeCell ref="CC709:CC711"/>
    <mergeCell ref="CA712:CA714"/>
    <mergeCell ref="CC712:CC714"/>
    <mergeCell ref="CA715:CA717"/>
    <mergeCell ref="CC715:CC717"/>
    <mergeCell ref="CA718:CA721"/>
    <mergeCell ref="CA722:CA725"/>
    <mergeCell ref="CA726:CA729"/>
    <mergeCell ref="CA730:CA733"/>
    <mergeCell ref="CA734:CA737"/>
    <mergeCell ref="CA738:CA741"/>
    <mergeCell ref="CA742:CA745"/>
    <mergeCell ref="CA761:CA763"/>
    <mergeCell ref="CC761:CC763"/>
    <mergeCell ref="CA764:CA766"/>
    <mergeCell ref="CC764:CC766"/>
    <mergeCell ref="CB709:CB711"/>
    <mergeCell ref="CB712:CB714"/>
    <mergeCell ref="CB715:CB717"/>
    <mergeCell ref="CB718:CB721"/>
    <mergeCell ref="CB722:CB725"/>
    <mergeCell ref="CB726:CB729"/>
    <mergeCell ref="CB730:CB733"/>
    <mergeCell ref="CB734:CB737"/>
    <mergeCell ref="CB738:CB741"/>
    <mergeCell ref="CB742:CB745"/>
    <mergeCell ref="CB747:CB749"/>
    <mergeCell ref="CB761:CB763"/>
    <mergeCell ref="CB764:CB766"/>
    <mergeCell ref="CA747:CA749"/>
    <mergeCell ref="CC805:CC807"/>
    <mergeCell ref="CC747:CC749"/>
    <mergeCell ref="CC780:CC783"/>
    <mergeCell ref="CC784:CC787"/>
    <mergeCell ref="CC886:CC888"/>
    <mergeCell ref="CA889:CA891"/>
    <mergeCell ref="CC889:CC891"/>
    <mergeCell ref="CA892:CA895"/>
    <mergeCell ref="CA896:CA899"/>
    <mergeCell ref="CA900:CA903"/>
    <mergeCell ref="CA904:CA907"/>
    <mergeCell ref="CA908:CA911"/>
    <mergeCell ref="CA912:CA915"/>
    <mergeCell ref="CA916:CA919"/>
    <mergeCell ref="CA935:CA937"/>
    <mergeCell ref="CC935:CC937"/>
    <mergeCell ref="CA938:CA940"/>
    <mergeCell ref="CC938:CC940"/>
    <mergeCell ref="CA921:CA923"/>
    <mergeCell ref="CC921:CC923"/>
    <mergeCell ref="CB883:CB885"/>
    <mergeCell ref="CB886:CB888"/>
    <mergeCell ref="CB889:CB891"/>
    <mergeCell ref="CB892:CB895"/>
    <mergeCell ref="CB896:CB899"/>
    <mergeCell ref="CB900:CB903"/>
    <mergeCell ref="CB904:CB907"/>
    <mergeCell ref="CB908:CB911"/>
    <mergeCell ref="CB912:CB915"/>
    <mergeCell ref="CB916:CB919"/>
    <mergeCell ref="CB921:CB923"/>
    <mergeCell ref="CB935:CB937"/>
    <mergeCell ref="CB938:CB940"/>
    <mergeCell ref="CC825:CC827"/>
    <mergeCell ref="CA828:CA830"/>
    <mergeCell ref="CC828:CC830"/>
    <mergeCell ref="CA831:CA833"/>
    <mergeCell ref="CC831:CC833"/>
    <mergeCell ref="CA834:CA837"/>
    <mergeCell ref="CA838:CA841"/>
    <mergeCell ref="CA842:CA845"/>
    <mergeCell ref="CA846:CA849"/>
    <mergeCell ref="CA850:CA853"/>
    <mergeCell ref="CA854:CA857"/>
    <mergeCell ref="CA858:CA861"/>
    <mergeCell ref="CA877:CA879"/>
    <mergeCell ref="CC877:CC879"/>
    <mergeCell ref="CA880:CA882"/>
    <mergeCell ref="CC880:CC882"/>
    <mergeCell ref="CB825:CB827"/>
    <mergeCell ref="CB828:CB830"/>
    <mergeCell ref="CB831:CB833"/>
    <mergeCell ref="CB834:CB837"/>
    <mergeCell ref="CB838:CB841"/>
    <mergeCell ref="CB842:CB845"/>
    <mergeCell ref="CB846:CB849"/>
    <mergeCell ref="CB850:CB853"/>
    <mergeCell ref="CB854:CB857"/>
    <mergeCell ref="CB858:CB861"/>
    <mergeCell ref="CB863:CB865"/>
    <mergeCell ref="CB877:CB879"/>
    <mergeCell ref="CB880:CB882"/>
    <mergeCell ref="CC863:CC865"/>
    <mergeCell ref="CA863:CA865"/>
    <mergeCell ref="CA825:CA827"/>
    <mergeCell ref="CA883:CA885"/>
    <mergeCell ref="CC1002:CC1004"/>
    <mergeCell ref="CA1005:CA1007"/>
    <mergeCell ref="CC1005:CC1007"/>
    <mergeCell ref="CA1008:CA1011"/>
    <mergeCell ref="CA1012:CA1015"/>
    <mergeCell ref="CA1016:CA1019"/>
    <mergeCell ref="CA1020:CA1023"/>
    <mergeCell ref="CA1024:CA1027"/>
    <mergeCell ref="CA1028:CA1031"/>
    <mergeCell ref="CA1032:CA1035"/>
    <mergeCell ref="CA1051:CA1053"/>
    <mergeCell ref="CC1051:CC1053"/>
    <mergeCell ref="CA1054:CA1056"/>
    <mergeCell ref="CC1054:CC1056"/>
    <mergeCell ref="CA1037:CA1039"/>
    <mergeCell ref="CC1037:CC1039"/>
    <mergeCell ref="CB1008:CB1011"/>
    <mergeCell ref="CB1012:CB1015"/>
    <mergeCell ref="CB1016:CB1019"/>
    <mergeCell ref="CB1020:CB1023"/>
    <mergeCell ref="CB1086:CB1089"/>
    <mergeCell ref="CA944:CA946"/>
    <mergeCell ref="CC944:CC946"/>
    <mergeCell ref="CA947:CA949"/>
    <mergeCell ref="CC947:CC949"/>
    <mergeCell ref="CA950:CA953"/>
    <mergeCell ref="CA954:CA957"/>
    <mergeCell ref="CA958:CA961"/>
    <mergeCell ref="CA962:CA965"/>
    <mergeCell ref="CA966:CA969"/>
    <mergeCell ref="CA970:CA973"/>
    <mergeCell ref="CA974:CA977"/>
    <mergeCell ref="CA993:CA995"/>
    <mergeCell ref="CC993:CC995"/>
    <mergeCell ref="CA996:CA998"/>
    <mergeCell ref="CC996:CC998"/>
    <mergeCell ref="CC979:CC981"/>
    <mergeCell ref="CA979:CA981"/>
    <mergeCell ref="CB944:CB946"/>
    <mergeCell ref="CB947:CB949"/>
    <mergeCell ref="CB950:CB953"/>
    <mergeCell ref="CB954:CB957"/>
    <mergeCell ref="CB958:CB961"/>
    <mergeCell ref="CB962:CB965"/>
    <mergeCell ref="CB966:CB969"/>
    <mergeCell ref="CB970:CB973"/>
    <mergeCell ref="CB974:CB977"/>
    <mergeCell ref="CB979:CB981"/>
    <mergeCell ref="CB993:CB995"/>
    <mergeCell ref="CB996:CB998"/>
    <mergeCell ref="CB999:CB1001"/>
    <mergeCell ref="CB1002:CB1004"/>
    <mergeCell ref="CB1005:CB1007"/>
    <mergeCell ref="CB1024:CB1027"/>
    <mergeCell ref="CB1028:CB1031"/>
    <mergeCell ref="CB1032:CB1035"/>
    <mergeCell ref="CB1037:CB1039"/>
    <mergeCell ref="CB1051:CB1053"/>
    <mergeCell ref="CB1054:CB1056"/>
    <mergeCell ref="CB1066:CB1069"/>
    <mergeCell ref="CB1070:CB1073"/>
    <mergeCell ref="CB1074:CB1077"/>
    <mergeCell ref="CB1078:CB1081"/>
    <mergeCell ref="CA1002:CA1004"/>
    <mergeCell ref="CC1118:CC1120"/>
    <mergeCell ref="CA1121:CA1123"/>
    <mergeCell ref="CC1121:CC1123"/>
    <mergeCell ref="CA1124:CA1127"/>
    <mergeCell ref="CA1128:CA1131"/>
    <mergeCell ref="CA1132:CA1135"/>
    <mergeCell ref="CA1136:CA1139"/>
    <mergeCell ref="CA1140:CA1143"/>
    <mergeCell ref="CA1144:CA1147"/>
    <mergeCell ref="CA1148:CA1151"/>
    <mergeCell ref="CA1167:CA1169"/>
    <mergeCell ref="CC1167:CC1169"/>
    <mergeCell ref="CA1170:CA1172"/>
    <mergeCell ref="CC1170:CC1172"/>
    <mergeCell ref="CA1153:CA1155"/>
    <mergeCell ref="CC1153:CC1155"/>
    <mergeCell ref="CB1115:CB1117"/>
    <mergeCell ref="CB1118:CB1120"/>
    <mergeCell ref="CB1121:CB1123"/>
    <mergeCell ref="CB1124:CB1127"/>
    <mergeCell ref="CB1128:CB1131"/>
    <mergeCell ref="CB1132:CB1135"/>
    <mergeCell ref="CB1136:CB1139"/>
    <mergeCell ref="CB1140:CB1143"/>
    <mergeCell ref="CB1144:CB1147"/>
    <mergeCell ref="CB1148:CB1151"/>
    <mergeCell ref="CB1153:CB1155"/>
    <mergeCell ref="CB1167:CB1169"/>
    <mergeCell ref="CC1057:CC1059"/>
    <mergeCell ref="CA1060:CA1062"/>
    <mergeCell ref="CC1060:CC1062"/>
    <mergeCell ref="CA1063:CA1065"/>
    <mergeCell ref="CC1063:CC1065"/>
    <mergeCell ref="CA1066:CA1069"/>
    <mergeCell ref="CA1070:CA1073"/>
    <mergeCell ref="CA1074:CA1077"/>
    <mergeCell ref="CA1078:CA1081"/>
    <mergeCell ref="CA1082:CA1085"/>
    <mergeCell ref="CA1086:CA1089"/>
    <mergeCell ref="CA1090:CA1093"/>
    <mergeCell ref="CA1109:CA1111"/>
    <mergeCell ref="CC1109:CC1111"/>
    <mergeCell ref="CA1112:CA1114"/>
    <mergeCell ref="CC1112:CC1114"/>
    <mergeCell ref="CC1095:CC1097"/>
    <mergeCell ref="CB1057:CB1059"/>
    <mergeCell ref="CB1060:CB1062"/>
    <mergeCell ref="CB1063:CB1065"/>
    <mergeCell ref="CB1095:CB1097"/>
    <mergeCell ref="CB1109:CB1111"/>
    <mergeCell ref="CB1112:CB1114"/>
    <mergeCell ref="CA1095:CA1097"/>
    <mergeCell ref="CB1170:CB1172"/>
    <mergeCell ref="CB1082:CB1085"/>
    <mergeCell ref="CB1090:CB1093"/>
    <mergeCell ref="CA1057:CA1059"/>
    <mergeCell ref="CA1115:CA1117"/>
    <mergeCell ref="CA1118:CA1120"/>
    <mergeCell ref="CC1070:CC1073"/>
    <mergeCell ref="CC1074:CC1077"/>
    <mergeCell ref="CC1078:CC1081"/>
    <mergeCell ref="CC1082:CC1085"/>
    <mergeCell ref="CC1086:CC1089"/>
    <mergeCell ref="CC1090:CC1093"/>
    <mergeCell ref="CA1515:CA1517"/>
    <mergeCell ref="CA1269:CA1271"/>
    <mergeCell ref="CC1269:CC1271"/>
    <mergeCell ref="CB1269:CB1271"/>
    <mergeCell ref="CB1283:CB1285"/>
    <mergeCell ref="CB1286:CB1288"/>
    <mergeCell ref="CB1289:CB1291"/>
    <mergeCell ref="CB1292:CB1294"/>
    <mergeCell ref="CB1295:CB1297"/>
    <mergeCell ref="CB1298:CB1301"/>
    <mergeCell ref="CB1302:CB1305"/>
    <mergeCell ref="CB1306:CB1309"/>
    <mergeCell ref="CB1310:CB1313"/>
    <mergeCell ref="CB1314:CB1317"/>
    <mergeCell ref="CB1318:CB1321"/>
    <mergeCell ref="CB1322:CB1325"/>
    <mergeCell ref="CB1327:CB1329"/>
    <mergeCell ref="CB1341:CB1343"/>
    <mergeCell ref="CB1344:CB1346"/>
    <mergeCell ref="CA1327:CA1329"/>
    <mergeCell ref="CA1289:CA1291"/>
    <mergeCell ref="CA1306:CA1309"/>
    <mergeCell ref="CA1310:CA1313"/>
    <mergeCell ref="CB1476:CB1479"/>
    <mergeCell ref="CB1480:CB1483"/>
    <mergeCell ref="CB1484:CB1487"/>
    <mergeCell ref="CB1488:CB1491"/>
    <mergeCell ref="CA1173:CA1175"/>
    <mergeCell ref="CC1173:CC1175"/>
    <mergeCell ref="CA1176:CA1178"/>
    <mergeCell ref="CC1176:CC1178"/>
    <mergeCell ref="CA1179:CA1181"/>
    <mergeCell ref="CC1179:CC1181"/>
    <mergeCell ref="CA1182:CA1185"/>
    <mergeCell ref="CA1186:CA1189"/>
    <mergeCell ref="CA1190:CA1193"/>
    <mergeCell ref="CA1194:CA1197"/>
    <mergeCell ref="CA1198:CA1201"/>
    <mergeCell ref="CA1202:CA1205"/>
    <mergeCell ref="CA1206:CA1209"/>
    <mergeCell ref="CA1225:CA1227"/>
    <mergeCell ref="CC1225:CC1227"/>
    <mergeCell ref="CA1228:CA1230"/>
    <mergeCell ref="CC1228:CC1230"/>
    <mergeCell ref="CC1211:CC1213"/>
    <mergeCell ref="CB1202:CB1205"/>
    <mergeCell ref="CB1206:CB1209"/>
    <mergeCell ref="CB1211:CB1213"/>
    <mergeCell ref="CB1225:CB1227"/>
    <mergeCell ref="CB1228:CB1230"/>
    <mergeCell ref="CB1216:CB1217"/>
    <mergeCell ref="CC1216:CC1217"/>
    <mergeCell ref="CA1211:CA1213"/>
    <mergeCell ref="CB1173:CB1175"/>
    <mergeCell ref="CB1176:CB1178"/>
    <mergeCell ref="CB1179:CB1181"/>
    <mergeCell ref="CB1182:CB1185"/>
    <mergeCell ref="CB1186:CB1189"/>
    <mergeCell ref="CB1190:CB1193"/>
    <mergeCell ref="CA1298:CA1301"/>
    <mergeCell ref="CC1360:CC1363"/>
    <mergeCell ref="CC1364:CC1367"/>
    <mergeCell ref="CC1368:CC1371"/>
    <mergeCell ref="CC1372:CC1375"/>
    <mergeCell ref="CA1524:CA1526"/>
    <mergeCell ref="CC1524:CC1526"/>
    <mergeCell ref="CA1527:CA1529"/>
    <mergeCell ref="CC1527:CC1529"/>
    <mergeCell ref="CA1530:CA1533"/>
    <mergeCell ref="CA1534:CA1537"/>
    <mergeCell ref="CA1538:CA1541"/>
    <mergeCell ref="CA1542:CA1545"/>
    <mergeCell ref="CA1546:CA1549"/>
    <mergeCell ref="CA1550:CA1553"/>
    <mergeCell ref="CA1434:CA1437"/>
    <mergeCell ref="CA1438:CA1441"/>
    <mergeCell ref="CA1457:CA1459"/>
    <mergeCell ref="CC1457:CC1459"/>
    <mergeCell ref="CA1460:CA1462"/>
    <mergeCell ref="CC1460:CC1462"/>
    <mergeCell ref="CC1443:CC1445"/>
    <mergeCell ref="CA1463:CA1465"/>
    <mergeCell ref="CC1463:CC1465"/>
    <mergeCell ref="CA1466:CA1468"/>
    <mergeCell ref="CA1469:CA1471"/>
    <mergeCell ref="CC1469:CC1471"/>
    <mergeCell ref="CA1472:CA1475"/>
    <mergeCell ref="CA1476:CA1479"/>
    <mergeCell ref="CA1480:CA1483"/>
    <mergeCell ref="CA1443:CA1445"/>
    <mergeCell ref="CB1524:CB1526"/>
    <mergeCell ref="CB1527:CB1529"/>
    <mergeCell ref="CB1530:CB1533"/>
    <mergeCell ref="CB1534:CB1537"/>
    <mergeCell ref="CB1538:CB1541"/>
    <mergeCell ref="CB1405:CB1407"/>
    <mergeCell ref="CB1408:CB1410"/>
    <mergeCell ref="CB1411:CB1413"/>
    <mergeCell ref="CB1414:CB1417"/>
    <mergeCell ref="CB1418:CB1421"/>
    <mergeCell ref="CB1422:CB1425"/>
    <mergeCell ref="CB1426:CB1429"/>
    <mergeCell ref="CB1430:CB1433"/>
    <mergeCell ref="CB1434:CB1437"/>
    <mergeCell ref="CB1438:CB1441"/>
    <mergeCell ref="CB1443:CB1445"/>
    <mergeCell ref="CB1457:CB1459"/>
    <mergeCell ref="CB1460:CB1462"/>
    <mergeCell ref="CB1463:CB1465"/>
    <mergeCell ref="CB1506:CB1507"/>
    <mergeCell ref="CC1506:CC1507"/>
    <mergeCell ref="CC1434:CC1437"/>
    <mergeCell ref="CC1438:CC1441"/>
    <mergeCell ref="CC1476:CC1479"/>
    <mergeCell ref="CC1480:CC1483"/>
    <mergeCell ref="CC1484:CC1487"/>
    <mergeCell ref="CC1488:CC1491"/>
    <mergeCell ref="CC1492:CC1495"/>
    <mergeCell ref="CC1496:CC1499"/>
    <mergeCell ref="CC1534:CC1537"/>
    <mergeCell ref="CC1538:CC1541"/>
    <mergeCell ref="CC1542:CC1545"/>
    <mergeCell ref="CC1546:CC1549"/>
    <mergeCell ref="CC1550:CC1553"/>
    <mergeCell ref="CA1484:CA1487"/>
    <mergeCell ref="CA1488:CA1491"/>
    <mergeCell ref="CA1492:CA1495"/>
    <mergeCell ref="CA1496:CA1499"/>
    <mergeCell ref="CB1492:CB1495"/>
    <mergeCell ref="CB1496:CB1499"/>
    <mergeCell ref="CB1501:CB1503"/>
    <mergeCell ref="CA1344:CA1346"/>
    <mergeCell ref="CC1344:CC1346"/>
    <mergeCell ref="CC1327:CC1329"/>
    <mergeCell ref="CA1405:CA1407"/>
    <mergeCell ref="CC1405:CC1407"/>
    <mergeCell ref="CA1408:CA1410"/>
    <mergeCell ref="CC1408:CC1410"/>
    <mergeCell ref="CA1411:CA1413"/>
    <mergeCell ref="CC1411:CC1413"/>
    <mergeCell ref="CA1414:CA1417"/>
    <mergeCell ref="CA1418:CA1421"/>
    <mergeCell ref="CA1422:CA1425"/>
    <mergeCell ref="CA1426:CA1429"/>
    <mergeCell ref="CA1430:CA1433"/>
    <mergeCell ref="CA1347:CA1349"/>
    <mergeCell ref="CC1347:CC1349"/>
    <mergeCell ref="CA1350:CA1352"/>
    <mergeCell ref="CC1350:CC1352"/>
    <mergeCell ref="CA1353:CA1355"/>
    <mergeCell ref="CC1353:CC1355"/>
    <mergeCell ref="CA1356:CA1359"/>
    <mergeCell ref="CA1360:CA1363"/>
    <mergeCell ref="CA1364:CA1367"/>
    <mergeCell ref="CA1368:CA1371"/>
    <mergeCell ref="CA1372:CA1375"/>
    <mergeCell ref="CA1376:CA1379"/>
    <mergeCell ref="CA1380:CA1383"/>
    <mergeCell ref="CA1399:CA1401"/>
    <mergeCell ref="CC1399:CC1401"/>
    <mergeCell ref="CA1402:CA1404"/>
    <mergeCell ref="CC1402:CC1404"/>
    <mergeCell ref="CA1385:CA1387"/>
    <mergeCell ref="CC1385:CC1387"/>
    <mergeCell ref="CB1347:CB1349"/>
    <mergeCell ref="CB1350:CB1352"/>
    <mergeCell ref="CB1353:CB1355"/>
    <mergeCell ref="CB1356:CB1359"/>
    <mergeCell ref="CB1360:CB1363"/>
    <mergeCell ref="CB1364:CB1367"/>
    <mergeCell ref="CB1368:CB1371"/>
    <mergeCell ref="CB1372:CB1375"/>
    <mergeCell ref="CB1376:CB1379"/>
    <mergeCell ref="CB1380:CB1383"/>
    <mergeCell ref="CB1385:CB1387"/>
    <mergeCell ref="CB1399:CB1401"/>
    <mergeCell ref="CB1402:CB1404"/>
    <mergeCell ref="CC1418:CC1421"/>
    <mergeCell ref="CC1422:CC1425"/>
    <mergeCell ref="CC1426:CC1429"/>
    <mergeCell ref="CC1430:CC1433"/>
    <mergeCell ref="CC1376:CC1379"/>
    <mergeCell ref="CC1380:CC1383"/>
    <mergeCell ref="CA1501:CA1503"/>
    <mergeCell ref="CC1617:CC1619"/>
    <mergeCell ref="CC1501:CC1503"/>
    <mergeCell ref="CC51:CC53"/>
    <mergeCell ref="CC109:CC111"/>
    <mergeCell ref="CC167:CC169"/>
    <mergeCell ref="CC225:CC227"/>
    <mergeCell ref="CC283:CC285"/>
    <mergeCell ref="CC341:CC343"/>
    <mergeCell ref="CC399:CC401"/>
    <mergeCell ref="CC457:CC459"/>
    <mergeCell ref="CC515:CC517"/>
    <mergeCell ref="CC573:CC575"/>
    <mergeCell ref="CC1579:CC1581"/>
    <mergeCell ref="CC1466:CC1468"/>
    <mergeCell ref="CC477:CC479"/>
    <mergeCell ref="CC416:CC418"/>
    <mergeCell ref="CC1582:CC1584"/>
    <mergeCell ref="CC631:CC633"/>
    <mergeCell ref="CC1289:CC1291"/>
    <mergeCell ref="CC1115:CC1117"/>
    <mergeCell ref="CC471:CC473"/>
    <mergeCell ref="CC941:CC943"/>
    <mergeCell ref="CC129:CC131"/>
    <mergeCell ref="CC7:CC9"/>
    <mergeCell ref="CC10:CC12"/>
    <mergeCell ref="CC13:CC15"/>
    <mergeCell ref="CC16:CC18"/>
    <mergeCell ref="CC19:CC21"/>
    <mergeCell ref="CA1585:CA1587"/>
    <mergeCell ref="CC1585:CC1587"/>
    <mergeCell ref="CC1515:CC1517"/>
    <mergeCell ref="CA1518:CA1520"/>
    <mergeCell ref="CB1264:CB1267"/>
    <mergeCell ref="CB1231:CB1233"/>
    <mergeCell ref="CA1240:CA1243"/>
    <mergeCell ref="CA1244:CA1247"/>
    <mergeCell ref="CA1248:CA1251"/>
    <mergeCell ref="CA1252:CA1255"/>
    <mergeCell ref="CA1256:CA1259"/>
    <mergeCell ref="CA1260:CA1263"/>
    <mergeCell ref="CA1264:CA1267"/>
    <mergeCell ref="CA1283:CA1285"/>
    <mergeCell ref="CC1283:CC1285"/>
    <mergeCell ref="CA1286:CA1288"/>
    <mergeCell ref="CB1274:CB1275"/>
    <mergeCell ref="CC1274:CC1275"/>
    <mergeCell ref="CB1332:CB1333"/>
    <mergeCell ref="CC1332:CC1333"/>
    <mergeCell ref="CB1390:CB1391"/>
    <mergeCell ref="CC1390:CC1391"/>
    <mergeCell ref="CB1448:CB1449"/>
    <mergeCell ref="CC1448:CC1449"/>
    <mergeCell ref="CB1515:CB1517"/>
    <mergeCell ref="CB1518:CB1520"/>
    <mergeCell ref="CB1521:CB1523"/>
    <mergeCell ref="CA1314:CA1317"/>
    <mergeCell ref="CA1318:CA1321"/>
    <mergeCell ref="CA1322:CA1325"/>
    <mergeCell ref="CA1341:CA1343"/>
    <mergeCell ref="CC1341:CC1343"/>
    <mergeCell ref="CA196:CA199"/>
    <mergeCell ref="CC26:CC29"/>
    <mergeCell ref="CC30:CC33"/>
    <mergeCell ref="CC34:CC37"/>
    <mergeCell ref="R26:R29"/>
    <mergeCell ref="R30:R33"/>
    <mergeCell ref="R34:R37"/>
    <mergeCell ref="R38:R41"/>
    <mergeCell ref="R42:R45"/>
    <mergeCell ref="R46:R49"/>
    <mergeCell ref="R51:R53"/>
    <mergeCell ref="P54:R54"/>
    <mergeCell ref="R65:R67"/>
    <mergeCell ref="R68:R70"/>
    <mergeCell ref="R71:R73"/>
    <mergeCell ref="R74:R76"/>
    <mergeCell ref="R77:R79"/>
    <mergeCell ref="R80:R83"/>
    <mergeCell ref="N1:Q2"/>
    <mergeCell ref="P5:Q5"/>
    <mergeCell ref="P7:P49"/>
    <mergeCell ref="Q7:Q9"/>
    <mergeCell ref="Q10:Q12"/>
    <mergeCell ref="Q13:Q15"/>
    <mergeCell ref="Q16:Q18"/>
    <mergeCell ref="Q19:Q21"/>
    <mergeCell ref="Q22:Q25"/>
    <mergeCell ref="Q26:Q29"/>
    <mergeCell ref="Q30:Q33"/>
    <mergeCell ref="Q34:Q37"/>
    <mergeCell ref="Q38:Q41"/>
    <mergeCell ref="Q42:Q45"/>
    <mergeCell ref="Q46:Q49"/>
    <mergeCell ref="Q51:Q53"/>
    <mergeCell ref="P65:P107"/>
    <mergeCell ref="Q65:Q67"/>
    <mergeCell ref="Q68:Q70"/>
    <mergeCell ref="Q71:Q73"/>
    <mergeCell ref="Q74:Q76"/>
    <mergeCell ref="Q77:Q79"/>
    <mergeCell ref="Q80:Q83"/>
    <mergeCell ref="Q84:Q87"/>
    <mergeCell ref="Q88:Q91"/>
    <mergeCell ref="Q92:Q95"/>
    <mergeCell ref="Q96:Q99"/>
    <mergeCell ref="Q100:Q103"/>
    <mergeCell ref="Q104:Q107"/>
    <mergeCell ref="R84:R87"/>
    <mergeCell ref="R88:R91"/>
    <mergeCell ref="R92:R95"/>
    <mergeCell ref="R96:R99"/>
    <mergeCell ref="R100:R103"/>
    <mergeCell ref="R104:R107"/>
    <mergeCell ref="R16:R18"/>
    <mergeCell ref="R19:R21"/>
    <mergeCell ref="R22:R25"/>
    <mergeCell ref="P56:R56"/>
    <mergeCell ref="R1501:R1503"/>
    <mergeCell ref="R1554:R1557"/>
    <mergeCell ref="Q1501:Q1503"/>
    <mergeCell ref="P1505:Q1505"/>
    <mergeCell ref="P1507:Q1507"/>
    <mergeCell ref="P1515:P1557"/>
    <mergeCell ref="Q1515:Q1517"/>
    <mergeCell ref="Q1518:Q1520"/>
    <mergeCell ref="Q1521:Q1523"/>
    <mergeCell ref="Q1524:Q1526"/>
    <mergeCell ref="Q1527:Q1529"/>
    <mergeCell ref="Q1530:Q1533"/>
    <mergeCell ref="Q1534:Q1537"/>
    <mergeCell ref="Q1538:Q1541"/>
    <mergeCell ref="R1457:R1459"/>
    <mergeCell ref="P1504:R1504"/>
    <mergeCell ref="R1550:R1553"/>
    <mergeCell ref="R1173:R1175"/>
    <mergeCell ref="R1176:R1178"/>
    <mergeCell ref="R1179:R1181"/>
    <mergeCell ref="R1182:R1185"/>
    <mergeCell ref="R1186:R1189"/>
    <mergeCell ref="R1190:R1193"/>
    <mergeCell ref="R1194:R1197"/>
    <mergeCell ref="R1198:R1201"/>
    <mergeCell ref="R1202:R1205"/>
    <mergeCell ref="R1269:R1271"/>
    <mergeCell ref="R1283:R1285"/>
    <mergeCell ref="R1286:R1288"/>
    <mergeCell ref="P1272:R1272"/>
    <mergeCell ref="R1530:R1533"/>
    <mergeCell ref="R1534:R1537"/>
    <mergeCell ref="R1538:R1541"/>
    <mergeCell ref="R1542:R1545"/>
    <mergeCell ref="R1546:R1549"/>
    <mergeCell ref="Q1542:Q1545"/>
    <mergeCell ref="Q1546:Q1549"/>
    <mergeCell ref="Q1550:Q1553"/>
    <mergeCell ref="Q1554:Q1557"/>
    <mergeCell ref="P1283:P1325"/>
    <mergeCell ref="Q1283:Q1285"/>
    <mergeCell ref="Q1286:Q1288"/>
    <mergeCell ref="Q1289:Q1291"/>
    <mergeCell ref="Q1292:Q1294"/>
    <mergeCell ref="Q1295:Q1297"/>
    <mergeCell ref="Q1298:Q1301"/>
    <mergeCell ref="Q1302:Q1305"/>
    <mergeCell ref="Q1306:Q1309"/>
    <mergeCell ref="Q1310:Q1313"/>
    <mergeCell ref="Q1314:Q1317"/>
    <mergeCell ref="Q1318:Q1321"/>
    <mergeCell ref="Q1322:Q1325"/>
    <mergeCell ref="P1331:Q1331"/>
    <mergeCell ref="P1333:Q1333"/>
    <mergeCell ref="P1341:P1383"/>
    <mergeCell ref="Q1341:Q1343"/>
    <mergeCell ref="Q1344:Q1346"/>
    <mergeCell ref="R1380:R1383"/>
    <mergeCell ref="Q1385:Q1387"/>
    <mergeCell ref="R1376:R1379"/>
    <mergeCell ref="R1521:R1523"/>
    <mergeCell ref="R1385:R1387"/>
    <mergeCell ref="R1527:R1529"/>
    <mergeCell ref="Q1206:Q1209"/>
    <mergeCell ref="R1405:R1407"/>
    <mergeCell ref="R1408:R1410"/>
    <mergeCell ref="R1411:R1413"/>
    <mergeCell ref="R1414:R1417"/>
    <mergeCell ref="R1418:R1421"/>
    <mergeCell ref="R1422:R1425"/>
    <mergeCell ref="R1426:R1429"/>
    <mergeCell ref="R1430:R1433"/>
    <mergeCell ref="R1434:R1437"/>
    <mergeCell ref="R1438:R1441"/>
    <mergeCell ref="R1443:R1445"/>
    <mergeCell ref="P1388:R1388"/>
    <mergeCell ref="P1446:R1446"/>
    <mergeCell ref="R1368:R1371"/>
    <mergeCell ref="R1372:R1375"/>
    <mergeCell ref="Q1443:Q1445"/>
    <mergeCell ref="P1447:Q1447"/>
    <mergeCell ref="P1449:Q1449"/>
    <mergeCell ref="P1457:P1499"/>
    <mergeCell ref="Q1457:Q1459"/>
    <mergeCell ref="Q1460:Q1462"/>
    <mergeCell ref="Q1463:Q1465"/>
    <mergeCell ref="Q1466:Q1468"/>
    <mergeCell ref="P1330:R1330"/>
    <mergeCell ref="Q1347:Q1349"/>
    <mergeCell ref="Q1350:Q1352"/>
    <mergeCell ref="Q1353:Q1355"/>
    <mergeCell ref="Q1356:Q1359"/>
    <mergeCell ref="P1448:R1448"/>
    <mergeCell ref="P1332:R1332"/>
    <mergeCell ref="P1389:Q1389"/>
    <mergeCell ref="P1391:Q1391"/>
    <mergeCell ref="P1399:P1441"/>
    <mergeCell ref="Q1399:Q1401"/>
    <mergeCell ref="Q1402:Q1404"/>
    <mergeCell ref="Q1405:Q1407"/>
    <mergeCell ref="Q1408:Q1410"/>
    <mergeCell ref="Q1411:Q1413"/>
    <mergeCell ref="Q1414:Q1417"/>
    <mergeCell ref="Q1418:Q1421"/>
    <mergeCell ref="Q1422:Q1425"/>
    <mergeCell ref="Q1426:Q1429"/>
    <mergeCell ref="Q1430:Q1433"/>
    <mergeCell ref="Q1434:Q1437"/>
    <mergeCell ref="Q1438:Q1441"/>
    <mergeCell ref="Q1488:Q1491"/>
    <mergeCell ref="Q1492:Q1495"/>
    <mergeCell ref="Q1496:Q1499"/>
    <mergeCell ref="P1390:R1390"/>
    <mergeCell ref="R1492:R1495"/>
    <mergeCell ref="R1496:R1499"/>
    <mergeCell ref="R1399:R1401"/>
    <mergeCell ref="R1402:R1404"/>
    <mergeCell ref="R1008:R1011"/>
    <mergeCell ref="R1012:R1015"/>
    <mergeCell ref="R1016:R1019"/>
    <mergeCell ref="R1020:R1023"/>
    <mergeCell ref="R1024:R1027"/>
    <mergeCell ref="R680:R683"/>
    <mergeCell ref="R684:R687"/>
    <mergeCell ref="P694:R694"/>
    <mergeCell ref="P810:R810"/>
    <mergeCell ref="P1042:R1042"/>
    <mergeCell ref="R831:R833"/>
    <mergeCell ref="R834:R837"/>
    <mergeCell ref="R838:R841"/>
    <mergeCell ref="R842:R845"/>
    <mergeCell ref="R846:R849"/>
    <mergeCell ref="R850:R853"/>
    <mergeCell ref="R854:R857"/>
    <mergeCell ref="R858:R861"/>
    <mergeCell ref="R1054:R1056"/>
    <mergeCell ref="R1057:R1059"/>
    <mergeCell ref="R1028:R1031"/>
    <mergeCell ref="R1063:R1065"/>
    <mergeCell ref="R709:R711"/>
    <mergeCell ref="R712:R714"/>
    <mergeCell ref="R715:R717"/>
    <mergeCell ref="R718:R721"/>
    <mergeCell ref="R722:R725"/>
    <mergeCell ref="R726:R729"/>
    <mergeCell ref="R730:R733"/>
    <mergeCell ref="R734:R737"/>
    <mergeCell ref="R738:R741"/>
    <mergeCell ref="R742:R745"/>
    <mergeCell ref="R747:R749"/>
    <mergeCell ref="P1041:Q1041"/>
    <mergeCell ref="Q1016:Q1019"/>
    <mergeCell ref="P1043:Q1043"/>
    <mergeCell ref="R773:R775"/>
    <mergeCell ref="R776:R779"/>
    <mergeCell ref="R780:R783"/>
    <mergeCell ref="R819:R821"/>
    <mergeCell ref="R822:R824"/>
    <mergeCell ref="R825:R827"/>
    <mergeCell ref="R828:R830"/>
    <mergeCell ref="Q1008:Q1011"/>
    <mergeCell ref="Q1012:Q1015"/>
    <mergeCell ref="R784:R787"/>
    <mergeCell ref="R788:R791"/>
    <mergeCell ref="R792:R795"/>
    <mergeCell ref="R979:R981"/>
    <mergeCell ref="Q958:Q961"/>
    <mergeCell ref="R770:R772"/>
    <mergeCell ref="Q730:Q733"/>
    <mergeCell ref="P809:Q809"/>
    <mergeCell ref="P811:Q811"/>
    <mergeCell ref="Q828:Q830"/>
    <mergeCell ref="Q831:Q833"/>
    <mergeCell ref="Q834:Q837"/>
    <mergeCell ref="Q838:Q841"/>
    <mergeCell ref="Q842:Q845"/>
    <mergeCell ref="Q846:Q849"/>
    <mergeCell ref="Q850:Q853"/>
    <mergeCell ref="Q854:Q857"/>
    <mergeCell ref="Q858:Q861"/>
    <mergeCell ref="Q863:Q865"/>
    <mergeCell ref="W764:W766"/>
    <mergeCell ref="R676:R679"/>
    <mergeCell ref="Q962:Q965"/>
    <mergeCell ref="U634:W634"/>
    <mergeCell ref="U694:W694"/>
    <mergeCell ref="U810:W810"/>
    <mergeCell ref="W703:W705"/>
    <mergeCell ref="W706:W708"/>
    <mergeCell ref="W709:W711"/>
    <mergeCell ref="W712:W714"/>
    <mergeCell ref="W715:W717"/>
    <mergeCell ref="W718:W721"/>
    <mergeCell ref="W722:W725"/>
    <mergeCell ref="W726:W729"/>
    <mergeCell ref="W730:W733"/>
    <mergeCell ref="W734:W737"/>
    <mergeCell ref="W738:W741"/>
    <mergeCell ref="U808:W808"/>
    <mergeCell ref="V784:V787"/>
    <mergeCell ref="V788:V791"/>
    <mergeCell ref="V792:V795"/>
    <mergeCell ref="V796:V799"/>
    <mergeCell ref="V800:V803"/>
    <mergeCell ref="W767:W769"/>
    <mergeCell ref="W770:W772"/>
    <mergeCell ref="W773:W775"/>
    <mergeCell ref="W776:W779"/>
    <mergeCell ref="U866:W866"/>
    <mergeCell ref="Q747:Q749"/>
    <mergeCell ref="P751:Q751"/>
    <mergeCell ref="Q703:Q705"/>
    <mergeCell ref="Q706:Q708"/>
    <mergeCell ref="W883:W885"/>
    <mergeCell ref="W886:W888"/>
    <mergeCell ref="W742:W745"/>
    <mergeCell ref="W747:W749"/>
    <mergeCell ref="U750:W750"/>
    <mergeCell ref="R660:R663"/>
    <mergeCell ref="R664:R667"/>
    <mergeCell ref="R668:R671"/>
    <mergeCell ref="R672:R675"/>
    <mergeCell ref="Q672:Q675"/>
    <mergeCell ref="W889:W891"/>
    <mergeCell ref="W892:W895"/>
    <mergeCell ref="W896:W899"/>
    <mergeCell ref="W900:W903"/>
    <mergeCell ref="W904:W907"/>
    <mergeCell ref="W908:W911"/>
    <mergeCell ref="W912:W915"/>
    <mergeCell ref="W916:W919"/>
    <mergeCell ref="W921:W923"/>
    <mergeCell ref="V805:V807"/>
    <mergeCell ref="U809:V809"/>
    <mergeCell ref="U811:V811"/>
    <mergeCell ref="U819:U861"/>
    <mergeCell ref="V819:V821"/>
    <mergeCell ref="V846:V849"/>
    <mergeCell ref="U692:W692"/>
    <mergeCell ref="Q734:Q737"/>
    <mergeCell ref="R706:R708"/>
    <mergeCell ref="Q664:Q667"/>
    <mergeCell ref="V651:V653"/>
    <mergeCell ref="Q668:Q671"/>
    <mergeCell ref="U925:V925"/>
    <mergeCell ref="BK7:BK9"/>
    <mergeCell ref="BK10:BK12"/>
    <mergeCell ref="BK13:BK15"/>
    <mergeCell ref="BK16:BK18"/>
    <mergeCell ref="BK19:BK21"/>
    <mergeCell ref="BK22:BK25"/>
    <mergeCell ref="BK26:BK29"/>
    <mergeCell ref="BK30:BK33"/>
    <mergeCell ref="BK34:BK37"/>
    <mergeCell ref="BK38:BK41"/>
    <mergeCell ref="BK42:BK45"/>
    <mergeCell ref="BK46:BK49"/>
    <mergeCell ref="BK51:BK53"/>
    <mergeCell ref="AY54:BA54"/>
    <mergeCell ref="BD54:BF54"/>
    <mergeCell ref="BI54:BK54"/>
    <mergeCell ref="BF92:BF95"/>
    <mergeCell ref="AB7:AB9"/>
    <mergeCell ref="AB10:AB12"/>
    <mergeCell ref="AB13:AB15"/>
    <mergeCell ref="AB16:AB18"/>
    <mergeCell ref="AB19:AB21"/>
    <mergeCell ref="AB22:AB25"/>
    <mergeCell ref="AB26:AB29"/>
    <mergeCell ref="AB30:AB33"/>
    <mergeCell ref="AB34:AB37"/>
    <mergeCell ref="AB38:AB41"/>
    <mergeCell ref="AB42:AB45"/>
    <mergeCell ref="AB46:AB49"/>
    <mergeCell ref="AB51:AB53"/>
    <mergeCell ref="Z54:AB54"/>
    <mergeCell ref="Z65:Z107"/>
    <mergeCell ref="AA65:AA67"/>
    <mergeCell ref="AA68:AA70"/>
    <mergeCell ref="AA71:AA73"/>
    <mergeCell ref="AA74:AA76"/>
    <mergeCell ref="AA77:AA79"/>
    <mergeCell ref="AA80:AA83"/>
    <mergeCell ref="AA84:AA87"/>
    <mergeCell ref="AA88:AA91"/>
    <mergeCell ref="AA92:AA95"/>
    <mergeCell ref="AA96:AA99"/>
    <mergeCell ref="AA100:AA103"/>
    <mergeCell ref="AA104:AA107"/>
    <mergeCell ref="AY55:AZ55"/>
    <mergeCell ref="BK77:BK79"/>
    <mergeCell ref="BK80:BK83"/>
    <mergeCell ref="BK84:BK87"/>
    <mergeCell ref="BK88:BK91"/>
    <mergeCell ref="BK92:BK95"/>
    <mergeCell ref="BK96:BK99"/>
    <mergeCell ref="BK100:BK103"/>
    <mergeCell ref="BK104:BK107"/>
    <mergeCell ref="AY57:AZ57"/>
    <mergeCell ref="BD55:BE55"/>
    <mergeCell ref="BD57:BE57"/>
    <mergeCell ref="BF65:BF67"/>
    <mergeCell ref="BA7:BA9"/>
    <mergeCell ref="BA10:BA12"/>
    <mergeCell ref="BA13:BA15"/>
    <mergeCell ref="BA16:BA18"/>
    <mergeCell ref="BA19:BA21"/>
    <mergeCell ref="BA22:BA25"/>
    <mergeCell ref="BA26:BA29"/>
    <mergeCell ref="AG42:AG45"/>
    <mergeCell ref="AG46:AG49"/>
    <mergeCell ref="AG51:AG53"/>
    <mergeCell ref="AE54:AG54"/>
    <mergeCell ref="AL7:AL9"/>
    <mergeCell ref="AL10:AL12"/>
    <mergeCell ref="AL13:AL15"/>
    <mergeCell ref="AL16:AL18"/>
    <mergeCell ref="AL19:AL21"/>
    <mergeCell ref="AL22:AL25"/>
    <mergeCell ref="AL26:AL29"/>
    <mergeCell ref="AL30:AL33"/>
    <mergeCell ref="AL34:AL37"/>
    <mergeCell ref="AL38:AL41"/>
    <mergeCell ref="AL42:AL45"/>
    <mergeCell ref="AL46:AL49"/>
    <mergeCell ref="AL51:AL53"/>
    <mergeCell ref="AJ54:AL54"/>
    <mergeCell ref="AO55:AP55"/>
    <mergeCell ref="AO57:AP57"/>
    <mergeCell ref="AT55:AU55"/>
    <mergeCell ref="AT57:AU57"/>
    <mergeCell ref="AE55:AF55"/>
    <mergeCell ref="AE57:AF57"/>
    <mergeCell ref="AJ55:AK55"/>
    <mergeCell ref="AJ57:AK57"/>
    <mergeCell ref="AO65:AO107"/>
    <mergeCell ref="BA65:BA67"/>
    <mergeCell ref="AL109:AL111"/>
    <mergeCell ref="AK84:AK87"/>
    <mergeCell ref="AK88:AK91"/>
    <mergeCell ref="AK92:AK95"/>
    <mergeCell ref="AK96:AK99"/>
    <mergeCell ref="AK100:AK103"/>
    <mergeCell ref="AK104:AK107"/>
    <mergeCell ref="AK109:AK111"/>
    <mergeCell ref="AQ71:AQ73"/>
    <mergeCell ref="AQ104:AQ107"/>
    <mergeCell ref="AQ109:AQ111"/>
    <mergeCell ref="AV100:AV103"/>
    <mergeCell ref="AV104:AV107"/>
    <mergeCell ref="AV109:AV111"/>
    <mergeCell ref="AP104:AP107"/>
    <mergeCell ref="AQ74:AQ76"/>
    <mergeCell ref="AP68:AP70"/>
    <mergeCell ref="AV68:AV70"/>
    <mergeCell ref="AV71:AV73"/>
    <mergeCell ref="AV74:AV76"/>
    <mergeCell ref="AV77:AV79"/>
    <mergeCell ref="AV80:AV83"/>
    <mergeCell ref="AV84:AV87"/>
    <mergeCell ref="AV88:AV91"/>
    <mergeCell ref="AP88:AP91"/>
    <mergeCell ref="AP92:AP95"/>
    <mergeCell ref="AP96:AP99"/>
    <mergeCell ref="AP100:AP103"/>
    <mergeCell ref="AG65:AG67"/>
    <mergeCell ref="AL65:AL67"/>
    <mergeCell ref="AL68:AL70"/>
    <mergeCell ref="AL71:AL73"/>
    <mergeCell ref="AL74:AL76"/>
    <mergeCell ref="AL77:AL79"/>
    <mergeCell ref="AL80:AL83"/>
    <mergeCell ref="AL84:AL87"/>
    <mergeCell ref="W126:W128"/>
    <mergeCell ref="W129:W131"/>
    <mergeCell ref="W132:W134"/>
    <mergeCell ref="W135:W137"/>
    <mergeCell ref="W138:W141"/>
    <mergeCell ref="W142:W145"/>
    <mergeCell ref="W146:W149"/>
    <mergeCell ref="W150:W153"/>
    <mergeCell ref="W154:W157"/>
    <mergeCell ref="W158:W161"/>
    <mergeCell ref="W162:W165"/>
    <mergeCell ref="AA126:AA128"/>
    <mergeCell ref="AA129:AA131"/>
    <mergeCell ref="AA132:AA134"/>
    <mergeCell ref="AA135:AA137"/>
    <mergeCell ref="AA138:AA141"/>
    <mergeCell ref="AA142:AA145"/>
    <mergeCell ref="AA146:AA149"/>
    <mergeCell ref="AA150:AA153"/>
    <mergeCell ref="AA154:AA157"/>
    <mergeCell ref="AG123:AG125"/>
    <mergeCell ref="AG126:AG128"/>
    <mergeCell ref="AG129:AG131"/>
    <mergeCell ref="AG132:AG134"/>
    <mergeCell ref="AL126:AL128"/>
    <mergeCell ref="AL129:AL131"/>
    <mergeCell ref="AL132:AL134"/>
    <mergeCell ref="BF138:BF141"/>
    <mergeCell ref="BF150:BF153"/>
    <mergeCell ref="BF162:BF165"/>
    <mergeCell ref="BF167:BF169"/>
    <mergeCell ref="BA138:BA141"/>
    <mergeCell ref="BA142:BA145"/>
    <mergeCell ref="BA146:BA149"/>
    <mergeCell ref="AA162:AA165"/>
    <mergeCell ref="BK123:BK125"/>
    <mergeCell ref="BK126:BK128"/>
    <mergeCell ref="BK129:BK131"/>
    <mergeCell ref="BK132:BK134"/>
    <mergeCell ref="BK135:BK137"/>
    <mergeCell ref="BK138:BK141"/>
    <mergeCell ref="BK142:BK145"/>
    <mergeCell ref="BK146:BK149"/>
    <mergeCell ref="BK150:BK153"/>
    <mergeCell ref="BK154:BK157"/>
    <mergeCell ref="BK158:BK161"/>
    <mergeCell ref="BK162:BK165"/>
    <mergeCell ref="BK167:BK169"/>
    <mergeCell ref="AV123:AV125"/>
    <mergeCell ref="AV126:AV128"/>
    <mergeCell ref="AV129:AV131"/>
    <mergeCell ref="AV132:AV134"/>
    <mergeCell ref="AV135:AV137"/>
    <mergeCell ref="AV138:AV141"/>
    <mergeCell ref="AV142:AV145"/>
    <mergeCell ref="AV146:AV149"/>
    <mergeCell ref="AV150:AV153"/>
    <mergeCell ref="AV154:AV157"/>
    <mergeCell ref="AV158:AV161"/>
    <mergeCell ref="AV162:AV165"/>
    <mergeCell ref="AV167:AV169"/>
    <mergeCell ref="AL135:AL137"/>
    <mergeCell ref="AL138:AL141"/>
    <mergeCell ref="AL142:AL145"/>
    <mergeCell ref="AL146:AL149"/>
    <mergeCell ref="AL196:AL199"/>
    <mergeCell ref="AL200:AL203"/>
    <mergeCell ref="AL204:AL207"/>
    <mergeCell ref="BF154:BF157"/>
    <mergeCell ref="BF158:BF161"/>
    <mergeCell ref="BA150:BA153"/>
    <mergeCell ref="AB204:AB207"/>
    <mergeCell ref="AG142:AG145"/>
    <mergeCell ref="AG146:AG149"/>
    <mergeCell ref="AG150:AG153"/>
    <mergeCell ref="AG167:AG169"/>
    <mergeCell ref="AA158:AA161"/>
    <mergeCell ref="BK65:BK67"/>
    <mergeCell ref="AP65:AP67"/>
    <mergeCell ref="AQ77:AQ79"/>
    <mergeCell ref="AQ80:AQ83"/>
    <mergeCell ref="AQ84:AQ87"/>
    <mergeCell ref="AQ88:AQ91"/>
    <mergeCell ref="AQ92:AQ95"/>
    <mergeCell ref="AQ96:AQ99"/>
    <mergeCell ref="AQ100:AQ103"/>
    <mergeCell ref="BK74:BK76"/>
    <mergeCell ref="BF68:BF70"/>
    <mergeCell ref="BF71:BF73"/>
    <mergeCell ref="BF74:BF76"/>
    <mergeCell ref="BF77:BF79"/>
    <mergeCell ref="BF80:BF83"/>
    <mergeCell ref="BF84:BF87"/>
    <mergeCell ref="BF88:BF91"/>
    <mergeCell ref="BF109:BF111"/>
    <mergeCell ref="AQ68:AQ70"/>
    <mergeCell ref="AV92:AV95"/>
    <mergeCell ref="AV96:AV99"/>
    <mergeCell ref="AQ65:AQ67"/>
    <mergeCell ref="AP71:AP73"/>
    <mergeCell ref="AP74:AP76"/>
    <mergeCell ref="AP77:AP79"/>
    <mergeCell ref="AP80:AP83"/>
    <mergeCell ref="AP84:AP87"/>
    <mergeCell ref="AL123:AL125"/>
    <mergeCell ref="AB71:AB73"/>
    <mergeCell ref="AB74:AB76"/>
    <mergeCell ref="AJ112:AL112"/>
    <mergeCell ref="BF132:BF134"/>
    <mergeCell ref="BF135:BF137"/>
    <mergeCell ref="BA132:BA134"/>
    <mergeCell ref="BA135:BA137"/>
    <mergeCell ref="BF123:BF125"/>
    <mergeCell ref="BF126:BF128"/>
    <mergeCell ref="BF129:BF131"/>
    <mergeCell ref="AQ123:AQ125"/>
    <mergeCell ref="AQ126:AQ128"/>
    <mergeCell ref="AQ129:AQ131"/>
    <mergeCell ref="BA123:BA125"/>
    <mergeCell ref="BA126:BA128"/>
    <mergeCell ref="BA129:BA131"/>
    <mergeCell ref="BA196:BA199"/>
    <mergeCell ref="BA200:BA203"/>
    <mergeCell ref="BA204:BA207"/>
    <mergeCell ref="AB181:AB183"/>
    <mergeCell ref="AB184:AB186"/>
    <mergeCell ref="AB187:AB189"/>
    <mergeCell ref="AB190:AB192"/>
    <mergeCell ref="AP200:AP203"/>
    <mergeCell ref="AP204:AP207"/>
    <mergeCell ref="AP196:AP199"/>
    <mergeCell ref="AU184:AU186"/>
    <mergeCell ref="AU187:AU189"/>
    <mergeCell ref="AU190:AU192"/>
    <mergeCell ref="AU193:AU195"/>
    <mergeCell ref="AU254:AU257"/>
    <mergeCell ref="AU258:AU261"/>
    <mergeCell ref="AL187:AL189"/>
    <mergeCell ref="AL190:AL192"/>
    <mergeCell ref="AL193:AL195"/>
    <mergeCell ref="AK258:AK261"/>
    <mergeCell ref="AU208:AU211"/>
    <mergeCell ref="AU212:AU215"/>
    <mergeCell ref="AU216:AU219"/>
    <mergeCell ref="W196:W199"/>
    <mergeCell ref="W200:W203"/>
    <mergeCell ref="W204:W207"/>
    <mergeCell ref="AO113:AP113"/>
    <mergeCell ref="AO115:AP115"/>
    <mergeCell ref="AO123:AO165"/>
    <mergeCell ref="AP123:AP125"/>
    <mergeCell ref="AP126:AP128"/>
    <mergeCell ref="AP129:AP131"/>
    <mergeCell ref="AP132:AP134"/>
    <mergeCell ref="AP135:AP137"/>
    <mergeCell ref="AP138:AP141"/>
    <mergeCell ref="AP142:AP145"/>
    <mergeCell ref="AP146:AP149"/>
    <mergeCell ref="U170:W170"/>
    <mergeCell ref="W123:W125"/>
    <mergeCell ref="AE170:AG170"/>
    <mergeCell ref="AJ170:AL170"/>
    <mergeCell ref="AO170:AQ170"/>
    <mergeCell ref="Z171:AA171"/>
    <mergeCell ref="Z173:AA173"/>
    <mergeCell ref="Z170:AB170"/>
    <mergeCell ref="AF190:AF192"/>
    <mergeCell ref="AF193:AF195"/>
    <mergeCell ref="AF196:AF199"/>
    <mergeCell ref="AF200:AF203"/>
    <mergeCell ref="AF204:AF207"/>
    <mergeCell ref="AQ196:AQ199"/>
    <mergeCell ref="AQ200:AQ203"/>
    <mergeCell ref="W167:W169"/>
    <mergeCell ref="AB123:AB125"/>
    <mergeCell ref="AB126:AB128"/>
    <mergeCell ref="AB129:AB131"/>
    <mergeCell ref="AB132:AB134"/>
    <mergeCell ref="AB135:AB137"/>
    <mergeCell ref="AB138:AB141"/>
    <mergeCell ref="AB142:AB145"/>
    <mergeCell ref="AB146:AB149"/>
    <mergeCell ref="AB150:AB153"/>
    <mergeCell ref="AB154:AB157"/>
    <mergeCell ref="AB158:AB161"/>
    <mergeCell ref="AB162:AB165"/>
    <mergeCell ref="AB167:AB169"/>
    <mergeCell ref="AG135:AG137"/>
    <mergeCell ref="Z113:AA113"/>
    <mergeCell ref="Z115:AA115"/>
    <mergeCell ref="Z123:Z165"/>
    <mergeCell ref="AA123:AA125"/>
    <mergeCell ref="AB193:AB195"/>
    <mergeCell ref="W181:W183"/>
    <mergeCell ref="AG138:AG141"/>
    <mergeCell ref="W184:W186"/>
    <mergeCell ref="W187:W189"/>
    <mergeCell ref="AL216:AL219"/>
    <mergeCell ref="AB200:AB203"/>
    <mergeCell ref="AA254:AA257"/>
    <mergeCell ref="AB208:AB211"/>
    <mergeCell ref="AB212:AB215"/>
    <mergeCell ref="AB216:AB219"/>
    <mergeCell ref="AJ297:AJ339"/>
    <mergeCell ref="BF283:BF285"/>
    <mergeCell ref="BF248:BF250"/>
    <mergeCell ref="BF251:BF253"/>
    <mergeCell ref="BF254:BF257"/>
    <mergeCell ref="BF258:BF261"/>
    <mergeCell ref="BF262:BF265"/>
    <mergeCell ref="BF266:BF269"/>
    <mergeCell ref="BF270:BF273"/>
    <mergeCell ref="BF274:BF277"/>
    <mergeCell ref="BF278:BF281"/>
    <mergeCell ref="AK162:AK165"/>
    <mergeCell ref="BE270:BE273"/>
    <mergeCell ref="BE274:BE277"/>
    <mergeCell ref="BE278:BE281"/>
    <mergeCell ref="AK212:AK215"/>
    <mergeCell ref="AQ132:AQ134"/>
    <mergeCell ref="AQ135:AQ137"/>
    <mergeCell ref="AQ138:AQ141"/>
    <mergeCell ref="AQ142:AQ145"/>
    <mergeCell ref="AQ146:AQ149"/>
    <mergeCell ref="AQ150:AQ153"/>
    <mergeCell ref="AQ154:AQ157"/>
    <mergeCell ref="AQ158:AQ161"/>
    <mergeCell ref="AQ162:AQ165"/>
    <mergeCell ref="AQ167:AQ169"/>
    <mergeCell ref="AO229:AP229"/>
    <mergeCell ref="AP278:AP281"/>
    <mergeCell ref="AL150:AL153"/>
    <mergeCell ref="AL154:AL157"/>
    <mergeCell ref="AL158:AL161"/>
    <mergeCell ref="AL162:AL165"/>
    <mergeCell ref="AL167:AL169"/>
    <mergeCell ref="AP150:AP153"/>
    <mergeCell ref="AP154:AP157"/>
    <mergeCell ref="AP158:AP161"/>
    <mergeCell ref="AP162:AP165"/>
    <mergeCell ref="AP167:AP169"/>
    <mergeCell ref="AO171:AP171"/>
    <mergeCell ref="AO173:AP173"/>
    <mergeCell ref="AV190:AV192"/>
    <mergeCell ref="AV193:AV195"/>
    <mergeCell ref="AV196:AV199"/>
    <mergeCell ref="AV200:AV203"/>
    <mergeCell ref="AV204:AV207"/>
    <mergeCell ref="AV208:AV211"/>
    <mergeCell ref="AV212:AV215"/>
    <mergeCell ref="AV216:AV219"/>
    <mergeCell ref="AL278:AL281"/>
    <mergeCell ref="BE266:BE269"/>
    <mergeCell ref="BF142:BF145"/>
    <mergeCell ref="BF146:BF149"/>
    <mergeCell ref="AL181:AL183"/>
    <mergeCell ref="AL184:AL186"/>
    <mergeCell ref="BE239:BE241"/>
    <mergeCell ref="BE242:BE244"/>
    <mergeCell ref="AP251:AP253"/>
    <mergeCell ref="BE258:BE261"/>
    <mergeCell ref="BE262:BE265"/>
    <mergeCell ref="AU251:AU253"/>
    <mergeCell ref="AZ278:AZ281"/>
    <mergeCell ref="AZ283:AZ285"/>
    <mergeCell ref="AG283:AG285"/>
    <mergeCell ref="AL239:AL241"/>
    <mergeCell ref="AL242:AL244"/>
    <mergeCell ref="AL245:AL247"/>
    <mergeCell ref="AK262:AK265"/>
    <mergeCell ref="AK266:AK269"/>
    <mergeCell ref="AK270:AK273"/>
    <mergeCell ref="AK274:AK277"/>
    <mergeCell ref="AK278:AK281"/>
    <mergeCell ref="AF208:AF211"/>
    <mergeCell ref="AF212:AF215"/>
    <mergeCell ref="BK297:BK299"/>
    <mergeCell ref="BK300:BK302"/>
    <mergeCell ref="BK303:BK305"/>
    <mergeCell ref="AB262:AB265"/>
    <mergeCell ref="AB266:AB269"/>
    <mergeCell ref="AB270:AB273"/>
    <mergeCell ref="AB274:AB277"/>
    <mergeCell ref="AB278:AB281"/>
    <mergeCell ref="AB283:AB285"/>
    <mergeCell ref="AP283:AP285"/>
    <mergeCell ref="AL212:AL215"/>
    <mergeCell ref="AQ204:AQ207"/>
    <mergeCell ref="BK262:BK265"/>
    <mergeCell ref="BK266:BK269"/>
    <mergeCell ref="BK270:BK273"/>
    <mergeCell ref="BK274:BK277"/>
    <mergeCell ref="BK278:BK281"/>
    <mergeCell ref="BK283:BK285"/>
    <mergeCell ref="Z286:AB286"/>
    <mergeCell ref="AE286:AG286"/>
    <mergeCell ref="AJ286:AL286"/>
    <mergeCell ref="AO286:AQ286"/>
    <mergeCell ref="AT286:AV286"/>
    <mergeCell ref="AY286:BA286"/>
    <mergeCell ref="BD286:BF286"/>
    <mergeCell ref="BI286:BK286"/>
    <mergeCell ref="BF239:BF241"/>
    <mergeCell ref="BF242:BF244"/>
    <mergeCell ref="BF245:BF247"/>
    <mergeCell ref="AL251:AL253"/>
    <mergeCell ref="AL254:AL257"/>
    <mergeCell ref="AL258:AL261"/>
    <mergeCell ref="AL262:AL265"/>
    <mergeCell ref="AL266:AL269"/>
    <mergeCell ref="AL270:AL273"/>
    <mergeCell ref="AB245:AB247"/>
    <mergeCell ref="AG239:AG241"/>
    <mergeCell ref="AV225:AV227"/>
    <mergeCell ref="AJ231:AK231"/>
    <mergeCell ref="AJ239:AJ281"/>
    <mergeCell ref="AP242:AP244"/>
    <mergeCell ref="AP245:AP247"/>
    <mergeCell ref="AP248:AP250"/>
    <mergeCell ref="BA297:BA299"/>
    <mergeCell ref="BA300:BA302"/>
    <mergeCell ref="BA303:BA305"/>
    <mergeCell ref="BF297:BF299"/>
    <mergeCell ref="BF300:BF302"/>
    <mergeCell ref="BF303:BF305"/>
    <mergeCell ref="AL274:AL277"/>
    <mergeCell ref="AA251:AA253"/>
    <mergeCell ref="AF270:AF273"/>
    <mergeCell ref="AF274:AF277"/>
    <mergeCell ref="AF278:AF281"/>
    <mergeCell ref="AF283:AF285"/>
    <mergeCell ref="BA239:BA241"/>
    <mergeCell ref="BA242:BA244"/>
    <mergeCell ref="BA245:BA247"/>
    <mergeCell ref="BA248:BA250"/>
    <mergeCell ref="BA251:BA253"/>
    <mergeCell ref="BA254:BA257"/>
    <mergeCell ref="BA258:BA261"/>
    <mergeCell ref="BA262:BA265"/>
    <mergeCell ref="BA266:BA269"/>
    <mergeCell ref="BA270:BA273"/>
    <mergeCell ref="BA274:BA277"/>
    <mergeCell ref="BA278:BA281"/>
    <mergeCell ref="BA283:BA285"/>
    <mergeCell ref="AG242:AG244"/>
    <mergeCell ref="AG245:AG247"/>
    <mergeCell ref="AB220:AB223"/>
    <mergeCell ref="AB225:AB227"/>
    <mergeCell ref="AA283:AA285"/>
    <mergeCell ref="AK254:AK257"/>
    <mergeCell ref="AV328:AV331"/>
    <mergeCell ref="AV332:AV335"/>
    <mergeCell ref="AV336:AV339"/>
    <mergeCell ref="AV341:AV343"/>
    <mergeCell ref="AG297:AG299"/>
    <mergeCell ref="AL312:AL315"/>
    <mergeCell ref="AG312:AG315"/>
    <mergeCell ref="V306:V308"/>
    <mergeCell ref="V309:V311"/>
    <mergeCell ref="V312:V315"/>
    <mergeCell ref="AK297:AK299"/>
    <mergeCell ref="AK300:AK302"/>
    <mergeCell ref="AQ297:AQ299"/>
    <mergeCell ref="AQ239:AQ241"/>
    <mergeCell ref="AQ242:AQ244"/>
    <mergeCell ref="AQ245:AQ247"/>
    <mergeCell ref="AQ248:AQ250"/>
    <mergeCell ref="AQ251:AQ253"/>
    <mergeCell ref="AQ254:AQ257"/>
    <mergeCell ref="AQ258:AQ261"/>
    <mergeCell ref="AQ262:AQ265"/>
    <mergeCell ref="AQ266:AQ269"/>
    <mergeCell ref="AQ270:AQ273"/>
    <mergeCell ref="AQ274:AQ277"/>
    <mergeCell ref="AQ278:AQ281"/>
    <mergeCell ref="AQ283:AQ285"/>
    <mergeCell ref="AV239:AV241"/>
    <mergeCell ref="AV242:AV244"/>
    <mergeCell ref="AV245:AV247"/>
    <mergeCell ref="AV248:AV250"/>
    <mergeCell ref="AV251:AV253"/>
    <mergeCell ref="AV254:AV257"/>
    <mergeCell ref="AV258:AV261"/>
    <mergeCell ref="AV262:AV265"/>
    <mergeCell ref="AV266:AV269"/>
    <mergeCell ref="AV270:AV273"/>
    <mergeCell ref="AV274:AV277"/>
    <mergeCell ref="AV278:AV281"/>
    <mergeCell ref="AV283:AV285"/>
    <mergeCell ref="AZ270:AZ273"/>
    <mergeCell ref="AZ274:AZ277"/>
    <mergeCell ref="AZ358:AZ360"/>
    <mergeCell ref="AZ361:AZ363"/>
    <mergeCell ref="AZ364:AZ366"/>
    <mergeCell ref="AZ367:AZ369"/>
    <mergeCell ref="AZ370:AZ373"/>
    <mergeCell ref="AZ374:AZ377"/>
    <mergeCell ref="AZ378:AZ381"/>
    <mergeCell ref="AZ382:AZ385"/>
    <mergeCell ref="AZ386:AZ389"/>
    <mergeCell ref="AZ390:AZ393"/>
    <mergeCell ref="AY344:BA344"/>
    <mergeCell ref="AU390:AU393"/>
    <mergeCell ref="AU394:AU397"/>
    <mergeCell ref="AE345:AF345"/>
    <mergeCell ref="AE347:AF347"/>
    <mergeCell ref="AE355:AE397"/>
    <mergeCell ref="AF355:AF357"/>
    <mergeCell ref="AF358:AF360"/>
    <mergeCell ref="AP386:AP389"/>
    <mergeCell ref="AP390:AP393"/>
    <mergeCell ref="AP394:AP397"/>
    <mergeCell ref="BA355:BA357"/>
    <mergeCell ref="BA358:BA360"/>
    <mergeCell ref="BA361:BA363"/>
    <mergeCell ref="BA364:BA366"/>
    <mergeCell ref="BA367:BA369"/>
    <mergeCell ref="BA370:BA373"/>
    <mergeCell ref="BA374:BA377"/>
    <mergeCell ref="BA378:BA381"/>
    <mergeCell ref="BA382:BA385"/>
    <mergeCell ref="BA386:BA389"/>
    <mergeCell ref="BA390:BA393"/>
    <mergeCell ref="AO355:AO397"/>
    <mergeCell ref="AP355:AP357"/>
    <mergeCell ref="AP358:AP360"/>
    <mergeCell ref="BA394:BA397"/>
    <mergeCell ref="AT347:AU347"/>
    <mergeCell ref="AT355:AT397"/>
    <mergeCell ref="AU355:AU357"/>
    <mergeCell ref="AU358:AU360"/>
    <mergeCell ref="AU361:AU363"/>
    <mergeCell ref="BF355:BF357"/>
    <mergeCell ref="BF358:BF360"/>
    <mergeCell ref="BF361:BF363"/>
    <mergeCell ref="Z344:AB344"/>
    <mergeCell ref="AE344:AG344"/>
    <mergeCell ref="AJ344:AL344"/>
    <mergeCell ref="AO344:AQ344"/>
    <mergeCell ref="AT344:AV344"/>
    <mergeCell ref="BF332:BF335"/>
    <mergeCell ref="Z404:AB404"/>
    <mergeCell ref="AE404:AG404"/>
    <mergeCell ref="AJ404:AL404"/>
    <mergeCell ref="AO404:AQ404"/>
    <mergeCell ref="AT404:AV404"/>
    <mergeCell ref="AY404:BA404"/>
    <mergeCell ref="BD404:BF404"/>
    <mergeCell ref="AV386:AV389"/>
    <mergeCell ref="AV390:AV393"/>
    <mergeCell ref="AV394:AV397"/>
    <mergeCell ref="AV399:AV401"/>
    <mergeCell ref="AZ399:AZ401"/>
    <mergeCell ref="AU364:AU366"/>
    <mergeCell ref="AU367:AU369"/>
    <mergeCell ref="AU370:AU373"/>
    <mergeCell ref="AU374:AU377"/>
    <mergeCell ref="AU378:AU381"/>
    <mergeCell ref="AU382:AU385"/>
    <mergeCell ref="Z402:AB402"/>
    <mergeCell ref="AE402:AG402"/>
    <mergeCell ref="AJ402:AL402"/>
    <mergeCell ref="AO402:AQ402"/>
    <mergeCell ref="AT402:AV402"/>
    <mergeCell ref="AY402:BA402"/>
    <mergeCell ref="BD402:BF402"/>
    <mergeCell ref="Z346:AB346"/>
    <mergeCell ref="AE346:AG346"/>
    <mergeCell ref="AJ346:AL346"/>
    <mergeCell ref="AO346:AQ346"/>
    <mergeCell ref="AT346:AV346"/>
    <mergeCell ref="AY346:BA346"/>
    <mergeCell ref="AZ394:AZ397"/>
    <mergeCell ref="BD346:BF346"/>
    <mergeCell ref="AB355:AB357"/>
    <mergeCell ref="AB358:AB360"/>
    <mergeCell ref="AB361:AB363"/>
    <mergeCell ref="AB364:AB366"/>
    <mergeCell ref="AB367:AB369"/>
    <mergeCell ref="AB370:AB373"/>
    <mergeCell ref="AG399:AG401"/>
    <mergeCell ref="AB374:AB377"/>
    <mergeCell ref="AB378:AB381"/>
    <mergeCell ref="AB382:AB385"/>
    <mergeCell ref="AB386:AB389"/>
    <mergeCell ref="BF364:BF366"/>
    <mergeCell ref="BF367:BF369"/>
    <mergeCell ref="BD344:BF344"/>
    <mergeCell ref="AF341:AF343"/>
    <mergeCell ref="AB341:AB343"/>
    <mergeCell ref="AT403:AU403"/>
    <mergeCell ref="AU386:AU389"/>
    <mergeCell ref="AY345:AZ345"/>
    <mergeCell ref="AY347:AZ347"/>
    <mergeCell ref="AY355:AY397"/>
    <mergeCell ref="AZ355:AZ357"/>
    <mergeCell ref="BJ413:BJ415"/>
    <mergeCell ref="BJ416:BJ418"/>
    <mergeCell ref="BJ419:BJ421"/>
    <mergeCell ref="BJ422:BJ424"/>
    <mergeCell ref="BJ425:BJ427"/>
    <mergeCell ref="BJ428:BJ431"/>
    <mergeCell ref="BF432:BF435"/>
    <mergeCell ref="BF436:BF439"/>
    <mergeCell ref="BF440:BF443"/>
    <mergeCell ref="BF444:BF447"/>
    <mergeCell ref="BF448:BF451"/>
    <mergeCell ref="BF452:BF455"/>
    <mergeCell ref="BF457:BF459"/>
    <mergeCell ref="AQ413:AQ415"/>
    <mergeCell ref="AQ416:AQ418"/>
    <mergeCell ref="AQ419:AQ421"/>
    <mergeCell ref="AQ422:AQ424"/>
    <mergeCell ref="AQ425:AQ427"/>
    <mergeCell ref="AQ428:AQ431"/>
    <mergeCell ref="AQ432:AQ435"/>
    <mergeCell ref="AQ436:AQ439"/>
    <mergeCell ref="AQ440:AQ443"/>
    <mergeCell ref="AQ444:AQ447"/>
    <mergeCell ref="AQ448:AQ451"/>
    <mergeCell ref="BF413:BF415"/>
    <mergeCell ref="BF416:BF418"/>
    <mergeCell ref="AK399:AK401"/>
    <mergeCell ref="AK436:AK439"/>
    <mergeCell ref="AU399:AU401"/>
    <mergeCell ref="AJ403:AK403"/>
    <mergeCell ref="AL416:AL418"/>
    <mergeCell ref="AL419:AL421"/>
    <mergeCell ref="AL422:AL424"/>
    <mergeCell ref="AL425:AL427"/>
    <mergeCell ref="BI402:BK402"/>
    <mergeCell ref="AK432:AK435"/>
    <mergeCell ref="AO405:AP405"/>
    <mergeCell ref="AO413:AO455"/>
    <mergeCell ref="AP413:AP415"/>
    <mergeCell ref="AP416:AP418"/>
    <mergeCell ref="AP419:AP421"/>
    <mergeCell ref="AP422:AP424"/>
    <mergeCell ref="AP425:AP427"/>
    <mergeCell ref="AP428:AP431"/>
    <mergeCell ref="AP432:AP435"/>
    <mergeCell ref="AY403:AZ403"/>
    <mergeCell ref="AY405:AZ405"/>
    <mergeCell ref="AG413:AG415"/>
    <mergeCell ref="AG416:AG418"/>
    <mergeCell ref="AG419:AG421"/>
    <mergeCell ref="AU419:AU421"/>
    <mergeCell ref="AU422:AU424"/>
    <mergeCell ref="AU425:AU427"/>
    <mergeCell ref="AU428:AU431"/>
    <mergeCell ref="AU432:AU435"/>
    <mergeCell ref="AU436:AU439"/>
    <mergeCell ref="AU440:AU443"/>
    <mergeCell ref="AU444:AU447"/>
    <mergeCell ref="AU448:AU451"/>
    <mergeCell ref="AJ405:AK405"/>
    <mergeCell ref="AU452:AU455"/>
    <mergeCell ref="AK428:AK431"/>
    <mergeCell ref="AK444:AK447"/>
    <mergeCell ref="AK448:AK451"/>
    <mergeCell ref="AK452:AK455"/>
    <mergeCell ref="AU457:AU459"/>
    <mergeCell ref="BE413:BE415"/>
    <mergeCell ref="BE416:BE418"/>
    <mergeCell ref="BE419:BE421"/>
    <mergeCell ref="BE422:BE424"/>
    <mergeCell ref="BE425:BE427"/>
    <mergeCell ref="BE428:BE431"/>
    <mergeCell ref="BE432:BE435"/>
    <mergeCell ref="BE436:BE439"/>
    <mergeCell ref="BE440:BE443"/>
    <mergeCell ref="BE444:BE447"/>
    <mergeCell ref="BE448:BE451"/>
    <mergeCell ref="BE452:BE455"/>
    <mergeCell ref="AG444:AG447"/>
    <mergeCell ref="AG448:AG451"/>
    <mergeCell ref="AG452:AG455"/>
    <mergeCell ref="AG457:AG459"/>
    <mergeCell ref="AL413:AL415"/>
    <mergeCell ref="AP436:AP439"/>
    <mergeCell ref="AP440:AP443"/>
    <mergeCell ref="AP444:AP447"/>
    <mergeCell ref="AP448:AP451"/>
    <mergeCell ref="AP452:AP455"/>
    <mergeCell ref="AP457:AP459"/>
    <mergeCell ref="AY413:AY455"/>
    <mergeCell ref="AZ413:AZ415"/>
    <mergeCell ref="AZ416:AZ418"/>
    <mergeCell ref="BE457:BE459"/>
    <mergeCell ref="AK440:AK443"/>
    <mergeCell ref="AJ413:AJ455"/>
    <mergeCell ref="AK413:AK415"/>
    <mergeCell ref="AK416:AK418"/>
    <mergeCell ref="AK419:AK421"/>
    <mergeCell ref="AK422:AK424"/>
    <mergeCell ref="AK425:AK427"/>
    <mergeCell ref="AV422:AV424"/>
    <mergeCell ref="AV425:AV427"/>
    <mergeCell ref="BI518:BK518"/>
    <mergeCell ref="BA471:BA473"/>
    <mergeCell ref="BA474:BA476"/>
    <mergeCell ref="BA477:BA479"/>
    <mergeCell ref="BA480:BA482"/>
    <mergeCell ref="BA483:BA485"/>
    <mergeCell ref="BA486:BA489"/>
    <mergeCell ref="BA490:BA493"/>
    <mergeCell ref="BA494:BA497"/>
    <mergeCell ref="BA498:BA501"/>
    <mergeCell ref="BA502:BA505"/>
    <mergeCell ref="BA506:BA509"/>
    <mergeCell ref="BA510:BA513"/>
    <mergeCell ref="BA515:BA517"/>
    <mergeCell ref="BF471:BF473"/>
    <mergeCell ref="BF474:BF476"/>
    <mergeCell ref="BF477:BF479"/>
    <mergeCell ref="BF480:BF482"/>
    <mergeCell ref="BF483:BF485"/>
    <mergeCell ref="BF486:BF489"/>
    <mergeCell ref="BF490:BF493"/>
    <mergeCell ref="BF494:BF497"/>
    <mergeCell ref="BF498:BF501"/>
    <mergeCell ref="BF502:BF505"/>
    <mergeCell ref="BF506:BF509"/>
    <mergeCell ref="BF510:BF513"/>
    <mergeCell ref="BF515:BF517"/>
    <mergeCell ref="AT460:AV460"/>
    <mergeCell ref="AY460:BA460"/>
    <mergeCell ref="BE515:BE517"/>
    <mergeCell ref="AQ498:AQ501"/>
    <mergeCell ref="AQ502:AQ505"/>
    <mergeCell ref="AQ506:AQ509"/>
    <mergeCell ref="AQ510:AQ513"/>
    <mergeCell ref="AV506:AV509"/>
    <mergeCell ref="BD460:BF460"/>
    <mergeCell ref="AY461:AZ461"/>
    <mergeCell ref="BD461:BE461"/>
    <mergeCell ref="AV498:AV501"/>
    <mergeCell ref="AV502:AV505"/>
    <mergeCell ref="AV515:AV517"/>
    <mergeCell ref="AO460:AQ460"/>
    <mergeCell ref="AO471:AO513"/>
    <mergeCell ref="AP471:AP473"/>
    <mergeCell ref="AP474:AP476"/>
    <mergeCell ref="AP477:AP479"/>
    <mergeCell ref="AP480:AP482"/>
    <mergeCell ref="AP483:AP485"/>
    <mergeCell ref="AP486:AP489"/>
    <mergeCell ref="AP490:AP493"/>
    <mergeCell ref="AP494:AP497"/>
    <mergeCell ref="AP498:AP501"/>
    <mergeCell ref="AP502:AP505"/>
    <mergeCell ref="AP506:AP509"/>
    <mergeCell ref="AP510:AP513"/>
    <mergeCell ref="AT461:AU461"/>
    <mergeCell ref="AT463:AU463"/>
    <mergeCell ref="AT471:AT513"/>
    <mergeCell ref="AU471:AU473"/>
    <mergeCell ref="AU474:AU476"/>
    <mergeCell ref="AU477:AU479"/>
    <mergeCell ref="AU480:AU482"/>
    <mergeCell ref="AU483:AU485"/>
    <mergeCell ref="AU486:AU489"/>
    <mergeCell ref="AE460:AG460"/>
    <mergeCell ref="BF419:BF421"/>
    <mergeCell ref="BF422:BF424"/>
    <mergeCell ref="AZ440:AZ443"/>
    <mergeCell ref="AG422:AG424"/>
    <mergeCell ref="AG425:AG427"/>
    <mergeCell ref="AG428:AG431"/>
    <mergeCell ref="AG432:AG435"/>
    <mergeCell ref="AG436:AG439"/>
    <mergeCell ref="AG440:AG443"/>
    <mergeCell ref="AV413:AV415"/>
    <mergeCell ref="AV416:AV418"/>
    <mergeCell ref="AV419:AV421"/>
    <mergeCell ref="AV428:AV431"/>
    <mergeCell ref="AV432:AV435"/>
    <mergeCell ref="AV436:AV439"/>
    <mergeCell ref="AV440:AV443"/>
    <mergeCell ref="BE494:BE497"/>
    <mergeCell ref="BE498:BE501"/>
    <mergeCell ref="BE502:BE505"/>
    <mergeCell ref="BE506:BE509"/>
    <mergeCell ref="BE510:BE513"/>
    <mergeCell ref="AV444:AV447"/>
    <mergeCell ref="AV448:AV451"/>
    <mergeCell ref="AV452:AV455"/>
    <mergeCell ref="AV457:AV459"/>
    <mergeCell ref="BD518:BF518"/>
    <mergeCell ref="AB416:AB418"/>
    <mergeCell ref="AB419:AB421"/>
    <mergeCell ref="AB422:AB424"/>
    <mergeCell ref="AF444:AF447"/>
    <mergeCell ref="AF448:AF451"/>
    <mergeCell ref="AF452:AF455"/>
    <mergeCell ref="AF457:AF459"/>
    <mergeCell ref="AF486:AF489"/>
    <mergeCell ref="AF490:AF493"/>
    <mergeCell ref="AF494:AF497"/>
    <mergeCell ref="AF498:AF501"/>
    <mergeCell ref="AF502:AF505"/>
    <mergeCell ref="AF506:AF509"/>
    <mergeCell ref="AG515:AG517"/>
    <mergeCell ref="AL498:AL501"/>
    <mergeCell ref="AL502:AL505"/>
    <mergeCell ref="AL506:AL509"/>
    <mergeCell ref="AJ518:AL518"/>
    <mergeCell ref="AO518:AQ518"/>
    <mergeCell ref="AQ515:AQ517"/>
    <mergeCell ref="AV471:AV473"/>
    <mergeCell ref="AV474:AV476"/>
    <mergeCell ref="AV477:AV479"/>
    <mergeCell ref="AV480:AV482"/>
    <mergeCell ref="AF416:AF418"/>
    <mergeCell ref="AF419:AF421"/>
    <mergeCell ref="AF422:AF424"/>
    <mergeCell ref="AF432:AF435"/>
    <mergeCell ref="AF436:AF439"/>
    <mergeCell ref="AF440:AF443"/>
    <mergeCell ref="AB440:AB443"/>
    <mergeCell ref="AF474:AF476"/>
    <mergeCell ref="AF477:AF479"/>
    <mergeCell ref="AF480:AF482"/>
    <mergeCell ref="AF483:AF485"/>
    <mergeCell ref="AP515:AP517"/>
    <mergeCell ref="AO463:AP463"/>
    <mergeCell ref="AA587:AA589"/>
    <mergeCell ref="AA590:AA592"/>
    <mergeCell ref="AA593:AA595"/>
    <mergeCell ref="AA596:AA598"/>
    <mergeCell ref="AA599:AA601"/>
    <mergeCell ref="AA602:AA605"/>
    <mergeCell ref="AA606:AA609"/>
    <mergeCell ref="AU590:AU592"/>
    <mergeCell ref="AB622:AB625"/>
    <mergeCell ref="AB626:AB629"/>
    <mergeCell ref="AA610:AA613"/>
    <mergeCell ref="AA614:AA617"/>
    <mergeCell ref="AA618:AA621"/>
    <mergeCell ref="AA622:AA625"/>
    <mergeCell ref="AV596:AV598"/>
    <mergeCell ref="AV599:AV601"/>
    <mergeCell ref="AV602:AV605"/>
    <mergeCell ref="AV606:AV609"/>
    <mergeCell ref="AV610:AV613"/>
    <mergeCell ref="AV614:AV617"/>
    <mergeCell ref="AV618:AV621"/>
    <mergeCell ref="AV622:AV625"/>
    <mergeCell ref="AG498:AG501"/>
    <mergeCell ref="AG502:AG505"/>
    <mergeCell ref="AG506:AG509"/>
    <mergeCell ref="AG510:AG513"/>
    <mergeCell ref="AT518:AV518"/>
    <mergeCell ref="AY518:BA518"/>
    <mergeCell ref="AV626:AV629"/>
    <mergeCell ref="AV631:AV633"/>
    <mergeCell ref="AT587:AT629"/>
    <mergeCell ref="AU587:AU589"/>
    <mergeCell ref="AK587:AK589"/>
    <mergeCell ref="AK590:AK592"/>
    <mergeCell ref="AK593:AK595"/>
    <mergeCell ref="AK596:AK598"/>
    <mergeCell ref="AK599:AK601"/>
    <mergeCell ref="AK602:AK605"/>
    <mergeCell ref="AK606:AK609"/>
    <mergeCell ref="AK610:AK613"/>
    <mergeCell ref="AK614:AK617"/>
    <mergeCell ref="AK618:AK621"/>
    <mergeCell ref="AK622:AK625"/>
    <mergeCell ref="AK626:AK629"/>
    <mergeCell ref="AK631:AK633"/>
    <mergeCell ref="AB590:AB592"/>
    <mergeCell ref="AB593:AB595"/>
    <mergeCell ref="AE577:AF577"/>
    <mergeCell ref="AE579:AF579"/>
    <mergeCell ref="AA541:AA543"/>
    <mergeCell ref="AA544:AA547"/>
    <mergeCell ref="AA548:AA551"/>
    <mergeCell ref="AA552:AA555"/>
    <mergeCell ref="AA556:AA559"/>
    <mergeCell ref="AA560:AA563"/>
    <mergeCell ref="AA564:AA567"/>
    <mergeCell ref="AA568:AA571"/>
    <mergeCell ref="AA626:AA629"/>
    <mergeCell ref="AA631:AA633"/>
    <mergeCell ref="AO521:AP521"/>
    <mergeCell ref="AO577:AP577"/>
    <mergeCell ref="AO579:AP579"/>
    <mergeCell ref="AO587:AO629"/>
    <mergeCell ref="AP587:AP589"/>
    <mergeCell ref="AE461:AF461"/>
    <mergeCell ref="AE463:AF463"/>
    <mergeCell ref="AE521:AF521"/>
    <mergeCell ref="AL596:AL598"/>
    <mergeCell ref="AL599:AL601"/>
    <mergeCell ref="AL602:AL605"/>
    <mergeCell ref="AL606:AL609"/>
    <mergeCell ref="AL610:AL613"/>
    <mergeCell ref="AL614:AL617"/>
    <mergeCell ref="AL618:AL621"/>
    <mergeCell ref="AL622:AL625"/>
    <mergeCell ref="AL626:AL629"/>
    <mergeCell ref="AL631:AL633"/>
    <mergeCell ref="AJ587:AJ629"/>
    <mergeCell ref="BA587:BA589"/>
    <mergeCell ref="BA590:BA592"/>
    <mergeCell ref="BA593:BA595"/>
    <mergeCell ref="BA596:BA598"/>
    <mergeCell ref="BA599:BA601"/>
    <mergeCell ref="BA602:BA605"/>
    <mergeCell ref="BA606:BA609"/>
    <mergeCell ref="BA610:BA613"/>
    <mergeCell ref="BA614:BA617"/>
    <mergeCell ref="BA618:BA621"/>
    <mergeCell ref="BA622:BA625"/>
    <mergeCell ref="BA626:BA629"/>
    <mergeCell ref="BA631:BA633"/>
    <mergeCell ref="AQ590:AQ592"/>
    <mergeCell ref="AQ593:AQ595"/>
    <mergeCell ref="AQ596:AQ598"/>
    <mergeCell ref="AV593:AV595"/>
    <mergeCell ref="AL560:AL563"/>
    <mergeCell ref="AL564:AL567"/>
    <mergeCell ref="AL568:AL571"/>
    <mergeCell ref="AL573:AL575"/>
    <mergeCell ref="BA544:BA547"/>
    <mergeCell ref="BA548:BA551"/>
    <mergeCell ref="BA552:BA555"/>
    <mergeCell ref="BA556:BA559"/>
    <mergeCell ref="BA560:BA563"/>
    <mergeCell ref="BA564:BA567"/>
    <mergeCell ref="BA568:BA571"/>
    <mergeCell ref="BA573:BA575"/>
    <mergeCell ref="AK532:AK534"/>
    <mergeCell ref="AK535:AK537"/>
    <mergeCell ref="AK538:AK540"/>
    <mergeCell ref="AK541:AK543"/>
    <mergeCell ref="AK544:AK547"/>
    <mergeCell ref="AK548:AK551"/>
    <mergeCell ref="AK552:AK555"/>
    <mergeCell ref="AQ631:AQ633"/>
    <mergeCell ref="AV587:AV589"/>
    <mergeCell ref="AV590:AV592"/>
    <mergeCell ref="AP590:AP592"/>
    <mergeCell ref="AP593:AP595"/>
    <mergeCell ref="AP596:AP598"/>
    <mergeCell ref="AP599:AP601"/>
    <mergeCell ref="AP602:AP605"/>
    <mergeCell ref="AP606:AP609"/>
    <mergeCell ref="AP610:AP613"/>
    <mergeCell ref="AP614:AP617"/>
    <mergeCell ref="AP618:AP621"/>
    <mergeCell ref="AP622:AP625"/>
    <mergeCell ref="AP626:AP629"/>
    <mergeCell ref="AE692:AG692"/>
    <mergeCell ref="AJ692:AL692"/>
    <mergeCell ref="AO692:AQ692"/>
    <mergeCell ref="AT692:AV692"/>
    <mergeCell ref="AJ693:AK693"/>
    <mergeCell ref="AJ695:AK695"/>
    <mergeCell ref="AJ703:AJ745"/>
    <mergeCell ref="AK703:AK705"/>
    <mergeCell ref="AK706:AK708"/>
    <mergeCell ref="AK709:AK711"/>
    <mergeCell ref="AK712:AK714"/>
    <mergeCell ref="AK715:AK717"/>
    <mergeCell ref="AK718:AK721"/>
    <mergeCell ref="AK722:AK725"/>
    <mergeCell ref="AK726:AK729"/>
    <mergeCell ref="AK730:AK733"/>
    <mergeCell ref="AK734:AK737"/>
    <mergeCell ref="AK738:AK741"/>
    <mergeCell ref="AK645:AK647"/>
    <mergeCell ref="AK648:AK650"/>
    <mergeCell ref="AK651:AK653"/>
    <mergeCell ref="AL715:AL717"/>
    <mergeCell ref="AQ684:AQ687"/>
    <mergeCell ref="AQ689:AQ691"/>
    <mergeCell ref="AV645:AV647"/>
    <mergeCell ref="AG676:AG679"/>
    <mergeCell ref="AG680:AG683"/>
    <mergeCell ref="AE695:AF695"/>
    <mergeCell ref="AE703:AE745"/>
    <mergeCell ref="AF703:AF705"/>
    <mergeCell ref="AF706:AF708"/>
    <mergeCell ref="AF709:AF711"/>
    <mergeCell ref="AF712:AF714"/>
    <mergeCell ref="AF715:AF717"/>
    <mergeCell ref="AF718:AF721"/>
    <mergeCell ref="AF722:AF725"/>
    <mergeCell ref="AP668:AP671"/>
    <mergeCell ref="AP672:AP675"/>
    <mergeCell ref="AP676:AP679"/>
    <mergeCell ref="AP680:AP683"/>
    <mergeCell ref="AP684:AP687"/>
    <mergeCell ref="AP689:AP691"/>
    <mergeCell ref="AO693:AP693"/>
    <mergeCell ref="AG734:AG737"/>
    <mergeCell ref="AG738:AG741"/>
    <mergeCell ref="AG742:AG745"/>
    <mergeCell ref="AL645:AL647"/>
    <mergeCell ref="AL648:AL650"/>
    <mergeCell ref="AL651:AL653"/>
    <mergeCell ref="AL654:AL656"/>
    <mergeCell ref="AL657:AL659"/>
    <mergeCell ref="AL660:AL663"/>
    <mergeCell ref="AL712:AL714"/>
    <mergeCell ref="AL664:AL667"/>
    <mergeCell ref="AL668:AL671"/>
    <mergeCell ref="AL672:AL675"/>
    <mergeCell ref="AL676:AL679"/>
    <mergeCell ref="AL680:AL683"/>
    <mergeCell ref="AL684:AL687"/>
    <mergeCell ref="AL689:AL691"/>
    <mergeCell ref="AG684:AG687"/>
    <mergeCell ref="AG689:AG691"/>
    <mergeCell ref="AF726:AF729"/>
    <mergeCell ref="AF730:AF733"/>
    <mergeCell ref="AG645:AG647"/>
    <mergeCell ref="AG648:AG650"/>
    <mergeCell ref="AG651:AG653"/>
    <mergeCell ref="AG654:AG656"/>
    <mergeCell ref="AG657:AG659"/>
    <mergeCell ref="AG660:AG663"/>
    <mergeCell ref="AG664:AG667"/>
    <mergeCell ref="AE694:AG694"/>
    <mergeCell ref="AJ694:AL694"/>
    <mergeCell ref="AQ654:AQ656"/>
    <mergeCell ref="AQ657:AQ659"/>
    <mergeCell ref="AQ660:AQ663"/>
    <mergeCell ref="AQ664:AQ667"/>
    <mergeCell ref="AQ668:AQ671"/>
    <mergeCell ref="AV684:AV687"/>
    <mergeCell ref="AV689:AV691"/>
    <mergeCell ref="AV664:AV667"/>
    <mergeCell ref="AV668:AV671"/>
    <mergeCell ref="AV672:AV675"/>
    <mergeCell ref="AV676:AV679"/>
    <mergeCell ref="AV680:AV683"/>
    <mergeCell ref="AQ672:AQ675"/>
    <mergeCell ref="AQ676:AQ679"/>
    <mergeCell ref="AQ680:AQ683"/>
    <mergeCell ref="AF689:AF691"/>
    <mergeCell ref="AE693:AF693"/>
    <mergeCell ref="AG668:AG671"/>
    <mergeCell ref="AG672:AG675"/>
    <mergeCell ref="AB734:AB737"/>
    <mergeCell ref="AB738:AB741"/>
    <mergeCell ref="AB742:AB745"/>
    <mergeCell ref="AB747:AB749"/>
    <mergeCell ref="AA747:AA749"/>
    <mergeCell ref="AF747:AF749"/>
    <mergeCell ref="AP747:AP749"/>
    <mergeCell ref="AP654:AP656"/>
    <mergeCell ref="AV722:AV725"/>
    <mergeCell ref="AV726:AV729"/>
    <mergeCell ref="AV730:AV733"/>
    <mergeCell ref="AV734:AV737"/>
    <mergeCell ref="AV738:AV741"/>
    <mergeCell ref="AV742:AV745"/>
    <mergeCell ref="AV747:AV749"/>
    <mergeCell ref="AA684:AA687"/>
    <mergeCell ref="AE645:AE687"/>
    <mergeCell ref="AF645:AF647"/>
    <mergeCell ref="AF648:AF650"/>
    <mergeCell ref="AF651:AF653"/>
    <mergeCell ref="AF654:AF656"/>
    <mergeCell ref="AF657:AF659"/>
    <mergeCell ref="AF660:AF663"/>
    <mergeCell ref="AF664:AF667"/>
    <mergeCell ref="AF668:AF671"/>
    <mergeCell ref="AF672:AF675"/>
    <mergeCell ref="AF676:AF679"/>
    <mergeCell ref="AF680:AF683"/>
    <mergeCell ref="AF684:AF687"/>
    <mergeCell ref="AG703:AG705"/>
    <mergeCell ref="AG706:AG708"/>
    <mergeCell ref="AG709:AG711"/>
    <mergeCell ref="AG712:AG714"/>
    <mergeCell ref="AQ645:AQ647"/>
    <mergeCell ref="AQ648:AQ650"/>
    <mergeCell ref="AQ651:AQ653"/>
    <mergeCell ref="AP660:AP663"/>
    <mergeCell ref="AP664:AP667"/>
    <mergeCell ref="AO695:AP695"/>
    <mergeCell ref="AO703:AO745"/>
    <mergeCell ref="AP703:AP705"/>
    <mergeCell ref="AP706:AP708"/>
    <mergeCell ref="AP709:AP711"/>
    <mergeCell ref="AP712:AP714"/>
    <mergeCell ref="BI750:BK750"/>
    <mergeCell ref="BA703:BA705"/>
    <mergeCell ref="BA706:BA708"/>
    <mergeCell ref="BA709:BA711"/>
    <mergeCell ref="BA712:BA714"/>
    <mergeCell ref="BA715:BA717"/>
    <mergeCell ref="BA718:BA721"/>
    <mergeCell ref="BA722:BA725"/>
    <mergeCell ref="BA726:BA729"/>
    <mergeCell ref="BA730:BA733"/>
    <mergeCell ref="BA734:BA737"/>
    <mergeCell ref="BA738:BA741"/>
    <mergeCell ref="BA742:BA745"/>
    <mergeCell ref="BA747:BA749"/>
    <mergeCell ref="BF703:BF705"/>
    <mergeCell ref="BF706:BF708"/>
    <mergeCell ref="BF709:BF711"/>
    <mergeCell ref="AQ703:AQ705"/>
    <mergeCell ref="AQ706:AQ708"/>
    <mergeCell ref="AQ709:AQ711"/>
    <mergeCell ref="AQ712:AQ714"/>
    <mergeCell ref="AQ715:AQ717"/>
    <mergeCell ref="AQ718:AQ721"/>
    <mergeCell ref="AQ722:AQ725"/>
    <mergeCell ref="AQ726:AQ729"/>
    <mergeCell ref="AQ730:AQ733"/>
    <mergeCell ref="AQ734:AQ737"/>
    <mergeCell ref="AQ738:AQ741"/>
    <mergeCell ref="AQ742:AQ745"/>
    <mergeCell ref="AQ747:AQ749"/>
    <mergeCell ref="AV706:AV708"/>
    <mergeCell ref="BK747:BK749"/>
    <mergeCell ref="AO750:AQ750"/>
    <mergeCell ref="AT750:AV750"/>
    <mergeCell ref="AO694:AQ694"/>
    <mergeCell ref="AT694:AV694"/>
    <mergeCell ref="BJ747:BJ749"/>
    <mergeCell ref="AB805:AB807"/>
    <mergeCell ref="AV770:AV772"/>
    <mergeCell ref="AP767:AP769"/>
    <mergeCell ref="AP770:AP772"/>
    <mergeCell ref="AP773:AP775"/>
    <mergeCell ref="AP776:AP779"/>
    <mergeCell ref="AP780:AP783"/>
    <mergeCell ref="AU805:AU807"/>
    <mergeCell ref="AK805:AK807"/>
    <mergeCell ref="AG767:AG769"/>
    <mergeCell ref="AB761:AB763"/>
    <mergeCell ref="AB764:AB766"/>
    <mergeCell ref="AB767:AB769"/>
    <mergeCell ref="AB770:AB772"/>
    <mergeCell ref="AB773:AB775"/>
    <mergeCell ref="AB776:AB779"/>
    <mergeCell ref="AP761:AP763"/>
    <mergeCell ref="AV776:AV779"/>
    <mergeCell ref="AV780:AV783"/>
    <mergeCell ref="AQ792:AQ795"/>
    <mergeCell ref="AQ796:AQ799"/>
    <mergeCell ref="AQ800:AQ803"/>
    <mergeCell ref="AQ805:AQ807"/>
    <mergeCell ref="AV761:AV763"/>
    <mergeCell ref="AV764:AV766"/>
    <mergeCell ref="AV767:AV769"/>
    <mergeCell ref="AP764:AP766"/>
    <mergeCell ref="AG761:AG763"/>
    <mergeCell ref="AG764:AG766"/>
    <mergeCell ref="AG770:AG772"/>
    <mergeCell ref="AG773:AG775"/>
    <mergeCell ref="AG776:AG779"/>
    <mergeCell ref="AQ761:AQ763"/>
    <mergeCell ref="AQ764:AQ766"/>
    <mergeCell ref="AQ767:AQ769"/>
    <mergeCell ref="AQ770:AQ772"/>
    <mergeCell ref="AQ773:AQ775"/>
    <mergeCell ref="AE761:AE803"/>
    <mergeCell ref="AF761:AF763"/>
    <mergeCell ref="AF764:AF766"/>
    <mergeCell ref="AF767:AF769"/>
    <mergeCell ref="AF770:AF772"/>
    <mergeCell ref="AF773:AF775"/>
    <mergeCell ref="AF776:AF779"/>
    <mergeCell ref="AF780:AF783"/>
    <mergeCell ref="AF784:AF787"/>
    <mergeCell ref="AF788:AF791"/>
    <mergeCell ref="AF792:AF795"/>
    <mergeCell ref="AF796:AF799"/>
    <mergeCell ref="AF800:AF803"/>
    <mergeCell ref="AF805:AF807"/>
    <mergeCell ref="BF770:BF772"/>
    <mergeCell ref="BF773:BF775"/>
    <mergeCell ref="BF776:BF779"/>
    <mergeCell ref="BF780:BF783"/>
    <mergeCell ref="BF784:BF787"/>
    <mergeCell ref="BF788:BF791"/>
    <mergeCell ref="BF792:BF795"/>
    <mergeCell ref="BJ792:BJ795"/>
    <mergeCell ref="BJ796:BJ799"/>
    <mergeCell ref="BJ800:BJ803"/>
    <mergeCell ref="BK780:BK783"/>
    <mergeCell ref="BK784:BK787"/>
    <mergeCell ref="AG747:AG749"/>
    <mergeCell ref="AL703:AL705"/>
    <mergeCell ref="AL706:AL708"/>
    <mergeCell ref="AL709:AL711"/>
    <mergeCell ref="AL730:AL733"/>
    <mergeCell ref="AL734:AL737"/>
    <mergeCell ref="AL738:AL741"/>
    <mergeCell ref="AL742:AL745"/>
    <mergeCell ref="AL747:AL749"/>
    <mergeCell ref="Z750:AB750"/>
    <mergeCell ref="AP715:AP717"/>
    <mergeCell ref="AP718:AP721"/>
    <mergeCell ref="AP722:AP725"/>
    <mergeCell ref="AP726:AP729"/>
    <mergeCell ref="AP730:AP733"/>
    <mergeCell ref="AP734:AP737"/>
    <mergeCell ref="AP738:AP741"/>
    <mergeCell ref="AP742:AP745"/>
    <mergeCell ref="AG718:AG721"/>
    <mergeCell ref="AG722:AG725"/>
    <mergeCell ref="AG726:AG729"/>
    <mergeCell ref="AG730:AG733"/>
    <mergeCell ref="AB784:AB787"/>
    <mergeCell ref="AB788:AB791"/>
    <mergeCell ref="AB792:AB795"/>
    <mergeCell ref="AB796:AB799"/>
    <mergeCell ref="AB800:AB803"/>
    <mergeCell ref="AA712:AA714"/>
    <mergeCell ref="AF734:AF737"/>
    <mergeCell ref="AF738:AF741"/>
    <mergeCell ref="AF742:AF745"/>
    <mergeCell ref="AE751:AF751"/>
    <mergeCell ref="AE753:AF753"/>
    <mergeCell ref="AA761:AA763"/>
    <mergeCell ref="AA764:AA766"/>
    <mergeCell ref="AA767:AA769"/>
    <mergeCell ref="AA770:AA772"/>
    <mergeCell ref="AA773:AA775"/>
    <mergeCell ref="AA776:AA779"/>
    <mergeCell ref="AA780:AA783"/>
    <mergeCell ref="AA784:AA787"/>
    <mergeCell ref="AA788:AA791"/>
    <mergeCell ref="AA792:AA795"/>
    <mergeCell ref="AA796:AA799"/>
    <mergeCell ref="AA800:AA803"/>
    <mergeCell ref="BJ770:BJ772"/>
    <mergeCell ref="BJ773:BJ775"/>
    <mergeCell ref="BJ776:BJ779"/>
    <mergeCell ref="BJ780:BJ783"/>
    <mergeCell ref="BJ784:BJ787"/>
    <mergeCell ref="BJ788:BJ791"/>
    <mergeCell ref="BK761:BK763"/>
    <mergeCell ref="AE808:AG808"/>
    <mergeCell ref="AJ808:AL808"/>
    <mergeCell ref="AO808:AQ808"/>
    <mergeCell ref="AT808:AV808"/>
    <mergeCell ref="BK792:BK795"/>
    <mergeCell ref="BK796:BK799"/>
    <mergeCell ref="BK800:BK803"/>
    <mergeCell ref="BJ805:BJ807"/>
    <mergeCell ref="AG792:AG795"/>
    <mergeCell ref="AG796:AG799"/>
    <mergeCell ref="AG800:AG803"/>
    <mergeCell ref="AG805:AG807"/>
    <mergeCell ref="AL761:AL763"/>
    <mergeCell ref="AL764:AL766"/>
    <mergeCell ref="AL767:AL769"/>
    <mergeCell ref="AL770:AL772"/>
    <mergeCell ref="AL773:AL775"/>
    <mergeCell ref="AL776:AL779"/>
    <mergeCell ref="AL780:AL783"/>
    <mergeCell ref="AL784:AL787"/>
    <mergeCell ref="AL788:AL791"/>
    <mergeCell ref="AL792:AL795"/>
    <mergeCell ref="AL796:AL799"/>
    <mergeCell ref="AL800:AL803"/>
    <mergeCell ref="AL805:AL807"/>
    <mergeCell ref="AG780:AG783"/>
    <mergeCell ref="AG784:AG787"/>
    <mergeCell ref="AG788:AG791"/>
    <mergeCell ref="AY808:BA808"/>
    <mergeCell ref="AQ780:AQ783"/>
    <mergeCell ref="AV773:AV775"/>
    <mergeCell ref="BJ761:BJ763"/>
    <mergeCell ref="BJ764:BJ766"/>
    <mergeCell ref="BJ767:BJ769"/>
    <mergeCell ref="AQ776:AQ779"/>
    <mergeCell ref="AP784:AP787"/>
    <mergeCell ref="AP788:AP791"/>
    <mergeCell ref="AP792:AP795"/>
    <mergeCell ref="AP796:AP799"/>
    <mergeCell ref="AP800:AP803"/>
    <mergeCell ref="AP805:AP807"/>
    <mergeCell ref="AU788:AU791"/>
    <mergeCell ref="AU792:AU795"/>
    <mergeCell ref="AU796:AU799"/>
    <mergeCell ref="AU800:AU803"/>
    <mergeCell ref="AQ784:AQ787"/>
    <mergeCell ref="BD808:BF808"/>
    <mergeCell ref="BI808:BK808"/>
    <mergeCell ref="BA761:BA763"/>
    <mergeCell ref="BA764:BA766"/>
    <mergeCell ref="BA767:BA769"/>
    <mergeCell ref="BA770:BA772"/>
    <mergeCell ref="BA773:BA775"/>
    <mergeCell ref="BA776:BA779"/>
    <mergeCell ref="BA780:BA783"/>
    <mergeCell ref="BA784:BA787"/>
    <mergeCell ref="BA788:BA791"/>
    <mergeCell ref="BA792:BA795"/>
    <mergeCell ref="BA796:BA799"/>
    <mergeCell ref="BA800:BA803"/>
    <mergeCell ref="BA805:BA807"/>
    <mergeCell ref="BF761:BF763"/>
    <mergeCell ref="BF764:BF766"/>
    <mergeCell ref="BF767:BF769"/>
    <mergeCell ref="AO810:AQ810"/>
    <mergeCell ref="AT810:AV810"/>
    <mergeCell ref="AY810:BA810"/>
    <mergeCell ref="AE811:AF811"/>
    <mergeCell ref="AE819:AE861"/>
    <mergeCell ref="AF819:AF821"/>
    <mergeCell ref="AF822:AF824"/>
    <mergeCell ref="AF825:AF827"/>
    <mergeCell ref="AF828:AF830"/>
    <mergeCell ref="AF831:AF833"/>
    <mergeCell ref="AF834:AF837"/>
    <mergeCell ref="AF838:AF841"/>
    <mergeCell ref="AF842:AF845"/>
    <mergeCell ref="AF846:AF849"/>
    <mergeCell ref="AF850:AF853"/>
    <mergeCell ref="AF854:AF857"/>
    <mergeCell ref="AF858:AF861"/>
    <mergeCell ref="AO819:AO861"/>
    <mergeCell ref="AP819:AP821"/>
    <mergeCell ref="AP822:AP824"/>
    <mergeCell ref="AP825:AP827"/>
    <mergeCell ref="AP828:AP830"/>
    <mergeCell ref="AP831:AP833"/>
    <mergeCell ref="AP834:AP837"/>
    <mergeCell ref="AP838:AP841"/>
    <mergeCell ref="AP842:AP845"/>
    <mergeCell ref="AP846:AP849"/>
    <mergeCell ref="AG819:AG821"/>
    <mergeCell ref="AG822:AG824"/>
    <mergeCell ref="BI866:BK866"/>
    <mergeCell ref="BA819:BA821"/>
    <mergeCell ref="BA822:BA824"/>
    <mergeCell ref="BA825:BA827"/>
    <mergeCell ref="BA828:BA830"/>
    <mergeCell ref="BA831:BA833"/>
    <mergeCell ref="BA834:BA837"/>
    <mergeCell ref="BA838:BA841"/>
    <mergeCell ref="BA842:BA845"/>
    <mergeCell ref="BA846:BA849"/>
    <mergeCell ref="BA850:BA853"/>
    <mergeCell ref="BA854:BA857"/>
    <mergeCell ref="BA858:BA861"/>
    <mergeCell ref="BA863:BA865"/>
    <mergeCell ref="BF819:BF821"/>
    <mergeCell ref="BF822:BF824"/>
    <mergeCell ref="BF825:BF827"/>
    <mergeCell ref="BF828:BF830"/>
    <mergeCell ref="BF831:BF833"/>
    <mergeCell ref="BF834:BF837"/>
    <mergeCell ref="BF838:BF841"/>
    <mergeCell ref="BF842:BF845"/>
    <mergeCell ref="BF846:BF849"/>
    <mergeCell ref="BF850:BF853"/>
    <mergeCell ref="BF854:BF857"/>
    <mergeCell ref="BF858:BF861"/>
    <mergeCell ref="BF863:BF865"/>
    <mergeCell ref="AQ819:AQ821"/>
    <mergeCell ref="AQ822:AQ824"/>
    <mergeCell ref="AQ825:AQ827"/>
    <mergeCell ref="AQ828:AQ830"/>
    <mergeCell ref="AQ831:AQ833"/>
    <mergeCell ref="AQ834:AQ837"/>
    <mergeCell ref="AQ838:AQ841"/>
    <mergeCell ref="AQ842:AQ845"/>
    <mergeCell ref="AQ846:AQ849"/>
    <mergeCell ref="AQ850:AQ853"/>
    <mergeCell ref="AQ854:AQ857"/>
    <mergeCell ref="AQ858:AQ861"/>
    <mergeCell ref="AQ863:AQ865"/>
    <mergeCell ref="AV819:AV821"/>
    <mergeCell ref="AV822:AV824"/>
    <mergeCell ref="AV825:AV827"/>
    <mergeCell ref="AV850:AV853"/>
    <mergeCell ref="AV854:AV857"/>
    <mergeCell ref="AV858:AV861"/>
    <mergeCell ref="AV863:AV865"/>
    <mergeCell ref="AZ863:AZ865"/>
    <mergeCell ref="AV834:AV837"/>
    <mergeCell ref="BD1041:BE1041"/>
    <mergeCell ref="AQ966:AQ969"/>
    <mergeCell ref="AQ970:AQ973"/>
    <mergeCell ref="AQ974:AQ977"/>
    <mergeCell ref="AE1041:AF1041"/>
    <mergeCell ref="AT1043:AU1043"/>
    <mergeCell ref="BF993:BF995"/>
    <mergeCell ref="BF996:BF998"/>
    <mergeCell ref="AP979:AP981"/>
    <mergeCell ref="AV993:AV995"/>
    <mergeCell ref="AV996:AV998"/>
    <mergeCell ref="BK908:BK911"/>
    <mergeCell ref="BK912:BK915"/>
    <mergeCell ref="BK916:BK919"/>
    <mergeCell ref="BK921:BK923"/>
    <mergeCell ref="AU912:AU915"/>
    <mergeCell ref="AU916:AU919"/>
    <mergeCell ref="BE921:BE923"/>
    <mergeCell ref="AO924:AQ924"/>
    <mergeCell ref="AT924:AV924"/>
    <mergeCell ref="AY924:BA924"/>
    <mergeCell ref="BD924:BF924"/>
    <mergeCell ref="BI924:BK924"/>
    <mergeCell ref="BA877:BA879"/>
    <mergeCell ref="BA880:BA882"/>
    <mergeCell ref="BA883:BA885"/>
    <mergeCell ref="BA886:BA888"/>
    <mergeCell ref="BA889:BA891"/>
    <mergeCell ref="BA892:BA895"/>
    <mergeCell ref="BA896:BA899"/>
    <mergeCell ref="BA900:BA903"/>
    <mergeCell ref="BA904:BA907"/>
    <mergeCell ref="BA908:BA911"/>
    <mergeCell ref="BA912:BA915"/>
    <mergeCell ref="BA916:BA919"/>
    <mergeCell ref="BA921:BA923"/>
    <mergeCell ref="BF877:BF879"/>
    <mergeCell ref="BF880:BF882"/>
    <mergeCell ref="BF883:BF885"/>
    <mergeCell ref="BF886:BF888"/>
    <mergeCell ref="BF889:BF891"/>
    <mergeCell ref="BF892:BF895"/>
    <mergeCell ref="BF896:BF899"/>
    <mergeCell ref="BF900:BF903"/>
    <mergeCell ref="BF904:BF907"/>
    <mergeCell ref="BF908:BF911"/>
    <mergeCell ref="BF912:BF915"/>
    <mergeCell ref="BF916:BF919"/>
    <mergeCell ref="BF921:BF923"/>
    <mergeCell ref="AQ877:AQ879"/>
    <mergeCell ref="AQ904:AQ907"/>
    <mergeCell ref="AQ908:AQ911"/>
    <mergeCell ref="BK935:BK937"/>
    <mergeCell ref="BK938:BK940"/>
    <mergeCell ref="AY982:BA982"/>
    <mergeCell ref="BD982:BF982"/>
    <mergeCell ref="BI982:BK982"/>
    <mergeCell ref="BA935:BA937"/>
    <mergeCell ref="BA938:BA940"/>
    <mergeCell ref="BA941:BA943"/>
    <mergeCell ref="BA944:BA946"/>
    <mergeCell ref="BA947:BA949"/>
    <mergeCell ref="BA950:BA953"/>
    <mergeCell ref="BA954:BA957"/>
    <mergeCell ref="BA958:BA961"/>
    <mergeCell ref="BA962:BA965"/>
    <mergeCell ref="BA966:BA969"/>
    <mergeCell ref="BA970:BA973"/>
    <mergeCell ref="BA974:BA977"/>
    <mergeCell ref="BF935:BF937"/>
    <mergeCell ref="BF938:BF940"/>
    <mergeCell ref="BF941:BF943"/>
    <mergeCell ref="BF947:BF949"/>
    <mergeCell ref="BF950:BF953"/>
    <mergeCell ref="BF954:BF957"/>
    <mergeCell ref="BF958:BF961"/>
    <mergeCell ref="BF962:BF965"/>
    <mergeCell ref="BF966:BF969"/>
    <mergeCell ref="BF970:BF973"/>
    <mergeCell ref="AQ935:AQ937"/>
    <mergeCell ref="AQ938:AQ940"/>
    <mergeCell ref="BJ979:BJ981"/>
    <mergeCell ref="AV935:AV937"/>
    <mergeCell ref="AV938:AV940"/>
    <mergeCell ref="AV941:AV943"/>
    <mergeCell ref="AV944:AV946"/>
    <mergeCell ref="AV947:AV949"/>
    <mergeCell ref="AV950:AV953"/>
    <mergeCell ref="AV954:AV957"/>
    <mergeCell ref="AV958:AV961"/>
    <mergeCell ref="AV962:AV965"/>
    <mergeCell ref="AV966:AV969"/>
    <mergeCell ref="AV970:AV973"/>
    <mergeCell ref="AV974:AV977"/>
    <mergeCell ref="AQ954:AQ957"/>
    <mergeCell ref="AQ958:AQ961"/>
    <mergeCell ref="AQ962:AQ965"/>
    <mergeCell ref="AV979:AV981"/>
    <mergeCell ref="BA979:BA981"/>
    <mergeCell ref="BD925:BE925"/>
    <mergeCell ref="BD927:BE927"/>
    <mergeCell ref="BD935:BD977"/>
    <mergeCell ref="BE935:BE937"/>
    <mergeCell ref="BE938:BE940"/>
    <mergeCell ref="BE941:BE943"/>
    <mergeCell ref="AQ912:AQ915"/>
    <mergeCell ref="AQ916:AQ919"/>
    <mergeCell ref="AV921:AV923"/>
    <mergeCell ref="BE944:BE946"/>
    <mergeCell ref="BE947:BE949"/>
    <mergeCell ref="BE950:BE953"/>
    <mergeCell ref="BE954:BE957"/>
    <mergeCell ref="BE958:BE961"/>
    <mergeCell ref="BE962:BE965"/>
    <mergeCell ref="AZ1090:AZ1093"/>
    <mergeCell ref="AZ1095:AZ1097"/>
    <mergeCell ref="BA1082:BA1085"/>
    <mergeCell ref="BA1086:BA1089"/>
    <mergeCell ref="BF1070:BF1073"/>
    <mergeCell ref="BF1074:BF1077"/>
    <mergeCell ref="BF1078:BF1081"/>
    <mergeCell ref="BF1082:BF1085"/>
    <mergeCell ref="BA1057:BA1059"/>
    <mergeCell ref="BA1060:BA1062"/>
    <mergeCell ref="AT1051:AT1093"/>
    <mergeCell ref="AU1051:AU1053"/>
    <mergeCell ref="AU1054:AU1056"/>
    <mergeCell ref="AU1057:AU1059"/>
    <mergeCell ref="BJ1060:BJ1062"/>
    <mergeCell ref="BJ1063:BJ1065"/>
    <mergeCell ref="BJ1066:BJ1069"/>
    <mergeCell ref="BJ1070:BJ1073"/>
    <mergeCell ref="BJ1074:BJ1077"/>
    <mergeCell ref="BJ1078:BJ1081"/>
    <mergeCell ref="BJ1082:BJ1085"/>
    <mergeCell ref="BJ1086:BJ1089"/>
    <mergeCell ref="BK1054:BK1056"/>
    <mergeCell ref="BK1057:BK1059"/>
    <mergeCell ref="BK1060:BK1062"/>
    <mergeCell ref="BK1063:BK1065"/>
    <mergeCell ref="BK1066:BK1069"/>
    <mergeCell ref="BK1070:BK1073"/>
    <mergeCell ref="BK1074:BK1077"/>
    <mergeCell ref="BK1051:BK1053"/>
    <mergeCell ref="AU1060:AU1062"/>
    <mergeCell ref="AU1063:AU1065"/>
    <mergeCell ref="AU1066:AU1069"/>
    <mergeCell ref="AU1070:AU1073"/>
    <mergeCell ref="AU1074:AU1077"/>
    <mergeCell ref="AU1078:AU1081"/>
    <mergeCell ref="AU1082:AU1085"/>
    <mergeCell ref="AU1086:AU1089"/>
    <mergeCell ref="AU1090:AU1093"/>
    <mergeCell ref="AU1095:AU1097"/>
    <mergeCell ref="BA1078:BA1081"/>
    <mergeCell ref="BF1066:BF1069"/>
    <mergeCell ref="BA1090:BA1093"/>
    <mergeCell ref="BA1095:BA1097"/>
    <mergeCell ref="BJ1090:BJ1093"/>
    <mergeCell ref="AV1066:AV1069"/>
    <mergeCell ref="AV1070:AV1073"/>
    <mergeCell ref="AV1074:AV1077"/>
    <mergeCell ref="AV1078:AV1081"/>
    <mergeCell ref="BD1043:BE1043"/>
    <mergeCell ref="BD1051:BD1093"/>
    <mergeCell ref="BE1051:BE1053"/>
    <mergeCell ref="BE1054:BE1056"/>
    <mergeCell ref="BE1057:BE1059"/>
    <mergeCell ref="BE1060:BE1062"/>
    <mergeCell ref="BE1063:BE1065"/>
    <mergeCell ref="BE1066:BE1069"/>
    <mergeCell ref="BE1070:BE1073"/>
    <mergeCell ref="BE1074:BE1077"/>
    <mergeCell ref="BE1078:BE1081"/>
    <mergeCell ref="BE1082:BE1085"/>
    <mergeCell ref="BE1086:BE1089"/>
    <mergeCell ref="BE1090:BE1093"/>
    <mergeCell ref="BE1095:BE1097"/>
    <mergeCell ref="BD1099:BE1099"/>
    <mergeCell ref="AV1082:AV1085"/>
    <mergeCell ref="AO1040:AQ1040"/>
    <mergeCell ref="AT1040:AV1040"/>
    <mergeCell ref="AY1040:BA1040"/>
    <mergeCell ref="BA1063:BA1065"/>
    <mergeCell ref="BJ1020:BJ1023"/>
    <mergeCell ref="BJ1024:BJ1027"/>
    <mergeCell ref="BJ1028:BJ1031"/>
    <mergeCell ref="BJ1032:BJ1035"/>
    <mergeCell ref="BI1041:BJ1041"/>
    <mergeCell ref="BI1043:BJ1043"/>
    <mergeCell ref="BI1051:BI1093"/>
    <mergeCell ref="BJ1051:BJ1053"/>
    <mergeCell ref="BJ1054:BJ1056"/>
    <mergeCell ref="BJ1057:BJ1059"/>
    <mergeCell ref="AU1037:AU1039"/>
    <mergeCell ref="AZ1037:AZ1039"/>
    <mergeCell ref="BE1037:BE1039"/>
    <mergeCell ref="BJ1037:BJ1039"/>
    <mergeCell ref="AT1041:AU1041"/>
    <mergeCell ref="BF1090:BF1093"/>
    <mergeCell ref="BF1095:BF1097"/>
    <mergeCell ref="BA1051:BA1053"/>
    <mergeCell ref="BA1054:BA1056"/>
    <mergeCell ref="AV1037:AV1039"/>
    <mergeCell ref="AP1060:AP1062"/>
    <mergeCell ref="BA1020:BA1023"/>
    <mergeCell ref="BA1024:BA1027"/>
    <mergeCell ref="BA1028:BA1031"/>
    <mergeCell ref="BA1032:BA1035"/>
    <mergeCell ref="BA1037:BA1039"/>
    <mergeCell ref="AY1043:AZ1043"/>
    <mergeCell ref="BI1098:BK1098"/>
    <mergeCell ref="AP1024:AP1027"/>
    <mergeCell ref="AY1099:AZ1099"/>
    <mergeCell ref="AQ1090:AQ1093"/>
    <mergeCell ref="AQ1095:AQ1097"/>
    <mergeCell ref="AT1098:AV1098"/>
    <mergeCell ref="AZ1066:AZ1069"/>
    <mergeCell ref="AZ1070:AZ1073"/>
    <mergeCell ref="AZ1074:AZ1077"/>
    <mergeCell ref="BF1051:BF1053"/>
    <mergeCell ref="BF1054:BF1056"/>
    <mergeCell ref="BF1057:BF1059"/>
    <mergeCell ref="AV1051:AV1053"/>
    <mergeCell ref="AV1054:AV1056"/>
    <mergeCell ref="AV1057:AV1059"/>
    <mergeCell ref="AV1060:AV1062"/>
    <mergeCell ref="AB1153:AB1155"/>
    <mergeCell ref="AA1090:AA1093"/>
    <mergeCell ref="AA1095:AA1097"/>
    <mergeCell ref="Z1099:AA1099"/>
    <mergeCell ref="Z1101:AA1101"/>
    <mergeCell ref="Z1109:Z1151"/>
    <mergeCell ref="AA1109:AA1111"/>
    <mergeCell ref="AA1112:AA1114"/>
    <mergeCell ref="AA1115:AA1117"/>
    <mergeCell ref="AA1118:AA1120"/>
    <mergeCell ref="AA1121:AA1123"/>
    <mergeCell ref="AA1124:AA1127"/>
    <mergeCell ref="AA1128:AA1131"/>
    <mergeCell ref="AA1132:AA1135"/>
    <mergeCell ref="AA1136:AA1139"/>
    <mergeCell ref="AA1140:AA1143"/>
    <mergeCell ref="AA1144:AA1147"/>
    <mergeCell ref="AB1115:AB1117"/>
    <mergeCell ref="AB1118:AB1120"/>
    <mergeCell ref="AB1121:AB1123"/>
    <mergeCell ref="AB1124:AB1127"/>
    <mergeCell ref="AB1128:AB1131"/>
    <mergeCell ref="AB1132:AB1135"/>
    <mergeCell ref="AB1136:AB1139"/>
    <mergeCell ref="AB1140:AB1143"/>
    <mergeCell ref="AL1115:AL1117"/>
    <mergeCell ref="AL1118:AL1120"/>
    <mergeCell ref="AL1140:AL1143"/>
    <mergeCell ref="AF1136:AF1139"/>
    <mergeCell ref="AJ1099:AK1099"/>
    <mergeCell ref="AJ1101:AK1101"/>
    <mergeCell ref="AJ1109:AJ1151"/>
    <mergeCell ref="AK1109:AK1111"/>
    <mergeCell ref="AK1112:AK1114"/>
    <mergeCell ref="AK1115:AK1117"/>
    <mergeCell ref="AK1118:AK1120"/>
    <mergeCell ref="AK1121:AK1123"/>
    <mergeCell ref="AK1124:AK1127"/>
    <mergeCell ref="AK1128:AK1131"/>
    <mergeCell ref="AK1132:AK1135"/>
    <mergeCell ref="AG1136:AG1139"/>
    <mergeCell ref="AG1140:AG1143"/>
    <mergeCell ref="AG1144:AG1147"/>
    <mergeCell ref="AL1090:AL1093"/>
    <mergeCell ref="AL1144:AL1147"/>
    <mergeCell ref="AL1148:AL1151"/>
    <mergeCell ref="AK1144:AK1147"/>
    <mergeCell ref="AK1148:AK1151"/>
    <mergeCell ref="W1109:W1111"/>
    <mergeCell ref="W1112:W1114"/>
    <mergeCell ref="W1115:W1117"/>
    <mergeCell ref="W1118:W1120"/>
    <mergeCell ref="W1121:W1123"/>
    <mergeCell ref="AF1060:AF1062"/>
    <mergeCell ref="AF1063:AF1065"/>
    <mergeCell ref="AF1066:AF1069"/>
    <mergeCell ref="AF1070:AF1073"/>
    <mergeCell ref="AF1074:AF1077"/>
    <mergeCell ref="AF1078:AF1081"/>
    <mergeCell ref="AF1082:AF1085"/>
    <mergeCell ref="AF1086:AF1089"/>
    <mergeCell ref="AF1090:AF1093"/>
    <mergeCell ref="AF1095:AF1097"/>
    <mergeCell ref="AE1099:AF1099"/>
    <mergeCell ref="AE1101:AF1101"/>
    <mergeCell ref="AE1109:AE1151"/>
    <mergeCell ref="AF1109:AF1111"/>
    <mergeCell ref="AF1112:AF1114"/>
    <mergeCell ref="AF1115:AF1117"/>
    <mergeCell ref="AF1118:AF1120"/>
    <mergeCell ref="AG1051:AG1053"/>
    <mergeCell ref="W1140:W1143"/>
    <mergeCell ref="AB1109:AB1111"/>
    <mergeCell ref="AB1112:AB1114"/>
    <mergeCell ref="AB1060:AB1062"/>
    <mergeCell ref="AE1051:AE1093"/>
    <mergeCell ref="AL1109:AL1111"/>
    <mergeCell ref="AL1112:AL1114"/>
    <mergeCell ref="AF1051:AF1053"/>
    <mergeCell ref="AF1054:AF1056"/>
    <mergeCell ref="AF1057:AF1059"/>
    <mergeCell ref="AG1148:AG1151"/>
    <mergeCell ref="AK1136:AK1139"/>
    <mergeCell ref="AB1063:AB1065"/>
    <mergeCell ref="AB1066:AB1069"/>
    <mergeCell ref="AB1070:AB1073"/>
    <mergeCell ref="AB1074:AB1077"/>
    <mergeCell ref="AB1078:AB1081"/>
    <mergeCell ref="AB1082:AB1085"/>
    <mergeCell ref="AB1086:AB1089"/>
    <mergeCell ref="AB1090:AB1093"/>
    <mergeCell ref="AB1095:AB1097"/>
    <mergeCell ref="AK1095:AK1097"/>
    <mergeCell ref="AF1121:AF1123"/>
    <mergeCell ref="AF1124:AF1127"/>
    <mergeCell ref="AF1128:AF1131"/>
    <mergeCell ref="AF1132:AF1135"/>
    <mergeCell ref="W1132:W1135"/>
    <mergeCell ref="W1136:W1139"/>
    <mergeCell ref="Z1098:AB1098"/>
    <mergeCell ref="AE1098:AG1098"/>
    <mergeCell ref="AJ1098:AL1098"/>
    <mergeCell ref="AB1144:AB1147"/>
    <mergeCell ref="AB1148:AB1151"/>
    <mergeCell ref="AG1054:AG1056"/>
    <mergeCell ref="AG1057:AG1059"/>
    <mergeCell ref="AG1060:AG1062"/>
    <mergeCell ref="AG1063:AG1065"/>
    <mergeCell ref="AG1066:AG1069"/>
    <mergeCell ref="AG1070:AG1073"/>
    <mergeCell ref="AG1074:AG1077"/>
    <mergeCell ref="AG1078:AG1081"/>
    <mergeCell ref="BD1101:BE1101"/>
    <mergeCell ref="BD1109:BD1151"/>
    <mergeCell ref="BE1109:BE1111"/>
    <mergeCell ref="BE1112:BE1114"/>
    <mergeCell ref="BE1115:BE1117"/>
    <mergeCell ref="BE1118:BE1120"/>
    <mergeCell ref="AQ1070:AQ1073"/>
    <mergeCell ref="AQ1074:AQ1077"/>
    <mergeCell ref="AQ1078:AQ1081"/>
    <mergeCell ref="AQ1082:AQ1085"/>
    <mergeCell ref="AQ1086:AQ1089"/>
    <mergeCell ref="AV1086:AV1089"/>
    <mergeCell ref="AV1090:AV1093"/>
    <mergeCell ref="AV1095:AV1097"/>
    <mergeCell ref="AZ1078:AZ1081"/>
    <mergeCell ref="AZ1082:AZ1085"/>
    <mergeCell ref="AZ1086:AZ1089"/>
    <mergeCell ref="BE1128:BE1131"/>
    <mergeCell ref="BE1132:BE1135"/>
    <mergeCell ref="AY1098:BA1098"/>
    <mergeCell ref="BD1098:BF1098"/>
    <mergeCell ref="BA1066:BA1069"/>
    <mergeCell ref="BA1070:BA1073"/>
    <mergeCell ref="BA1074:BA1077"/>
    <mergeCell ref="AO1098:AQ1098"/>
    <mergeCell ref="BK1078:BK1081"/>
    <mergeCell ref="BK1082:BK1085"/>
    <mergeCell ref="BK1086:BK1089"/>
    <mergeCell ref="BK1090:BK1093"/>
    <mergeCell ref="BK1095:BK1097"/>
    <mergeCell ref="AV1109:AV1111"/>
    <mergeCell ref="AV1112:AV1114"/>
    <mergeCell ref="AV1115:AV1117"/>
    <mergeCell ref="BD1100:BF1100"/>
    <mergeCell ref="AT1099:AU1099"/>
    <mergeCell ref="AT1109:AT1151"/>
    <mergeCell ref="AU1109:AU1111"/>
    <mergeCell ref="AU1112:AU1114"/>
    <mergeCell ref="AU1115:AU1117"/>
    <mergeCell ref="AU1118:AU1120"/>
    <mergeCell ref="AU1121:AU1123"/>
    <mergeCell ref="AU1124:AU1127"/>
    <mergeCell ref="AU1128:AU1131"/>
    <mergeCell ref="AY1101:AZ1101"/>
    <mergeCell ref="AY1109:AY1151"/>
    <mergeCell ref="AZ1109:AZ1111"/>
    <mergeCell ref="AZ1112:AZ1114"/>
    <mergeCell ref="AZ1115:AZ1117"/>
    <mergeCell ref="AZ1118:AZ1120"/>
    <mergeCell ref="BA1109:BA1111"/>
    <mergeCell ref="BA1112:BA1114"/>
    <mergeCell ref="BA1115:BA1117"/>
    <mergeCell ref="BA1118:BA1120"/>
    <mergeCell ref="BA1121:BA1123"/>
    <mergeCell ref="BA1124:BA1127"/>
    <mergeCell ref="BA1128:BA1131"/>
    <mergeCell ref="BA1132:BA1135"/>
    <mergeCell ref="BA1136:BA1139"/>
    <mergeCell ref="BA1140:BA1143"/>
    <mergeCell ref="BF1109:BF1111"/>
    <mergeCell ref="BF1112:BF1114"/>
    <mergeCell ref="BF1115:BF1117"/>
    <mergeCell ref="BF1118:BF1120"/>
    <mergeCell ref="BF1121:BF1123"/>
    <mergeCell ref="BF1124:BF1127"/>
    <mergeCell ref="BF1128:BF1131"/>
    <mergeCell ref="BF1132:BF1135"/>
    <mergeCell ref="BF1136:BF1139"/>
    <mergeCell ref="BF1140:BF1143"/>
    <mergeCell ref="BF1144:BF1147"/>
    <mergeCell ref="BF1148:BF1151"/>
    <mergeCell ref="BF1153:BF1155"/>
    <mergeCell ref="AQ1109:AQ1111"/>
    <mergeCell ref="AF1140:AF1143"/>
    <mergeCell ref="AF1144:AF1147"/>
    <mergeCell ref="AF1148:AF1151"/>
    <mergeCell ref="AF1153:AF1155"/>
    <mergeCell ref="AV1118:AV1120"/>
    <mergeCell ref="AV1121:AV1123"/>
    <mergeCell ref="AV1124:AV1127"/>
    <mergeCell ref="AV1128:AV1131"/>
    <mergeCell ref="AV1132:AV1135"/>
    <mergeCell ref="AV1136:AV1139"/>
    <mergeCell ref="AV1140:AV1143"/>
    <mergeCell ref="AV1153:AV1155"/>
    <mergeCell ref="AG1109:AG1111"/>
    <mergeCell ref="AG1112:AG1114"/>
    <mergeCell ref="AG1115:AG1117"/>
    <mergeCell ref="AG1118:AG1120"/>
    <mergeCell ref="AG1121:AG1123"/>
    <mergeCell ref="AG1124:AG1127"/>
    <mergeCell ref="AG1128:AG1131"/>
    <mergeCell ref="AG1132:AG1135"/>
    <mergeCell ref="AU1153:AU1155"/>
    <mergeCell ref="BE1144:BE1147"/>
    <mergeCell ref="BE1148:BE1151"/>
    <mergeCell ref="AL1121:AL1123"/>
    <mergeCell ref="AL1124:AL1127"/>
    <mergeCell ref="AL1128:AL1131"/>
    <mergeCell ref="AL1132:AL1135"/>
    <mergeCell ref="BE1121:BE1123"/>
    <mergeCell ref="BE1124:BE1127"/>
    <mergeCell ref="BE1136:BE1139"/>
    <mergeCell ref="BE1140:BE1143"/>
    <mergeCell ref="AG1153:AG1155"/>
    <mergeCell ref="AQ1112:AQ1114"/>
    <mergeCell ref="BE1153:BE1155"/>
    <mergeCell ref="AQ1115:AQ1117"/>
    <mergeCell ref="AO1216:AQ1216"/>
    <mergeCell ref="AT1216:AV1216"/>
    <mergeCell ref="AV1167:AV1169"/>
    <mergeCell ref="AV1170:AV1172"/>
    <mergeCell ref="AV1173:AV1175"/>
    <mergeCell ref="AV1211:AV1213"/>
    <mergeCell ref="AZ1211:AZ1213"/>
    <mergeCell ref="BA1179:BA1181"/>
    <mergeCell ref="BA1182:BA1185"/>
    <mergeCell ref="BA1186:BA1189"/>
    <mergeCell ref="BA1190:BA1193"/>
    <mergeCell ref="AZ1170:AZ1172"/>
    <mergeCell ref="AZ1173:AZ1175"/>
    <mergeCell ref="AZ1176:AZ1178"/>
    <mergeCell ref="AZ1179:AZ1181"/>
    <mergeCell ref="AZ1182:AZ1185"/>
    <mergeCell ref="AZ1186:AZ1189"/>
    <mergeCell ref="AZ1190:AZ1193"/>
    <mergeCell ref="AZ1194:AZ1197"/>
    <mergeCell ref="AZ1198:AZ1201"/>
    <mergeCell ref="AZ1202:AZ1205"/>
    <mergeCell ref="AZ1206:AZ1209"/>
    <mergeCell ref="BK1167:BK1169"/>
    <mergeCell ref="BK1170:BK1172"/>
    <mergeCell ref="BK1173:BK1175"/>
    <mergeCell ref="BK1176:BK1178"/>
    <mergeCell ref="BK1179:BK1181"/>
    <mergeCell ref="BK1182:BK1185"/>
    <mergeCell ref="BK1186:BK1189"/>
    <mergeCell ref="BK1190:BK1193"/>
    <mergeCell ref="BK1194:BK1197"/>
    <mergeCell ref="BK1198:BK1201"/>
    <mergeCell ref="BK1202:BK1205"/>
    <mergeCell ref="BK1206:BK1209"/>
    <mergeCell ref="BK1211:BK1213"/>
    <mergeCell ref="BJ1211:BJ1213"/>
    <mergeCell ref="AV1179:AV1181"/>
    <mergeCell ref="AV1182:AV1185"/>
    <mergeCell ref="AV1186:AV1189"/>
    <mergeCell ref="AV1190:AV1193"/>
    <mergeCell ref="AV1194:AV1197"/>
    <mergeCell ref="AP1206:AP1209"/>
    <mergeCell ref="AP1211:AP1213"/>
    <mergeCell ref="AY1215:AZ1215"/>
    <mergeCell ref="BD1214:BF1214"/>
    <mergeCell ref="BI1214:BK1214"/>
    <mergeCell ref="BA1167:BA1169"/>
    <mergeCell ref="BA1170:BA1172"/>
    <mergeCell ref="BA1173:BA1175"/>
    <mergeCell ref="BA1176:BA1178"/>
    <mergeCell ref="BA1194:BA1197"/>
    <mergeCell ref="BA1198:BA1201"/>
    <mergeCell ref="BA1202:BA1205"/>
    <mergeCell ref="BA1206:BA1209"/>
    <mergeCell ref="BA1211:BA1213"/>
    <mergeCell ref="BF1167:BF1169"/>
    <mergeCell ref="BF1170:BF1172"/>
    <mergeCell ref="BF1176:BF1178"/>
    <mergeCell ref="BF1179:BF1181"/>
    <mergeCell ref="BF1182:BF1185"/>
    <mergeCell ref="BF1186:BF1189"/>
    <mergeCell ref="BF1190:BF1193"/>
    <mergeCell ref="BF1194:BF1197"/>
    <mergeCell ref="BF1198:BF1201"/>
    <mergeCell ref="AQ1167:AQ1169"/>
    <mergeCell ref="AQ1170:AQ1172"/>
    <mergeCell ref="AQ1173:AQ1175"/>
    <mergeCell ref="AQ1176:AQ1178"/>
    <mergeCell ref="AZ1244:AZ1247"/>
    <mergeCell ref="AB1237:AB1239"/>
    <mergeCell ref="AB1240:AB1243"/>
    <mergeCell ref="AB1244:AB1247"/>
    <mergeCell ref="AB1248:AB1251"/>
    <mergeCell ref="AB1252:AB1255"/>
    <mergeCell ref="AB1256:AB1259"/>
    <mergeCell ref="AB1260:AB1263"/>
    <mergeCell ref="AB1264:AB1267"/>
    <mergeCell ref="AB1269:AB1271"/>
    <mergeCell ref="AA1252:AA1255"/>
    <mergeCell ref="AA1256:AA1259"/>
    <mergeCell ref="AA1260:AA1263"/>
    <mergeCell ref="AG1225:AG1227"/>
    <mergeCell ref="AG1228:AG1230"/>
    <mergeCell ref="AG1231:AG1233"/>
    <mergeCell ref="AG1234:AG1236"/>
    <mergeCell ref="AG1237:AG1239"/>
    <mergeCell ref="AG1240:AG1243"/>
    <mergeCell ref="AF1269:AF1271"/>
    <mergeCell ref="AG1260:AG1263"/>
    <mergeCell ref="AO1215:AP1215"/>
    <mergeCell ref="AO1217:AP1217"/>
    <mergeCell ref="AO1225:AO1267"/>
    <mergeCell ref="AP1225:AP1227"/>
    <mergeCell ref="AP1228:AP1230"/>
    <mergeCell ref="AP1231:AP1233"/>
    <mergeCell ref="AP1234:AP1236"/>
    <mergeCell ref="AP1237:AP1239"/>
    <mergeCell ref="AP1240:AP1243"/>
    <mergeCell ref="AP1244:AP1247"/>
    <mergeCell ref="AP1248:AP1251"/>
    <mergeCell ref="AP1252:AP1255"/>
    <mergeCell ref="AP1256:AP1259"/>
    <mergeCell ref="AP1260:AP1263"/>
    <mergeCell ref="AP1264:AP1267"/>
    <mergeCell ref="AP1269:AP1271"/>
    <mergeCell ref="Z1215:AA1215"/>
    <mergeCell ref="Z1217:AA1217"/>
    <mergeCell ref="AE1215:AF1215"/>
    <mergeCell ref="AE1217:AF1217"/>
    <mergeCell ref="AB1225:AB1227"/>
    <mergeCell ref="AB1228:AB1230"/>
    <mergeCell ref="AB1231:AB1233"/>
    <mergeCell ref="Z1225:Z1267"/>
    <mergeCell ref="AA1225:AA1227"/>
    <mergeCell ref="AA1228:AA1230"/>
    <mergeCell ref="AA1231:AA1233"/>
    <mergeCell ref="AA1234:AA1236"/>
    <mergeCell ref="AG1264:AG1267"/>
    <mergeCell ref="AG1269:AG1271"/>
    <mergeCell ref="AK1240:AK1243"/>
    <mergeCell ref="AK1244:AK1247"/>
    <mergeCell ref="AK1248:AK1251"/>
    <mergeCell ref="AK1252:AK1255"/>
    <mergeCell ref="AK1256:AK1259"/>
    <mergeCell ref="AK1260:AK1263"/>
    <mergeCell ref="AK1264:AK1267"/>
    <mergeCell ref="AK1269:AK1271"/>
    <mergeCell ref="Z1216:AB1216"/>
    <mergeCell ref="BA1264:BA1267"/>
    <mergeCell ref="BA1269:BA1271"/>
    <mergeCell ref="BF1225:BF1227"/>
    <mergeCell ref="BF1228:BF1230"/>
    <mergeCell ref="BF1231:BF1233"/>
    <mergeCell ref="BF1234:BF1236"/>
    <mergeCell ref="AZ1248:AZ1251"/>
    <mergeCell ref="AZ1252:AZ1255"/>
    <mergeCell ref="AZ1256:AZ1259"/>
    <mergeCell ref="AQ1225:AQ1227"/>
    <mergeCell ref="AQ1228:AQ1230"/>
    <mergeCell ref="AQ1231:AQ1233"/>
    <mergeCell ref="AQ1234:AQ1236"/>
    <mergeCell ref="AQ1237:AQ1239"/>
    <mergeCell ref="AQ1244:AQ1247"/>
    <mergeCell ref="AQ1248:AQ1251"/>
    <mergeCell ref="AQ1252:AQ1255"/>
    <mergeCell ref="AQ1256:AQ1259"/>
    <mergeCell ref="AQ1260:AQ1263"/>
    <mergeCell ref="AQ1264:AQ1267"/>
    <mergeCell ref="AQ1269:AQ1271"/>
    <mergeCell ref="AV1225:AV1227"/>
    <mergeCell ref="AV1228:AV1230"/>
    <mergeCell ref="AV1231:AV1233"/>
    <mergeCell ref="AV1244:AV1247"/>
    <mergeCell ref="AV1248:AV1251"/>
    <mergeCell ref="AV1252:AV1255"/>
    <mergeCell ref="AV1256:AV1259"/>
    <mergeCell ref="AV1260:AV1263"/>
    <mergeCell ref="AZ1225:AZ1227"/>
    <mergeCell ref="AZ1228:AZ1230"/>
    <mergeCell ref="AV1264:AV1267"/>
    <mergeCell ref="AV1269:AV1271"/>
    <mergeCell ref="AV1234:AV1236"/>
    <mergeCell ref="AV1237:AV1239"/>
    <mergeCell ref="AV1240:AV1243"/>
    <mergeCell ref="AZ1260:AZ1263"/>
    <mergeCell ref="AZ1264:AZ1267"/>
    <mergeCell ref="AZ1269:AZ1271"/>
    <mergeCell ref="AQ1240:AQ1243"/>
    <mergeCell ref="AB1234:AB1236"/>
    <mergeCell ref="Z1272:AB1272"/>
    <mergeCell ref="AE1272:AG1272"/>
    <mergeCell ref="AJ1272:AL1272"/>
    <mergeCell ref="AO1272:AQ1272"/>
    <mergeCell ref="AT1272:AV1272"/>
    <mergeCell ref="V1306:V1309"/>
    <mergeCell ref="V1310:V1313"/>
    <mergeCell ref="V1314:V1317"/>
    <mergeCell ref="V1318:V1321"/>
    <mergeCell ref="AA1286:AA1288"/>
    <mergeCell ref="AA1289:AA1291"/>
    <mergeCell ref="AA1292:AA1294"/>
    <mergeCell ref="AA1295:AA1297"/>
    <mergeCell ref="AA1298:AA1301"/>
    <mergeCell ref="AA1302:AA1305"/>
    <mergeCell ref="AA1306:AA1309"/>
    <mergeCell ref="AA1310:AA1313"/>
    <mergeCell ref="AA1314:AA1317"/>
    <mergeCell ref="AA1318:AA1321"/>
    <mergeCell ref="AA1322:AA1325"/>
    <mergeCell ref="AA1327:AA1329"/>
    <mergeCell ref="AO1275:AP1275"/>
    <mergeCell ref="AO1283:AO1325"/>
    <mergeCell ref="AL1286:AL1288"/>
    <mergeCell ref="AL1289:AL1291"/>
    <mergeCell ref="AL1292:AL1294"/>
    <mergeCell ref="AL1295:AL1297"/>
    <mergeCell ref="AL1298:AL1301"/>
    <mergeCell ref="AL1302:AL1305"/>
    <mergeCell ref="AL1306:AL1309"/>
    <mergeCell ref="AL1310:AL1313"/>
    <mergeCell ref="AL1314:AL1317"/>
    <mergeCell ref="AL1318:AL1321"/>
    <mergeCell ref="AL1322:AL1325"/>
    <mergeCell ref="AL1327:AL1329"/>
    <mergeCell ref="AE1273:AF1273"/>
    <mergeCell ref="AJ1273:AK1273"/>
    <mergeCell ref="AT1273:AU1273"/>
    <mergeCell ref="AT1275:AU1275"/>
    <mergeCell ref="W1283:W1285"/>
    <mergeCell ref="W1286:W1288"/>
    <mergeCell ref="W1289:W1291"/>
    <mergeCell ref="W1292:W1294"/>
    <mergeCell ref="AE1275:AF1275"/>
    <mergeCell ref="AE1283:AE1325"/>
    <mergeCell ref="AF1283:AF1285"/>
    <mergeCell ref="AF1286:AF1288"/>
    <mergeCell ref="AF1289:AF1291"/>
    <mergeCell ref="AP1283:AP1285"/>
    <mergeCell ref="AP1286:AP1288"/>
    <mergeCell ref="AP1289:AP1291"/>
    <mergeCell ref="AP1292:AP1294"/>
    <mergeCell ref="AP1295:AP1297"/>
    <mergeCell ref="AP1298:AP1301"/>
    <mergeCell ref="AP1302:AP1305"/>
    <mergeCell ref="AP1306:AP1309"/>
    <mergeCell ref="AP1310:AP1313"/>
    <mergeCell ref="AP1314:AP1317"/>
    <mergeCell ref="AV1292:AV1294"/>
    <mergeCell ref="AV1295:AV1297"/>
    <mergeCell ref="AV1298:AV1301"/>
    <mergeCell ref="AV1302:AV1305"/>
    <mergeCell ref="AV1306:AV1309"/>
    <mergeCell ref="AU1289:AU1291"/>
    <mergeCell ref="AU1292:AU1294"/>
    <mergeCell ref="AU1295:AU1297"/>
    <mergeCell ref="AU1298:AU1301"/>
    <mergeCell ref="AU1302:AU1305"/>
    <mergeCell ref="AU1306:AU1309"/>
    <mergeCell ref="AU1310:AU1313"/>
    <mergeCell ref="AU1314:AU1317"/>
    <mergeCell ref="AU1318:AU1321"/>
    <mergeCell ref="AU1322:AU1325"/>
    <mergeCell ref="AU1327:AU1329"/>
    <mergeCell ref="AP1327:AP1329"/>
    <mergeCell ref="BA1283:BA1285"/>
    <mergeCell ref="BA1286:BA1288"/>
    <mergeCell ref="BA1289:BA1291"/>
    <mergeCell ref="BA1292:BA1294"/>
    <mergeCell ref="BA1295:BA1297"/>
    <mergeCell ref="BA1298:BA1301"/>
    <mergeCell ref="BA1302:BA1305"/>
    <mergeCell ref="BA1306:BA1309"/>
    <mergeCell ref="BA1310:BA1313"/>
    <mergeCell ref="BA1314:BA1317"/>
    <mergeCell ref="BA1318:BA1321"/>
    <mergeCell ref="BA1322:BA1325"/>
    <mergeCell ref="BA1327:BA1329"/>
    <mergeCell ref="AQ1283:AQ1285"/>
    <mergeCell ref="AQ1286:AQ1288"/>
    <mergeCell ref="AQ1289:AQ1291"/>
    <mergeCell ref="AQ1292:AQ1294"/>
    <mergeCell ref="AQ1295:AQ1297"/>
    <mergeCell ref="AQ1298:AQ1301"/>
    <mergeCell ref="AQ1302:AQ1305"/>
    <mergeCell ref="AQ1306:AQ1309"/>
    <mergeCell ref="AQ1310:AQ1313"/>
    <mergeCell ref="AQ1314:AQ1317"/>
    <mergeCell ref="AQ1318:AQ1321"/>
    <mergeCell ref="AQ1322:AQ1325"/>
    <mergeCell ref="AQ1327:AQ1329"/>
    <mergeCell ref="AV1283:AV1285"/>
    <mergeCell ref="AV1286:AV1288"/>
    <mergeCell ref="AV1289:AV1291"/>
    <mergeCell ref="AV1350:AV1352"/>
    <mergeCell ref="AV1353:AV1355"/>
    <mergeCell ref="BK1286:BK1288"/>
    <mergeCell ref="BK1289:BK1291"/>
    <mergeCell ref="BK1292:BK1294"/>
    <mergeCell ref="BK1295:BK1297"/>
    <mergeCell ref="BK1298:BK1301"/>
    <mergeCell ref="BK1302:BK1305"/>
    <mergeCell ref="BK1306:BK1309"/>
    <mergeCell ref="BK1341:BK1343"/>
    <mergeCell ref="BK1344:BK1346"/>
    <mergeCell ref="BK1347:BK1349"/>
    <mergeCell ref="BK1350:BK1352"/>
    <mergeCell ref="BK1353:BK1355"/>
    <mergeCell ref="BK1356:BK1359"/>
    <mergeCell ref="BK1360:BK1363"/>
    <mergeCell ref="BK1364:BK1367"/>
    <mergeCell ref="BK1368:BK1371"/>
    <mergeCell ref="BK1372:BK1375"/>
    <mergeCell ref="BK1376:BK1379"/>
    <mergeCell ref="BK1380:BK1383"/>
    <mergeCell ref="BA1341:BA1343"/>
    <mergeCell ref="BA1344:BA1346"/>
    <mergeCell ref="BA1347:BA1349"/>
    <mergeCell ref="BA1350:BA1352"/>
    <mergeCell ref="BA1380:BA1383"/>
    <mergeCell ref="AV1310:AV1313"/>
    <mergeCell ref="AV1314:AV1317"/>
    <mergeCell ref="AV1318:AV1321"/>
    <mergeCell ref="AV1322:AV1325"/>
    <mergeCell ref="AV1327:AV1329"/>
    <mergeCell ref="AZ1327:AZ1329"/>
    <mergeCell ref="AZ1364:AZ1367"/>
    <mergeCell ref="AZ1368:AZ1371"/>
    <mergeCell ref="AZ1372:AZ1375"/>
    <mergeCell ref="AZ1376:AZ1379"/>
    <mergeCell ref="AZ1380:AZ1383"/>
    <mergeCell ref="BE1295:BE1297"/>
    <mergeCell ref="BE1298:BE1301"/>
    <mergeCell ref="BE1302:BE1305"/>
    <mergeCell ref="BE1306:BE1309"/>
    <mergeCell ref="BE1310:BE1313"/>
    <mergeCell ref="BF1353:BF1355"/>
    <mergeCell ref="BF1356:BF1359"/>
    <mergeCell ref="BF1360:BF1363"/>
    <mergeCell ref="BF1364:BF1367"/>
    <mergeCell ref="BF1368:BF1371"/>
    <mergeCell ref="BF1372:BF1375"/>
    <mergeCell ref="BF1376:BF1379"/>
    <mergeCell ref="BF1380:BF1383"/>
    <mergeCell ref="AZ1347:AZ1349"/>
    <mergeCell ref="AZ1350:AZ1352"/>
    <mergeCell ref="AZ1353:AZ1355"/>
    <mergeCell ref="AZ1356:AZ1359"/>
    <mergeCell ref="AZ1360:AZ1363"/>
    <mergeCell ref="BD1330:BF1330"/>
    <mergeCell ref="BI1330:BK1330"/>
    <mergeCell ref="BF1295:BF1297"/>
    <mergeCell ref="BF1298:BF1301"/>
    <mergeCell ref="BF1302:BF1305"/>
    <mergeCell ref="BF1306:BF1309"/>
    <mergeCell ref="BF1310:BF1313"/>
    <mergeCell ref="BF1314:BF1317"/>
    <mergeCell ref="BF1318:BF1321"/>
    <mergeCell ref="U1446:W1446"/>
    <mergeCell ref="Z1446:AB1446"/>
    <mergeCell ref="AE1446:AG1446"/>
    <mergeCell ref="AJ1446:AL1446"/>
    <mergeCell ref="AO1446:AQ1446"/>
    <mergeCell ref="AT1446:AV1446"/>
    <mergeCell ref="AY1446:BA1446"/>
    <mergeCell ref="AB1466:AB1468"/>
    <mergeCell ref="AB1469:AB1471"/>
    <mergeCell ref="BA1399:BA1401"/>
    <mergeCell ref="BA1402:BA1404"/>
    <mergeCell ref="AB1472:AB1475"/>
    <mergeCell ref="AB1476:AB1479"/>
    <mergeCell ref="V1457:V1459"/>
    <mergeCell ref="V1460:V1462"/>
    <mergeCell ref="V1463:V1465"/>
    <mergeCell ref="V1466:V1468"/>
    <mergeCell ref="V1469:V1471"/>
    <mergeCell ref="V1472:V1475"/>
    <mergeCell ref="V1476:V1479"/>
    <mergeCell ref="V1480:V1483"/>
    <mergeCell ref="V1484:V1487"/>
    <mergeCell ref="V1488:V1491"/>
    <mergeCell ref="V1492:V1495"/>
    <mergeCell ref="V1496:V1499"/>
    <mergeCell ref="AB1488:AB1491"/>
    <mergeCell ref="AB1492:AB1495"/>
    <mergeCell ref="AB1496:AB1499"/>
    <mergeCell ref="AB1501:AB1503"/>
    <mergeCell ref="W1405:W1407"/>
    <mergeCell ref="W1408:W1410"/>
    <mergeCell ref="AB1347:AB1349"/>
    <mergeCell ref="AB1350:AB1352"/>
    <mergeCell ref="AB1353:AB1355"/>
    <mergeCell ref="AB1356:AB1359"/>
    <mergeCell ref="AB1360:AB1363"/>
    <mergeCell ref="AB1364:AB1367"/>
    <mergeCell ref="AB1368:AB1371"/>
    <mergeCell ref="AB1372:AB1375"/>
    <mergeCell ref="AB1376:AB1379"/>
    <mergeCell ref="AB1380:AB1383"/>
    <mergeCell ref="AB1385:AB1387"/>
    <mergeCell ref="AF1368:AF1371"/>
    <mergeCell ref="AF1372:AF1375"/>
    <mergeCell ref="AF1376:AF1379"/>
    <mergeCell ref="AF1380:AF1383"/>
    <mergeCell ref="AF1385:AF1387"/>
    <mergeCell ref="AJ1341:AJ1383"/>
    <mergeCell ref="AK1341:AK1343"/>
    <mergeCell ref="AK1344:AK1346"/>
    <mergeCell ref="AK1347:AK1349"/>
    <mergeCell ref="AK1350:AK1352"/>
    <mergeCell ref="AK1353:AK1355"/>
    <mergeCell ref="AK1356:AK1359"/>
    <mergeCell ref="AK1360:AK1363"/>
    <mergeCell ref="AK1364:AK1367"/>
    <mergeCell ref="AK1368:AK1371"/>
    <mergeCell ref="AK1372:AK1375"/>
    <mergeCell ref="AK1376:AK1379"/>
    <mergeCell ref="AK1380:AK1383"/>
    <mergeCell ref="AK1385:AK1387"/>
    <mergeCell ref="U1388:W1388"/>
    <mergeCell ref="Z1388:AB1388"/>
    <mergeCell ref="W1399:W1401"/>
    <mergeCell ref="AO1505:AP1505"/>
    <mergeCell ref="AO1507:AP1507"/>
    <mergeCell ref="AP1515:AP1517"/>
    <mergeCell ref="AP1518:AP1520"/>
    <mergeCell ref="AP1521:AP1523"/>
    <mergeCell ref="AP1524:AP1526"/>
    <mergeCell ref="AP1527:AP1529"/>
    <mergeCell ref="AP1530:AP1533"/>
    <mergeCell ref="AQ1496:AQ1499"/>
    <mergeCell ref="AQ1501:AQ1503"/>
    <mergeCell ref="AQ1430:AQ1433"/>
    <mergeCell ref="AF1414:AF1417"/>
    <mergeCell ref="AF1418:AF1421"/>
    <mergeCell ref="AF1422:AF1425"/>
    <mergeCell ref="AF1426:AF1429"/>
    <mergeCell ref="AF1430:AF1433"/>
    <mergeCell ref="AF1434:AF1437"/>
    <mergeCell ref="AF1438:AF1441"/>
    <mergeCell ref="AQ1341:AQ1343"/>
    <mergeCell ref="AQ1344:AQ1346"/>
    <mergeCell ref="AQ1347:AQ1349"/>
    <mergeCell ref="AQ1350:AQ1352"/>
    <mergeCell ref="AQ1353:AQ1355"/>
    <mergeCell ref="AQ1356:AQ1359"/>
    <mergeCell ref="AQ1360:AQ1363"/>
    <mergeCell ref="AB1344:AB1346"/>
    <mergeCell ref="AF1364:AF1367"/>
    <mergeCell ref="AA1385:AA1387"/>
    <mergeCell ref="AG1360:AG1363"/>
    <mergeCell ref="AG1364:AG1367"/>
    <mergeCell ref="AF1356:AF1359"/>
    <mergeCell ref="AF1360:AF1363"/>
    <mergeCell ref="AF1344:AF1346"/>
    <mergeCell ref="AF1347:AF1349"/>
    <mergeCell ref="AG1368:AG1371"/>
    <mergeCell ref="AG1372:AG1375"/>
    <mergeCell ref="AG1376:AG1379"/>
    <mergeCell ref="AG1380:AG1383"/>
    <mergeCell ref="AG1385:AG1387"/>
    <mergeCell ref="AA1341:AA1343"/>
    <mergeCell ref="AA1344:AA1346"/>
    <mergeCell ref="AA1347:AA1349"/>
    <mergeCell ref="AA1350:AA1352"/>
    <mergeCell ref="AA1353:AA1355"/>
    <mergeCell ref="AA1356:AA1359"/>
    <mergeCell ref="AA1360:AA1363"/>
    <mergeCell ref="AA1364:AA1367"/>
    <mergeCell ref="AA1368:AA1371"/>
    <mergeCell ref="AA1372:AA1375"/>
    <mergeCell ref="AA1376:AA1379"/>
    <mergeCell ref="AA1380:AA1383"/>
    <mergeCell ref="AE1390:AG1390"/>
    <mergeCell ref="AA1460:AA1462"/>
    <mergeCell ref="AA1463:AA1465"/>
    <mergeCell ref="AA1466:AA1468"/>
    <mergeCell ref="AA1469:AA1471"/>
    <mergeCell ref="AA1472:AA1475"/>
    <mergeCell ref="AA1476:AA1479"/>
    <mergeCell ref="AA1480:AA1483"/>
    <mergeCell ref="AA1484:AA1487"/>
    <mergeCell ref="AA1488:AA1491"/>
    <mergeCell ref="AA1492:AA1495"/>
    <mergeCell ref="AA1496:AA1499"/>
    <mergeCell ref="AA1501:AA1503"/>
    <mergeCell ref="AB1480:AB1483"/>
    <mergeCell ref="AB1484:AB1487"/>
    <mergeCell ref="W1521:W1523"/>
    <mergeCell ref="W1524:W1526"/>
    <mergeCell ref="W1527:W1529"/>
    <mergeCell ref="W1530:W1533"/>
    <mergeCell ref="W1534:W1537"/>
    <mergeCell ref="W1538:W1541"/>
    <mergeCell ref="W1542:W1545"/>
    <mergeCell ref="W1546:W1549"/>
    <mergeCell ref="W1550:W1553"/>
    <mergeCell ref="W1554:W1557"/>
    <mergeCell ref="AB1515:AB1517"/>
    <mergeCell ref="AB1518:AB1520"/>
    <mergeCell ref="AB1521:AB1523"/>
    <mergeCell ref="AB1524:AB1526"/>
    <mergeCell ref="AB1527:AB1529"/>
    <mergeCell ref="AB1530:AB1533"/>
    <mergeCell ref="AB1534:AB1537"/>
    <mergeCell ref="AB1538:AB1541"/>
    <mergeCell ref="AB1542:AB1545"/>
    <mergeCell ref="AB1546:AB1549"/>
    <mergeCell ref="AB1550:AB1553"/>
    <mergeCell ref="AB1554:AB1557"/>
    <mergeCell ref="AK1518:AK1520"/>
    <mergeCell ref="AK1521:AK1523"/>
    <mergeCell ref="AK1524:AK1526"/>
    <mergeCell ref="AK1527:AK1529"/>
    <mergeCell ref="AK1530:AK1533"/>
    <mergeCell ref="AF1518:AF1520"/>
    <mergeCell ref="AF1521:AF1523"/>
    <mergeCell ref="AF1524:AF1526"/>
    <mergeCell ref="AF1527:AF1529"/>
    <mergeCell ref="AF1530:AF1533"/>
    <mergeCell ref="AF1534:AF1537"/>
    <mergeCell ref="AF1538:AF1541"/>
    <mergeCell ref="AF1542:AF1545"/>
    <mergeCell ref="AF1546:AF1549"/>
    <mergeCell ref="AF1550:AF1553"/>
    <mergeCell ref="AG1550:AG1553"/>
    <mergeCell ref="AG1554:AG1557"/>
    <mergeCell ref="Z1505:AA1505"/>
    <mergeCell ref="Z1507:AA1507"/>
    <mergeCell ref="W1515:W1517"/>
    <mergeCell ref="AE1507:AF1507"/>
    <mergeCell ref="AE1515:AE1557"/>
    <mergeCell ref="AF1515:AF1517"/>
    <mergeCell ref="AE1504:AG1504"/>
    <mergeCell ref="AU1617:AU1619"/>
    <mergeCell ref="AF1617:AF1619"/>
    <mergeCell ref="AK1592:AK1595"/>
    <mergeCell ref="AK1596:AK1599"/>
    <mergeCell ref="AK1600:AK1603"/>
    <mergeCell ref="AK1604:AK1607"/>
    <mergeCell ref="AK1608:AK1611"/>
    <mergeCell ref="AK1612:AK1615"/>
    <mergeCell ref="AQ1585:AQ1587"/>
    <mergeCell ref="AT1504:AV1504"/>
    <mergeCell ref="AU1524:AU1526"/>
    <mergeCell ref="AT1505:AU1505"/>
    <mergeCell ref="AT1507:AU1507"/>
    <mergeCell ref="BK1596:BK1599"/>
    <mergeCell ref="BK1600:BK1603"/>
    <mergeCell ref="BK1604:BK1607"/>
    <mergeCell ref="BK1608:BK1611"/>
    <mergeCell ref="BK1612:BK1615"/>
    <mergeCell ref="BK1617:BK1619"/>
    <mergeCell ref="BF1515:BF1517"/>
    <mergeCell ref="BF1518:BF1520"/>
    <mergeCell ref="BF1521:BF1523"/>
    <mergeCell ref="BF1524:BF1526"/>
    <mergeCell ref="BF1527:BF1529"/>
    <mergeCell ref="BF1530:BF1533"/>
    <mergeCell ref="BF1534:BF1537"/>
    <mergeCell ref="BA1582:BA1584"/>
    <mergeCell ref="BA1585:BA1587"/>
    <mergeCell ref="BA1588:BA1591"/>
    <mergeCell ref="BA1592:BA1595"/>
    <mergeCell ref="BA1596:BA1599"/>
    <mergeCell ref="BA1600:BA1603"/>
    <mergeCell ref="BA1604:BA1607"/>
    <mergeCell ref="BA1608:BA1611"/>
    <mergeCell ref="AQ1588:AQ1591"/>
    <mergeCell ref="AQ1592:AQ1595"/>
    <mergeCell ref="AQ1596:AQ1599"/>
    <mergeCell ref="AG1588:AG1591"/>
    <mergeCell ref="AG1592:AG1595"/>
    <mergeCell ref="BK1582:BK1584"/>
    <mergeCell ref="BK1585:BK1587"/>
    <mergeCell ref="BK1588:BK1591"/>
    <mergeCell ref="BK1592:BK1595"/>
    <mergeCell ref="AV1582:AV1584"/>
    <mergeCell ref="AV1585:AV1587"/>
    <mergeCell ref="AV1588:AV1591"/>
    <mergeCell ref="AV1592:AV1595"/>
    <mergeCell ref="AV1596:AV1599"/>
    <mergeCell ref="AV1600:AV1603"/>
    <mergeCell ref="AV1604:AV1607"/>
    <mergeCell ref="AP1534:AP1537"/>
    <mergeCell ref="AY1563:AZ1563"/>
    <mergeCell ref="AY1565:AZ1565"/>
    <mergeCell ref="AY1573:AY1615"/>
    <mergeCell ref="AZ1573:AZ1575"/>
    <mergeCell ref="AZ1576:AZ1578"/>
    <mergeCell ref="AZ1579:AZ1581"/>
    <mergeCell ref="AZ1582:AZ1584"/>
    <mergeCell ref="AZ1585:AZ1587"/>
    <mergeCell ref="AZ1588:AZ1591"/>
    <mergeCell ref="AZ1592:AZ1595"/>
    <mergeCell ref="AZ1596:AZ1599"/>
    <mergeCell ref="AZ1600:AZ1603"/>
    <mergeCell ref="AZ1604:AZ1607"/>
    <mergeCell ref="AB1573:AB1575"/>
    <mergeCell ref="AB1576:AB1578"/>
    <mergeCell ref="AB1579:AB1581"/>
    <mergeCell ref="AB1582:AB1584"/>
    <mergeCell ref="AB1585:AB1587"/>
    <mergeCell ref="AB1588:AB1591"/>
    <mergeCell ref="AB1592:AB1595"/>
    <mergeCell ref="AB1596:AB1599"/>
    <mergeCell ref="AV1527:AV1529"/>
    <mergeCell ref="AV1530:AV1533"/>
    <mergeCell ref="BK1542:BK1545"/>
    <mergeCell ref="BK1546:BK1549"/>
    <mergeCell ref="BK1550:BK1553"/>
    <mergeCell ref="BK1554:BK1557"/>
    <mergeCell ref="BK1559:BK1561"/>
    <mergeCell ref="AU1518:AU1520"/>
    <mergeCell ref="AU1521:AU1523"/>
    <mergeCell ref="AY1505:AZ1505"/>
    <mergeCell ref="AY1507:AZ1507"/>
    <mergeCell ref="AY1515:AY1557"/>
    <mergeCell ref="AK1534:AK1537"/>
    <mergeCell ref="AK1538:AK1541"/>
    <mergeCell ref="AK1542:AK1545"/>
    <mergeCell ref="AK1546:AK1549"/>
    <mergeCell ref="AK1550:AK1553"/>
    <mergeCell ref="AK1554:AK1557"/>
    <mergeCell ref="AK1559:AK1561"/>
    <mergeCell ref="AG1515:AG1517"/>
    <mergeCell ref="AG1527:AG1529"/>
    <mergeCell ref="AG1524:AG1526"/>
    <mergeCell ref="AP1559:AP1561"/>
    <mergeCell ref="BA1573:BA1575"/>
    <mergeCell ref="BA1576:BA1578"/>
    <mergeCell ref="BA1579:BA1581"/>
    <mergeCell ref="AG1573:AG1575"/>
    <mergeCell ref="BK1573:BK1575"/>
    <mergeCell ref="BK1576:BK1578"/>
    <mergeCell ref="BK1579:BK1581"/>
    <mergeCell ref="AP1588:AP1591"/>
    <mergeCell ref="AT1563:AU1563"/>
    <mergeCell ref="AT1565:AU1565"/>
    <mergeCell ref="AT1573:AT1615"/>
    <mergeCell ref="AU1573:AU1575"/>
    <mergeCell ref="AP1596:AP1599"/>
    <mergeCell ref="AQ1600:AQ1603"/>
    <mergeCell ref="AQ1604:AQ1607"/>
    <mergeCell ref="AQ1608:AQ1611"/>
    <mergeCell ref="AQ1612:AQ1615"/>
    <mergeCell ref="AP1600:AP1603"/>
    <mergeCell ref="AP1604:AP1607"/>
    <mergeCell ref="AP1608:AP1611"/>
    <mergeCell ref="AP1612:AP1615"/>
    <mergeCell ref="AU1576:AU1578"/>
    <mergeCell ref="AU1579:AU1581"/>
    <mergeCell ref="AU1582:AU1584"/>
    <mergeCell ref="AU1585:AU1587"/>
    <mergeCell ref="AU1588:AU1591"/>
    <mergeCell ref="AU1592:AU1595"/>
    <mergeCell ref="AU1596:AU1599"/>
    <mergeCell ref="AU1600:AU1603"/>
    <mergeCell ref="AU1604:AU1607"/>
    <mergeCell ref="AU1608:AU1611"/>
    <mergeCell ref="AU1612:AU1615"/>
    <mergeCell ref="AV1579:AV1581"/>
    <mergeCell ref="BA1414:BA1417"/>
    <mergeCell ref="BA1418:BA1421"/>
    <mergeCell ref="BF1538:BF1541"/>
    <mergeCell ref="BF1546:BF1549"/>
    <mergeCell ref="BF1550:BF1553"/>
    <mergeCell ref="BF1554:BF1557"/>
    <mergeCell ref="BF1559:BF1561"/>
    <mergeCell ref="AQ1515:AQ1517"/>
    <mergeCell ref="AQ1518:AQ1520"/>
    <mergeCell ref="AQ1559:AQ1561"/>
    <mergeCell ref="AV1515:AV1517"/>
    <mergeCell ref="AV1518:AV1520"/>
    <mergeCell ref="AV1521:AV1523"/>
    <mergeCell ref="AV1524:AV1526"/>
    <mergeCell ref="AV1559:AV1561"/>
    <mergeCell ref="AZ1559:AZ1561"/>
    <mergeCell ref="AZ1518:AZ1520"/>
    <mergeCell ref="AZ1521:AZ1523"/>
    <mergeCell ref="AZ1524:AZ1526"/>
    <mergeCell ref="AZ1527:AZ1529"/>
    <mergeCell ref="AZ1530:AZ1533"/>
    <mergeCell ref="BF1408:BF1410"/>
    <mergeCell ref="AV1460:AV1462"/>
    <mergeCell ref="AV1463:AV1465"/>
    <mergeCell ref="AV1466:AV1468"/>
    <mergeCell ref="AV1469:AV1471"/>
    <mergeCell ref="AV1472:AV1475"/>
    <mergeCell ref="AQ1411:AQ1413"/>
    <mergeCell ref="AQ1414:AQ1417"/>
    <mergeCell ref="AQ1418:AQ1421"/>
    <mergeCell ref="AQ1422:AQ1425"/>
    <mergeCell ref="AQ1426:AQ1429"/>
    <mergeCell ref="AQ1399:AQ1401"/>
    <mergeCell ref="AU1527:AU1529"/>
    <mergeCell ref="AU1530:AU1533"/>
    <mergeCell ref="AU1534:AU1537"/>
    <mergeCell ref="AU1538:AU1541"/>
    <mergeCell ref="AU1542:AU1545"/>
    <mergeCell ref="AU1546:AU1549"/>
    <mergeCell ref="AU1550:AU1553"/>
    <mergeCell ref="AU1559:AU1561"/>
    <mergeCell ref="AT1515:AT1557"/>
    <mergeCell ref="AU1515:AU1517"/>
    <mergeCell ref="AU1554:AU1557"/>
    <mergeCell ref="AQ1546:AQ1549"/>
    <mergeCell ref="AQ1402:AQ1404"/>
    <mergeCell ref="AQ1405:AQ1407"/>
    <mergeCell ref="AQ1408:AQ1410"/>
    <mergeCell ref="AV1476:AV1479"/>
    <mergeCell ref="AV1480:AV1483"/>
    <mergeCell ref="AZ1488:AZ1491"/>
    <mergeCell ref="AZ1492:AZ1495"/>
    <mergeCell ref="AZ1399:AZ1401"/>
    <mergeCell ref="AZ1402:AZ1404"/>
    <mergeCell ref="AZ1405:AZ1407"/>
    <mergeCell ref="AZ1408:AZ1410"/>
    <mergeCell ref="AZ1411:AZ1413"/>
    <mergeCell ref="AZ1414:AZ1417"/>
    <mergeCell ref="AZ1418:AZ1421"/>
    <mergeCell ref="AZ1422:AZ1425"/>
    <mergeCell ref="AZ1426:AZ1429"/>
    <mergeCell ref="AZ1430:AZ1433"/>
    <mergeCell ref="AZ1434:AZ1437"/>
    <mergeCell ref="AZ1438:AZ1441"/>
    <mergeCell ref="W1592:W1595"/>
    <mergeCell ref="W1596:W1599"/>
    <mergeCell ref="W1600:W1603"/>
    <mergeCell ref="W1604:W1607"/>
    <mergeCell ref="AK1582:AK1584"/>
    <mergeCell ref="AK1585:AK1587"/>
    <mergeCell ref="AK1588:AK1591"/>
    <mergeCell ref="AP1617:AP1619"/>
    <mergeCell ref="AZ1617:AZ1619"/>
    <mergeCell ref="BJ1617:BJ1619"/>
    <mergeCell ref="AB529:AB531"/>
    <mergeCell ref="AB532:AB534"/>
    <mergeCell ref="AB535:AB537"/>
    <mergeCell ref="AB538:AB540"/>
    <mergeCell ref="AB541:AB543"/>
    <mergeCell ref="AB544:AB547"/>
    <mergeCell ref="AB548:AB551"/>
    <mergeCell ref="AB552:AB555"/>
    <mergeCell ref="AB556:AB559"/>
    <mergeCell ref="AB560:AB563"/>
    <mergeCell ref="AB564:AB567"/>
    <mergeCell ref="AB568:AB571"/>
    <mergeCell ref="AB573:AB575"/>
    <mergeCell ref="AQ529:AQ531"/>
    <mergeCell ref="AQ532:AQ534"/>
    <mergeCell ref="AQ535:AQ537"/>
    <mergeCell ref="AQ538:AQ540"/>
    <mergeCell ref="AQ541:AQ543"/>
    <mergeCell ref="AQ544:AQ547"/>
    <mergeCell ref="AQ548:AQ551"/>
    <mergeCell ref="AQ552:AQ555"/>
    <mergeCell ref="AQ556:AQ559"/>
    <mergeCell ref="AQ560:AQ563"/>
    <mergeCell ref="AQ564:AQ567"/>
    <mergeCell ref="AQ568:AQ571"/>
    <mergeCell ref="AQ573:AQ575"/>
    <mergeCell ref="AP564:AP567"/>
    <mergeCell ref="AP568:AP571"/>
    <mergeCell ref="AP573:AP575"/>
    <mergeCell ref="AO529:AO571"/>
    <mergeCell ref="AP529:AP531"/>
    <mergeCell ref="AP532:AP534"/>
    <mergeCell ref="AP535:AP537"/>
    <mergeCell ref="AG535:AG537"/>
    <mergeCell ref="AG538:AG540"/>
    <mergeCell ref="AL529:AL531"/>
    <mergeCell ref="AL532:AL534"/>
    <mergeCell ref="AL535:AL537"/>
    <mergeCell ref="BI1562:BK1562"/>
    <mergeCell ref="BA1515:BA1517"/>
    <mergeCell ref="BA1518:BA1520"/>
    <mergeCell ref="BA1521:BA1523"/>
    <mergeCell ref="BA1524:BA1526"/>
    <mergeCell ref="BA1527:BA1529"/>
    <mergeCell ref="BA1530:BA1533"/>
    <mergeCell ref="BA1534:BA1537"/>
    <mergeCell ref="BA1538:BA1541"/>
    <mergeCell ref="BA1542:BA1545"/>
    <mergeCell ref="AL1344:AL1346"/>
    <mergeCell ref="AL1347:AL1349"/>
    <mergeCell ref="AL1350:AL1352"/>
    <mergeCell ref="AL1353:AL1355"/>
    <mergeCell ref="AL1356:AL1359"/>
    <mergeCell ref="AL1360:AL1363"/>
    <mergeCell ref="AZ1608:AZ1611"/>
    <mergeCell ref="AZ1612:AZ1615"/>
    <mergeCell ref="AZ1534:AZ1537"/>
    <mergeCell ref="AZ1538:AZ1541"/>
    <mergeCell ref="AZ1542:AZ1545"/>
    <mergeCell ref="AZ1546:AZ1549"/>
    <mergeCell ref="AZ1550:AZ1553"/>
    <mergeCell ref="AZ1554:AZ1557"/>
    <mergeCell ref="BD1505:BE1505"/>
    <mergeCell ref="BD1507:BE1507"/>
    <mergeCell ref="BD1515:BD1557"/>
    <mergeCell ref="BE1515:BE1517"/>
    <mergeCell ref="BE1518:BE1520"/>
    <mergeCell ref="BE1521:BE1523"/>
    <mergeCell ref="BE1524:BE1526"/>
    <mergeCell ref="BE1527:BE1529"/>
    <mergeCell ref="BE1530:BE1533"/>
    <mergeCell ref="BE1534:BE1537"/>
    <mergeCell ref="BE1538:BE1541"/>
    <mergeCell ref="BE1542:BE1545"/>
    <mergeCell ref="BE1546:BE1549"/>
    <mergeCell ref="BE1550:BE1553"/>
    <mergeCell ref="BE1554:BE1557"/>
    <mergeCell ref="BE1559:BE1561"/>
    <mergeCell ref="BD1563:BE1563"/>
    <mergeCell ref="BD1565:BE1565"/>
    <mergeCell ref="BD1573:BD1615"/>
    <mergeCell ref="BE1573:BE1575"/>
    <mergeCell ref="BE1576:BE1578"/>
    <mergeCell ref="BE1579:BE1581"/>
    <mergeCell ref="BE1582:BE1584"/>
    <mergeCell ref="BE1585:BE1587"/>
    <mergeCell ref="BE1588:BE1591"/>
    <mergeCell ref="BE1592:BE1595"/>
    <mergeCell ref="BE1596:BE1599"/>
    <mergeCell ref="BE1600:BE1603"/>
    <mergeCell ref="BE1604:BE1607"/>
    <mergeCell ref="BE1608:BE1611"/>
    <mergeCell ref="BE1612:BE1615"/>
    <mergeCell ref="AZ1515:AZ1517"/>
    <mergeCell ref="BA1612:BA1615"/>
    <mergeCell ref="BO480:BO482"/>
    <mergeCell ref="BO483:BO485"/>
    <mergeCell ref="BO486:BO489"/>
    <mergeCell ref="BO490:BO493"/>
    <mergeCell ref="BN181:BN223"/>
    <mergeCell ref="BE573:BE575"/>
    <mergeCell ref="BN587:BN629"/>
    <mergeCell ref="BO587:BO589"/>
    <mergeCell ref="BO709:BO711"/>
    <mergeCell ref="BO590:BO592"/>
    <mergeCell ref="BO593:BO595"/>
    <mergeCell ref="BO596:BO598"/>
    <mergeCell ref="BO599:BO601"/>
    <mergeCell ref="BO602:BO605"/>
    <mergeCell ref="BO552:BO555"/>
    <mergeCell ref="BO506:BO509"/>
    <mergeCell ref="BO510:BO513"/>
    <mergeCell ref="BO515:BO517"/>
    <mergeCell ref="BN519:BO519"/>
    <mergeCell ref="BN692:BP692"/>
    <mergeCell ref="BP660:BP663"/>
    <mergeCell ref="BP664:BP667"/>
    <mergeCell ref="BP668:BP671"/>
    <mergeCell ref="BP672:BP675"/>
    <mergeCell ref="BP676:BP679"/>
    <mergeCell ref="BP680:BP683"/>
    <mergeCell ref="AQ1550:AQ1553"/>
    <mergeCell ref="AQ1554:AQ1557"/>
    <mergeCell ref="BE568:BE571"/>
    <mergeCell ref="BD463:BE463"/>
    <mergeCell ref="BD471:BD513"/>
    <mergeCell ref="BE471:BE473"/>
    <mergeCell ref="BE474:BE476"/>
    <mergeCell ref="BE477:BE479"/>
    <mergeCell ref="BE480:BE482"/>
    <mergeCell ref="BE483:BE485"/>
    <mergeCell ref="BE486:BE489"/>
    <mergeCell ref="BE490:BE493"/>
    <mergeCell ref="AV1534:AV1537"/>
    <mergeCell ref="AV1538:AV1541"/>
    <mergeCell ref="AV1542:AV1545"/>
    <mergeCell ref="AV1546:AV1549"/>
    <mergeCell ref="AV1550:AV1553"/>
    <mergeCell ref="AV1554:AV1557"/>
    <mergeCell ref="AQ1434:AQ1437"/>
    <mergeCell ref="AQ1438:AQ1441"/>
    <mergeCell ref="AQ1443:AQ1445"/>
    <mergeCell ref="BK1283:BK1285"/>
    <mergeCell ref="AQ1364:AQ1367"/>
    <mergeCell ref="AQ1368:AQ1371"/>
    <mergeCell ref="AQ1372:AQ1375"/>
    <mergeCell ref="AQ1376:AQ1379"/>
    <mergeCell ref="AQ1380:AQ1383"/>
    <mergeCell ref="AV1341:AV1343"/>
    <mergeCell ref="AV1344:AV1346"/>
    <mergeCell ref="AV1347:AV1349"/>
    <mergeCell ref="AV1356:AV1359"/>
    <mergeCell ref="AV1360:AV1363"/>
    <mergeCell ref="AV1364:AV1367"/>
    <mergeCell ref="AV1368:AV1371"/>
    <mergeCell ref="BN634:BP634"/>
    <mergeCell ref="BO676:BO679"/>
    <mergeCell ref="BO680:BO683"/>
    <mergeCell ref="BO684:BO687"/>
    <mergeCell ref="BP46:BP49"/>
    <mergeCell ref="BP51:BP53"/>
    <mergeCell ref="BZ167:BZ169"/>
    <mergeCell ref="BZ181:BZ183"/>
    <mergeCell ref="BZ184:BZ186"/>
    <mergeCell ref="BZ187:BZ189"/>
    <mergeCell ref="BZ190:BZ192"/>
    <mergeCell ref="BZ193:BZ195"/>
    <mergeCell ref="BZ196:BZ199"/>
    <mergeCell ref="BZ200:BZ203"/>
    <mergeCell ref="BZ204:BZ207"/>
    <mergeCell ref="BZ239:BZ241"/>
    <mergeCell ref="BP154:BP157"/>
    <mergeCell ref="BP158:BP161"/>
    <mergeCell ref="BP162:BP165"/>
    <mergeCell ref="BP167:BP169"/>
    <mergeCell ref="BP181:BP183"/>
    <mergeCell ref="BP184:BP186"/>
    <mergeCell ref="BP187:BP189"/>
    <mergeCell ref="BP190:BP192"/>
    <mergeCell ref="BP193:BP195"/>
    <mergeCell ref="BY51:BY53"/>
    <mergeCell ref="BO80:BO83"/>
    <mergeCell ref="BO84:BO87"/>
    <mergeCell ref="BO65:BO67"/>
    <mergeCell ref="BO68:BO70"/>
    <mergeCell ref="BO71:BO73"/>
    <mergeCell ref="BO74:BO76"/>
    <mergeCell ref="BO77:BO79"/>
    <mergeCell ref="BN55:BO55"/>
    <mergeCell ref="AY1562:BA1562"/>
    <mergeCell ref="BD1562:BF1562"/>
    <mergeCell ref="BO548:BO551"/>
    <mergeCell ref="BP196:BP199"/>
    <mergeCell ref="BP200:BP203"/>
    <mergeCell ref="BP204:BP207"/>
    <mergeCell ref="BP208:BP211"/>
    <mergeCell ref="BP212:BP215"/>
    <mergeCell ref="BP216:BP219"/>
    <mergeCell ref="BP220:BP223"/>
    <mergeCell ref="BP225:BP227"/>
    <mergeCell ref="BP394:BP397"/>
    <mergeCell ref="BP399:BP401"/>
    <mergeCell ref="BP413:BP415"/>
    <mergeCell ref="BP242:BP244"/>
    <mergeCell ref="BP245:BP247"/>
    <mergeCell ref="BP248:BP250"/>
    <mergeCell ref="BP251:BP253"/>
    <mergeCell ref="BP254:BP257"/>
    <mergeCell ref="BP258:BP261"/>
    <mergeCell ref="BP416:BP418"/>
    <mergeCell ref="BP419:BP421"/>
    <mergeCell ref="BP422:BP424"/>
    <mergeCell ref="BP425:BP427"/>
    <mergeCell ref="BP428:BP431"/>
    <mergeCell ref="BP432:BP435"/>
    <mergeCell ref="BP436:BP439"/>
    <mergeCell ref="BP440:BP443"/>
    <mergeCell ref="BP444:BP447"/>
    <mergeCell ref="BP448:BP451"/>
    <mergeCell ref="BO283:BO285"/>
    <mergeCell ref="BO216:BO219"/>
    <mergeCell ref="BO220:BO223"/>
    <mergeCell ref="BO358:BO360"/>
    <mergeCell ref="BP146:BP149"/>
    <mergeCell ref="BP150:BP153"/>
    <mergeCell ref="BL60:BM60"/>
    <mergeCell ref="BT135:BT137"/>
    <mergeCell ref="BT138:BT141"/>
    <mergeCell ref="BT142:BT145"/>
    <mergeCell ref="BT146:BT149"/>
    <mergeCell ref="BT150:BT153"/>
    <mergeCell ref="BX113:BY113"/>
    <mergeCell ref="BX123:BX165"/>
    <mergeCell ref="BY123:BY125"/>
    <mergeCell ref="BY126:BY128"/>
    <mergeCell ref="BY129:BY131"/>
    <mergeCell ref="BN113:BO113"/>
    <mergeCell ref="BZ138:BZ141"/>
    <mergeCell ref="BZ142:BZ145"/>
    <mergeCell ref="BZ146:BZ149"/>
    <mergeCell ref="BZ150:BZ153"/>
    <mergeCell ref="BZ154:BZ157"/>
    <mergeCell ref="BZ158:BZ161"/>
    <mergeCell ref="BZ162:BZ165"/>
    <mergeCell ref="BO132:BO134"/>
    <mergeCell ref="BO154:BO157"/>
    <mergeCell ref="BO158:BO161"/>
    <mergeCell ref="BT162:BT165"/>
    <mergeCell ref="BY150:BY153"/>
    <mergeCell ref="BY154:BY157"/>
    <mergeCell ref="BP239:BP241"/>
    <mergeCell ref="BP65:BP67"/>
    <mergeCell ref="BP68:BP70"/>
    <mergeCell ref="BP71:BP73"/>
    <mergeCell ref="BP74:BP76"/>
    <mergeCell ref="BP77:BP79"/>
    <mergeCell ref="BY216:BY219"/>
    <mergeCell ref="BY220:BY223"/>
    <mergeCell ref="BY225:BY227"/>
    <mergeCell ref="BT181:BT183"/>
    <mergeCell ref="BT184:BT186"/>
    <mergeCell ref="BT187:BT189"/>
    <mergeCell ref="BT190:BT192"/>
    <mergeCell ref="BT193:BT195"/>
    <mergeCell ref="BT196:BT199"/>
    <mergeCell ref="BT200:BT203"/>
    <mergeCell ref="BT204:BT207"/>
    <mergeCell ref="BT208:BT211"/>
    <mergeCell ref="BT212:BT215"/>
    <mergeCell ref="BT216:BT219"/>
    <mergeCell ref="BT220:BT223"/>
    <mergeCell ref="BT225:BT227"/>
    <mergeCell ref="BS229:BT229"/>
    <mergeCell ref="BS239:BS281"/>
    <mergeCell ref="BT239:BT241"/>
    <mergeCell ref="BT242:BT244"/>
    <mergeCell ref="BT245:BT247"/>
    <mergeCell ref="BT248:BT250"/>
    <mergeCell ref="BT251:BT253"/>
    <mergeCell ref="BT254:BT257"/>
    <mergeCell ref="BT258:BT261"/>
    <mergeCell ref="BT262:BT265"/>
    <mergeCell ref="BT266:BT269"/>
    <mergeCell ref="BT270:BT273"/>
    <mergeCell ref="BT274:BT277"/>
    <mergeCell ref="BT278:BT281"/>
    <mergeCell ref="CC38:CC41"/>
    <mergeCell ref="BO10:BO12"/>
    <mergeCell ref="BO13:BO15"/>
    <mergeCell ref="BO16:BO18"/>
    <mergeCell ref="BO19:BO21"/>
    <mergeCell ref="BO26:BO29"/>
    <mergeCell ref="BO30:BO33"/>
    <mergeCell ref="BO22:BO25"/>
    <mergeCell ref="BF532:BF534"/>
    <mergeCell ref="BF535:BF537"/>
    <mergeCell ref="BF538:BF540"/>
    <mergeCell ref="BF541:BF543"/>
    <mergeCell ref="BF544:BF547"/>
    <mergeCell ref="BF548:BF551"/>
    <mergeCell ref="BF552:BF555"/>
    <mergeCell ref="BF556:BF559"/>
    <mergeCell ref="BF560:BF563"/>
    <mergeCell ref="BF564:BF567"/>
    <mergeCell ref="BF568:BF571"/>
    <mergeCell ref="BF573:BF575"/>
    <mergeCell ref="BK471:BK473"/>
    <mergeCell ref="BK474:BK476"/>
    <mergeCell ref="BK477:BK479"/>
    <mergeCell ref="BK480:BK482"/>
    <mergeCell ref="BK483:BK485"/>
    <mergeCell ref="BK486:BK489"/>
    <mergeCell ref="BP80:BP83"/>
    <mergeCell ref="BP84:BP87"/>
    <mergeCell ref="BP88:BP91"/>
    <mergeCell ref="BP92:BP95"/>
    <mergeCell ref="BP96:BP99"/>
    <mergeCell ref="BP100:BP103"/>
    <mergeCell ref="BP104:BP107"/>
    <mergeCell ref="BP109:BP111"/>
    <mergeCell ref="BP123:BP125"/>
    <mergeCell ref="BP126:BP128"/>
    <mergeCell ref="BP129:BP131"/>
    <mergeCell ref="BP132:BP134"/>
    <mergeCell ref="BP135:BP137"/>
    <mergeCell ref="BP138:BP141"/>
    <mergeCell ref="BP142:BP145"/>
    <mergeCell ref="BK490:BK493"/>
    <mergeCell ref="BK494:BK497"/>
    <mergeCell ref="BK498:BK501"/>
    <mergeCell ref="BK502:BK505"/>
    <mergeCell ref="BK506:BK509"/>
    <mergeCell ref="BK510:BK513"/>
    <mergeCell ref="BK515:BK517"/>
    <mergeCell ref="BK413:BK415"/>
    <mergeCell ref="BK416:BK418"/>
    <mergeCell ref="BK419:BK421"/>
    <mergeCell ref="BK422:BK424"/>
    <mergeCell ref="BK425:BK427"/>
    <mergeCell ref="BP262:BP265"/>
    <mergeCell ref="BP266:BP269"/>
    <mergeCell ref="BP270:BP273"/>
    <mergeCell ref="BP274:BP277"/>
    <mergeCell ref="BP278:BP281"/>
    <mergeCell ref="BP332:BP335"/>
    <mergeCell ref="BP336:BP339"/>
    <mergeCell ref="BP538:BP540"/>
    <mergeCell ref="BP541:BP543"/>
    <mergeCell ref="BP544:BP547"/>
    <mergeCell ref="BP548:BP551"/>
    <mergeCell ref="BM1:BP2"/>
    <mergeCell ref="BR1:BU2"/>
    <mergeCell ref="BW1:BZ2"/>
    <mergeCell ref="BN54:BP54"/>
    <mergeCell ref="BU7:BU9"/>
    <mergeCell ref="BU10:BU12"/>
    <mergeCell ref="BU13:BU15"/>
    <mergeCell ref="BU16:BU18"/>
    <mergeCell ref="BU19:BU21"/>
    <mergeCell ref="BU22:BU25"/>
    <mergeCell ref="BU26:BU29"/>
    <mergeCell ref="BU30:BU33"/>
    <mergeCell ref="BU34:BU37"/>
    <mergeCell ref="BU38:BU41"/>
    <mergeCell ref="BU42:BU45"/>
    <mergeCell ref="BU46:BU49"/>
    <mergeCell ref="BU51:BU53"/>
    <mergeCell ref="BZ7:BZ9"/>
    <mergeCell ref="BZ10:BZ12"/>
    <mergeCell ref="BZ13:BZ15"/>
    <mergeCell ref="BZ16:BZ18"/>
    <mergeCell ref="BZ19:BZ21"/>
    <mergeCell ref="BZ22:BZ25"/>
    <mergeCell ref="BZ26:BZ29"/>
    <mergeCell ref="BZ30:BZ33"/>
    <mergeCell ref="BZ34:BZ37"/>
    <mergeCell ref="BZ38:BZ41"/>
    <mergeCell ref="BZ42:BZ45"/>
    <mergeCell ref="BZ46:BZ49"/>
    <mergeCell ref="BZ51:BZ53"/>
    <mergeCell ref="BS54:BU54"/>
    <mergeCell ref="BX54:BZ54"/>
    <mergeCell ref="BO51:BO53"/>
    <mergeCell ref="BP7:BP9"/>
    <mergeCell ref="BP10:BP12"/>
    <mergeCell ref="BP13:BP15"/>
    <mergeCell ref="BP16:BP18"/>
    <mergeCell ref="BP19:BP21"/>
    <mergeCell ref="BP26:BP29"/>
    <mergeCell ref="BP30:BP33"/>
    <mergeCell ref="BP34:BP37"/>
    <mergeCell ref="BP38:BP41"/>
    <mergeCell ref="BP42:BP45"/>
    <mergeCell ref="BN5:BO5"/>
    <mergeCell ref="BO38:BO41"/>
    <mergeCell ref="BO7:BO9"/>
    <mergeCell ref="BO42:BO45"/>
    <mergeCell ref="BO46:BO49"/>
    <mergeCell ref="BV1:BV2"/>
    <mergeCell ref="BX5:BY5"/>
    <mergeCell ref="BX7:BX49"/>
    <mergeCell ref="BY7:BY9"/>
    <mergeCell ref="BY10:BY12"/>
    <mergeCell ref="BY13:BY15"/>
    <mergeCell ref="BY16:BY18"/>
    <mergeCell ref="BY19:BY21"/>
    <mergeCell ref="BY22:BY25"/>
    <mergeCell ref="BY26:BY29"/>
    <mergeCell ref="BY30:BY33"/>
    <mergeCell ref="BY34:BY37"/>
    <mergeCell ref="BY38:BY41"/>
    <mergeCell ref="BY42:BY45"/>
    <mergeCell ref="BY46:BY49"/>
    <mergeCell ref="BP22:BP25"/>
    <mergeCell ref="BP457:BP459"/>
    <mergeCell ref="BP471:BP473"/>
    <mergeCell ref="BP474:BP476"/>
    <mergeCell ref="BP477:BP479"/>
    <mergeCell ref="BP480:BP482"/>
    <mergeCell ref="BP483:BP485"/>
    <mergeCell ref="BP486:BP489"/>
    <mergeCell ref="BP490:BP493"/>
    <mergeCell ref="BP494:BP497"/>
    <mergeCell ref="BP498:BP501"/>
    <mergeCell ref="BP502:BP505"/>
    <mergeCell ref="BP506:BP509"/>
    <mergeCell ref="BP510:BP513"/>
    <mergeCell ref="BP515:BP517"/>
    <mergeCell ref="BP529:BP531"/>
    <mergeCell ref="BP709:BP711"/>
    <mergeCell ref="BP712:BP714"/>
    <mergeCell ref="BP715:BP717"/>
    <mergeCell ref="BP718:BP721"/>
    <mergeCell ref="BP722:BP725"/>
    <mergeCell ref="BP726:BP729"/>
    <mergeCell ref="BP610:BP613"/>
    <mergeCell ref="BP614:BP617"/>
    <mergeCell ref="BP618:BP621"/>
    <mergeCell ref="BP622:BP625"/>
    <mergeCell ref="BP626:BP629"/>
    <mergeCell ref="BP631:BP633"/>
    <mergeCell ref="BP645:BP647"/>
    <mergeCell ref="BP648:BP650"/>
    <mergeCell ref="BP651:BP653"/>
    <mergeCell ref="BP654:BP656"/>
    <mergeCell ref="BP657:BP659"/>
    <mergeCell ref="BP532:BP534"/>
    <mergeCell ref="BP535:BP537"/>
    <mergeCell ref="BP684:BP687"/>
    <mergeCell ref="BP689:BP691"/>
    <mergeCell ref="BP703:BP705"/>
    <mergeCell ref="BP706:BP708"/>
    <mergeCell ref="BN460:BP460"/>
    <mergeCell ref="BN518:BP518"/>
    <mergeCell ref="BN576:BP576"/>
    <mergeCell ref="BO564:BO567"/>
    <mergeCell ref="BO568:BO571"/>
    <mergeCell ref="BO648:BO650"/>
    <mergeCell ref="BO651:BO653"/>
    <mergeCell ref="BO689:BO691"/>
    <mergeCell ref="BN693:BO693"/>
    <mergeCell ref="BP556:BP559"/>
    <mergeCell ref="BP560:BP563"/>
    <mergeCell ref="BP564:BP567"/>
    <mergeCell ref="BP568:BP571"/>
    <mergeCell ref="BP573:BP575"/>
    <mergeCell ref="BP587:BP589"/>
    <mergeCell ref="BP590:BP592"/>
    <mergeCell ref="BP593:BP595"/>
    <mergeCell ref="BO606:BO609"/>
    <mergeCell ref="BO610:BO613"/>
    <mergeCell ref="BO614:BO617"/>
    <mergeCell ref="BO618:BO621"/>
    <mergeCell ref="BO622:BO625"/>
    <mergeCell ref="BO626:BO629"/>
    <mergeCell ref="BO556:BO559"/>
    <mergeCell ref="BO560:BO563"/>
    <mergeCell ref="BO631:BO633"/>
    <mergeCell ref="BO780:BO783"/>
    <mergeCell ref="BO784:BO787"/>
    <mergeCell ref="BO788:BO791"/>
    <mergeCell ref="BO947:BO949"/>
    <mergeCell ref="BO950:BO953"/>
    <mergeCell ref="BP780:BP783"/>
    <mergeCell ref="BP784:BP787"/>
    <mergeCell ref="BP788:BP791"/>
    <mergeCell ref="BP792:BP795"/>
    <mergeCell ref="BN924:BP924"/>
    <mergeCell ref="BO935:BO937"/>
    <mergeCell ref="BN925:BO925"/>
    <mergeCell ref="BO938:BO940"/>
    <mergeCell ref="BO921:BO923"/>
    <mergeCell ref="BP838:BP841"/>
    <mergeCell ref="BP842:BP845"/>
    <mergeCell ref="BP846:BP849"/>
    <mergeCell ref="BP850:BP853"/>
    <mergeCell ref="BP552:BP555"/>
    <mergeCell ref="BO541:BO543"/>
    <mergeCell ref="BO544:BO547"/>
    <mergeCell ref="BN750:BP750"/>
    <mergeCell ref="BP730:BP733"/>
    <mergeCell ref="BP734:BP737"/>
    <mergeCell ref="BP738:BP741"/>
    <mergeCell ref="BP742:BP745"/>
    <mergeCell ref="BP747:BP749"/>
    <mergeCell ref="BP761:BP763"/>
    <mergeCell ref="BP764:BP766"/>
    <mergeCell ref="BP596:BP598"/>
    <mergeCell ref="BP599:BP601"/>
    <mergeCell ref="BP602:BP605"/>
    <mergeCell ref="BP606:BP609"/>
    <mergeCell ref="BO747:BO749"/>
    <mergeCell ref="BN635:BO635"/>
    <mergeCell ref="BO706:BO708"/>
    <mergeCell ref="BO645:BO647"/>
    <mergeCell ref="BO703:BO705"/>
    <mergeCell ref="BN703:BN745"/>
    <mergeCell ref="BO712:BO714"/>
    <mergeCell ref="BO715:BO717"/>
    <mergeCell ref="BO718:BO721"/>
    <mergeCell ref="BO722:BO725"/>
    <mergeCell ref="BO726:BO729"/>
    <mergeCell ref="BO730:BO733"/>
    <mergeCell ref="BO734:BO737"/>
    <mergeCell ref="BO738:BO741"/>
    <mergeCell ref="BO742:BO745"/>
    <mergeCell ref="BO654:BO656"/>
    <mergeCell ref="BO657:BO659"/>
    <mergeCell ref="BO660:BO663"/>
    <mergeCell ref="BO664:BO667"/>
    <mergeCell ref="BO668:BO671"/>
    <mergeCell ref="BO672:BO675"/>
    <mergeCell ref="BN645:BN687"/>
    <mergeCell ref="BO800:BO803"/>
    <mergeCell ref="BO805:BO807"/>
    <mergeCell ref="BN809:BO809"/>
    <mergeCell ref="BO819:BO821"/>
    <mergeCell ref="BO822:BO824"/>
    <mergeCell ref="BO825:BO827"/>
    <mergeCell ref="BO883:BO885"/>
    <mergeCell ref="BO573:BO575"/>
    <mergeCell ref="BN577:BO577"/>
    <mergeCell ref="BO1225:BO1227"/>
    <mergeCell ref="BO1228:BO1230"/>
    <mergeCell ref="BO1231:BO1233"/>
    <mergeCell ref="BO1234:BO1236"/>
    <mergeCell ref="BO1237:BO1239"/>
    <mergeCell ref="BO1240:BO1243"/>
    <mergeCell ref="BO1244:BO1247"/>
    <mergeCell ref="BO1248:BO1251"/>
    <mergeCell ref="BO1252:BO1255"/>
    <mergeCell ref="BO1256:BO1259"/>
    <mergeCell ref="BN1098:BP1098"/>
    <mergeCell ref="BN1156:BP1156"/>
    <mergeCell ref="BO954:BO957"/>
    <mergeCell ref="BO958:BO961"/>
    <mergeCell ref="BO962:BO965"/>
    <mergeCell ref="BO966:BO969"/>
    <mergeCell ref="BO970:BO973"/>
    <mergeCell ref="BO974:BO977"/>
    <mergeCell ref="BO941:BO943"/>
    <mergeCell ref="BP979:BP981"/>
    <mergeCell ref="BP993:BP995"/>
    <mergeCell ref="BN982:BP982"/>
    <mergeCell ref="BN1040:BP1040"/>
    <mergeCell ref="BP1008:BP1011"/>
    <mergeCell ref="BP1012:BP1015"/>
    <mergeCell ref="BP1016:BP1019"/>
    <mergeCell ref="BP1020:BP1023"/>
    <mergeCell ref="BP1024:BP1027"/>
    <mergeCell ref="BN751:BO751"/>
    <mergeCell ref="BO764:BO766"/>
    <mergeCell ref="BP796:BP799"/>
    <mergeCell ref="BP800:BP803"/>
    <mergeCell ref="BP805:BP807"/>
    <mergeCell ref="BP819:BP821"/>
    <mergeCell ref="BP822:BP824"/>
    <mergeCell ref="BP825:BP827"/>
    <mergeCell ref="BP828:BP830"/>
    <mergeCell ref="BP831:BP833"/>
    <mergeCell ref="BP834:BP837"/>
    <mergeCell ref="BN808:BP808"/>
    <mergeCell ref="BN866:BP866"/>
    <mergeCell ref="BO828:BO830"/>
    <mergeCell ref="BO831:BO833"/>
    <mergeCell ref="BO834:BO837"/>
    <mergeCell ref="BO838:BO841"/>
    <mergeCell ref="BO842:BO845"/>
    <mergeCell ref="BO846:BO849"/>
    <mergeCell ref="BO850:BO853"/>
    <mergeCell ref="BO854:BO857"/>
    <mergeCell ref="BO858:BO861"/>
    <mergeCell ref="BO863:BO865"/>
    <mergeCell ref="BO761:BO763"/>
    <mergeCell ref="BO767:BO769"/>
    <mergeCell ref="BO770:BO772"/>
    <mergeCell ref="BO773:BO775"/>
    <mergeCell ref="BO776:BO779"/>
    <mergeCell ref="BP767:BP769"/>
    <mergeCell ref="BP770:BP772"/>
    <mergeCell ref="BP773:BP775"/>
    <mergeCell ref="BP776:BP779"/>
    <mergeCell ref="BN926:BP926"/>
    <mergeCell ref="BN761:BN803"/>
    <mergeCell ref="BO886:BO888"/>
    <mergeCell ref="BO889:BO891"/>
    <mergeCell ref="BO1194:BO1197"/>
    <mergeCell ref="BO1198:BO1201"/>
    <mergeCell ref="BO1202:BO1205"/>
    <mergeCell ref="BO1206:BO1209"/>
    <mergeCell ref="BO1211:BO1213"/>
    <mergeCell ref="BN1215:BO1215"/>
    <mergeCell ref="BP1190:BP1193"/>
    <mergeCell ref="BP1194:BP1197"/>
    <mergeCell ref="BP1198:BP1201"/>
    <mergeCell ref="BP1202:BP1205"/>
    <mergeCell ref="BP1206:BP1209"/>
    <mergeCell ref="BP1211:BP1213"/>
    <mergeCell ref="BP1066:BP1069"/>
    <mergeCell ref="BP1070:BP1073"/>
    <mergeCell ref="BP1074:BP1077"/>
    <mergeCell ref="BP1078:BP1081"/>
    <mergeCell ref="BP1082:BP1085"/>
    <mergeCell ref="BP1086:BP1089"/>
    <mergeCell ref="BP1090:BP1093"/>
    <mergeCell ref="BP1095:BP1097"/>
    <mergeCell ref="BP1109:BP1111"/>
    <mergeCell ref="BP1112:BP1114"/>
    <mergeCell ref="BP1115:BP1117"/>
    <mergeCell ref="BP1118:BP1120"/>
    <mergeCell ref="BP1121:BP1123"/>
    <mergeCell ref="BP1124:BP1127"/>
    <mergeCell ref="BP1128:BP1131"/>
    <mergeCell ref="BP1132:BP1135"/>
    <mergeCell ref="BP1136:BP1139"/>
    <mergeCell ref="BP1028:BP1031"/>
    <mergeCell ref="BP1032:BP1035"/>
    <mergeCell ref="BP1037:BP1039"/>
    <mergeCell ref="BP1051:BP1053"/>
    <mergeCell ref="BP1054:BP1056"/>
    <mergeCell ref="BP1057:BP1059"/>
    <mergeCell ref="BP1060:BP1062"/>
    <mergeCell ref="BP1063:BP1065"/>
    <mergeCell ref="BO1153:BO1155"/>
    <mergeCell ref="BN1157:BO1157"/>
    <mergeCell ref="BO1167:BO1169"/>
    <mergeCell ref="BO1170:BO1172"/>
    <mergeCell ref="BO1173:BO1175"/>
    <mergeCell ref="BO1057:BO1059"/>
    <mergeCell ref="BO1054:BO1056"/>
    <mergeCell ref="BO1060:BO1062"/>
    <mergeCell ref="BO1063:BO1065"/>
    <mergeCell ref="BO1066:BO1069"/>
    <mergeCell ref="BO1070:BO1073"/>
    <mergeCell ref="BO1074:BO1077"/>
    <mergeCell ref="BO1078:BO1081"/>
    <mergeCell ref="BO1082:BO1085"/>
    <mergeCell ref="BO1086:BO1089"/>
    <mergeCell ref="BO1090:BO1093"/>
    <mergeCell ref="BO1095:BO1097"/>
    <mergeCell ref="BN1099:BO1099"/>
    <mergeCell ref="BO1051:BO1053"/>
    <mergeCell ref="BO996:BO998"/>
    <mergeCell ref="BO999:BO1001"/>
    <mergeCell ref="BO1002:BO1004"/>
    <mergeCell ref="BO1005:BO1007"/>
    <mergeCell ref="BO1008:BO1011"/>
    <mergeCell ref="BO1012:BO1015"/>
    <mergeCell ref="BO1016:BO1019"/>
    <mergeCell ref="BO1020:BO1023"/>
    <mergeCell ref="BO1024:BO1027"/>
    <mergeCell ref="BO944:BO946"/>
    <mergeCell ref="BN867:BO867"/>
    <mergeCell ref="BO979:BO981"/>
    <mergeCell ref="BN983:BO983"/>
    <mergeCell ref="BO993:BO995"/>
    <mergeCell ref="BP947:BP949"/>
    <mergeCell ref="BP912:BP915"/>
    <mergeCell ref="BP916:BP919"/>
    <mergeCell ref="BP921:BP923"/>
    <mergeCell ref="BP935:BP937"/>
    <mergeCell ref="BP938:BP940"/>
    <mergeCell ref="BP941:BP943"/>
    <mergeCell ref="BP944:BP946"/>
    <mergeCell ref="BO912:BO915"/>
    <mergeCell ref="BO916:BO919"/>
    <mergeCell ref="BP996:BP998"/>
    <mergeCell ref="BP999:BP1001"/>
    <mergeCell ref="BP1002:BP1004"/>
    <mergeCell ref="BP1005:BP1007"/>
    <mergeCell ref="BP854:BP857"/>
    <mergeCell ref="BP858:BP861"/>
    <mergeCell ref="BP863:BP865"/>
    <mergeCell ref="BP877:BP879"/>
    <mergeCell ref="BP880:BP882"/>
    <mergeCell ref="BP883:BP885"/>
    <mergeCell ref="BP886:BP888"/>
    <mergeCell ref="BP889:BP891"/>
    <mergeCell ref="BP892:BP895"/>
    <mergeCell ref="BP896:BP899"/>
    <mergeCell ref="BP900:BP903"/>
    <mergeCell ref="BP904:BP907"/>
    <mergeCell ref="BP908:BP911"/>
    <mergeCell ref="BO877:BO879"/>
    <mergeCell ref="BO880:BO882"/>
    <mergeCell ref="BO892:BO895"/>
    <mergeCell ref="BO896:BO899"/>
    <mergeCell ref="BO900:BO903"/>
    <mergeCell ref="BO904:BO907"/>
    <mergeCell ref="BO908:BO911"/>
    <mergeCell ref="BO1469:BO1471"/>
    <mergeCell ref="BO1472:BO1475"/>
    <mergeCell ref="BO1476:BO1479"/>
    <mergeCell ref="BO1480:BO1483"/>
    <mergeCell ref="BO1484:BO1487"/>
    <mergeCell ref="BO1488:BO1491"/>
    <mergeCell ref="BO1492:BO1495"/>
    <mergeCell ref="BO1496:BO1499"/>
    <mergeCell ref="BO1501:BO1503"/>
    <mergeCell ref="BN1505:BO1505"/>
    <mergeCell ref="BN1515:BN1557"/>
    <mergeCell ref="BN1341:BN1383"/>
    <mergeCell ref="BP1225:BP1227"/>
    <mergeCell ref="BP1228:BP1230"/>
    <mergeCell ref="BP1231:BP1233"/>
    <mergeCell ref="BP1234:BP1236"/>
    <mergeCell ref="BP1237:BP1239"/>
    <mergeCell ref="BP1240:BP1243"/>
    <mergeCell ref="BP1244:BP1247"/>
    <mergeCell ref="BP1248:BP1251"/>
    <mergeCell ref="BP1252:BP1255"/>
    <mergeCell ref="BP1256:BP1259"/>
    <mergeCell ref="BP1260:BP1263"/>
    <mergeCell ref="BP1264:BP1267"/>
    <mergeCell ref="BP1269:BP1271"/>
    <mergeCell ref="BP1434:BP1437"/>
    <mergeCell ref="BP1438:BP1441"/>
    <mergeCell ref="BO1341:BO1343"/>
    <mergeCell ref="BO1286:BO1288"/>
    <mergeCell ref="BO1260:BO1263"/>
    <mergeCell ref="BP950:BP953"/>
    <mergeCell ref="BP1182:BP1185"/>
    <mergeCell ref="BO1028:BO1031"/>
    <mergeCell ref="BO1032:BO1035"/>
    <mergeCell ref="BO1037:BO1039"/>
    <mergeCell ref="BN1041:BO1041"/>
    <mergeCell ref="BN1273:BO1273"/>
    <mergeCell ref="BO1112:BO1114"/>
    <mergeCell ref="BO1115:BO1117"/>
    <mergeCell ref="BO1118:BO1120"/>
    <mergeCell ref="BO1121:BO1123"/>
    <mergeCell ref="BO1124:BO1127"/>
    <mergeCell ref="BO1128:BO1131"/>
    <mergeCell ref="BO1132:BO1135"/>
    <mergeCell ref="BO1136:BO1139"/>
    <mergeCell ref="BO1264:BO1267"/>
    <mergeCell ref="BO1269:BO1271"/>
    <mergeCell ref="BP1140:BP1143"/>
    <mergeCell ref="BP1144:BP1147"/>
    <mergeCell ref="BP1148:BP1151"/>
    <mergeCell ref="BP1153:BP1155"/>
    <mergeCell ref="BP1167:BP1169"/>
    <mergeCell ref="BP1170:BP1172"/>
    <mergeCell ref="BP1173:BP1175"/>
    <mergeCell ref="BP1176:BP1178"/>
    <mergeCell ref="BP1179:BP1181"/>
    <mergeCell ref="BN1214:BP1214"/>
    <mergeCell ref="BN1272:BP1272"/>
    <mergeCell ref="BO1109:BO1111"/>
    <mergeCell ref="BO1176:BO1178"/>
    <mergeCell ref="BO1179:BO1181"/>
    <mergeCell ref="BO1182:BO1185"/>
    <mergeCell ref="BO1186:BO1189"/>
    <mergeCell ref="BO1190:BO1193"/>
    <mergeCell ref="BP1573:BP1575"/>
    <mergeCell ref="BP1576:BP1578"/>
    <mergeCell ref="BP1579:BP1581"/>
    <mergeCell ref="BP1582:BP1584"/>
    <mergeCell ref="BP1585:BP1587"/>
    <mergeCell ref="BP1295:BP1297"/>
    <mergeCell ref="BP1298:BP1301"/>
    <mergeCell ref="BP1302:BP1305"/>
    <mergeCell ref="BP1306:BP1309"/>
    <mergeCell ref="BP1310:BP1313"/>
    <mergeCell ref="BP1314:BP1317"/>
    <mergeCell ref="BP1318:BP1321"/>
    <mergeCell ref="BP1322:BP1325"/>
    <mergeCell ref="BP1327:BP1329"/>
    <mergeCell ref="BP1341:BP1343"/>
    <mergeCell ref="BP1344:BP1346"/>
    <mergeCell ref="BP1347:BP1349"/>
    <mergeCell ref="BP1350:BP1352"/>
    <mergeCell ref="BP1353:BP1355"/>
    <mergeCell ref="BP1356:BP1359"/>
    <mergeCell ref="BP1360:BP1363"/>
    <mergeCell ref="BP1364:BP1367"/>
    <mergeCell ref="BO1283:BO1285"/>
    <mergeCell ref="BO1295:BO1297"/>
    <mergeCell ref="BO1298:BO1301"/>
    <mergeCell ref="BO1302:BO1305"/>
    <mergeCell ref="BO1306:BO1309"/>
    <mergeCell ref="BO1310:BO1313"/>
    <mergeCell ref="BO1314:BO1317"/>
    <mergeCell ref="BO1318:BO1321"/>
    <mergeCell ref="BO1322:BO1325"/>
    <mergeCell ref="BO1327:BO1329"/>
    <mergeCell ref="BN1331:BO1331"/>
    <mergeCell ref="BN1506:BP1506"/>
    <mergeCell ref="BP1283:BP1285"/>
    <mergeCell ref="BP1286:BP1288"/>
    <mergeCell ref="BP1289:BP1291"/>
    <mergeCell ref="BP1292:BP1294"/>
    <mergeCell ref="BN1330:BP1330"/>
    <mergeCell ref="BN1388:BP1388"/>
    <mergeCell ref="BN1446:BP1446"/>
    <mergeCell ref="BN1504:BP1504"/>
    <mergeCell ref="BN1562:BP1562"/>
    <mergeCell ref="BP1524:BP1526"/>
    <mergeCell ref="BP1527:BP1529"/>
    <mergeCell ref="BP1530:BP1533"/>
    <mergeCell ref="BP1534:BP1537"/>
    <mergeCell ref="BP1538:BP1541"/>
    <mergeCell ref="BP1542:BP1545"/>
    <mergeCell ref="BP1546:BP1549"/>
    <mergeCell ref="BP1550:BP1553"/>
    <mergeCell ref="BP1554:BP1557"/>
    <mergeCell ref="BP1559:BP1561"/>
    <mergeCell ref="BP1466:BP1468"/>
    <mergeCell ref="BP1469:BP1471"/>
    <mergeCell ref="BP1472:BP1475"/>
    <mergeCell ref="BP1476:BP1479"/>
    <mergeCell ref="BP1480:BP1483"/>
    <mergeCell ref="BO1289:BO1291"/>
    <mergeCell ref="BO1292:BO1294"/>
    <mergeCell ref="BO1524:BO1526"/>
    <mergeCell ref="BO1460:BO1462"/>
    <mergeCell ref="BO1463:BO1465"/>
    <mergeCell ref="BO1466:BO1468"/>
    <mergeCell ref="BU448:BU451"/>
    <mergeCell ref="BU452:BU455"/>
    <mergeCell ref="BU457:BU459"/>
    <mergeCell ref="BU471:BU473"/>
    <mergeCell ref="BN1620:BP1620"/>
    <mergeCell ref="BU65:BU67"/>
    <mergeCell ref="BU68:BU70"/>
    <mergeCell ref="BU71:BU73"/>
    <mergeCell ref="BU74:BU76"/>
    <mergeCell ref="BU77:BU79"/>
    <mergeCell ref="BU80:BU83"/>
    <mergeCell ref="BU84:BU87"/>
    <mergeCell ref="BU88:BU91"/>
    <mergeCell ref="BU92:BU95"/>
    <mergeCell ref="BU96:BU99"/>
    <mergeCell ref="BU100:BU103"/>
    <mergeCell ref="BU104:BU107"/>
    <mergeCell ref="BU109:BU111"/>
    <mergeCell ref="BU123:BU125"/>
    <mergeCell ref="BU126:BU128"/>
    <mergeCell ref="BU129:BU131"/>
    <mergeCell ref="BU132:BU134"/>
    <mergeCell ref="BU135:BU137"/>
    <mergeCell ref="BU138:BU141"/>
    <mergeCell ref="BU142:BU145"/>
    <mergeCell ref="BU146:BU149"/>
    <mergeCell ref="BU150:BU153"/>
    <mergeCell ref="BU154:BU157"/>
    <mergeCell ref="BU158:BU161"/>
    <mergeCell ref="BU162:BU165"/>
    <mergeCell ref="BU167:BU169"/>
    <mergeCell ref="BU181:BU183"/>
    <mergeCell ref="BU184:BU186"/>
    <mergeCell ref="BU187:BU189"/>
    <mergeCell ref="BU190:BU192"/>
    <mergeCell ref="BU193:BU195"/>
    <mergeCell ref="BP1596:BP1599"/>
    <mergeCell ref="BP1600:BP1603"/>
    <mergeCell ref="BP1604:BP1607"/>
    <mergeCell ref="BP1608:BP1611"/>
    <mergeCell ref="BP1612:BP1615"/>
    <mergeCell ref="BP1617:BP1619"/>
    <mergeCell ref="BN112:BP112"/>
    <mergeCell ref="BN170:BP170"/>
    <mergeCell ref="BN228:BP228"/>
    <mergeCell ref="BO1515:BO1517"/>
    <mergeCell ref="BO1457:BO1459"/>
    <mergeCell ref="BO1538:BO1541"/>
    <mergeCell ref="BO1542:BO1545"/>
    <mergeCell ref="BO1546:BO1549"/>
    <mergeCell ref="BO1550:BO1553"/>
    <mergeCell ref="BO1554:BO1557"/>
    <mergeCell ref="BO1559:BO1561"/>
    <mergeCell ref="BN1563:BO1563"/>
    <mergeCell ref="BO1518:BO1520"/>
    <mergeCell ref="BO1521:BO1523"/>
    <mergeCell ref="BO1527:BO1529"/>
    <mergeCell ref="BO1530:BO1533"/>
    <mergeCell ref="BO1534:BO1537"/>
    <mergeCell ref="BP1414:BP1417"/>
    <mergeCell ref="BP1418:BP1421"/>
    <mergeCell ref="BP1422:BP1425"/>
    <mergeCell ref="BP1426:BP1429"/>
    <mergeCell ref="BP1430:BP1433"/>
    <mergeCell ref="BU730:BU733"/>
    <mergeCell ref="BU734:BU737"/>
    <mergeCell ref="BU738:BU741"/>
    <mergeCell ref="BU742:BU745"/>
    <mergeCell ref="BU270:BU273"/>
    <mergeCell ref="BU274:BU277"/>
    <mergeCell ref="BU278:BU281"/>
    <mergeCell ref="BU283:BU285"/>
    <mergeCell ref="BU297:BU299"/>
    <mergeCell ref="BU498:BU501"/>
    <mergeCell ref="BU502:BU505"/>
    <mergeCell ref="BU506:BU509"/>
    <mergeCell ref="BU510:BU513"/>
    <mergeCell ref="BU515:BU517"/>
    <mergeCell ref="BU529:BU531"/>
    <mergeCell ref="BU532:BU534"/>
    <mergeCell ref="BU535:BU537"/>
    <mergeCell ref="BU538:BU540"/>
    <mergeCell ref="BU541:BU543"/>
    <mergeCell ref="BP1592:BP1595"/>
    <mergeCell ref="BP1443:BP1445"/>
    <mergeCell ref="BP1457:BP1459"/>
    <mergeCell ref="BP1460:BP1462"/>
    <mergeCell ref="BP1463:BP1465"/>
    <mergeCell ref="BP1496:BP1499"/>
    <mergeCell ref="BP1501:BP1503"/>
    <mergeCell ref="BP1515:BP1517"/>
    <mergeCell ref="BP1518:BP1520"/>
    <mergeCell ref="BP1521:BP1523"/>
    <mergeCell ref="BP1368:BP1371"/>
    <mergeCell ref="BP1372:BP1375"/>
    <mergeCell ref="BP1376:BP1379"/>
    <mergeCell ref="BP1380:BP1383"/>
    <mergeCell ref="BP1385:BP1387"/>
    <mergeCell ref="BP1399:BP1401"/>
    <mergeCell ref="BP1402:BP1404"/>
    <mergeCell ref="BP1405:BP1407"/>
    <mergeCell ref="BP1408:BP1410"/>
    <mergeCell ref="BP1411:BP1413"/>
    <mergeCell ref="BP1484:BP1487"/>
    <mergeCell ref="BP1488:BP1491"/>
    <mergeCell ref="BP1492:BP1495"/>
    <mergeCell ref="BP1588:BP1591"/>
    <mergeCell ref="BP1186:BP1189"/>
    <mergeCell ref="BP954:BP957"/>
    <mergeCell ref="BP958:BP961"/>
    <mergeCell ref="BP962:BP965"/>
    <mergeCell ref="BP966:BP969"/>
    <mergeCell ref="BP970:BP973"/>
    <mergeCell ref="BP974:BP977"/>
    <mergeCell ref="BT361:BT363"/>
    <mergeCell ref="BU544:BU547"/>
    <mergeCell ref="BU548:BU551"/>
    <mergeCell ref="BU552:BU555"/>
    <mergeCell ref="BU556:BU559"/>
    <mergeCell ref="BU560:BU563"/>
    <mergeCell ref="BU564:BU567"/>
    <mergeCell ref="BU568:BU571"/>
    <mergeCell ref="BU425:BU427"/>
    <mergeCell ref="BU428:BU431"/>
    <mergeCell ref="BU432:BU435"/>
    <mergeCell ref="BU436:BU439"/>
    <mergeCell ref="BU440:BU443"/>
    <mergeCell ref="BU444:BU447"/>
    <mergeCell ref="BT767:BT769"/>
    <mergeCell ref="BT770:BT772"/>
    <mergeCell ref="BT773:BT775"/>
    <mergeCell ref="BT776:BT779"/>
    <mergeCell ref="BT780:BT783"/>
    <mergeCell ref="BT784:BT787"/>
    <mergeCell ref="BT788:BT791"/>
    <mergeCell ref="BT792:BT795"/>
    <mergeCell ref="BT796:BT799"/>
    <mergeCell ref="BT800:BT803"/>
    <mergeCell ref="BT805:BT807"/>
    <mergeCell ref="BS809:BT809"/>
    <mergeCell ref="BT819:BT821"/>
    <mergeCell ref="BT822:BT824"/>
    <mergeCell ref="BT825:BT827"/>
    <mergeCell ref="BT828:BT830"/>
    <mergeCell ref="BT831:BT833"/>
    <mergeCell ref="BU709:BU711"/>
    <mergeCell ref="BU573:BU575"/>
    <mergeCell ref="BU587:BU589"/>
    <mergeCell ref="BU590:BU592"/>
    <mergeCell ref="BU593:BU595"/>
    <mergeCell ref="BU596:BU598"/>
    <mergeCell ref="BU599:BU601"/>
    <mergeCell ref="BU602:BU605"/>
    <mergeCell ref="BU606:BU609"/>
    <mergeCell ref="BU610:BU613"/>
    <mergeCell ref="BU614:BU617"/>
    <mergeCell ref="BU618:BU621"/>
    <mergeCell ref="BU622:BU625"/>
    <mergeCell ref="BU626:BU629"/>
    <mergeCell ref="BU631:BU633"/>
    <mergeCell ref="BU645:BU647"/>
    <mergeCell ref="BU648:BU650"/>
    <mergeCell ref="BU651:BU653"/>
    <mergeCell ref="BS692:BU692"/>
    <mergeCell ref="BT668:BT671"/>
    <mergeCell ref="BT672:BT675"/>
    <mergeCell ref="BT676:BT679"/>
    <mergeCell ref="BT680:BT683"/>
    <mergeCell ref="BT684:BT687"/>
    <mergeCell ref="BT689:BT691"/>
    <mergeCell ref="BS587:BS629"/>
    <mergeCell ref="BS645:BS687"/>
    <mergeCell ref="BT651:BT653"/>
    <mergeCell ref="BT654:BT656"/>
    <mergeCell ref="BT657:BT659"/>
    <mergeCell ref="BT660:BT663"/>
    <mergeCell ref="BT664:BT667"/>
    <mergeCell ref="BT602:BT605"/>
    <mergeCell ref="BT606:BT609"/>
    <mergeCell ref="BT610:BT613"/>
    <mergeCell ref="BT614:BT617"/>
    <mergeCell ref="BT618:BT621"/>
    <mergeCell ref="BT622:BT625"/>
    <mergeCell ref="BT626:BT629"/>
    <mergeCell ref="BT631:BT633"/>
    <mergeCell ref="BS635:BT635"/>
    <mergeCell ref="BT645:BT647"/>
    <mergeCell ref="BT648:BT650"/>
    <mergeCell ref="BS703:BS745"/>
    <mergeCell ref="BS693:BT693"/>
    <mergeCell ref="BT703:BT705"/>
    <mergeCell ref="BT706:BT708"/>
    <mergeCell ref="BT834:BT837"/>
    <mergeCell ref="BT850:BT853"/>
    <mergeCell ref="BT854:BT857"/>
    <mergeCell ref="BT838:BT841"/>
    <mergeCell ref="BT842:BT845"/>
    <mergeCell ref="BS761:BS803"/>
    <mergeCell ref="BU883:BU885"/>
    <mergeCell ref="BU886:BU888"/>
    <mergeCell ref="BU889:BU891"/>
    <mergeCell ref="BU892:BU895"/>
    <mergeCell ref="BU896:BU899"/>
    <mergeCell ref="BU900:BU903"/>
    <mergeCell ref="BU904:BU907"/>
    <mergeCell ref="BU908:BU911"/>
    <mergeCell ref="BU912:BU915"/>
    <mergeCell ref="BU916:BU919"/>
    <mergeCell ref="BU921:BU923"/>
    <mergeCell ref="BU935:BU937"/>
    <mergeCell ref="BU938:BU940"/>
    <mergeCell ref="BU941:BU943"/>
    <mergeCell ref="BU944:BU946"/>
    <mergeCell ref="BU947:BU949"/>
    <mergeCell ref="BU950:BU953"/>
    <mergeCell ref="BS924:BU924"/>
    <mergeCell ref="BS983:BT983"/>
    <mergeCell ref="BT993:BT995"/>
    <mergeCell ref="BT996:BT998"/>
    <mergeCell ref="BT999:BT1001"/>
    <mergeCell ref="BT1002:BT1004"/>
    <mergeCell ref="BT1005:BT1007"/>
    <mergeCell ref="BT1008:BT1011"/>
    <mergeCell ref="BT1012:BT1015"/>
    <mergeCell ref="BT1016:BT1019"/>
    <mergeCell ref="BS925:BT925"/>
    <mergeCell ref="BT935:BT937"/>
    <mergeCell ref="BT938:BT940"/>
    <mergeCell ref="BT941:BT943"/>
    <mergeCell ref="BT944:BT946"/>
    <mergeCell ref="BT947:BT949"/>
    <mergeCell ref="BT950:BT953"/>
    <mergeCell ref="BT954:BT957"/>
    <mergeCell ref="BT958:BT961"/>
    <mergeCell ref="BT962:BT965"/>
    <mergeCell ref="BT966:BT969"/>
    <mergeCell ref="BT970:BT973"/>
    <mergeCell ref="BT974:BT977"/>
    <mergeCell ref="BT979:BT981"/>
    <mergeCell ref="BS926:BU926"/>
    <mergeCell ref="BT912:BT915"/>
    <mergeCell ref="BT916:BT919"/>
    <mergeCell ref="BT921:BT923"/>
    <mergeCell ref="BU761:BU763"/>
    <mergeCell ref="BU764:BU766"/>
    <mergeCell ref="BU767:BU769"/>
    <mergeCell ref="BU770:BU772"/>
    <mergeCell ref="BU773:BU775"/>
    <mergeCell ref="BU776:BU779"/>
    <mergeCell ref="BU780:BU783"/>
    <mergeCell ref="BU784:BU787"/>
    <mergeCell ref="BU788:BU791"/>
    <mergeCell ref="BU792:BU795"/>
    <mergeCell ref="BU796:BU799"/>
    <mergeCell ref="BT761:BT763"/>
    <mergeCell ref="BT764:BT766"/>
    <mergeCell ref="BU1028:BU1031"/>
    <mergeCell ref="BU1032:BU1035"/>
    <mergeCell ref="BU1037:BU1039"/>
    <mergeCell ref="BU1051:BU1053"/>
    <mergeCell ref="BU1054:BU1056"/>
    <mergeCell ref="BU1057:BU1059"/>
    <mergeCell ref="BU1060:BU1062"/>
    <mergeCell ref="BU1063:BU1065"/>
    <mergeCell ref="BU1066:BU1069"/>
    <mergeCell ref="BU1070:BU1073"/>
    <mergeCell ref="BU1074:BU1077"/>
    <mergeCell ref="BU1078:BU1081"/>
    <mergeCell ref="BU1082:BU1085"/>
    <mergeCell ref="BU1086:BU1089"/>
    <mergeCell ref="BU1090:BU1093"/>
    <mergeCell ref="BU1095:BU1097"/>
    <mergeCell ref="BU1109:BU1111"/>
    <mergeCell ref="BS1040:BU1040"/>
    <mergeCell ref="BS1098:BU1098"/>
    <mergeCell ref="BS1041:BT1041"/>
    <mergeCell ref="BT1051:BT1053"/>
    <mergeCell ref="BT1054:BT1056"/>
    <mergeCell ref="BT1057:BT1059"/>
    <mergeCell ref="BT1060:BT1062"/>
    <mergeCell ref="BT1063:BT1065"/>
    <mergeCell ref="BT1066:BT1069"/>
    <mergeCell ref="BT1070:BT1073"/>
    <mergeCell ref="BT1074:BT1077"/>
    <mergeCell ref="BT1078:BT1081"/>
    <mergeCell ref="BT1082:BT1085"/>
    <mergeCell ref="BT1086:BT1089"/>
    <mergeCell ref="BT1090:BT1093"/>
    <mergeCell ref="BT1095:BT1097"/>
    <mergeCell ref="BS1099:BT1099"/>
    <mergeCell ref="BT1109:BT1111"/>
    <mergeCell ref="BT1112:BT1114"/>
    <mergeCell ref="BT1115:BT1117"/>
    <mergeCell ref="BT1118:BT1120"/>
    <mergeCell ref="BT1121:BT1123"/>
    <mergeCell ref="BT1124:BT1127"/>
    <mergeCell ref="BT1128:BT1131"/>
    <mergeCell ref="BT1132:BT1135"/>
    <mergeCell ref="BT1144:BT1147"/>
    <mergeCell ref="BT1148:BT1151"/>
    <mergeCell ref="BT1530:BT1533"/>
    <mergeCell ref="BT1411:BT1413"/>
    <mergeCell ref="BT1414:BT1417"/>
    <mergeCell ref="BU1256:BU1259"/>
    <mergeCell ref="BU1260:BU1263"/>
    <mergeCell ref="BU1264:BU1267"/>
    <mergeCell ref="BU1269:BU1271"/>
    <mergeCell ref="BU1283:BU1285"/>
    <mergeCell ref="BU1286:BU1288"/>
    <mergeCell ref="BU1289:BU1291"/>
    <mergeCell ref="BU1292:BU1294"/>
    <mergeCell ref="BU1295:BU1297"/>
    <mergeCell ref="BU1298:BU1301"/>
    <mergeCell ref="BU1302:BU1305"/>
    <mergeCell ref="BU1306:BU1309"/>
    <mergeCell ref="BU1310:BU1313"/>
    <mergeCell ref="BU1314:BU1317"/>
    <mergeCell ref="BU1318:BU1321"/>
    <mergeCell ref="BU1322:BU1325"/>
    <mergeCell ref="BU1327:BU1329"/>
    <mergeCell ref="BS1272:BU1272"/>
    <mergeCell ref="BU1182:BU1185"/>
    <mergeCell ref="BU1186:BU1189"/>
    <mergeCell ref="BU1190:BU1193"/>
    <mergeCell ref="BU1194:BU1197"/>
    <mergeCell ref="BU1198:BU1201"/>
    <mergeCell ref="BU1202:BU1205"/>
    <mergeCell ref="BU1206:BU1209"/>
    <mergeCell ref="BU1211:BU1213"/>
    <mergeCell ref="BU1225:BU1227"/>
    <mergeCell ref="BU1228:BU1230"/>
    <mergeCell ref="BU1231:BU1233"/>
    <mergeCell ref="BU1234:BU1236"/>
    <mergeCell ref="BU1237:BU1239"/>
    <mergeCell ref="BU1240:BU1243"/>
    <mergeCell ref="BU1244:BU1247"/>
    <mergeCell ref="BU1248:BU1251"/>
    <mergeCell ref="BU1252:BU1255"/>
    <mergeCell ref="BS1214:BU1214"/>
    <mergeCell ref="BS1273:BT1273"/>
    <mergeCell ref="BT1283:BT1285"/>
    <mergeCell ref="BT1286:BT1288"/>
    <mergeCell ref="BT1289:BT1291"/>
    <mergeCell ref="BT1292:BT1294"/>
    <mergeCell ref="BT1295:BT1297"/>
    <mergeCell ref="BT1298:BT1301"/>
    <mergeCell ref="BT1302:BT1305"/>
    <mergeCell ref="BT1306:BT1309"/>
    <mergeCell ref="BT1310:BT1313"/>
    <mergeCell ref="BT1314:BT1317"/>
    <mergeCell ref="BT1318:BT1321"/>
    <mergeCell ref="BT1322:BT1325"/>
    <mergeCell ref="BT1327:BT1329"/>
    <mergeCell ref="BT1256:BT1259"/>
    <mergeCell ref="BT1260:BT1263"/>
    <mergeCell ref="BT1182:BT1185"/>
    <mergeCell ref="BT1186:BT1189"/>
    <mergeCell ref="BT1190:BT1193"/>
    <mergeCell ref="BT1194:BT1197"/>
    <mergeCell ref="BT1198:BT1201"/>
    <mergeCell ref="BZ341:BZ343"/>
    <mergeCell ref="BZ355:BZ357"/>
    <mergeCell ref="BZ358:BZ360"/>
    <mergeCell ref="BZ361:BZ363"/>
    <mergeCell ref="BZ364:BZ366"/>
    <mergeCell ref="BU1550:BU1553"/>
    <mergeCell ref="BU1554:BU1557"/>
    <mergeCell ref="BS1504:BU1504"/>
    <mergeCell ref="BU1411:BU1413"/>
    <mergeCell ref="BU1414:BU1417"/>
    <mergeCell ref="BU1418:BU1421"/>
    <mergeCell ref="BU1422:BU1425"/>
    <mergeCell ref="BU1426:BU1429"/>
    <mergeCell ref="BU1430:BU1433"/>
    <mergeCell ref="BU1434:BU1437"/>
    <mergeCell ref="BU1438:BU1441"/>
    <mergeCell ref="BU1443:BU1445"/>
    <mergeCell ref="BU1457:BU1459"/>
    <mergeCell ref="BU1460:BU1462"/>
    <mergeCell ref="BU1463:BU1465"/>
    <mergeCell ref="BU1466:BU1468"/>
    <mergeCell ref="BU1469:BU1471"/>
    <mergeCell ref="BU1472:BU1475"/>
    <mergeCell ref="BU1476:BU1479"/>
    <mergeCell ref="BU1480:BU1483"/>
    <mergeCell ref="BS1446:BU1446"/>
    <mergeCell ref="BU1341:BU1343"/>
    <mergeCell ref="BU1344:BU1346"/>
    <mergeCell ref="BU1347:BU1349"/>
    <mergeCell ref="BU1350:BU1352"/>
    <mergeCell ref="BU1353:BU1355"/>
    <mergeCell ref="BU1356:BU1359"/>
    <mergeCell ref="BU1360:BU1363"/>
    <mergeCell ref="BU1364:BU1367"/>
    <mergeCell ref="BU1368:BU1371"/>
    <mergeCell ref="BU1372:BU1375"/>
    <mergeCell ref="BU1376:BU1379"/>
    <mergeCell ref="BU1380:BU1383"/>
    <mergeCell ref="BU1385:BU1387"/>
    <mergeCell ref="BU1399:BU1401"/>
    <mergeCell ref="BU1402:BU1404"/>
    <mergeCell ref="BU1405:BU1407"/>
    <mergeCell ref="BU1408:BU1410"/>
    <mergeCell ref="BS1388:BU1388"/>
    <mergeCell ref="BS1447:BT1447"/>
    <mergeCell ref="BT1457:BT1459"/>
    <mergeCell ref="BT1460:BT1462"/>
    <mergeCell ref="BT1463:BT1465"/>
    <mergeCell ref="BT1466:BT1468"/>
    <mergeCell ref="BT1469:BT1471"/>
    <mergeCell ref="BT1472:BT1475"/>
    <mergeCell ref="BT1476:BT1479"/>
    <mergeCell ref="BT1480:BT1483"/>
    <mergeCell ref="BT1484:BT1487"/>
    <mergeCell ref="BT1488:BT1491"/>
    <mergeCell ref="BT1492:BT1495"/>
    <mergeCell ref="BT1496:BT1499"/>
    <mergeCell ref="BT1501:BT1503"/>
    <mergeCell ref="BS1505:BT1505"/>
    <mergeCell ref="BT1515:BT1517"/>
    <mergeCell ref="BT1518:BT1520"/>
    <mergeCell ref="BT1521:BT1523"/>
    <mergeCell ref="BT1524:BT1526"/>
    <mergeCell ref="BT1527:BT1529"/>
    <mergeCell ref="BZ370:BZ373"/>
    <mergeCell ref="BZ374:BZ377"/>
    <mergeCell ref="BZ378:BZ381"/>
    <mergeCell ref="BZ382:BZ385"/>
    <mergeCell ref="BZ386:BZ389"/>
    <mergeCell ref="BZ390:BZ393"/>
    <mergeCell ref="BZ394:BZ397"/>
    <mergeCell ref="BZ399:BZ401"/>
    <mergeCell ref="BZ413:BZ415"/>
    <mergeCell ref="BZ416:BZ418"/>
    <mergeCell ref="BZ419:BZ421"/>
    <mergeCell ref="BZ422:BZ424"/>
    <mergeCell ref="BZ425:BZ427"/>
    <mergeCell ref="BZ428:BZ431"/>
    <mergeCell ref="BZ432:BZ435"/>
    <mergeCell ref="BZ436:BZ439"/>
    <mergeCell ref="BU1559:BU1561"/>
    <mergeCell ref="BU1573:BU1575"/>
    <mergeCell ref="BU1576:BU1578"/>
    <mergeCell ref="BU1579:BU1581"/>
    <mergeCell ref="BU1582:BU1584"/>
    <mergeCell ref="BU1585:BU1587"/>
    <mergeCell ref="BU1588:BU1591"/>
    <mergeCell ref="BU1592:BU1595"/>
    <mergeCell ref="BU1596:BU1599"/>
    <mergeCell ref="BU1600:BU1603"/>
    <mergeCell ref="BU1604:BU1607"/>
    <mergeCell ref="BU1608:BU1611"/>
    <mergeCell ref="BY715:BY717"/>
    <mergeCell ref="BY718:BY721"/>
    <mergeCell ref="BY722:BY725"/>
    <mergeCell ref="BZ657:BZ659"/>
    <mergeCell ref="BZ660:BZ663"/>
    <mergeCell ref="BZ664:BZ667"/>
    <mergeCell ref="BY726:BY729"/>
    <mergeCell ref="BY730:BY733"/>
    <mergeCell ref="BY734:BY737"/>
    <mergeCell ref="BY738:BY741"/>
    <mergeCell ref="BY742:BY745"/>
    <mergeCell ref="BY747:BY749"/>
    <mergeCell ref="BX645:BX687"/>
    <mergeCell ref="BZ471:BZ473"/>
    <mergeCell ref="BZ474:BZ476"/>
    <mergeCell ref="BZ477:BZ479"/>
    <mergeCell ref="BZ480:BZ482"/>
    <mergeCell ref="BZ483:BZ485"/>
    <mergeCell ref="BZ486:BZ489"/>
    <mergeCell ref="BZ490:BZ493"/>
    <mergeCell ref="BZ494:BZ497"/>
    <mergeCell ref="BZ498:BZ501"/>
    <mergeCell ref="BZ502:BZ505"/>
    <mergeCell ref="BZ506:BZ509"/>
    <mergeCell ref="BZ510:BZ513"/>
    <mergeCell ref="BX635:BY635"/>
    <mergeCell ref="BY645:BY647"/>
    <mergeCell ref="BX587:BX629"/>
    <mergeCell ref="BX703:BX745"/>
    <mergeCell ref="BX761:BX803"/>
    <mergeCell ref="BY556:BY559"/>
    <mergeCell ref="BU1612:BU1615"/>
    <mergeCell ref="BU1617:BU1619"/>
    <mergeCell ref="BZ65:BZ67"/>
    <mergeCell ref="BZ68:BZ70"/>
    <mergeCell ref="BZ71:BZ73"/>
    <mergeCell ref="BZ74:BZ76"/>
    <mergeCell ref="BZ77:BZ79"/>
    <mergeCell ref="BZ80:BZ83"/>
    <mergeCell ref="BZ84:BZ87"/>
    <mergeCell ref="BZ88:BZ91"/>
    <mergeCell ref="BZ92:BZ95"/>
    <mergeCell ref="BZ96:BZ99"/>
    <mergeCell ref="BZ100:BZ103"/>
    <mergeCell ref="BZ104:BZ107"/>
    <mergeCell ref="BZ109:BZ111"/>
    <mergeCell ref="BZ123:BZ125"/>
    <mergeCell ref="BZ126:BZ128"/>
    <mergeCell ref="BZ129:BZ131"/>
    <mergeCell ref="BZ132:BZ134"/>
    <mergeCell ref="BZ135:BZ137"/>
    <mergeCell ref="BU1484:BU1487"/>
    <mergeCell ref="BU1488:BU1491"/>
    <mergeCell ref="BU1492:BU1495"/>
    <mergeCell ref="BU1496:BU1499"/>
    <mergeCell ref="BU1501:BU1503"/>
    <mergeCell ref="BU1515:BU1517"/>
    <mergeCell ref="BU1518:BU1520"/>
    <mergeCell ref="BU1521:BU1523"/>
    <mergeCell ref="BU1524:BU1526"/>
    <mergeCell ref="BU1527:BU1529"/>
    <mergeCell ref="BU1530:BU1533"/>
    <mergeCell ref="BU1534:BU1537"/>
    <mergeCell ref="BU1538:BU1541"/>
    <mergeCell ref="BU1542:BU1545"/>
    <mergeCell ref="BU1546:BU1549"/>
    <mergeCell ref="BZ297:BZ299"/>
    <mergeCell ref="BY471:BY473"/>
    <mergeCell ref="BZ715:BZ717"/>
    <mergeCell ref="BZ718:BZ721"/>
    <mergeCell ref="BZ722:BZ725"/>
    <mergeCell ref="BZ726:BZ729"/>
    <mergeCell ref="BZ730:BZ733"/>
    <mergeCell ref="BZ734:BZ737"/>
    <mergeCell ref="BZ738:BZ741"/>
    <mergeCell ref="BX751:BY751"/>
    <mergeCell ref="BY761:BY763"/>
    <mergeCell ref="BY764:BY766"/>
    <mergeCell ref="BY767:BY769"/>
    <mergeCell ref="BY770:BY772"/>
    <mergeCell ref="BY773:BY775"/>
    <mergeCell ref="BY776:BY779"/>
    <mergeCell ref="BY780:BY783"/>
    <mergeCell ref="BY784:BY787"/>
    <mergeCell ref="BY788:BY791"/>
    <mergeCell ref="BY792:BY795"/>
    <mergeCell ref="BY796:BY799"/>
    <mergeCell ref="BY800:BY803"/>
    <mergeCell ref="BY805:BY807"/>
    <mergeCell ref="BX809:BY809"/>
    <mergeCell ref="BY819:BY821"/>
    <mergeCell ref="BY822:BY824"/>
    <mergeCell ref="BX692:BZ692"/>
    <mergeCell ref="BY709:BY711"/>
    <mergeCell ref="BY712:BY714"/>
    <mergeCell ref="BZ819:BZ821"/>
    <mergeCell ref="BZ822:BZ824"/>
    <mergeCell ref="BX750:BZ750"/>
    <mergeCell ref="BX808:BZ808"/>
    <mergeCell ref="BY825:BY827"/>
    <mergeCell ref="BY828:BY830"/>
    <mergeCell ref="BZ1153:BZ1155"/>
    <mergeCell ref="BZ1167:BZ1169"/>
    <mergeCell ref="BZ1170:BZ1172"/>
    <mergeCell ref="BZ1173:BZ1175"/>
    <mergeCell ref="BZ1176:BZ1178"/>
    <mergeCell ref="BZ1179:BZ1181"/>
    <mergeCell ref="BZ1182:BZ1185"/>
    <mergeCell ref="BZ1186:BZ1189"/>
    <mergeCell ref="BZ1190:BZ1193"/>
    <mergeCell ref="BY916:BY919"/>
    <mergeCell ref="BY921:BY923"/>
    <mergeCell ref="BX925:BY925"/>
    <mergeCell ref="BY935:BY937"/>
    <mergeCell ref="BY938:BY940"/>
    <mergeCell ref="BY941:BY943"/>
    <mergeCell ref="BY999:BY1001"/>
    <mergeCell ref="BY1002:BY1004"/>
    <mergeCell ref="BY1063:BY1065"/>
    <mergeCell ref="BY1066:BY1069"/>
    <mergeCell ref="BZ1115:BZ1117"/>
    <mergeCell ref="BY944:BY946"/>
    <mergeCell ref="BZ970:BZ973"/>
    <mergeCell ref="BZ974:BZ977"/>
    <mergeCell ref="BZ979:BZ981"/>
    <mergeCell ref="BZ993:BZ995"/>
    <mergeCell ref="BZ996:BZ998"/>
    <mergeCell ref="BZ999:BZ1001"/>
    <mergeCell ref="BZ1002:BZ1004"/>
    <mergeCell ref="BZ1005:BZ1007"/>
    <mergeCell ref="BZ1008:BZ1011"/>
    <mergeCell ref="BZ1012:BZ1015"/>
    <mergeCell ref="BZ1016:BZ1019"/>
    <mergeCell ref="BZ1020:BZ1023"/>
    <mergeCell ref="BZ1024:BZ1027"/>
    <mergeCell ref="BZ1028:BZ1031"/>
    <mergeCell ref="BZ1032:BZ1035"/>
    <mergeCell ref="BZ1037:BZ1039"/>
    <mergeCell ref="BZ1051:BZ1053"/>
    <mergeCell ref="BX982:BZ982"/>
    <mergeCell ref="BX1040:BZ1040"/>
    <mergeCell ref="BX1099:BY1099"/>
    <mergeCell ref="BY1109:BY1111"/>
    <mergeCell ref="BY1112:BY1114"/>
    <mergeCell ref="BY886:BY888"/>
    <mergeCell ref="BY1115:BY1117"/>
    <mergeCell ref="BY1070:BY1073"/>
    <mergeCell ref="BY1074:BY1077"/>
    <mergeCell ref="BY1078:BY1081"/>
    <mergeCell ref="BY1082:BY1085"/>
    <mergeCell ref="BY1086:BY1089"/>
    <mergeCell ref="BY1090:BY1093"/>
    <mergeCell ref="BY1054:BY1056"/>
    <mergeCell ref="BY1057:BY1059"/>
    <mergeCell ref="BY1060:BY1062"/>
    <mergeCell ref="BZ1054:BZ1056"/>
    <mergeCell ref="BZ1057:BZ1059"/>
    <mergeCell ref="BZ1060:BZ1062"/>
    <mergeCell ref="BZ1063:BZ1065"/>
    <mergeCell ref="BZ1066:BZ1069"/>
    <mergeCell ref="BZ1070:BZ1073"/>
    <mergeCell ref="BZ1074:BZ1077"/>
    <mergeCell ref="BZ1078:BZ1081"/>
    <mergeCell ref="BZ1082:BZ1085"/>
    <mergeCell ref="BZ1086:BZ1089"/>
    <mergeCell ref="BZ1090:BZ1093"/>
    <mergeCell ref="BY1515:BY1517"/>
    <mergeCell ref="BZ1443:BZ1445"/>
    <mergeCell ref="BY1472:BY1475"/>
    <mergeCell ref="BY1476:BY1479"/>
    <mergeCell ref="BY1480:BY1483"/>
    <mergeCell ref="BY1484:BY1487"/>
    <mergeCell ref="BY1488:BY1491"/>
    <mergeCell ref="BY1492:BY1495"/>
    <mergeCell ref="BY1496:BY1499"/>
    <mergeCell ref="BX1446:BZ1446"/>
    <mergeCell ref="BX1447:BY1447"/>
    <mergeCell ref="BY1457:BY1459"/>
    <mergeCell ref="BY1460:BY1462"/>
    <mergeCell ref="BY1463:BY1465"/>
    <mergeCell ref="BY1466:BY1468"/>
    <mergeCell ref="BY1469:BY1471"/>
    <mergeCell ref="BZ1118:BZ1120"/>
    <mergeCell ref="BZ1121:BZ1123"/>
    <mergeCell ref="BX1098:BZ1098"/>
    <mergeCell ref="BX1157:BY1157"/>
    <mergeCell ref="BY1167:BY1169"/>
    <mergeCell ref="BY1170:BY1172"/>
    <mergeCell ref="BY1173:BY1175"/>
    <mergeCell ref="BY1176:BY1178"/>
    <mergeCell ref="BY1179:BY1181"/>
    <mergeCell ref="BY1182:BY1185"/>
    <mergeCell ref="BY1186:BY1189"/>
    <mergeCell ref="BY1190:BY1193"/>
    <mergeCell ref="BY1194:BY1197"/>
    <mergeCell ref="BY1198:BY1201"/>
    <mergeCell ref="BY1202:BY1205"/>
    <mergeCell ref="BY1206:BY1209"/>
    <mergeCell ref="BY1211:BY1213"/>
    <mergeCell ref="BX1215:BY1215"/>
    <mergeCell ref="BY1225:BY1227"/>
    <mergeCell ref="BZ1206:BZ1209"/>
    <mergeCell ref="BZ1211:BZ1213"/>
    <mergeCell ref="BZ1225:BZ1227"/>
    <mergeCell ref="BY1244:BY1247"/>
    <mergeCell ref="BY1252:BY1255"/>
    <mergeCell ref="BY1256:BY1259"/>
    <mergeCell ref="BY1124:BY1127"/>
    <mergeCell ref="BY1128:BY1131"/>
    <mergeCell ref="BY1132:BY1135"/>
    <mergeCell ref="BY1136:BY1139"/>
    <mergeCell ref="BY1140:BY1143"/>
    <mergeCell ref="BY1144:BY1147"/>
    <mergeCell ref="BZ1237:BZ1239"/>
    <mergeCell ref="BZ1240:BZ1243"/>
    <mergeCell ref="BZ1244:BZ1247"/>
    <mergeCell ref="BZ1248:BZ1251"/>
    <mergeCell ref="BZ1252:BZ1255"/>
    <mergeCell ref="BZ1256:BZ1259"/>
    <mergeCell ref="BZ1260:BZ1263"/>
    <mergeCell ref="BZ1264:BZ1267"/>
    <mergeCell ref="BZ1269:BZ1271"/>
    <mergeCell ref="BX1214:BZ1214"/>
    <mergeCell ref="BZ1124:BZ1127"/>
    <mergeCell ref="BZ1128:BZ1131"/>
    <mergeCell ref="BZ1132:BZ1135"/>
    <mergeCell ref="BZ1136:BZ1139"/>
    <mergeCell ref="BZ1140:BZ1143"/>
    <mergeCell ref="BZ1144:BZ1147"/>
    <mergeCell ref="BZ1148:BZ1151"/>
    <mergeCell ref="BZ1283:BZ1285"/>
    <mergeCell ref="BZ1286:BZ1288"/>
    <mergeCell ref="BZ1289:BZ1291"/>
    <mergeCell ref="BZ1292:BZ1294"/>
    <mergeCell ref="BZ1295:BZ1297"/>
    <mergeCell ref="BZ1298:BZ1301"/>
    <mergeCell ref="BZ1302:BZ1305"/>
    <mergeCell ref="BZ1306:BZ1309"/>
    <mergeCell ref="BZ1310:BZ1313"/>
    <mergeCell ref="BY1228:BY1230"/>
    <mergeCell ref="BY1231:BY1233"/>
    <mergeCell ref="BY1234:BY1236"/>
    <mergeCell ref="BY1237:BY1239"/>
    <mergeCell ref="BY1240:BY1243"/>
    <mergeCell ref="BZ1198:BZ1201"/>
    <mergeCell ref="BZ1202:BZ1205"/>
    <mergeCell ref="BX1272:BZ1272"/>
    <mergeCell ref="BZ1194:BZ1197"/>
    <mergeCell ref="BX1156:BZ1156"/>
    <mergeCell ref="BY1269:BY1271"/>
    <mergeCell ref="BY1283:BY1285"/>
    <mergeCell ref="BY1286:BY1288"/>
    <mergeCell ref="BY1289:BY1291"/>
    <mergeCell ref="BY1292:BY1294"/>
    <mergeCell ref="BY1264:BY1267"/>
    <mergeCell ref="BZ1314:BZ1317"/>
    <mergeCell ref="BZ1322:BZ1325"/>
    <mergeCell ref="BZ1327:BZ1329"/>
    <mergeCell ref="BZ1341:BZ1343"/>
    <mergeCell ref="BZ1344:BZ1346"/>
    <mergeCell ref="BZ1347:BZ1349"/>
    <mergeCell ref="BZ1350:BZ1352"/>
    <mergeCell ref="BX1330:BZ1330"/>
    <mergeCell ref="BX1389:BY1389"/>
    <mergeCell ref="BY1399:BY1401"/>
    <mergeCell ref="BY1402:BY1404"/>
    <mergeCell ref="BY1405:BY1407"/>
    <mergeCell ref="BY1408:BY1410"/>
    <mergeCell ref="BY1411:BY1413"/>
    <mergeCell ref="BY1414:BY1417"/>
    <mergeCell ref="BY1418:BY1421"/>
    <mergeCell ref="BY1422:BY1425"/>
    <mergeCell ref="BY1426:BY1429"/>
    <mergeCell ref="BY1430:BY1433"/>
    <mergeCell ref="BY1434:BY1437"/>
    <mergeCell ref="BY1438:BY1441"/>
    <mergeCell ref="BY1443:BY1445"/>
    <mergeCell ref="BY1295:BY1297"/>
    <mergeCell ref="BY1298:BY1301"/>
    <mergeCell ref="BY1302:BY1305"/>
    <mergeCell ref="BZ1418:BZ1421"/>
    <mergeCell ref="BZ1422:BZ1425"/>
    <mergeCell ref="BX1388:BZ1388"/>
    <mergeCell ref="BZ1434:BZ1437"/>
    <mergeCell ref="BZ1438:BZ1441"/>
    <mergeCell ref="BZ1353:BZ1355"/>
    <mergeCell ref="BZ1356:BZ1359"/>
    <mergeCell ref="BZ1360:BZ1363"/>
    <mergeCell ref="BZ1364:BZ1367"/>
    <mergeCell ref="BZ1368:BZ1371"/>
    <mergeCell ref="BZ1372:BZ1375"/>
    <mergeCell ref="BZ1376:BZ1379"/>
    <mergeCell ref="BZ1380:BZ1383"/>
    <mergeCell ref="BZ1385:BZ1387"/>
    <mergeCell ref="BZ1399:BZ1401"/>
    <mergeCell ref="BZ1402:BZ1404"/>
    <mergeCell ref="BZ1405:BZ1407"/>
    <mergeCell ref="BY1353:BY1355"/>
    <mergeCell ref="BY1356:BY1359"/>
    <mergeCell ref="BY1360:BY1363"/>
    <mergeCell ref="BS1620:BU1620"/>
    <mergeCell ref="BX1620:BZ1620"/>
    <mergeCell ref="CC80:CC83"/>
    <mergeCell ref="CC138:CC141"/>
    <mergeCell ref="CC196:CC199"/>
    <mergeCell ref="CC254:CC257"/>
    <mergeCell ref="CC312:CC315"/>
    <mergeCell ref="CC370:CC373"/>
    <mergeCell ref="CC428:CC431"/>
    <mergeCell ref="CC486:CC489"/>
    <mergeCell ref="CC544:CC547"/>
    <mergeCell ref="CC602:CC605"/>
    <mergeCell ref="CC660:CC663"/>
    <mergeCell ref="CC718:CC721"/>
    <mergeCell ref="CC776:CC779"/>
    <mergeCell ref="CC834:CC837"/>
    <mergeCell ref="CC892:CC895"/>
    <mergeCell ref="CC950:CC953"/>
    <mergeCell ref="CC1008:CC1011"/>
    <mergeCell ref="CC1066:CC1069"/>
    <mergeCell ref="CC1124:CC1127"/>
    <mergeCell ref="CC1182:CC1185"/>
    <mergeCell ref="CC1240:CC1243"/>
    <mergeCell ref="CC1298:CC1301"/>
    <mergeCell ref="CC1356:CC1359"/>
    <mergeCell ref="CC1414:CC1417"/>
    <mergeCell ref="CC1472:CC1475"/>
    <mergeCell ref="CC1530:CC1533"/>
    <mergeCell ref="CC1588:CC1591"/>
    <mergeCell ref="CB114:CB115"/>
    <mergeCell ref="BZ1582:BZ1584"/>
    <mergeCell ref="BZ1585:BZ1587"/>
    <mergeCell ref="BZ1588:BZ1591"/>
    <mergeCell ref="BZ1592:BZ1595"/>
    <mergeCell ref="BZ1596:BZ1599"/>
    <mergeCell ref="BZ1600:BZ1603"/>
    <mergeCell ref="BZ1604:BZ1607"/>
    <mergeCell ref="BZ1608:BZ1611"/>
    <mergeCell ref="BZ1612:BZ1615"/>
    <mergeCell ref="BZ1617:BZ1619"/>
    <mergeCell ref="BZ1501:BZ1503"/>
    <mergeCell ref="BZ1515:BZ1517"/>
    <mergeCell ref="BS170:BU170"/>
    <mergeCell ref="BX170:BZ170"/>
    <mergeCell ref="BS228:BU228"/>
    <mergeCell ref="BX228:BZ228"/>
    <mergeCell ref="BS286:BU286"/>
    <mergeCell ref="BX286:BZ286"/>
    <mergeCell ref="BS344:BU344"/>
    <mergeCell ref="BX344:BZ344"/>
    <mergeCell ref="BS402:BU402"/>
    <mergeCell ref="BX402:BZ402"/>
    <mergeCell ref="BS460:BU460"/>
    <mergeCell ref="BX460:BZ460"/>
    <mergeCell ref="BS518:BU518"/>
    <mergeCell ref="BX518:BZ518"/>
    <mergeCell ref="BS576:BU576"/>
    <mergeCell ref="BX576:BZ576"/>
    <mergeCell ref="BS634:BU634"/>
    <mergeCell ref="BY1501:BY1503"/>
    <mergeCell ref="BX1505:BY1505"/>
    <mergeCell ref="BZ1228:BZ1230"/>
    <mergeCell ref="BZ1231:BZ1233"/>
    <mergeCell ref="BZ1234:BZ1236"/>
    <mergeCell ref="CB1622:CB1623"/>
    <mergeCell ref="CC1622:CC1623"/>
    <mergeCell ref="CB694:CB695"/>
    <mergeCell ref="CC694:CC695"/>
    <mergeCell ref="CB752:CB753"/>
    <mergeCell ref="CC752:CC753"/>
    <mergeCell ref="CB810:CB811"/>
    <mergeCell ref="CC810:CC811"/>
    <mergeCell ref="CB868:CB869"/>
    <mergeCell ref="CC868:CC869"/>
    <mergeCell ref="CB926:CB927"/>
    <mergeCell ref="CC926:CC927"/>
    <mergeCell ref="CB984:CB985"/>
    <mergeCell ref="CC984:CC985"/>
    <mergeCell ref="CB1042:CB1043"/>
    <mergeCell ref="CC1042:CC1043"/>
    <mergeCell ref="CB1100:CB1101"/>
    <mergeCell ref="CC1100:CC1101"/>
    <mergeCell ref="CB1158:CB1159"/>
    <mergeCell ref="CC1158:CC1159"/>
    <mergeCell ref="CB172:CB173"/>
    <mergeCell ref="CC172:CC173"/>
    <mergeCell ref="CB230:CB231"/>
    <mergeCell ref="CC230:CC231"/>
    <mergeCell ref="CB288:CB289"/>
    <mergeCell ref="CC288:CC289"/>
    <mergeCell ref="CB346:CB347"/>
    <mergeCell ref="CC346:CC347"/>
    <mergeCell ref="CB404:CB405"/>
    <mergeCell ref="CC404:CC405"/>
    <mergeCell ref="CB462:CB463"/>
    <mergeCell ref="CC462:CC463"/>
    <mergeCell ref="CB520:CB521"/>
    <mergeCell ref="CC520:CC521"/>
    <mergeCell ref="CB578:CB579"/>
    <mergeCell ref="CC578:CC579"/>
    <mergeCell ref="CB636:CB637"/>
    <mergeCell ref="CC636:CC637"/>
    <mergeCell ref="CC1518:CC1520"/>
    <mergeCell ref="CC689:CC691"/>
    <mergeCell ref="CC1286:CC1288"/>
    <mergeCell ref="CC999:CC1001"/>
    <mergeCell ref="CB941:CB943"/>
    <mergeCell ref="CC883:CC885"/>
    <mergeCell ref="CC474:CC476"/>
    <mergeCell ref="CB486:CB489"/>
    <mergeCell ref="CB490:CB493"/>
    <mergeCell ref="CB444:CB447"/>
    <mergeCell ref="CB1466:CB1468"/>
    <mergeCell ref="CB1469:CB1471"/>
    <mergeCell ref="CB1472:CB1475"/>
    <mergeCell ref="CC1573:CC1575"/>
    <mergeCell ref="CC1576:CC1578"/>
    <mergeCell ref="CB1564:CB1565"/>
    <mergeCell ref="CC1564:CC1565"/>
    <mergeCell ref="CB1240:CB1243"/>
    <mergeCell ref="CB1244:CB1247"/>
    <mergeCell ref="CB1248:CB1251"/>
    <mergeCell ref="CB1252:CB1255"/>
    <mergeCell ref="CB1256:CB1259"/>
    <mergeCell ref="CB1260:CB1263"/>
    <mergeCell ref="CC1559:CC1561"/>
    <mergeCell ref="CC1521:CC1523"/>
    <mergeCell ref="CC316:CC319"/>
    <mergeCell ref="BD56:BF56"/>
    <mergeCell ref="BI56:BK56"/>
    <mergeCell ref="BN56:BP56"/>
    <mergeCell ref="BS56:BU56"/>
    <mergeCell ref="BX56:BZ56"/>
    <mergeCell ref="U288:W288"/>
    <mergeCell ref="Z288:AB288"/>
    <mergeCell ref="AE288:AG288"/>
    <mergeCell ref="AJ288:AL288"/>
    <mergeCell ref="AO288:AQ288"/>
    <mergeCell ref="AT288:AV288"/>
    <mergeCell ref="AY288:BA288"/>
    <mergeCell ref="BD288:BF288"/>
    <mergeCell ref="BI288:BK288"/>
    <mergeCell ref="CC258:CC261"/>
    <mergeCell ref="CC262:CC265"/>
    <mergeCell ref="CC266:CC269"/>
    <mergeCell ref="CC270:CC273"/>
    <mergeCell ref="CC274:CC277"/>
    <mergeCell ref="CC278:CC281"/>
    <mergeCell ref="BN230:BP230"/>
    <mergeCell ref="BS230:BU230"/>
    <mergeCell ref="BX230:BZ230"/>
    <mergeCell ref="BN288:BP288"/>
    <mergeCell ref="BS288:BU288"/>
    <mergeCell ref="BX288:BZ288"/>
    <mergeCell ref="AG88:AG91"/>
    <mergeCell ref="AG92:AG95"/>
    <mergeCell ref="AG96:AG99"/>
    <mergeCell ref="AG100:AG103"/>
    <mergeCell ref="AG104:AG107"/>
    <mergeCell ref="AG109:AG111"/>
    <mergeCell ref="AV65:AV67"/>
    <mergeCell ref="BZ242:BZ244"/>
    <mergeCell ref="BZ245:BZ247"/>
    <mergeCell ref="BZ248:BZ250"/>
    <mergeCell ref="BZ251:BZ253"/>
    <mergeCell ref="BZ254:BZ257"/>
    <mergeCell ref="BZ258:BZ261"/>
    <mergeCell ref="BU196:BU199"/>
    <mergeCell ref="BU200:BU203"/>
    <mergeCell ref="BU204:BU207"/>
    <mergeCell ref="BU208:BU211"/>
    <mergeCell ref="BU212:BU215"/>
    <mergeCell ref="BU216:BU219"/>
    <mergeCell ref="BU220:BU223"/>
    <mergeCell ref="BU225:BU227"/>
    <mergeCell ref="BU239:BU241"/>
    <mergeCell ref="U286:W286"/>
    <mergeCell ref="W239:W241"/>
    <mergeCell ref="W242:W244"/>
    <mergeCell ref="W245:W247"/>
    <mergeCell ref="W248:W250"/>
    <mergeCell ref="W251:W253"/>
    <mergeCell ref="W254:W257"/>
    <mergeCell ref="W258:W261"/>
    <mergeCell ref="W262:W265"/>
    <mergeCell ref="BK239:BK241"/>
    <mergeCell ref="BK242:BK244"/>
    <mergeCell ref="BK245:BK247"/>
    <mergeCell ref="BK248:BK250"/>
    <mergeCell ref="BK251:BK253"/>
    <mergeCell ref="BK254:BK257"/>
    <mergeCell ref="BK258:BK261"/>
    <mergeCell ref="CC42:CC45"/>
    <mergeCell ref="CC46:CC49"/>
    <mergeCell ref="P114:R114"/>
    <mergeCell ref="U114:W114"/>
    <mergeCell ref="Z114:AB114"/>
    <mergeCell ref="AE114:AG114"/>
    <mergeCell ref="AJ114:AL114"/>
    <mergeCell ref="AO114:AQ114"/>
    <mergeCell ref="AT114:AV114"/>
    <mergeCell ref="AY114:BA114"/>
    <mergeCell ref="BD114:BF114"/>
    <mergeCell ref="BI114:BK114"/>
    <mergeCell ref="BN114:BP114"/>
    <mergeCell ref="BS114:BU114"/>
    <mergeCell ref="BX114:BZ114"/>
    <mergeCell ref="CC84:CC87"/>
    <mergeCell ref="CC88:CC91"/>
    <mergeCell ref="CC92:CC95"/>
    <mergeCell ref="CC96:CC99"/>
    <mergeCell ref="CC100:CC103"/>
    <mergeCell ref="CC104:CC107"/>
    <mergeCell ref="AO112:AQ112"/>
    <mergeCell ref="W71:W73"/>
    <mergeCell ref="W74:W76"/>
    <mergeCell ref="AA109:AA111"/>
    <mergeCell ref="U112:W112"/>
    <mergeCell ref="Z112:AB112"/>
    <mergeCell ref="AE112:AG112"/>
    <mergeCell ref="BI55:BJ55"/>
    <mergeCell ref="BI57:BJ57"/>
    <mergeCell ref="BF96:BF99"/>
    <mergeCell ref="BF100:BF103"/>
    <mergeCell ref="BF104:BF107"/>
    <mergeCell ref="AT112:AV112"/>
    <mergeCell ref="AY112:BA112"/>
    <mergeCell ref="BD112:BF112"/>
    <mergeCell ref="BI112:BK112"/>
    <mergeCell ref="BA68:BA70"/>
    <mergeCell ref="BA71:BA73"/>
    <mergeCell ref="BA74:BA76"/>
    <mergeCell ref="BA77:BA79"/>
    <mergeCell ref="BA80:BA83"/>
    <mergeCell ref="BA84:BA87"/>
    <mergeCell ref="BA88:BA91"/>
    <mergeCell ref="BA92:BA95"/>
    <mergeCell ref="BA96:BA99"/>
    <mergeCell ref="BA100:BA103"/>
    <mergeCell ref="BA104:BA107"/>
    <mergeCell ref="BS112:BU112"/>
    <mergeCell ref="BX112:BZ112"/>
    <mergeCell ref="BA109:BA111"/>
    <mergeCell ref="AG68:AG70"/>
    <mergeCell ref="AG71:AG73"/>
    <mergeCell ref="AG74:AG76"/>
    <mergeCell ref="AG77:AG79"/>
    <mergeCell ref="AG80:AG83"/>
    <mergeCell ref="AG84:AG87"/>
    <mergeCell ref="U56:W56"/>
    <mergeCell ref="Z56:AB56"/>
    <mergeCell ref="AE56:AG56"/>
    <mergeCell ref="AJ56:AL56"/>
    <mergeCell ref="AO56:AQ56"/>
    <mergeCell ref="AT56:AV56"/>
    <mergeCell ref="AY56:BA56"/>
    <mergeCell ref="P172:R172"/>
    <mergeCell ref="U172:W172"/>
    <mergeCell ref="Z172:AB172"/>
    <mergeCell ref="AE172:AG172"/>
    <mergeCell ref="AJ172:AL172"/>
    <mergeCell ref="AO172:AQ172"/>
    <mergeCell ref="AT172:AV172"/>
    <mergeCell ref="AY172:BA172"/>
    <mergeCell ref="BD172:BF172"/>
    <mergeCell ref="BI172:BK172"/>
    <mergeCell ref="BN172:BP172"/>
    <mergeCell ref="BS172:BU172"/>
    <mergeCell ref="BX172:BZ172"/>
    <mergeCell ref="CC142:CC145"/>
    <mergeCell ref="CC146:CC149"/>
    <mergeCell ref="CC150:CC153"/>
    <mergeCell ref="CC154:CC157"/>
    <mergeCell ref="CC158:CC161"/>
    <mergeCell ref="CC162:CC165"/>
    <mergeCell ref="P230:R230"/>
    <mergeCell ref="U230:W230"/>
    <mergeCell ref="Z230:AB230"/>
    <mergeCell ref="AE230:AG230"/>
    <mergeCell ref="AJ230:AL230"/>
    <mergeCell ref="AO230:AQ230"/>
    <mergeCell ref="AT230:AV230"/>
    <mergeCell ref="AY230:BA230"/>
    <mergeCell ref="BD230:BF230"/>
    <mergeCell ref="BI230:BK230"/>
    <mergeCell ref="CC200:CC203"/>
    <mergeCell ref="CC204:CC207"/>
    <mergeCell ref="CC208:CC211"/>
    <mergeCell ref="CC212:CC215"/>
    <mergeCell ref="CC216:CC219"/>
    <mergeCell ref="CC220:CC223"/>
    <mergeCell ref="BZ208:BZ211"/>
    <mergeCell ref="BZ212:BZ215"/>
    <mergeCell ref="BZ216:BZ219"/>
    <mergeCell ref="BZ220:BZ223"/>
    <mergeCell ref="BZ225:BZ227"/>
    <mergeCell ref="BA154:BA157"/>
    <mergeCell ref="BA158:BA161"/>
    <mergeCell ref="BA162:BA165"/>
    <mergeCell ref="BA167:BA169"/>
    <mergeCell ref="AV181:AV183"/>
    <mergeCell ref="AV184:AV186"/>
    <mergeCell ref="AV187:AV189"/>
    <mergeCell ref="AA167:AA169"/>
    <mergeCell ref="BO150:BO153"/>
    <mergeCell ref="BO208:BO211"/>
    <mergeCell ref="BO187:BO189"/>
    <mergeCell ref="AT170:AV170"/>
    <mergeCell ref="AY170:BA170"/>
    <mergeCell ref="BD170:BF170"/>
    <mergeCell ref="BI170:BK170"/>
    <mergeCell ref="BK181:BK183"/>
    <mergeCell ref="BK184:BK186"/>
    <mergeCell ref="BK187:BK189"/>
    <mergeCell ref="BK190:BK192"/>
    <mergeCell ref="BK193:BK195"/>
    <mergeCell ref="BK196:BK199"/>
    <mergeCell ref="BK200:BK203"/>
    <mergeCell ref="BK204:BK207"/>
    <mergeCell ref="BK208:BK211"/>
    <mergeCell ref="CC320:CC323"/>
    <mergeCell ref="CC324:CC327"/>
    <mergeCell ref="CC328:CC331"/>
    <mergeCell ref="CC332:CC335"/>
    <mergeCell ref="CC336:CC339"/>
    <mergeCell ref="BP309:BP311"/>
    <mergeCell ref="BP312:BP315"/>
    <mergeCell ref="BP316:BP319"/>
    <mergeCell ref="BP320:BP323"/>
    <mergeCell ref="BP324:BP327"/>
    <mergeCell ref="BP328:BP331"/>
    <mergeCell ref="BU242:BU244"/>
    <mergeCell ref="BU245:BU247"/>
    <mergeCell ref="BU248:BU250"/>
    <mergeCell ref="BU251:BU253"/>
    <mergeCell ref="BU254:BU257"/>
    <mergeCell ref="BU258:BU261"/>
    <mergeCell ref="BP283:BP285"/>
    <mergeCell ref="BP297:BP299"/>
    <mergeCell ref="BP300:BP302"/>
    <mergeCell ref="BP303:BP305"/>
    <mergeCell ref="BP306:BP308"/>
    <mergeCell ref="BS287:BT287"/>
    <mergeCell ref="BS297:BS339"/>
    <mergeCell ref="BT297:BT299"/>
    <mergeCell ref="BT300:BT302"/>
    <mergeCell ref="BT303:BT305"/>
    <mergeCell ref="BT306:BT308"/>
    <mergeCell ref="BT309:BT311"/>
    <mergeCell ref="BT312:BT315"/>
    <mergeCell ref="BT316:BT319"/>
    <mergeCell ref="BT320:BT323"/>
    <mergeCell ref="BZ262:BZ265"/>
    <mergeCell ref="BZ266:BZ269"/>
    <mergeCell ref="BZ270:BZ273"/>
    <mergeCell ref="BZ274:BZ277"/>
    <mergeCell ref="BZ278:BZ281"/>
    <mergeCell ref="BZ283:BZ285"/>
    <mergeCell ref="BZ300:BZ302"/>
    <mergeCell ref="BZ303:BZ305"/>
    <mergeCell ref="BZ306:BZ308"/>
    <mergeCell ref="BZ309:BZ311"/>
    <mergeCell ref="BZ312:BZ315"/>
    <mergeCell ref="BZ316:BZ319"/>
    <mergeCell ref="BZ320:BZ323"/>
    <mergeCell ref="BZ324:BZ327"/>
    <mergeCell ref="BZ328:BZ331"/>
    <mergeCell ref="BZ332:BZ335"/>
    <mergeCell ref="BZ336:BZ339"/>
    <mergeCell ref="BN286:BP286"/>
    <mergeCell ref="BU262:BU265"/>
    <mergeCell ref="BU266:BU269"/>
    <mergeCell ref="BU300:BU302"/>
    <mergeCell ref="BU303:BU305"/>
    <mergeCell ref="BU306:BU308"/>
    <mergeCell ref="BU309:BU311"/>
    <mergeCell ref="BU312:BU315"/>
    <mergeCell ref="BU316:BU319"/>
    <mergeCell ref="BU320:BU323"/>
    <mergeCell ref="BU324:BU327"/>
    <mergeCell ref="BU328:BU331"/>
    <mergeCell ref="BU332:BU335"/>
    <mergeCell ref="BU336:BU339"/>
    <mergeCell ref="CA248:CA250"/>
    <mergeCell ref="CC374:CC377"/>
    <mergeCell ref="CC378:CC381"/>
    <mergeCell ref="CC382:CC385"/>
    <mergeCell ref="CC386:CC389"/>
    <mergeCell ref="CC390:CC393"/>
    <mergeCell ref="CC394:CC397"/>
    <mergeCell ref="CC432:CC435"/>
    <mergeCell ref="CC436:CC439"/>
    <mergeCell ref="CC440:CC443"/>
    <mergeCell ref="CC444:CC447"/>
    <mergeCell ref="CC448:CC451"/>
    <mergeCell ref="CC452:CC455"/>
    <mergeCell ref="P462:R462"/>
    <mergeCell ref="U462:W462"/>
    <mergeCell ref="Z462:AB462"/>
    <mergeCell ref="AE462:AG462"/>
    <mergeCell ref="AJ462:AL462"/>
    <mergeCell ref="AO462:AQ462"/>
    <mergeCell ref="AT462:AV462"/>
    <mergeCell ref="AY462:BA462"/>
    <mergeCell ref="BD462:BF462"/>
    <mergeCell ref="BI462:BK462"/>
    <mergeCell ref="BN346:BP346"/>
    <mergeCell ref="BS346:BU346"/>
    <mergeCell ref="BX346:BZ346"/>
    <mergeCell ref="BN404:BP404"/>
    <mergeCell ref="BS404:BU404"/>
    <mergeCell ref="BX404:BZ404"/>
    <mergeCell ref="BN462:BP462"/>
    <mergeCell ref="BS462:BU462"/>
    <mergeCell ref="BX462:BZ462"/>
    <mergeCell ref="BP452:BP455"/>
    <mergeCell ref="BO355:BO357"/>
    <mergeCell ref="BO361:BO363"/>
    <mergeCell ref="BO364:BO366"/>
    <mergeCell ref="BO367:BO369"/>
    <mergeCell ref="BP382:BP385"/>
    <mergeCell ref="BP386:BP389"/>
    <mergeCell ref="BP390:BP393"/>
    <mergeCell ref="BA413:BA415"/>
    <mergeCell ref="BA416:BA418"/>
    <mergeCell ref="BA419:BA421"/>
    <mergeCell ref="BA422:BA424"/>
    <mergeCell ref="BA425:BA427"/>
    <mergeCell ref="BA428:BA431"/>
    <mergeCell ref="BA432:BA435"/>
    <mergeCell ref="BA436:BA439"/>
    <mergeCell ref="BA440:BA443"/>
    <mergeCell ref="BA444:BA447"/>
    <mergeCell ref="BA448:BA451"/>
    <mergeCell ref="BA452:BA455"/>
    <mergeCell ref="BA457:BA459"/>
    <mergeCell ref="BF425:BF427"/>
    <mergeCell ref="BF428:BF431"/>
    <mergeCell ref="BY448:BY451"/>
    <mergeCell ref="BY452:BY455"/>
    <mergeCell ref="BY457:BY459"/>
    <mergeCell ref="BX461:BY461"/>
    <mergeCell ref="BZ440:BZ443"/>
    <mergeCell ref="BZ444:BZ447"/>
    <mergeCell ref="BZ448:BZ451"/>
    <mergeCell ref="BZ452:BZ455"/>
    <mergeCell ref="BZ457:BZ459"/>
    <mergeCell ref="BZ367:BZ369"/>
    <mergeCell ref="CC490:CC493"/>
    <mergeCell ref="CC494:CC497"/>
    <mergeCell ref="CC498:CC501"/>
    <mergeCell ref="CC502:CC505"/>
    <mergeCell ref="CC506:CC509"/>
    <mergeCell ref="CC510:CC513"/>
    <mergeCell ref="P578:R578"/>
    <mergeCell ref="U578:W578"/>
    <mergeCell ref="Z578:AB578"/>
    <mergeCell ref="AE578:AG578"/>
    <mergeCell ref="AJ578:AL578"/>
    <mergeCell ref="AO578:AQ578"/>
    <mergeCell ref="AT578:AV578"/>
    <mergeCell ref="AY578:BA578"/>
    <mergeCell ref="BD578:BF578"/>
    <mergeCell ref="BI578:BK578"/>
    <mergeCell ref="CC548:CC551"/>
    <mergeCell ref="CC552:CC555"/>
    <mergeCell ref="CC556:CC559"/>
    <mergeCell ref="CC560:CC563"/>
    <mergeCell ref="CC564:CC567"/>
    <mergeCell ref="CC568:CC571"/>
    <mergeCell ref="P636:R636"/>
    <mergeCell ref="U636:W636"/>
    <mergeCell ref="Z636:AB636"/>
    <mergeCell ref="AE636:AG636"/>
    <mergeCell ref="AJ636:AL636"/>
    <mergeCell ref="AO636:AQ636"/>
    <mergeCell ref="AT636:AV636"/>
    <mergeCell ref="AY636:BA636"/>
    <mergeCell ref="BD636:BF636"/>
    <mergeCell ref="BI636:BK636"/>
    <mergeCell ref="CC606:CC609"/>
    <mergeCell ref="CC610:CC613"/>
    <mergeCell ref="CC614:CC617"/>
    <mergeCell ref="CC618:CC621"/>
    <mergeCell ref="CC622:CC625"/>
    <mergeCell ref="CC626:CC629"/>
    <mergeCell ref="BZ515:BZ517"/>
    <mergeCell ref="BZ529:BZ531"/>
    <mergeCell ref="BZ532:BZ534"/>
    <mergeCell ref="BZ535:BZ537"/>
    <mergeCell ref="BZ538:BZ540"/>
    <mergeCell ref="BZ541:BZ543"/>
    <mergeCell ref="BZ544:BZ547"/>
    <mergeCell ref="BZ548:BZ551"/>
    <mergeCell ref="BZ552:BZ555"/>
    <mergeCell ref="BZ556:BZ559"/>
    <mergeCell ref="BZ560:BZ563"/>
    <mergeCell ref="BZ564:BZ567"/>
    <mergeCell ref="BZ568:BZ571"/>
    <mergeCell ref="BZ573:BZ575"/>
    <mergeCell ref="BZ587:BZ589"/>
    <mergeCell ref="BZ590:BZ592"/>
    <mergeCell ref="BZ593:BZ595"/>
    <mergeCell ref="BX634:BZ634"/>
    <mergeCell ref="BY529:BY531"/>
    <mergeCell ref="BY532:BY534"/>
    <mergeCell ref="BY535:BY537"/>
    <mergeCell ref="BY538:BY540"/>
    <mergeCell ref="BY541:BY543"/>
    <mergeCell ref="BY544:BY547"/>
    <mergeCell ref="BY548:BY551"/>
    <mergeCell ref="BY552:BY555"/>
    <mergeCell ref="CC664:CC667"/>
    <mergeCell ref="CC668:CC671"/>
    <mergeCell ref="CC672:CC675"/>
    <mergeCell ref="CC676:CC679"/>
    <mergeCell ref="CC680:CC683"/>
    <mergeCell ref="CC684:CC687"/>
    <mergeCell ref="P752:R752"/>
    <mergeCell ref="U752:W752"/>
    <mergeCell ref="Z752:AB752"/>
    <mergeCell ref="AE752:AG752"/>
    <mergeCell ref="AJ752:AL752"/>
    <mergeCell ref="AO752:AQ752"/>
    <mergeCell ref="AT752:AV752"/>
    <mergeCell ref="AY752:BA752"/>
    <mergeCell ref="CC722:CC725"/>
    <mergeCell ref="CC726:CC729"/>
    <mergeCell ref="CC730:CC733"/>
    <mergeCell ref="CC734:CC737"/>
    <mergeCell ref="CC738:CC741"/>
    <mergeCell ref="CC742:CC745"/>
    <mergeCell ref="BD752:BF752"/>
    <mergeCell ref="BI752:BK752"/>
    <mergeCell ref="BN520:BP520"/>
    <mergeCell ref="BS520:BU520"/>
    <mergeCell ref="BX520:BZ520"/>
    <mergeCell ref="BN578:BP578"/>
    <mergeCell ref="BS578:BU578"/>
    <mergeCell ref="BX578:BZ578"/>
    <mergeCell ref="BN636:BP636"/>
    <mergeCell ref="BS636:BU636"/>
    <mergeCell ref="BX636:BZ636"/>
    <mergeCell ref="BN694:BP694"/>
    <mergeCell ref="BS694:BU694"/>
    <mergeCell ref="BX694:BZ694"/>
    <mergeCell ref="BN752:BP752"/>
    <mergeCell ref="BS752:BU752"/>
    <mergeCell ref="BX752:BZ752"/>
    <mergeCell ref="P520:R520"/>
    <mergeCell ref="U520:W520"/>
    <mergeCell ref="Z520:AB520"/>
    <mergeCell ref="AE520:AG520"/>
    <mergeCell ref="AJ520:AL520"/>
    <mergeCell ref="AO520:AQ520"/>
    <mergeCell ref="AT520:AV520"/>
    <mergeCell ref="AY520:BA520"/>
    <mergeCell ref="BD520:BF520"/>
    <mergeCell ref="BI520:BK520"/>
    <mergeCell ref="BZ668:BZ671"/>
    <mergeCell ref="BZ672:BZ675"/>
    <mergeCell ref="BZ676:BZ679"/>
    <mergeCell ref="BZ680:BZ683"/>
    <mergeCell ref="BZ684:BZ687"/>
    <mergeCell ref="BZ689:BZ691"/>
    <mergeCell ref="BZ703:BZ705"/>
    <mergeCell ref="BZ706:BZ708"/>
    <mergeCell ref="BZ709:BZ711"/>
    <mergeCell ref="BZ712:BZ714"/>
    <mergeCell ref="BU689:BU691"/>
    <mergeCell ref="BZ742:BZ745"/>
    <mergeCell ref="BU747:BU749"/>
    <mergeCell ref="BS750:BU750"/>
    <mergeCell ref="BS751:BT751"/>
    <mergeCell ref="BT709:BT711"/>
    <mergeCell ref="BU726:BU729"/>
    <mergeCell ref="CC788:CC791"/>
    <mergeCell ref="CC792:CC795"/>
    <mergeCell ref="CC796:CC799"/>
    <mergeCell ref="CC800:CC803"/>
    <mergeCell ref="P868:R868"/>
    <mergeCell ref="U868:W868"/>
    <mergeCell ref="Z868:AB868"/>
    <mergeCell ref="AE868:AG868"/>
    <mergeCell ref="AJ868:AL868"/>
    <mergeCell ref="AO868:AQ868"/>
    <mergeCell ref="AT868:AV868"/>
    <mergeCell ref="AY868:BA868"/>
    <mergeCell ref="BD868:BF868"/>
    <mergeCell ref="BI868:BK868"/>
    <mergeCell ref="CC838:CC841"/>
    <mergeCell ref="CC842:CC845"/>
    <mergeCell ref="CC846:CC849"/>
    <mergeCell ref="CC850:CC853"/>
    <mergeCell ref="CC854:CC857"/>
    <mergeCell ref="CC858:CC861"/>
    <mergeCell ref="BN810:BP810"/>
    <mergeCell ref="BS810:BU810"/>
    <mergeCell ref="BX810:BZ810"/>
    <mergeCell ref="BN868:BP868"/>
    <mergeCell ref="BS868:BU868"/>
    <mergeCell ref="BX868:BZ868"/>
    <mergeCell ref="BZ825:BZ827"/>
    <mergeCell ref="BZ828:BZ830"/>
    <mergeCell ref="BZ831:BZ833"/>
    <mergeCell ref="BZ834:BZ837"/>
    <mergeCell ref="BZ838:BZ841"/>
    <mergeCell ref="BZ842:BZ845"/>
    <mergeCell ref="BZ846:BZ849"/>
    <mergeCell ref="BZ850:BZ853"/>
    <mergeCell ref="BZ854:BZ857"/>
    <mergeCell ref="BZ858:BZ861"/>
    <mergeCell ref="BZ863:BZ865"/>
    <mergeCell ref="BU800:BU803"/>
    <mergeCell ref="BU805:BU807"/>
    <mergeCell ref="BU819:BU821"/>
    <mergeCell ref="BU822:BU824"/>
    <mergeCell ref="BU825:BU827"/>
    <mergeCell ref="BU828:BU830"/>
    <mergeCell ref="BU831:BU833"/>
    <mergeCell ref="BU834:BU837"/>
    <mergeCell ref="BU838:BU841"/>
    <mergeCell ref="BU842:BU845"/>
    <mergeCell ref="BU846:BU849"/>
    <mergeCell ref="BU850:BU853"/>
    <mergeCell ref="BU854:BU857"/>
    <mergeCell ref="BU858:BU861"/>
    <mergeCell ref="BU863:BU865"/>
    <mergeCell ref="BO792:BO795"/>
    <mergeCell ref="BO796:BO799"/>
    <mergeCell ref="BK819:BK821"/>
    <mergeCell ref="BY834:BY837"/>
    <mergeCell ref="BY838:BY841"/>
    <mergeCell ref="AQ788:AQ791"/>
    <mergeCell ref="AE866:AG866"/>
    <mergeCell ref="AJ866:AL866"/>
    <mergeCell ref="AO866:AQ866"/>
    <mergeCell ref="AT866:AV866"/>
    <mergeCell ref="AY866:BA866"/>
    <mergeCell ref="BD866:BF866"/>
    <mergeCell ref="CC1012:CC1015"/>
    <mergeCell ref="CC1016:CC1019"/>
    <mergeCell ref="CC1020:CC1023"/>
    <mergeCell ref="CC1024:CC1027"/>
    <mergeCell ref="CC1028:CC1031"/>
    <mergeCell ref="CC1032:CC1035"/>
    <mergeCell ref="BX926:BZ926"/>
    <mergeCell ref="P926:R926"/>
    <mergeCell ref="U926:W926"/>
    <mergeCell ref="Z926:AB926"/>
    <mergeCell ref="AE926:AG926"/>
    <mergeCell ref="AJ926:AL926"/>
    <mergeCell ref="AO926:AQ926"/>
    <mergeCell ref="AT926:AV926"/>
    <mergeCell ref="AY926:BA926"/>
    <mergeCell ref="CC896:CC899"/>
    <mergeCell ref="CC900:CC903"/>
    <mergeCell ref="CC904:CC907"/>
    <mergeCell ref="CC908:CC911"/>
    <mergeCell ref="CC912:CC915"/>
    <mergeCell ref="CC916:CC919"/>
    <mergeCell ref="P984:R984"/>
    <mergeCell ref="U984:W984"/>
    <mergeCell ref="Z984:AB984"/>
    <mergeCell ref="AE984:AG984"/>
    <mergeCell ref="AJ984:AL984"/>
    <mergeCell ref="AO984:AQ984"/>
    <mergeCell ref="AT984:AV984"/>
    <mergeCell ref="AY984:BA984"/>
    <mergeCell ref="BD984:BF984"/>
    <mergeCell ref="BI984:BK984"/>
    <mergeCell ref="BN984:BP984"/>
    <mergeCell ref="BS984:BU984"/>
    <mergeCell ref="BX984:BZ984"/>
    <mergeCell ref="CC954:CC957"/>
    <mergeCell ref="CC958:CC961"/>
    <mergeCell ref="CC962:CC965"/>
    <mergeCell ref="CC966:CC969"/>
    <mergeCell ref="CC970:CC973"/>
    <mergeCell ref="CC974:CC977"/>
    <mergeCell ref="BZ900:BZ903"/>
    <mergeCell ref="BZ904:BZ907"/>
    <mergeCell ref="BZ908:BZ911"/>
    <mergeCell ref="BZ912:BZ915"/>
    <mergeCell ref="BZ916:BZ919"/>
    <mergeCell ref="BZ921:BZ923"/>
    <mergeCell ref="BZ935:BZ937"/>
    <mergeCell ref="BZ938:BZ940"/>
    <mergeCell ref="BZ941:BZ943"/>
    <mergeCell ref="BZ944:BZ946"/>
    <mergeCell ref="BZ947:BZ949"/>
    <mergeCell ref="BZ950:BZ953"/>
    <mergeCell ref="BZ954:BZ957"/>
    <mergeCell ref="BZ958:BZ961"/>
    <mergeCell ref="BZ962:BZ965"/>
    <mergeCell ref="BZ966:BZ969"/>
    <mergeCell ref="BX924:BZ924"/>
    <mergeCell ref="BY900:BY903"/>
    <mergeCell ref="BY904:BY907"/>
    <mergeCell ref="BY908:BY911"/>
    <mergeCell ref="BY912:BY915"/>
    <mergeCell ref="BU954:BU957"/>
    <mergeCell ref="BZ896:BZ899"/>
    <mergeCell ref="BU958:BU961"/>
  </mergeCells>
  <phoneticPr fontId="3"/>
  <dataValidations count="1">
    <dataValidation type="list" allowBlank="1" showInputMessage="1" showErrorMessage="1" sqref="BM119 AD1567 AD1569 T1567 T1569 J119 E119 BM117 J117 BM61 J61 E61 BM59 J59 E59 E117 E175 E177 J177 BM177 J175 BM175 E233 E235 J233 J235 BM233 BM235 E291 E293 J291 J293 BM291 BM293 E349 E351 O59 J351 BM349 BM351 E407 E409 J349 J409 BM407 BM409 E465 E467 J407 J467 BM465 BM467 E523 E525 J523 J525 BM523 BM525 J465 J583 E581 E583 BM581 BM583 E639 E641 J581 J641 BM639 BM641 E697 E699 J639 J699 BM697 BM699 E755 E757 J697 J757 BM755 BM757 E813 E815 J755 J815 BM813 BM815 E871 E873 J813 J873 BM871 BM873 E929 E931 J871 J931 BM929 BM931 E987 E989 J929 J989 BM987 BM989 E1045 E1047 J987 J1047 BM1045 BM1047 E1103 E1105 J1045 J1105 BM1103 BM1105 E1161 E1163 J1103 J1163 BM1161 BM1163 E1219 E1221 J1161 J1221 BM1219 BM1221 E1277 E1279 J1219 J1279 BM1277 BM1279 E1335 E1337 BM1335 BM1337 E1393 E1395 J1337 J1395 BM1393 BM1395 E1451 E1453 J1393 J1453 BM1451 BM1453 BM1509 BM1511 BM1567 BM1569 E1625 E1627 E1567 E1569 BM1625 BM1627 E1509 E1511 O61 J1277 J1335 J1451 J1509 J1567 J1511 J1569 J1625 J1627 O1625 O1627 Y1567 Y1569 AI1567 AI1569 AN1567 AN1569 AS1567 AS1569 AX1567 AX1569 BC1567 BC1569 O117 O119 O175 O177 O233 O235 O291 O293 O349 O351 O407 O409 O465 O467 O523 O525 O581 O583 O639 O641 O697 O699 O755 O757 O813 O815 O871 O873 O929 O931 O987 O989 O1045 O1047 O1103 O1105 O1161 O1163 O1219 O1221 O1277 O1279 O1335 O1337 O1393 O1395 O1451 O1453 O1509 O1511 O1567 O1569 T59 T61 T1625 T1627 T117 T119 T175 T177 T233 T235 T291 T293 T349 T351 T407 T409 T465 T467 T523 T525 T581 T583 T639 T641 T697 T699 T755 T757 T813 T815 T871 T873 T929 T931 T987 T989 T1045 T1047 T1103 T1105 T1161 T1163 T1219 T1221 T1277 T1279 T1335 T1337 T1393 T1395 T1451 T1453 T1509 T1511 Y59 Y61 Y1625 Y1627 Y117 Y119 Y175 Y177 Y233 Y235 Y291 Y293 Y349 Y351 Y407 Y409 Y465 Y467 Y523 Y525 Y581 Y583 Y639 Y641 Y697 Y699 Y755 Y757 Y813 Y815 Y871 Y873 Y929 Y931 Y987 Y989 Y1045 Y1047 Y1103 Y1105 Y1161 Y1163 Y1219 Y1221 Y1277 Y1279 Y1335 Y1337 Y1393 Y1395 Y1451 Y1453 Y1509 Y1511 AD59 AD61 AD1625 AD1627 AD117 AD119 AD175 AD177 AD233 AD235 AD291 AD293 AD349 AD351 AD407 AD409 AD465 AD467 AD523 AD525 AD581 AD583 AD639 AD641 AD697 AD699 AD755 AD757 AD813 AD815 AD871 AD873 AD929 AD931 AD987 AD989 AD1045 AD1047 AD1103 AD1105 AD1161 AD1163 AD1219 AD1221 AD1277 AD1279 AD1335 AD1337 AD1393 AD1395 AD1451 AD1453 AD1509 AD1511 AI59 AI61 AI1625 AI1627 AI117 AI119 AI175 AI177 AI233 AI235 AI291 AI293 AI349 AI351 AI407 AI409 AI465 AI467 AI523 AI525 AI581 AI583 AI639 AI641 AI697 AI699 AI755 AI757 AI813 AI815 AI871 AI873 AI929 AI931 AI987 AI989 AI1045 AI1047 AI1103 AI1105 AI1161 AI1163 AI1219 AI1221 AI1277 AI1279 AI1335 AI1337 AI1393 AI1395 AI1451 AI1453 AI1509 AI1511 AN59 AN61 AN1625 AN1627 AN117 AN119 AN175 AN177 AN233 AN235 AN291 AN293 AN349 AN351 AN407 AN409 AN465 AN467 AN523 AN525 AN581 AN583 AN639 AN641 AN697 AN699 AN755 AN757 AN813 AN815 AN871 AN873 AN929 AN931 AN987 AN989 AN1045 AN1047 AN1103 AN1105 AN1161 AN1163 AN1219 AN1221 AN1277 AN1279 AN1335 AN1337 AN1393 AN1395 AN1451 AN1453 AN1509 AN1511 AS59 AS61 AS1625 AS1627 AS117 AS119 AS175 AS177 AS233 AS235 AS291 AS293 AS349 AS351 AS407 AS409 AS465 AS467 AS523 AS525 AS581 AS583 AS639 AS641 AS697 AS699 AS755 AS757 AS813 AS815 AS871 AS873 AS929 AS931 AS987 AS989 AS1045 AS1047 AS1103 AS1105 AS1161 AS1163 AS1219 AS1221 AS1277 AS1279 AS1335 AS1337 AS1393 AS1395 AS1451 AS1453 AS1509 AS1511 AX59 AX61 AX1625 AX1627 AX117 AX119 AX175 AX177 AX233 AX235 AX291 AX293 AX349 AX351 AX407 AX409 AX465 AX467 AX523 AX525 AX581 AX583 AX639 AX641 AX697 AX699 AX755 AX757 AX813 AX815 AX871 AX873 AX929 AX931 AX987 AX989 AX1045 AX1047 AX1103 AX1105 AX1161 AX1163 AX1219 AX1221 AX1277 AX1279 AX1335 AX1337 AX1393 AX1395 AX1451 AX1453 AX1509 AX1511 BC59 BC61 BC1625 BC1627 BC117 BC119 BC175 BC177 BC233 BC235 BC291 BC293 BC349 BC351 BC407 BC409 BC465 BC467 BC523 BC525 BC581 BC583 BC639 BC641 BC697 BC699 BC755 BC757 BC813 BC815 BC871 BC873 BC929 BC931 BC987 BC989 BC1045 BC1047 BC1103 BC1105 BC1161 BC1163 BC1219 BC1221 BC1277 BC1279 BC1335 BC1337 BC1393 BC1395 BC1451 BC1453 BC1509 BC1511 BH59 BH61 BH1625 BH1627 BH117 BH119 BH175 BH177 BH233 BH235 BH291 BH293 BH349 BH351 BH407 BH409 BH465 BH467 BH523 BH525 BH581 BH583 BH639 BH641 BH697 BH699 BH755 BH757 BH813 BH815 BH871 BH873 BH929 BH931 BH987 BH989 BH1045 BH1047 BH1103 BH1105 BH1161 BH1163 BH1219 BH1221 BH1277 BH1279 BH1335 BH1337 BH1393 BH1395 BH1451 BH1453 BH1509 BH1511 BH1567 BH1569 BR1625 BR1627 BR61 BR59 BR177 BR175 BW119 BW117 BW233 BW235 BW291 BW293 BW349 BW351 BW407 BW409 BW465 BW467 BW523 BW525 BW581 BW583 BW639 BW641 BW697 BW699 BW755 BW757 BW813 BW815 BW871 BW873 BW929 BW931 BW987 BW989 BW1045 BW1047 BW1103 BW1105 BW1161 BW1163 BW1219 BW1221 BW1277 BW1279 BW1335 BW1337 BW1393 BW1395 BW1451 BW1453 BW1509 BW1511 BW1567 BW1569 BR119 BR117 BW61 BW59 BW177 BW175 BR233 BR235 BR291 BR293 BR349 BR351 BR407 BR409 BR465 BR467 BR523 BR525 BR581 BR583 BR639 BR641 BR697 BR699 BR755 BR757 BR813 BR815 BR871 BR873 BR929 BR931 BR987 BR989 BR1045 BR1047 BR1103 BR1105 BR1161 BR1163 BR1219 BR1221 BR1277 BR1279 BR1335 BR1337 BR1393 BR1395 BR1451 BR1453 BR1509 BR1511 BR1567 BR1569 BW1625 BW1627" xr:uid="{D5FB9CF2-3DE5-4AA2-8873-8A7E17A10C4B}">
      <formula1>$CD$2:$CD$3</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47100-814B-4BBE-8FE7-63867A208299}">
  <sheetPr codeName="Sheet4"/>
  <dimension ref="A1:CG951"/>
  <sheetViews>
    <sheetView zoomScale="59" zoomScaleNormal="59" workbookViewId="0">
      <pane xSplit="3" ySplit="5" topLeftCell="X495" activePane="bottomRight" state="frozen"/>
      <selection pane="topRight" activeCell="D1" sqref="D1"/>
      <selection pane="bottomLeft" activeCell="A6" sqref="A6"/>
      <selection pane="bottomRight" activeCell="AJ533" sqref="AJ533"/>
    </sheetView>
  </sheetViews>
  <sheetFormatPr defaultRowHeight="18"/>
  <cols>
    <col min="1" max="1" width="4.796875" style="148" customWidth="1"/>
    <col min="2" max="2" width="4.09765625" customWidth="1"/>
    <col min="3" max="3" width="13.5" customWidth="1"/>
    <col min="4" max="4" width="21.8984375" customWidth="1"/>
    <col min="5" max="8" width="11.59765625" customWidth="1"/>
    <col min="9" max="9" width="21.8984375" customWidth="1"/>
    <col min="10" max="13" width="11.59765625" customWidth="1"/>
    <col min="14" max="14" width="21.8984375" customWidth="1"/>
    <col min="15" max="18" width="11.59765625" customWidth="1"/>
    <col min="19" max="19" width="21.8984375" customWidth="1"/>
    <col min="20" max="23" width="11.59765625" customWidth="1"/>
    <col min="24" max="24" width="21.8984375" customWidth="1"/>
    <col min="25" max="28" width="11.59765625" customWidth="1"/>
    <col min="29" max="29" width="21.8984375" customWidth="1"/>
    <col min="30" max="33" width="11.59765625" customWidth="1"/>
    <col min="34" max="34" width="21.8984375" customWidth="1"/>
    <col min="35" max="38" width="11.59765625" customWidth="1"/>
    <col min="39" max="39" width="21.8984375" customWidth="1"/>
    <col min="40" max="43" width="11.59765625" customWidth="1"/>
    <col min="44" max="44" width="21.8984375" customWidth="1"/>
    <col min="45" max="48" width="11.59765625" customWidth="1"/>
    <col min="49" max="49" width="21.8984375" customWidth="1"/>
    <col min="50" max="53" width="11.59765625" customWidth="1"/>
    <col min="54" max="54" width="21.8984375" customWidth="1"/>
    <col min="55" max="58" width="11.59765625" customWidth="1"/>
    <col min="59" max="59" width="21.69921875" customWidth="1"/>
    <col min="60" max="63" width="11.59765625" customWidth="1"/>
    <col min="64" max="64" width="22.69921875" customWidth="1"/>
    <col min="65" max="68" width="11.59765625" customWidth="1"/>
    <col min="69" max="69" width="22.69921875" customWidth="1"/>
    <col min="70" max="73" width="11.59765625" customWidth="1"/>
    <col min="74" max="74" width="22.69921875" customWidth="1"/>
    <col min="75" max="78" width="11.59765625" customWidth="1"/>
    <col min="79" max="80" width="13.09765625" customWidth="1"/>
    <col min="81" max="81" width="13.09765625" style="230" customWidth="1"/>
    <col min="84" max="84" width="3.3984375" customWidth="1"/>
  </cols>
  <sheetData>
    <row r="1" spans="1:85" ht="17.399999999999999" customHeight="1" thickTop="1">
      <c r="A1" s="890"/>
      <c r="B1" s="891"/>
      <c r="C1" s="891"/>
      <c r="D1" s="1068" t="str">
        <f>施設設定!G9&amp;"支給給与"</f>
        <v>7月支給給与</v>
      </c>
      <c r="E1" s="917"/>
      <c r="F1" s="917"/>
      <c r="G1" s="917"/>
      <c r="H1" s="1196"/>
      <c r="I1" s="1068" t="str">
        <f>施設設定!H9&amp;"支給給与"</f>
        <v>8月支給給与</v>
      </c>
      <c r="J1" s="917"/>
      <c r="K1" s="917"/>
      <c r="L1" s="917"/>
      <c r="M1" s="1196"/>
      <c r="N1" s="1266" t="str">
        <f>施設設定!I9&amp;"支給給与"</f>
        <v>9月支給給与</v>
      </c>
      <c r="O1" s="1267"/>
      <c r="P1" s="1267"/>
      <c r="Q1" s="1267"/>
      <c r="R1" s="13"/>
      <c r="S1" s="1266" t="str">
        <f>施設設定!J9&amp;"支給給与"</f>
        <v>10月支給給与</v>
      </c>
      <c r="T1" s="1267"/>
      <c r="U1" s="1267"/>
      <c r="V1" s="1267"/>
      <c r="W1" s="13"/>
      <c r="X1" s="1266" t="str">
        <f>施設設定!K9&amp;"支給給与"</f>
        <v>11月支給給与</v>
      </c>
      <c r="Y1" s="1267"/>
      <c r="Z1" s="1267"/>
      <c r="AA1" s="1267"/>
      <c r="AB1" s="13"/>
      <c r="AC1" s="1266" t="str">
        <f>施設設定!L9&amp;"支給給与"</f>
        <v>12月支給給与</v>
      </c>
      <c r="AD1" s="1267"/>
      <c r="AE1" s="1267"/>
      <c r="AF1" s="1267"/>
      <c r="AG1" s="13"/>
      <c r="AH1" s="1266" t="str">
        <f>施設設定!M9&amp;"支給給与"</f>
        <v>1月支給給与</v>
      </c>
      <c r="AI1" s="1267"/>
      <c r="AJ1" s="1267"/>
      <c r="AK1" s="1267"/>
      <c r="AL1" s="13"/>
      <c r="AM1" s="1266" t="str">
        <f>施設設定!N9&amp;"支給給与"</f>
        <v>2月支給給与</v>
      </c>
      <c r="AN1" s="1267"/>
      <c r="AO1" s="1267"/>
      <c r="AP1" s="1267"/>
      <c r="AQ1" s="13"/>
      <c r="AR1" s="1266" t="str">
        <f>施設設定!Q9&amp;"支給給与"</f>
        <v>3月支給給与</v>
      </c>
      <c r="AS1" s="1267"/>
      <c r="AT1" s="1267"/>
      <c r="AU1" s="1267"/>
      <c r="AV1" s="13"/>
      <c r="AW1" s="1266" t="str">
        <f>施設設定!T9&amp;"支給給与"</f>
        <v>4月支給給与</v>
      </c>
      <c r="AX1" s="1267"/>
      <c r="AY1" s="1267"/>
      <c r="AZ1" s="1267"/>
      <c r="BA1" s="13"/>
      <c r="BB1" s="1266" t="str">
        <f>施設設定!U9&amp;"支給給与"</f>
        <v>5月支給給与</v>
      </c>
      <c r="BC1" s="1267"/>
      <c r="BD1" s="1267"/>
      <c r="BE1" s="1267"/>
      <c r="BF1" s="13"/>
      <c r="BG1" s="1266" t="str">
        <f>施設設定!W9&amp;"支給給与"</f>
        <v>6月支給給与</v>
      </c>
      <c r="BH1" s="1267"/>
      <c r="BI1" s="1267"/>
      <c r="BJ1" s="1267"/>
      <c r="BK1" s="13"/>
      <c r="BL1" s="1264"/>
      <c r="BM1" s="1034" t="s">
        <v>158</v>
      </c>
      <c r="BN1" s="1034"/>
      <c r="BO1" s="1034"/>
      <c r="BP1" s="384"/>
      <c r="BQ1" s="1264"/>
      <c r="BR1" s="1034" t="s">
        <v>158</v>
      </c>
      <c r="BS1" s="1034"/>
      <c r="BT1" s="1034"/>
      <c r="BU1" s="384"/>
      <c r="BV1" s="1264"/>
      <c r="BW1" s="1034" t="s">
        <v>158</v>
      </c>
      <c r="BX1" s="1034"/>
      <c r="BY1" s="1034"/>
      <c r="BZ1" s="384"/>
      <c r="CA1" s="1319" t="s">
        <v>129</v>
      </c>
      <c r="CB1" s="1320"/>
      <c r="CC1" s="1321"/>
    </row>
    <row r="2" spans="1:85" ht="18" customHeight="1">
      <c r="A2" s="893"/>
      <c r="B2" s="769"/>
      <c r="C2" s="769"/>
      <c r="D2" s="1069"/>
      <c r="E2" s="920"/>
      <c r="F2" s="920"/>
      <c r="G2" s="920"/>
      <c r="H2" s="1197"/>
      <c r="I2" s="1069"/>
      <c r="J2" s="920"/>
      <c r="K2" s="920"/>
      <c r="L2" s="920"/>
      <c r="M2" s="1197"/>
      <c r="N2" s="1069"/>
      <c r="O2" s="920"/>
      <c r="P2" s="920"/>
      <c r="Q2" s="920"/>
      <c r="R2" s="380"/>
      <c r="S2" s="1069"/>
      <c r="T2" s="920"/>
      <c r="U2" s="920"/>
      <c r="V2" s="920"/>
      <c r="W2" s="380"/>
      <c r="X2" s="1069"/>
      <c r="Y2" s="920"/>
      <c r="Z2" s="920"/>
      <c r="AA2" s="920"/>
      <c r="AB2" s="380"/>
      <c r="AC2" s="1069"/>
      <c r="AD2" s="920"/>
      <c r="AE2" s="920"/>
      <c r="AF2" s="920"/>
      <c r="AG2" s="380"/>
      <c r="AH2" s="1069"/>
      <c r="AI2" s="920"/>
      <c r="AJ2" s="920"/>
      <c r="AK2" s="920"/>
      <c r="AL2" s="380"/>
      <c r="AM2" s="1069"/>
      <c r="AN2" s="920"/>
      <c r="AO2" s="920"/>
      <c r="AP2" s="920"/>
      <c r="AQ2" s="380"/>
      <c r="AR2" s="1069"/>
      <c r="AS2" s="920"/>
      <c r="AT2" s="920"/>
      <c r="AU2" s="920"/>
      <c r="AV2" s="380"/>
      <c r="AW2" s="1069"/>
      <c r="AX2" s="920"/>
      <c r="AY2" s="920"/>
      <c r="AZ2" s="920"/>
      <c r="BA2" s="380"/>
      <c r="BB2" s="1069"/>
      <c r="BC2" s="920"/>
      <c r="BD2" s="920"/>
      <c r="BE2" s="920"/>
      <c r="BF2" s="380"/>
      <c r="BG2" s="1069"/>
      <c r="BH2" s="920"/>
      <c r="BI2" s="920"/>
      <c r="BJ2" s="920"/>
      <c r="BK2" s="380"/>
      <c r="BL2" s="1039"/>
      <c r="BM2" s="1032"/>
      <c r="BN2" s="1032"/>
      <c r="BO2" s="1032"/>
      <c r="BP2" s="385"/>
      <c r="BQ2" s="1039"/>
      <c r="BR2" s="1032"/>
      <c r="BS2" s="1032"/>
      <c r="BT2" s="1032"/>
      <c r="BU2" s="385"/>
      <c r="BV2" s="1039"/>
      <c r="BW2" s="1032"/>
      <c r="BX2" s="1032"/>
      <c r="BY2" s="1032"/>
      <c r="BZ2" s="385"/>
      <c r="CA2" s="1108"/>
      <c r="CB2" s="1109"/>
      <c r="CC2" s="1322"/>
    </row>
    <row r="3" spans="1:85" ht="15.6" customHeight="1">
      <c r="A3" s="893"/>
      <c r="B3" s="769"/>
      <c r="C3" s="769"/>
      <c r="D3" s="40" t="s">
        <v>75</v>
      </c>
      <c r="E3" s="15">
        <f>施設設定!G10</f>
        <v>3.0200000000000001E-3</v>
      </c>
      <c r="F3" s="23" t="s">
        <v>73</v>
      </c>
      <c r="G3" s="23">
        <f>施設設定!G11</f>
        <v>9.4999999999999998E-3</v>
      </c>
      <c r="H3" s="1190" t="s">
        <v>163</v>
      </c>
      <c r="I3" s="40" t="s">
        <v>75</v>
      </c>
      <c r="J3" s="15">
        <f>施設設定!H10</f>
        <v>3.0200000000000001E-3</v>
      </c>
      <c r="K3" s="23" t="s">
        <v>73</v>
      </c>
      <c r="L3" s="23">
        <f>施設設定!H11</f>
        <v>9.4999999999999998E-3</v>
      </c>
      <c r="M3" s="1190" t="s">
        <v>163</v>
      </c>
      <c r="N3" s="40" t="s">
        <v>75</v>
      </c>
      <c r="O3" s="15">
        <f>施設設定!I10</f>
        <v>3.0200000000000001E-3</v>
      </c>
      <c r="P3" s="23" t="s">
        <v>73</v>
      </c>
      <c r="Q3" s="23">
        <f>施設設定!I11</f>
        <v>9.4999999999999998E-3</v>
      </c>
      <c r="R3" s="418"/>
      <c r="S3" s="40" t="s">
        <v>75</v>
      </c>
      <c r="T3" s="15">
        <f>施設設定!J10</f>
        <v>3.0200000000000001E-3</v>
      </c>
      <c r="U3" s="23" t="s">
        <v>73</v>
      </c>
      <c r="V3" s="23">
        <f>施設設定!J11</f>
        <v>9.4999999999999998E-3</v>
      </c>
      <c r="W3" s="418"/>
      <c r="X3" s="40" t="s">
        <v>75</v>
      </c>
      <c r="Y3" s="15">
        <f>施設設定!K10</f>
        <v>3.0200000000000001E-3</v>
      </c>
      <c r="Z3" s="23" t="s">
        <v>73</v>
      </c>
      <c r="AA3" s="23">
        <f>施設設定!K11</f>
        <v>9.4999999999999998E-3</v>
      </c>
      <c r="AB3" s="418"/>
      <c r="AC3" s="40" t="s">
        <v>75</v>
      </c>
      <c r="AD3" s="15">
        <f>施設設定!L10</f>
        <v>3.0200000000000001E-3</v>
      </c>
      <c r="AE3" s="23" t="s">
        <v>73</v>
      </c>
      <c r="AF3" s="23">
        <f>施設設定!L11</f>
        <v>9.4999999999999998E-3</v>
      </c>
      <c r="AG3" s="418"/>
      <c r="AH3" s="40" t="s">
        <v>75</v>
      </c>
      <c r="AI3" s="15">
        <f>施設設定!M10</f>
        <v>3.0200000000000001E-3</v>
      </c>
      <c r="AJ3" s="23" t="s">
        <v>73</v>
      </c>
      <c r="AK3" s="23">
        <f>施設設定!M11</f>
        <v>9.4999999999999998E-3</v>
      </c>
      <c r="AL3" s="418"/>
      <c r="AM3" s="40" t="s">
        <v>75</v>
      </c>
      <c r="AN3" s="15">
        <f>施設設定!N10</f>
        <v>0</v>
      </c>
      <c r="AO3" s="23" t="s">
        <v>73</v>
      </c>
      <c r="AP3" s="23">
        <f>施設設定!N11</f>
        <v>0</v>
      </c>
      <c r="AQ3" s="418"/>
      <c r="AR3" s="40" t="s">
        <v>75</v>
      </c>
      <c r="AS3" s="15">
        <f>施設設定!Q10</f>
        <v>0</v>
      </c>
      <c r="AT3" s="23" t="s">
        <v>73</v>
      </c>
      <c r="AU3" s="23">
        <f>施設設定!Q11</f>
        <v>0</v>
      </c>
      <c r="AV3" s="418"/>
      <c r="AW3" s="40" t="s">
        <v>75</v>
      </c>
      <c r="AX3" s="15">
        <f>施設設定!T10</f>
        <v>0</v>
      </c>
      <c r="AY3" s="23" t="s">
        <v>73</v>
      </c>
      <c r="AZ3" s="23">
        <f>施設設定!T11</f>
        <v>0</v>
      </c>
      <c r="BA3" s="418"/>
      <c r="BB3" s="40" t="s">
        <v>75</v>
      </c>
      <c r="BC3" s="15">
        <f>施設設定!U10</f>
        <v>0</v>
      </c>
      <c r="BD3" s="23" t="s">
        <v>73</v>
      </c>
      <c r="BE3" s="23">
        <f>施設設定!U11</f>
        <v>0</v>
      </c>
      <c r="BF3" s="418"/>
      <c r="BG3" s="40" t="s">
        <v>75</v>
      </c>
      <c r="BH3" s="15">
        <f>施設設定!W10</f>
        <v>0</v>
      </c>
      <c r="BI3" s="23" t="s">
        <v>73</v>
      </c>
      <c r="BJ3" s="23">
        <f>施設設定!W11</f>
        <v>0</v>
      </c>
      <c r="BK3" s="418"/>
      <c r="BL3" s="40" t="s">
        <v>75</v>
      </c>
      <c r="BM3" s="106"/>
      <c r="BN3" s="23" t="s">
        <v>73</v>
      </c>
      <c r="BO3" s="736"/>
      <c r="BP3" s="737"/>
      <c r="BQ3" s="40" t="s">
        <v>75</v>
      </c>
      <c r="BR3" s="106"/>
      <c r="BS3" s="23" t="s">
        <v>73</v>
      </c>
      <c r="BT3" s="736"/>
      <c r="BU3" s="737"/>
      <c r="BV3" s="40" t="s">
        <v>75</v>
      </c>
      <c r="BW3" s="106"/>
      <c r="BX3" s="23" t="s">
        <v>73</v>
      </c>
      <c r="BY3" s="736"/>
      <c r="BZ3" s="737"/>
      <c r="CA3" s="1108"/>
      <c r="CB3" s="1109"/>
      <c r="CC3" s="1322"/>
    </row>
    <row r="4" spans="1:85" ht="15.6" customHeight="1">
      <c r="A4" s="893"/>
      <c r="B4" s="769"/>
      <c r="C4" s="769"/>
      <c r="D4" s="41" t="s">
        <v>76</v>
      </c>
      <c r="E4" s="2">
        <f>施設設定!$G$14</f>
        <v>9.5100000000000004E-2</v>
      </c>
      <c r="F4" s="23" t="s">
        <v>74</v>
      </c>
      <c r="G4" s="23">
        <f>施設設定!G12</f>
        <v>4.7750000000000001E-2</v>
      </c>
      <c r="H4" s="1191"/>
      <c r="I4" s="41" t="s">
        <v>76</v>
      </c>
      <c r="J4" s="2">
        <f>施設設定!$G$14</f>
        <v>9.5100000000000004E-2</v>
      </c>
      <c r="K4" s="23" t="s">
        <v>74</v>
      </c>
      <c r="L4" s="23">
        <f>施設設定!H12</f>
        <v>4.7750000000000001E-2</v>
      </c>
      <c r="M4" s="1191"/>
      <c r="N4" s="41" t="s">
        <v>76</v>
      </c>
      <c r="O4" s="2">
        <f>施設設定!$G$14</f>
        <v>9.5100000000000004E-2</v>
      </c>
      <c r="P4" s="23" t="s">
        <v>74</v>
      </c>
      <c r="Q4" s="23">
        <f>施設設定!I12</f>
        <v>4.7750000000000001E-2</v>
      </c>
      <c r="R4" s="419"/>
      <c r="S4" s="41" t="s">
        <v>76</v>
      </c>
      <c r="T4" s="2">
        <f>施設設定!$G$14</f>
        <v>9.5100000000000004E-2</v>
      </c>
      <c r="U4" s="23" t="s">
        <v>74</v>
      </c>
      <c r="V4" s="23">
        <f>施設設定!J12</f>
        <v>4.7750000000000001E-2</v>
      </c>
      <c r="W4" s="419"/>
      <c r="X4" s="41" t="s">
        <v>76</v>
      </c>
      <c r="Y4" s="2">
        <f>施設設定!$G$14</f>
        <v>9.5100000000000004E-2</v>
      </c>
      <c r="Z4" s="23" t="s">
        <v>74</v>
      </c>
      <c r="AA4" s="23">
        <f>施設設定!K12</f>
        <v>4.7750000000000001E-2</v>
      </c>
      <c r="AB4" s="419"/>
      <c r="AC4" s="41" t="s">
        <v>76</v>
      </c>
      <c r="AD4" s="2">
        <f>施設設定!$G$14</f>
        <v>9.5100000000000004E-2</v>
      </c>
      <c r="AE4" s="23" t="s">
        <v>74</v>
      </c>
      <c r="AF4" s="23">
        <f>施設設定!L12</f>
        <v>4.7750000000000001E-2</v>
      </c>
      <c r="AG4" s="419"/>
      <c r="AH4" s="41" t="s">
        <v>76</v>
      </c>
      <c r="AI4" s="2">
        <f>施設設定!$G$14</f>
        <v>9.5100000000000004E-2</v>
      </c>
      <c r="AJ4" s="23" t="s">
        <v>74</v>
      </c>
      <c r="AK4" s="23">
        <f>施設設定!M12</f>
        <v>4.7750000000000001E-2</v>
      </c>
      <c r="AL4" s="419"/>
      <c r="AM4" s="41" t="s">
        <v>76</v>
      </c>
      <c r="AN4" s="2">
        <f>施設設定!$G$14</f>
        <v>9.5100000000000004E-2</v>
      </c>
      <c r="AO4" s="23" t="s">
        <v>74</v>
      </c>
      <c r="AP4" s="23">
        <f>施設設定!N12</f>
        <v>0</v>
      </c>
      <c r="AQ4" s="419"/>
      <c r="AR4" s="41" t="s">
        <v>76</v>
      </c>
      <c r="AS4" s="2">
        <f>施設設定!$G$14</f>
        <v>9.5100000000000004E-2</v>
      </c>
      <c r="AT4" s="23" t="s">
        <v>74</v>
      </c>
      <c r="AU4" s="23">
        <f>施設設定!Q12</f>
        <v>0</v>
      </c>
      <c r="AV4" s="419"/>
      <c r="AW4" s="41" t="s">
        <v>76</v>
      </c>
      <c r="AX4" s="2">
        <f>施設設定!$G$14</f>
        <v>9.5100000000000004E-2</v>
      </c>
      <c r="AY4" s="23" t="s">
        <v>74</v>
      </c>
      <c r="AZ4" s="23">
        <f>施設設定!T12</f>
        <v>0</v>
      </c>
      <c r="BA4" s="419"/>
      <c r="BB4" s="41" t="s">
        <v>76</v>
      </c>
      <c r="BC4" s="2">
        <f>施設設定!$G$14</f>
        <v>9.5100000000000004E-2</v>
      </c>
      <c r="BD4" s="23" t="s">
        <v>74</v>
      </c>
      <c r="BE4" s="23">
        <f>施設設定!U12</f>
        <v>0</v>
      </c>
      <c r="BF4" s="419"/>
      <c r="BG4" s="41" t="s">
        <v>76</v>
      </c>
      <c r="BH4" s="2">
        <f>施設設定!$G$14</f>
        <v>9.5100000000000004E-2</v>
      </c>
      <c r="BI4" s="23" t="s">
        <v>74</v>
      </c>
      <c r="BJ4" s="23">
        <f>施設設定!W12</f>
        <v>0</v>
      </c>
      <c r="BK4" s="419"/>
      <c r="BL4" s="41" t="s">
        <v>76</v>
      </c>
      <c r="BM4" s="2">
        <f>施設設定!$G$14</f>
        <v>9.5100000000000004E-2</v>
      </c>
      <c r="BN4" s="23" t="s">
        <v>74</v>
      </c>
      <c r="BO4" s="736"/>
      <c r="BP4" s="738"/>
      <c r="BQ4" s="41" t="s">
        <v>76</v>
      </c>
      <c r="BR4" s="2">
        <f>施設設定!$G$14</f>
        <v>9.5100000000000004E-2</v>
      </c>
      <c r="BS4" s="23" t="s">
        <v>74</v>
      </c>
      <c r="BT4" s="736"/>
      <c r="BU4" s="738"/>
      <c r="BV4" s="41" t="s">
        <v>76</v>
      </c>
      <c r="BW4" s="2">
        <f>施設設定!$G$14</f>
        <v>9.5100000000000004E-2</v>
      </c>
      <c r="BX4" s="23" t="s">
        <v>74</v>
      </c>
      <c r="BY4" s="736"/>
      <c r="BZ4" s="737"/>
      <c r="CA4" s="1108"/>
      <c r="CB4" s="1109"/>
      <c r="CC4" s="1322"/>
    </row>
    <row r="5" spans="1:85" ht="16.2" customHeight="1" thickBot="1">
      <c r="A5" s="1188"/>
      <c r="B5" s="1189"/>
      <c r="C5" s="1189"/>
      <c r="D5" s="42" t="s">
        <v>70</v>
      </c>
      <c r="E5" s="25">
        <f>施設設定!G13</f>
        <v>8.0000000000000002E-3</v>
      </c>
      <c r="F5" s="1036"/>
      <c r="G5" s="1037"/>
      <c r="H5" s="1192"/>
      <c r="I5" s="42" t="s">
        <v>70</v>
      </c>
      <c r="J5" s="25">
        <f>施設設定!H13</f>
        <v>8.0000000000000002E-3</v>
      </c>
      <c r="K5" s="1036"/>
      <c r="L5" s="1037"/>
      <c r="M5" s="1192"/>
      <c r="N5" s="42" t="s">
        <v>70</v>
      </c>
      <c r="O5" s="25">
        <f>施設設定!I13</f>
        <v>8.0000000000000002E-3</v>
      </c>
      <c r="P5" s="1036"/>
      <c r="Q5" s="1037"/>
      <c r="R5" s="383"/>
      <c r="S5" s="42" t="s">
        <v>70</v>
      </c>
      <c r="T5" s="25">
        <f>施設設定!J13</f>
        <v>8.0000000000000002E-3</v>
      </c>
      <c r="U5" s="1036"/>
      <c r="V5" s="1037"/>
      <c r="W5" s="383"/>
      <c r="X5" s="42" t="s">
        <v>70</v>
      </c>
      <c r="Y5" s="25">
        <f>施設設定!K13</f>
        <v>8.0000000000000002E-3</v>
      </c>
      <c r="Z5" s="1036"/>
      <c r="AA5" s="1037"/>
      <c r="AB5" s="383"/>
      <c r="AC5" s="42" t="s">
        <v>70</v>
      </c>
      <c r="AD5" s="25">
        <f>施設設定!L13</f>
        <v>8.0000000000000002E-3</v>
      </c>
      <c r="AE5" s="1036"/>
      <c r="AF5" s="1037"/>
      <c r="AG5" s="383"/>
      <c r="AH5" s="42" t="s">
        <v>70</v>
      </c>
      <c r="AI5" s="25">
        <f>施設設定!M13</f>
        <v>8.0000000000000002E-3</v>
      </c>
      <c r="AJ5" s="1036"/>
      <c r="AK5" s="1037"/>
      <c r="AL5" s="383"/>
      <c r="AM5" s="42" t="s">
        <v>70</v>
      </c>
      <c r="AN5" s="25">
        <f>施設設定!N13</f>
        <v>0</v>
      </c>
      <c r="AO5" s="1036"/>
      <c r="AP5" s="1037"/>
      <c r="AQ5" s="383"/>
      <c r="AR5" s="42" t="s">
        <v>70</v>
      </c>
      <c r="AS5" s="25">
        <f>施設設定!Q13</f>
        <v>0</v>
      </c>
      <c r="AT5" s="1036"/>
      <c r="AU5" s="1037"/>
      <c r="AV5" s="383"/>
      <c r="AW5" s="42" t="s">
        <v>70</v>
      </c>
      <c r="AX5" s="25">
        <f>施設設定!T13</f>
        <v>0</v>
      </c>
      <c r="AY5" s="1036"/>
      <c r="AZ5" s="1037"/>
      <c r="BA5" s="383"/>
      <c r="BB5" s="42" t="s">
        <v>70</v>
      </c>
      <c r="BC5" s="25">
        <f>施設設定!U13</f>
        <v>0</v>
      </c>
      <c r="BD5" s="1036"/>
      <c r="BE5" s="1037"/>
      <c r="BF5" s="383"/>
      <c r="BG5" s="42" t="s">
        <v>70</v>
      </c>
      <c r="BH5" s="25">
        <f>施設設定!W13</f>
        <v>0</v>
      </c>
      <c r="BI5" s="1036"/>
      <c r="BJ5" s="1037"/>
      <c r="BK5" s="383"/>
      <c r="BL5" s="42" t="s">
        <v>70</v>
      </c>
      <c r="BM5" s="367"/>
      <c r="BN5" s="1036"/>
      <c r="BO5" s="1037"/>
      <c r="BP5" s="382"/>
      <c r="BQ5" s="42" t="s">
        <v>70</v>
      </c>
      <c r="BR5" s="367"/>
      <c r="BS5" s="1036"/>
      <c r="BT5" s="1037"/>
      <c r="BU5" s="382"/>
      <c r="BV5" s="42" t="s">
        <v>70</v>
      </c>
      <c r="BW5" s="367"/>
      <c r="BX5" s="1036"/>
      <c r="BY5" s="1037"/>
      <c r="BZ5" s="587"/>
      <c r="CA5" s="1111"/>
      <c r="CB5" s="1112"/>
      <c r="CC5" s="1323"/>
    </row>
    <row r="6" spans="1:85" ht="34.799999999999997" customHeight="1" thickTop="1" thickBot="1">
      <c r="A6" s="492" t="s">
        <v>32</v>
      </c>
      <c r="B6" s="1185">
        <f>職員設定!B44</f>
        <v>1</v>
      </c>
      <c r="C6" s="1186"/>
      <c r="D6" s="43"/>
      <c r="E6" s="24" t="s">
        <v>4</v>
      </c>
      <c r="F6" s="24" t="s">
        <v>78</v>
      </c>
      <c r="G6" s="364" t="s">
        <v>51</v>
      </c>
      <c r="H6" s="364" t="s">
        <v>164</v>
      </c>
      <c r="I6" s="649"/>
      <c r="J6" s="650" t="s">
        <v>4</v>
      </c>
      <c r="K6" s="650" t="s">
        <v>78</v>
      </c>
      <c r="L6" s="651" t="s">
        <v>51</v>
      </c>
      <c r="M6" s="358" t="s">
        <v>164</v>
      </c>
      <c r="N6" s="623"/>
      <c r="O6" s="24" t="s">
        <v>4</v>
      </c>
      <c r="P6" s="24" t="s">
        <v>78</v>
      </c>
      <c r="Q6" s="143" t="s">
        <v>51</v>
      </c>
      <c r="R6" s="652" t="s">
        <v>225</v>
      </c>
      <c r="S6" s="649"/>
      <c r="T6" s="650" t="s">
        <v>4</v>
      </c>
      <c r="U6" s="650" t="s">
        <v>78</v>
      </c>
      <c r="V6" s="656" t="s">
        <v>51</v>
      </c>
      <c r="W6" s="657" t="s">
        <v>225</v>
      </c>
      <c r="X6" s="623"/>
      <c r="Y6" s="24" t="s">
        <v>4</v>
      </c>
      <c r="Z6" s="24" t="s">
        <v>78</v>
      </c>
      <c r="AA6" s="143" t="s">
        <v>51</v>
      </c>
      <c r="AB6" s="652" t="s">
        <v>225</v>
      </c>
      <c r="AC6" s="649"/>
      <c r="AD6" s="650" t="s">
        <v>4</v>
      </c>
      <c r="AE6" s="650" t="s">
        <v>78</v>
      </c>
      <c r="AF6" s="656" t="s">
        <v>51</v>
      </c>
      <c r="AG6" s="657" t="s">
        <v>225</v>
      </c>
      <c r="AH6" s="623"/>
      <c r="AI6" s="24" t="s">
        <v>4</v>
      </c>
      <c r="AJ6" s="24" t="s">
        <v>78</v>
      </c>
      <c r="AK6" s="143" t="s">
        <v>51</v>
      </c>
      <c r="AL6" s="652" t="s">
        <v>225</v>
      </c>
      <c r="AM6" s="649"/>
      <c r="AN6" s="650" t="s">
        <v>4</v>
      </c>
      <c r="AO6" s="650" t="s">
        <v>78</v>
      </c>
      <c r="AP6" s="656" t="s">
        <v>51</v>
      </c>
      <c r="AQ6" s="657" t="s">
        <v>225</v>
      </c>
      <c r="AR6" s="623"/>
      <c r="AS6" s="24" t="s">
        <v>4</v>
      </c>
      <c r="AT6" s="24" t="s">
        <v>78</v>
      </c>
      <c r="AU6" s="143" t="s">
        <v>51</v>
      </c>
      <c r="AV6" s="652" t="s">
        <v>225</v>
      </c>
      <c r="AW6" s="649"/>
      <c r="AX6" s="650" t="s">
        <v>4</v>
      </c>
      <c r="AY6" s="650" t="s">
        <v>78</v>
      </c>
      <c r="AZ6" s="656" t="s">
        <v>51</v>
      </c>
      <c r="BA6" s="657" t="s">
        <v>225</v>
      </c>
      <c r="BB6" s="623"/>
      <c r="BC6" s="24" t="s">
        <v>4</v>
      </c>
      <c r="BD6" s="24" t="s">
        <v>78</v>
      </c>
      <c r="BE6" s="143" t="s">
        <v>51</v>
      </c>
      <c r="BF6" s="652" t="s">
        <v>225</v>
      </c>
      <c r="BG6" s="649"/>
      <c r="BH6" s="650" t="s">
        <v>4</v>
      </c>
      <c r="BI6" s="650" t="s">
        <v>78</v>
      </c>
      <c r="BJ6" s="656" t="s">
        <v>51</v>
      </c>
      <c r="BK6" s="657" t="s">
        <v>225</v>
      </c>
      <c r="BL6" s="623"/>
      <c r="BM6" s="24" t="s">
        <v>4</v>
      </c>
      <c r="BN6" s="24" t="s">
        <v>78</v>
      </c>
      <c r="BO6" s="364" t="s">
        <v>51</v>
      </c>
      <c r="BP6" s="417" t="s">
        <v>225</v>
      </c>
      <c r="BQ6" s="43"/>
      <c r="BR6" s="24" t="s">
        <v>4</v>
      </c>
      <c r="BS6" s="24" t="s">
        <v>78</v>
      </c>
      <c r="BT6" s="364" t="s">
        <v>51</v>
      </c>
      <c r="BU6" s="417" t="s">
        <v>225</v>
      </c>
      <c r="BV6" s="43"/>
      <c r="BW6" s="24" t="s">
        <v>4</v>
      </c>
      <c r="BX6" s="24" t="s">
        <v>78</v>
      </c>
      <c r="BY6" s="364" t="s">
        <v>51</v>
      </c>
      <c r="BZ6" s="417" t="s">
        <v>225</v>
      </c>
      <c r="CA6" s="411" t="s">
        <v>0</v>
      </c>
      <c r="CB6" s="412" t="s">
        <v>157</v>
      </c>
      <c r="CC6" s="417" t="s">
        <v>225</v>
      </c>
    </row>
    <row r="7" spans="1:85" ht="18" customHeight="1">
      <c r="A7" s="1180" t="str">
        <f>職員設定!C44</f>
        <v>FF</v>
      </c>
      <c r="B7" s="1312" t="s">
        <v>109</v>
      </c>
      <c r="C7" s="1170" t="s">
        <v>2</v>
      </c>
      <c r="D7" s="44" t="s">
        <v>110</v>
      </c>
      <c r="E7" s="171">
        <v>12.75</v>
      </c>
      <c r="F7" s="1268">
        <f>職員設定!$D$44</f>
        <v>1</v>
      </c>
      <c r="G7" s="973">
        <f>E10*F7-H7</f>
        <v>2550</v>
      </c>
      <c r="H7" s="1275">
        <v>255</v>
      </c>
      <c r="I7" s="44" t="s">
        <v>110</v>
      </c>
      <c r="J7" s="171">
        <v>21.5</v>
      </c>
      <c r="K7" s="1268">
        <f>職員設定!$D$44</f>
        <v>1</v>
      </c>
      <c r="L7" s="973">
        <f>J10*K7-M7</f>
        <v>3200</v>
      </c>
      <c r="M7" s="1095">
        <v>410</v>
      </c>
      <c r="N7" s="335" t="s">
        <v>110</v>
      </c>
      <c r="O7" s="171">
        <v>54.33</v>
      </c>
      <c r="P7" s="1268">
        <f>職員設定!$D$44</f>
        <v>1</v>
      </c>
      <c r="Q7" s="973">
        <f>O10*P7-R7</f>
        <v>1909</v>
      </c>
      <c r="R7" s="1229">
        <f>ROUND(O7*P7*職員設定!$AC$44,0)</f>
        <v>1087</v>
      </c>
      <c r="S7" s="44" t="s">
        <v>110</v>
      </c>
      <c r="T7" s="171">
        <v>31.25</v>
      </c>
      <c r="U7" s="1268">
        <f>職員設定!$D$44</f>
        <v>1</v>
      </c>
      <c r="V7" s="973">
        <f>T10*U7-W7</f>
        <v>6250</v>
      </c>
      <c r="W7" s="970">
        <f>ROUND(T7*U7*職員設定!$AC$44,0)</f>
        <v>625</v>
      </c>
      <c r="X7" s="335" t="s">
        <v>110</v>
      </c>
      <c r="Y7" s="171">
        <v>18.75</v>
      </c>
      <c r="Z7" s="1268">
        <f>職員設定!$D$44</f>
        <v>1</v>
      </c>
      <c r="AA7" s="973">
        <f>Y10*Z7-AB7</f>
        <v>12710</v>
      </c>
      <c r="AB7" s="1229">
        <f>ROUND(Y7*Z7*職員設定!$AC$44,0)</f>
        <v>375</v>
      </c>
      <c r="AC7" s="44" t="s">
        <v>110</v>
      </c>
      <c r="AD7" s="171"/>
      <c r="AE7" s="1265">
        <f>職員設定!$D$44</f>
        <v>1</v>
      </c>
      <c r="AF7" s="973">
        <f>AD10*AE7-AG7</f>
        <v>0</v>
      </c>
      <c r="AG7" s="970">
        <f>ROUND(AD7*AE7*職員設定!$AC$44,0)</f>
        <v>0</v>
      </c>
      <c r="AH7" s="335" t="s">
        <v>110</v>
      </c>
      <c r="AI7" s="171"/>
      <c r="AJ7" s="1265">
        <f>職員設定!$D$44</f>
        <v>1</v>
      </c>
      <c r="AK7" s="973">
        <f>AI10*AJ7-AL7</f>
        <v>0</v>
      </c>
      <c r="AL7" s="1229">
        <f>ROUND(AI7*AJ7*職員設定!$AC$44,0)</f>
        <v>0</v>
      </c>
      <c r="AM7" s="44" t="s">
        <v>110</v>
      </c>
      <c r="AN7" s="171"/>
      <c r="AO7" s="1265">
        <f>職員設定!$D$44</f>
        <v>1</v>
      </c>
      <c r="AP7" s="973">
        <f>AN10*AO7-AQ7</f>
        <v>0</v>
      </c>
      <c r="AQ7" s="970">
        <f>ROUND(AN7*AO7*職員設定!$AC$44,0)</f>
        <v>0</v>
      </c>
      <c r="AR7" s="335" t="s">
        <v>110</v>
      </c>
      <c r="AS7" s="171"/>
      <c r="AT7" s="1265">
        <f>職員設定!$D$44</f>
        <v>1</v>
      </c>
      <c r="AU7" s="973">
        <f>AS10*AT7-AV7</f>
        <v>0</v>
      </c>
      <c r="AV7" s="1229">
        <f>ROUND(AS7*AT7*職員設定!$AC$44,0)</f>
        <v>0</v>
      </c>
      <c r="AW7" s="44" t="s">
        <v>110</v>
      </c>
      <c r="AX7" s="171"/>
      <c r="AY7" s="1265">
        <f>職員設定!$D$44</f>
        <v>1</v>
      </c>
      <c r="AZ7" s="973">
        <f>AX10*AY7-BA7</f>
        <v>0</v>
      </c>
      <c r="BA7" s="970">
        <f>ROUND(AX7*AY7*職員設定!$AC$44,0)</f>
        <v>0</v>
      </c>
      <c r="BB7" s="335" t="s">
        <v>110</v>
      </c>
      <c r="BC7" s="171"/>
      <c r="BD7" s="1265">
        <f>職員設定!$D$44</f>
        <v>1</v>
      </c>
      <c r="BE7" s="973">
        <f>BC10*BD7-BF7</f>
        <v>0</v>
      </c>
      <c r="BF7" s="1229">
        <f>ROUND(BC7*BD7*職員設定!$AC$44,0)</f>
        <v>0</v>
      </c>
      <c r="BG7" s="44" t="s">
        <v>110</v>
      </c>
      <c r="BH7" s="171"/>
      <c r="BI7" s="1265">
        <f>職員設定!$D$44</f>
        <v>1</v>
      </c>
      <c r="BJ7" s="973">
        <f>BH10*BI7-BK7</f>
        <v>0</v>
      </c>
      <c r="BK7" s="970">
        <f>ROUND(BH7*BI7*職員設定!$AC$44,0)</f>
        <v>0</v>
      </c>
      <c r="BL7" s="648"/>
      <c r="BM7" s="4"/>
      <c r="BN7" s="1265">
        <f>職員設定!$D$44</f>
        <v>1</v>
      </c>
      <c r="BO7" s="983"/>
      <c r="BP7" s="960"/>
      <c r="BQ7" s="47"/>
      <c r="BR7" s="4"/>
      <c r="BS7" s="1265">
        <f>職員設定!$D$44</f>
        <v>1</v>
      </c>
      <c r="BT7" s="983"/>
      <c r="BU7" s="960"/>
      <c r="BV7" s="47"/>
      <c r="BW7" s="4"/>
      <c r="BX7" s="1265">
        <f>職員設定!$D$44</f>
        <v>1</v>
      </c>
      <c r="BY7" s="983"/>
      <c r="BZ7" s="960"/>
      <c r="CA7" s="1003">
        <f>BJ7+BK7+BE7+BF7+AZ7+BA7+AU7+AV7+AP7+AQ7+AL7+AK7+AG7+AF7+AB7+AA7+W7+V7+R7+Q7+L7+G7</f>
        <v>28706</v>
      </c>
      <c r="CB7" s="1019">
        <f>M7+H7</f>
        <v>665</v>
      </c>
      <c r="CC7" s="1248">
        <f>BK7+BF7+BA7+AV7+AQ7+AL7+AG7+AB7+W7+R7</f>
        <v>2087</v>
      </c>
      <c r="CE7" t="s">
        <v>114</v>
      </c>
    </row>
    <row r="8" spans="1:85" ht="18" customHeight="1">
      <c r="A8" s="1180"/>
      <c r="B8" s="1296"/>
      <c r="C8" s="1140"/>
      <c r="D8" s="48" t="s">
        <v>38</v>
      </c>
      <c r="E8" s="33">
        <v>14280</v>
      </c>
      <c r="F8" s="1269"/>
      <c r="G8" s="974"/>
      <c r="H8" s="1272"/>
      <c r="I8" s="48" t="s">
        <v>38</v>
      </c>
      <c r="J8" s="33">
        <v>22960</v>
      </c>
      <c r="K8" s="1269"/>
      <c r="L8" s="974"/>
      <c r="M8" s="1103"/>
      <c r="N8" s="336" t="s">
        <v>38</v>
      </c>
      <c r="O8" s="33">
        <v>51893</v>
      </c>
      <c r="P8" s="1269"/>
      <c r="Q8" s="974"/>
      <c r="R8" s="1204"/>
      <c r="S8" s="48" t="s">
        <v>38</v>
      </c>
      <c r="T8" s="33">
        <v>35000</v>
      </c>
      <c r="U8" s="1269"/>
      <c r="V8" s="974"/>
      <c r="W8" s="971"/>
      <c r="X8" s="336" t="s">
        <v>38</v>
      </c>
      <c r="Y8" s="33">
        <v>29960</v>
      </c>
      <c r="Z8" s="1269"/>
      <c r="AA8" s="974"/>
      <c r="AB8" s="1204"/>
      <c r="AC8" s="48" t="s">
        <v>38</v>
      </c>
      <c r="AD8" s="33"/>
      <c r="AE8" s="1001"/>
      <c r="AF8" s="974"/>
      <c r="AG8" s="971"/>
      <c r="AH8" s="336" t="s">
        <v>38</v>
      </c>
      <c r="AI8" s="33"/>
      <c r="AJ8" s="1001"/>
      <c r="AK8" s="974"/>
      <c r="AL8" s="1204"/>
      <c r="AM8" s="48" t="s">
        <v>38</v>
      </c>
      <c r="AN8" s="33"/>
      <c r="AO8" s="1001"/>
      <c r="AP8" s="974"/>
      <c r="AQ8" s="971"/>
      <c r="AR8" s="336" t="s">
        <v>38</v>
      </c>
      <c r="AS8" s="33"/>
      <c r="AT8" s="1001"/>
      <c r="AU8" s="974"/>
      <c r="AV8" s="1204"/>
      <c r="AW8" s="48" t="s">
        <v>38</v>
      </c>
      <c r="AX8" s="33"/>
      <c r="AY8" s="1001"/>
      <c r="AZ8" s="974"/>
      <c r="BA8" s="971"/>
      <c r="BB8" s="336" t="s">
        <v>38</v>
      </c>
      <c r="BC8" s="33"/>
      <c r="BD8" s="1001"/>
      <c r="BE8" s="974"/>
      <c r="BF8" s="1204"/>
      <c r="BG8" s="48" t="s">
        <v>38</v>
      </c>
      <c r="BH8" s="33"/>
      <c r="BI8" s="1001"/>
      <c r="BJ8" s="974"/>
      <c r="BK8" s="971"/>
      <c r="BL8" s="658"/>
      <c r="BM8" s="80"/>
      <c r="BN8" s="1001"/>
      <c r="BO8" s="984"/>
      <c r="BP8" s="954"/>
      <c r="BQ8" s="301"/>
      <c r="BR8" s="80"/>
      <c r="BS8" s="1001"/>
      <c r="BT8" s="984"/>
      <c r="BU8" s="954"/>
      <c r="BV8" s="301"/>
      <c r="BW8" s="80"/>
      <c r="BX8" s="1001"/>
      <c r="BY8" s="984"/>
      <c r="BZ8" s="954"/>
      <c r="CA8" s="1080"/>
      <c r="CB8" s="1022"/>
      <c r="CC8" s="1243"/>
      <c r="CE8" t="s">
        <v>115</v>
      </c>
    </row>
    <row r="9" spans="1:85" ht="18" customHeight="1">
      <c r="A9" s="1180"/>
      <c r="B9" s="1296"/>
      <c r="C9" s="1140"/>
      <c r="D9" s="72" t="s">
        <v>112</v>
      </c>
      <c r="E9" s="28">
        <f>ROUND(E7*職員設定!$E$44,0)</f>
        <v>11475</v>
      </c>
      <c r="F9" s="1269"/>
      <c r="G9" s="974"/>
      <c r="H9" s="1272"/>
      <c r="I9" s="72" t="s">
        <v>112</v>
      </c>
      <c r="J9" s="28">
        <f>ROUND(J7*職員設定!$E$44,0)</f>
        <v>19350</v>
      </c>
      <c r="K9" s="1269"/>
      <c r="L9" s="974"/>
      <c r="M9" s="1103"/>
      <c r="N9" s="624" t="s">
        <v>112</v>
      </c>
      <c r="O9" s="28">
        <f>ROUND(O7*職員設定!$E$44,0)</f>
        <v>48897</v>
      </c>
      <c r="P9" s="1269"/>
      <c r="Q9" s="974"/>
      <c r="R9" s="1204"/>
      <c r="S9" s="72" t="s">
        <v>112</v>
      </c>
      <c r="T9" s="28">
        <f>ROUND(T7*職員設定!$E$44,0)</f>
        <v>28125</v>
      </c>
      <c r="U9" s="1269"/>
      <c r="V9" s="974"/>
      <c r="W9" s="971"/>
      <c r="X9" s="624" t="s">
        <v>112</v>
      </c>
      <c r="Y9" s="28">
        <f>ROUND(Y7*職員設定!$E$44,0)</f>
        <v>16875</v>
      </c>
      <c r="Z9" s="1269"/>
      <c r="AA9" s="974"/>
      <c r="AB9" s="1204"/>
      <c r="AC9" s="72" t="s">
        <v>112</v>
      </c>
      <c r="AD9" s="28">
        <f>ROUND(AD7*職員設定!$E$44,0)</f>
        <v>0</v>
      </c>
      <c r="AE9" s="1001"/>
      <c r="AF9" s="974"/>
      <c r="AG9" s="971"/>
      <c r="AH9" s="624" t="s">
        <v>112</v>
      </c>
      <c r="AI9" s="28">
        <f>ROUND(AI7*職員設定!$E$44,0)</f>
        <v>0</v>
      </c>
      <c r="AJ9" s="1001"/>
      <c r="AK9" s="974"/>
      <c r="AL9" s="1204"/>
      <c r="AM9" s="72" t="s">
        <v>112</v>
      </c>
      <c r="AN9" s="28">
        <f>ROUND(AN7*職員設定!$E$44,0)</f>
        <v>0</v>
      </c>
      <c r="AO9" s="1001"/>
      <c r="AP9" s="974"/>
      <c r="AQ9" s="971"/>
      <c r="AR9" s="624" t="s">
        <v>112</v>
      </c>
      <c r="AS9" s="28">
        <f>ROUND(AS7*職員設定!$E$44,0)</f>
        <v>0</v>
      </c>
      <c r="AT9" s="1001"/>
      <c r="AU9" s="974"/>
      <c r="AV9" s="1204"/>
      <c r="AW9" s="72" t="s">
        <v>112</v>
      </c>
      <c r="AX9" s="28">
        <f>ROUND(AX7*職員設定!$E$44,0)</f>
        <v>0</v>
      </c>
      <c r="AY9" s="1001"/>
      <c r="AZ9" s="974"/>
      <c r="BA9" s="971"/>
      <c r="BB9" s="624" t="s">
        <v>112</v>
      </c>
      <c r="BC9" s="28">
        <f>ROUND(BC7*職員設定!$E$44,0)</f>
        <v>0</v>
      </c>
      <c r="BD9" s="1001"/>
      <c r="BE9" s="974"/>
      <c r="BF9" s="1204"/>
      <c r="BG9" s="72" t="s">
        <v>112</v>
      </c>
      <c r="BH9" s="28">
        <f>ROUND(BH7*職員設定!$E$44,0)</f>
        <v>0</v>
      </c>
      <c r="BI9" s="1001"/>
      <c r="BJ9" s="974"/>
      <c r="BK9" s="971"/>
      <c r="BL9" s="626"/>
      <c r="BM9" s="28"/>
      <c r="BN9" s="1001"/>
      <c r="BO9" s="984"/>
      <c r="BP9" s="954"/>
      <c r="BQ9" s="45"/>
      <c r="BR9" s="28"/>
      <c r="BS9" s="1001"/>
      <c r="BT9" s="984"/>
      <c r="BU9" s="954"/>
      <c r="BV9" s="45"/>
      <c r="BW9" s="28"/>
      <c r="BX9" s="1001"/>
      <c r="BY9" s="984"/>
      <c r="BZ9" s="954"/>
      <c r="CA9" s="1080"/>
      <c r="CB9" s="1022"/>
      <c r="CC9" s="1243"/>
    </row>
    <row r="10" spans="1:85" s="5" customFormat="1" ht="18" customHeight="1" thickBot="1">
      <c r="A10" s="1180"/>
      <c r="B10" s="1296"/>
      <c r="C10" s="1141"/>
      <c r="D10" s="50" t="s">
        <v>113</v>
      </c>
      <c r="E10" s="18">
        <f>E8-E9</f>
        <v>2805</v>
      </c>
      <c r="F10" s="1269"/>
      <c r="G10" s="975"/>
      <c r="H10" s="1273"/>
      <c r="I10" s="50" t="s">
        <v>113</v>
      </c>
      <c r="J10" s="18">
        <f>J8-J9</f>
        <v>3610</v>
      </c>
      <c r="K10" s="1269"/>
      <c r="L10" s="975"/>
      <c r="M10" s="1104"/>
      <c r="N10" s="625" t="s">
        <v>113</v>
      </c>
      <c r="O10" s="18">
        <f>O8-O9</f>
        <v>2996</v>
      </c>
      <c r="P10" s="1269"/>
      <c r="Q10" s="975"/>
      <c r="R10" s="1205"/>
      <c r="S10" s="50" t="s">
        <v>113</v>
      </c>
      <c r="T10" s="18">
        <f>T8-T9</f>
        <v>6875</v>
      </c>
      <c r="U10" s="1269"/>
      <c r="V10" s="975"/>
      <c r="W10" s="972"/>
      <c r="X10" s="625" t="s">
        <v>113</v>
      </c>
      <c r="Y10" s="18">
        <f>Y8-Y9</f>
        <v>13085</v>
      </c>
      <c r="Z10" s="1269"/>
      <c r="AA10" s="975"/>
      <c r="AB10" s="1205"/>
      <c r="AC10" s="50" t="s">
        <v>113</v>
      </c>
      <c r="AD10" s="18">
        <f>AD8-AD9</f>
        <v>0</v>
      </c>
      <c r="AE10" s="1001"/>
      <c r="AF10" s="975"/>
      <c r="AG10" s="972"/>
      <c r="AH10" s="625" t="s">
        <v>113</v>
      </c>
      <c r="AI10" s="18">
        <f>AI8-AI9</f>
        <v>0</v>
      </c>
      <c r="AJ10" s="1001"/>
      <c r="AK10" s="975"/>
      <c r="AL10" s="1205"/>
      <c r="AM10" s="50" t="s">
        <v>113</v>
      </c>
      <c r="AN10" s="18">
        <f>AN8-AN9</f>
        <v>0</v>
      </c>
      <c r="AO10" s="1001"/>
      <c r="AP10" s="975"/>
      <c r="AQ10" s="972"/>
      <c r="AR10" s="625" t="s">
        <v>113</v>
      </c>
      <c r="AS10" s="18">
        <f>AS8-AS9</f>
        <v>0</v>
      </c>
      <c r="AT10" s="1001"/>
      <c r="AU10" s="975"/>
      <c r="AV10" s="1205"/>
      <c r="AW10" s="50" t="s">
        <v>113</v>
      </c>
      <c r="AX10" s="18">
        <f>AX8-AX9</f>
        <v>0</v>
      </c>
      <c r="AY10" s="1001"/>
      <c r="AZ10" s="975"/>
      <c r="BA10" s="972"/>
      <c r="BB10" s="625" t="s">
        <v>113</v>
      </c>
      <c r="BC10" s="18">
        <f>BC8-BC9</f>
        <v>0</v>
      </c>
      <c r="BD10" s="1001"/>
      <c r="BE10" s="975"/>
      <c r="BF10" s="1205"/>
      <c r="BG10" s="50" t="s">
        <v>113</v>
      </c>
      <c r="BH10" s="18">
        <f>BH8-BH9</f>
        <v>0</v>
      </c>
      <c r="BI10" s="1001"/>
      <c r="BJ10" s="975"/>
      <c r="BK10" s="972"/>
      <c r="BL10" s="659"/>
      <c r="BM10" s="78"/>
      <c r="BN10" s="1001"/>
      <c r="BO10" s="985"/>
      <c r="BP10" s="955"/>
      <c r="BQ10" s="81"/>
      <c r="BR10" s="78"/>
      <c r="BS10" s="1001"/>
      <c r="BT10" s="985"/>
      <c r="BU10" s="955"/>
      <c r="BV10" s="81"/>
      <c r="BW10" s="78"/>
      <c r="BX10" s="1001"/>
      <c r="BY10" s="985"/>
      <c r="BZ10" s="955"/>
      <c r="CA10" s="1081"/>
      <c r="CB10" s="1023"/>
      <c r="CC10" s="1244"/>
      <c r="CF10"/>
      <c r="CG10"/>
    </row>
    <row r="11" spans="1:85" s="5" customFormat="1" ht="18" customHeight="1">
      <c r="A11" s="1180"/>
      <c r="B11" s="1296"/>
      <c r="C11" s="1293" t="str">
        <f>"時間当たりの手当("&amp;職員設定!$F$43&amp;"等)"</f>
        <v>時間当たりの手当(資格手当等)</v>
      </c>
      <c r="D11" s="75" t="s">
        <v>110</v>
      </c>
      <c r="E11" s="172">
        <f>E7</f>
        <v>12.75</v>
      </c>
      <c r="F11" s="1269"/>
      <c r="G11" s="973">
        <f>E14*F7-H11</f>
        <v>0</v>
      </c>
      <c r="H11" s="1275"/>
      <c r="I11" s="75" t="s">
        <v>110</v>
      </c>
      <c r="J11" s="172">
        <f>J7</f>
        <v>21.5</v>
      </c>
      <c r="K11" s="1269"/>
      <c r="L11" s="973">
        <f>J14*K7-M11</f>
        <v>0</v>
      </c>
      <c r="M11" s="1095"/>
      <c r="N11" s="338" t="s">
        <v>110</v>
      </c>
      <c r="O11" s="172">
        <f>O7</f>
        <v>54.33</v>
      </c>
      <c r="P11" s="1269"/>
      <c r="Q11" s="973">
        <f>O14*P7-R11</f>
        <v>0</v>
      </c>
      <c r="R11" s="983"/>
      <c r="S11" s="75" t="s">
        <v>110</v>
      </c>
      <c r="T11" s="172">
        <f>T7</f>
        <v>31.25</v>
      </c>
      <c r="U11" s="1269"/>
      <c r="V11" s="973">
        <f>T14*U7-W11</f>
        <v>0</v>
      </c>
      <c r="W11" s="960"/>
      <c r="X11" s="338" t="s">
        <v>110</v>
      </c>
      <c r="Y11" s="172">
        <f>Y7</f>
        <v>18.75</v>
      </c>
      <c r="Z11" s="1269"/>
      <c r="AA11" s="973">
        <f>Y14*Z7-AB11</f>
        <v>0</v>
      </c>
      <c r="AB11" s="983"/>
      <c r="AC11" s="75" t="s">
        <v>110</v>
      </c>
      <c r="AD11" s="172">
        <f>AD7</f>
        <v>0</v>
      </c>
      <c r="AE11" s="1001"/>
      <c r="AF11" s="973">
        <f>AD14*AE7-AG11</f>
        <v>0</v>
      </c>
      <c r="AG11" s="960"/>
      <c r="AH11" s="338" t="s">
        <v>110</v>
      </c>
      <c r="AI11" s="172">
        <f>AI7</f>
        <v>0</v>
      </c>
      <c r="AJ11" s="1001"/>
      <c r="AK11" s="973">
        <f>AI14*AJ7-AL11</f>
        <v>0</v>
      </c>
      <c r="AL11" s="983"/>
      <c r="AM11" s="75" t="s">
        <v>110</v>
      </c>
      <c r="AN11" s="172">
        <f>AN7</f>
        <v>0</v>
      </c>
      <c r="AO11" s="1001"/>
      <c r="AP11" s="973">
        <f>AN14*AO7-AQ11</f>
        <v>0</v>
      </c>
      <c r="AQ11" s="960"/>
      <c r="AR11" s="338" t="s">
        <v>110</v>
      </c>
      <c r="AS11" s="172">
        <f>AS7</f>
        <v>0</v>
      </c>
      <c r="AT11" s="1001"/>
      <c r="AU11" s="973">
        <f>AS14*AT7-AV11</f>
        <v>0</v>
      </c>
      <c r="AV11" s="983"/>
      <c r="AW11" s="75" t="s">
        <v>110</v>
      </c>
      <c r="AX11" s="172">
        <f>AX7</f>
        <v>0</v>
      </c>
      <c r="AY11" s="1001"/>
      <c r="AZ11" s="973">
        <f>AX14*AY7-BA11</f>
        <v>0</v>
      </c>
      <c r="BA11" s="960"/>
      <c r="BB11" s="338" t="s">
        <v>110</v>
      </c>
      <c r="BC11" s="172">
        <f>BC7</f>
        <v>0</v>
      </c>
      <c r="BD11" s="1001"/>
      <c r="BE11" s="973">
        <f>BC14*BD7-BF11</f>
        <v>0</v>
      </c>
      <c r="BF11" s="983"/>
      <c r="BG11" s="75" t="s">
        <v>110</v>
      </c>
      <c r="BH11" s="172">
        <f>BH7</f>
        <v>0</v>
      </c>
      <c r="BI11" s="1001"/>
      <c r="BJ11" s="973">
        <f>BH14*BI7-BK11</f>
        <v>0</v>
      </c>
      <c r="BK11" s="960"/>
      <c r="BL11" s="338"/>
      <c r="BM11" s="76"/>
      <c r="BN11" s="1001"/>
      <c r="BO11" s="983"/>
      <c r="BP11" s="960"/>
      <c r="BQ11" s="75"/>
      <c r="BR11" s="76"/>
      <c r="BS11" s="1001"/>
      <c r="BT11" s="983"/>
      <c r="BU11" s="960"/>
      <c r="BV11" s="75"/>
      <c r="BW11" s="76"/>
      <c r="BX11" s="1001"/>
      <c r="BY11" s="983"/>
      <c r="BZ11" s="960"/>
      <c r="CA11" s="1003">
        <f>BJ11+BE11+AZ11+AU11+AP11+AK11+AF11+AA11+V11+Q11+L11+G11</f>
        <v>0</v>
      </c>
      <c r="CB11" s="1019">
        <f>M11+H11</f>
        <v>0</v>
      </c>
      <c r="CC11" s="1245"/>
    </row>
    <row r="12" spans="1:85" s="5" customFormat="1" ht="18" customHeight="1">
      <c r="A12" s="1180"/>
      <c r="B12" s="1296"/>
      <c r="C12" s="1294"/>
      <c r="D12" s="48" t="s">
        <v>38</v>
      </c>
      <c r="E12" s="33"/>
      <c r="F12" s="1269"/>
      <c r="G12" s="1066"/>
      <c r="H12" s="1272"/>
      <c r="I12" s="48" t="s">
        <v>38</v>
      </c>
      <c r="J12" s="33"/>
      <c r="K12" s="1269"/>
      <c r="L12" s="1066"/>
      <c r="M12" s="1103"/>
      <c r="N12" s="336" t="s">
        <v>38</v>
      </c>
      <c r="O12" s="33"/>
      <c r="P12" s="1269"/>
      <c r="Q12" s="1066"/>
      <c r="R12" s="1206"/>
      <c r="S12" s="48" t="s">
        <v>38</v>
      </c>
      <c r="T12" s="33"/>
      <c r="U12" s="1269"/>
      <c r="V12" s="1066"/>
      <c r="W12" s="954"/>
      <c r="X12" s="336" t="s">
        <v>38</v>
      </c>
      <c r="Y12" s="33"/>
      <c r="Z12" s="1269"/>
      <c r="AA12" s="1066"/>
      <c r="AB12" s="1206"/>
      <c r="AC12" s="48" t="s">
        <v>38</v>
      </c>
      <c r="AD12" s="33"/>
      <c r="AE12" s="1001"/>
      <c r="AF12" s="1066"/>
      <c r="AG12" s="954"/>
      <c r="AH12" s="336" t="s">
        <v>38</v>
      </c>
      <c r="AI12" s="33"/>
      <c r="AJ12" s="1001"/>
      <c r="AK12" s="1066"/>
      <c r="AL12" s="1206"/>
      <c r="AM12" s="48" t="s">
        <v>38</v>
      </c>
      <c r="AN12" s="33"/>
      <c r="AO12" s="1001"/>
      <c r="AP12" s="1066"/>
      <c r="AQ12" s="954"/>
      <c r="AR12" s="336" t="s">
        <v>38</v>
      </c>
      <c r="AS12" s="33"/>
      <c r="AT12" s="1001"/>
      <c r="AU12" s="1066"/>
      <c r="AV12" s="1206"/>
      <c r="AW12" s="48" t="s">
        <v>38</v>
      </c>
      <c r="AX12" s="33"/>
      <c r="AY12" s="1001"/>
      <c r="AZ12" s="1066"/>
      <c r="BA12" s="954"/>
      <c r="BB12" s="336" t="s">
        <v>38</v>
      </c>
      <c r="BC12" s="33"/>
      <c r="BD12" s="1001"/>
      <c r="BE12" s="1066"/>
      <c r="BF12" s="1206"/>
      <c r="BG12" s="48" t="s">
        <v>38</v>
      </c>
      <c r="BH12" s="33"/>
      <c r="BI12" s="1001"/>
      <c r="BJ12" s="1066"/>
      <c r="BK12" s="954"/>
      <c r="BL12" s="339"/>
      <c r="BM12" s="80"/>
      <c r="BN12" s="1001"/>
      <c r="BO12" s="977"/>
      <c r="BP12" s="954"/>
      <c r="BQ12" s="79"/>
      <c r="BR12" s="80"/>
      <c r="BS12" s="1001"/>
      <c r="BT12" s="977"/>
      <c r="BU12" s="954"/>
      <c r="BV12" s="79"/>
      <c r="BW12" s="80"/>
      <c r="BX12" s="1001"/>
      <c r="BY12" s="977"/>
      <c r="BZ12" s="954"/>
      <c r="CA12" s="1080"/>
      <c r="CB12" s="1022"/>
      <c r="CC12" s="1246"/>
    </row>
    <row r="13" spans="1:85" s="5" customFormat="1" ht="18" customHeight="1">
      <c r="A13" s="1180"/>
      <c r="B13" s="1296"/>
      <c r="C13" s="1294"/>
      <c r="D13" s="72" t="s">
        <v>44</v>
      </c>
      <c r="E13" s="28">
        <f>ROUND(E7*(職員設定!$F$44+職員設定!$G$44+職員設定!$H$44+職員設定!$I$44),0)</f>
        <v>0</v>
      </c>
      <c r="F13" s="1269"/>
      <c r="G13" s="1066"/>
      <c r="H13" s="1272"/>
      <c r="I13" s="72" t="s">
        <v>44</v>
      </c>
      <c r="J13" s="28">
        <f>ROUND(J7*(職員設定!$F$44+職員設定!$G$44+職員設定!$H$44+職員設定!$I$44),0)</f>
        <v>0</v>
      </c>
      <c r="K13" s="1269"/>
      <c r="L13" s="1066"/>
      <c r="M13" s="1103"/>
      <c r="N13" s="624" t="s">
        <v>44</v>
      </c>
      <c r="O13" s="28">
        <f>ROUND(O7*(職員設定!$F$44+職員設定!$G$44+職員設定!$H$44+職員設定!$I$44),0)</f>
        <v>0</v>
      </c>
      <c r="P13" s="1269"/>
      <c r="Q13" s="1066"/>
      <c r="R13" s="1206"/>
      <c r="S13" s="72" t="s">
        <v>44</v>
      </c>
      <c r="T13" s="28">
        <f>ROUND(T7*(職員設定!$F$44+職員設定!$G$44+職員設定!$H$44+職員設定!$I$44),0)</f>
        <v>0</v>
      </c>
      <c r="U13" s="1269"/>
      <c r="V13" s="1066"/>
      <c r="W13" s="954"/>
      <c r="X13" s="624" t="s">
        <v>44</v>
      </c>
      <c r="Y13" s="28">
        <f>ROUND(Y7*(職員設定!$F$44+職員設定!$G$44+職員設定!$H$44+職員設定!$I$44),0)</f>
        <v>0</v>
      </c>
      <c r="Z13" s="1269"/>
      <c r="AA13" s="1066"/>
      <c r="AB13" s="1206"/>
      <c r="AC13" s="72" t="s">
        <v>44</v>
      </c>
      <c r="AD13" s="28">
        <f>ROUND(AD7*(職員設定!$F$44+職員設定!$G$44+職員設定!$H$44+職員設定!$I$44),0)</f>
        <v>0</v>
      </c>
      <c r="AE13" s="1001"/>
      <c r="AF13" s="1066"/>
      <c r="AG13" s="954"/>
      <c r="AH13" s="624" t="s">
        <v>44</v>
      </c>
      <c r="AI13" s="28">
        <f>ROUND(AI7*(職員設定!$F$44+職員設定!$G$44+職員設定!$H$44+職員設定!$I$44),0)</f>
        <v>0</v>
      </c>
      <c r="AJ13" s="1001"/>
      <c r="AK13" s="1066"/>
      <c r="AL13" s="1206"/>
      <c r="AM13" s="72" t="s">
        <v>44</v>
      </c>
      <c r="AN13" s="28">
        <f>ROUND(AN7*(職員設定!$F$44+職員設定!$G$44+職員設定!$H$44+職員設定!$I$44),0)</f>
        <v>0</v>
      </c>
      <c r="AO13" s="1001"/>
      <c r="AP13" s="1066"/>
      <c r="AQ13" s="954"/>
      <c r="AR13" s="624" t="s">
        <v>44</v>
      </c>
      <c r="AS13" s="28">
        <f>ROUND(AS7*(職員設定!$F$44+職員設定!$G$44+職員設定!$H$44+職員設定!$I$44),0)</f>
        <v>0</v>
      </c>
      <c r="AT13" s="1001"/>
      <c r="AU13" s="1066"/>
      <c r="AV13" s="1206"/>
      <c r="AW13" s="72" t="s">
        <v>44</v>
      </c>
      <c r="AX13" s="28">
        <f>ROUND(AX7*(職員設定!$F$44+職員設定!$G$44+職員設定!$H$44+職員設定!$I$44),0)</f>
        <v>0</v>
      </c>
      <c r="AY13" s="1001"/>
      <c r="AZ13" s="1066"/>
      <c r="BA13" s="954"/>
      <c r="BB13" s="624" t="s">
        <v>44</v>
      </c>
      <c r="BC13" s="28">
        <f>ROUND(BC7*(職員設定!$F$44+職員設定!$G$44+職員設定!$H$44+職員設定!$I$44),0)</f>
        <v>0</v>
      </c>
      <c r="BD13" s="1001"/>
      <c r="BE13" s="1066"/>
      <c r="BF13" s="1206"/>
      <c r="BG13" s="72" t="s">
        <v>44</v>
      </c>
      <c r="BH13" s="28">
        <f>ROUND(BH7*(職員設定!$F$44+職員設定!$G$44+職員設定!$H$44+職員設定!$I$44),0)</f>
        <v>0</v>
      </c>
      <c r="BI13" s="1001"/>
      <c r="BJ13" s="1066"/>
      <c r="BK13" s="954"/>
      <c r="BL13" s="624"/>
      <c r="BM13" s="28"/>
      <c r="BN13" s="1001"/>
      <c r="BO13" s="977"/>
      <c r="BP13" s="954"/>
      <c r="BQ13" s="72"/>
      <c r="BR13" s="28"/>
      <c r="BS13" s="1001"/>
      <c r="BT13" s="977"/>
      <c r="BU13" s="954"/>
      <c r="BV13" s="72"/>
      <c r="BW13" s="28"/>
      <c r="BX13" s="1001"/>
      <c r="BY13" s="977"/>
      <c r="BZ13" s="954"/>
      <c r="CA13" s="1080"/>
      <c r="CB13" s="1022"/>
      <c r="CC13" s="1246"/>
    </row>
    <row r="14" spans="1:85" s="5" customFormat="1" ht="18" customHeight="1" thickBot="1">
      <c r="A14" s="1180"/>
      <c r="B14" s="1296"/>
      <c r="C14" s="1294"/>
      <c r="D14" s="50" t="s">
        <v>88</v>
      </c>
      <c r="E14" s="18">
        <f>E12-E13</f>
        <v>0</v>
      </c>
      <c r="F14" s="1269"/>
      <c r="G14" s="1067"/>
      <c r="H14" s="1273"/>
      <c r="I14" s="50" t="s">
        <v>88</v>
      </c>
      <c r="J14" s="18">
        <f>J12-J13</f>
        <v>0</v>
      </c>
      <c r="K14" s="1269"/>
      <c r="L14" s="1067"/>
      <c r="M14" s="1104"/>
      <c r="N14" s="625" t="s">
        <v>88</v>
      </c>
      <c r="O14" s="18">
        <f>O12-O13</f>
        <v>0</v>
      </c>
      <c r="P14" s="1269"/>
      <c r="Q14" s="1067"/>
      <c r="R14" s="1207"/>
      <c r="S14" s="50" t="s">
        <v>88</v>
      </c>
      <c r="T14" s="18">
        <f>T12-T13</f>
        <v>0</v>
      </c>
      <c r="U14" s="1269"/>
      <c r="V14" s="1067"/>
      <c r="W14" s="955"/>
      <c r="X14" s="625" t="s">
        <v>88</v>
      </c>
      <c r="Y14" s="18">
        <f>Y12-Y13</f>
        <v>0</v>
      </c>
      <c r="Z14" s="1269"/>
      <c r="AA14" s="1067"/>
      <c r="AB14" s="1207"/>
      <c r="AC14" s="50" t="s">
        <v>88</v>
      </c>
      <c r="AD14" s="18">
        <f>AD12-AD13</f>
        <v>0</v>
      </c>
      <c r="AE14" s="1001"/>
      <c r="AF14" s="1067"/>
      <c r="AG14" s="955"/>
      <c r="AH14" s="625" t="s">
        <v>88</v>
      </c>
      <c r="AI14" s="18">
        <f>AI12-AI13</f>
        <v>0</v>
      </c>
      <c r="AJ14" s="1001"/>
      <c r="AK14" s="1067"/>
      <c r="AL14" s="1207"/>
      <c r="AM14" s="50" t="s">
        <v>88</v>
      </c>
      <c r="AN14" s="18">
        <f>AN12-AN13</f>
        <v>0</v>
      </c>
      <c r="AO14" s="1001"/>
      <c r="AP14" s="1067"/>
      <c r="AQ14" s="955"/>
      <c r="AR14" s="625" t="s">
        <v>88</v>
      </c>
      <c r="AS14" s="18">
        <f>AS12-AS13</f>
        <v>0</v>
      </c>
      <c r="AT14" s="1001"/>
      <c r="AU14" s="1067"/>
      <c r="AV14" s="1207"/>
      <c r="AW14" s="50" t="s">
        <v>88</v>
      </c>
      <c r="AX14" s="18">
        <f>AX12-AX13</f>
        <v>0</v>
      </c>
      <c r="AY14" s="1001"/>
      <c r="AZ14" s="1067"/>
      <c r="BA14" s="955"/>
      <c r="BB14" s="625" t="s">
        <v>88</v>
      </c>
      <c r="BC14" s="18">
        <f>BC12-BC13</f>
        <v>0</v>
      </c>
      <c r="BD14" s="1001"/>
      <c r="BE14" s="1067"/>
      <c r="BF14" s="1207"/>
      <c r="BG14" s="50" t="s">
        <v>88</v>
      </c>
      <c r="BH14" s="18">
        <f>BH12-BH13</f>
        <v>0</v>
      </c>
      <c r="BI14" s="1001"/>
      <c r="BJ14" s="1067"/>
      <c r="BK14" s="955"/>
      <c r="BL14" s="659"/>
      <c r="BM14" s="78"/>
      <c r="BN14" s="1001"/>
      <c r="BO14" s="978"/>
      <c r="BP14" s="955"/>
      <c r="BQ14" s="81"/>
      <c r="BR14" s="78"/>
      <c r="BS14" s="1001"/>
      <c r="BT14" s="978"/>
      <c r="BU14" s="955"/>
      <c r="BV14" s="81"/>
      <c r="BW14" s="78"/>
      <c r="BX14" s="1001"/>
      <c r="BY14" s="978"/>
      <c r="BZ14" s="955"/>
      <c r="CA14" s="1081"/>
      <c r="CB14" s="1023"/>
      <c r="CC14" s="1247"/>
    </row>
    <row r="15" spans="1:85" s="5" customFormat="1" ht="18" customHeight="1">
      <c r="A15" s="1180"/>
      <c r="B15" s="1296"/>
      <c r="C15" s="1293" t="str">
        <f>"定額手当("&amp;職員設定!$J$43&amp;"等)"</f>
        <v>定額手当(等)</v>
      </c>
      <c r="D15" s="48" t="s">
        <v>38</v>
      </c>
      <c r="E15" s="33"/>
      <c r="F15" s="1269"/>
      <c r="G15" s="1215">
        <f>E17*F7-H15</f>
        <v>0</v>
      </c>
      <c r="H15" s="1274"/>
      <c r="I15" s="48" t="s">
        <v>38</v>
      </c>
      <c r="J15" s="33"/>
      <c r="K15" s="1269"/>
      <c r="L15" s="1215">
        <f>J17*K7-M15</f>
        <v>0</v>
      </c>
      <c r="M15" s="1307"/>
      <c r="N15" s="336" t="s">
        <v>38</v>
      </c>
      <c r="O15" s="33"/>
      <c r="P15" s="1269"/>
      <c r="Q15" s="1215">
        <f>O17*P7-R15</f>
        <v>0</v>
      </c>
      <c r="R15" s="1208">
        <f>ROUND(IF(O7="",0,$M$15),0)</f>
        <v>0</v>
      </c>
      <c r="S15" s="48" t="s">
        <v>38</v>
      </c>
      <c r="T15" s="33"/>
      <c r="U15" s="1269"/>
      <c r="V15" s="1215">
        <f>T17*U7-W15</f>
        <v>0</v>
      </c>
      <c r="W15" s="1201">
        <f>ROUND(IF(T7="",0,$M$15),0)</f>
        <v>0</v>
      </c>
      <c r="X15" s="336" t="s">
        <v>38</v>
      </c>
      <c r="Y15" s="33"/>
      <c r="Z15" s="1269"/>
      <c r="AA15" s="1215">
        <f>Y17*Z7-AB15</f>
        <v>0</v>
      </c>
      <c r="AB15" s="1208">
        <f>ROUND(IF(Y7="",0,$M$15),0)</f>
        <v>0</v>
      </c>
      <c r="AC15" s="48" t="s">
        <v>38</v>
      </c>
      <c r="AD15" s="33"/>
      <c r="AE15" s="1001"/>
      <c r="AF15" s="1215">
        <f>AD17*AE7-AG15</f>
        <v>0</v>
      </c>
      <c r="AG15" s="1201">
        <f>ROUND(IF(AD7="",0,$M$15),0)</f>
        <v>0</v>
      </c>
      <c r="AH15" s="336" t="s">
        <v>38</v>
      </c>
      <c r="AI15" s="33"/>
      <c r="AJ15" s="1001"/>
      <c r="AK15" s="1215">
        <f>AI17*AJ7-AL15</f>
        <v>0</v>
      </c>
      <c r="AL15" s="1208">
        <f>ROUND(IF(AI7="",0,$M$15),0)</f>
        <v>0</v>
      </c>
      <c r="AM15" s="48" t="s">
        <v>38</v>
      </c>
      <c r="AN15" s="33"/>
      <c r="AO15" s="1001"/>
      <c r="AP15" s="1215">
        <f>AN17*AO7-AQ15</f>
        <v>0</v>
      </c>
      <c r="AQ15" s="1201">
        <f>ROUND(IF(AN7="",0,$M$15),0)</f>
        <v>0</v>
      </c>
      <c r="AR15" s="336" t="s">
        <v>38</v>
      </c>
      <c r="AS15" s="33"/>
      <c r="AT15" s="1001"/>
      <c r="AU15" s="1215">
        <f>AS17*AT7-AV15</f>
        <v>0</v>
      </c>
      <c r="AV15" s="1208">
        <f>ROUND(IF(AS7="",0,$M$15),0)</f>
        <v>0</v>
      </c>
      <c r="AW15" s="48" t="s">
        <v>38</v>
      </c>
      <c r="AX15" s="33"/>
      <c r="AY15" s="1001"/>
      <c r="AZ15" s="1215">
        <f>AX17*AY7-BA15</f>
        <v>0</v>
      </c>
      <c r="BA15" s="1201">
        <f>ROUND(IF(AX7="",0,$M$15),0)</f>
        <v>0</v>
      </c>
      <c r="BB15" s="336" t="s">
        <v>38</v>
      </c>
      <c r="BC15" s="33"/>
      <c r="BD15" s="1001"/>
      <c r="BE15" s="1215">
        <f>BC17*BD7-BF15</f>
        <v>0</v>
      </c>
      <c r="BF15" s="1208">
        <f>ROUND(IF(BC7="",0,$M$15),0)</f>
        <v>0</v>
      </c>
      <c r="BG15" s="48" t="s">
        <v>38</v>
      </c>
      <c r="BH15" s="33"/>
      <c r="BI15" s="1001"/>
      <c r="BJ15" s="1215">
        <f>BH17*BI7-BK15</f>
        <v>0</v>
      </c>
      <c r="BK15" s="1201">
        <f>ROUND(IF(BH7="",0,$M$15),0)</f>
        <v>0</v>
      </c>
      <c r="BL15" s="660"/>
      <c r="BM15" s="181"/>
      <c r="BN15" s="1001"/>
      <c r="BO15" s="1254"/>
      <c r="BP15" s="1258"/>
      <c r="BQ15" s="180"/>
      <c r="BR15" s="181"/>
      <c r="BS15" s="1001"/>
      <c r="BT15" s="1254"/>
      <c r="BU15" s="1258"/>
      <c r="BV15" s="180"/>
      <c r="BW15" s="181"/>
      <c r="BX15" s="1001"/>
      <c r="BY15" s="1254"/>
      <c r="BZ15" s="1258"/>
      <c r="CA15" s="1279">
        <f>BJ15+BK15+BE15+BF15+AZ15+BA15+AU15+AV15+AP15+AQ15+AL15+AK15+AG15+AF15+AB15+AA15+W15+V15+R15+Q15+L15+G15</f>
        <v>0</v>
      </c>
      <c r="CB15" s="1233">
        <f>H15+M15</f>
        <v>0</v>
      </c>
      <c r="CC15" s="1248">
        <f>BK15+BF15+BA15+AV15+AQ15+AL15+AG15+AB15+W15+R15</f>
        <v>0</v>
      </c>
    </row>
    <row r="16" spans="1:85" s="5" customFormat="1" ht="18" customHeight="1">
      <c r="A16" s="1180"/>
      <c r="B16" s="1296"/>
      <c r="C16" s="1294"/>
      <c r="D16" s="45" t="s">
        <v>71</v>
      </c>
      <c r="E16" s="150">
        <f>IF(E7&lt;&gt;"",職員設定!$J$44+職員設定!$K$44,"0")</f>
        <v>0</v>
      </c>
      <c r="F16" s="1269"/>
      <c r="G16" s="1216"/>
      <c r="H16" s="1272"/>
      <c r="I16" s="45" t="s">
        <v>71</v>
      </c>
      <c r="J16" s="150">
        <f>IF(J7&lt;&gt;"",職員設定!$J$44+職員設定!$K$44,"0")</f>
        <v>0</v>
      </c>
      <c r="K16" s="1269"/>
      <c r="L16" s="1216"/>
      <c r="M16" s="1103"/>
      <c r="N16" s="626" t="s">
        <v>71</v>
      </c>
      <c r="O16" s="150">
        <f>IF(O7&lt;&gt;"",職員設定!$J$44+職員設定!$K$44,"0")</f>
        <v>0</v>
      </c>
      <c r="P16" s="1269"/>
      <c r="Q16" s="1216"/>
      <c r="R16" s="1204"/>
      <c r="S16" s="45" t="s">
        <v>71</v>
      </c>
      <c r="T16" s="150">
        <f>IF(T7&lt;&gt;"",職員設定!$J$44+職員設定!$K$44,"0")</f>
        <v>0</v>
      </c>
      <c r="U16" s="1269"/>
      <c r="V16" s="1216"/>
      <c r="W16" s="971"/>
      <c r="X16" s="626" t="s">
        <v>71</v>
      </c>
      <c r="Y16" s="150">
        <f>IF(Y7&lt;&gt;"",職員設定!$J$44+職員設定!$K$44,"0")</f>
        <v>0</v>
      </c>
      <c r="Z16" s="1269"/>
      <c r="AA16" s="1216"/>
      <c r="AB16" s="1204"/>
      <c r="AC16" s="45" t="s">
        <v>71</v>
      </c>
      <c r="AD16" s="150" t="str">
        <f>IF(AD7&lt;&gt;"",職員設定!$J$44+職員設定!$K$44,"0")</f>
        <v>0</v>
      </c>
      <c r="AE16" s="1001"/>
      <c r="AF16" s="1216"/>
      <c r="AG16" s="971"/>
      <c r="AH16" s="626" t="s">
        <v>71</v>
      </c>
      <c r="AI16" s="150" t="str">
        <f>IF(AI7&lt;&gt;"",職員設定!$J$44+職員設定!$K$44,"0")</f>
        <v>0</v>
      </c>
      <c r="AJ16" s="1001"/>
      <c r="AK16" s="1216"/>
      <c r="AL16" s="1204"/>
      <c r="AM16" s="45" t="s">
        <v>71</v>
      </c>
      <c r="AN16" s="150" t="str">
        <f>IF(AN7&lt;&gt;"",職員設定!$J$44+職員設定!$K$44,"0")</f>
        <v>0</v>
      </c>
      <c r="AO16" s="1001"/>
      <c r="AP16" s="1216"/>
      <c r="AQ16" s="971"/>
      <c r="AR16" s="626" t="s">
        <v>71</v>
      </c>
      <c r="AS16" s="150" t="str">
        <f>IF(AS7&lt;&gt;"",職員設定!$J$44+職員設定!$K$44,"0")</f>
        <v>0</v>
      </c>
      <c r="AT16" s="1001"/>
      <c r="AU16" s="1216"/>
      <c r="AV16" s="1204"/>
      <c r="AW16" s="45" t="s">
        <v>71</v>
      </c>
      <c r="AX16" s="150" t="str">
        <f>IF(AX7&lt;&gt;"",職員設定!$J$44+職員設定!$K$44,"0")</f>
        <v>0</v>
      </c>
      <c r="AY16" s="1001"/>
      <c r="AZ16" s="1216"/>
      <c r="BA16" s="971"/>
      <c r="BB16" s="626" t="s">
        <v>71</v>
      </c>
      <c r="BC16" s="150" t="str">
        <f>IF(BC7&lt;&gt;"",職員設定!$J$44+職員設定!$K$44,"0")</f>
        <v>0</v>
      </c>
      <c r="BD16" s="1001"/>
      <c r="BE16" s="1216"/>
      <c r="BF16" s="1204"/>
      <c r="BG16" s="45" t="s">
        <v>71</v>
      </c>
      <c r="BH16" s="150" t="str">
        <f>IF(BH7&lt;&gt;"",職員設定!$J$44+職員設定!$K$44,"0")</f>
        <v>0</v>
      </c>
      <c r="BI16" s="1001"/>
      <c r="BJ16" s="1216"/>
      <c r="BK16" s="971"/>
      <c r="BL16" s="624"/>
      <c r="BM16" s="28"/>
      <c r="BN16" s="1001"/>
      <c r="BO16" s="1206"/>
      <c r="BP16" s="954"/>
      <c r="BQ16" s="72"/>
      <c r="BR16" s="28"/>
      <c r="BS16" s="1001"/>
      <c r="BT16" s="1206"/>
      <c r="BU16" s="954"/>
      <c r="BV16" s="72"/>
      <c r="BW16" s="28"/>
      <c r="BX16" s="1001"/>
      <c r="BY16" s="1206"/>
      <c r="BZ16" s="954"/>
      <c r="CA16" s="1280"/>
      <c r="CB16" s="1022"/>
      <c r="CC16" s="1243"/>
    </row>
    <row r="17" spans="1:81" s="5" customFormat="1" ht="18" customHeight="1" thickBot="1">
      <c r="A17" s="1180"/>
      <c r="B17" s="1297"/>
      <c r="C17" s="1303"/>
      <c r="D17" s="46" t="s">
        <v>51</v>
      </c>
      <c r="E17" s="18">
        <f>E15-E16</f>
        <v>0</v>
      </c>
      <c r="F17" s="1269"/>
      <c r="G17" s="1217"/>
      <c r="H17" s="1273"/>
      <c r="I17" s="46" t="s">
        <v>51</v>
      </c>
      <c r="J17" s="18">
        <f>J15-J16</f>
        <v>0</v>
      </c>
      <c r="K17" s="1269"/>
      <c r="L17" s="1217"/>
      <c r="M17" s="1104"/>
      <c r="N17" s="627" t="s">
        <v>51</v>
      </c>
      <c r="O17" s="18">
        <f>O15-O16</f>
        <v>0</v>
      </c>
      <c r="P17" s="1269"/>
      <c r="Q17" s="1217"/>
      <c r="R17" s="1205"/>
      <c r="S17" s="46" t="s">
        <v>51</v>
      </c>
      <c r="T17" s="18">
        <f>T15-T16</f>
        <v>0</v>
      </c>
      <c r="U17" s="1269"/>
      <c r="V17" s="1217"/>
      <c r="W17" s="972"/>
      <c r="X17" s="627" t="s">
        <v>51</v>
      </c>
      <c r="Y17" s="18">
        <f>Y15-Y16</f>
        <v>0</v>
      </c>
      <c r="Z17" s="1269"/>
      <c r="AA17" s="1217"/>
      <c r="AB17" s="1205"/>
      <c r="AC17" s="46" t="s">
        <v>51</v>
      </c>
      <c r="AD17" s="18">
        <f>AD15-AD16</f>
        <v>0</v>
      </c>
      <c r="AE17" s="1001"/>
      <c r="AF17" s="1217"/>
      <c r="AG17" s="972"/>
      <c r="AH17" s="627" t="s">
        <v>51</v>
      </c>
      <c r="AI17" s="18">
        <f>AI15-AI16</f>
        <v>0</v>
      </c>
      <c r="AJ17" s="1001"/>
      <c r="AK17" s="1217"/>
      <c r="AL17" s="1205"/>
      <c r="AM17" s="46" t="s">
        <v>51</v>
      </c>
      <c r="AN17" s="18">
        <f>AN15-AN16</f>
        <v>0</v>
      </c>
      <c r="AO17" s="1001"/>
      <c r="AP17" s="1217"/>
      <c r="AQ17" s="972"/>
      <c r="AR17" s="627" t="s">
        <v>51</v>
      </c>
      <c r="AS17" s="18">
        <f>AS15-AS16</f>
        <v>0</v>
      </c>
      <c r="AT17" s="1001"/>
      <c r="AU17" s="1217"/>
      <c r="AV17" s="1205"/>
      <c r="AW17" s="46" t="s">
        <v>51</v>
      </c>
      <c r="AX17" s="18">
        <f>AX15-AX16</f>
        <v>0</v>
      </c>
      <c r="AY17" s="1001"/>
      <c r="AZ17" s="1217"/>
      <c r="BA17" s="972"/>
      <c r="BB17" s="627" t="s">
        <v>51</v>
      </c>
      <c r="BC17" s="18">
        <f>BC15-BC16</f>
        <v>0</v>
      </c>
      <c r="BD17" s="1001"/>
      <c r="BE17" s="1217"/>
      <c r="BF17" s="1205"/>
      <c r="BG17" s="46" t="s">
        <v>51</v>
      </c>
      <c r="BH17" s="18">
        <f>BH15-BH16</f>
        <v>0</v>
      </c>
      <c r="BI17" s="1001"/>
      <c r="BJ17" s="1217"/>
      <c r="BK17" s="972"/>
      <c r="BL17" s="659"/>
      <c r="BM17" s="78"/>
      <c r="BN17" s="1001"/>
      <c r="BO17" s="1207"/>
      <c r="BP17" s="955"/>
      <c r="BQ17" s="81"/>
      <c r="BR17" s="78"/>
      <c r="BS17" s="1001"/>
      <c r="BT17" s="1207"/>
      <c r="BU17" s="955"/>
      <c r="BV17" s="81"/>
      <c r="BW17" s="78"/>
      <c r="BX17" s="1001"/>
      <c r="BY17" s="1207"/>
      <c r="BZ17" s="955"/>
      <c r="CA17" s="1281"/>
      <c r="CB17" s="1023"/>
      <c r="CC17" s="1244"/>
    </row>
    <row r="18" spans="1:81" s="5" customFormat="1" ht="18" customHeight="1">
      <c r="A18" s="1180"/>
      <c r="B18" s="1142" t="s">
        <v>108</v>
      </c>
      <c r="C18" s="1287" t="s">
        <v>226</v>
      </c>
      <c r="D18" s="48" t="s">
        <v>38</v>
      </c>
      <c r="E18" s="33"/>
      <c r="F18" s="1269"/>
      <c r="G18" s="1215">
        <f>E20*F7-H18</f>
        <v>0</v>
      </c>
      <c r="H18" s="1274"/>
      <c r="I18" s="48" t="s">
        <v>38</v>
      </c>
      <c r="J18" s="33"/>
      <c r="K18" s="1269"/>
      <c r="L18" s="1215">
        <f>J20*K7-M18</f>
        <v>0</v>
      </c>
      <c r="M18" s="1307"/>
      <c r="N18" s="336" t="s">
        <v>38</v>
      </c>
      <c r="O18" s="33"/>
      <c r="P18" s="1269"/>
      <c r="Q18" s="1215">
        <f>O20*P7-R18</f>
        <v>0</v>
      </c>
      <c r="R18" s="1209"/>
      <c r="S18" s="48" t="s">
        <v>38</v>
      </c>
      <c r="T18" s="33"/>
      <c r="U18" s="1269"/>
      <c r="V18" s="1215">
        <f>T20*U7-W18</f>
        <v>0</v>
      </c>
      <c r="W18" s="1202"/>
      <c r="X18" s="336" t="s">
        <v>38</v>
      </c>
      <c r="Y18" s="33"/>
      <c r="Z18" s="1269"/>
      <c r="AA18" s="1215">
        <f>Y20*Z7-AB18</f>
        <v>0</v>
      </c>
      <c r="AB18" s="1209"/>
      <c r="AC18" s="48" t="s">
        <v>38</v>
      </c>
      <c r="AD18" s="33"/>
      <c r="AE18" s="1001"/>
      <c r="AF18" s="1215">
        <f>AD20*AE7-AG18</f>
        <v>0</v>
      </c>
      <c r="AG18" s="1202"/>
      <c r="AH18" s="336" t="s">
        <v>38</v>
      </c>
      <c r="AI18" s="33"/>
      <c r="AJ18" s="1001"/>
      <c r="AK18" s="1215">
        <f>AI20*AJ7-AL18</f>
        <v>0</v>
      </c>
      <c r="AL18" s="1209"/>
      <c r="AM18" s="48" t="s">
        <v>38</v>
      </c>
      <c r="AN18" s="33"/>
      <c r="AO18" s="1001"/>
      <c r="AP18" s="1215">
        <f>AN20*AO7-AQ18</f>
        <v>0</v>
      </c>
      <c r="AQ18" s="1202"/>
      <c r="AR18" s="336" t="s">
        <v>38</v>
      </c>
      <c r="AS18" s="33"/>
      <c r="AT18" s="1001"/>
      <c r="AU18" s="1215">
        <f>AS20*AT7-AV18</f>
        <v>0</v>
      </c>
      <c r="AV18" s="1209"/>
      <c r="AW18" s="48" t="s">
        <v>38</v>
      </c>
      <c r="AX18" s="33"/>
      <c r="AY18" s="1001"/>
      <c r="AZ18" s="1215">
        <f>AX20*AY7-BA18</f>
        <v>0</v>
      </c>
      <c r="BA18" s="1202"/>
      <c r="BB18" s="336" t="s">
        <v>38</v>
      </c>
      <c r="BC18" s="33"/>
      <c r="BD18" s="1001"/>
      <c r="BE18" s="1215">
        <f>BC20*BD7-BF18</f>
        <v>0</v>
      </c>
      <c r="BF18" s="1209"/>
      <c r="BG18" s="48" t="s">
        <v>38</v>
      </c>
      <c r="BH18" s="33"/>
      <c r="BI18" s="1001"/>
      <c r="BJ18" s="1215">
        <f>BH20*BI7-BK18</f>
        <v>0</v>
      </c>
      <c r="BK18" s="1202"/>
      <c r="BL18" s="658"/>
      <c r="BM18" s="80"/>
      <c r="BN18" s="1001"/>
      <c r="BO18" s="1254"/>
      <c r="BP18" s="1258"/>
      <c r="BQ18" s="301"/>
      <c r="BR18" s="80"/>
      <c r="BS18" s="1001"/>
      <c r="BT18" s="1254"/>
      <c r="BU18" s="1258"/>
      <c r="BV18" s="301"/>
      <c r="BW18" s="80"/>
      <c r="BX18" s="1001"/>
      <c r="BY18" s="1254"/>
      <c r="BZ18" s="1258"/>
      <c r="CA18" s="1279">
        <f>BJ18+BK18+BE18+BF18+AZ18+BA18+AU18+AV18+AP18+AQ18+AL18+AK18+AG18+AF18+AB18+AA18+W18+V18+R18+Q18+L18+G18</f>
        <v>0</v>
      </c>
      <c r="CB18" s="1234">
        <f>H18+M18</f>
        <v>0</v>
      </c>
      <c r="CC18" s="1237">
        <f>BK18+BF18+BA18+AV18+AQ18+AL18+AG18+AB18+W18+R18</f>
        <v>0</v>
      </c>
    </row>
    <row r="19" spans="1:81" s="5" customFormat="1" ht="18" customHeight="1">
      <c r="A19" s="1180"/>
      <c r="B19" s="1285"/>
      <c r="C19" s="1288"/>
      <c r="D19" s="154" t="s">
        <v>71</v>
      </c>
      <c r="E19" s="179"/>
      <c r="F19" s="1269"/>
      <c r="G19" s="1066"/>
      <c r="H19" s="1272"/>
      <c r="I19" s="154" t="s">
        <v>71</v>
      </c>
      <c r="J19" s="179"/>
      <c r="K19" s="1269"/>
      <c r="L19" s="1066"/>
      <c r="M19" s="1103"/>
      <c r="N19" s="628" t="s">
        <v>71</v>
      </c>
      <c r="O19" s="179"/>
      <c r="P19" s="1269"/>
      <c r="Q19" s="1066"/>
      <c r="R19" s="1210"/>
      <c r="S19" s="154" t="s">
        <v>71</v>
      </c>
      <c r="T19" s="179"/>
      <c r="U19" s="1269"/>
      <c r="V19" s="1066"/>
      <c r="W19" s="958"/>
      <c r="X19" s="628" t="s">
        <v>71</v>
      </c>
      <c r="Y19" s="179"/>
      <c r="Z19" s="1269"/>
      <c r="AA19" s="1066"/>
      <c r="AB19" s="1210"/>
      <c r="AC19" s="154" t="s">
        <v>71</v>
      </c>
      <c r="AD19" s="179"/>
      <c r="AE19" s="1001"/>
      <c r="AF19" s="1066"/>
      <c r="AG19" s="958"/>
      <c r="AH19" s="628" t="s">
        <v>71</v>
      </c>
      <c r="AI19" s="179"/>
      <c r="AJ19" s="1001"/>
      <c r="AK19" s="1066"/>
      <c r="AL19" s="1210"/>
      <c r="AM19" s="154" t="s">
        <v>71</v>
      </c>
      <c r="AN19" s="179"/>
      <c r="AO19" s="1001"/>
      <c r="AP19" s="1066"/>
      <c r="AQ19" s="958"/>
      <c r="AR19" s="628" t="s">
        <v>71</v>
      </c>
      <c r="AS19" s="179"/>
      <c r="AT19" s="1001"/>
      <c r="AU19" s="1066"/>
      <c r="AV19" s="1210"/>
      <c r="AW19" s="154" t="s">
        <v>71</v>
      </c>
      <c r="AX19" s="179"/>
      <c r="AY19" s="1001"/>
      <c r="AZ19" s="1066"/>
      <c r="BA19" s="958"/>
      <c r="BB19" s="628" t="s">
        <v>71</v>
      </c>
      <c r="BC19" s="179"/>
      <c r="BD19" s="1001"/>
      <c r="BE19" s="1066"/>
      <c r="BF19" s="1210"/>
      <c r="BG19" s="154" t="s">
        <v>71</v>
      </c>
      <c r="BH19" s="179"/>
      <c r="BI19" s="1001"/>
      <c r="BJ19" s="1066"/>
      <c r="BK19" s="958"/>
      <c r="BL19" s="626"/>
      <c r="BM19" s="28"/>
      <c r="BN19" s="1001"/>
      <c r="BO19" s="977"/>
      <c r="BP19" s="954"/>
      <c r="BQ19" s="45"/>
      <c r="BR19" s="28"/>
      <c r="BS19" s="1001"/>
      <c r="BT19" s="977"/>
      <c r="BU19" s="954"/>
      <c r="BV19" s="45"/>
      <c r="BW19" s="28"/>
      <c r="BX19" s="1001"/>
      <c r="BY19" s="977"/>
      <c r="BZ19" s="954"/>
      <c r="CA19" s="1280"/>
      <c r="CB19" s="1235"/>
      <c r="CC19" s="1249"/>
    </row>
    <row r="20" spans="1:81" s="5" customFormat="1" ht="18" customHeight="1" thickBot="1">
      <c r="A20" s="1180"/>
      <c r="B20" s="1285"/>
      <c r="C20" s="1289"/>
      <c r="D20" s="46" t="s">
        <v>51</v>
      </c>
      <c r="E20" s="18">
        <f>E18-E19</f>
        <v>0</v>
      </c>
      <c r="F20" s="1269"/>
      <c r="G20" s="1067"/>
      <c r="H20" s="1273"/>
      <c r="I20" s="46" t="s">
        <v>51</v>
      </c>
      <c r="J20" s="18">
        <f>J18-J19</f>
        <v>0</v>
      </c>
      <c r="K20" s="1269"/>
      <c r="L20" s="1067"/>
      <c r="M20" s="1104"/>
      <c r="N20" s="627" t="s">
        <v>51</v>
      </c>
      <c r="O20" s="18">
        <f>O18-O19</f>
        <v>0</v>
      </c>
      <c r="P20" s="1269"/>
      <c r="Q20" s="1067"/>
      <c r="R20" s="1211"/>
      <c r="S20" s="46" t="s">
        <v>51</v>
      </c>
      <c r="T20" s="18">
        <f>T18-T19</f>
        <v>0</v>
      </c>
      <c r="U20" s="1269"/>
      <c r="V20" s="1067"/>
      <c r="W20" s="959"/>
      <c r="X20" s="627" t="s">
        <v>51</v>
      </c>
      <c r="Y20" s="18">
        <f>Y18-Y19</f>
        <v>0</v>
      </c>
      <c r="Z20" s="1269"/>
      <c r="AA20" s="1067"/>
      <c r="AB20" s="1211"/>
      <c r="AC20" s="46" t="s">
        <v>51</v>
      </c>
      <c r="AD20" s="18">
        <f>AD18-AD19</f>
        <v>0</v>
      </c>
      <c r="AE20" s="1001"/>
      <c r="AF20" s="1067"/>
      <c r="AG20" s="959"/>
      <c r="AH20" s="627" t="s">
        <v>51</v>
      </c>
      <c r="AI20" s="18">
        <f>AI18-AI19</f>
        <v>0</v>
      </c>
      <c r="AJ20" s="1001"/>
      <c r="AK20" s="1067"/>
      <c r="AL20" s="1211"/>
      <c r="AM20" s="46" t="s">
        <v>51</v>
      </c>
      <c r="AN20" s="18">
        <f>AN18-AN19</f>
        <v>0</v>
      </c>
      <c r="AO20" s="1001"/>
      <c r="AP20" s="1067"/>
      <c r="AQ20" s="959"/>
      <c r="AR20" s="627" t="s">
        <v>51</v>
      </c>
      <c r="AS20" s="18">
        <f>AS18-AS19</f>
        <v>0</v>
      </c>
      <c r="AT20" s="1001"/>
      <c r="AU20" s="1067"/>
      <c r="AV20" s="1211"/>
      <c r="AW20" s="46" t="s">
        <v>51</v>
      </c>
      <c r="AX20" s="18">
        <f>AX18-AX19</f>
        <v>0</v>
      </c>
      <c r="AY20" s="1001"/>
      <c r="AZ20" s="1067"/>
      <c r="BA20" s="959"/>
      <c r="BB20" s="627" t="s">
        <v>51</v>
      </c>
      <c r="BC20" s="18">
        <f>BC18-BC19</f>
        <v>0</v>
      </c>
      <c r="BD20" s="1001"/>
      <c r="BE20" s="1067"/>
      <c r="BF20" s="1211"/>
      <c r="BG20" s="46" t="s">
        <v>51</v>
      </c>
      <c r="BH20" s="18">
        <f>BH18-BH19</f>
        <v>0</v>
      </c>
      <c r="BI20" s="1001"/>
      <c r="BJ20" s="1067"/>
      <c r="BK20" s="959"/>
      <c r="BL20" s="659"/>
      <c r="BM20" s="78"/>
      <c r="BN20" s="1001"/>
      <c r="BO20" s="978"/>
      <c r="BP20" s="955"/>
      <c r="BQ20" s="81"/>
      <c r="BR20" s="78"/>
      <c r="BS20" s="1001"/>
      <c r="BT20" s="978"/>
      <c r="BU20" s="955"/>
      <c r="BV20" s="81"/>
      <c r="BW20" s="78"/>
      <c r="BX20" s="1001"/>
      <c r="BY20" s="978"/>
      <c r="BZ20" s="955"/>
      <c r="CA20" s="1281"/>
      <c r="CB20" s="1236"/>
      <c r="CC20" s="1250"/>
    </row>
    <row r="21" spans="1:81" s="5" customFormat="1" ht="18" customHeight="1">
      <c r="A21" s="1180"/>
      <c r="B21" s="1285"/>
      <c r="C21" s="1177" t="s">
        <v>41</v>
      </c>
      <c r="D21" s="44" t="s">
        <v>119</v>
      </c>
      <c r="E21" s="35"/>
      <c r="F21" s="1269"/>
      <c r="G21" s="973">
        <f>E24*F7-H21</f>
        <v>0</v>
      </c>
      <c r="H21" s="1275"/>
      <c r="I21" s="44" t="s">
        <v>119</v>
      </c>
      <c r="J21" s="35">
        <v>0.66600000000000004</v>
      </c>
      <c r="K21" s="1269"/>
      <c r="L21" s="973">
        <f>J24*K7-M21</f>
        <v>127</v>
      </c>
      <c r="M21" s="1095">
        <v>21</v>
      </c>
      <c r="N21" s="335" t="s">
        <v>119</v>
      </c>
      <c r="O21" s="35"/>
      <c r="P21" s="1269"/>
      <c r="Q21" s="973">
        <f>O24*P7-R21</f>
        <v>0</v>
      </c>
      <c r="R21" s="1212">
        <f>ROUND(O21*P7*職員設定!$AC$44,0)</f>
        <v>0</v>
      </c>
      <c r="S21" s="44" t="s">
        <v>119</v>
      </c>
      <c r="T21" s="35">
        <v>0.67</v>
      </c>
      <c r="U21" s="1269"/>
      <c r="V21" s="973">
        <f>T24*U7-W21</f>
        <v>131</v>
      </c>
      <c r="W21" s="961">
        <f>ROUND(T21*U7*職員設定!$AC$44,0)</f>
        <v>13</v>
      </c>
      <c r="X21" s="335" t="s">
        <v>119</v>
      </c>
      <c r="Y21" s="35">
        <v>0.33</v>
      </c>
      <c r="Z21" s="1269"/>
      <c r="AA21" s="973">
        <f>Y24*Z7-AB21</f>
        <v>70</v>
      </c>
      <c r="AB21" s="1212">
        <f>ROUND(Y21*Z7*職員設定!$AC$44,0)</f>
        <v>7</v>
      </c>
      <c r="AC21" s="44" t="s">
        <v>119</v>
      </c>
      <c r="AD21" s="35"/>
      <c r="AE21" s="1001"/>
      <c r="AF21" s="973">
        <f>AD24*AE7-AG21</f>
        <v>0</v>
      </c>
      <c r="AG21" s="961">
        <f>ROUND(AD21*AE7*職員設定!$AC$44,0)</f>
        <v>0</v>
      </c>
      <c r="AH21" s="335" t="s">
        <v>119</v>
      </c>
      <c r="AI21" s="35"/>
      <c r="AJ21" s="1001"/>
      <c r="AK21" s="973">
        <f>AI24*AJ7-AL21</f>
        <v>0</v>
      </c>
      <c r="AL21" s="1212">
        <f>ROUND(AI21*AJ7*職員設定!$AC$44,0)</f>
        <v>0</v>
      </c>
      <c r="AM21" s="44" t="s">
        <v>119</v>
      </c>
      <c r="AN21" s="35"/>
      <c r="AO21" s="1001"/>
      <c r="AP21" s="973">
        <f>AN24*AO7-AQ21</f>
        <v>0</v>
      </c>
      <c r="AQ21" s="961">
        <f>ROUND(AN21*AO7*職員設定!$AC$44,0)</f>
        <v>0</v>
      </c>
      <c r="AR21" s="335" t="s">
        <v>119</v>
      </c>
      <c r="AS21" s="35"/>
      <c r="AT21" s="1001"/>
      <c r="AU21" s="973">
        <f>AS24*AT7-AV21</f>
        <v>0</v>
      </c>
      <c r="AV21" s="1212">
        <f>ROUND(AS21*AT7*職員設定!$AC$44,0)</f>
        <v>0</v>
      </c>
      <c r="AW21" s="44" t="s">
        <v>119</v>
      </c>
      <c r="AX21" s="35"/>
      <c r="AY21" s="1001"/>
      <c r="AZ21" s="973">
        <f>AX24*AY7-BA21</f>
        <v>0</v>
      </c>
      <c r="BA21" s="961">
        <f>ROUND(AX21*AY7*職員設定!$AC$44,0)</f>
        <v>0</v>
      </c>
      <c r="BB21" s="335" t="s">
        <v>119</v>
      </c>
      <c r="BC21" s="35"/>
      <c r="BD21" s="1001"/>
      <c r="BE21" s="973">
        <f>BC24*BD7-BF21</f>
        <v>0</v>
      </c>
      <c r="BF21" s="1212">
        <f>ROUND(BC21*BD7*職員設定!$AC$44,0)</f>
        <v>0</v>
      </c>
      <c r="BG21" s="44" t="s">
        <v>119</v>
      </c>
      <c r="BH21" s="35"/>
      <c r="BI21" s="1001"/>
      <c r="BJ21" s="973">
        <f>BH24*BI7-BK21</f>
        <v>0</v>
      </c>
      <c r="BK21" s="961">
        <f>ROUND(BH21*BI7*職員設定!$AC$44,0)</f>
        <v>0</v>
      </c>
      <c r="BL21" s="661" t="s">
        <v>206</v>
      </c>
      <c r="BM21" s="32"/>
      <c r="BN21" s="1001"/>
      <c r="BO21" s="973">
        <f>BM24*BN7-BP21</f>
        <v>0</v>
      </c>
      <c r="BP21" s="961">
        <f>IF(BM22&gt;BM21,(BM22-BM21)*BN7,0)</f>
        <v>0</v>
      </c>
      <c r="BQ21" s="409" t="s">
        <v>206</v>
      </c>
      <c r="BR21" s="32"/>
      <c r="BS21" s="1001"/>
      <c r="BT21" s="973">
        <f>BR24*BS7-BU21</f>
        <v>0</v>
      </c>
      <c r="BU21" s="961">
        <f>IF(BR22&gt;BR21,(BR22-BR21)*BS7,0)</f>
        <v>0</v>
      </c>
      <c r="BV21" s="409" t="s">
        <v>206</v>
      </c>
      <c r="BW21" s="32"/>
      <c r="BX21" s="1001"/>
      <c r="BY21" s="973">
        <f>BW24*BX7-BZ21</f>
        <v>0</v>
      </c>
      <c r="BZ21" s="961">
        <f>IF(BW22&gt;BW21,(BW22-BW21)*BX7,0)</f>
        <v>0</v>
      </c>
      <c r="CA21" s="1003">
        <f>BY21+BZ21+BU21+BT21+BP21+BO21+BJ21+BK21+BE21+BF21+AZ21+BA21+AU21+AV21+AP21+AQ21+AK21+AL21+AF21+AG21+AA21+AB21+V21+W21+Q21+R21+L21+G21</f>
        <v>348</v>
      </c>
      <c r="CB21" s="1019">
        <f t="shared" ref="CB21" si="0">M21+H21</f>
        <v>21</v>
      </c>
      <c r="CC21" s="1237">
        <f>BK21+BF21+BA21+AV21+AQ21+AL21+AG21+AB21+W21+R21+BP21+BU21+BZ21</f>
        <v>20</v>
      </c>
    </row>
    <row r="22" spans="1:81" s="5" customFormat="1" ht="18" customHeight="1">
      <c r="A22" s="1180"/>
      <c r="B22" s="1285"/>
      <c r="C22" s="1178"/>
      <c r="D22" s="48" t="s">
        <v>38</v>
      </c>
      <c r="E22" s="33"/>
      <c r="F22" s="1269"/>
      <c r="G22" s="974"/>
      <c r="H22" s="1272"/>
      <c r="I22" s="48" t="s">
        <v>38</v>
      </c>
      <c r="J22" s="33">
        <v>747</v>
      </c>
      <c r="K22" s="1269"/>
      <c r="L22" s="974"/>
      <c r="M22" s="1103"/>
      <c r="N22" s="336" t="s">
        <v>38</v>
      </c>
      <c r="O22" s="33"/>
      <c r="P22" s="1269"/>
      <c r="Q22" s="974"/>
      <c r="R22" s="1210"/>
      <c r="S22" s="48" t="s">
        <v>38</v>
      </c>
      <c r="T22" s="33">
        <v>747</v>
      </c>
      <c r="U22" s="1269"/>
      <c r="V22" s="974"/>
      <c r="W22" s="958"/>
      <c r="X22" s="336" t="s">
        <v>38</v>
      </c>
      <c r="Y22" s="33">
        <v>374</v>
      </c>
      <c r="Z22" s="1269"/>
      <c r="AA22" s="974"/>
      <c r="AB22" s="1210"/>
      <c r="AC22" s="48" t="s">
        <v>38</v>
      </c>
      <c r="AD22" s="33"/>
      <c r="AE22" s="1001"/>
      <c r="AF22" s="974"/>
      <c r="AG22" s="958"/>
      <c r="AH22" s="336" t="s">
        <v>38</v>
      </c>
      <c r="AI22" s="33"/>
      <c r="AJ22" s="1001"/>
      <c r="AK22" s="974"/>
      <c r="AL22" s="1210"/>
      <c r="AM22" s="48" t="s">
        <v>38</v>
      </c>
      <c r="AN22" s="33"/>
      <c r="AO22" s="1001"/>
      <c r="AP22" s="974"/>
      <c r="AQ22" s="958"/>
      <c r="AR22" s="336" t="s">
        <v>38</v>
      </c>
      <c r="AS22" s="33"/>
      <c r="AT22" s="1001"/>
      <c r="AU22" s="974"/>
      <c r="AV22" s="1210"/>
      <c r="AW22" s="48" t="s">
        <v>38</v>
      </c>
      <c r="AX22" s="33"/>
      <c r="AY22" s="1001"/>
      <c r="AZ22" s="974"/>
      <c r="BA22" s="958"/>
      <c r="BB22" s="336" t="s">
        <v>38</v>
      </c>
      <c r="BC22" s="33"/>
      <c r="BD22" s="1001"/>
      <c r="BE22" s="974"/>
      <c r="BF22" s="1210"/>
      <c r="BG22" s="48" t="s">
        <v>38</v>
      </c>
      <c r="BH22" s="33"/>
      <c r="BI22" s="1001"/>
      <c r="BJ22" s="974"/>
      <c r="BK22" s="958"/>
      <c r="BL22" s="336" t="s">
        <v>205</v>
      </c>
      <c r="BM22" s="33"/>
      <c r="BN22" s="1001"/>
      <c r="BO22" s="974"/>
      <c r="BP22" s="958"/>
      <c r="BQ22" s="48" t="s">
        <v>205</v>
      </c>
      <c r="BR22" s="33"/>
      <c r="BS22" s="1001"/>
      <c r="BT22" s="974"/>
      <c r="BU22" s="958"/>
      <c r="BV22" s="48" t="s">
        <v>205</v>
      </c>
      <c r="BW22" s="33"/>
      <c r="BX22" s="1001"/>
      <c r="BY22" s="974"/>
      <c r="BZ22" s="958"/>
      <c r="CA22" s="1080"/>
      <c r="CB22" s="1022"/>
      <c r="CC22" s="1238"/>
    </row>
    <row r="23" spans="1:81" s="5" customFormat="1" ht="18" customHeight="1">
      <c r="A23" s="1180"/>
      <c r="B23" s="1285"/>
      <c r="C23" s="1178"/>
      <c r="D23" s="51" t="s">
        <v>46</v>
      </c>
      <c r="E23" s="6">
        <f>ROUND(E21*職員設定!$P$44,0)</f>
        <v>0</v>
      </c>
      <c r="F23" s="1269"/>
      <c r="G23" s="974"/>
      <c r="H23" s="1272"/>
      <c r="I23" s="51" t="s">
        <v>46</v>
      </c>
      <c r="J23" s="6">
        <f>ROUND(J21*職員設定!$P$44,0)</f>
        <v>599</v>
      </c>
      <c r="K23" s="1269"/>
      <c r="L23" s="974"/>
      <c r="M23" s="1103"/>
      <c r="N23" s="629" t="s">
        <v>46</v>
      </c>
      <c r="O23" s="6">
        <f>ROUND(O21*職員設定!$P$44,0)</f>
        <v>0</v>
      </c>
      <c r="P23" s="1269"/>
      <c r="Q23" s="974"/>
      <c r="R23" s="1210"/>
      <c r="S23" s="51" t="s">
        <v>46</v>
      </c>
      <c r="T23" s="6">
        <f>ROUND(T21*職員設定!$P$44,0)</f>
        <v>603</v>
      </c>
      <c r="U23" s="1269"/>
      <c r="V23" s="974"/>
      <c r="W23" s="958"/>
      <c r="X23" s="629" t="s">
        <v>46</v>
      </c>
      <c r="Y23" s="6">
        <f>ROUND(Y21*職員設定!$P$44,0)</f>
        <v>297</v>
      </c>
      <c r="Z23" s="1269"/>
      <c r="AA23" s="974"/>
      <c r="AB23" s="1210"/>
      <c r="AC23" s="51" t="s">
        <v>46</v>
      </c>
      <c r="AD23" s="6">
        <f>ROUND(AD21*職員設定!$P$44,0)</f>
        <v>0</v>
      </c>
      <c r="AE23" s="1001"/>
      <c r="AF23" s="974"/>
      <c r="AG23" s="958"/>
      <c r="AH23" s="629" t="s">
        <v>46</v>
      </c>
      <c r="AI23" s="6">
        <f>ROUND(AI21*職員設定!$P$44,0)</f>
        <v>0</v>
      </c>
      <c r="AJ23" s="1001"/>
      <c r="AK23" s="974"/>
      <c r="AL23" s="1210"/>
      <c r="AM23" s="51" t="s">
        <v>46</v>
      </c>
      <c r="AN23" s="6">
        <f>ROUND(AN21*職員設定!$P$44,0)</f>
        <v>0</v>
      </c>
      <c r="AO23" s="1001"/>
      <c r="AP23" s="974"/>
      <c r="AQ23" s="958"/>
      <c r="AR23" s="629" t="s">
        <v>46</v>
      </c>
      <c r="AS23" s="6">
        <f>ROUND(AS21*職員設定!$P$44,0)</f>
        <v>0</v>
      </c>
      <c r="AT23" s="1001"/>
      <c r="AU23" s="974"/>
      <c r="AV23" s="1210"/>
      <c r="AW23" s="51" t="s">
        <v>46</v>
      </c>
      <c r="AX23" s="6">
        <f>ROUND(AX21*職員設定!$P$44,0)</f>
        <v>0</v>
      </c>
      <c r="AY23" s="1001"/>
      <c r="AZ23" s="974"/>
      <c r="BA23" s="958"/>
      <c r="BB23" s="629" t="s">
        <v>46</v>
      </c>
      <c r="BC23" s="6">
        <f>ROUND(BC21*職員設定!$P$44,0)</f>
        <v>0</v>
      </c>
      <c r="BD23" s="1001"/>
      <c r="BE23" s="974"/>
      <c r="BF23" s="1210"/>
      <c r="BG23" s="51" t="s">
        <v>46</v>
      </c>
      <c r="BH23" s="6">
        <f>ROUND(BH21*職員設定!$P$44,0)</f>
        <v>0</v>
      </c>
      <c r="BI23" s="1001"/>
      <c r="BJ23" s="974"/>
      <c r="BK23" s="958"/>
      <c r="BL23" s="735" t="s">
        <v>52</v>
      </c>
      <c r="BM23" s="28">
        <f>IF(BM22="",0,職員設定!N44)</f>
        <v>0</v>
      </c>
      <c r="BN23" s="1001"/>
      <c r="BO23" s="974"/>
      <c r="BP23" s="958"/>
      <c r="BQ23" s="735" t="s">
        <v>52</v>
      </c>
      <c r="BR23" s="28">
        <f>IF(BR22="",0,職員設定!O44)</f>
        <v>0</v>
      </c>
      <c r="BS23" s="1001"/>
      <c r="BT23" s="974"/>
      <c r="BU23" s="958"/>
      <c r="BV23" s="250" t="s">
        <v>52</v>
      </c>
      <c r="BW23" s="34"/>
      <c r="BX23" s="1001"/>
      <c r="BY23" s="974"/>
      <c r="BZ23" s="958"/>
      <c r="CA23" s="1080"/>
      <c r="CB23" s="1022"/>
      <c r="CC23" s="1238"/>
    </row>
    <row r="24" spans="1:81" s="5" customFormat="1" ht="18" customHeight="1" thickBot="1">
      <c r="A24" s="1180"/>
      <c r="B24" s="1285"/>
      <c r="C24" s="1179"/>
      <c r="D24" s="52" t="s">
        <v>89</v>
      </c>
      <c r="E24" s="19">
        <f>E22-E23</f>
        <v>0</v>
      </c>
      <c r="F24" s="1269"/>
      <c r="G24" s="975"/>
      <c r="H24" s="1273"/>
      <c r="I24" s="52" t="s">
        <v>89</v>
      </c>
      <c r="J24" s="19">
        <f>J22-J23</f>
        <v>148</v>
      </c>
      <c r="K24" s="1269"/>
      <c r="L24" s="975"/>
      <c r="M24" s="1104"/>
      <c r="N24" s="630" t="s">
        <v>89</v>
      </c>
      <c r="O24" s="19">
        <f>O22-O23</f>
        <v>0</v>
      </c>
      <c r="P24" s="1269"/>
      <c r="Q24" s="975"/>
      <c r="R24" s="1211"/>
      <c r="S24" s="52" t="s">
        <v>89</v>
      </c>
      <c r="T24" s="19">
        <f>T22-T23</f>
        <v>144</v>
      </c>
      <c r="U24" s="1269"/>
      <c r="V24" s="975"/>
      <c r="W24" s="959"/>
      <c r="X24" s="630" t="s">
        <v>89</v>
      </c>
      <c r="Y24" s="19">
        <f>Y22-Y23</f>
        <v>77</v>
      </c>
      <c r="Z24" s="1269"/>
      <c r="AA24" s="975"/>
      <c r="AB24" s="1211"/>
      <c r="AC24" s="52" t="s">
        <v>89</v>
      </c>
      <c r="AD24" s="19">
        <f>AD22-AD23</f>
        <v>0</v>
      </c>
      <c r="AE24" s="1001"/>
      <c r="AF24" s="975"/>
      <c r="AG24" s="959"/>
      <c r="AH24" s="630" t="s">
        <v>89</v>
      </c>
      <c r="AI24" s="19">
        <f>AI22-AI23</f>
        <v>0</v>
      </c>
      <c r="AJ24" s="1001"/>
      <c r="AK24" s="975"/>
      <c r="AL24" s="1211"/>
      <c r="AM24" s="52" t="s">
        <v>89</v>
      </c>
      <c r="AN24" s="19">
        <f>AN22-AN23</f>
        <v>0</v>
      </c>
      <c r="AO24" s="1001"/>
      <c r="AP24" s="975"/>
      <c r="AQ24" s="959"/>
      <c r="AR24" s="630" t="s">
        <v>89</v>
      </c>
      <c r="AS24" s="19">
        <f>AS22-AS23</f>
        <v>0</v>
      </c>
      <c r="AT24" s="1001"/>
      <c r="AU24" s="975"/>
      <c r="AV24" s="1211"/>
      <c r="AW24" s="52" t="s">
        <v>89</v>
      </c>
      <c r="AX24" s="19">
        <f>AX22-AX23</f>
        <v>0</v>
      </c>
      <c r="AY24" s="1001"/>
      <c r="AZ24" s="975"/>
      <c r="BA24" s="959"/>
      <c r="BB24" s="630" t="s">
        <v>89</v>
      </c>
      <c r="BC24" s="19">
        <f>BC22-BC23</f>
        <v>0</v>
      </c>
      <c r="BD24" s="1001"/>
      <c r="BE24" s="975"/>
      <c r="BF24" s="1211"/>
      <c r="BG24" s="52" t="s">
        <v>89</v>
      </c>
      <c r="BH24" s="19">
        <f>BH22-BH23</f>
        <v>0</v>
      </c>
      <c r="BI24" s="1001"/>
      <c r="BJ24" s="975"/>
      <c r="BK24" s="959"/>
      <c r="BL24" s="630" t="s">
        <v>204</v>
      </c>
      <c r="BM24" s="19">
        <f>BM22-BM23</f>
        <v>0</v>
      </c>
      <c r="BN24" s="1001"/>
      <c r="BO24" s="975"/>
      <c r="BP24" s="959"/>
      <c r="BQ24" s="52" t="s">
        <v>204</v>
      </c>
      <c r="BR24" s="19">
        <f>BR22-BR23</f>
        <v>0</v>
      </c>
      <c r="BS24" s="1001"/>
      <c r="BT24" s="975"/>
      <c r="BU24" s="959"/>
      <c r="BV24" s="52" t="s">
        <v>204</v>
      </c>
      <c r="BW24" s="19">
        <f>BW22-BW23</f>
        <v>0</v>
      </c>
      <c r="BX24" s="1001"/>
      <c r="BY24" s="975"/>
      <c r="BZ24" s="959"/>
      <c r="CA24" s="1081"/>
      <c r="CB24" s="1023"/>
      <c r="CC24" s="1239"/>
    </row>
    <row r="25" spans="1:81" ht="18" customHeight="1">
      <c r="A25" s="1180"/>
      <c r="B25" s="1285"/>
      <c r="C25" s="1177" t="s">
        <v>42</v>
      </c>
      <c r="D25" s="44" t="s">
        <v>5</v>
      </c>
      <c r="E25" s="35"/>
      <c r="F25" s="1269"/>
      <c r="G25" s="973">
        <f>E28*F7-H25</f>
        <v>0</v>
      </c>
      <c r="H25" s="1275"/>
      <c r="I25" s="44" t="s">
        <v>5</v>
      </c>
      <c r="J25" s="35"/>
      <c r="K25" s="1269"/>
      <c r="L25" s="973">
        <f>J28*K7-M25</f>
        <v>0</v>
      </c>
      <c r="M25" s="1095"/>
      <c r="N25" s="335" t="s">
        <v>5</v>
      </c>
      <c r="O25" s="35"/>
      <c r="P25" s="1269"/>
      <c r="Q25" s="973">
        <f>O28*P7-R25</f>
        <v>0</v>
      </c>
      <c r="R25" s="1212">
        <f>ROUND(IF(O7="",0,O25*P7*(職員設定!$AC$44+R15/O7)*1.25),0)</f>
        <v>0</v>
      </c>
      <c r="S25" s="44" t="s">
        <v>5</v>
      </c>
      <c r="T25" s="35"/>
      <c r="U25" s="1269"/>
      <c r="V25" s="973">
        <f>T28*U7-W25</f>
        <v>0</v>
      </c>
      <c r="W25" s="961">
        <f>ROUND(IF(T7="",0,T25*U7*(職員設定!$AC$44+W15/T7)*1.25),0)</f>
        <v>0</v>
      </c>
      <c r="X25" s="335" t="s">
        <v>5</v>
      </c>
      <c r="Y25" s="35"/>
      <c r="Z25" s="1269"/>
      <c r="AA25" s="973">
        <f>Y28*Z7-AB25</f>
        <v>0</v>
      </c>
      <c r="AB25" s="1212">
        <f>ROUND(IF(Y7="",0,Y25*Z7*(職員設定!$AC$44+AB15/Y7)*1.25),0)</f>
        <v>0</v>
      </c>
      <c r="AC25" s="44" t="s">
        <v>5</v>
      </c>
      <c r="AD25" s="35"/>
      <c r="AE25" s="1001"/>
      <c r="AF25" s="973">
        <f>AD28*AE7-AG25</f>
        <v>0</v>
      </c>
      <c r="AG25" s="961">
        <f>ROUND(IF(AD7="",0,AD25*AE7*(職員設定!$AC$44+AG15/AD7)*1.25),0)</f>
        <v>0</v>
      </c>
      <c r="AH25" s="335" t="s">
        <v>5</v>
      </c>
      <c r="AI25" s="35"/>
      <c r="AJ25" s="1001"/>
      <c r="AK25" s="973">
        <f>AI28*AJ7-AL25</f>
        <v>0</v>
      </c>
      <c r="AL25" s="1212">
        <f>ROUND(IF(AI7="",0,AI25*AJ7*(職員設定!$AC$44+AL15/AI7)*1.25),0)</f>
        <v>0</v>
      </c>
      <c r="AM25" s="44" t="s">
        <v>5</v>
      </c>
      <c r="AN25" s="35"/>
      <c r="AO25" s="1001"/>
      <c r="AP25" s="973">
        <f>AN28*AO7-AQ25</f>
        <v>0</v>
      </c>
      <c r="AQ25" s="961">
        <f>ROUND(IF(AN7="",0,AN25*AO7*(職員設定!$AC$44+AQ15/AN7)*1.25),0)</f>
        <v>0</v>
      </c>
      <c r="AR25" s="335" t="s">
        <v>5</v>
      </c>
      <c r="AS25" s="35"/>
      <c r="AT25" s="1001"/>
      <c r="AU25" s="973">
        <f>AS28*AT7-AV25</f>
        <v>0</v>
      </c>
      <c r="AV25" s="1212">
        <f>ROUND(IF(AS7="",0,AS25*AT7*(職員設定!$AC$44+AV15/AS7)*1.25),0)</f>
        <v>0</v>
      </c>
      <c r="AW25" s="44" t="s">
        <v>5</v>
      </c>
      <c r="AX25" s="35"/>
      <c r="AY25" s="1001"/>
      <c r="AZ25" s="973">
        <f>AX28*AY7-BA25</f>
        <v>0</v>
      </c>
      <c r="BA25" s="961">
        <f>ROUND(IF(AX7="",0,AX25*AY7*(職員設定!$AC$44+BA15/AX7)*1.25),0)</f>
        <v>0</v>
      </c>
      <c r="BB25" s="335" t="s">
        <v>5</v>
      </c>
      <c r="BC25" s="35"/>
      <c r="BD25" s="1001"/>
      <c r="BE25" s="973">
        <f>BC28*BD7-BF25</f>
        <v>0</v>
      </c>
      <c r="BF25" s="1212">
        <f>ROUND(IF(BC7="",0,BC25*BD7*(職員設定!$AC$44+BF15/BC7)*1.25),0)</f>
        <v>0</v>
      </c>
      <c r="BG25" s="44" t="s">
        <v>5</v>
      </c>
      <c r="BH25" s="35"/>
      <c r="BI25" s="1001"/>
      <c r="BJ25" s="973">
        <f>BH28*BI7-BK25</f>
        <v>0</v>
      </c>
      <c r="BK25" s="961">
        <f>ROUND(IF(BH7="",0,BH25*BI7*(職員設定!$AC$44+BK15/BH7)*1.25),0)</f>
        <v>0</v>
      </c>
      <c r="BL25" s="338"/>
      <c r="BM25" s="82"/>
      <c r="BN25" s="1001"/>
      <c r="BO25" s="966"/>
      <c r="BP25" s="953"/>
      <c r="BQ25" s="75"/>
      <c r="BR25" s="82"/>
      <c r="BS25" s="1001"/>
      <c r="BT25" s="966"/>
      <c r="BU25" s="953"/>
      <c r="BV25" s="75"/>
      <c r="BW25" s="82"/>
      <c r="BX25" s="1001"/>
      <c r="BY25" s="966"/>
      <c r="BZ25" s="953"/>
      <c r="CA25" s="1003">
        <f>BJ25+BK25+BE25+BF25+AZ25+BA25+AU25+AV25+AP25+AQ25+AL25+AK25+AG25+AF25+AB25+AA25+W25+V25+R25+Q25+L25+G25</f>
        <v>0</v>
      </c>
      <c r="CB25" s="1019">
        <f t="shared" ref="CB25" si="1">M25+H25</f>
        <v>0</v>
      </c>
      <c r="CC25" s="1237">
        <f>BK25+BF25+BA25+AV25+AQ25+AL25+AG25+AB25+W25+R25</f>
        <v>0</v>
      </c>
    </row>
    <row r="26" spans="1:81" ht="18" customHeight="1">
      <c r="A26" s="1180"/>
      <c r="B26" s="1285"/>
      <c r="C26" s="1178"/>
      <c r="D26" s="48" t="s">
        <v>38</v>
      </c>
      <c r="E26" s="33"/>
      <c r="F26" s="1269"/>
      <c r="G26" s="974"/>
      <c r="H26" s="1272"/>
      <c r="I26" s="48" t="s">
        <v>38</v>
      </c>
      <c r="J26" s="33"/>
      <c r="K26" s="1269"/>
      <c r="L26" s="974"/>
      <c r="M26" s="1103"/>
      <c r="N26" s="336" t="s">
        <v>38</v>
      </c>
      <c r="O26" s="33"/>
      <c r="P26" s="1269"/>
      <c r="Q26" s="974"/>
      <c r="R26" s="1210"/>
      <c r="S26" s="48" t="s">
        <v>38</v>
      </c>
      <c r="T26" s="33"/>
      <c r="U26" s="1269"/>
      <c r="V26" s="974"/>
      <c r="W26" s="958"/>
      <c r="X26" s="336" t="s">
        <v>38</v>
      </c>
      <c r="Y26" s="33"/>
      <c r="Z26" s="1269"/>
      <c r="AA26" s="974"/>
      <c r="AB26" s="1210"/>
      <c r="AC26" s="48" t="s">
        <v>38</v>
      </c>
      <c r="AD26" s="33"/>
      <c r="AE26" s="1001"/>
      <c r="AF26" s="974"/>
      <c r="AG26" s="958"/>
      <c r="AH26" s="336" t="s">
        <v>38</v>
      </c>
      <c r="AI26" s="33"/>
      <c r="AJ26" s="1001"/>
      <c r="AK26" s="974"/>
      <c r="AL26" s="1210"/>
      <c r="AM26" s="48" t="s">
        <v>38</v>
      </c>
      <c r="AN26" s="33"/>
      <c r="AO26" s="1001"/>
      <c r="AP26" s="974"/>
      <c r="AQ26" s="958"/>
      <c r="AR26" s="336" t="s">
        <v>38</v>
      </c>
      <c r="AS26" s="33"/>
      <c r="AT26" s="1001"/>
      <c r="AU26" s="974"/>
      <c r="AV26" s="1210"/>
      <c r="AW26" s="48" t="s">
        <v>38</v>
      </c>
      <c r="AX26" s="33"/>
      <c r="AY26" s="1001"/>
      <c r="AZ26" s="974"/>
      <c r="BA26" s="958"/>
      <c r="BB26" s="336" t="s">
        <v>38</v>
      </c>
      <c r="BC26" s="33"/>
      <c r="BD26" s="1001"/>
      <c r="BE26" s="974"/>
      <c r="BF26" s="1210"/>
      <c r="BG26" s="48" t="s">
        <v>38</v>
      </c>
      <c r="BH26" s="33"/>
      <c r="BI26" s="1001"/>
      <c r="BJ26" s="974"/>
      <c r="BK26" s="958"/>
      <c r="BL26" s="339"/>
      <c r="BM26" s="80"/>
      <c r="BN26" s="1001"/>
      <c r="BO26" s="967"/>
      <c r="BP26" s="954"/>
      <c r="BQ26" s="79"/>
      <c r="BR26" s="80"/>
      <c r="BS26" s="1001"/>
      <c r="BT26" s="967"/>
      <c r="BU26" s="954"/>
      <c r="BV26" s="79"/>
      <c r="BW26" s="80"/>
      <c r="BX26" s="1001"/>
      <c r="BY26" s="967"/>
      <c r="BZ26" s="954"/>
      <c r="CA26" s="1280"/>
      <c r="CB26" s="1022"/>
      <c r="CC26" s="1238"/>
    </row>
    <row r="27" spans="1:81" ht="18" customHeight="1">
      <c r="A27" s="1180"/>
      <c r="B27" s="1285"/>
      <c r="C27" s="1178"/>
      <c r="D27" s="51" t="s">
        <v>6</v>
      </c>
      <c r="E27" s="6">
        <f>ROUND(IF(E7="",0,E25*職員設定!$Q$44+E25*E16/E7*1.25),0)</f>
        <v>0</v>
      </c>
      <c r="F27" s="1269"/>
      <c r="G27" s="974"/>
      <c r="H27" s="1272"/>
      <c r="I27" s="51" t="s">
        <v>6</v>
      </c>
      <c r="J27" s="6">
        <f>ROUND(IF(J7="",0,J25*職員設定!$Q$44+J25*J16/J7*1.25),0)</f>
        <v>0</v>
      </c>
      <c r="K27" s="1269"/>
      <c r="L27" s="974"/>
      <c r="M27" s="1103"/>
      <c r="N27" s="629" t="s">
        <v>6</v>
      </c>
      <c r="O27" s="6">
        <f>ROUND(IF(O7="",0,O25*職員設定!$Q$44+O25*O16/O7*1.25),0)</f>
        <v>0</v>
      </c>
      <c r="P27" s="1269"/>
      <c r="Q27" s="974"/>
      <c r="R27" s="1210"/>
      <c r="S27" s="51" t="s">
        <v>6</v>
      </c>
      <c r="T27" s="6">
        <f>ROUND(IF(T7="",0,T25*職員設定!$Q$44+T25*T16/T7*1.25),0)</f>
        <v>0</v>
      </c>
      <c r="U27" s="1269"/>
      <c r="V27" s="974"/>
      <c r="W27" s="958"/>
      <c r="X27" s="629" t="s">
        <v>6</v>
      </c>
      <c r="Y27" s="6">
        <f>ROUND(IF(Y7="",0,Y25*職員設定!$Q$44+Y25*Y16/Y7*1.25),0)</f>
        <v>0</v>
      </c>
      <c r="Z27" s="1269"/>
      <c r="AA27" s="974"/>
      <c r="AB27" s="1210"/>
      <c r="AC27" s="51" t="s">
        <v>6</v>
      </c>
      <c r="AD27" s="6">
        <f>ROUND(IF(AD7="",0,AD25*職員設定!$Q$44+AD25*AD16/AD7*1.25),0)</f>
        <v>0</v>
      </c>
      <c r="AE27" s="1001"/>
      <c r="AF27" s="974"/>
      <c r="AG27" s="958"/>
      <c r="AH27" s="629" t="s">
        <v>6</v>
      </c>
      <c r="AI27" s="6">
        <f>ROUND(IF(AI7="",0,AI25*職員設定!$Q$44+AI25*AI16/AI7*1.25),0)</f>
        <v>0</v>
      </c>
      <c r="AJ27" s="1001"/>
      <c r="AK27" s="974"/>
      <c r="AL27" s="1210"/>
      <c r="AM27" s="51" t="s">
        <v>6</v>
      </c>
      <c r="AN27" s="6">
        <f>ROUND(IF(AN7="",0,AN25*職員設定!$Q$44+AN25*AN16/AN7*1.25),0)</f>
        <v>0</v>
      </c>
      <c r="AO27" s="1001"/>
      <c r="AP27" s="974"/>
      <c r="AQ27" s="958"/>
      <c r="AR27" s="629" t="s">
        <v>6</v>
      </c>
      <c r="AS27" s="6">
        <f>ROUND(IF(AS7="",0,AS25*職員設定!$Q$44+AS25*AS16/AS7*1.25),0)</f>
        <v>0</v>
      </c>
      <c r="AT27" s="1001"/>
      <c r="AU27" s="974"/>
      <c r="AV27" s="1210"/>
      <c r="AW27" s="51" t="s">
        <v>6</v>
      </c>
      <c r="AX27" s="6">
        <f>ROUND(IF(AX7="",0,AX25*職員設定!$Q$44+AX25*AX16/AX7*1.25),0)</f>
        <v>0</v>
      </c>
      <c r="AY27" s="1001"/>
      <c r="AZ27" s="974"/>
      <c r="BA27" s="958"/>
      <c r="BB27" s="629" t="s">
        <v>6</v>
      </c>
      <c r="BC27" s="6">
        <f>ROUND(IF(BC7="",0,BC25*職員設定!$Q$44+BC25*BC16/BC7*1.25),0)</f>
        <v>0</v>
      </c>
      <c r="BD27" s="1001"/>
      <c r="BE27" s="974"/>
      <c r="BF27" s="1210"/>
      <c r="BG27" s="51" t="s">
        <v>6</v>
      </c>
      <c r="BH27" s="6">
        <f>ROUND(IF(BH7="",0,BH25*職員設定!$Q$44+BH25*BH16/BH7*1.25),0)</f>
        <v>0</v>
      </c>
      <c r="BI27" s="1001"/>
      <c r="BJ27" s="974"/>
      <c r="BK27" s="958"/>
      <c r="BL27" s="624"/>
      <c r="BM27" s="28"/>
      <c r="BN27" s="1001"/>
      <c r="BO27" s="967"/>
      <c r="BP27" s="954"/>
      <c r="BQ27" s="72"/>
      <c r="BR27" s="28"/>
      <c r="BS27" s="1001"/>
      <c r="BT27" s="967"/>
      <c r="BU27" s="954"/>
      <c r="BV27" s="72"/>
      <c r="BW27" s="28"/>
      <c r="BX27" s="1001"/>
      <c r="BY27" s="967"/>
      <c r="BZ27" s="954"/>
      <c r="CA27" s="1280"/>
      <c r="CB27" s="1022"/>
      <c r="CC27" s="1238"/>
    </row>
    <row r="28" spans="1:81" s="5" customFormat="1" ht="18" customHeight="1" thickBot="1">
      <c r="A28" s="1180"/>
      <c r="B28" s="1285"/>
      <c r="C28" s="1179"/>
      <c r="D28" s="53" t="s">
        <v>7</v>
      </c>
      <c r="E28" s="19">
        <f>E26-E27</f>
        <v>0</v>
      </c>
      <c r="F28" s="1269"/>
      <c r="G28" s="975"/>
      <c r="H28" s="1273"/>
      <c r="I28" s="53" t="s">
        <v>7</v>
      </c>
      <c r="J28" s="19">
        <f>J26-J27</f>
        <v>0</v>
      </c>
      <c r="K28" s="1269"/>
      <c r="L28" s="975"/>
      <c r="M28" s="1104"/>
      <c r="N28" s="337" t="s">
        <v>7</v>
      </c>
      <c r="O28" s="19">
        <f>O26-O27</f>
        <v>0</v>
      </c>
      <c r="P28" s="1269"/>
      <c r="Q28" s="975"/>
      <c r="R28" s="1211"/>
      <c r="S28" s="53" t="s">
        <v>7</v>
      </c>
      <c r="T28" s="19">
        <f>T26-T27</f>
        <v>0</v>
      </c>
      <c r="U28" s="1269"/>
      <c r="V28" s="975"/>
      <c r="W28" s="959"/>
      <c r="X28" s="337" t="s">
        <v>7</v>
      </c>
      <c r="Y28" s="19">
        <f>Y26-Y27</f>
        <v>0</v>
      </c>
      <c r="Z28" s="1269"/>
      <c r="AA28" s="975"/>
      <c r="AB28" s="1211"/>
      <c r="AC28" s="53" t="s">
        <v>7</v>
      </c>
      <c r="AD28" s="19">
        <f>AD26-AD27</f>
        <v>0</v>
      </c>
      <c r="AE28" s="1001"/>
      <c r="AF28" s="975"/>
      <c r="AG28" s="959"/>
      <c r="AH28" s="337" t="s">
        <v>7</v>
      </c>
      <c r="AI28" s="19">
        <f>AI26-AI27</f>
        <v>0</v>
      </c>
      <c r="AJ28" s="1001"/>
      <c r="AK28" s="975"/>
      <c r="AL28" s="1211"/>
      <c r="AM28" s="53" t="s">
        <v>7</v>
      </c>
      <c r="AN28" s="19">
        <f>AN26-AN27</f>
        <v>0</v>
      </c>
      <c r="AO28" s="1001"/>
      <c r="AP28" s="975"/>
      <c r="AQ28" s="959"/>
      <c r="AR28" s="337" t="s">
        <v>7</v>
      </c>
      <c r="AS28" s="19">
        <f>AS26-AS27</f>
        <v>0</v>
      </c>
      <c r="AT28" s="1001"/>
      <c r="AU28" s="975"/>
      <c r="AV28" s="1211"/>
      <c r="AW28" s="53" t="s">
        <v>7</v>
      </c>
      <c r="AX28" s="19">
        <f>AX26-AX27</f>
        <v>0</v>
      </c>
      <c r="AY28" s="1001"/>
      <c r="AZ28" s="975"/>
      <c r="BA28" s="959"/>
      <c r="BB28" s="337" t="s">
        <v>7</v>
      </c>
      <c r="BC28" s="19">
        <f>BC26-BC27</f>
        <v>0</v>
      </c>
      <c r="BD28" s="1001"/>
      <c r="BE28" s="975"/>
      <c r="BF28" s="1211"/>
      <c r="BG28" s="53" t="s">
        <v>7</v>
      </c>
      <c r="BH28" s="19">
        <f>BH26-BH27</f>
        <v>0</v>
      </c>
      <c r="BI28" s="1001"/>
      <c r="BJ28" s="975"/>
      <c r="BK28" s="959"/>
      <c r="BL28" s="340"/>
      <c r="BM28" s="84"/>
      <c r="BN28" s="1001"/>
      <c r="BO28" s="968"/>
      <c r="BP28" s="955"/>
      <c r="BQ28" s="85"/>
      <c r="BR28" s="84"/>
      <c r="BS28" s="1001"/>
      <c r="BT28" s="968"/>
      <c r="BU28" s="955"/>
      <c r="BV28" s="85"/>
      <c r="BW28" s="84"/>
      <c r="BX28" s="1001"/>
      <c r="BY28" s="968"/>
      <c r="BZ28" s="955"/>
      <c r="CA28" s="1281"/>
      <c r="CB28" s="1023"/>
      <c r="CC28" s="1239"/>
    </row>
    <row r="29" spans="1:81" ht="18" customHeight="1">
      <c r="A29" s="1180"/>
      <c r="B29" s="1285"/>
      <c r="C29" s="1177" t="s">
        <v>40</v>
      </c>
      <c r="D29" s="44" t="s">
        <v>8</v>
      </c>
      <c r="E29" s="35"/>
      <c r="F29" s="1269"/>
      <c r="G29" s="973">
        <f>E32*F7-H29</f>
        <v>0</v>
      </c>
      <c r="H29" s="1275"/>
      <c r="I29" s="44" t="s">
        <v>8</v>
      </c>
      <c r="J29" s="35"/>
      <c r="K29" s="1269"/>
      <c r="L29" s="973">
        <f>J32*K7-M29</f>
        <v>0</v>
      </c>
      <c r="M29" s="1095"/>
      <c r="N29" s="335" t="s">
        <v>8</v>
      </c>
      <c r="O29" s="35"/>
      <c r="P29" s="1269"/>
      <c r="Q29" s="973">
        <f>O32*P7-R29</f>
        <v>0</v>
      </c>
      <c r="R29" s="1212">
        <f>ROUND(IF(O7="",0,O29*P7*(職員設定!$AC$44+R15/O7)*1.35),0)</f>
        <v>0</v>
      </c>
      <c r="S29" s="44" t="s">
        <v>8</v>
      </c>
      <c r="T29" s="35"/>
      <c r="U29" s="1269"/>
      <c r="V29" s="973">
        <f>T32*U7-W29</f>
        <v>0</v>
      </c>
      <c r="W29" s="961">
        <f>ROUND(IF(T7="",0,T29*U7*(職員設定!$AC$44+W15/T7)*1.35),0)</f>
        <v>0</v>
      </c>
      <c r="X29" s="335" t="s">
        <v>8</v>
      </c>
      <c r="Y29" s="35"/>
      <c r="Z29" s="1269"/>
      <c r="AA29" s="973">
        <f>Y32*Z7-AB29</f>
        <v>0</v>
      </c>
      <c r="AB29" s="1212">
        <f>ROUND(IF(Y7="",0,Y29*Z7*(職員設定!$AC$44+AB15/Y7)*1.35),0)</f>
        <v>0</v>
      </c>
      <c r="AC29" s="44" t="s">
        <v>8</v>
      </c>
      <c r="AD29" s="35"/>
      <c r="AE29" s="1001"/>
      <c r="AF29" s="973">
        <f>AD32*AE7-AG29</f>
        <v>0</v>
      </c>
      <c r="AG29" s="961">
        <f>ROUND(IF(AD7="",0,AD29*AE7*(職員設定!$AC$44+AG15/AD7)*1.35),0)</f>
        <v>0</v>
      </c>
      <c r="AH29" s="335" t="s">
        <v>8</v>
      </c>
      <c r="AI29" s="35"/>
      <c r="AJ29" s="1001"/>
      <c r="AK29" s="973">
        <f>AI32*AJ7-AL29</f>
        <v>0</v>
      </c>
      <c r="AL29" s="1212">
        <f>ROUND(IF(AI7="",0,AI29*AJ7*(職員設定!$AC$44+AL15/AI7)*1.35),0)</f>
        <v>0</v>
      </c>
      <c r="AM29" s="44" t="s">
        <v>8</v>
      </c>
      <c r="AN29" s="35"/>
      <c r="AO29" s="1001"/>
      <c r="AP29" s="973">
        <f>AN32*AO7-AQ29</f>
        <v>0</v>
      </c>
      <c r="AQ29" s="961">
        <f>ROUND(IF(AN7="",0,AN29*AO7*(職員設定!$AC$44+AQ15/AN7)*1.35),0)</f>
        <v>0</v>
      </c>
      <c r="AR29" s="335" t="s">
        <v>8</v>
      </c>
      <c r="AS29" s="35"/>
      <c r="AT29" s="1001"/>
      <c r="AU29" s="973">
        <f>AS32*AT7-AV29</f>
        <v>0</v>
      </c>
      <c r="AV29" s="1212">
        <f>ROUND(IF(AS7="",0,AS29*AT7*(職員設定!$AC$44+AV15/AS7)*1.35),0)</f>
        <v>0</v>
      </c>
      <c r="AW29" s="44" t="s">
        <v>8</v>
      </c>
      <c r="AX29" s="35"/>
      <c r="AY29" s="1001"/>
      <c r="AZ29" s="973">
        <f>AX32*AY7-BA29</f>
        <v>0</v>
      </c>
      <c r="BA29" s="961">
        <f>ROUND(IF(AX7="",0,AX29*AY7*(職員設定!$AC$44+BA15/AX7)*1.35),0)</f>
        <v>0</v>
      </c>
      <c r="BB29" s="335" t="s">
        <v>8</v>
      </c>
      <c r="BC29" s="35"/>
      <c r="BD29" s="1001"/>
      <c r="BE29" s="973">
        <f>BC32*BD7-BF29</f>
        <v>0</v>
      </c>
      <c r="BF29" s="1212">
        <f>ROUND(IF(BC7="",0,BC29*BD7*(職員設定!$AC$44+BF15/BC7)*1.35),0)</f>
        <v>0</v>
      </c>
      <c r="BG29" s="44" t="s">
        <v>8</v>
      </c>
      <c r="BH29" s="35"/>
      <c r="BI29" s="1001"/>
      <c r="BJ29" s="973">
        <f>BH32*BI7-BK29</f>
        <v>0</v>
      </c>
      <c r="BK29" s="961">
        <f>ROUND(IF(BH7="",0,BH29*BI7*(職員設定!$AC$44+BK15/BH7)*1.35),0)</f>
        <v>0</v>
      </c>
      <c r="BL29" s="338"/>
      <c r="BM29" s="82"/>
      <c r="BN29" s="1001"/>
      <c r="BO29" s="966"/>
      <c r="BP29" s="953"/>
      <c r="BQ29" s="75"/>
      <c r="BR29" s="82"/>
      <c r="BS29" s="1001"/>
      <c r="BT29" s="966"/>
      <c r="BU29" s="953"/>
      <c r="BV29" s="75"/>
      <c r="BW29" s="82"/>
      <c r="BX29" s="1001"/>
      <c r="BY29" s="966"/>
      <c r="BZ29" s="953"/>
      <c r="CA29" s="1003">
        <f t="shared" ref="CA29" si="2">BJ29+BK29+BE29+BF29+AZ29+BA29+AU29+AV29+AP29+AQ29+AL29+AK29+AG29+AF29+AB29+AA29+W29+V29+R29+Q29+L29+G29</f>
        <v>0</v>
      </c>
      <c r="CB29" s="1019">
        <f t="shared" ref="CB29" si="3">M29+H29</f>
        <v>0</v>
      </c>
      <c r="CC29" s="1237">
        <f>BK29+BF29+BA29+AV29+AQ29+AL29+AG29+AB29+W29+R29</f>
        <v>0</v>
      </c>
    </row>
    <row r="30" spans="1:81" ht="18" customHeight="1">
      <c r="A30" s="1180"/>
      <c r="B30" s="1285"/>
      <c r="C30" s="1178"/>
      <c r="D30" s="48" t="s">
        <v>38</v>
      </c>
      <c r="E30" s="33"/>
      <c r="F30" s="1269"/>
      <c r="G30" s="974"/>
      <c r="H30" s="1272"/>
      <c r="I30" s="48" t="s">
        <v>38</v>
      </c>
      <c r="J30" s="33"/>
      <c r="K30" s="1269"/>
      <c r="L30" s="974"/>
      <c r="M30" s="1103"/>
      <c r="N30" s="336" t="s">
        <v>38</v>
      </c>
      <c r="O30" s="33"/>
      <c r="P30" s="1269"/>
      <c r="Q30" s="974"/>
      <c r="R30" s="1210"/>
      <c r="S30" s="48" t="s">
        <v>38</v>
      </c>
      <c r="T30" s="33"/>
      <c r="U30" s="1269"/>
      <c r="V30" s="974"/>
      <c r="W30" s="958"/>
      <c r="X30" s="336" t="s">
        <v>38</v>
      </c>
      <c r="Y30" s="33"/>
      <c r="Z30" s="1269"/>
      <c r="AA30" s="974"/>
      <c r="AB30" s="1210"/>
      <c r="AC30" s="48" t="s">
        <v>38</v>
      </c>
      <c r="AD30" s="33"/>
      <c r="AE30" s="1001"/>
      <c r="AF30" s="974"/>
      <c r="AG30" s="958"/>
      <c r="AH30" s="336" t="s">
        <v>38</v>
      </c>
      <c r="AI30" s="33"/>
      <c r="AJ30" s="1001"/>
      <c r="AK30" s="974"/>
      <c r="AL30" s="1210"/>
      <c r="AM30" s="48" t="s">
        <v>38</v>
      </c>
      <c r="AN30" s="33"/>
      <c r="AO30" s="1001"/>
      <c r="AP30" s="974"/>
      <c r="AQ30" s="958"/>
      <c r="AR30" s="336" t="s">
        <v>38</v>
      </c>
      <c r="AS30" s="33"/>
      <c r="AT30" s="1001"/>
      <c r="AU30" s="974"/>
      <c r="AV30" s="1210"/>
      <c r="AW30" s="48" t="s">
        <v>38</v>
      </c>
      <c r="AX30" s="33"/>
      <c r="AY30" s="1001"/>
      <c r="AZ30" s="974"/>
      <c r="BA30" s="958"/>
      <c r="BB30" s="336" t="s">
        <v>38</v>
      </c>
      <c r="BC30" s="33"/>
      <c r="BD30" s="1001"/>
      <c r="BE30" s="974"/>
      <c r="BF30" s="1210"/>
      <c r="BG30" s="48" t="s">
        <v>38</v>
      </c>
      <c r="BH30" s="33"/>
      <c r="BI30" s="1001"/>
      <c r="BJ30" s="974"/>
      <c r="BK30" s="958"/>
      <c r="BL30" s="339"/>
      <c r="BM30" s="80"/>
      <c r="BN30" s="1001"/>
      <c r="BO30" s="967"/>
      <c r="BP30" s="954"/>
      <c r="BQ30" s="79"/>
      <c r="BR30" s="80"/>
      <c r="BS30" s="1001"/>
      <c r="BT30" s="967"/>
      <c r="BU30" s="954"/>
      <c r="BV30" s="79"/>
      <c r="BW30" s="80"/>
      <c r="BX30" s="1001"/>
      <c r="BY30" s="967"/>
      <c r="BZ30" s="954"/>
      <c r="CA30" s="1080"/>
      <c r="CB30" s="1022"/>
      <c r="CC30" s="1238"/>
    </row>
    <row r="31" spans="1:81" ht="18" customHeight="1">
      <c r="A31" s="1180"/>
      <c r="B31" s="1285"/>
      <c r="C31" s="1178"/>
      <c r="D31" s="51" t="s">
        <v>9</v>
      </c>
      <c r="E31" s="6">
        <f>ROUND(IF(E7="",0,E29*職員設定!$R$44+E29*E16/E7*1.35),0)</f>
        <v>0</v>
      </c>
      <c r="F31" s="1269"/>
      <c r="G31" s="974"/>
      <c r="H31" s="1272"/>
      <c r="I31" s="51" t="s">
        <v>9</v>
      </c>
      <c r="J31" s="6">
        <f>ROUND(IF(J7="",0,J29*職員設定!$R$44+J29*J16/J7*1.35),0)</f>
        <v>0</v>
      </c>
      <c r="K31" s="1269"/>
      <c r="L31" s="974"/>
      <c r="M31" s="1103"/>
      <c r="N31" s="629" t="s">
        <v>9</v>
      </c>
      <c r="O31" s="6">
        <f>ROUND(IF(O7="",0,O29*職員設定!$R$44+O29*O16/O7*1.35),0)</f>
        <v>0</v>
      </c>
      <c r="P31" s="1269"/>
      <c r="Q31" s="974"/>
      <c r="R31" s="1210"/>
      <c r="S31" s="51" t="s">
        <v>9</v>
      </c>
      <c r="T31" s="6">
        <f>ROUND(IF(T7="",0,T29*職員設定!$R$44+T29*T16/T7*1.35),0)</f>
        <v>0</v>
      </c>
      <c r="U31" s="1269"/>
      <c r="V31" s="974"/>
      <c r="W31" s="958"/>
      <c r="X31" s="629" t="s">
        <v>9</v>
      </c>
      <c r="Y31" s="6">
        <f>ROUND(IF(Y7="",0,Y29*職員設定!$R$44+Y29*Y16/Y7*1.35),0)</f>
        <v>0</v>
      </c>
      <c r="Z31" s="1269"/>
      <c r="AA31" s="974"/>
      <c r="AB31" s="1210"/>
      <c r="AC31" s="51" t="s">
        <v>9</v>
      </c>
      <c r="AD31" s="6">
        <f>ROUND(IF(AD7="",0,AD29*職員設定!$R$44+AD29*AD16/AD7*1.35),0)</f>
        <v>0</v>
      </c>
      <c r="AE31" s="1001"/>
      <c r="AF31" s="974"/>
      <c r="AG31" s="958"/>
      <c r="AH31" s="629" t="s">
        <v>9</v>
      </c>
      <c r="AI31" s="6">
        <f>ROUND(IF(AI7="",0,AI29*職員設定!$R$44+AI29*AI16/AI7*1.35),0)</f>
        <v>0</v>
      </c>
      <c r="AJ31" s="1001"/>
      <c r="AK31" s="974"/>
      <c r="AL31" s="1210"/>
      <c r="AM31" s="51" t="s">
        <v>9</v>
      </c>
      <c r="AN31" s="6">
        <f>ROUND(IF(AN7="",0,AN29*職員設定!$R$44+AN29*AN16/AN7*1.35),0)</f>
        <v>0</v>
      </c>
      <c r="AO31" s="1001"/>
      <c r="AP31" s="974"/>
      <c r="AQ31" s="958"/>
      <c r="AR31" s="629" t="s">
        <v>9</v>
      </c>
      <c r="AS31" s="6">
        <f>ROUND(IF(AS7="",0,AS29*職員設定!$R$44+AS29*AS16/AS7*1.35),0)</f>
        <v>0</v>
      </c>
      <c r="AT31" s="1001"/>
      <c r="AU31" s="974"/>
      <c r="AV31" s="1210"/>
      <c r="AW31" s="51" t="s">
        <v>9</v>
      </c>
      <c r="AX31" s="6">
        <f>ROUND(IF(AX7="",0,AX29*職員設定!$R$44+AX29*AX16/AX7*1.35),0)</f>
        <v>0</v>
      </c>
      <c r="AY31" s="1001"/>
      <c r="AZ31" s="974"/>
      <c r="BA31" s="958"/>
      <c r="BB31" s="629" t="s">
        <v>9</v>
      </c>
      <c r="BC31" s="6">
        <f>ROUND(IF(BC7="",0,BC29*職員設定!$R$44+BC29*BC16/BC7*1.35),0)</f>
        <v>0</v>
      </c>
      <c r="BD31" s="1001"/>
      <c r="BE31" s="974"/>
      <c r="BF31" s="1210"/>
      <c r="BG31" s="51" t="s">
        <v>9</v>
      </c>
      <c r="BH31" s="6">
        <f>ROUND(IF(BH7="",0,BH29*職員設定!$R$44+BH29*BH16/BH7*1.35),0)</f>
        <v>0</v>
      </c>
      <c r="BI31" s="1001"/>
      <c r="BJ31" s="974"/>
      <c r="BK31" s="958"/>
      <c r="BL31" s="624"/>
      <c r="BM31" s="28"/>
      <c r="BN31" s="1001"/>
      <c r="BO31" s="967"/>
      <c r="BP31" s="954"/>
      <c r="BQ31" s="72"/>
      <c r="BR31" s="28"/>
      <c r="BS31" s="1001"/>
      <c r="BT31" s="967"/>
      <c r="BU31" s="954"/>
      <c r="BV31" s="72"/>
      <c r="BW31" s="28"/>
      <c r="BX31" s="1001"/>
      <c r="BY31" s="967"/>
      <c r="BZ31" s="954"/>
      <c r="CA31" s="1080"/>
      <c r="CB31" s="1022"/>
      <c r="CC31" s="1238"/>
    </row>
    <row r="32" spans="1:81" s="5" customFormat="1" ht="18" customHeight="1" thickBot="1">
      <c r="A32" s="1180"/>
      <c r="B32" s="1285"/>
      <c r="C32" s="1179"/>
      <c r="D32" s="53" t="s">
        <v>10</v>
      </c>
      <c r="E32" s="19">
        <f>E30-E31</f>
        <v>0</v>
      </c>
      <c r="F32" s="1269"/>
      <c r="G32" s="975"/>
      <c r="H32" s="1273"/>
      <c r="I32" s="53" t="s">
        <v>10</v>
      </c>
      <c r="J32" s="19">
        <f>J30-J31</f>
        <v>0</v>
      </c>
      <c r="K32" s="1269"/>
      <c r="L32" s="975"/>
      <c r="M32" s="1104"/>
      <c r="N32" s="337" t="s">
        <v>10</v>
      </c>
      <c r="O32" s="19">
        <f>O30-O31</f>
        <v>0</v>
      </c>
      <c r="P32" s="1269"/>
      <c r="Q32" s="975"/>
      <c r="R32" s="1211"/>
      <c r="S32" s="53" t="s">
        <v>10</v>
      </c>
      <c r="T32" s="19">
        <f>T30-T31</f>
        <v>0</v>
      </c>
      <c r="U32" s="1269"/>
      <c r="V32" s="975"/>
      <c r="W32" s="959"/>
      <c r="X32" s="337" t="s">
        <v>10</v>
      </c>
      <c r="Y32" s="19">
        <f>Y30-Y31</f>
        <v>0</v>
      </c>
      <c r="Z32" s="1269"/>
      <c r="AA32" s="975"/>
      <c r="AB32" s="1211"/>
      <c r="AC32" s="53" t="s">
        <v>10</v>
      </c>
      <c r="AD32" s="19">
        <f>AD30-AD31</f>
        <v>0</v>
      </c>
      <c r="AE32" s="1001"/>
      <c r="AF32" s="975"/>
      <c r="AG32" s="959"/>
      <c r="AH32" s="337" t="s">
        <v>10</v>
      </c>
      <c r="AI32" s="19">
        <f>AI30-AI31</f>
        <v>0</v>
      </c>
      <c r="AJ32" s="1001"/>
      <c r="AK32" s="975"/>
      <c r="AL32" s="1211"/>
      <c r="AM32" s="53" t="s">
        <v>10</v>
      </c>
      <c r="AN32" s="19">
        <f>AN30-AN31</f>
        <v>0</v>
      </c>
      <c r="AO32" s="1001"/>
      <c r="AP32" s="975"/>
      <c r="AQ32" s="959"/>
      <c r="AR32" s="337" t="s">
        <v>10</v>
      </c>
      <c r="AS32" s="19">
        <f>AS30-AS31</f>
        <v>0</v>
      </c>
      <c r="AT32" s="1001"/>
      <c r="AU32" s="975"/>
      <c r="AV32" s="1211"/>
      <c r="AW32" s="53" t="s">
        <v>10</v>
      </c>
      <c r="AX32" s="19">
        <f>AX30-AX31</f>
        <v>0</v>
      </c>
      <c r="AY32" s="1001"/>
      <c r="AZ32" s="975"/>
      <c r="BA32" s="959"/>
      <c r="BB32" s="337" t="s">
        <v>10</v>
      </c>
      <c r="BC32" s="19">
        <f>BC30-BC31</f>
        <v>0</v>
      </c>
      <c r="BD32" s="1001"/>
      <c r="BE32" s="975"/>
      <c r="BF32" s="1211"/>
      <c r="BG32" s="53" t="s">
        <v>10</v>
      </c>
      <c r="BH32" s="19">
        <f>BH30-BH31</f>
        <v>0</v>
      </c>
      <c r="BI32" s="1001"/>
      <c r="BJ32" s="975"/>
      <c r="BK32" s="959"/>
      <c r="BL32" s="340"/>
      <c r="BM32" s="84"/>
      <c r="BN32" s="1001"/>
      <c r="BO32" s="968"/>
      <c r="BP32" s="955"/>
      <c r="BQ32" s="85"/>
      <c r="BR32" s="84"/>
      <c r="BS32" s="1001"/>
      <c r="BT32" s="968"/>
      <c r="BU32" s="955"/>
      <c r="BV32" s="85"/>
      <c r="BW32" s="84"/>
      <c r="BX32" s="1001"/>
      <c r="BY32" s="968"/>
      <c r="BZ32" s="955"/>
      <c r="CA32" s="1081"/>
      <c r="CB32" s="1023"/>
      <c r="CC32" s="1239"/>
    </row>
    <row r="33" spans="1:81" ht="18" customHeight="1">
      <c r="A33" s="1180"/>
      <c r="B33" s="1285"/>
      <c r="C33" s="1178" t="s">
        <v>43</v>
      </c>
      <c r="D33" s="48" t="s">
        <v>11</v>
      </c>
      <c r="E33" s="36"/>
      <c r="F33" s="1269"/>
      <c r="G33" s="974">
        <f>E36*F7-H33</f>
        <v>0</v>
      </c>
      <c r="H33" s="1275"/>
      <c r="I33" s="48" t="s">
        <v>11</v>
      </c>
      <c r="J33" s="36"/>
      <c r="K33" s="1269"/>
      <c r="L33" s="974">
        <f>J36*K7-M33</f>
        <v>0</v>
      </c>
      <c r="M33" s="1095"/>
      <c r="N33" s="336" t="s">
        <v>11</v>
      </c>
      <c r="O33" s="36"/>
      <c r="P33" s="1269"/>
      <c r="Q33" s="974">
        <f>O36*P7-R33</f>
        <v>0</v>
      </c>
      <c r="R33" s="1212">
        <f>ROUND(IF(O7="",0,O33*P7*(職員設定!$AC$44+R15/O7)*0.25),0)</f>
        <v>0</v>
      </c>
      <c r="S33" s="48" t="s">
        <v>11</v>
      </c>
      <c r="T33" s="36"/>
      <c r="U33" s="1269"/>
      <c r="V33" s="974">
        <f>T36*U7-W33</f>
        <v>0</v>
      </c>
      <c r="W33" s="961">
        <f>ROUND(IF(T7="",0,T33*U7*(職員設定!$AC$44+W15/T7)*0.25),0)</f>
        <v>0</v>
      </c>
      <c r="X33" s="336" t="s">
        <v>11</v>
      </c>
      <c r="Y33" s="36"/>
      <c r="Z33" s="1269"/>
      <c r="AA33" s="974">
        <f>Y36*Z7-AB33</f>
        <v>0</v>
      </c>
      <c r="AB33" s="1212">
        <f>ROUND(IF(Y7="",0,Y33*Z7*(職員設定!$AC$44+AB15/Y7)*0.25),0)</f>
        <v>0</v>
      </c>
      <c r="AC33" s="48" t="s">
        <v>11</v>
      </c>
      <c r="AD33" s="36"/>
      <c r="AE33" s="1001"/>
      <c r="AF33" s="974">
        <f>AD36*AE7-AG33</f>
        <v>0</v>
      </c>
      <c r="AG33" s="961">
        <f>ROUND(IF(AD7="",0,AD33*AE7*(職員設定!$AC$44+AG15/AD7)*0.25),0)</f>
        <v>0</v>
      </c>
      <c r="AH33" s="336" t="s">
        <v>11</v>
      </c>
      <c r="AI33" s="36"/>
      <c r="AJ33" s="1001"/>
      <c r="AK33" s="974">
        <f>AI36*AJ7-AL33</f>
        <v>0</v>
      </c>
      <c r="AL33" s="1212">
        <f>ROUND(IF(AI7="",0,AI33*AJ7*(職員設定!$AC$44+AL15/AI7)*0.25),0)</f>
        <v>0</v>
      </c>
      <c r="AM33" s="48" t="s">
        <v>11</v>
      </c>
      <c r="AN33" s="36"/>
      <c r="AO33" s="1001"/>
      <c r="AP33" s="974">
        <f>AN36*AO7-AQ33</f>
        <v>0</v>
      </c>
      <c r="AQ33" s="961">
        <f>ROUND(IF(AN7="",0,AN33*AO7*(職員設定!$AC$44+AQ15/AN7)*0.25),0)</f>
        <v>0</v>
      </c>
      <c r="AR33" s="336" t="s">
        <v>11</v>
      </c>
      <c r="AS33" s="36"/>
      <c r="AT33" s="1001"/>
      <c r="AU33" s="974">
        <f>AS36*AT7-AV33</f>
        <v>0</v>
      </c>
      <c r="AV33" s="1212">
        <f>ROUND(IF(AS7="",0,AS33*AT7*(職員設定!$AC$44+AV15/AS7)*0.25),0)</f>
        <v>0</v>
      </c>
      <c r="AW33" s="48" t="s">
        <v>11</v>
      </c>
      <c r="AX33" s="36"/>
      <c r="AY33" s="1001"/>
      <c r="AZ33" s="974">
        <f>AX36*AY7-BA33</f>
        <v>0</v>
      </c>
      <c r="BA33" s="961">
        <f>ROUND(IF(AX7="",0,AX33*AY7*(職員設定!$AC$44+BA15/AX7)*0.25),0)</f>
        <v>0</v>
      </c>
      <c r="BB33" s="336" t="s">
        <v>11</v>
      </c>
      <c r="BC33" s="36"/>
      <c r="BD33" s="1001"/>
      <c r="BE33" s="974">
        <f>BC36*BD7-BF33</f>
        <v>0</v>
      </c>
      <c r="BF33" s="1212">
        <f>ROUND(IF(BC7="",0,BC33*BD7*(職員設定!$AC$44+BF15/BC7)*0.25),0)</f>
        <v>0</v>
      </c>
      <c r="BG33" s="48" t="s">
        <v>11</v>
      </c>
      <c r="BH33" s="36"/>
      <c r="BI33" s="1001"/>
      <c r="BJ33" s="974">
        <f>BH36*BI7-BK33</f>
        <v>0</v>
      </c>
      <c r="BK33" s="961">
        <f>ROUND(IF(BH7="",0,BH33*BI7*(職員設定!$AC$44+BK15/BH7)*0.25),0)</f>
        <v>0</v>
      </c>
      <c r="BL33" s="339"/>
      <c r="BM33" s="86"/>
      <c r="BN33" s="1001"/>
      <c r="BO33" s="969"/>
      <c r="BP33" s="953"/>
      <c r="BQ33" s="79"/>
      <c r="BR33" s="86"/>
      <c r="BS33" s="1001"/>
      <c r="BT33" s="969"/>
      <c r="BU33" s="953"/>
      <c r="BV33" s="79"/>
      <c r="BW33" s="86"/>
      <c r="BX33" s="1001"/>
      <c r="BY33" s="969"/>
      <c r="BZ33" s="953"/>
      <c r="CA33" s="1003">
        <f t="shared" ref="CA33" si="4">BJ33+BK33+BE33+BF33+AZ33+BA33+AU33+AV33+AP33+AQ33+AL33+AK33+AG33+AF33+AB33+AA33+W33+V33+R33+Q33+L33+G33</f>
        <v>0</v>
      </c>
      <c r="CB33" s="1019">
        <f t="shared" ref="CB33" si="5">M33+H33</f>
        <v>0</v>
      </c>
      <c r="CC33" s="1238">
        <f>BK33+BF33+BA33+AV33+AQ33+AL33+AG33+AB33+W33+R33</f>
        <v>0</v>
      </c>
    </row>
    <row r="34" spans="1:81" ht="18" customHeight="1">
      <c r="A34" s="1180"/>
      <c r="B34" s="1285"/>
      <c r="C34" s="1178"/>
      <c r="D34" s="48" t="s">
        <v>38</v>
      </c>
      <c r="E34" s="33"/>
      <c r="F34" s="1269"/>
      <c r="G34" s="974"/>
      <c r="H34" s="1272"/>
      <c r="I34" s="48" t="s">
        <v>38</v>
      </c>
      <c r="J34" s="33"/>
      <c r="K34" s="1269"/>
      <c r="L34" s="974"/>
      <c r="M34" s="1103"/>
      <c r="N34" s="336" t="s">
        <v>38</v>
      </c>
      <c r="O34" s="33"/>
      <c r="P34" s="1269"/>
      <c r="Q34" s="974"/>
      <c r="R34" s="1210"/>
      <c r="S34" s="48" t="s">
        <v>38</v>
      </c>
      <c r="T34" s="33"/>
      <c r="U34" s="1269"/>
      <c r="V34" s="974"/>
      <c r="W34" s="958"/>
      <c r="X34" s="336" t="s">
        <v>38</v>
      </c>
      <c r="Y34" s="33"/>
      <c r="Z34" s="1269"/>
      <c r="AA34" s="974"/>
      <c r="AB34" s="1210"/>
      <c r="AC34" s="48" t="s">
        <v>38</v>
      </c>
      <c r="AD34" s="33"/>
      <c r="AE34" s="1001"/>
      <c r="AF34" s="974"/>
      <c r="AG34" s="958"/>
      <c r="AH34" s="336" t="s">
        <v>38</v>
      </c>
      <c r="AI34" s="33"/>
      <c r="AJ34" s="1001"/>
      <c r="AK34" s="974"/>
      <c r="AL34" s="1210"/>
      <c r="AM34" s="48" t="s">
        <v>38</v>
      </c>
      <c r="AN34" s="33"/>
      <c r="AO34" s="1001"/>
      <c r="AP34" s="974"/>
      <c r="AQ34" s="958"/>
      <c r="AR34" s="336" t="s">
        <v>38</v>
      </c>
      <c r="AS34" s="33"/>
      <c r="AT34" s="1001"/>
      <c r="AU34" s="974"/>
      <c r="AV34" s="1210"/>
      <c r="AW34" s="48" t="s">
        <v>38</v>
      </c>
      <c r="AX34" s="33"/>
      <c r="AY34" s="1001"/>
      <c r="AZ34" s="974"/>
      <c r="BA34" s="958"/>
      <c r="BB34" s="336" t="s">
        <v>38</v>
      </c>
      <c r="BC34" s="33"/>
      <c r="BD34" s="1001"/>
      <c r="BE34" s="974"/>
      <c r="BF34" s="1210"/>
      <c r="BG34" s="48" t="s">
        <v>38</v>
      </c>
      <c r="BH34" s="33"/>
      <c r="BI34" s="1001"/>
      <c r="BJ34" s="974"/>
      <c r="BK34" s="958"/>
      <c r="BL34" s="339"/>
      <c r="BM34" s="80"/>
      <c r="BN34" s="1001"/>
      <c r="BO34" s="967"/>
      <c r="BP34" s="954"/>
      <c r="BQ34" s="79"/>
      <c r="BR34" s="80"/>
      <c r="BS34" s="1001"/>
      <c r="BT34" s="967"/>
      <c r="BU34" s="954"/>
      <c r="BV34" s="79"/>
      <c r="BW34" s="80"/>
      <c r="BX34" s="1001"/>
      <c r="BY34" s="967"/>
      <c r="BZ34" s="954"/>
      <c r="CA34" s="1080"/>
      <c r="CB34" s="1022"/>
      <c r="CC34" s="1238"/>
    </row>
    <row r="35" spans="1:81" ht="18" customHeight="1">
      <c r="A35" s="1180"/>
      <c r="B35" s="1285"/>
      <c r="C35" s="1178"/>
      <c r="D35" s="51" t="s">
        <v>12</v>
      </c>
      <c r="E35" s="6">
        <f>ROUND(IF(E7="",0,E33*職員設定!$S$44+E33*E16/E7*0.25),0)</f>
        <v>0</v>
      </c>
      <c r="F35" s="1269"/>
      <c r="G35" s="974"/>
      <c r="H35" s="1272"/>
      <c r="I35" s="51" t="s">
        <v>12</v>
      </c>
      <c r="J35" s="6">
        <f>ROUND(IF(J7="",0,J33*職員設定!$S$44+J33*J16/J7*0.25),0)</f>
        <v>0</v>
      </c>
      <c r="K35" s="1269"/>
      <c r="L35" s="974"/>
      <c r="M35" s="1103"/>
      <c r="N35" s="629" t="s">
        <v>12</v>
      </c>
      <c r="O35" s="6">
        <f>ROUND(IF(O7="",0,O33*職員設定!$S$44+O33*O16/O7*0.25),0)</f>
        <v>0</v>
      </c>
      <c r="P35" s="1269"/>
      <c r="Q35" s="974"/>
      <c r="R35" s="1210"/>
      <c r="S35" s="51" t="s">
        <v>12</v>
      </c>
      <c r="T35" s="6">
        <f>ROUND(IF(T7="",0,T33*職員設定!$S$44+T33*T16/T7*0.25),0)</f>
        <v>0</v>
      </c>
      <c r="U35" s="1269"/>
      <c r="V35" s="974"/>
      <c r="W35" s="958"/>
      <c r="X35" s="629" t="s">
        <v>12</v>
      </c>
      <c r="Y35" s="6">
        <f>ROUND(IF(Y7="",0,Y33*職員設定!$S$44+Y33*Y16/Y7*0.25),0)</f>
        <v>0</v>
      </c>
      <c r="Z35" s="1269"/>
      <c r="AA35" s="974"/>
      <c r="AB35" s="1210"/>
      <c r="AC35" s="51" t="s">
        <v>12</v>
      </c>
      <c r="AD35" s="6">
        <f>ROUND(IF(AD7="",0,AD33*職員設定!$S$44+AD33*AD16/AD7*0.25),0)</f>
        <v>0</v>
      </c>
      <c r="AE35" s="1001"/>
      <c r="AF35" s="974"/>
      <c r="AG35" s="958"/>
      <c r="AH35" s="629" t="s">
        <v>12</v>
      </c>
      <c r="AI35" s="6">
        <f>ROUND(IF(AI7="",0,AI33*職員設定!$S$44+AI33*AI16/AI7*0.25),0)</f>
        <v>0</v>
      </c>
      <c r="AJ35" s="1001"/>
      <c r="AK35" s="974"/>
      <c r="AL35" s="1210"/>
      <c r="AM35" s="51" t="s">
        <v>12</v>
      </c>
      <c r="AN35" s="6">
        <f>ROUND(IF(AN7="",0,AN33*職員設定!$S$44+AN33*AN16/AN7*0.25),0)</f>
        <v>0</v>
      </c>
      <c r="AO35" s="1001"/>
      <c r="AP35" s="974"/>
      <c r="AQ35" s="958"/>
      <c r="AR35" s="629" t="s">
        <v>12</v>
      </c>
      <c r="AS35" s="6">
        <f>ROUND(IF(AS7="",0,AS33*職員設定!$S$44+AS33*AS16/AS7*0.25),0)</f>
        <v>0</v>
      </c>
      <c r="AT35" s="1001"/>
      <c r="AU35" s="974"/>
      <c r="AV35" s="1210"/>
      <c r="AW35" s="51" t="s">
        <v>12</v>
      </c>
      <c r="AX35" s="6">
        <f>ROUND(IF(AX7="",0,AX33*職員設定!$S$44+AX33*AX16/AX7*0.25),0)</f>
        <v>0</v>
      </c>
      <c r="AY35" s="1001"/>
      <c r="AZ35" s="974"/>
      <c r="BA35" s="958"/>
      <c r="BB35" s="629" t="s">
        <v>12</v>
      </c>
      <c r="BC35" s="6">
        <f>ROUND(IF(BC7="",0,BC33*職員設定!$S$44+BC33*BC16/BC7*0.25),0)</f>
        <v>0</v>
      </c>
      <c r="BD35" s="1001"/>
      <c r="BE35" s="974"/>
      <c r="BF35" s="1210"/>
      <c r="BG35" s="51" t="s">
        <v>12</v>
      </c>
      <c r="BH35" s="6">
        <f>ROUND(IF(BH7="",0,BH33*職員設定!$S$44+BH33*BH16/BH7*0.25),0)</f>
        <v>0</v>
      </c>
      <c r="BI35" s="1001"/>
      <c r="BJ35" s="974"/>
      <c r="BK35" s="958"/>
      <c r="BL35" s="624"/>
      <c r="BM35" s="28"/>
      <c r="BN35" s="1001"/>
      <c r="BO35" s="967"/>
      <c r="BP35" s="954"/>
      <c r="BQ35" s="72"/>
      <c r="BR35" s="28"/>
      <c r="BS35" s="1001"/>
      <c r="BT35" s="967"/>
      <c r="BU35" s="954"/>
      <c r="BV35" s="72"/>
      <c r="BW35" s="28"/>
      <c r="BX35" s="1001"/>
      <c r="BY35" s="967"/>
      <c r="BZ35" s="954"/>
      <c r="CA35" s="1080"/>
      <c r="CB35" s="1022"/>
      <c r="CC35" s="1238"/>
    </row>
    <row r="36" spans="1:81" s="5" customFormat="1" ht="18" customHeight="1" thickBot="1">
      <c r="A36" s="1180"/>
      <c r="B36" s="1286"/>
      <c r="C36" s="1179"/>
      <c r="D36" s="53" t="s">
        <v>13</v>
      </c>
      <c r="E36" s="19">
        <f>E34-E35</f>
        <v>0</v>
      </c>
      <c r="F36" s="1270"/>
      <c r="G36" s="975"/>
      <c r="H36" s="1273"/>
      <c r="I36" s="53" t="s">
        <v>13</v>
      </c>
      <c r="J36" s="19">
        <f>J34-J35</f>
        <v>0</v>
      </c>
      <c r="K36" s="1270"/>
      <c r="L36" s="975"/>
      <c r="M36" s="1104"/>
      <c r="N36" s="337" t="s">
        <v>13</v>
      </c>
      <c r="O36" s="19">
        <f>O34-O35</f>
        <v>0</v>
      </c>
      <c r="P36" s="1270"/>
      <c r="Q36" s="975"/>
      <c r="R36" s="1211"/>
      <c r="S36" s="53" t="s">
        <v>13</v>
      </c>
      <c r="T36" s="19">
        <f>T34-T35</f>
        <v>0</v>
      </c>
      <c r="U36" s="1270"/>
      <c r="V36" s="975"/>
      <c r="W36" s="959"/>
      <c r="X36" s="337" t="s">
        <v>13</v>
      </c>
      <c r="Y36" s="19">
        <f>Y34-Y35</f>
        <v>0</v>
      </c>
      <c r="Z36" s="1270"/>
      <c r="AA36" s="975"/>
      <c r="AB36" s="1211"/>
      <c r="AC36" s="53" t="s">
        <v>13</v>
      </c>
      <c r="AD36" s="19">
        <f>AD34-AD35</f>
        <v>0</v>
      </c>
      <c r="AE36" s="1002"/>
      <c r="AF36" s="975"/>
      <c r="AG36" s="959"/>
      <c r="AH36" s="337" t="s">
        <v>13</v>
      </c>
      <c r="AI36" s="19">
        <f>AI34-AI35</f>
        <v>0</v>
      </c>
      <c r="AJ36" s="1002"/>
      <c r="AK36" s="975"/>
      <c r="AL36" s="1211"/>
      <c r="AM36" s="53" t="s">
        <v>13</v>
      </c>
      <c r="AN36" s="19">
        <f>AN34-AN35</f>
        <v>0</v>
      </c>
      <c r="AO36" s="1002"/>
      <c r="AP36" s="975"/>
      <c r="AQ36" s="959"/>
      <c r="AR36" s="337" t="s">
        <v>13</v>
      </c>
      <c r="AS36" s="19">
        <f>AS34-AS35</f>
        <v>0</v>
      </c>
      <c r="AT36" s="1002"/>
      <c r="AU36" s="975"/>
      <c r="AV36" s="1211"/>
      <c r="AW36" s="53" t="s">
        <v>13</v>
      </c>
      <c r="AX36" s="19">
        <f>AX34-AX35</f>
        <v>0</v>
      </c>
      <c r="AY36" s="1002"/>
      <c r="AZ36" s="975"/>
      <c r="BA36" s="959"/>
      <c r="BB36" s="337" t="s">
        <v>13</v>
      </c>
      <c r="BC36" s="19">
        <f>BC34-BC35</f>
        <v>0</v>
      </c>
      <c r="BD36" s="1002"/>
      <c r="BE36" s="975"/>
      <c r="BF36" s="1211"/>
      <c r="BG36" s="53" t="s">
        <v>13</v>
      </c>
      <c r="BH36" s="19">
        <f>BH34-BH35</f>
        <v>0</v>
      </c>
      <c r="BI36" s="1002"/>
      <c r="BJ36" s="975"/>
      <c r="BK36" s="959"/>
      <c r="BL36" s="340"/>
      <c r="BM36" s="84"/>
      <c r="BN36" s="1002"/>
      <c r="BO36" s="968"/>
      <c r="BP36" s="955"/>
      <c r="BQ36" s="85"/>
      <c r="BR36" s="84"/>
      <c r="BS36" s="1002"/>
      <c r="BT36" s="968"/>
      <c r="BU36" s="955"/>
      <c r="BV36" s="85"/>
      <c r="BW36" s="84"/>
      <c r="BX36" s="1002"/>
      <c r="BY36" s="968"/>
      <c r="BZ36" s="955"/>
      <c r="CA36" s="1081"/>
      <c r="CB36" s="1023"/>
      <c r="CC36" s="1239"/>
    </row>
    <row r="37" spans="1:81" s="5" customFormat="1" ht="18" customHeight="1">
      <c r="A37" s="1180"/>
      <c r="B37" s="1278" t="s">
        <v>228</v>
      </c>
      <c r="C37" s="1135"/>
      <c r="D37" s="201" t="str">
        <f>IF(職員設定!$V$43="","",職員設定!$V$43)</f>
        <v>通勤手当</v>
      </c>
      <c r="E37" s="151">
        <v>240</v>
      </c>
      <c r="F37" s="2"/>
      <c r="G37" s="299" t="s">
        <v>79</v>
      </c>
      <c r="H37" s="29" t="s">
        <v>79</v>
      </c>
      <c r="I37" s="201" t="str">
        <f>IF(職員設定!$V$43="","",職員設定!$V$43)</f>
        <v>通勤手当</v>
      </c>
      <c r="J37" s="151">
        <v>240</v>
      </c>
      <c r="K37" s="2"/>
      <c r="L37" s="299" t="s">
        <v>79</v>
      </c>
      <c r="M37" s="60" t="s">
        <v>79</v>
      </c>
      <c r="N37" s="631" t="str">
        <f>IF(職員設定!$V$43="","",職員設定!$V$43)</f>
        <v>通勤手当</v>
      </c>
      <c r="O37" s="151">
        <v>240</v>
      </c>
      <c r="P37" s="2"/>
      <c r="Q37" s="299" t="s">
        <v>79</v>
      </c>
      <c r="R37" s="29" t="s">
        <v>79</v>
      </c>
      <c r="S37" s="201" t="str">
        <f>IF(職員設定!$V$43="","",職員設定!$V$43)</f>
        <v>通勤手当</v>
      </c>
      <c r="T37" s="151">
        <v>600</v>
      </c>
      <c r="U37" s="2"/>
      <c r="V37" s="299" t="s">
        <v>79</v>
      </c>
      <c r="W37" s="60" t="s">
        <v>79</v>
      </c>
      <c r="X37" s="631" t="str">
        <f>IF(職員設定!$V$43="","",職員設定!$V$43)</f>
        <v>通勤手当</v>
      </c>
      <c r="Y37" s="151">
        <v>360</v>
      </c>
      <c r="Z37" s="2"/>
      <c r="AA37" s="299" t="s">
        <v>79</v>
      </c>
      <c r="AB37" s="29" t="s">
        <v>79</v>
      </c>
      <c r="AC37" s="201" t="str">
        <f>IF(職員設定!$V$43="","",職員設定!$V$43)</f>
        <v>通勤手当</v>
      </c>
      <c r="AD37" s="151" t="str">
        <f>IF(AD7&lt;&gt;"",職員設定!$V$44,"0")</f>
        <v>0</v>
      </c>
      <c r="AE37" s="2"/>
      <c r="AF37" s="299" t="s">
        <v>79</v>
      </c>
      <c r="AG37" s="60" t="s">
        <v>79</v>
      </c>
      <c r="AH37" s="631" t="str">
        <f>IF(職員設定!$V$43="","",職員設定!$V$43)</f>
        <v>通勤手当</v>
      </c>
      <c r="AI37" s="151" t="str">
        <f>IF(AI7&lt;&gt;"",職員設定!$V$44,"0")</f>
        <v>0</v>
      </c>
      <c r="AJ37" s="2"/>
      <c r="AK37" s="299" t="s">
        <v>79</v>
      </c>
      <c r="AL37" s="29" t="s">
        <v>79</v>
      </c>
      <c r="AM37" s="201" t="str">
        <f>IF(職員設定!$V$43="","",職員設定!$V$43)</f>
        <v>通勤手当</v>
      </c>
      <c r="AN37" s="151" t="str">
        <f>IF(AN7&lt;&gt;"",職員設定!$V$44,"0")</f>
        <v>0</v>
      </c>
      <c r="AO37" s="2"/>
      <c r="AP37" s="299" t="s">
        <v>79</v>
      </c>
      <c r="AQ37" s="60" t="s">
        <v>79</v>
      </c>
      <c r="AR37" s="631" t="str">
        <f>IF(職員設定!$V$43="","",職員設定!$V$43)</f>
        <v>通勤手当</v>
      </c>
      <c r="AS37" s="151" t="str">
        <f>IF(AS7&lt;&gt;"",職員設定!$V$44,"0")</f>
        <v>0</v>
      </c>
      <c r="AT37" s="2"/>
      <c r="AU37" s="299" t="s">
        <v>79</v>
      </c>
      <c r="AV37" s="29" t="s">
        <v>79</v>
      </c>
      <c r="AW37" s="201" t="str">
        <f>IF(職員設定!$V$43="","",職員設定!$V$43)</f>
        <v>通勤手当</v>
      </c>
      <c r="AX37" s="151" t="str">
        <f>IF(AX7&lt;&gt;"",職員設定!$V$44,"0")</f>
        <v>0</v>
      </c>
      <c r="AY37" s="2"/>
      <c r="AZ37" s="299" t="s">
        <v>79</v>
      </c>
      <c r="BA37" s="60" t="s">
        <v>79</v>
      </c>
      <c r="BB37" s="631" t="str">
        <f>IF(職員設定!$V$43="","",職員設定!$V$43)</f>
        <v>通勤手当</v>
      </c>
      <c r="BC37" s="151" t="str">
        <f>IF(BC7&lt;&gt;"",職員設定!$V$44,"0")</f>
        <v>0</v>
      </c>
      <c r="BD37" s="2"/>
      <c r="BE37" s="299" t="s">
        <v>79</v>
      </c>
      <c r="BF37" s="29" t="s">
        <v>79</v>
      </c>
      <c r="BG37" s="201" t="str">
        <f>IF(職員設定!$V$43="","",職員設定!$V$43)</f>
        <v>通勤手当</v>
      </c>
      <c r="BH37" s="151" t="str">
        <f>IF(BH7&lt;&gt;"",職員設定!$V$44,"0")</f>
        <v>0</v>
      </c>
      <c r="BI37" s="2"/>
      <c r="BJ37" s="299" t="s">
        <v>79</v>
      </c>
      <c r="BK37" s="60" t="s">
        <v>79</v>
      </c>
      <c r="BL37" s="662"/>
      <c r="BM37" s="96"/>
      <c r="BN37" s="2"/>
      <c r="BO37" s="299" t="s">
        <v>79</v>
      </c>
      <c r="BP37" s="299" t="s">
        <v>79</v>
      </c>
      <c r="BQ37" s="95"/>
      <c r="BR37" s="96"/>
      <c r="BS37" s="2"/>
      <c r="BT37" s="299" t="s">
        <v>79</v>
      </c>
      <c r="BU37" s="299" t="s">
        <v>79</v>
      </c>
      <c r="BV37" s="95"/>
      <c r="BW37" s="96"/>
      <c r="BX37" s="2"/>
      <c r="BY37" s="299" t="s">
        <v>79</v>
      </c>
      <c r="BZ37" s="299" t="s">
        <v>79</v>
      </c>
      <c r="CA37" s="482" t="s">
        <v>116</v>
      </c>
      <c r="CB37" s="300" t="s">
        <v>116</v>
      </c>
      <c r="CC37" s="371" t="s">
        <v>121</v>
      </c>
    </row>
    <row r="38" spans="1:81" s="5" customFormat="1" ht="18" customHeight="1">
      <c r="A38" s="1180"/>
      <c r="B38" s="1134"/>
      <c r="C38" s="1135"/>
      <c r="D38" s="200" t="str">
        <f>IF(職員設定!$W$43="","",職員設定!$W$43)</f>
        <v>課税通勤手当</v>
      </c>
      <c r="E38" s="151">
        <f>IF(E7&lt;&gt;"",職員設定!$W$44,"0")</f>
        <v>0</v>
      </c>
      <c r="F38" s="2"/>
      <c r="G38" s="999">
        <f>SUM(G7:G36)</f>
        <v>2550</v>
      </c>
      <c r="H38" s="1305">
        <f>SUM(H7:H36)</f>
        <v>255</v>
      </c>
      <c r="I38" s="200" t="str">
        <f>IF(職員設定!$W$43="","",職員設定!$W$43)</f>
        <v>課税通勤手当</v>
      </c>
      <c r="J38" s="151">
        <f>IF(J7&lt;&gt;"",職員設定!$W$44,"0")</f>
        <v>0</v>
      </c>
      <c r="K38" s="2"/>
      <c r="L38" s="999">
        <f>SUM(L7:L36)</f>
        <v>3327</v>
      </c>
      <c r="M38" s="1102">
        <f>SUM(M7:M36)</f>
        <v>431</v>
      </c>
      <c r="N38" s="632" t="str">
        <f>IF(職員設定!$W$43="","",職員設定!$W$43)</f>
        <v>課税通勤手当</v>
      </c>
      <c r="O38" s="151">
        <f>IF(O7&lt;&gt;"",職員設定!$W$44,"0")</f>
        <v>0</v>
      </c>
      <c r="P38" s="2"/>
      <c r="Q38" s="999">
        <f>SUM(Q7:Q36)</f>
        <v>1909</v>
      </c>
      <c r="R38" s="1213">
        <f>SUM(R7:R36)</f>
        <v>1087</v>
      </c>
      <c r="S38" s="200" t="str">
        <f>IF(職員設定!$W$43="","",職員設定!$W$43)</f>
        <v>課税通勤手当</v>
      </c>
      <c r="T38" s="151">
        <f>IF(T7&lt;&gt;"",職員設定!$W$44,"0")</f>
        <v>0</v>
      </c>
      <c r="U38" s="2"/>
      <c r="V38" s="999">
        <f>SUM(V7:V36)</f>
        <v>6381</v>
      </c>
      <c r="W38" s="992">
        <f>SUM(W7:W36)</f>
        <v>638</v>
      </c>
      <c r="X38" s="632" t="str">
        <f>IF(職員設定!$W$43="","",職員設定!$W$43)</f>
        <v>課税通勤手当</v>
      </c>
      <c r="Y38" s="151">
        <f>IF(Y7&lt;&gt;"",職員設定!$W$44,"0")</f>
        <v>0</v>
      </c>
      <c r="Z38" s="2"/>
      <c r="AA38" s="999">
        <f>SUM(AA7:AA36)</f>
        <v>12780</v>
      </c>
      <c r="AB38" s="1213">
        <f>SUM(AB7:AB36)</f>
        <v>382</v>
      </c>
      <c r="AC38" s="200" t="str">
        <f>IF(職員設定!$W$43="","",職員設定!$W$43)</f>
        <v>課税通勤手当</v>
      </c>
      <c r="AD38" s="151" t="str">
        <f>IF(AD7&lt;&gt;"",職員設定!$W$44,"0")</f>
        <v>0</v>
      </c>
      <c r="AE38" s="2"/>
      <c r="AF38" s="999">
        <f>SUM(AF7:AF36)</f>
        <v>0</v>
      </c>
      <c r="AG38" s="992">
        <f>SUM(AG7:AG36)</f>
        <v>0</v>
      </c>
      <c r="AH38" s="632" t="str">
        <f>IF(職員設定!$W$43="","",職員設定!$W$43)</f>
        <v>課税通勤手当</v>
      </c>
      <c r="AI38" s="151" t="str">
        <f>IF(AI7&lt;&gt;"",職員設定!$W$44,"0")</f>
        <v>0</v>
      </c>
      <c r="AJ38" s="2"/>
      <c r="AK38" s="999">
        <f>SUM(AK7:AK36)</f>
        <v>0</v>
      </c>
      <c r="AL38" s="1213">
        <f>SUM(AL7:AL36)</f>
        <v>0</v>
      </c>
      <c r="AM38" s="200" t="str">
        <f>IF(職員設定!$W$43="","",職員設定!$W$43)</f>
        <v>課税通勤手当</v>
      </c>
      <c r="AN38" s="151" t="str">
        <f>IF(AN7&lt;&gt;"",職員設定!$W$44,"0")</f>
        <v>0</v>
      </c>
      <c r="AO38" s="2"/>
      <c r="AP38" s="999">
        <f>SUM(AP7:AP36)</f>
        <v>0</v>
      </c>
      <c r="AQ38" s="992">
        <f>SUM(AQ7:AQ36)</f>
        <v>0</v>
      </c>
      <c r="AR38" s="632" t="str">
        <f>IF(職員設定!$W$43="","",職員設定!$W$43)</f>
        <v>課税通勤手当</v>
      </c>
      <c r="AS38" s="151" t="str">
        <f>IF(AS7&lt;&gt;"",職員設定!$W$44,"0")</f>
        <v>0</v>
      </c>
      <c r="AT38" s="2"/>
      <c r="AU38" s="999">
        <f>SUM(AU7:AU36)</f>
        <v>0</v>
      </c>
      <c r="AV38" s="1213">
        <f>SUM(AV7:AV36)</f>
        <v>0</v>
      </c>
      <c r="AW38" s="200" t="str">
        <f>IF(職員設定!$W$43="","",職員設定!$W$43)</f>
        <v>課税通勤手当</v>
      </c>
      <c r="AX38" s="151" t="str">
        <f>IF(AX7&lt;&gt;"",職員設定!$W$44,"0")</f>
        <v>0</v>
      </c>
      <c r="AY38" s="2"/>
      <c r="AZ38" s="999">
        <f>SUM(AZ7:AZ36)</f>
        <v>0</v>
      </c>
      <c r="BA38" s="992">
        <f>SUM(BA7:BA36)</f>
        <v>0</v>
      </c>
      <c r="BB38" s="632" t="str">
        <f>IF(職員設定!$W$43="","",職員設定!$W$43)</f>
        <v>課税通勤手当</v>
      </c>
      <c r="BC38" s="151" t="str">
        <f>IF(BC7&lt;&gt;"",職員設定!$W$44,"0")</f>
        <v>0</v>
      </c>
      <c r="BD38" s="2"/>
      <c r="BE38" s="999">
        <f>SUM(BE7:BE36)</f>
        <v>0</v>
      </c>
      <c r="BF38" s="1213">
        <f>SUM(BF7:BF36)</f>
        <v>0</v>
      </c>
      <c r="BG38" s="200" t="str">
        <f>IF(職員設定!$W$43="","",職員設定!$W$43)</f>
        <v>課税通勤手当</v>
      </c>
      <c r="BH38" s="151" t="str">
        <f>IF(BH7&lt;&gt;"",職員設定!$W$44,"0")</f>
        <v>0</v>
      </c>
      <c r="BI38" s="2"/>
      <c r="BJ38" s="999">
        <f>SUM(BJ7:BJ36)</f>
        <v>0</v>
      </c>
      <c r="BK38" s="992">
        <f>SUM(BK7:BK36)</f>
        <v>0</v>
      </c>
      <c r="BL38" s="663"/>
      <c r="BM38" s="92"/>
      <c r="BN38" s="2"/>
      <c r="BO38" s="999">
        <f>SUM(BO7:BO36)</f>
        <v>0</v>
      </c>
      <c r="BP38" s="1255">
        <f>SUM(BP7:BP36)</f>
        <v>0</v>
      </c>
      <c r="BQ38" s="145"/>
      <c r="BR38" s="92"/>
      <c r="BS38" s="2"/>
      <c r="BT38" s="999">
        <f>SUM(BT7:BT36)</f>
        <v>0</v>
      </c>
      <c r="BU38" s="1255">
        <f>SUM(BU7:BU36)</f>
        <v>0</v>
      </c>
      <c r="BV38" s="145"/>
      <c r="BW38" s="92"/>
      <c r="BX38" s="2"/>
      <c r="BY38" s="999">
        <f>SUM(BY7:BY36)</f>
        <v>0</v>
      </c>
      <c r="BZ38" s="1255">
        <f>SUM(BZ7:BZ36)</f>
        <v>0</v>
      </c>
      <c r="CA38" s="1089">
        <f>SUM(CA7:CA32)-CA33</f>
        <v>29054</v>
      </c>
      <c r="CB38" s="1088">
        <f>SUM(CB7:CB36)</f>
        <v>686</v>
      </c>
      <c r="CC38" s="1230" t="str">
        <f>IF(BZ38+BU38+BP38+BK38+BF38+BA38+AV38+AQ38+AL38+AG38+AB38+W38+R38+CB49+CC49-CC50-CB50=0,"〇",BZ38+BU38+BP38+BK38+BF38+BA38+AV38+AQ38+AL38+AG38+AB38+W38+R38+CB49+CC49-CC50-CB50)</f>
        <v>〇</v>
      </c>
    </row>
    <row r="39" spans="1:81" s="5" customFormat="1" ht="18" customHeight="1">
      <c r="A39" s="1180"/>
      <c r="B39" s="1134"/>
      <c r="C39" s="1135"/>
      <c r="D39" s="62" t="str">
        <f>IF(職員設定!$X$43="","",職員設定!$X$43)</f>
        <v>その他</v>
      </c>
      <c r="E39" s="152">
        <f>IF(E7&lt;&gt;"",職員設定!$X$44,"0")</f>
        <v>0</v>
      </c>
      <c r="F39" s="2"/>
      <c r="G39" s="974"/>
      <c r="H39" s="1271"/>
      <c r="I39" s="62" t="str">
        <f>IF(職員設定!$X$43="","",職員設定!$X$43)</f>
        <v>その他</v>
      </c>
      <c r="J39" s="152">
        <f>IF(J7&lt;&gt;"",職員設定!$X$44,"0")</f>
        <v>0</v>
      </c>
      <c r="K39" s="2"/>
      <c r="L39" s="974"/>
      <c r="M39" s="1096"/>
      <c r="N39" s="633" t="str">
        <f>IF(職員設定!$X$43="","",職員設定!$X$43)</f>
        <v>その他</v>
      </c>
      <c r="O39" s="152">
        <v>5189</v>
      </c>
      <c r="P39" s="2"/>
      <c r="Q39" s="974"/>
      <c r="R39" s="1204"/>
      <c r="S39" s="62" t="str">
        <f>IF(職員設定!$X$43="","",職員設定!$X$43)</f>
        <v>その他</v>
      </c>
      <c r="T39" s="152">
        <f>IF(T7&lt;&gt;"",職員設定!$X$44,"0")</f>
        <v>0</v>
      </c>
      <c r="U39" s="2"/>
      <c r="V39" s="974"/>
      <c r="W39" s="971"/>
      <c r="X39" s="633" t="str">
        <f>IF(職員設定!$X$43="","",職員設定!$X$43)</f>
        <v>その他</v>
      </c>
      <c r="Y39" s="152">
        <f>IF(Y7&lt;&gt;"",職員設定!$X$44,"0")</f>
        <v>0</v>
      </c>
      <c r="Z39" s="2"/>
      <c r="AA39" s="974"/>
      <c r="AB39" s="1204"/>
      <c r="AC39" s="62" t="str">
        <f>IF(職員設定!$X$43="","",職員設定!$X$43)</f>
        <v>その他</v>
      </c>
      <c r="AD39" s="152" t="str">
        <f>IF(AD7&lt;&gt;"",職員設定!$X$44,"0")</f>
        <v>0</v>
      </c>
      <c r="AE39" s="2"/>
      <c r="AF39" s="974"/>
      <c r="AG39" s="971"/>
      <c r="AH39" s="633" t="str">
        <f>IF(職員設定!$X$43="","",職員設定!$X$43)</f>
        <v>その他</v>
      </c>
      <c r="AI39" s="152" t="str">
        <f>IF(AI7&lt;&gt;"",職員設定!$X$44,"0")</f>
        <v>0</v>
      </c>
      <c r="AJ39" s="2"/>
      <c r="AK39" s="974"/>
      <c r="AL39" s="1204"/>
      <c r="AM39" s="62" t="str">
        <f>IF(職員設定!$X$43="","",職員設定!$X$43)</f>
        <v>その他</v>
      </c>
      <c r="AN39" s="152" t="str">
        <f>IF(AN7&lt;&gt;"",職員設定!$X$44,"0")</f>
        <v>0</v>
      </c>
      <c r="AO39" s="2"/>
      <c r="AP39" s="974"/>
      <c r="AQ39" s="971"/>
      <c r="AR39" s="633" t="str">
        <f>IF(職員設定!$X$43="","",職員設定!$X$43)</f>
        <v>その他</v>
      </c>
      <c r="AS39" s="152" t="str">
        <f>IF(AS7&lt;&gt;"",職員設定!$X$44,"0")</f>
        <v>0</v>
      </c>
      <c r="AT39" s="2"/>
      <c r="AU39" s="974"/>
      <c r="AV39" s="1204"/>
      <c r="AW39" s="62" t="str">
        <f>IF(職員設定!$X$43="","",職員設定!$X$43)</f>
        <v>その他</v>
      </c>
      <c r="AX39" s="152" t="str">
        <f>IF(AX7&lt;&gt;"",職員設定!$X$44,"0")</f>
        <v>0</v>
      </c>
      <c r="AY39" s="2"/>
      <c r="AZ39" s="974"/>
      <c r="BA39" s="971"/>
      <c r="BB39" s="633" t="str">
        <f>IF(職員設定!$X$43="","",職員設定!$X$43)</f>
        <v>その他</v>
      </c>
      <c r="BC39" s="152" t="str">
        <f>IF(BC7&lt;&gt;"",職員設定!$X$44,"0")</f>
        <v>0</v>
      </c>
      <c r="BD39" s="2"/>
      <c r="BE39" s="974"/>
      <c r="BF39" s="1204"/>
      <c r="BG39" s="62" t="str">
        <f>IF(職員設定!$X$43="","",職員設定!$X$43)</f>
        <v>その他</v>
      </c>
      <c r="BH39" s="152" t="str">
        <f>IF(BH7&lt;&gt;"",職員設定!$X$44,"0")</f>
        <v>0</v>
      </c>
      <c r="BI39" s="2"/>
      <c r="BJ39" s="974"/>
      <c r="BK39" s="971"/>
      <c r="BL39" s="664"/>
      <c r="BM39" s="100"/>
      <c r="BN39" s="2"/>
      <c r="BO39" s="974"/>
      <c r="BP39" s="1256"/>
      <c r="BQ39" s="99"/>
      <c r="BR39" s="100"/>
      <c r="BS39" s="2"/>
      <c r="BT39" s="974"/>
      <c r="BU39" s="1256"/>
      <c r="BV39" s="99"/>
      <c r="BW39" s="100"/>
      <c r="BX39" s="2"/>
      <c r="BY39" s="974"/>
      <c r="BZ39" s="1256"/>
      <c r="CA39" s="1004"/>
      <c r="CB39" s="1020"/>
      <c r="CC39" s="1231"/>
    </row>
    <row r="40" spans="1:81" s="5" customFormat="1" ht="18" customHeight="1" thickBot="1">
      <c r="A40" s="1180"/>
      <c r="B40" s="1136"/>
      <c r="C40" s="1137"/>
      <c r="D40" s="63" t="str">
        <f>IF(職員設定!$Y$43="","",職員設定!$Y$43)</f>
        <v/>
      </c>
      <c r="E40" s="153">
        <f>IF(E7&lt;&gt;"",職員設定!$Y$44,"0")</f>
        <v>0</v>
      </c>
      <c r="F40" s="24"/>
      <c r="G40" s="975"/>
      <c r="H40" s="1306"/>
      <c r="I40" s="63" t="str">
        <f>IF(職員設定!$Y$43="","",職員設定!$Y$43)</f>
        <v/>
      </c>
      <c r="J40" s="153">
        <f>IF(J7&lt;&gt;"",職員設定!$Y$44,"0")</f>
        <v>0</v>
      </c>
      <c r="K40" s="24"/>
      <c r="L40" s="975"/>
      <c r="M40" s="1097"/>
      <c r="N40" s="634" t="str">
        <f>IF(職員設定!$Y$43="","",職員設定!$Y$43)</f>
        <v/>
      </c>
      <c r="O40" s="153">
        <f>IF(O7&lt;&gt;"",職員設定!$Y$44,"0")</f>
        <v>0</v>
      </c>
      <c r="P40" s="24"/>
      <c r="Q40" s="975"/>
      <c r="R40" s="1205"/>
      <c r="S40" s="63" t="str">
        <f>IF(職員設定!$Y$43="","",職員設定!$Y$43)</f>
        <v/>
      </c>
      <c r="T40" s="153">
        <f>IF(T7&lt;&gt;"",職員設定!$Y$44,"0")</f>
        <v>0</v>
      </c>
      <c r="U40" s="24"/>
      <c r="V40" s="975"/>
      <c r="W40" s="972"/>
      <c r="X40" s="634" t="str">
        <f>IF(職員設定!$Y$43="","",職員設定!$Y$43)</f>
        <v/>
      </c>
      <c r="Y40" s="153">
        <f>IF(Y7&lt;&gt;"",職員設定!$Y$44,"0")</f>
        <v>0</v>
      </c>
      <c r="Z40" s="24"/>
      <c r="AA40" s="975"/>
      <c r="AB40" s="1205"/>
      <c r="AC40" s="63" t="str">
        <f>IF(職員設定!$Y$43="","",職員設定!$Y$43)</f>
        <v/>
      </c>
      <c r="AD40" s="153" t="str">
        <f>IF(AD7&lt;&gt;"",職員設定!$Y$44,"0")</f>
        <v>0</v>
      </c>
      <c r="AE40" s="24"/>
      <c r="AF40" s="975"/>
      <c r="AG40" s="972"/>
      <c r="AH40" s="634" t="str">
        <f>IF(職員設定!$Y$43="","",職員設定!$Y$43)</f>
        <v/>
      </c>
      <c r="AI40" s="153" t="str">
        <f>IF(AI7&lt;&gt;"",職員設定!$Y$44,"0")</f>
        <v>0</v>
      </c>
      <c r="AJ40" s="24"/>
      <c r="AK40" s="975"/>
      <c r="AL40" s="1205"/>
      <c r="AM40" s="63" t="str">
        <f>IF(職員設定!$Y$43="","",職員設定!$Y$43)</f>
        <v/>
      </c>
      <c r="AN40" s="153" t="str">
        <f>IF(AN7&lt;&gt;"",職員設定!$Y$44,"0")</f>
        <v>0</v>
      </c>
      <c r="AO40" s="24"/>
      <c r="AP40" s="975"/>
      <c r="AQ40" s="972"/>
      <c r="AR40" s="634" t="str">
        <f>IF(職員設定!$Y$43="","",職員設定!$Y$43)</f>
        <v/>
      </c>
      <c r="AS40" s="153" t="str">
        <f>IF(AS7&lt;&gt;"",職員設定!$Y$44,"0")</f>
        <v>0</v>
      </c>
      <c r="AT40" s="24"/>
      <c r="AU40" s="975"/>
      <c r="AV40" s="1205"/>
      <c r="AW40" s="63" t="str">
        <f>IF(職員設定!$Y$43="","",職員設定!$Y$43)</f>
        <v/>
      </c>
      <c r="AX40" s="153" t="str">
        <f>IF(AX7&lt;&gt;"",職員設定!$Y$44,"0")</f>
        <v>0</v>
      </c>
      <c r="AY40" s="24"/>
      <c r="AZ40" s="975"/>
      <c r="BA40" s="972"/>
      <c r="BB40" s="634" t="str">
        <f>IF(職員設定!$Y$43="","",職員設定!$Y$43)</f>
        <v/>
      </c>
      <c r="BC40" s="153" t="str">
        <f>IF(BC7&lt;&gt;"",職員設定!$Y$44,"0")</f>
        <v>0</v>
      </c>
      <c r="BD40" s="24"/>
      <c r="BE40" s="975"/>
      <c r="BF40" s="1205"/>
      <c r="BG40" s="63" t="str">
        <f>IF(職員設定!$Y$43="","",職員設定!$Y$43)</f>
        <v/>
      </c>
      <c r="BH40" s="153" t="str">
        <f>IF(BH7&lt;&gt;"",職員設定!$Y$44,"0")</f>
        <v>0</v>
      </c>
      <c r="BI40" s="24"/>
      <c r="BJ40" s="975"/>
      <c r="BK40" s="972"/>
      <c r="BL40" s="665"/>
      <c r="BM40" s="147"/>
      <c r="BN40" s="2"/>
      <c r="BO40" s="975"/>
      <c r="BP40" s="1257"/>
      <c r="BQ40" s="146"/>
      <c r="BR40" s="147"/>
      <c r="BS40" s="2"/>
      <c r="BT40" s="975"/>
      <c r="BU40" s="1257"/>
      <c r="BV40" s="146"/>
      <c r="BW40" s="147"/>
      <c r="BX40" s="2"/>
      <c r="BY40" s="975"/>
      <c r="BZ40" s="1257"/>
      <c r="CA40" s="1005"/>
      <c r="CB40" s="1021"/>
      <c r="CC40" s="1232"/>
    </row>
    <row r="41" spans="1:81" s="5" customFormat="1" ht="18" customHeight="1">
      <c r="A41" s="1180"/>
      <c r="B41" s="1276"/>
      <c r="C41" s="1277"/>
      <c r="D41" s="64" t="s">
        <v>15</v>
      </c>
      <c r="E41" s="8">
        <f>E40+E39+E38+E37+E35+E31+E27+E23+E19+E16+E13+E9</f>
        <v>11715</v>
      </c>
      <c r="F41" s="963" t="str">
        <f>IF(E42=F42,"〇","×")</f>
        <v>〇</v>
      </c>
      <c r="G41" s="964"/>
      <c r="H41" s="1098"/>
      <c r="I41" s="64" t="s">
        <v>15</v>
      </c>
      <c r="J41" s="516">
        <f>J40+J39+J38+J37+J35+J31+J27+J23+J19+J16+J13+J9</f>
        <v>20189</v>
      </c>
      <c r="K41" s="963" t="str">
        <f>IF(J42=K42,"〇","×")</f>
        <v>〇</v>
      </c>
      <c r="L41" s="964"/>
      <c r="M41" s="965"/>
      <c r="N41" s="635" t="s">
        <v>15</v>
      </c>
      <c r="O41" s="8">
        <f>O40+O39+O38+O37+O35+O31+O27+O23+O19+O16+O13+O9</f>
        <v>54326</v>
      </c>
      <c r="P41" s="963" t="str">
        <f>IF(O42=P42,"〇","×")</f>
        <v>〇</v>
      </c>
      <c r="Q41" s="964"/>
      <c r="R41" s="1098"/>
      <c r="S41" s="64" t="s">
        <v>15</v>
      </c>
      <c r="T41" s="8">
        <f>T40+T39+T38+T37+T35+T31+T27+T23+T19+T16+T13+T9</f>
        <v>29328</v>
      </c>
      <c r="U41" s="963" t="str">
        <f>IF(T42=U42,"〇","×")</f>
        <v>〇</v>
      </c>
      <c r="V41" s="964"/>
      <c r="W41" s="965"/>
      <c r="X41" s="635" t="s">
        <v>15</v>
      </c>
      <c r="Y41" s="516">
        <f>Y40+Y39+Y38+Y37+Y35+Y31+Y27+Y23+Y19+Y16+Y13+Y9</f>
        <v>17532</v>
      </c>
      <c r="Z41" s="963" t="str">
        <f>IF(Y42=Z42,"〇","×")</f>
        <v>〇</v>
      </c>
      <c r="AA41" s="964"/>
      <c r="AB41" s="1098"/>
      <c r="AC41" s="64" t="s">
        <v>15</v>
      </c>
      <c r="AD41" s="516">
        <f>AD40+AD39+AD38+AD37+AD35+AD31+AD27+AD23+AD19+AD16+AD13+AD9</f>
        <v>0</v>
      </c>
      <c r="AE41" s="963" t="str">
        <f>IF(AD42=AE42,"〇","×")</f>
        <v>〇</v>
      </c>
      <c r="AF41" s="964"/>
      <c r="AG41" s="965"/>
      <c r="AH41" s="635" t="s">
        <v>15</v>
      </c>
      <c r="AI41" s="516">
        <f>AI40+AI39+AI38+AI37+AI35+AI31+AI27+AI23+AI19+AI16+AI13+AI9</f>
        <v>0</v>
      </c>
      <c r="AJ41" s="963" t="str">
        <f>IF(AI42=AJ42,"〇","×")</f>
        <v>〇</v>
      </c>
      <c r="AK41" s="964"/>
      <c r="AL41" s="1098"/>
      <c r="AM41" s="64" t="s">
        <v>15</v>
      </c>
      <c r="AN41" s="516">
        <f>AN40+AN39+AN38+AN37+AN35+AN31+AN27+AN23+AN19+AN16+AN13+AN9</f>
        <v>0</v>
      </c>
      <c r="AO41" s="963" t="str">
        <f>IF(AN42=AO42,"〇","×")</f>
        <v>〇</v>
      </c>
      <c r="AP41" s="964"/>
      <c r="AQ41" s="965"/>
      <c r="AR41" s="635" t="s">
        <v>15</v>
      </c>
      <c r="AS41" s="516">
        <f>AS40+AS39+AS38+AS37+AS35+AS31+AS27+AS23+AS19+AS16+AS13+AS9</f>
        <v>0</v>
      </c>
      <c r="AT41" s="963" t="str">
        <f>IF(AS42=AT42,"〇","×")</f>
        <v>〇</v>
      </c>
      <c r="AU41" s="964"/>
      <c r="AV41" s="1098"/>
      <c r="AW41" s="64" t="s">
        <v>15</v>
      </c>
      <c r="AX41" s="516">
        <f>AX40+AX39+AX38+AX37+AX35+AX31+AX27+AX23+AX19+AX16+AX13+AX9</f>
        <v>0</v>
      </c>
      <c r="AY41" s="963" t="str">
        <f>IF(AX42=AY42,"〇","×")</f>
        <v>〇</v>
      </c>
      <c r="AZ41" s="964"/>
      <c r="BA41" s="965"/>
      <c r="BB41" s="635" t="s">
        <v>15</v>
      </c>
      <c r="BC41" s="516">
        <f>BC40+BC39+BC38+BC37+BC35+BC31+BC27+BC23+BC19+BC16+BC13+BC9</f>
        <v>0</v>
      </c>
      <c r="BD41" s="963" t="str">
        <f>IF(BC42=BD42,"〇","×")</f>
        <v>〇</v>
      </c>
      <c r="BE41" s="964"/>
      <c r="BF41" s="1098"/>
      <c r="BG41" s="64" t="s">
        <v>15</v>
      </c>
      <c r="BH41" s="516">
        <f>BH40+BH39+BH38+BH37+BH35+BH31+BH27+BH23+BH19+BH16+BH13+BH9</f>
        <v>0</v>
      </c>
      <c r="BI41" s="963" t="str">
        <f>IF(BH42=BI42,"〇","×")</f>
        <v>〇</v>
      </c>
      <c r="BJ41" s="964"/>
      <c r="BK41" s="965"/>
      <c r="BL41" s="666" t="s">
        <v>15</v>
      </c>
      <c r="BM41" s="8">
        <f>BM23</f>
        <v>0</v>
      </c>
      <c r="BN41" s="963" t="str">
        <f>IF(BM42=BN42,"〇","×")</f>
        <v>〇</v>
      </c>
      <c r="BO41" s="964"/>
      <c r="BP41" s="965"/>
      <c r="BQ41" s="57" t="s">
        <v>15</v>
      </c>
      <c r="BR41" s="8">
        <f>BR23</f>
        <v>0</v>
      </c>
      <c r="BS41" s="963" t="str">
        <f>IF(BR42=BS42,"〇","×")</f>
        <v>〇</v>
      </c>
      <c r="BT41" s="964"/>
      <c r="BU41" s="965"/>
      <c r="BV41" s="57" t="s">
        <v>15</v>
      </c>
      <c r="BW41" s="8">
        <f>BW23</f>
        <v>0</v>
      </c>
      <c r="BX41" s="963" t="str">
        <f>IF(BW42=BX42,"〇","×")</f>
        <v>〇</v>
      </c>
      <c r="BY41" s="964"/>
      <c r="BZ41" s="965"/>
      <c r="CA41" s="575">
        <f>BW41+BR41+BM41+BH41+BC41+AX41+AS41+AN41+AI41+AD41+Y41+T41+O41+J41+E41</f>
        <v>133090</v>
      </c>
      <c r="CB41" s="369"/>
      <c r="CC41" s="422"/>
    </row>
    <row r="42" spans="1:81" s="5" customFormat="1" ht="18" customHeight="1" thickBot="1">
      <c r="A42" s="1180"/>
      <c r="B42" s="1292"/>
      <c r="C42" s="1037"/>
      <c r="D42" s="65" t="s">
        <v>100</v>
      </c>
      <c r="E42" s="27">
        <f>E8+E12+E15+E18+E22+E26+E30+E34+E37+E38+E39+E40</f>
        <v>14520</v>
      </c>
      <c r="F42" s="981">
        <f>E41+G38/F7+H38/F7</f>
        <v>14520</v>
      </c>
      <c r="G42" s="982"/>
      <c r="H42" s="365"/>
      <c r="I42" s="65" t="s">
        <v>100</v>
      </c>
      <c r="J42" s="27">
        <f>J8+J12+J15+J18+J22+J26+J30+J34+J37+J38+J39+J40</f>
        <v>23947</v>
      </c>
      <c r="K42" s="981">
        <f>J41+L38/K7+M38/K7</f>
        <v>23947</v>
      </c>
      <c r="L42" s="1324"/>
      <c r="M42" s="359"/>
      <c r="N42" s="636" t="s">
        <v>100</v>
      </c>
      <c r="O42" s="27">
        <f>O8+O12+O15+O18+O22+O26+O30+O34+O37+O38+O39+O40</f>
        <v>57322</v>
      </c>
      <c r="P42" s="981">
        <f>O41+Q38/P7+R38/P7</f>
        <v>57322</v>
      </c>
      <c r="Q42" s="982"/>
      <c r="R42" s="365"/>
      <c r="S42" s="65" t="s">
        <v>100</v>
      </c>
      <c r="T42" s="27">
        <f>T8+T12+T15+T18+T22+T26+T30+T34+T37+T38+T39+T40</f>
        <v>36347</v>
      </c>
      <c r="U42" s="981">
        <f>T41+V38/U7+W38/U7</f>
        <v>36347</v>
      </c>
      <c r="V42" s="982"/>
      <c r="W42" s="359"/>
      <c r="X42" s="636" t="s">
        <v>100</v>
      </c>
      <c r="Y42" s="27">
        <f>Y8+Y12+Y15+Y18+Y22+Y26+Y30+Y34+Y37+Y38+Y39+Y40</f>
        <v>30694</v>
      </c>
      <c r="Z42" s="981">
        <f>Y41+AA38/Z7+AB38/Z7</f>
        <v>30694</v>
      </c>
      <c r="AA42" s="982"/>
      <c r="AB42" s="365"/>
      <c r="AC42" s="65" t="s">
        <v>100</v>
      </c>
      <c r="AD42" s="27">
        <f>AD8+AD12+AD15+AD18+AD22+AD26+AD30+AD34+AD37+AD38+AD39+AD40</f>
        <v>0</v>
      </c>
      <c r="AE42" s="981">
        <f>AD41+AF38/AE7+AG38/AE7</f>
        <v>0</v>
      </c>
      <c r="AF42" s="982"/>
      <c r="AG42" s="359"/>
      <c r="AH42" s="636" t="s">
        <v>100</v>
      </c>
      <c r="AI42" s="27">
        <f>AI8+AI12+AI15+AI18+AI22+AI26+AI30+AI34+AI37+AI38+AI39+AI40</f>
        <v>0</v>
      </c>
      <c r="AJ42" s="981">
        <f>AI41+AK38/AJ7+AL38/AJ7</f>
        <v>0</v>
      </c>
      <c r="AK42" s="982"/>
      <c r="AL42" s="365"/>
      <c r="AM42" s="65" t="s">
        <v>100</v>
      </c>
      <c r="AN42" s="27">
        <f>AN8+AN12+AN15+AN18+AN22+AN26+AN30+AN34+AN37+AN38+AN39+AN40</f>
        <v>0</v>
      </c>
      <c r="AO42" s="981">
        <f>AN41+AP38/AO7+AQ38/AO7</f>
        <v>0</v>
      </c>
      <c r="AP42" s="982"/>
      <c r="AQ42" s="359"/>
      <c r="AR42" s="636" t="s">
        <v>100</v>
      </c>
      <c r="AS42" s="27">
        <f>AS8+AS12+AS15+AS18+AS22+AS26+AS30+AS34+AS37+AS38+AS39+AS40</f>
        <v>0</v>
      </c>
      <c r="AT42" s="981">
        <f>AS41+AU38/AT7+AV38/AT7</f>
        <v>0</v>
      </c>
      <c r="AU42" s="982"/>
      <c r="AV42" s="365"/>
      <c r="AW42" s="65" t="s">
        <v>100</v>
      </c>
      <c r="AX42" s="27">
        <f>AX8+AX12+AX15+AX18+AX22+AX26+AX30+AX34+AX37+AX38+AX39+AX40</f>
        <v>0</v>
      </c>
      <c r="AY42" s="981">
        <f>AX41+AZ38/AY7+BA38/AY7</f>
        <v>0</v>
      </c>
      <c r="AZ42" s="982"/>
      <c r="BA42" s="359"/>
      <c r="BB42" s="636" t="s">
        <v>100</v>
      </c>
      <c r="BC42" s="27">
        <f>BC8+BC12+BC15+BC18+BC22+BC26+BC30+BC34+BC37+BC38+BC39+BC40</f>
        <v>0</v>
      </c>
      <c r="BD42" s="981">
        <f>BC41+BE38/BD7+BF38/BD7</f>
        <v>0</v>
      </c>
      <c r="BE42" s="982"/>
      <c r="BF42" s="365"/>
      <c r="BG42" s="65" t="s">
        <v>100</v>
      </c>
      <c r="BH42" s="27">
        <f>BH8+BH12+BH15+BH18+BH22+BH26+BH30+BH34+BH37+BH38+BH39+BH40</f>
        <v>0</v>
      </c>
      <c r="BI42" s="981">
        <f>BH41+BJ38/BI7+BK38/BI7</f>
        <v>0</v>
      </c>
      <c r="BJ42" s="982"/>
      <c r="BK42" s="359"/>
      <c r="BL42" s="636" t="s">
        <v>16</v>
      </c>
      <c r="BM42" s="27">
        <f>BM22</f>
        <v>0</v>
      </c>
      <c r="BN42" s="981">
        <f>BM41+BO38/BN7+BP38/BN7</f>
        <v>0</v>
      </c>
      <c r="BO42" s="982"/>
      <c r="BP42" s="359"/>
      <c r="BQ42" s="65" t="s">
        <v>16</v>
      </c>
      <c r="BR42" s="27">
        <f>BR22</f>
        <v>0</v>
      </c>
      <c r="BS42" s="981">
        <f>BR41+(BT38)/BS7+BU38/BS7</f>
        <v>0</v>
      </c>
      <c r="BT42" s="982"/>
      <c r="BU42" s="359"/>
      <c r="BV42" s="65" t="s">
        <v>16</v>
      </c>
      <c r="BW42" s="27">
        <f>BW22</f>
        <v>0</v>
      </c>
      <c r="BX42" s="981">
        <f>BW41+(BY38)/BX7+BZ38/BX7</f>
        <v>0</v>
      </c>
      <c r="BY42" s="982"/>
      <c r="BZ42" s="359"/>
      <c r="CA42" s="552">
        <f>BW42+BR42+BM42+BH42+BC42+AX42+AS42+AN42+AI42+AD42+Y42+T42+O42+J42+E42</f>
        <v>162830</v>
      </c>
      <c r="CB42" s="370"/>
      <c r="CC42" s="422"/>
    </row>
    <row r="43" spans="1:81" ht="18" customHeight="1" thickTop="1">
      <c r="A43" s="1180"/>
      <c r="B43" s="1128" t="s">
        <v>227</v>
      </c>
      <c r="C43" s="1129"/>
      <c r="D43" s="66" t="s">
        <v>17</v>
      </c>
      <c r="E43" s="74" t="str">
        <f>IF(E44="","",職員設定!$M$44)</f>
        <v/>
      </c>
      <c r="F43" s="114"/>
      <c r="G43" s="291"/>
      <c r="H43" s="618"/>
      <c r="I43" s="66" t="s">
        <v>17</v>
      </c>
      <c r="J43" s="74">
        <f>IF(J44="","",職員設定!$M$44)</f>
        <v>0</v>
      </c>
      <c r="K43" s="114"/>
      <c r="L43" s="291"/>
      <c r="M43" s="368"/>
      <c r="N43" s="637" t="s">
        <v>17</v>
      </c>
      <c r="O43" s="74">
        <f>IF(O44="","",職員設定!$M$44)</f>
        <v>0</v>
      </c>
      <c r="P43" s="950" t="s">
        <v>222</v>
      </c>
      <c r="Q43" s="951"/>
      <c r="R43" s="951"/>
      <c r="S43" s="66" t="s">
        <v>17</v>
      </c>
      <c r="T43" s="74">
        <f>IF(T44="","",職員設定!$M$44)</f>
        <v>0</v>
      </c>
      <c r="U43" s="950" t="s">
        <v>222</v>
      </c>
      <c r="V43" s="951"/>
      <c r="W43" s="952"/>
      <c r="X43" s="637" t="s">
        <v>17</v>
      </c>
      <c r="Y43" s="74">
        <f>IF(Y44="","",職員設定!$M$44)</f>
        <v>0</v>
      </c>
      <c r="Z43" s="950" t="s">
        <v>222</v>
      </c>
      <c r="AA43" s="951"/>
      <c r="AB43" s="951"/>
      <c r="AC43" s="66" t="s">
        <v>17</v>
      </c>
      <c r="AD43" s="74" t="str">
        <f>IF(AD44="","",職員設定!$M$44)</f>
        <v/>
      </c>
      <c r="AE43" s="950" t="s">
        <v>222</v>
      </c>
      <c r="AF43" s="951"/>
      <c r="AG43" s="952"/>
      <c r="AH43" s="637" t="s">
        <v>17</v>
      </c>
      <c r="AI43" s="74" t="str">
        <f>IF(AI44="","",職員設定!$M$44)</f>
        <v/>
      </c>
      <c r="AJ43" s="950" t="s">
        <v>222</v>
      </c>
      <c r="AK43" s="951"/>
      <c r="AL43" s="951"/>
      <c r="AM43" s="66" t="s">
        <v>17</v>
      </c>
      <c r="AN43" s="74" t="str">
        <f>IF(AN44="","",職員設定!$M$44)</f>
        <v/>
      </c>
      <c r="AO43" s="950" t="s">
        <v>222</v>
      </c>
      <c r="AP43" s="951"/>
      <c r="AQ43" s="952"/>
      <c r="AR43" s="637" t="s">
        <v>17</v>
      </c>
      <c r="AS43" s="74" t="str">
        <f>IF(AS44="","",職員設定!$M$44)</f>
        <v/>
      </c>
      <c r="AT43" s="950" t="s">
        <v>222</v>
      </c>
      <c r="AU43" s="951"/>
      <c r="AV43" s="951"/>
      <c r="AW43" s="66" t="s">
        <v>17</v>
      </c>
      <c r="AX43" s="74" t="str">
        <f>IF(AX44="","",職員設定!$M$44)</f>
        <v/>
      </c>
      <c r="AY43" s="950" t="s">
        <v>222</v>
      </c>
      <c r="AZ43" s="951"/>
      <c r="BA43" s="952"/>
      <c r="BB43" s="637" t="s">
        <v>17</v>
      </c>
      <c r="BC43" s="74" t="str">
        <f>IF(BC44="","",職員設定!$M$44)</f>
        <v/>
      </c>
      <c r="BD43" s="950" t="s">
        <v>222</v>
      </c>
      <c r="BE43" s="951"/>
      <c r="BF43" s="951"/>
      <c r="BG43" s="66" t="s">
        <v>17</v>
      </c>
      <c r="BH43" s="74" t="str">
        <f>IF(BH44="","",職員設定!$M$44)</f>
        <v/>
      </c>
      <c r="BI43" s="950" t="s">
        <v>222</v>
      </c>
      <c r="BJ43" s="951"/>
      <c r="BK43" s="952"/>
      <c r="BL43" s="637"/>
      <c r="BM43" s="74"/>
      <c r="BN43" s="950" t="s">
        <v>222</v>
      </c>
      <c r="BO43" s="951"/>
      <c r="BP43" s="952"/>
      <c r="BQ43" s="66"/>
      <c r="BR43" s="74"/>
      <c r="BS43" s="950" t="s">
        <v>222</v>
      </c>
      <c r="BT43" s="951"/>
      <c r="BU43" s="952"/>
      <c r="BV43" s="66"/>
      <c r="BW43" s="74"/>
      <c r="BX43" s="950" t="s">
        <v>222</v>
      </c>
      <c r="BY43" s="951"/>
      <c r="BZ43" s="952"/>
      <c r="CA43" s="477"/>
      <c r="CB43" s="1008" t="s">
        <v>223</v>
      </c>
      <c r="CC43" s="1008" t="s">
        <v>224</v>
      </c>
    </row>
    <row r="44" spans="1:81" ht="18" customHeight="1">
      <c r="A44" s="1180"/>
      <c r="B44" s="1130"/>
      <c r="C44" s="1131"/>
      <c r="D44" s="68" t="s">
        <v>63</v>
      </c>
      <c r="E44" s="34"/>
      <c r="F44" s="1120" t="s">
        <v>104</v>
      </c>
      <c r="G44" s="1121"/>
      <c r="H44" s="759"/>
      <c r="I44" s="68" t="s">
        <v>63</v>
      </c>
      <c r="J44" s="34">
        <f>IF(J7="","",E44)</f>
        <v>0</v>
      </c>
      <c r="K44" s="1120" t="s">
        <v>104</v>
      </c>
      <c r="L44" s="1121"/>
      <c r="M44" s="1148"/>
      <c r="N44" s="638" t="s">
        <v>63</v>
      </c>
      <c r="O44" s="34">
        <f>IF(O7="","",J44)</f>
        <v>0</v>
      </c>
      <c r="P44" s="1006" t="s">
        <v>221</v>
      </c>
      <c r="Q44" s="1007"/>
      <c r="R44" s="653"/>
      <c r="S44" s="68" t="s">
        <v>63</v>
      </c>
      <c r="T44" s="34">
        <f>IF(T7="","",O44)</f>
        <v>0</v>
      </c>
      <c r="U44" s="1006" t="s">
        <v>221</v>
      </c>
      <c r="V44" s="1007"/>
      <c r="W44" s="537"/>
      <c r="X44" s="638" t="s">
        <v>63</v>
      </c>
      <c r="Y44" s="34">
        <f>IF(Y7="","",T44)</f>
        <v>0</v>
      </c>
      <c r="Z44" s="1006" t="s">
        <v>221</v>
      </c>
      <c r="AA44" s="1007"/>
      <c r="AB44" s="653"/>
      <c r="AC44" s="68" t="s">
        <v>63</v>
      </c>
      <c r="AD44" s="34" t="str">
        <f>IF(AD7="","",Y44)</f>
        <v/>
      </c>
      <c r="AE44" s="1006" t="s">
        <v>221</v>
      </c>
      <c r="AF44" s="1007"/>
      <c r="AG44" s="537"/>
      <c r="AH44" s="638" t="s">
        <v>63</v>
      </c>
      <c r="AI44" s="34" t="str">
        <f>IF(AI7="","",AD44)</f>
        <v/>
      </c>
      <c r="AJ44" s="1006" t="s">
        <v>221</v>
      </c>
      <c r="AK44" s="1007"/>
      <c r="AL44" s="653"/>
      <c r="AM44" s="68" t="s">
        <v>63</v>
      </c>
      <c r="AN44" s="34" t="str">
        <f>IF(AN7="","",AI44)</f>
        <v/>
      </c>
      <c r="AO44" s="1006" t="s">
        <v>221</v>
      </c>
      <c r="AP44" s="1007"/>
      <c r="AQ44" s="537"/>
      <c r="AR44" s="638" t="s">
        <v>63</v>
      </c>
      <c r="AS44" s="34" t="str">
        <f>IF(AS7="","",AN44)</f>
        <v/>
      </c>
      <c r="AT44" s="1006" t="s">
        <v>221</v>
      </c>
      <c r="AU44" s="1007"/>
      <c r="AV44" s="653"/>
      <c r="AW44" s="68" t="s">
        <v>63</v>
      </c>
      <c r="AX44" s="34" t="str">
        <f>IF(AX7="","",AS44)</f>
        <v/>
      </c>
      <c r="AY44" s="1006" t="s">
        <v>221</v>
      </c>
      <c r="AZ44" s="1007"/>
      <c r="BA44" s="537"/>
      <c r="BB44" s="638" t="s">
        <v>63</v>
      </c>
      <c r="BC44" s="34" t="str">
        <f>IF(BC7="","",AX44)</f>
        <v/>
      </c>
      <c r="BD44" s="1006" t="s">
        <v>221</v>
      </c>
      <c r="BE44" s="1007"/>
      <c r="BF44" s="653"/>
      <c r="BG44" s="68" t="s">
        <v>63</v>
      </c>
      <c r="BH44" s="34" t="str">
        <f>IF(BH7="","",BC44)</f>
        <v/>
      </c>
      <c r="BI44" s="1006" t="s">
        <v>221</v>
      </c>
      <c r="BJ44" s="1007"/>
      <c r="BK44" s="537"/>
      <c r="BL44" s="638" t="s">
        <v>208</v>
      </c>
      <c r="BM44" s="420" t="s">
        <v>115</v>
      </c>
      <c r="BN44" s="529"/>
      <c r="BO44" s="527"/>
      <c r="BP44" s="408"/>
      <c r="BQ44" s="68" t="s">
        <v>208</v>
      </c>
      <c r="BR44" s="420" t="s">
        <v>115</v>
      </c>
      <c r="BS44" s="529"/>
      <c r="BT44" s="527"/>
      <c r="BU44" s="408"/>
      <c r="BV44" s="68" t="s">
        <v>208</v>
      </c>
      <c r="BW44" s="420" t="s">
        <v>115</v>
      </c>
      <c r="BX44" s="529"/>
      <c r="BY44" s="527"/>
      <c r="BZ44" s="408"/>
      <c r="CA44" s="478"/>
      <c r="CB44" s="1009"/>
      <c r="CC44" s="1009"/>
    </row>
    <row r="45" spans="1:81" ht="18" customHeight="1">
      <c r="A45" s="1180"/>
      <c r="B45" s="1130"/>
      <c r="C45" s="1131"/>
      <c r="D45" s="68" t="s">
        <v>18</v>
      </c>
      <c r="E45" s="10" t="str">
        <f>IF(E43="","",E44-E43)</f>
        <v/>
      </c>
      <c r="F45" s="498"/>
      <c r="G45" s="565">
        <f>ROUND(IF(E45="",0,E45*E4*F7+E45*G4*F7),0)</f>
        <v>0</v>
      </c>
      <c r="H45" s="619"/>
      <c r="I45" s="68" t="s">
        <v>18</v>
      </c>
      <c r="J45" s="10">
        <f>IF(J43="","",J44-J43)</f>
        <v>0</v>
      </c>
      <c r="K45" s="498"/>
      <c r="L45" s="565">
        <f>ROUND(IF(J45="",0,J45*J4*K7+J45*L4*K7),0)</f>
        <v>0</v>
      </c>
      <c r="M45" s="450"/>
      <c r="N45" s="638" t="s">
        <v>18</v>
      </c>
      <c r="O45" s="10">
        <f>IF(O43="","",O44-O43)</f>
        <v>0</v>
      </c>
      <c r="P45" s="144"/>
      <c r="Q45" s="565">
        <f>ROUND(IF(O45="",0,O45*O4*P7+O45*Q4*P7),0)</f>
        <v>0</v>
      </c>
      <c r="R45" s="573">
        <f>ROUND(IF(R44="",0,R44*O4*P7+R44*Q4*P7),0)</f>
        <v>0</v>
      </c>
      <c r="S45" s="68" t="s">
        <v>18</v>
      </c>
      <c r="T45" s="10">
        <f>IF(T43="","",T44-T43)</f>
        <v>0</v>
      </c>
      <c r="U45" s="144"/>
      <c r="V45" s="565">
        <f>ROUND(IF(T45="",0,T45*T4*U7+T45*V4*U7),0)</f>
        <v>0</v>
      </c>
      <c r="W45" s="571">
        <f>ROUND(IF(W44="",0,W44*T4*U7+W44*V4*U7),0)</f>
        <v>0</v>
      </c>
      <c r="X45" s="638" t="s">
        <v>18</v>
      </c>
      <c r="Y45" s="10">
        <f>IF(Y43="","",Y44-Y43)</f>
        <v>0</v>
      </c>
      <c r="Z45" s="144"/>
      <c r="AA45" s="565">
        <f>ROUND(IF(Y45="",0,Y45*Y4*Z7+Y45*AA4*Z7),0)</f>
        <v>0</v>
      </c>
      <c r="AB45" s="573">
        <f>ROUND(IF(AB44="",0,AB44*Y4*Z7+AB44*AA4*Z7),0)</f>
        <v>0</v>
      </c>
      <c r="AC45" s="68" t="s">
        <v>18</v>
      </c>
      <c r="AD45" s="10" t="str">
        <f>IF(AD43="","",AD44-AD43)</f>
        <v/>
      </c>
      <c r="AE45" s="144"/>
      <c r="AF45" s="565">
        <f>ROUND(IF(AD45="",0,AD45*AD4*AE7+AD45*AF4*AE7),0)</f>
        <v>0</v>
      </c>
      <c r="AG45" s="571">
        <f>ROUND(IF(AG44="",0,AG44*AD4*AE7+AG44*AF4*AE7),0)</f>
        <v>0</v>
      </c>
      <c r="AH45" s="638" t="s">
        <v>18</v>
      </c>
      <c r="AI45" s="10" t="str">
        <f>IF(AI43="","",AI44-AI43)</f>
        <v/>
      </c>
      <c r="AJ45" s="144"/>
      <c r="AK45" s="565">
        <f>ROUND(IF(AI45="",0,AI45*AI4*AJ7+AI45*AK4*AJ7),0)</f>
        <v>0</v>
      </c>
      <c r="AL45" s="573">
        <f>ROUND(IF(AL44="",0,AL44*AI4*AJ7+AL44*AK4*AJ7),0)</f>
        <v>0</v>
      </c>
      <c r="AM45" s="68" t="s">
        <v>18</v>
      </c>
      <c r="AN45" s="10" t="str">
        <f>IF(AN43="","",AN44-AN43)</f>
        <v/>
      </c>
      <c r="AO45" s="144"/>
      <c r="AP45" s="565">
        <f>ROUND(IF(AN45="",0,AN45*AN4*AO7+AN45*AP4*AO7),0)</f>
        <v>0</v>
      </c>
      <c r="AQ45" s="571">
        <f>ROUND(IF(AQ44="",0,AQ44*AN4*AO7+AQ44*AP4*AO7),0)</f>
        <v>0</v>
      </c>
      <c r="AR45" s="638" t="s">
        <v>18</v>
      </c>
      <c r="AS45" s="10" t="str">
        <f>IF(AS43="","",AS44-AS43)</f>
        <v/>
      </c>
      <c r="AT45" s="144"/>
      <c r="AU45" s="565">
        <f>ROUND(IF(AS45="",0,AS45*AS4*AT7+AS45*AU4*AT7),0)</f>
        <v>0</v>
      </c>
      <c r="AV45" s="573">
        <f>ROUND(IF(AV44="",0,AV44*AS4*AT7+AV44*AU4*AT7),0)</f>
        <v>0</v>
      </c>
      <c r="AW45" s="68" t="s">
        <v>18</v>
      </c>
      <c r="AX45" s="10" t="str">
        <f>IF(AX43="","",AX44-AX43)</f>
        <v/>
      </c>
      <c r="AY45" s="144"/>
      <c r="AZ45" s="565">
        <f>ROUND(IF(AX45="",0,AX45*AX4*AY7+AX45*AZ4*AY7),0)</f>
        <v>0</v>
      </c>
      <c r="BA45" s="571">
        <f>ROUND(IF(BA44="",0,BA44*AX4*AY7+BA44*AZ4*AY7),0)</f>
        <v>0</v>
      </c>
      <c r="BB45" s="638" t="s">
        <v>18</v>
      </c>
      <c r="BC45" s="10" t="str">
        <f>IF(BC43="","",BC44-BC43)</f>
        <v/>
      </c>
      <c r="BD45" s="144"/>
      <c r="BE45" s="565">
        <f>ROUND(IF(BC45="",0,BC45*BC4*BD7+BC45*BE4*BD7),0)</f>
        <v>0</v>
      </c>
      <c r="BF45" s="573">
        <f>ROUND(IF(BF44="",0,BF44*BC4*BD7+BF44*BE4*BD7),0)</f>
        <v>0</v>
      </c>
      <c r="BG45" s="68" t="s">
        <v>18</v>
      </c>
      <c r="BH45" s="10" t="str">
        <f>IF(BH43="","",BH44-BH43)</f>
        <v/>
      </c>
      <c r="BI45" s="144"/>
      <c r="BJ45" s="565">
        <f>ROUND(IF(BH45="",0,BH45*BH4*BI7+BH45*BJ4*BI7),0)</f>
        <v>0</v>
      </c>
      <c r="BK45" s="571">
        <f>ROUND(IF(BK44="",0,BK44*BH4*BI7+BK44*BJ4*BI7),0)</f>
        <v>0</v>
      </c>
      <c r="BL45" s="638"/>
      <c r="BM45" s="10"/>
      <c r="BN45" s="144"/>
      <c r="BO45" s="565">
        <f>ROUND(IF(BM44="対象",BO38*BM4+BO38*BO4,0),0)</f>
        <v>0</v>
      </c>
      <c r="BP45" s="574">
        <f>ROUND(IF(BM44="対象外",0,(BP38*BM4+BP38*BO4)),0)</f>
        <v>0</v>
      </c>
      <c r="BQ45" s="68"/>
      <c r="BR45" s="10"/>
      <c r="BS45" s="144"/>
      <c r="BT45" s="565">
        <f>ROUND(IF(BR44="対象",BT38*$BR$4+BT38*$BT$4,0),0)</f>
        <v>0</v>
      </c>
      <c r="BU45" s="574">
        <f>ROUND(IF(BR44="対象外",0,(BU38*BR4+BU38*BT4)),0)</f>
        <v>0</v>
      </c>
      <c r="BV45" s="68"/>
      <c r="BW45" s="10"/>
      <c r="BX45" s="144"/>
      <c r="BY45" s="565">
        <f>ROUND(IF(BW44="対象",BY38*$BW$4+BY38*$BY$4,0),0)</f>
        <v>0</v>
      </c>
      <c r="BZ45" s="574">
        <f>ROUND(IF(BW44="対象外",0,(BZ38*BW4+BZ38*BY4)),0)</f>
        <v>0</v>
      </c>
      <c r="CA45" s="479"/>
      <c r="CB45" s="414">
        <f>BZ45+BU45+BP45</f>
        <v>0</v>
      </c>
      <c r="CC45" s="443">
        <f>BK45+BF45+BA45+AV45+AQ45+AL45+AG45+AB45+W45+R45</f>
        <v>0</v>
      </c>
    </row>
    <row r="46" spans="1:81" ht="18" customHeight="1">
      <c r="A46" s="1180"/>
      <c r="B46" s="1130"/>
      <c r="C46" s="1131"/>
      <c r="D46" s="68" t="s">
        <v>103</v>
      </c>
      <c r="E46" s="510" t="s">
        <v>115</v>
      </c>
      <c r="F46" s="496"/>
      <c r="G46" s="565">
        <f>ROUND(IF(E46="対象外",0,E45*E5*F7),0)</f>
        <v>0</v>
      </c>
      <c r="H46" s="619"/>
      <c r="I46" s="68" t="s">
        <v>103</v>
      </c>
      <c r="J46" s="510" t="s">
        <v>115</v>
      </c>
      <c r="K46" s="496"/>
      <c r="L46" s="565">
        <f>ROUND(IF(J46="対象外",0,J45*J5*K7),0)</f>
        <v>0</v>
      </c>
      <c r="M46" s="450"/>
      <c r="N46" s="638" t="s">
        <v>103</v>
      </c>
      <c r="O46" s="510" t="s">
        <v>115</v>
      </c>
      <c r="P46" s="496"/>
      <c r="Q46" s="565">
        <f>ROUND(IF(O46="対象外",0,O45*O5*P7),0)</f>
        <v>0</v>
      </c>
      <c r="R46" s="573">
        <f>ROUND(IF(OR(O46="対象外",R44=0),0,R44*O5*P7),0)</f>
        <v>0</v>
      </c>
      <c r="S46" s="68" t="s">
        <v>103</v>
      </c>
      <c r="T46" s="510" t="s">
        <v>115</v>
      </c>
      <c r="U46" s="496"/>
      <c r="V46" s="565">
        <f>ROUND(IF(T46="対象外",0,T45*T5*U7),0)</f>
        <v>0</v>
      </c>
      <c r="W46" s="571">
        <f>ROUND(IF(OR(T46="対象外",W44=0),0,W44*T5*U7),0)</f>
        <v>0</v>
      </c>
      <c r="X46" s="638" t="s">
        <v>103</v>
      </c>
      <c r="Y46" s="510" t="s">
        <v>115</v>
      </c>
      <c r="Z46" s="496"/>
      <c r="AA46" s="565">
        <f>ROUND(IF(Y46="対象外",0,Y45*Y5*Z7),0)</f>
        <v>0</v>
      </c>
      <c r="AB46" s="573">
        <f>ROUND(IF(OR(Y46="対象外",AB44=0),0,AB44*Y5*Z7),0)</f>
        <v>0</v>
      </c>
      <c r="AC46" s="68" t="s">
        <v>103</v>
      </c>
      <c r="AD46" s="510" t="s">
        <v>115</v>
      </c>
      <c r="AE46" s="496"/>
      <c r="AF46" s="565">
        <f>ROUND(IF(AD46="対象外",0,AD45*AD5*AE7),0)</f>
        <v>0</v>
      </c>
      <c r="AG46" s="571">
        <f>ROUND(IF(OR(AD46="対象外",AG44=0),0,AG44*AD5*AE7),0)</f>
        <v>0</v>
      </c>
      <c r="AH46" s="638" t="s">
        <v>103</v>
      </c>
      <c r="AI46" s="510" t="s">
        <v>115</v>
      </c>
      <c r="AJ46" s="496"/>
      <c r="AK46" s="565">
        <f>ROUND(IF(AI46="対象外",0,AI45*AI5*AJ7),0)</f>
        <v>0</v>
      </c>
      <c r="AL46" s="573">
        <f>ROUND(IF(OR(AI46="対象外",AL44=0),0,AL44*AI5*AJ7),0)</f>
        <v>0</v>
      </c>
      <c r="AM46" s="68" t="s">
        <v>103</v>
      </c>
      <c r="AN46" s="510" t="s">
        <v>115</v>
      </c>
      <c r="AO46" s="496"/>
      <c r="AP46" s="565">
        <f>ROUND(IF(AN46="対象外",0,AN45*AN5*AO7),0)</f>
        <v>0</v>
      </c>
      <c r="AQ46" s="571">
        <f>ROUND(IF(OR(AN46="対象外",AQ44=0),0,AQ44*AN5*AO7),0)</f>
        <v>0</v>
      </c>
      <c r="AR46" s="638" t="s">
        <v>103</v>
      </c>
      <c r="AS46" s="510" t="s">
        <v>115</v>
      </c>
      <c r="AT46" s="496"/>
      <c r="AU46" s="565">
        <f>ROUND(IF(AS46="対象外",0,AS45*AS5*AT7),0)</f>
        <v>0</v>
      </c>
      <c r="AV46" s="573">
        <f>ROUND(IF(OR(AS46="対象外",AV44=0),0,AV44*AS5*AT7),0)</f>
        <v>0</v>
      </c>
      <c r="AW46" s="68" t="s">
        <v>103</v>
      </c>
      <c r="AX46" s="510" t="s">
        <v>115</v>
      </c>
      <c r="AY46" s="496"/>
      <c r="AZ46" s="565">
        <f>ROUND(IF(AX46="対象外",0,AX45*AX5*AY7),0)</f>
        <v>0</v>
      </c>
      <c r="BA46" s="571">
        <f>ROUND(IF(OR(AX46="対象外",BA44=0),0,BA44*AX5*AY7),0)</f>
        <v>0</v>
      </c>
      <c r="BB46" s="638" t="s">
        <v>103</v>
      </c>
      <c r="BC46" s="510" t="s">
        <v>115</v>
      </c>
      <c r="BD46" s="496"/>
      <c r="BE46" s="565">
        <f>ROUND(IF(BC46="対象外",0,BC45*BC5*BD7),0)</f>
        <v>0</v>
      </c>
      <c r="BF46" s="573">
        <f>ROUND(IF(OR(BC46="対象外",BF44=0),0,BF44*BC5*BD7),0)</f>
        <v>0</v>
      </c>
      <c r="BG46" s="68" t="s">
        <v>103</v>
      </c>
      <c r="BH46" s="510" t="s">
        <v>115</v>
      </c>
      <c r="BI46" s="496"/>
      <c r="BJ46" s="565">
        <f>ROUND(IF(BH46="対象外",0,BH45*BH5*BI7),0)</f>
        <v>0</v>
      </c>
      <c r="BK46" s="571">
        <f>ROUND(IF(OR(BH46="対象外",BK44=0),0,BK44*BH5*BI7),0)</f>
        <v>0</v>
      </c>
      <c r="BL46" s="638" t="s">
        <v>103</v>
      </c>
      <c r="BM46" s="510" t="s">
        <v>115</v>
      </c>
      <c r="BN46" s="496"/>
      <c r="BO46" s="565">
        <f>ROUND(IF(BM46="対象",BO38*BM5,0),0)</f>
        <v>0</v>
      </c>
      <c r="BP46" s="574">
        <f>ROUND(IF(BM46="対象外",0,BP38*BM5),0)</f>
        <v>0</v>
      </c>
      <c r="BQ46" s="68" t="s">
        <v>103</v>
      </c>
      <c r="BR46" s="510" t="s">
        <v>115</v>
      </c>
      <c r="BS46" s="496"/>
      <c r="BT46" s="565">
        <f>ROUND(IF(BR46="対象",BT38*$BR$5,0),0)</f>
        <v>0</v>
      </c>
      <c r="BU46" s="574">
        <f>ROUND(IF(BR46="対象外",0,BU38*BR5),0)</f>
        <v>0</v>
      </c>
      <c r="BV46" s="68" t="s">
        <v>103</v>
      </c>
      <c r="BW46" s="510" t="s">
        <v>115</v>
      </c>
      <c r="BX46" s="496"/>
      <c r="BY46" s="565">
        <f>ROUND(IF(BW46="対象",BY38*$BW$5,0),0)</f>
        <v>0</v>
      </c>
      <c r="BZ46" s="574">
        <f>ROUND(IF(BW46="対象外",0,BZ38*BW5),0)</f>
        <v>0</v>
      </c>
      <c r="CA46" s="479"/>
      <c r="CB46" s="414">
        <f>BZ46+BU46+BP46</f>
        <v>0</v>
      </c>
      <c r="CC46" s="443">
        <f t="shared" ref="CC46" si="6">BK46+BF46+BA46+AV46+AQ46+AL46+AG46+AB46+W46+R46</f>
        <v>0</v>
      </c>
    </row>
    <row r="47" spans="1:81" ht="18" customHeight="1">
      <c r="A47" s="1180"/>
      <c r="B47" s="1130"/>
      <c r="C47" s="1131"/>
      <c r="D47" s="69" t="s">
        <v>102</v>
      </c>
      <c r="E47" s="30"/>
      <c r="F47" s="496"/>
      <c r="G47" s="565">
        <f>ROUND((G38*E3),0)</f>
        <v>8</v>
      </c>
      <c r="H47" s="619"/>
      <c r="I47" s="69" t="s">
        <v>102</v>
      </c>
      <c r="J47" s="30"/>
      <c r="K47" s="496"/>
      <c r="L47" s="565">
        <f>ROUND((L38*J3),0)</f>
        <v>10</v>
      </c>
      <c r="M47" s="450"/>
      <c r="N47" s="639" t="s">
        <v>102</v>
      </c>
      <c r="O47" s="30"/>
      <c r="P47" s="496"/>
      <c r="Q47" s="565">
        <f>ROUND((Q38*O3),0)</f>
        <v>6</v>
      </c>
      <c r="R47" s="573">
        <f>ROUND(R38*O3,0)</f>
        <v>3</v>
      </c>
      <c r="S47" s="69" t="s">
        <v>102</v>
      </c>
      <c r="T47" s="30"/>
      <c r="U47" s="496"/>
      <c r="V47" s="565">
        <f>ROUND((V38*T3),0)</f>
        <v>19</v>
      </c>
      <c r="W47" s="571">
        <f>ROUND(W38*T3,0)</f>
        <v>2</v>
      </c>
      <c r="X47" s="639" t="s">
        <v>102</v>
      </c>
      <c r="Y47" s="30"/>
      <c r="Z47" s="496"/>
      <c r="AA47" s="565">
        <f>ROUND((AA38*Y3),0)</f>
        <v>39</v>
      </c>
      <c r="AB47" s="573">
        <f>ROUND(AB38*Y3,0)</f>
        <v>1</v>
      </c>
      <c r="AC47" s="69" t="s">
        <v>102</v>
      </c>
      <c r="AD47" s="30"/>
      <c r="AE47" s="496"/>
      <c r="AF47" s="565">
        <f>ROUND((AF38*AD3),0)</f>
        <v>0</v>
      </c>
      <c r="AG47" s="571">
        <f>ROUND(AG38*AD3,0)</f>
        <v>0</v>
      </c>
      <c r="AH47" s="639" t="s">
        <v>102</v>
      </c>
      <c r="AI47" s="30"/>
      <c r="AJ47" s="496"/>
      <c r="AK47" s="565">
        <f>ROUND((AK38*AI3),0)</f>
        <v>0</v>
      </c>
      <c r="AL47" s="573">
        <f>ROUND(AL38*AI3,0)</f>
        <v>0</v>
      </c>
      <c r="AM47" s="69" t="s">
        <v>102</v>
      </c>
      <c r="AN47" s="30"/>
      <c r="AO47" s="496"/>
      <c r="AP47" s="565">
        <f>ROUND((AP38*AN3),0)</f>
        <v>0</v>
      </c>
      <c r="AQ47" s="571">
        <f>ROUND(AQ38*AN3,0)</f>
        <v>0</v>
      </c>
      <c r="AR47" s="639" t="s">
        <v>102</v>
      </c>
      <c r="AS47" s="30"/>
      <c r="AT47" s="496"/>
      <c r="AU47" s="565">
        <f>ROUND((AU38*AS3),0)</f>
        <v>0</v>
      </c>
      <c r="AV47" s="573">
        <f>ROUND(AV38*AS3,0)</f>
        <v>0</v>
      </c>
      <c r="AW47" s="69" t="s">
        <v>102</v>
      </c>
      <c r="AX47" s="30"/>
      <c r="AY47" s="496"/>
      <c r="AZ47" s="565">
        <f>ROUND((AZ38*AX3),0)</f>
        <v>0</v>
      </c>
      <c r="BA47" s="571">
        <f>ROUND(BA38*AX3,0)</f>
        <v>0</v>
      </c>
      <c r="BB47" s="639" t="s">
        <v>102</v>
      </c>
      <c r="BC47" s="30"/>
      <c r="BD47" s="496"/>
      <c r="BE47" s="565">
        <f>ROUND((BE38*BC3),0)</f>
        <v>0</v>
      </c>
      <c r="BF47" s="573">
        <f>ROUND(BF38*BC3,0)</f>
        <v>0</v>
      </c>
      <c r="BG47" s="69" t="s">
        <v>102</v>
      </c>
      <c r="BH47" s="30"/>
      <c r="BI47" s="496"/>
      <c r="BJ47" s="565">
        <f>ROUND((BJ38*BH3),0)</f>
        <v>0</v>
      </c>
      <c r="BK47" s="571">
        <f>ROUND(BK38*BH3,0)</f>
        <v>0</v>
      </c>
      <c r="BL47" s="639" t="s">
        <v>102</v>
      </c>
      <c r="BM47" s="30"/>
      <c r="BN47" s="496"/>
      <c r="BO47" s="565">
        <f>ROUND(BO38*BM3,0)</f>
        <v>0</v>
      </c>
      <c r="BP47" s="567">
        <f>ROUND(BP38*BM3,0)</f>
        <v>0</v>
      </c>
      <c r="BQ47" s="69" t="s">
        <v>102</v>
      </c>
      <c r="BR47" s="30"/>
      <c r="BS47" s="496"/>
      <c r="BT47" s="565">
        <f>ROUND(BT38*$BR$3,0)</f>
        <v>0</v>
      </c>
      <c r="BU47" s="567">
        <f>ROUND(BU38*BR3,0)</f>
        <v>0</v>
      </c>
      <c r="BV47" s="69" t="s">
        <v>102</v>
      </c>
      <c r="BW47" s="30"/>
      <c r="BX47" s="496"/>
      <c r="BY47" s="565">
        <f>ROUND(BY38*$BW$3,0)</f>
        <v>0</v>
      </c>
      <c r="BZ47" s="567">
        <f>ROUND(BZ38*BW3,0)</f>
        <v>0</v>
      </c>
      <c r="CA47" s="479"/>
      <c r="CB47" s="414">
        <f>BZ47+BU47+BP47</f>
        <v>0</v>
      </c>
      <c r="CC47" s="443">
        <f>BK47+BF47+BA47+AV47+AQ47+AL47+AG47+AB47+W47+R47</f>
        <v>6</v>
      </c>
    </row>
    <row r="48" spans="1:81" ht="18" customHeight="1" thickBot="1">
      <c r="A48" s="1180"/>
      <c r="B48" s="1132"/>
      <c r="C48" s="1133"/>
      <c r="D48" s="70" t="s">
        <v>101</v>
      </c>
      <c r="E48" s="511" t="s">
        <v>115</v>
      </c>
      <c r="F48" s="497"/>
      <c r="G48" s="566">
        <f>ROUND(IF(E48="対象外",0,G38*G3*F7),0)</f>
        <v>0</v>
      </c>
      <c r="H48" s="620"/>
      <c r="I48" s="70" t="s">
        <v>101</v>
      </c>
      <c r="J48" s="511" t="s">
        <v>115</v>
      </c>
      <c r="K48" s="497"/>
      <c r="L48" s="566">
        <f>ROUND(IF(J48="対象外",0,L38*L3*K7),0)</f>
        <v>0</v>
      </c>
      <c r="M48" s="451"/>
      <c r="N48" s="640" t="s">
        <v>101</v>
      </c>
      <c r="O48" s="511" t="s">
        <v>115</v>
      </c>
      <c r="P48" s="497"/>
      <c r="Q48" s="566">
        <f>ROUND(IF(O48="対象外",0,Q38*Q3*P7),0)</f>
        <v>0</v>
      </c>
      <c r="R48" s="654">
        <f>ROUND(IF(O48="対象外",0,R38*Q3),0)</f>
        <v>0</v>
      </c>
      <c r="S48" s="70" t="s">
        <v>101</v>
      </c>
      <c r="T48" s="511" t="s">
        <v>115</v>
      </c>
      <c r="U48" s="497"/>
      <c r="V48" s="566">
        <f>ROUND(IF(T48="対象外",0,V38*V3*U7),0)</f>
        <v>0</v>
      </c>
      <c r="W48" s="572">
        <f>ROUND(IF(T48="対象外",0,W38*V3),0)</f>
        <v>0</v>
      </c>
      <c r="X48" s="640" t="s">
        <v>101</v>
      </c>
      <c r="Y48" s="511" t="s">
        <v>115</v>
      </c>
      <c r="Z48" s="497"/>
      <c r="AA48" s="566">
        <f>ROUND(IF(Y48="対象外",0,AA38*AA3*Z7),0)</f>
        <v>0</v>
      </c>
      <c r="AB48" s="654">
        <f>ROUND(IF(Y48="対象外",0,AB38*AA3),0)</f>
        <v>0</v>
      </c>
      <c r="AC48" s="70" t="s">
        <v>101</v>
      </c>
      <c r="AD48" s="511" t="s">
        <v>115</v>
      </c>
      <c r="AE48" s="497"/>
      <c r="AF48" s="566">
        <f>ROUND(IF(AD48="対象外",0,AF38*AF3*AE7),0)</f>
        <v>0</v>
      </c>
      <c r="AG48" s="572">
        <f>ROUND(IF(AD48="対象外",0,AG38*AF3),0)</f>
        <v>0</v>
      </c>
      <c r="AH48" s="640" t="s">
        <v>101</v>
      </c>
      <c r="AI48" s="511" t="s">
        <v>115</v>
      </c>
      <c r="AJ48" s="497"/>
      <c r="AK48" s="566">
        <f>ROUND(IF(AI48="対象外",0,AK38*AK3*AJ7),0)</f>
        <v>0</v>
      </c>
      <c r="AL48" s="654">
        <f>ROUND(IF(AI48="対象外",0,AL38*AK3),0)</f>
        <v>0</v>
      </c>
      <c r="AM48" s="70" t="s">
        <v>101</v>
      </c>
      <c r="AN48" s="511" t="s">
        <v>115</v>
      </c>
      <c r="AO48" s="497"/>
      <c r="AP48" s="566">
        <f>ROUND(IF(AN48="対象外",0,AP38*AP3*AO7),0)</f>
        <v>0</v>
      </c>
      <c r="AQ48" s="572">
        <f>ROUND(IF(AN48="対象外",0,AQ38*AP3),0)</f>
        <v>0</v>
      </c>
      <c r="AR48" s="640" t="s">
        <v>101</v>
      </c>
      <c r="AS48" s="511" t="s">
        <v>115</v>
      </c>
      <c r="AT48" s="497"/>
      <c r="AU48" s="566">
        <f>ROUND(IF(AS48="対象外",0,AU38*AU3*AT7),0)</f>
        <v>0</v>
      </c>
      <c r="AV48" s="654">
        <f>ROUND(IF(AS48="対象外",0,AV38*AU3),0)</f>
        <v>0</v>
      </c>
      <c r="AW48" s="70" t="s">
        <v>101</v>
      </c>
      <c r="AX48" s="511" t="s">
        <v>115</v>
      </c>
      <c r="AY48" s="497"/>
      <c r="AZ48" s="566">
        <f>ROUND(IF(AX48="対象外",0,AZ38*AZ3*AY7),0)</f>
        <v>0</v>
      </c>
      <c r="BA48" s="572">
        <f>ROUND(IF(AX48="対象外",0,BA38*AZ3),0)</f>
        <v>0</v>
      </c>
      <c r="BB48" s="640" t="s">
        <v>101</v>
      </c>
      <c r="BC48" s="511" t="s">
        <v>115</v>
      </c>
      <c r="BD48" s="497"/>
      <c r="BE48" s="566">
        <f>ROUND(IF(BC48="対象外",0,BE38*BE3*BD7),0)</f>
        <v>0</v>
      </c>
      <c r="BF48" s="654">
        <f>ROUND(IF(BC48="対象外",0,BF38*BE3),0)</f>
        <v>0</v>
      </c>
      <c r="BG48" s="70" t="s">
        <v>101</v>
      </c>
      <c r="BH48" s="511" t="s">
        <v>115</v>
      </c>
      <c r="BI48" s="497"/>
      <c r="BJ48" s="566">
        <f>ROUND(IF(BH48="対象外",0,BJ38*BJ3*BI7),0)</f>
        <v>0</v>
      </c>
      <c r="BK48" s="572">
        <f>ROUND(IF(BH48="対象外",0,BK38*BJ3),0)</f>
        <v>0</v>
      </c>
      <c r="BL48" s="640" t="s">
        <v>101</v>
      </c>
      <c r="BM48" s="511" t="s">
        <v>115</v>
      </c>
      <c r="BN48" s="497"/>
      <c r="BO48" s="566">
        <f>ROUND(IF(BM48="対象",BO38*BO3,0),0)</f>
        <v>0</v>
      </c>
      <c r="BP48" s="568">
        <f>ROUND(IF(BM48="対象外",0,BP38*BO3),0)</f>
        <v>0</v>
      </c>
      <c r="BQ48" s="70" t="s">
        <v>101</v>
      </c>
      <c r="BR48" s="511" t="s">
        <v>115</v>
      </c>
      <c r="BS48" s="497"/>
      <c r="BT48" s="566">
        <f>ROUND(IF(BR48="対象",BT38*$BT$3,0),0)</f>
        <v>0</v>
      </c>
      <c r="BU48" s="568">
        <f>ROUND(IF(BR48="対象外",0,BU38*BT3),0)</f>
        <v>0</v>
      </c>
      <c r="BV48" s="70" t="s">
        <v>101</v>
      </c>
      <c r="BW48" s="511" t="s">
        <v>115</v>
      </c>
      <c r="BX48" s="497"/>
      <c r="BY48" s="566">
        <f>ROUND(IF(BW48="対象",BY38*$BY$3,0),0)</f>
        <v>0</v>
      </c>
      <c r="BZ48" s="568">
        <f>ROUND(IF(BW48="対象外",0,BZ38*BY3),0)</f>
        <v>0</v>
      </c>
      <c r="CA48" s="480"/>
      <c r="CB48" s="414">
        <f>BZ48+BU48+BP48</f>
        <v>0</v>
      </c>
      <c r="CC48" s="444">
        <f>BK48+BF48+BA48+AV48+AQ48+AL48+AG48+AB48+W48+R48</f>
        <v>0</v>
      </c>
    </row>
    <row r="49" spans="1:81" ht="18" customHeight="1" thickBot="1">
      <c r="A49" s="1180"/>
      <c r="B49" s="1151" t="s">
        <v>65</v>
      </c>
      <c r="C49" s="1152"/>
      <c r="D49" s="71" t="s">
        <v>50</v>
      </c>
      <c r="E49" s="11"/>
      <c r="F49" s="599">
        <f>G49</f>
        <v>8</v>
      </c>
      <c r="G49" s="524">
        <f>SUM(G45:G48)</f>
        <v>8</v>
      </c>
      <c r="H49" s="466"/>
      <c r="I49" s="71" t="s">
        <v>50</v>
      </c>
      <c r="J49" s="11"/>
      <c r="K49" s="599">
        <f>L49</f>
        <v>10</v>
      </c>
      <c r="L49" s="524">
        <f>SUM(L45:L48)</f>
        <v>10</v>
      </c>
      <c r="M49" s="452"/>
      <c r="N49" s="616" t="s">
        <v>50</v>
      </c>
      <c r="O49" s="11"/>
      <c r="P49" s="599">
        <f>Q49+R49</f>
        <v>9</v>
      </c>
      <c r="Q49" s="524">
        <f>SUM(Q45:Q48)</f>
        <v>6</v>
      </c>
      <c r="R49" s="563">
        <f>SUM(R45:R48)</f>
        <v>3</v>
      </c>
      <c r="S49" s="71" t="s">
        <v>50</v>
      </c>
      <c r="T49" s="11"/>
      <c r="U49" s="599">
        <f>V49+W49</f>
        <v>21</v>
      </c>
      <c r="V49" s="524">
        <f>SUM(V45:V48)</f>
        <v>19</v>
      </c>
      <c r="W49" s="525">
        <f>SUM(W45:W48)</f>
        <v>2</v>
      </c>
      <c r="X49" s="616" t="s">
        <v>50</v>
      </c>
      <c r="Y49" s="11"/>
      <c r="Z49" s="599">
        <f>AA49+AB49</f>
        <v>40</v>
      </c>
      <c r="AA49" s="524">
        <f>SUM(AA45:AA48)</f>
        <v>39</v>
      </c>
      <c r="AB49" s="563">
        <f>SUM(AB45:AB48)</f>
        <v>1</v>
      </c>
      <c r="AC49" s="71" t="s">
        <v>50</v>
      </c>
      <c r="AD49" s="11"/>
      <c r="AE49" s="599">
        <f>AF49+AG49</f>
        <v>0</v>
      </c>
      <c r="AF49" s="524">
        <f>SUM(AF45:AF48)</f>
        <v>0</v>
      </c>
      <c r="AG49" s="525">
        <f>SUM(AG45:AG48)</f>
        <v>0</v>
      </c>
      <c r="AH49" s="616" t="s">
        <v>50</v>
      </c>
      <c r="AI49" s="11"/>
      <c r="AJ49" s="599">
        <f>AK49+AL49</f>
        <v>0</v>
      </c>
      <c r="AK49" s="524">
        <f>SUM(AK45:AK48)</f>
        <v>0</v>
      </c>
      <c r="AL49" s="563">
        <f>SUM(AL45:AL48)</f>
        <v>0</v>
      </c>
      <c r="AM49" s="71" t="s">
        <v>50</v>
      </c>
      <c r="AN49" s="11"/>
      <c r="AO49" s="599">
        <f>AP49+AQ49</f>
        <v>0</v>
      </c>
      <c r="AP49" s="524">
        <f>SUM(AP45:AP48)</f>
        <v>0</v>
      </c>
      <c r="AQ49" s="525">
        <f>SUM(AQ45:AQ48)</f>
        <v>0</v>
      </c>
      <c r="AR49" s="616" t="s">
        <v>50</v>
      </c>
      <c r="AS49" s="11"/>
      <c r="AT49" s="599">
        <f>AU49+AV49</f>
        <v>0</v>
      </c>
      <c r="AU49" s="524">
        <f>SUM(AU45:AU48)</f>
        <v>0</v>
      </c>
      <c r="AV49" s="563">
        <f>SUM(AV45:AV48)</f>
        <v>0</v>
      </c>
      <c r="AW49" s="71" t="s">
        <v>50</v>
      </c>
      <c r="AX49" s="11"/>
      <c r="AY49" s="599">
        <f>AZ49+BA49</f>
        <v>0</v>
      </c>
      <c r="AZ49" s="524">
        <f>SUM(AZ45:AZ48)</f>
        <v>0</v>
      </c>
      <c r="BA49" s="525">
        <f>SUM(BA45:BA48)</f>
        <v>0</v>
      </c>
      <c r="BB49" s="616" t="s">
        <v>50</v>
      </c>
      <c r="BC49" s="11"/>
      <c r="BD49" s="599">
        <f>BE49+BF49</f>
        <v>0</v>
      </c>
      <c r="BE49" s="524">
        <f>SUM(BE45:BE48)</f>
        <v>0</v>
      </c>
      <c r="BF49" s="563">
        <f>SUM(BF45:BF48)</f>
        <v>0</v>
      </c>
      <c r="BG49" s="71" t="s">
        <v>50</v>
      </c>
      <c r="BH49" s="11"/>
      <c r="BI49" s="599">
        <f>BJ49+BK49</f>
        <v>0</v>
      </c>
      <c r="BJ49" s="524">
        <f>SUM(BJ45:BJ48)</f>
        <v>0</v>
      </c>
      <c r="BK49" s="525">
        <f>SUM(BK45:BK48)</f>
        <v>0</v>
      </c>
      <c r="BL49" s="616" t="s">
        <v>50</v>
      </c>
      <c r="BM49" s="11"/>
      <c r="BN49" s="601">
        <f>BO49+BP49</f>
        <v>0</v>
      </c>
      <c r="BO49" s="524">
        <f>SUM(BO45:BO48)</f>
        <v>0</v>
      </c>
      <c r="BP49" s="532">
        <f>SUM(BP45:BP48)</f>
        <v>0</v>
      </c>
      <c r="BQ49" s="71" t="s">
        <v>50</v>
      </c>
      <c r="BR49" s="11"/>
      <c r="BS49" s="601">
        <f>BT49+BU49</f>
        <v>0</v>
      </c>
      <c r="BT49" s="524">
        <f>SUM(BT45:BT48)</f>
        <v>0</v>
      </c>
      <c r="BU49" s="532">
        <f>SUM(BU45:BU48)</f>
        <v>0</v>
      </c>
      <c r="BV49" s="71" t="s">
        <v>50</v>
      </c>
      <c r="BW49" s="11"/>
      <c r="BX49" s="601">
        <f>BY49+BZ49</f>
        <v>0</v>
      </c>
      <c r="BY49" s="524">
        <f>SUM(BY45:BY48)</f>
        <v>0</v>
      </c>
      <c r="BZ49" s="532">
        <f>SUM(BZ45:BZ48)</f>
        <v>0</v>
      </c>
      <c r="CA49" s="476">
        <f>BX49+BS49+BN49+BI49+BD49+AY49+AT49+AO49+AJ49+AE49+Z49+U49+P49+K49+F49</f>
        <v>88</v>
      </c>
      <c r="CB49" s="415">
        <f>SUM(CB45:CB48)</f>
        <v>0</v>
      </c>
      <c r="CC49" s="445">
        <f>SUM(CC45:CC48)</f>
        <v>6</v>
      </c>
    </row>
    <row r="50" spans="1:81" ht="18" customHeight="1" thickBot="1">
      <c r="A50" s="1180"/>
      <c r="B50" s="1290" t="s">
        <v>66</v>
      </c>
      <c r="C50" s="1291"/>
      <c r="D50" s="588" t="s">
        <v>22</v>
      </c>
      <c r="E50" s="589"/>
      <c r="F50" s="600">
        <f>G50</f>
        <v>2558</v>
      </c>
      <c r="G50" s="590">
        <f>G49+G38</f>
        <v>2558</v>
      </c>
      <c r="H50" s="621"/>
      <c r="I50" s="588" t="s">
        <v>22</v>
      </c>
      <c r="J50" s="589"/>
      <c r="K50" s="600">
        <f>L50</f>
        <v>3337</v>
      </c>
      <c r="L50" s="590">
        <f>L49+L38</f>
        <v>3337</v>
      </c>
      <c r="M50" s="591"/>
      <c r="N50" s="641" t="s">
        <v>22</v>
      </c>
      <c r="O50" s="589"/>
      <c r="P50" s="600">
        <f>Q50+R50</f>
        <v>3005</v>
      </c>
      <c r="Q50" s="590">
        <f>Q49+Q38</f>
        <v>1915</v>
      </c>
      <c r="R50" s="655">
        <f>R49+R38</f>
        <v>1090</v>
      </c>
      <c r="S50" s="588" t="s">
        <v>22</v>
      </c>
      <c r="T50" s="589"/>
      <c r="U50" s="600">
        <f>V50+W50</f>
        <v>7040</v>
      </c>
      <c r="V50" s="590">
        <f>V49+V38</f>
        <v>6400</v>
      </c>
      <c r="W50" s="592">
        <f>W49+W38</f>
        <v>640</v>
      </c>
      <c r="X50" s="641" t="s">
        <v>22</v>
      </c>
      <c r="Y50" s="589"/>
      <c r="Z50" s="600">
        <f>AA50+AB50</f>
        <v>13202</v>
      </c>
      <c r="AA50" s="590">
        <f>AA49+AA38</f>
        <v>12819</v>
      </c>
      <c r="AB50" s="655">
        <f>AB49+AB38</f>
        <v>383</v>
      </c>
      <c r="AC50" s="588" t="s">
        <v>22</v>
      </c>
      <c r="AD50" s="589"/>
      <c r="AE50" s="600">
        <f>AF50+AG50</f>
        <v>0</v>
      </c>
      <c r="AF50" s="590">
        <f>AF49+AF38</f>
        <v>0</v>
      </c>
      <c r="AG50" s="592">
        <f>AG49+AG38</f>
        <v>0</v>
      </c>
      <c r="AH50" s="641" t="s">
        <v>22</v>
      </c>
      <c r="AI50" s="589"/>
      <c r="AJ50" s="600">
        <f>AK50+AL50</f>
        <v>0</v>
      </c>
      <c r="AK50" s="590">
        <f>AK49+AK38</f>
        <v>0</v>
      </c>
      <c r="AL50" s="655">
        <f>AL49+AL38</f>
        <v>0</v>
      </c>
      <c r="AM50" s="588" t="s">
        <v>22</v>
      </c>
      <c r="AN50" s="589"/>
      <c r="AO50" s="600">
        <f>AP50+AQ50</f>
        <v>0</v>
      </c>
      <c r="AP50" s="590">
        <f>AP49+AP38</f>
        <v>0</v>
      </c>
      <c r="AQ50" s="592">
        <f>AQ49+AQ38</f>
        <v>0</v>
      </c>
      <c r="AR50" s="641" t="s">
        <v>22</v>
      </c>
      <c r="AS50" s="589"/>
      <c r="AT50" s="600">
        <f>AU50+AV50</f>
        <v>0</v>
      </c>
      <c r="AU50" s="590">
        <f>AU49+AU38</f>
        <v>0</v>
      </c>
      <c r="AV50" s="655">
        <f>AV49+AV38</f>
        <v>0</v>
      </c>
      <c r="AW50" s="588" t="s">
        <v>22</v>
      </c>
      <c r="AX50" s="589"/>
      <c r="AY50" s="600">
        <f>AZ50+BA50</f>
        <v>0</v>
      </c>
      <c r="AZ50" s="590">
        <f>AZ49+AZ38</f>
        <v>0</v>
      </c>
      <c r="BA50" s="592">
        <f>BA49+BA38</f>
        <v>0</v>
      </c>
      <c r="BB50" s="641" t="s">
        <v>22</v>
      </c>
      <c r="BC50" s="589"/>
      <c r="BD50" s="600">
        <f>BE50+BF50</f>
        <v>0</v>
      </c>
      <c r="BE50" s="590">
        <f>BE49+BE38</f>
        <v>0</v>
      </c>
      <c r="BF50" s="655">
        <f>BF49+BF38</f>
        <v>0</v>
      </c>
      <c r="BG50" s="588" t="s">
        <v>22</v>
      </c>
      <c r="BH50" s="589"/>
      <c r="BI50" s="600">
        <f>BJ50+BK50</f>
        <v>0</v>
      </c>
      <c r="BJ50" s="590">
        <f>BJ49+BJ38</f>
        <v>0</v>
      </c>
      <c r="BK50" s="592">
        <f>BK49+BK38</f>
        <v>0</v>
      </c>
      <c r="BL50" s="641" t="s">
        <v>22</v>
      </c>
      <c r="BM50" s="589"/>
      <c r="BN50" s="602">
        <f>BO50+BP50</f>
        <v>0</v>
      </c>
      <c r="BO50" s="590">
        <f>BO49+BO38</f>
        <v>0</v>
      </c>
      <c r="BP50" s="593">
        <f>BP49+BP38</f>
        <v>0</v>
      </c>
      <c r="BQ50" s="588" t="s">
        <v>22</v>
      </c>
      <c r="BR50" s="589"/>
      <c r="BS50" s="602">
        <f>BT50+BU50</f>
        <v>0</v>
      </c>
      <c r="BT50" s="590">
        <f>BT49+BT38</f>
        <v>0</v>
      </c>
      <c r="BU50" s="593">
        <f>BU49+BU38</f>
        <v>0</v>
      </c>
      <c r="BV50" s="588" t="s">
        <v>22</v>
      </c>
      <c r="BW50" s="589"/>
      <c r="BX50" s="602">
        <f>BY50+BZ50</f>
        <v>0</v>
      </c>
      <c r="BY50" s="590">
        <f>BY49+BY38</f>
        <v>0</v>
      </c>
      <c r="BZ50" s="593">
        <f>BZ49+BZ38</f>
        <v>0</v>
      </c>
      <c r="CA50" s="594">
        <f>BX50+BS50+BN50+BI50+BD50+AY50+AT50+AO50+AJ50+AE50+Z50+U50+P50+K50+F50</f>
        <v>29142</v>
      </c>
      <c r="CB50" s="595">
        <f>CB49+SUM(CC18:CC36)</f>
        <v>20</v>
      </c>
      <c r="CC50" s="596">
        <f>CC49+CC7+CC15</f>
        <v>2093</v>
      </c>
    </row>
    <row r="51" spans="1:81" ht="34.799999999999997" customHeight="1" thickBot="1">
      <c r="A51" s="734" t="s">
        <v>32</v>
      </c>
      <c r="B51" s="1308">
        <f>職員設定!B45</f>
        <v>2</v>
      </c>
      <c r="C51" s="1309"/>
      <c r="D51" s="683"/>
      <c r="E51" s="684" t="s">
        <v>4</v>
      </c>
      <c r="F51" s="684" t="s">
        <v>33</v>
      </c>
      <c r="G51" s="687" t="s">
        <v>51</v>
      </c>
      <c r="H51" s="724" t="s">
        <v>165</v>
      </c>
      <c r="I51" s="683"/>
      <c r="J51" s="684" t="s">
        <v>4</v>
      </c>
      <c r="K51" s="684" t="s">
        <v>33</v>
      </c>
      <c r="L51" s="687" t="s">
        <v>51</v>
      </c>
      <c r="M51" s="686" t="s">
        <v>165</v>
      </c>
      <c r="N51" s="725"/>
      <c r="O51" s="684" t="s">
        <v>4</v>
      </c>
      <c r="P51" s="684" t="s">
        <v>33</v>
      </c>
      <c r="Q51" s="687" t="s">
        <v>51</v>
      </c>
      <c r="R51" s="726" t="s">
        <v>225</v>
      </c>
      <c r="S51" s="683"/>
      <c r="T51" s="684" t="s">
        <v>4</v>
      </c>
      <c r="U51" s="684" t="s">
        <v>33</v>
      </c>
      <c r="V51" s="687" t="s">
        <v>51</v>
      </c>
      <c r="W51" s="727" t="s">
        <v>225</v>
      </c>
      <c r="X51" s="725"/>
      <c r="Y51" s="684" t="s">
        <v>4</v>
      </c>
      <c r="Z51" s="684" t="s">
        <v>33</v>
      </c>
      <c r="AA51" s="687" t="s">
        <v>51</v>
      </c>
      <c r="AB51" s="726" t="s">
        <v>225</v>
      </c>
      <c r="AC51" s="683"/>
      <c r="AD51" s="684" t="s">
        <v>4</v>
      </c>
      <c r="AE51" s="684" t="s">
        <v>33</v>
      </c>
      <c r="AF51" s="687" t="s">
        <v>51</v>
      </c>
      <c r="AG51" s="727" t="s">
        <v>225</v>
      </c>
      <c r="AH51" s="725"/>
      <c r="AI51" s="684" t="s">
        <v>4</v>
      </c>
      <c r="AJ51" s="684" t="s">
        <v>33</v>
      </c>
      <c r="AK51" s="687" t="s">
        <v>51</v>
      </c>
      <c r="AL51" s="726" t="s">
        <v>225</v>
      </c>
      <c r="AM51" s="683"/>
      <c r="AN51" s="684" t="s">
        <v>4</v>
      </c>
      <c r="AO51" s="684" t="s">
        <v>33</v>
      </c>
      <c r="AP51" s="687" t="s">
        <v>51</v>
      </c>
      <c r="AQ51" s="727" t="s">
        <v>225</v>
      </c>
      <c r="AR51" s="725"/>
      <c r="AS51" s="684" t="s">
        <v>4</v>
      </c>
      <c r="AT51" s="684" t="s">
        <v>33</v>
      </c>
      <c r="AU51" s="687" t="s">
        <v>51</v>
      </c>
      <c r="AV51" s="726" t="s">
        <v>225</v>
      </c>
      <c r="AW51" s="683"/>
      <c r="AX51" s="684" t="s">
        <v>4</v>
      </c>
      <c r="AY51" s="684" t="s">
        <v>33</v>
      </c>
      <c r="AZ51" s="687" t="s">
        <v>51</v>
      </c>
      <c r="BA51" s="727" t="s">
        <v>225</v>
      </c>
      <c r="BB51" s="725"/>
      <c r="BC51" s="684" t="s">
        <v>4</v>
      </c>
      <c r="BD51" s="684" t="s">
        <v>33</v>
      </c>
      <c r="BE51" s="687" t="s">
        <v>51</v>
      </c>
      <c r="BF51" s="726" t="s">
        <v>225</v>
      </c>
      <c r="BG51" s="683"/>
      <c r="BH51" s="684" t="s">
        <v>4</v>
      </c>
      <c r="BI51" s="684" t="s">
        <v>33</v>
      </c>
      <c r="BJ51" s="687" t="s">
        <v>51</v>
      </c>
      <c r="BK51" s="727" t="s">
        <v>225</v>
      </c>
      <c r="BL51" s="725"/>
      <c r="BM51" s="684" t="s">
        <v>4</v>
      </c>
      <c r="BN51" s="684" t="s">
        <v>33</v>
      </c>
      <c r="BO51" s="685" t="s">
        <v>51</v>
      </c>
      <c r="BP51" s="413" t="s">
        <v>225</v>
      </c>
      <c r="BQ51" s="683"/>
      <c r="BR51" s="684" t="s">
        <v>4</v>
      </c>
      <c r="BS51" s="684" t="s">
        <v>33</v>
      </c>
      <c r="BT51" s="685" t="s">
        <v>51</v>
      </c>
      <c r="BU51" s="413" t="s">
        <v>225</v>
      </c>
      <c r="BV51" s="683"/>
      <c r="BW51" s="684" t="s">
        <v>4</v>
      </c>
      <c r="BX51" s="684" t="s">
        <v>33</v>
      </c>
      <c r="BY51" s="685" t="s">
        <v>51</v>
      </c>
      <c r="BZ51" s="413" t="s">
        <v>225</v>
      </c>
      <c r="CA51" s="688" t="s">
        <v>0</v>
      </c>
      <c r="CB51" s="689" t="s">
        <v>157</v>
      </c>
      <c r="CC51" s="728" t="s">
        <v>225</v>
      </c>
    </row>
    <row r="52" spans="1:81" s="5" customFormat="1" ht="18" customHeight="1">
      <c r="A52" s="1180" t="str">
        <f>職員設定!C45</f>
        <v>MM</v>
      </c>
      <c r="B52" s="1312" t="s">
        <v>109</v>
      </c>
      <c r="C52" s="1170" t="s">
        <v>2</v>
      </c>
      <c r="D52" s="48" t="s">
        <v>110</v>
      </c>
      <c r="E52" s="597">
        <v>18</v>
      </c>
      <c r="F52" s="1214">
        <f>職員設定!$D$45</f>
        <v>1</v>
      </c>
      <c r="G52" s="974">
        <f>E55*F52-H52</f>
        <v>900</v>
      </c>
      <c r="H52" s="1271">
        <v>540</v>
      </c>
      <c r="I52" s="48" t="s">
        <v>110</v>
      </c>
      <c r="J52" s="597">
        <v>13</v>
      </c>
      <c r="K52" s="1214">
        <f>職員設定!$D$45</f>
        <v>1</v>
      </c>
      <c r="L52" s="974">
        <f>J55*K52-M52</f>
        <v>650</v>
      </c>
      <c r="M52" s="1096">
        <v>390</v>
      </c>
      <c r="N52" s="336" t="s">
        <v>110</v>
      </c>
      <c r="O52" s="597">
        <v>28.58</v>
      </c>
      <c r="P52" s="1214">
        <f>職員設定!$D$45</f>
        <v>1</v>
      </c>
      <c r="Q52" s="974">
        <f>O55*P52-R52</f>
        <v>1433</v>
      </c>
      <c r="R52" s="1203">
        <f>ROUND(O52*P52*職員設定!$AC$45,0)</f>
        <v>857</v>
      </c>
      <c r="S52" s="48" t="s">
        <v>110</v>
      </c>
      <c r="T52" s="597">
        <v>16</v>
      </c>
      <c r="U52" s="1214">
        <f>職員設定!$D$45</f>
        <v>1</v>
      </c>
      <c r="V52" s="974">
        <f>T55*U52-W52</f>
        <v>800</v>
      </c>
      <c r="W52" s="993">
        <f>ROUND(T52*U52*職員設定!$AC$45,0)</f>
        <v>480</v>
      </c>
      <c r="X52" s="336" t="s">
        <v>110</v>
      </c>
      <c r="Y52" s="597">
        <v>16.670000000000002</v>
      </c>
      <c r="Z52" s="1214">
        <f>職員設定!$D$45</f>
        <v>1</v>
      </c>
      <c r="AA52" s="974">
        <f>Y55*Z52-AB52</f>
        <v>1164</v>
      </c>
      <c r="AB52" s="1203">
        <f>ROUND(Y52*Z52*職員設定!$AC$45,0)</f>
        <v>500</v>
      </c>
      <c r="AC52" s="48" t="s">
        <v>110</v>
      </c>
      <c r="AD52" s="597"/>
      <c r="AE52" s="1214">
        <f>職員設定!$D$45</f>
        <v>1</v>
      </c>
      <c r="AF52" s="974">
        <f>AD55*AE52-AG52</f>
        <v>0</v>
      </c>
      <c r="AG52" s="993">
        <f>ROUND(AD52*AE52*職員設定!$AC$45,0)</f>
        <v>0</v>
      </c>
      <c r="AH52" s="336" t="s">
        <v>110</v>
      </c>
      <c r="AI52" s="597"/>
      <c r="AJ52" s="1214">
        <f>職員設定!$D$45</f>
        <v>1</v>
      </c>
      <c r="AK52" s="974">
        <f>AI55*AJ52-AL52</f>
        <v>0</v>
      </c>
      <c r="AL52" s="1203">
        <f>ROUND(AI52*AJ52*職員設定!$AC$45,0)</f>
        <v>0</v>
      </c>
      <c r="AM52" s="48" t="s">
        <v>110</v>
      </c>
      <c r="AN52" s="597"/>
      <c r="AO52" s="1214">
        <f>職員設定!$D$45</f>
        <v>1</v>
      </c>
      <c r="AP52" s="974">
        <f>AN55*AO52-AQ52</f>
        <v>0</v>
      </c>
      <c r="AQ52" s="993">
        <f>ROUND(AN52*AO52*職員設定!$AC$45,0)</f>
        <v>0</v>
      </c>
      <c r="AR52" s="336" t="s">
        <v>110</v>
      </c>
      <c r="AS52" s="597"/>
      <c r="AT52" s="1214">
        <f>職員設定!$D$45</f>
        <v>1</v>
      </c>
      <c r="AU52" s="974">
        <f>AS55*AT52-AV52</f>
        <v>0</v>
      </c>
      <c r="AV52" s="1203">
        <f>ROUND(AS52*AT52*職員設定!$AC$45,0)</f>
        <v>0</v>
      </c>
      <c r="AW52" s="48" t="s">
        <v>110</v>
      </c>
      <c r="AX52" s="597"/>
      <c r="AY52" s="1214">
        <f>職員設定!$D$45</f>
        <v>1</v>
      </c>
      <c r="AZ52" s="974">
        <f>AX55*AY52-BA52</f>
        <v>0</v>
      </c>
      <c r="BA52" s="993">
        <f>ROUND(AX52*AY52*職員設定!$AC$45,0)</f>
        <v>0</v>
      </c>
      <c r="BB52" s="336" t="s">
        <v>110</v>
      </c>
      <c r="BC52" s="597"/>
      <c r="BD52" s="1214">
        <f>職員設定!$D$45</f>
        <v>1</v>
      </c>
      <c r="BE52" s="974">
        <f>BC55*BD52-BF52</f>
        <v>0</v>
      </c>
      <c r="BF52" s="1203">
        <f>ROUND(BC52*BD52*職員設定!$AC$45,0)</f>
        <v>0</v>
      </c>
      <c r="BG52" s="48" t="s">
        <v>110</v>
      </c>
      <c r="BH52" s="597"/>
      <c r="BI52" s="1214">
        <f>職員設定!$D$45</f>
        <v>1</v>
      </c>
      <c r="BJ52" s="974">
        <f>BH55*BI52-BK52</f>
        <v>0</v>
      </c>
      <c r="BK52" s="993">
        <f>ROUND(BH52*BI52*職員設定!$AC$45,0)</f>
        <v>0</v>
      </c>
      <c r="BL52" s="339"/>
      <c r="BM52" s="598"/>
      <c r="BN52" s="1214">
        <f>職員設定!$D$45</f>
        <v>1</v>
      </c>
      <c r="BO52" s="984"/>
      <c r="BP52" s="1259"/>
      <c r="BQ52" s="79"/>
      <c r="BR52" s="598"/>
      <c r="BS52" s="1214">
        <f>職員設定!$D$45</f>
        <v>1</v>
      </c>
      <c r="BT52" s="984"/>
      <c r="BU52" s="1259"/>
      <c r="BV52" s="79"/>
      <c r="BW52" s="598"/>
      <c r="BX52" s="1214">
        <f>職員設定!$D$45</f>
        <v>1</v>
      </c>
      <c r="BY52" s="984"/>
      <c r="BZ52" s="1259"/>
      <c r="CA52" s="1086">
        <f>BJ52+BK52+BE52+BF52+AZ52+BA52+AU52+AV52+AP52+AQ52+AL52+AK52+AG52+AF52+AB52+AA52+W52+V52+R52+Q52+L52+G52</f>
        <v>6784</v>
      </c>
      <c r="CB52" s="1087">
        <f>M52+H52</f>
        <v>930</v>
      </c>
      <c r="CC52" s="1243">
        <f>BK52+BF52+BA52+AV52+AQ52+AL52+AG52+AB52+W52+R52</f>
        <v>1837</v>
      </c>
    </row>
    <row r="53" spans="1:81" ht="18" customHeight="1">
      <c r="A53" s="1180"/>
      <c r="B53" s="1296"/>
      <c r="C53" s="1140"/>
      <c r="D53" s="48" t="s">
        <v>38</v>
      </c>
      <c r="E53" s="33">
        <v>17640</v>
      </c>
      <c r="F53" s="1214"/>
      <c r="G53" s="974"/>
      <c r="H53" s="1272"/>
      <c r="I53" s="48" t="s">
        <v>38</v>
      </c>
      <c r="J53" s="33">
        <v>12740</v>
      </c>
      <c r="K53" s="1214"/>
      <c r="L53" s="974"/>
      <c r="M53" s="1103"/>
      <c r="N53" s="336" t="s">
        <v>38</v>
      </c>
      <c r="O53" s="33">
        <v>28012</v>
      </c>
      <c r="P53" s="1214"/>
      <c r="Q53" s="974"/>
      <c r="R53" s="1204"/>
      <c r="S53" s="48" t="s">
        <v>38</v>
      </c>
      <c r="T53" s="33">
        <v>15680</v>
      </c>
      <c r="U53" s="1214"/>
      <c r="V53" s="974"/>
      <c r="W53" s="971"/>
      <c r="X53" s="336" t="s">
        <v>38</v>
      </c>
      <c r="Y53" s="33">
        <v>16667</v>
      </c>
      <c r="Z53" s="1214"/>
      <c r="AA53" s="974"/>
      <c r="AB53" s="1204"/>
      <c r="AC53" s="48" t="s">
        <v>38</v>
      </c>
      <c r="AD53" s="33"/>
      <c r="AE53" s="1214"/>
      <c r="AF53" s="974"/>
      <c r="AG53" s="971"/>
      <c r="AH53" s="336" t="s">
        <v>38</v>
      </c>
      <c r="AI53" s="33"/>
      <c r="AJ53" s="1214"/>
      <c r="AK53" s="974"/>
      <c r="AL53" s="1204"/>
      <c r="AM53" s="48" t="s">
        <v>38</v>
      </c>
      <c r="AN53" s="33"/>
      <c r="AO53" s="1214"/>
      <c r="AP53" s="974"/>
      <c r="AQ53" s="971"/>
      <c r="AR53" s="336" t="s">
        <v>38</v>
      </c>
      <c r="AS53" s="33"/>
      <c r="AT53" s="1214"/>
      <c r="AU53" s="974"/>
      <c r="AV53" s="1204"/>
      <c r="AW53" s="48" t="s">
        <v>38</v>
      </c>
      <c r="AX53" s="33"/>
      <c r="AY53" s="1214"/>
      <c r="AZ53" s="974"/>
      <c r="BA53" s="971"/>
      <c r="BB53" s="336" t="s">
        <v>38</v>
      </c>
      <c r="BC53" s="33"/>
      <c r="BD53" s="1214"/>
      <c r="BE53" s="974"/>
      <c r="BF53" s="1204"/>
      <c r="BG53" s="48" t="s">
        <v>38</v>
      </c>
      <c r="BH53" s="33"/>
      <c r="BI53" s="1214"/>
      <c r="BJ53" s="974"/>
      <c r="BK53" s="971"/>
      <c r="BL53" s="658"/>
      <c r="BM53" s="80"/>
      <c r="BN53" s="1214"/>
      <c r="BO53" s="984"/>
      <c r="BP53" s="954"/>
      <c r="BQ53" s="301"/>
      <c r="BR53" s="80"/>
      <c r="BS53" s="1214"/>
      <c r="BT53" s="984"/>
      <c r="BU53" s="954"/>
      <c r="BV53" s="301"/>
      <c r="BW53" s="80"/>
      <c r="BX53" s="1214"/>
      <c r="BY53" s="984"/>
      <c r="BZ53" s="954"/>
      <c r="CA53" s="1080"/>
      <c r="CB53" s="1022"/>
      <c r="CC53" s="1243"/>
    </row>
    <row r="54" spans="1:81" ht="18" customHeight="1">
      <c r="A54" s="1180"/>
      <c r="B54" s="1296"/>
      <c r="C54" s="1140"/>
      <c r="D54" s="72" t="s">
        <v>112</v>
      </c>
      <c r="E54" s="28">
        <f>ROUND(E52*職員設定!$E$45,0)</f>
        <v>16200</v>
      </c>
      <c r="F54" s="1214"/>
      <c r="G54" s="974"/>
      <c r="H54" s="1272"/>
      <c r="I54" s="72" t="s">
        <v>112</v>
      </c>
      <c r="J54" s="28">
        <f>ROUND(J52*職員設定!$E$45,0)</f>
        <v>11700</v>
      </c>
      <c r="K54" s="1214"/>
      <c r="L54" s="974"/>
      <c r="M54" s="1103"/>
      <c r="N54" s="624" t="s">
        <v>112</v>
      </c>
      <c r="O54" s="28">
        <f>ROUND(O52*職員設定!$E$45,0)</f>
        <v>25722</v>
      </c>
      <c r="P54" s="1214"/>
      <c r="Q54" s="974"/>
      <c r="R54" s="1204"/>
      <c r="S54" s="72" t="s">
        <v>112</v>
      </c>
      <c r="T54" s="28">
        <f>ROUND(T52*職員設定!$E$45,0)</f>
        <v>14400</v>
      </c>
      <c r="U54" s="1214"/>
      <c r="V54" s="974"/>
      <c r="W54" s="971"/>
      <c r="X54" s="624" t="s">
        <v>112</v>
      </c>
      <c r="Y54" s="28">
        <f>ROUND(Y52*職員設定!$E$45,0)</f>
        <v>15003</v>
      </c>
      <c r="Z54" s="1214"/>
      <c r="AA54" s="974"/>
      <c r="AB54" s="1204"/>
      <c r="AC54" s="72" t="s">
        <v>112</v>
      </c>
      <c r="AD54" s="28">
        <f>ROUND(AD52*職員設定!$E$45,0)</f>
        <v>0</v>
      </c>
      <c r="AE54" s="1214"/>
      <c r="AF54" s="974"/>
      <c r="AG54" s="971"/>
      <c r="AH54" s="624" t="s">
        <v>112</v>
      </c>
      <c r="AI54" s="28">
        <f>ROUND(AI52*職員設定!$E$45,0)</f>
        <v>0</v>
      </c>
      <c r="AJ54" s="1214"/>
      <c r="AK54" s="974"/>
      <c r="AL54" s="1204"/>
      <c r="AM54" s="72" t="s">
        <v>112</v>
      </c>
      <c r="AN54" s="28">
        <f>ROUND(AN52*職員設定!$E$45,0)</f>
        <v>0</v>
      </c>
      <c r="AO54" s="1214"/>
      <c r="AP54" s="974"/>
      <c r="AQ54" s="971"/>
      <c r="AR54" s="624" t="s">
        <v>112</v>
      </c>
      <c r="AS54" s="28">
        <f>ROUND(AS52*職員設定!$E$45,0)</f>
        <v>0</v>
      </c>
      <c r="AT54" s="1214"/>
      <c r="AU54" s="974"/>
      <c r="AV54" s="1204"/>
      <c r="AW54" s="72" t="s">
        <v>112</v>
      </c>
      <c r="AX54" s="28">
        <f>ROUND(AX52*職員設定!$E$45,0)</f>
        <v>0</v>
      </c>
      <c r="AY54" s="1214"/>
      <c r="AZ54" s="974"/>
      <c r="BA54" s="971"/>
      <c r="BB54" s="624" t="s">
        <v>112</v>
      </c>
      <c r="BC54" s="28">
        <f>ROUND(BC52*職員設定!$E$45,0)</f>
        <v>0</v>
      </c>
      <c r="BD54" s="1214"/>
      <c r="BE54" s="974"/>
      <c r="BF54" s="1204"/>
      <c r="BG54" s="72" t="s">
        <v>112</v>
      </c>
      <c r="BH54" s="28">
        <f>ROUND(BH52*職員設定!$E$45,0)</f>
        <v>0</v>
      </c>
      <c r="BI54" s="1214"/>
      <c r="BJ54" s="974"/>
      <c r="BK54" s="971"/>
      <c r="BL54" s="626"/>
      <c r="BM54" s="28"/>
      <c r="BN54" s="1214"/>
      <c r="BO54" s="984"/>
      <c r="BP54" s="954"/>
      <c r="BQ54" s="45"/>
      <c r="BR54" s="28"/>
      <c r="BS54" s="1214"/>
      <c r="BT54" s="984"/>
      <c r="BU54" s="954"/>
      <c r="BV54" s="45"/>
      <c r="BW54" s="28"/>
      <c r="BX54" s="1214"/>
      <c r="BY54" s="984"/>
      <c r="BZ54" s="954"/>
      <c r="CA54" s="1080"/>
      <c r="CB54" s="1022"/>
      <c r="CC54" s="1243"/>
    </row>
    <row r="55" spans="1:81" s="5" customFormat="1" ht="18" customHeight="1" thickBot="1">
      <c r="A55" s="1180"/>
      <c r="B55" s="1296"/>
      <c r="C55" s="1141"/>
      <c r="D55" s="50" t="s">
        <v>113</v>
      </c>
      <c r="E55" s="18">
        <f>E53-E54</f>
        <v>1440</v>
      </c>
      <c r="F55" s="1214"/>
      <c r="G55" s="975"/>
      <c r="H55" s="1273"/>
      <c r="I55" s="50" t="s">
        <v>113</v>
      </c>
      <c r="J55" s="18">
        <f>J53-J54</f>
        <v>1040</v>
      </c>
      <c r="K55" s="1214"/>
      <c r="L55" s="975"/>
      <c r="M55" s="1104"/>
      <c r="N55" s="625" t="s">
        <v>113</v>
      </c>
      <c r="O55" s="18">
        <f>O53-O54</f>
        <v>2290</v>
      </c>
      <c r="P55" s="1214"/>
      <c r="Q55" s="975"/>
      <c r="R55" s="1205"/>
      <c r="S55" s="50" t="s">
        <v>113</v>
      </c>
      <c r="T55" s="18">
        <f>T53-T54</f>
        <v>1280</v>
      </c>
      <c r="U55" s="1214"/>
      <c r="V55" s="975"/>
      <c r="W55" s="972"/>
      <c r="X55" s="625" t="s">
        <v>113</v>
      </c>
      <c r="Y55" s="18">
        <f>Y53-Y54</f>
        <v>1664</v>
      </c>
      <c r="Z55" s="1214"/>
      <c r="AA55" s="975"/>
      <c r="AB55" s="1205"/>
      <c r="AC55" s="50" t="s">
        <v>113</v>
      </c>
      <c r="AD55" s="18">
        <f>AD53-AD54</f>
        <v>0</v>
      </c>
      <c r="AE55" s="1214"/>
      <c r="AF55" s="975"/>
      <c r="AG55" s="972"/>
      <c r="AH55" s="625" t="s">
        <v>113</v>
      </c>
      <c r="AI55" s="18">
        <f>AI53-AI54</f>
        <v>0</v>
      </c>
      <c r="AJ55" s="1214"/>
      <c r="AK55" s="975"/>
      <c r="AL55" s="1205"/>
      <c r="AM55" s="50" t="s">
        <v>113</v>
      </c>
      <c r="AN55" s="18">
        <f>AN53-AN54</f>
        <v>0</v>
      </c>
      <c r="AO55" s="1214"/>
      <c r="AP55" s="975"/>
      <c r="AQ55" s="972"/>
      <c r="AR55" s="625" t="s">
        <v>113</v>
      </c>
      <c r="AS55" s="18">
        <f>AS53-AS54</f>
        <v>0</v>
      </c>
      <c r="AT55" s="1214"/>
      <c r="AU55" s="975"/>
      <c r="AV55" s="1205"/>
      <c r="AW55" s="50" t="s">
        <v>113</v>
      </c>
      <c r="AX55" s="18">
        <f>AX53-AX54</f>
        <v>0</v>
      </c>
      <c r="AY55" s="1214"/>
      <c r="AZ55" s="975"/>
      <c r="BA55" s="972"/>
      <c r="BB55" s="625" t="s">
        <v>113</v>
      </c>
      <c r="BC55" s="18">
        <f>BC53-BC54</f>
        <v>0</v>
      </c>
      <c r="BD55" s="1214"/>
      <c r="BE55" s="975"/>
      <c r="BF55" s="1205"/>
      <c r="BG55" s="50" t="s">
        <v>113</v>
      </c>
      <c r="BH55" s="18">
        <f>BH53-BH54</f>
        <v>0</v>
      </c>
      <c r="BI55" s="1214"/>
      <c r="BJ55" s="975"/>
      <c r="BK55" s="972"/>
      <c r="BL55" s="659"/>
      <c r="BM55" s="78"/>
      <c r="BN55" s="1214"/>
      <c r="BO55" s="985"/>
      <c r="BP55" s="955"/>
      <c r="BQ55" s="81"/>
      <c r="BR55" s="78"/>
      <c r="BS55" s="1214"/>
      <c r="BT55" s="985"/>
      <c r="BU55" s="955"/>
      <c r="BV55" s="81"/>
      <c r="BW55" s="78"/>
      <c r="BX55" s="1214"/>
      <c r="BY55" s="985"/>
      <c r="BZ55" s="955"/>
      <c r="CA55" s="1081"/>
      <c r="CB55" s="1023"/>
      <c r="CC55" s="1244"/>
    </row>
    <row r="56" spans="1:81" ht="18" customHeight="1">
      <c r="A56" s="1180"/>
      <c r="B56" s="1296"/>
      <c r="C56" s="1293" t="str">
        <f>"時間当たりの手当("&amp;職員設定!$F$43&amp;"等)"</f>
        <v>時間当たりの手当(資格手当等)</v>
      </c>
      <c r="D56" s="75" t="s">
        <v>110</v>
      </c>
      <c r="E56" s="172">
        <f>E52</f>
        <v>18</v>
      </c>
      <c r="F56" s="1214"/>
      <c r="G56" s="973">
        <f>E59*F52-H56</f>
        <v>0</v>
      </c>
      <c r="H56" s="1275"/>
      <c r="I56" s="75" t="s">
        <v>110</v>
      </c>
      <c r="J56" s="172">
        <f>J52</f>
        <v>13</v>
      </c>
      <c r="K56" s="1214"/>
      <c r="L56" s="973">
        <f>J59*K52-M56</f>
        <v>0</v>
      </c>
      <c r="M56" s="1095"/>
      <c r="N56" s="338" t="s">
        <v>110</v>
      </c>
      <c r="O56" s="172">
        <f>O52</f>
        <v>28.58</v>
      </c>
      <c r="P56" s="1214"/>
      <c r="Q56" s="973">
        <f>O59*P52-R56</f>
        <v>0</v>
      </c>
      <c r="R56" s="983"/>
      <c r="S56" s="75" t="s">
        <v>110</v>
      </c>
      <c r="T56" s="172">
        <f>T52</f>
        <v>16</v>
      </c>
      <c r="U56" s="1214"/>
      <c r="V56" s="973">
        <f>T59*U52-W56</f>
        <v>0</v>
      </c>
      <c r="W56" s="960"/>
      <c r="X56" s="338" t="s">
        <v>110</v>
      </c>
      <c r="Y56" s="172">
        <f>Y52</f>
        <v>16.670000000000002</v>
      </c>
      <c r="Z56" s="1214"/>
      <c r="AA56" s="973">
        <f>Y59*Z52-AB56</f>
        <v>0</v>
      </c>
      <c r="AB56" s="983"/>
      <c r="AC56" s="75" t="s">
        <v>110</v>
      </c>
      <c r="AD56" s="172">
        <f>AD52</f>
        <v>0</v>
      </c>
      <c r="AE56" s="1214"/>
      <c r="AF56" s="973">
        <f>AD59*AE52-AG56</f>
        <v>0</v>
      </c>
      <c r="AG56" s="960"/>
      <c r="AH56" s="338" t="s">
        <v>110</v>
      </c>
      <c r="AI56" s="172">
        <f>AI52</f>
        <v>0</v>
      </c>
      <c r="AJ56" s="1214"/>
      <c r="AK56" s="973">
        <f>AI59*AJ52-AL56</f>
        <v>0</v>
      </c>
      <c r="AL56" s="983"/>
      <c r="AM56" s="75" t="s">
        <v>110</v>
      </c>
      <c r="AN56" s="172">
        <f>AN52</f>
        <v>0</v>
      </c>
      <c r="AO56" s="1214"/>
      <c r="AP56" s="973">
        <f>AN59*AO52-AQ56</f>
        <v>0</v>
      </c>
      <c r="AQ56" s="960"/>
      <c r="AR56" s="338" t="s">
        <v>110</v>
      </c>
      <c r="AS56" s="172">
        <f>AS52</f>
        <v>0</v>
      </c>
      <c r="AT56" s="1214"/>
      <c r="AU56" s="973">
        <f>AS59*AT52-AV56</f>
        <v>0</v>
      </c>
      <c r="AV56" s="983"/>
      <c r="AW56" s="75" t="s">
        <v>110</v>
      </c>
      <c r="AX56" s="172">
        <f>AX52</f>
        <v>0</v>
      </c>
      <c r="AY56" s="1214"/>
      <c r="AZ56" s="973">
        <f>AX59*AY52-BA56</f>
        <v>0</v>
      </c>
      <c r="BA56" s="960"/>
      <c r="BB56" s="338" t="s">
        <v>110</v>
      </c>
      <c r="BC56" s="172">
        <f>BC52</f>
        <v>0</v>
      </c>
      <c r="BD56" s="1214"/>
      <c r="BE56" s="973">
        <f>BC59*BD52-BF56</f>
        <v>0</v>
      </c>
      <c r="BF56" s="983"/>
      <c r="BG56" s="75" t="s">
        <v>110</v>
      </c>
      <c r="BH56" s="172">
        <f>BH52</f>
        <v>0</v>
      </c>
      <c r="BI56" s="1214"/>
      <c r="BJ56" s="973">
        <f>BH59*BI52-BK56</f>
        <v>0</v>
      </c>
      <c r="BK56" s="960"/>
      <c r="BL56" s="338"/>
      <c r="BM56" s="76"/>
      <c r="BN56" s="1214"/>
      <c r="BO56" s="983"/>
      <c r="BP56" s="960"/>
      <c r="BQ56" s="75"/>
      <c r="BR56" s="76"/>
      <c r="BS56" s="1214"/>
      <c r="BT56" s="983"/>
      <c r="BU56" s="960"/>
      <c r="BV56" s="75"/>
      <c r="BW56" s="76"/>
      <c r="BX56" s="1214"/>
      <c r="BY56" s="983"/>
      <c r="BZ56" s="960"/>
      <c r="CA56" s="1003">
        <f>BJ56+BE56+AZ56+AU56+AP56+AK56+AF56+AA56+V56+Q56+L56+G56</f>
        <v>0</v>
      </c>
      <c r="CB56" s="1019">
        <f>M56+H56</f>
        <v>0</v>
      </c>
      <c r="CC56" s="1245"/>
    </row>
    <row r="57" spans="1:81" ht="18" customHeight="1">
      <c r="A57" s="1180"/>
      <c r="B57" s="1296"/>
      <c r="C57" s="1294"/>
      <c r="D57" s="48" t="s">
        <v>38</v>
      </c>
      <c r="E57" s="33"/>
      <c r="F57" s="1214"/>
      <c r="G57" s="1066"/>
      <c r="H57" s="1272"/>
      <c r="I57" s="48" t="s">
        <v>38</v>
      </c>
      <c r="J57" s="33"/>
      <c r="K57" s="1214"/>
      <c r="L57" s="1066"/>
      <c r="M57" s="1103"/>
      <c r="N57" s="336" t="s">
        <v>38</v>
      </c>
      <c r="O57" s="33"/>
      <c r="P57" s="1214"/>
      <c r="Q57" s="1066"/>
      <c r="R57" s="1206"/>
      <c r="S57" s="48" t="s">
        <v>38</v>
      </c>
      <c r="T57" s="33"/>
      <c r="U57" s="1214"/>
      <c r="V57" s="1066"/>
      <c r="W57" s="954"/>
      <c r="X57" s="336" t="s">
        <v>38</v>
      </c>
      <c r="Y57" s="33"/>
      <c r="Z57" s="1214"/>
      <c r="AA57" s="1066"/>
      <c r="AB57" s="1206"/>
      <c r="AC57" s="48" t="s">
        <v>38</v>
      </c>
      <c r="AD57" s="33"/>
      <c r="AE57" s="1214"/>
      <c r="AF57" s="1066"/>
      <c r="AG57" s="954"/>
      <c r="AH57" s="336" t="s">
        <v>38</v>
      </c>
      <c r="AI57" s="33"/>
      <c r="AJ57" s="1214"/>
      <c r="AK57" s="1066"/>
      <c r="AL57" s="1206"/>
      <c r="AM57" s="48" t="s">
        <v>38</v>
      </c>
      <c r="AN57" s="33"/>
      <c r="AO57" s="1214"/>
      <c r="AP57" s="1066"/>
      <c r="AQ57" s="954"/>
      <c r="AR57" s="336" t="s">
        <v>38</v>
      </c>
      <c r="AS57" s="33"/>
      <c r="AT57" s="1214"/>
      <c r="AU57" s="1066"/>
      <c r="AV57" s="1206"/>
      <c r="AW57" s="48" t="s">
        <v>38</v>
      </c>
      <c r="AX57" s="33"/>
      <c r="AY57" s="1214"/>
      <c r="AZ57" s="1066"/>
      <c r="BA57" s="954"/>
      <c r="BB57" s="336" t="s">
        <v>38</v>
      </c>
      <c r="BC57" s="33"/>
      <c r="BD57" s="1214"/>
      <c r="BE57" s="1066"/>
      <c r="BF57" s="1206"/>
      <c r="BG57" s="48" t="s">
        <v>38</v>
      </c>
      <c r="BH57" s="33"/>
      <c r="BI57" s="1214"/>
      <c r="BJ57" s="1066"/>
      <c r="BK57" s="954"/>
      <c r="BL57" s="339"/>
      <c r="BM57" s="80"/>
      <c r="BN57" s="1214"/>
      <c r="BO57" s="977"/>
      <c r="BP57" s="954"/>
      <c r="BQ57" s="79"/>
      <c r="BR57" s="80"/>
      <c r="BS57" s="1214"/>
      <c r="BT57" s="977"/>
      <c r="BU57" s="954"/>
      <c r="BV57" s="79"/>
      <c r="BW57" s="80"/>
      <c r="BX57" s="1214"/>
      <c r="BY57" s="977"/>
      <c r="BZ57" s="954"/>
      <c r="CA57" s="1080"/>
      <c r="CB57" s="1022"/>
      <c r="CC57" s="1246"/>
    </row>
    <row r="58" spans="1:81" s="5" customFormat="1" ht="18" customHeight="1">
      <c r="A58" s="1180"/>
      <c r="B58" s="1296"/>
      <c r="C58" s="1294"/>
      <c r="D58" s="72" t="s">
        <v>44</v>
      </c>
      <c r="E58" s="28">
        <f>ROUND(E52*(職員設定!$F$45+職員設定!$G$45+職員設定!$H$45+職員設定!$I$45),0)</f>
        <v>0</v>
      </c>
      <c r="F58" s="1214"/>
      <c r="G58" s="1066"/>
      <c r="H58" s="1272"/>
      <c r="I58" s="72" t="s">
        <v>44</v>
      </c>
      <c r="J58" s="28">
        <f>ROUND(J52*(職員設定!$F$45+職員設定!$G$45+職員設定!$H$45+職員設定!$I$45),0)</f>
        <v>0</v>
      </c>
      <c r="K58" s="1214"/>
      <c r="L58" s="1066"/>
      <c r="M58" s="1103"/>
      <c r="N58" s="624" t="s">
        <v>44</v>
      </c>
      <c r="O58" s="28">
        <f>ROUND(O52*(職員設定!$F$45+職員設定!$G$45+職員設定!$H$45+職員設定!$I$45),0)</f>
        <v>0</v>
      </c>
      <c r="P58" s="1214"/>
      <c r="Q58" s="1066"/>
      <c r="R58" s="1206"/>
      <c r="S58" s="72" t="s">
        <v>44</v>
      </c>
      <c r="T58" s="28">
        <f>ROUND(T52*(職員設定!$F$45+職員設定!$G$45+職員設定!$H$45+職員設定!$I$45),0)</f>
        <v>0</v>
      </c>
      <c r="U58" s="1214"/>
      <c r="V58" s="1066"/>
      <c r="W58" s="954"/>
      <c r="X58" s="624" t="s">
        <v>44</v>
      </c>
      <c r="Y58" s="28">
        <f>ROUND(Y52*(職員設定!$F$45+職員設定!$G$45+職員設定!$H$45+職員設定!$I$45),0)</f>
        <v>0</v>
      </c>
      <c r="Z58" s="1214"/>
      <c r="AA58" s="1066"/>
      <c r="AB58" s="1206"/>
      <c r="AC58" s="72" t="s">
        <v>44</v>
      </c>
      <c r="AD58" s="28">
        <f>ROUND(AD52*(職員設定!$F$45+職員設定!$G$45+職員設定!$H$45+職員設定!$I$45),0)</f>
        <v>0</v>
      </c>
      <c r="AE58" s="1214"/>
      <c r="AF58" s="1066"/>
      <c r="AG58" s="954"/>
      <c r="AH58" s="624" t="s">
        <v>44</v>
      </c>
      <c r="AI58" s="28">
        <f>ROUND(AI52*(職員設定!$F$45+職員設定!$G$45+職員設定!$H$45+職員設定!$I$45),0)</f>
        <v>0</v>
      </c>
      <c r="AJ58" s="1214"/>
      <c r="AK58" s="1066"/>
      <c r="AL58" s="1206"/>
      <c r="AM58" s="72" t="s">
        <v>44</v>
      </c>
      <c r="AN58" s="28">
        <f>ROUND(AN52*(職員設定!$F$45+職員設定!$G$45+職員設定!$H$45+職員設定!$I$45),0)</f>
        <v>0</v>
      </c>
      <c r="AO58" s="1214"/>
      <c r="AP58" s="1066"/>
      <c r="AQ58" s="954"/>
      <c r="AR58" s="624" t="s">
        <v>44</v>
      </c>
      <c r="AS58" s="28">
        <f>ROUND(AS52*(職員設定!$F$45+職員設定!$G$45+職員設定!$H$45+職員設定!$I$45),0)</f>
        <v>0</v>
      </c>
      <c r="AT58" s="1214"/>
      <c r="AU58" s="1066"/>
      <c r="AV58" s="1206"/>
      <c r="AW58" s="72" t="s">
        <v>44</v>
      </c>
      <c r="AX58" s="28">
        <f>ROUND(AX52*(職員設定!$F$45+職員設定!$G$45+職員設定!$H$45+職員設定!$I$45),0)</f>
        <v>0</v>
      </c>
      <c r="AY58" s="1214"/>
      <c r="AZ58" s="1066"/>
      <c r="BA58" s="954"/>
      <c r="BB58" s="624" t="s">
        <v>44</v>
      </c>
      <c r="BC58" s="28">
        <f>ROUND(BC52*(職員設定!$F$45+職員設定!$G$45+職員設定!$H$45+職員設定!$I$45),0)</f>
        <v>0</v>
      </c>
      <c r="BD58" s="1214"/>
      <c r="BE58" s="1066"/>
      <c r="BF58" s="1206"/>
      <c r="BG58" s="72" t="s">
        <v>44</v>
      </c>
      <c r="BH58" s="28">
        <f>ROUND(BH52*(職員設定!$F$45+職員設定!$G$45+職員設定!$H$45+職員設定!$I$45),0)</f>
        <v>0</v>
      </c>
      <c r="BI58" s="1214"/>
      <c r="BJ58" s="1066"/>
      <c r="BK58" s="954"/>
      <c r="BL58" s="624"/>
      <c r="BM58" s="28"/>
      <c r="BN58" s="1214"/>
      <c r="BO58" s="977"/>
      <c r="BP58" s="954"/>
      <c r="BQ58" s="72"/>
      <c r="BR58" s="28"/>
      <c r="BS58" s="1214"/>
      <c r="BT58" s="977"/>
      <c r="BU58" s="954"/>
      <c r="BV58" s="72"/>
      <c r="BW58" s="28"/>
      <c r="BX58" s="1214"/>
      <c r="BY58" s="977"/>
      <c r="BZ58" s="954"/>
      <c r="CA58" s="1080"/>
      <c r="CB58" s="1022"/>
      <c r="CC58" s="1246"/>
    </row>
    <row r="59" spans="1:81" ht="18" customHeight="1" thickBot="1">
      <c r="A59" s="1180"/>
      <c r="B59" s="1296"/>
      <c r="C59" s="1295"/>
      <c r="D59" s="50" t="s">
        <v>88</v>
      </c>
      <c r="E59" s="18">
        <f>E57-E58</f>
        <v>0</v>
      </c>
      <c r="F59" s="1214"/>
      <c r="G59" s="1067"/>
      <c r="H59" s="1273"/>
      <c r="I59" s="50" t="s">
        <v>88</v>
      </c>
      <c r="J59" s="18">
        <f>J57-J58</f>
        <v>0</v>
      </c>
      <c r="K59" s="1214"/>
      <c r="L59" s="1067"/>
      <c r="M59" s="1104"/>
      <c r="N59" s="625" t="s">
        <v>88</v>
      </c>
      <c r="O59" s="18">
        <f>O57-O58</f>
        <v>0</v>
      </c>
      <c r="P59" s="1214"/>
      <c r="Q59" s="1067"/>
      <c r="R59" s="1207"/>
      <c r="S59" s="50" t="s">
        <v>88</v>
      </c>
      <c r="T59" s="18">
        <f>T57-T58</f>
        <v>0</v>
      </c>
      <c r="U59" s="1214"/>
      <c r="V59" s="1067"/>
      <c r="W59" s="955"/>
      <c r="X59" s="625" t="s">
        <v>88</v>
      </c>
      <c r="Y59" s="18">
        <f>Y57-Y58</f>
        <v>0</v>
      </c>
      <c r="Z59" s="1214"/>
      <c r="AA59" s="1067"/>
      <c r="AB59" s="1207"/>
      <c r="AC59" s="50" t="s">
        <v>88</v>
      </c>
      <c r="AD59" s="18">
        <f>AD57-AD58</f>
        <v>0</v>
      </c>
      <c r="AE59" s="1214"/>
      <c r="AF59" s="1067"/>
      <c r="AG59" s="955"/>
      <c r="AH59" s="625" t="s">
        <v>88</v>
      </c>
      <c r="AI59" s="18">
        <f>AI57-AI58</f>
        <v>0</v>
      </c>
      <c r="AJ59" s="1214"/>
      <c r="AK59" s="1067"/>
      <c r="AL59" s="1207"/>
      <c r="AM59" s="50" t="s">
        <v>88</v>
      </c>
      <c r="AN59" s="18">
        <f>AN57-AN58</f>
        <v>0</v>
      </c>
      <c r="AO59" s="1214"/>
      <c r="AP59" s="1067"/>
      <c r="AQ59" s="955"/>
      <c r="AR59" s="625" t="s">
        <v>88</v>
      </c>
      <c r="AS59" s="18">
        <f>AS57-AS58</f>
        <v>0</v>
      </c>
      <c r="AT59" s="1214"/>
      <c r="AU59" s="1067"/>
      <c r="AV59" s="1207"/>
      <c r="AW59" s="50" t="s">
        <v>88</v>
      </c>
      <c r="AX59" s="18">
        <f>AX57-AX58</f>
        <v>0</v>
      </c>
      <c r="AY59" s="1214"/>
      <c r="AZ59" s="1067"/>
      <c r="BA59" s="955"/>
      <c r="BB59" s="625" t="s">
        <v>88</v>
      </c>
      <c r="BC59" s="18">
        <f>BC57-BC58</f>
        <v>0</v>
      </c>
      <c r="BD59" s="1214"/>
      <c r="BE59" s="1067"/>
      <c r="BF59" s="1207"/>
      <c r="BG59" s="50" t="s">
        <v>88</v>
      </c>
      <c r="BH59" s="18">
        <f>BH57-BH58</f>
        <v>0</v>
      </c>
      <c r="BI59" s="1214"/>
      <c r="BJ59" s="1067"/>
      <c r="BK59" s="955"/>
      <c r="BL59" s="659"/>
      <c r="BM59" s="78"/>
      <c r="BN59" s="1214"/>
      <c r="BO59" s="978"/>
      <c r="BP59" s="955"/>
      <c r="BQ59" s="81"/>
      <c r="BR59" s="78"/>
      <c r="BS59" s="1214"/>
      <c r="BT59" s="978"/>
      <c r="BU59" s="955"/>
      <c r="BV59" s="81"/>
      <c r="BW59" s="78"/>
      <c r="BX59" s="1214"/>
      <c r="BY59" s="978"/>
      <c r="BZ59" s="955"/>
      <c r="CA59" s="1081"/>
      <c r="CB59" s="1023"/>
      <c r="CC59" s="1247"/>
    </row>
    <row r="60" spans="1:81" ht="18" customHeight="1">
      <c r="A60" s="1180"/>
      <c r="B60" s="1296"/>
      <c r="C60" s="1293" t="str">
        <f>"定額手当("&amp;職員設定!$J$43&amp;"等)"</f>
        <v>定額手当(等)</v>
      </c>
      <c r="D60" s="48" t="s">
        <v>38</v>
      </c>
      <c r="E60" s="33"/>
      <c r="F60" s="1214"/>
      <c r="G60" s="1215">
        <f>E62*F52-H60</f>
        <v>0</v>
      </c>
      <c r="H60" s="1274"/>
      <c r="I60" s="48" t="s">
        <v>38</v>
      </c>
      <c r="J60" s="33"/>
      <c r="K60" s="1214"/>
      <c r="L60" s="1215">
        <f>J62*K52-M60</f>
        <v>0</v>
      </c>
      <c r="M60" s="1307"/>
      <c r="N60" s="336" t="s">
        <v>38</v>
      </c>
      <c r="O60" s="33"/>
      <c r="P60" s="1214"/>
      <c r="Q60" s="1215">
        <f>O62*P52-R60</f>
        <v>0</v>
      </c>
      <c r="R60" s="1208">
        <f>ROUND(IF(O52="",0,$M$60),0)</f>
        <v>0</v>
      </c>
      <c r="S60" s="48" t="s">
        <v>38</v>
      </c>
      <c r="T60" s="33"/>
      <c r="U60" s="1214"/>
      <c r="V60" s="1215">
        <f>T62*U52-W60</f>
        <v>0</v>
      </c>
      <c r="W60" s="1201">
        <f>ROUND(IF(T52="",0,$M$60),0)</f>
        <v>0</v>
      </c>
      <c r="X60" s="336" t="s">
        <v>38</v>
      </c>
      <c r="Y60" s="33"/>
      <c r="Z60" s="1214"/>
      <c r="AA60" s="1215">
        <f>Y62*Z52-AB60</f>
        <v>0</v>
      </c>
      <c r="AB60" s="1208">
        <f>ROUND(IF(Y52="",0,$M$60),0)</f>
        <v>0</v>
      </c>
      <c r="AC60" s="48" t="s">
        <v>38</v>
      </c>
      <c r="AD60" s="33"/>
      <c r="AE60" s="1214"/>
      <c r="AF60" s="1215">
        <f>AD62*AE52-AG60</f>
        <v>0</v>
      </c>
      <c r="AG60" s="1201">
        <f>ROUND(IF(AD52="",0,$M$60),0)</f>
        <v>0</v>
      </c>
      <c r="AH60" s="336" t="s">
        <v>38</v>
      </c>
      <c r="AI60" s="33"/>
      <c r="AJ60" s="1214"/>
      <c r="AK60" s="1215">
        <f>AI62*AJ52-AL60</f>
        <v>0</v>
      </c>
      <c r="AL60" s="1208">
        <f>ROUND(IF(AI52="",0,$M$60),0)</f>
        <v>0</v>
      </c>
      <c r="AM60" s="48" t="s">
        <v>38</v>
      </c>
      <c r="AN60" s="33"/>
      <c r="AO60" s="1214"/>
      <c r="AP60" s="1215">
        <f>AN62*AO52-AQ60</f>
        <v>0</v>
      </c>
      <c r="AQ60" s="1201">
        <f>ROUND(IF(AN52="",0,$M$60),0)</f>
        <v>0</v>
      </c>
      <c r="AR60" s="336" t="s">
        <v>38</v>
      </c>
      <c r="AS60" s="33"/>
      <c r="AT60" s="1214"/>
      <c r="AU60" s="1215">
        <f>AS62*AT52-AV60</f>
        <v>0</v>
      </c>
      <c r="AV60" s="1208">
        <f>ROUND(IF(AS52="",0,$M$60),0)</f>
        <v>0</v>
      </c>
      <c r="AW60" s="48" t="s">
        <v>38</v>
      </c>
      <c r="AX60" s="33"/>
      <c r="AY60" s="1214"/>
      <c r="AZ60" s="1215">
        <f>AX62*AY52-BA60</f>
        <v>0</v>
      </c>
      <c r="BA60" s="1201">
        <f>ROUND(IF(AX52="",0,$M$60),0)</f>
        <v>0</v>
      </c>
      <c r="BB60" s="336" t="s">
        <v>38</v>
      </c>
      <c r="BC60" s="33"/>
      <c r="BD60" s="1214"/>
      <c r="BE60" s="1215">
        <f>BC62*BD52-BF60</f>
        <v>0</v>
      </c>
      <c r="BF60" s="1208">
        <f>ROUND(IF(BC52="",0,$M$60),0)</f>
        <v>0</v>
      </c>
      <c r="BG60" s="48" t="s">
        <v>38</v>
      </c>
      <c r="BH60" s="33"/>
      <c r="BI60" s="1214"/>
      <c r="BJ60" s="1215">
        <f>BH62*BI52-BK60</f>
        <v>0</v>
      </c>
      <c r="BK60" s="1201">
        <f>ROUND(IF(BH52="",0,$M$60),0)</f>
        <v>0</v>
      </c>
      <c r="BL60" s="660"/>
      <c r="BM60" s="181"/>
      <c r="BN60" s="1214"/>
      <c r="BO60" s="1254"/>
      <c r="BP60" s="1258"/>
      <c r="BQ60" s="180"/>
      <c r="BR60" s="181"/>
      <c r="BS60" s="1214"/>
      <c r="BT60" s="1254"/>
      <c r="BU60" s="1258"/>
      <c r="BV60" s="180"/>
      <c r="BW60" s="181"/>
      <c r="BX60" s="1214"/>
      <c r="BY60" s="1254"/>
      <c r="BZ60" s="1258"/>
      <c r="CA60" s="1279">
        <f>BJ60+BK60+BE60+BF60+AZ60+BA60+AU60+AV60+AP60+AQ60+AL60+AK60+AG60+AF60+AB60+AA60+W60+V60+R60+Q60+L60+G60</f>
        <v>0</v>
      </c>
      <c r="CB60" s="1233">
        <f>H60+M60</f>
        <v>0</v>
      </c>
      <c r="CC60" s="1248">
        <f>BK60+BF60+BA60+AV60+AQ60+AL60+AG60+AB60+W60+R60</f>
        <v>0</v>
      </c>
    </row>
    <row r="61" spans="1:81" ht="18" customHeight="1">
      <c r="A61" s="1180"/>
      <c r="B61" s="1296"/>
      <c r="C61" s="1294"/>
      <c r="D61" s="45" t="s">
        <v>71</v>
      </c>
      <c r="E61" s="150">
        <f>IF(E52&lt;&gt;"",職員設定!$J$45+職員設定!$K$45,"0")</f>
        <v>0</v>
      </c>
      <c r="F61" s="1214"/>
      <c r="G61" s="1216"/>
      <c r="H61" s="1272"/>
      <c r="I61" s="45" t="s">
        <v>71</v>
      </c>
      <c r="J61" s="150">
        <f>IF(J52&lt;&gt;"",職員設定!$J$45+職員設定!$K$45,"0")</f>
        <v>0</v>
      </c>
      <c r="K61" s="1214"/>
      <c r="L61" s="1216"/>
      <c r="M61" s="1103"/>
      <c r="N61" s="626" t="s">
        <v>71</v>
      </c>
      <c r="O61" s="150">
        <f>IF(O52&lt;&gt;"",職員設定!$J$45+職員設定!$K$45,"0")</f>
        <v>0</v>
      </c>
      <c r="P61" s="1214"/>
      <c r="Q61" s="1216"/>
      <c r="R61" s="1204"/>
      <c r="S61" s="45" t="s">
        <v>71</v>
      </c>
      <c r="T61" s="150">
        <f>IF(T52&lt;&gt;"",職員設定!$J$45+職員設定!$K$45,"0")</f>
        <v>0</v>
      </c>
      <c r="U61" s="1214"/>
      <c r="V61" s="1216"/>
      <c r="W61" s="971"/>
      <c r="X61" s="626" t="s">
        <v>71</v>
      </c>
      <c r="Y61" s="150">
        <f>IF(Y52&lt;&gt;"",職員設定!$J$45+職員設定!$K$45,"0")</f>
        <v>0</v>
      </c>
      <c r="Z61" s="1214"/>
      <c r="AA61" s="1216"/>
      <c r="AB61" s="1204"/>
      <c r="AC61" s="45" t="s">
        <v>71</v>
      </c>
      <c r="AD61" s="150" t="str">
        <f>IF(AD52&lt;&gt;"",職員設定!$J$45+職員設定!$K$45,"0")</f>
        <v>0</v>
      </c>
      <c r="AE61" s="1214"/>
      <c r="AF61" s="1216"/>
      <c r="AG61" s="971"/>
      <c r="AH61" s="626" t="s">
        <v>71</v>
      </c>
      <c r="AI61" s="150" t="str">
        <f>IF(AI52&lt;&gt;"",職員設定!$J$45+職員設定!$K$45,"0")</f>
        <v>0</v>
      </c>
      <c r="AJ61" s="1214"/>
      <c r="AK61" s="1216"/>
      <c r="AL61" s="1204"/>
      <c r="AM61" s="45" t="s">
        <v>71</v>
      </c>
      <c r="AN61" s="150" t="str">
        <f>IF(AN52&lt;&gt;"",職員設定!$J$45+職員設定!$K$45,"0")</f>
        <v>0</v>
      </c>
      <c r="AO61" s="1214"/>
      <c r="AP61" s="1216"/>
      <c r="AQ61" s="971"/>
      <c r="AR61" s="626" t="s">
        <v>71</v>
      </c>
      <c r="AS61" s="150" t="str">
        <f>IF(AS52&lt;&gt;"",職員設定!$J$45+職員設定!$K$45,"0")</f>
        <v>0</v>
      </c>
      <c r="AT61" s="1214"/>
      <c r="AU61" s="1216"/>
      <c r="AV61" s="1204"/>
      <c r="AW61" s="45" t="s">
        <v>71</v>
      </c>
      <c r="AX61" s="150" t="str">
        <f>IF(AX52&lt;&gt;"",職員設定!$J$45+職員設定!$K$45,"0")</f>
        <v>0</v>
      </c>
      <c r="AY61" s="1214"/>
      <c r="AZ61" s="1216"/>
      <c r="BA61" s="971"/>
      <c r="BB61" s="626" t="s">
        <v>71</v>
      </c>
      <c r="BC61" s="150" t="str">
        <f>IF(BC52&lt;&gt;"",職員設定!$J$45+職員設定!$K$45,"0")</f>
        <v>0</v>
      </c>
      <c r="BD61" s="1214"/>
      <c r="BE61" s="1216"/>
      <c r="BF61" s="1204"/>
      <c r="BG61" s="45" t="s">
        <v>71</v>
      </c>
      <c r="BH61" s="150" t="str">
        <f>IF(BH52&lt;&gt;"",職員設定!$J$45+職員設定!$K$45,"0")</f>
        <v>0</v>
      </c>
      <c r="BI61" s="1214"/>
      <c r="BJ61" s="1216"/>
      <c r="BK61" s="971"/>
      <c r="BL61" s="624"/>
      <c r="BM61" s="28"/>
      <c r="BN61" s="1214"/>
      <c r="BO61" s="1206"/>
      <c r="BP61" s="954"/>
      <c r="BQ61" s="72"/>
      <c r="BR61" s="28"/>
      <c r="BS61" s="1214"/>
      <c r="BT61" s="1206"/>
      <c r="BU61" s="954"/>
      <c r="BV61" s="72"/>
      <c r="BW61" s="28"/>
      <c r="BX61" s="1214"/>
      <c r="BY61" s="1206"/>
      <c r="BZ61" s="954"/>
      <c r="CA61" s="1280"/>
      <c r="CB61" s="1022"/>
      <c r="CC61" s="1243"/>
    </row>
    <row r="62" spans="1:81" ht="18" customHeight="1" thickBot="1">
      <c r="A62" s="1180"/>
      <c r="B62" s="1297"/>
      <c r="C62" s="1303"/>
      <c r="D62" s="46" t="s">
        <v>51</v>
      </c>
      <c r="E62" s="18">
        <f>E60-E61</f>
        <v>0</v>
      </c>
      <c r="F62" s="1214"/>
      <c r="G62" s="1217"/>
      <c r="H62" s="1273"/>
      <c r="I62" s="46" t="s">
        <v>51</v>
      </c>
      <c r="J62" s="18">
        <f>J60-J61</f>
        <v>0</v>
      </c>
      <c r="K62" s="1214"/>
      <c r="L62" s="1217"/>
      <c r="M62" s="1104"/>
      <c r="N62" s="627" t="s">
        <v>51</v>
      </c>
      <c r="O62" s="18">
        <f>O60-O61</f>
        <v>0</v>
      </c>
      <c r="P62" s="1214"/>
      <c r="Q62" s="1217"/>
      <c r="R62" s="1205"/>
      <c r="S62" s="46" t="s">
        <v>51</v>
      </c>
      <c r="T62" s="18">
        <f>T60-T61</f>
        <v>0</v>
      </c>
      <c r="U62" s="1214"/>
      <c r="V62" s="1217"/>
      <c r="W62" s="972"/>
      <c r="X62" s="627" t="s">
        <v>51</v>
      </c>
      <c r="Y62" s="18">
        <f>Y60-Y61</f>
        <v>0</v>
      </c>
      <c r="Z62" s="1214"/>
      <c r="AA62" s="1217"/>
      <c r="AB62" s="1205"/>
      <c r="AC62" s="46" t="s">
        <v>51</v>
      </c>
      <c r="AD62" s="18">
        <f>AD60-AD61</f>
        <v>0</v>
      </c>
      <c r="AE62" s="1214"/>
      <c r="AF62" s="1217"/>
      <c r="AG62" s="972"/>
      <c r="AH62" s="627" t="s">
        <v>51</v>
      </c>
      <c r="AI62" s="18">
        <f>AI60-AI61</f>
        <v>0</v>
      </c>
      <c r="AJ62" s="1214"/>
      <c r="AK62" s="1217"/>
      <c r="AL62" s="1205"/>
      <c r="AM62" s="46" t="s">
        <v>51</v>
      </c>
      <c r="AN62" s="18">
        <f>AN60-AN61</f>
        <v>0</v>
      </c>
      <c r="AO62" s="1214"/>
      <c r="AP62" s="1217"/>
      <c r="AQ62" s="972"/>
      <c r="AR62" s="627" t="s">
        <v>51</v>
      </c>
      <c r="AS62" s="18">
        <f>AS60-AS61</f>
        <v>0</v>
      </c>
      <c r="AT62" s="1214"/>
      <c r="AU62" s="1217"/>
      <c r="AV62" s="1205"/>
      <c r="AW62" s="46" t="s">
        <v>51</v>
      </c>
      <c r="AX62" s="18">
        <f>AX60-AX61</f>
        <v>0</v>
      </c>
      <c r="AY62" s="1214"/>
      <c r="AZ62" s="1217"/>
      <c r="BA62" s="972"/>
      <c r="BB62" s="627" t="s">
        <v>51</v>
      </c>
      <c r="BC62" s="18">
        <f>BC60-BC61</f>
        <v>0</v>
      </c>
      <c r="BD62" s="1214"/>
      <c r="BE62" s="1217"/>
      <c r="BF62" s="1205"/>
      <c r="BG62" s="46" t="s">
        <v>51</v>
      </c>
      <c r="BH62" s="18">
        <f>BH60-BH61</f>
        <v>0</v>
      </c>
      <c r="BI62" s="1214"/>
      <c r="BJ62" s="1217"/>
      <c r="BK62" s="972"/>
      <c r="BL62" s="659"/>
      <c r="BM62" s="78"/>
      <c r="BN62" s="1214"/>
      <c r="BO62" s="1207"/>
      <c r="BP62" s="955"/>
      <c r="BQ62" s="81"/>
      <c r="BR62" s="78"/>
      <c r="BS62" s="1214"/>
      <c r="BT62" s="1207"/>
      <c r="BU62" s="955"/>
      <c r="BV62" s="81"/>
      <c r="BW62" s="78"/>
      <c r="BX62" s="1214"/>
      <c r="BY62" s="1207"/>
      <c r="BZ62" s="955"/>
      <c r="CA62" s="1281"/>
      <c r="CB62" s="1023"/>
      <c r="CC62" s="1244"/>
    </row>
    <row r="63" spans="1:81" ht="18" customHeight="1">
      <c r="A63" s="1180"/>
      <c r="B63" s="1142" t="s">
        <v>108</v>
      </c>
      <c r="C63" s="1287" t="s">
        <v>226</v>
      </c>
      <c r="D63" s="48" t="s">
        <v>38</v>
      </c>
      <c r="E63" s="33"/>
      <c r="F63" s="1214"/>
      <c r="G63" s="1215">
        <f>E65*F52-H63</f>
        <v>0</v>
      </c>
      <c r="H63" s="1274"/>
      <c r="I63" s="48" t="s">
        <v>38</v>
      </c>
      <c r="J63" s="33"/>
      <c r="K63" s="1214"/>
      <c r="L63" s="1215">
        <f>J65*K52-M63</f>
        <v>0</v>
      </c>
      <c r="M63" s="1307"/>
      <c r="N63" s="336" t="s">
        <v>38</v>
      </c>
      <c r="O63" s="33"/>
      <c r="P63" s="1214"/>
      <c r="Q63" s="1215">
        <f>O65*P52-R63</f>
        <v>0</v>
      </c>
      <c r="R63" s="1209"/>
      <c r="S63" s="48" t="s">
        <v>38</v>
      </c>
      <c r="T63" s="33"/>
      <c r="U63" s="1214"/>
      <c r="V63" s="1215">
        <f>T65*U52-W63</f>
        <v>0</v>
      </c>
      <c r="W63" s="1202"/>
      <c r="X63" s="336" t="s">
        <v>38</v>
      </c>
      <c r="Y63" s="33"/>
      <c r="Z63" s="1214"/>
      <c r="AA63" s="1215">
        <f>Y65*Z52-AB63</f>
        <v>0</v>
      </c>
      <c r="AB63" s="1209"/>
      <c r="AC63" s="48" t="s">
        <v>38</v>
      </c>
      <c r="AD63" s="33"/>
      <c r="AE63" s="1214"/>
      <c r="AF63" s="1215">
        <f>AD65*AE52-AG63</f>
        <v>0</v>
      </c>
      <c r="AG63" s="1202"/>
      <c r="AH63" s="336" t="s">
        <v>38</v>
      </c>
      <c r="AI63" s="33"/>
      <c r="AJ63" s="1214"/>
      <c r="AK63" s="1215">
        <f>AI65*AJ52-AL63</f>
        <v>0</v>
      </c>
      <c r="AL63" s="1209"/>
      <c r="AM63" s="48" t="s">
        <v>38</v>
      </c>
      <c r="AN63" s="33"/>
      <c r="AO63" s="1214"/>
      <c r="AP63" s="1215">
        <f>AN65*AO52-AQ63</f>
        <v>0</v>
      </c>
      <c r="AQ63" s="1202"/>
      <c r="AR63" s="336" t="s">
        <v>38</v>
      </c>
      <c r="AS63" s="33"/>
      <c r="AT63" s="1214"/>
      <c r="AU63" s="1215">
        <f>AS65*AT52-AV63</f>
        <v>0</v>
      </c>
      <c r="AV63" s="1209"/>
      <c r="AW63" s="48" t="s">
        <v>38</v>
      </c>
      <c r="AX63" s="33"/>
      <c r="AY63" s="1214"/>
      <c r="AZ63" s="1215">
        <f>AX65*AY52-BA63</f>
        <v>0</v>
      </c>
      <c r="BA63" s="1202"/>
      <c r="BB63" s="336" t="s">
        <v>38</v>
      </c>
      <c r="BC63" s="33"/>
      <c r="BD63" s="1214"/>
      <c r="BE63" s="1215">
        <f>BC65*BD52-BF63</f>
        <v>0</v>
      </c>
      <c r="BF63" s="1209"/>
      <c r="BG63" s="48" t="s">
        <v>38</v>
      </c>
      <c r="BH63" s="33"/>
      <c r="BI63" s="1214"/>
      <c r="BJ63" s="1215">
        <f>BH65*BI52-BK63</f>
        <v>0</v>
      </c>
      <c r="BK63" s="1202"/>
      <c r="BL63" s="658"/>
      <c r="BM63" s="80"/>
      <c r="BN63" s="1214"/>
      <c r="BO63" s="1254"/>
      <c r="BP63" s="1258"/>
      <c r="BQ63" s="301"/>
      <c r="BR63" s="80"/>
      <c r="BS63" s="1214"/>
      <c r="BT63" s="1254"/>
      <c r="BU63" s="1258"/>
      <c r="BV63" s="301"/>
      <c r="BW63" s="80"/>
      <c r="BX63" s="1214"/>
      <c r="BY63" s="1254"/>
      <c r="BZ63" s="1258"/>
      <c r="CA63" s="1279">
        <f>BJ63+BK63+BE63+BF63+AZ63+BA63+AU63+AV63+AP63+AQ63+AL63+AK63+AG63+AF63+AB63+AA63+W63+V63+R63+Q63+L63+G63</f>
        <v>0</v>
      </c>
      <c r="CB63" s="1234">
        <f>H63+M63</f>
        <v>0</v>
      </c>
      <c r="CC63" s="1237">
        <f>BK63+BF63+BA63+AV63+AQ63+AL63+AG63+AB63+W63+R63</f>
        <v>0</v>
      </c>
    </row>
    <row r="64" spans="1:81" ht="18" customHeight="1">
      <c r="A64" s="1180"/>
      <c r="B64" s="1285"/>
      <c r="C64" s="1288"/>
      <c r="D64" s="154" t="s">
        <v>71</v>
      </c>
      <c r="E64" s="179"/>
      <c r="F64" s="1214"/>
      <c r="G64" s="1066"/>
      <c r="H64" s="1272"/>
      <c r="I64" s="154" t="s">
        <v>71</v>
      </c>
      <c r="J64" s="179"/>
      <c r="K64" s="1214"/>
      <c r="L64" s="1066"/>
      <c r="M64" s="1103"/>
      <c r="N64" s="628" t="s">
        <v>71</v>
      </c>
      <c r="O64" s="179"/>
      <c r="P64" s="1214"/>
      <c r="Q64" s="1066"/>
      <c r="R64" s="1210"/>
      <c r="S64" s="154" t="s">
        <v>71</v>
      </c>
      <c r="T64" s="179"/>
      <c r="U64" s="1214"/>
      <c r="V64" s="1066"/>
      <c r="W64" s="958"/>
      <c r="X64" s="628" t="s">
        <v>71</v>
      </c>
      <c r="Y64" s="179"/>
      <c r="Z64" s="1214"/>
      <c r="AA64" s="1066"/>
      <c r="AB64" s="1210"/>
      <c r="AC64" s="154" t="s">
        <v>71</v>
      </c>
      <c r="AD64" s="179"/>
      <c r="AE64" s="1214"/>
      <c r="AF64" s="1066"/>
      <c r="AG64" s="958"/>
      <c r="AH64" s="628" t="s">
        <v>71</v>
      </c>
      <c r="AI64" s="179"/>
      <c r="AJ64" s="1214"/>
      <c r="AK64" s="1066"/>
      <c r="AL64" s="1210"/>
      <c r="AM64" s="154" t="s">
        <v>71</v>
      </c>
      <c r="AN64" s="179"/>
      <c r="AO64" s="1214"/>
      <c r="AP64" s="1066"/>
      <c r="AQ64" s="958"/>
      <c r="AR64" s="628" t="s">
        <v>71</v>
      </c>
      <c r="AS64" s="179"/>
      <c r="AT64" s="1214"/>
      <c r="AU64" s="1066"/>
      <c r="AV64" s="1210"/>
      <c r="AW64" s="154" t="s">
        <v>71</v>
      </c>
      <c r="AX64" s="179"/>
      <c r="AY64" s="1214"/>
      <c r="AZ64" s="1066"/>
      <c r="BA64" s="958"/>
      <c r="BB64" s="628" t="s">
        <v>71</v>
      </c>
      <c r="BC64" s="179"/>
      <c r="BD64" s="1214"/>
      <c r="BE64" s="1066"/>
      <c r="BF64" s="1210"/>
      <c r="BG64" s="154" t="s">
        <v>71</v>
      </c>
      <c r="BH64" s="179"/>
      <c r="BI64" s="1214"/>
      <c r="BJ64" s="1066"/>
      <c r="BK64" s="958"/>
      <c r="BL64" s="626"/>
      <c r="BM64" s="28"/>
      <c r="BN64" s="1214"/>
      <c r="BO64" s="977"/>
      <c r="BP64" s="954"/>
      <c r="BQ64" s="45"/>
      <c r="BR64" s="28"/>
      <c r="BS64" s="1214"/>
      <c r="BT64" s="977"/>
      <c r="BU64" s="954"/>
      <c r="BV64" s="45"/>
      <c r="BW64" s="28"/>
      <c r="BX64" s="1214"/>
      <c r="BY64" s="977"/>
      <c r="BZ64" s="954"/>
      <c r="CA64" s="1280"/>
      <c r="CB64" s="1235"/>
      <c r="CC64" s="1238"/>
    </row>
    <row r="65" spans="1:81" ht="18" customHeight="1" thickBot="1">
      <c r="A65" s="1180"/>
      <c r="B65" s="1285"/>
      <c r="C65" s="1289"/>
      <c r="D65" s="46" t="s">
        <v>51</v>
      </c>
      <c r="E65" s="18">
        <f>E63-E64</f>
        <v>0</v>
      </c>
      <c r="F65" s="1214"/>
      <c r="G65" s="1067"/>
      <c r="H65" s="1273"/>
      <c r="I65" s="46" t="s">
        <v>51</v>
      </c>
      <c r="J65" s="18">
        <f>J63-J64</f>
        <v>0</v>
      </c>
      <c r="K65" s="1214"/>
      <c r="L65" s="1067"/>
      <c r="M65" s="1104"/>
      <c r="N65" s="627" t="s">
        <v>51</v>
      </c>
      <c r="O65" s="18">
        <f>O63-O64</f>
        <v>0</v>
      </c>
      <c r="P65" s="1214"/>
      <c r="Q65" s="1067"/>
      <c r="R65" s="1211"/>
      <c r="S65" s="46" t="s">
        <v>51</v>
      </c>
      <c r="T65" s="18">
        <f>T63-T64</f>
        <v>0</v>
      </c>
      <c r="U65" s="1214"/>
      <c r="V65" s="1067"/>
      <c r="W65" s="959"/>
      <c r="X65" s="627" t="s">
        <v>51</v>
      </c>
      <c r="Y65" s="18">
        <f>Y63-Y64</f>
        <v>0</v>
      </c>
      <c r="Z65" s="1214"/>
      <c r="AA65" s="1067"/>
      <c r="AB65" s="1211"/>
      <c r="AC65" s="46" t="s">
        <v>51</v>
      </c>
      <c r="AD65" s="18">
        <f>AD63-AD64</f>
        <v>0</v>
      </c>
      <c r="AE65" s="1214"/>
      <c r="AF65" s="1067"/>
      <c r="AG65" s="959"/>
      <c r="AH65" s="627" t="s">
        <v>51</v>
      </c>
      <c r="AI65" s="18">
        <f>AI63-AI64</f>
        <v>0</v>
      </c>
      <c r="AJ65" s="1214"/>
      <c r="AK65" s="1067"/>
      <c r="AL65" s="1211"/>
      <c r="AM65" s="46" t="s">
        <v>51</v>
      </c>
      <c r="AN65" s="18">
        <f>AN63-AN64</f>
        <v>0</v>
      </c>
      <c r="AO65" s="1214"/>
      <c r="AP65" s="1067"/>
      <c r="AQ65" s="959"/>
      <c r="AR65" s="627" t="s">
        <v>51</v>
      </c>
      <c r="AS65" s="18">
        <f>AS63-AS64</f>
        <v>0</v>
      </c>
      <c r="AT65" s="1214"/>
      <c r="AU65" s="1067"/>
      <c r="AV65" s="1211"/>
      <c r="AW65" s="46" t="s">
        <v>51</v>
      </c>
      <c r="AX65" s="18">
        <f>AX63-AX64</f>
        <v>0</v>
      </c>
      <c r="AY65" s="1214"/>
      <c r="AZ65" s="1067"/>
      <c r="BA65" s="959"/>
      <c r="BB65" s="627" t="s">
        <v>51</v>
      </c>
      <c r="BC65" s="18">
        <f>BC63-BC64</f>
        <v>0</v>
      </c>
      <c r="BD65" s="1214"/>
      <c r="BE65" s="1067"/>
      <c r="BF65" s="1211"/>
      <c r="BG65" s="46" t="s">
        <v>51</v>
      </c>
      <c r="BH65" s="18">
        <f>BH63-BH64</f>
        <v>0</v>
      </c>
      <c r="BI65" s="1214"/>
      <c r="BJ65" s="1067"/>
      <c r="BK65" s="959"/>
      <c r="BL65" s="659"/>
      <c r="BM65" s="78"/>
      <c r="BN65" s="1214"/>
      <c r="BO65" s="978"/>
      <c r="BP65" s="955"/>
      <c r="BQ65" s="81"/>
      <c r="BR65" s="78"/>
      <c r="BS65" s="1214"/>
      <c r="BT65" s="978"/>
      <c r="BU65" s="955"/>
      <c r="BV65" s="81"/>
      <c r="BW65" s="78"/>
      <c r="BX65" s="1214"/>
      <c r="BY65" s="978"/>
      <c r="BZ65" s="955"/>
      <c r="CA65" s="1281"/>
      <c r="CB65" s="1236"/>
      <c r="CC65" s="1239"/>
    </row>
    <row r="66" spans="1:81" ht="18" customHeight="1">
      <c r="A66" s="1180"/>
      <c r="B66" s="1285"/>
      <c r="C66" s="1177" t="s">
        <v>41</v>
      </c>
      <c r="D66" s="44" t="s">
        <v>119</v>
      </c>
      <c r="E66" s="35"/>
      <c r="F66" s="1214"/>
      <c r="G66" s="973">
        <f>E69*F52-H66</f>
        <v>0</v>
      </c>
      <c r="H66" s="1275"/>
      <c r="I66" s="44" t="s">
        <v>119</v>
      </c>
      <c r="J66" s="35"/>
      <c r="K66" s="1214"/>
      <c r="L66" s="973">
        <f>J69*K52-M66</f>
        <v>0</v>
      </c>
      <c r="M66" s="1095"/>
      <c r="N66" s="335" t="s">
        <v>119</v>
      </c>
      <c r="O66" s="35"/>
      <c r="P66" s="1214"/>
      <c r="Q66" s="973">
        <f>O69*P52-R66</f>
        <v>0</v>
      </c>
      <c r="R66" s="1212">
        <f>ROUND(O66*P52*職員設定!$AC$45,0)</f>
        <v>0</v>
      </c>
      <c r="S66" s="44" t="s">
        <v>119</v>
      </c>
      <c r="T66" s="35"/>
      <c r="U66" s="1214"/>
      <c r="V66" s="973">
        <f>T69*U52-W66</f>
        <v>0</v>
      </c>
      <c r="W66" s="961">
        <f>ROUND(T66*U52*職員設定!$AC$45,0)</f>
        <v>0</v>
      </c>
      <c r="X66" s="335" t="s">
        <v>119</v>
      </c>
      <c r="Y66" s="35"/>
      <c r="Z66" s="1214"/>
      <c r="AA66" s="973">
        <f>Y69*Z52-AB66</f>
        <v>0</v>
      </c>
      <c r="AB66" s="1212">
        <f>ROUND(Y66*Z52*職員設定!$AC$45,0)</f>
        <v>0</v>
      </c>
      <c r="AC66" s="44" t="s">
        <v>119</v>
      </c>
      <c r="AD66" s="35"/>
      <c r="AE66" s="1214"/>
      <c r="AF66" s="973">
        <f>AD69*AE52-AG66</f>
        <v>0</v>
      </c>
      <c r="AG66" s="961">
        <f>ROUND(AD66*AE52*職員設定!$AC$45,0)</f>
        <v>0</v>
      </c>
      <c r="AH66" s="335" t="s">
        <v>119</v>
      </c>
      <c r="AI66" s="35"/>
      <c r="AJ66" s="1214"/>
      <c r="AK66" s="973">
        <f>AI69*AJ52-AL66</f>
        <v>0</v>
      </c>
      <c r="AL66" s="1212">
        <f>ROUND(AI66*AJ52*職員設定!$AC$45,0)</f>
        <v>0</v>
      </c>
      <c r="AM66" s="44" t="s">
        <v>119</v>
      </c>
      <c r="AN66" s="35"/>
      <c r="AO66" s="1214"/>
      <c r="AP66" s="973">
        <f>AN69*AO52-AQ66</f>
        <v>0</v>
      </c>
      <c r="AQ66" s="961">
        <f>ROUND(AN66*AO52*職員設定!$AC$45,0)</f>
        <v>0</v>
      </c>
      <c r="AR66" s="335" t="s">
        <v>119</v>
      </c>
      <c r="AS66" s="35"/>
      <c r="AT66" s="1214"/>
      <c r="AU66" s="973">
        <f>AS69*AT52-AV66</f>
        <v>0</v>
      </c>
      <c r="AV66" s="1212">
        <f>ROUND(AS66*AT52*職員設定!$AC$45,0)</f>
        <v>0</v>
      </c>
      <c r="AW66" s="44" t="s">
        <v>119</v>
      </c>
      <c r="AX66" s="35"/>
      <c r="AY66" s="1214"/>
      <c r="AZ66" s="973">
        <f>AX69*AY52-BA66</f>
        <v>0</v>
      </c>
      <c r="BA66" s="961">
        <f>ROUND(AX66*AY52*職員設定!$AC$45,0)</f>
        <v>0</v>
      </c>
      <c r="BB66" s="335" t="s">
        <v>119</v>
      </c>
      <c r="BC66" s="35"/>
      <c r="BD66" s="1214"/>
      <c r="BE66" s="973">
        <f>BC69*BD52-BF66</f>
        <v>0</v>
      </c>
      <c r="BF66" s="1212">
        <f>ROUND(BC66*BD52*職員設定!$AC$45,0)</f>
        <v>0</v>
      </c>
      <c r="BG66" s="44" t="s">
        <v>119</v>
      </c>
      <c r="BH66" s="35"/>
      <c r="BI66" s="1214"/>
      <c r="BJ66" s="973">
        <f>BH69*BI52-BK66</f>
        <v>0</v>
      </c>
      <c r="BK66" s="961">
        <f>ROUND(BH66*BI52*職員設定!$AC$45,0)</f>
        <v>0</v>
      </c>
      <c r="BL66" s="661" t="s">
        <v>206</v>
      </c>
      <c r="BM66" s="32"/>
      <c r="BN66" s="1214"/>
      <c r="BO66" s="973">
        <f>BM69*BN52-BP66</f>
        <v>0</v>
      </c>
      <c r="BP66" s="961">
        <f>IF(BM67&gt;BM66,(BM67-BM66)*BN52,0)</f>
        <v>0</v>
      </c>
      <c r="BQ66" s="409" t="s">
        <v>206</v>
      </c>
      <c r="BR66" s="32"/>
      <c r="BS66" s="1214"/>
      <c r="BT66" s="973">
        <f>BR69*BS52-BU66</f>
        <v>0</v>
      </c>
      <c r="BU66" s="961">
        <f>IF(BR67&gt;BR66,(BR67-BR66)*BS52,0)</f>
        <v>0</v>
      </c>
      <c r="BV66" s="409" t="s">
        <v>206</v>
      </c>
      <c r="BW66" s="32"/>
      <c r="BX66" s="1214"/>
      <c r="BY66" s="973">
        <f>BW69*BX52-BZ66</f>
        <v>0</v>
      </c>
      <c r="BZ66" s="961">
        <f>IF(BW67&gt;BW66,(BW67-BW66)*BX52,0)</f>
        <v>0</v>
      </c>
      <c r="CA66" s="1003">
        <f>BY66+BZ66+BU66+BT66+BP66+BO66+BJ66+BK66+BE66+BF66+AZ66+BA66+AU66+AV66+AP66+AQ66+AK66+AL66+AF66+AG66+AA66+AB66+V66+W66+Q66+R66+L66+G66</f>
        <v>0</v>
      </c>
      <c r="CB66" s="1019">
        <f t="shared" ref="CB66" si="7">M66+H66</f>
        <v>0</v>
      </c>
      <c r="CC66" s="1237">
        <f>BK66+BF66+BA66+AV66+AQ66+AL66+AG66+AB66+W66+R66+BP66+BU66+BZ66</f>
        <v>0</v>
      </c>
    </row>
    <row r="67" spans="1:81" s="5" customFormat="1" ht="18" customHeight="1">
      <c r="A67" s="1180"/>
      <c r="B67" s="1285"/>
      <c r="C67" s="1178"/>
      <c r="D67" s="48" t="s">
        <v>38</v>
      </c>
      <c r="E67" s="33"/>
      <c r="F67" s="1214"/>
      <c r="G67" s="974"/>
      <c r="H67" s="1272"/>
      <c r="I67" s="48" t="s">
        <v>38</v>
      </c>
      <c r="J67" s="33"/>
      <c r="K67" s="1214"/>
      <c r="L67" s="974"/>
      <c r="M67" s="1103"/>
      <c r="N67" s="336" t="s">
        <v>38</v>
      </c>
      <c r="O67" s="33"/>
      <c r="P67" s="1214"/>
      <c r="Q67" s="974"/>
      <c r="R67" s="1210"/>
      <c r="S67" s="48" t="s">
        <v>38</v>
      </c>
      <c r="T67" s="33"/>
      <c r="U67" s="1214"/>
      <c r="V67" s="974"/>
      <c r="W67" s="958"/>
      <c r="X67" s="336" t="s">
        <v>38</v>
      </c>
      <c r="Y67" s="33"/>
      <c r="Z67" s="1214"/>
      <c r="AA67" s="974"/>
      <c r="AB67" s="1210"/>
      <c r="AC67" s="48" t="s">
        <v>38</v>
      </c>
      <c r="AD67" s="33"/>
      <c r="AE67" s="1214"/>
      <c r="AF67" s="974"/>
      <c r="AG67" s="958"/>
      <c r="AH67" s="336" t="s">
        <v>38</v>
      </c>
      <c r="AI67" s="33"/>
      <c r="AJ67" s="1214"/>
      <c r="AK67" s="974"/>
      <c r="AL67" s="1210"/>
      <c r="AM67" s="48" t="s">
        <v>38</v>
      </c>
      <c r="AN67" s="33"/>
      <c r="AO67" s="1214"/>
      <c r="AP67" s="974"/>
      <c r="AQ67" s="958"/>
      <c r="AR67" s="336" t="s">
        <v>38</v>
      </c>
      <c r="AS67" s="33"/>
      <c r="AT67" s="1214"/>
      <c r="AU67" s="974"/>
      <c r="AV67" s="1210"/>
      <c r="AW67" s="48" t="s">
        <v>38</v>
      </c>
      <c r="AX67" s="33"/>
      <c r="AY67" s="1214"/>
      <c r="AZ67" s="974"/>
      <c r="BA67" s="958"/>
      <c r="BB67" s="336" t="s">
        <v>38</v>
      </c>
      <c r="BC67" s="33"/>
      <c r="BD67" s="1214"/>
      <c r="BE67" s="974"/>
      <c r="BF67" s="1210"/>
      <c r="BG67" s="48" t="s">
        <v>38</v>
      </c>
      <c r="BH67" s="33"/>
      <c r="BI67" s="1214"/>
      <c r="BJ67" s="974"/>
      <c r="BK67" s="958"/>
      <c r="BL67" s="336" t="s">
        <v>205</v>
      </c>
      <c r="BM67" s="33"/>
      <c r="BN67" s="1214"/>
      <c r="BO67" s="974"/>
      <c r="BP67" s="958"/>
      <c r="BQ67" s="48" t="s">
        <v>205</v>
      </c>
      <c r="BR67" s="33"/>
      <c r="BS67" s="1214"/>
      <c r="BT67" s="974"/>
      <c r="BU67" s="958"/>
      <c r="BV67" s="48" t="s">
        <v>205</v>
      </c>
      <c r="BW67" s="33"/>
      <c r="BX67" s="1214"/>
      <c r="BY67" s="974"/>
      <c r="BZ67" s="958"/>
      <c r="CA67" s="1080"/>
      <c r="CB67" s="1022"/>
      <c r="CC67" s="1238"/>
    </row>
    <row r="68" spans="1:81" s="5" customFormat="1" ht="18" customHeight="1">
      <c r="A68" s="1180"/>
      <c r="B68" s="1285"/>
      <c r="C68" s="1178"/>
      <c r="D68" s="51" t="s">
        <v>46</v>
      </c>
      <c r="E68" s="6">
        <f>ROUND(E66*職員設定!$P$45,0)</f>
        <v>0</v>
      </c>
      <c r="F68" s="1214"/>
      <c r="G68" s="974"/>
      <c r="H68" s="1272"/>
      <c r="I68" s="51" t="s">
        <v>46</v>
      </c>
      <c r="J68" s="6">
        <f>ROUND(J66*職員設定!$P$45,0)</f>
        <v>0</v>
      </c>
      <c r="K68" s="1214"/>
      <c r="L68" s="974"/>
      <c r="M68" s="1103"/>
      <c r="N68" s="629" t="s">
        <v>46</v>
      </c>
      <c r="O68" s="6">
        <f>ROUND(O66*職員設定!$P$45,0)</f>
        <v>0</v>
      </c>
      <c r="P68" s="1214"/>
      <c r="Q68" s="974"/>
      <c r="R68" s="1210"/>
      <c r="S68" s="51" t="s">
        <v>46</v>
      </c>
      <c r="T68" s="6">
        <f>ROUND(T66*職員設定!$P$45,0)</f>
        <v>0</v>
      </c>
      <c r="U68" s="1214"/>
      <c r="V68" s="974"/>
      <c r="W68" s="958"/>
      <c r="X68" s="629" t="s">
        <v>46</v>
      </c>
      <c r="Y68" s="6">
        <f>ROUND(Y66*職員設定!$P$45,0)</f>
        <v>0</v>
      </c>
      <c r="Z68" s="1214"/>
      <c r="AA68" s="974"/>
      <c r="AB68" s="1210"/>
      <c r="AC68" s="51" t="s">
        <v>46</v>
      </c>
      <c r="AD68" s="6">
        <f>ROUND(AD66*職員設定!$P$45,0)</f>
        <v>0</v>
      </c>
      <c r="AE68" s="1214"/>
      <c r="AF68" s="974"/>
      <c r="AG68" s="958"/>
      <c r="AH68" s="629" t="s">
        <v>46</v>
      </c>
      <c r="AI68" s="6">
        <f>ROUND(AI66*職員設定!$P$45,0)</f>
        <v>0</v>
      </c>
      <c r="AJ68" s="1214"/>
      <c r="AK68" s="974"/>
      <c r="AL68" s="1210"/>
      <c r="AM68" s="51" t="s">
        <v>46</v>
      </c>
      <c r="AN68" s="6">
        <f>ROUND(AN66*職員設定!$P$45,0)</f>
        <v>0</v>
      </c>
      <c r="AO68" s="1214"/>
      <c r="AP68" s="974"/>
      <c r="AQ68" s="958"/>
      <c r="AR68" s="629" t="s">
        <v>46</v>
      </c>
      <c r="AS68" s="6">
        <f>ROUND(AS66*職員設定!$P$45,0)</f>
        <v>0</v>
      </c>
      <c r="AT68" s="1214"/>
      <c r="AU68" s="974"/>
      <c r="AV68" s="1210"/>
      <c r="AW68" s="51" t="s">
        <v>46</v>
      </c>
      <c r="AX68" s="6">
        <f>ROUND(AX66*職員設定!$P$45,0)</f>
        <v>0</v>
      </c>
      <c r="AY68" s="1214"/>
      <c r="AZ68" s="974"/>
      <c r="BA68" s="958"/>
      <c r="BB68" s="629" t="s">
        <v>46</v>
      </c>
      <c r="BC68" s="6">
        <f>ROUND(BC66*職員設定!$P$45,0)</f>
        <v>0</v>
      </c>
      <c r="BD68" s="1214"/>
      <c r="BE68" s="974"/>
      <c r="BF68" s="1210"/>
      <c r="BG68" s="51" t="s">
        <v>46</v>
      </c>
      <c r="BH68" s="6">
        <f>ROUND(BH66*職員設定!$P$45,0)</f>
        <v>0</v>
      </c>
      <c r="BI68" s="1214"/>
      <c r="BJ68" s="974"/>
      <c r="BK68" s="958"/>
      <c r="BL68" s="735" t="s">
        <v>52</v>
      </c>
      <c r="BM68" s="28">
        <f>IF(BM67="",0,職員設定!N45)</f>
        <v>0</v>
      </c>
      <c r="BN68" s="1214"/>
      <c r="BO68" s="974"/>
      <c r="BP68" s="958"/>
      <c r="BQ68" s="735" t="s">
        <v>52</v>
      </c>
      <c r="BR68" s="28">
        <f>IF(BR67="",0,職員設定!O45)</f>
        <v>0</v>
      </c>
      <c r="BS68" s="1214"/>
      <c r="BT68" s="974"/>
      <c r="BU68" s="958"/>
      <c r="BV68" s="250" t="s">
        <v>52</v>
      </c>
      <c r="BW68" s="34"/>
      <c r="BX68" s="1214"/>
      <c r="BY68" s="974"/>
      <c r="BZ68" s="958"/>
      <c r="CA68" s="1080"/>
      <c r="CB68" s="1022"/>
      <c r="CC68" s="1238"/>
    </row>
    <row r="69" spans="1:81" s="5" customFormat="1" ht="18" customHeight="1" thickBot="1">
      <c r="A69" s="1180"/>
      <c r="B69" s="1285"/>
      <c r="C69" s="1179"/>
      <c r="D69" s="52" t="s">
        <v>89</v>
      </c>
      <c r="E69" s="19">
        <f>E67-E68</f>
        <v>0</v>
      </c>
      <c r="F69" s="1214"/>
      <c r="G69" s="975"/>
      <c r="H69" s="1273"/>
      <c r="I69" s="52" t="s">
        <v>89</v>
      </c>
      <c r="J69" s="19">
        <f>J67-J68</f>
        <v>0</v>
      </c>
      <c r="K69" s="1214"/>
      <c r="L69" s="975"/>
      <c r="M69" s="1104"/>
      <c r="N69" s="630" t="s">
        <v>89</v>
      </c>
      <c r="O69" s="19">
        <f>O67-O68</f>
        <v>0</v>
      </c>
      <c r="P69" s="1214"/>
      <c r="Q69" s="975"/>
      <c r="R69" s="1211"/>
      <c r="S69" s="52" t="s">
        <v>89</v>
      </c>
      <c r="T69" s="19">
        <f>T67-T68</f>
        <v>0</v>
      </c>
      <c r="U69" s="1214"/>
      <c r="V69" s="975"/>
      <c r="W69" s="959"/>
      <c r="X69" s="630" t="s">
        <v>89</v>
      </c>
      <c r="Y69" s="19">
        <f>Y67-Y68</f>
        <v>0</v>
      </c>
      <c r="Z69" s="1214"/>
      <c r="AA69" s="975"/>
      <c r="AB69" s="1211"/>
      <c r="AC69" s="52" t="s">
        <v>89</v>
      </c>
      <c r="AD69" s="19">
        <f>AD67-AD68</f>
        <v>0</v>
      </c>
      <c r="AE69" s="1214"/>
      <c r="AF69" s="975"/>
      <c r="AG69" s="959"/>
      <c r="AH69" s="630" t="s">
        <v>89</v>
      </c>
      <c r="AI69" s="19">
        <f>AI67-AI68</f>
        <v>0</v>
      </c>
      <c r="AJ69" s="1214"/>
      <c r="AK69" s="975"/>
      <c r="AL69" s="1211"/>
      <c r="AM69" s="52" t="s">
        <v>89</v>
      </c>
      <c r="AN69" s="19">
        <f>AN67-AN68</f>
        <v>0</v>
      </c>
      <c r="AO69" s="1214"/>
      <c r="AP69" s="975"/>
      <c r="AQ69" s="959"/>
      <c r="AR69" s="630" t="s">
        <v>89</v>
      </c>
      <c r="AS69" s="19">
        <f>AS67-AS68</f>
        <v>0</v>
      </c>
      <c r="AT69" s="1214"/>
      <c r="AU69" s="975"/>
      <c r="AV69" s="1211"/>
      <c r="AW69" s="52" t="s">
        <v>89</v>
      </c>
      <c r="AX69" s="19">
        <f>AX67-AX68</f>
        <v>0</v>
      </c>
      <c r="AY69" s="1214"/>
      <c r="AZ69" s="975"/>
      <c r="BA69" s="959"/>
      <c r="BB69" s="630" t="s">
        <v>89</v>
      </c>
      <c r="BC69" s="19">
        <f>BC67-BC68</f>
        <v>0</v>
      </c>
      <c r="BD69" s="1214"/>
      <c r="BE69" s="975"/>
      <c r="BF69" s="1211"/>
      <c r="BG69" s="52" t="s">
        <v>89</v>
      </c>
      <c r="BH69" s="19">
        <f>BH67-BH68</f>
        <v>0</v>
      </c>
      <c r="BI69" s="1214"/>
      <c r="BJ69" s="975"/>
      <c r="BK69" s="959"/>
      <c r="BL69" s="630" t="s">
        <v>204</v>
      </c>
      <c r="BM69" s="19">
        <f>BM67-BM68</f>
        <v>0</v>
      </c>
      <c r="BN69" s="1214"/>
      <c r="BO69" s="975"/>
      <c r="BP69" s="959"/>
      <c r="BQ69" s="52" t="s">
        <v>204</v>
      </c>
      <c r="BR69" s="19">
        <f>BR67-BR68</f>
        <v>0</v>
      </c>
      <c r="BS69" s="1214"/>
      <c r="BT69" s="975"/>
      <c r="BU69" s="959"/>
      <c r="BV69" s="52" t="s">
        <v>204</v>
      </c>
      <c r="BW69" s="19">
        <f>BW67-BW68</f>
        <v>0</v>
      </c>
      <c r="BX69" s="1214"/>
      <c r="BY69" s="975"/>
      <c r="BZ69" s="959"/>
      <c r="CA69" s="1081"/>
      <c r="CB69" s="1023"/>
      <c r="CC69" s="1239"/>
    </row>
    <row r="70" spans="1:81" s="5" customFormat="1" ht="18" customHeight="1">
      <c r="A70" s="1180"/>
      <c r="B70" s="1285"/>
      <c r="C70" s="1177" t="s">
        <v>42</v>
      </c>
      <c r="D70" s="44" t="s">
        <v>5</v>
      </c>
      <c r="E70" s="35"/>
      <c r="F70" s="1214"/>
      <c r="G70" s="973">
        <f>E73*F52-H70</f>
        <v>0</v>
      </c>
      <c r="H70" s="1275"/>
      <c r="I70" s="44" t="s">
        <v>5</v>
      </c>
      <c r="J70" s="35"/>
      <c r="K70" s="1214"/>
      <c r="L70" s="973">
        <f>J73*K52-M70</f>
        <v>0</v>
      </c>
      <c r="M70" s="1095"/>
      <c r="N70" s="335" t="s">
        <v>5</v>
      </c>
      <c r="O70" s="35"/>
      <c r="P70" s="1214"/>
      <c r="Q70" s="973">
        <f>O73*P52-R70</f>
        <v>0</v>
      </c>
      <c r="R70" s="1212">
        <f>ROUND(IF(O52="",0,O70*P52*(職員設定!$AC$45+R60/O52)*1.25),0)</f>
        <v>0</v>
      </c>
      <c r="S70" s="44" t="s">
        <v>5</v>
      </c>
      <c r="T70" s="35"/>
      <c r="U70" s="1214"/>
      <c r="V70" s="973">
        <f>T73*U52-W70</f>
        <v>0</v>
      </c>
      <c r="W70" s="961">
        <f>ROUND(IF(T52="",0,T70*U52*(職員設定!$AC$45+W60/T52)*1.25),0)</f>
        <v>0</v>
      </c>
      <c r="X70" s="335" t="s">
        <v>5</v>
      </c>
      <c r="Y70" s="35"/>
      <c r="Z70" s="1214"/>
      <c r="AA70" s="973">
        <f>Y73*Z52-AB70</f>
        <v>0</v>
      </c>
      <c r="AB70" s="1212">
        <f>ROUND(IF(Y52="",0,Y70*Z52*(職員設定!$AC$45+AB60/Y52)*1.25),0)</f>
        <v>0</v>
      </c>
      <c r="AC70" s="44" t="s">
        <v>5</v>
      </c>
      <c r="AD70" s="35"/>
      <c r="AE70" s="1214"/>
      <c r="AF70" s="973">
        <f>AD73*AE52-AG70</f>
        <v>0</v>
      </c>
      <c r="AG70" s="961">
        <f>ROUND(IF(AD52="",0,AD70*AE52*(職員設定!$AC$45+AG60/AD52)*1.25),0)</f>
        <v>0</v>
      </c>
      <c r="AH70" s="335" t="s">
        <v>5</v>
      </c>
      <c r="AI70" s="35"/>
      <c r="AJ70" s="1214"/>
      <c r="AK70" s="973">
        <f>AI73*AJ52-AL70</f>
        <v>0</v>
      </c>
      <c r="AL70" s="1212">
        <f>ROUND(IF(AI52="",0,AI70*AJ52*(職員設定!$AC$45+AL60/AI52)*1.25),0)</f>
        <v>0</v>
      </c>
      <c r="AM70" s="44" t="s">
        <v>5</v>
      </c>
      <c r="AN70" s="35"/>
      <c r="AO70" s="1214"/>
      <c r="AP70" s="973">
        <f>AN73*AO52-AQ70</f>
        <v>0</v>
      </c>
      <c r="AQ70" s="961">
        <f>ROUND(IF(AN52="",0,AN70*AO52*(職員設定!$AC$45+AQ60/AN52)*1.25),0)</f>
        <v>0</v>
      </c>
      <c r="AR70" s="335" t="s">
        <v>5</v>
      </c>
      <c r="AS70" s="35"/>
      <c r="AT70" s="1214"/>
      <c r="AU70" s="973">
        <f>AS73*AT52-AV70</f>
        <v>0</v>
      </c>
      <c r="AV70" s="1212">
        <f>ROUND(IF(AS52="",0,AS70*AT52*(職員設定!$AC$45+AV60/AS52)*1.25),0)</f>
        <v>0</v>
      </c>
      <c r="AW70" s="44" t="s">
        <v>5</v>
      </c>
      <c r="AX70" s="35"/>
      <c r="AY70" s="1214"/>
      <c r="AZ70" s="973">
        <f>AX73*AY52-BA70</f>
        <v>0</v>
      </c>
      <c r="BA70" s="961">
        <f>ROUND(IF(AX52="",0,AX70*AY52*(職員設定!$AC$45+BA60/AX52)*1.25),0)</f>
        <v>0</v>
      </c>
      <c r="BB70" s="335" t="s">
        <v>5</v>
      </c>
      <c r="BC70" s="35"/>
      <c r="BD70" s="1214"/>
      <c r="BE70" s="973">
        <f>BC73*BD52-BF70</f>
        <v>0</v>
      </c>
      <c r="BF70" s="1212">
        <f>ROUND(IF(BC52="",0,BC70*BD52*(職員設定!$AC$45+BF60/BC52)*1.25),0)</f>
        <v>0</v>
      </c>
      <c r="BG70" s="44" t="s">
        <v>5</v>
      </c>
      <c r="BH70" s="35"/>
      <c r="BI70" s="1214"/>
      <c r="BJ70" s="973">
        <f>BH73*BI52-BK70</f>
        <v>0</v>
      </c>
      <c r="BK70" s="961">
        <f>ROUND(IF(BH52="",0,BH70*BI52*(職員設定!$AC$45+BK60/BH52)*1.25),0)</f>
        <v>0</v>
      </c>
      <c r="BL70" s="338"/>
      <c r="BM70" s="82"/>
      <c r="BN70" s="1214"/>
      <c r="BO70" s="966"/>
      <c r="BP70" s="953"/>
      <c r="BQ70" s="75"/>
      <c r="BR70" s="82"/>
      <c r="BS70" s="1214"/>
      <c r="BT70" s="966"/>
      <c r="BU70" s="953"/>
      <c r="BV70" s="75"/>
      <c r="BW70" s="82"/>
      <c r="BX70" s="1214"/>
      <c r="BY70" s="966"/>
      <c r="BZ70" s="953"/>
      <c r="CA70" s="1003">
        <f>BJ70+BK70+BE70+BF70+AZ70+BA70+AU70+AV70+AP70+AQ70+AL70+AK70+AG70+AF70+AB70+AA70+W70+V70+R70+Q70+L70+G70</f>
        <v>0</v>
      </c>
      <c r="CB70" s="1019">
        <f t="shared" ref="CB70" si="8">M70+H70</f>
        <v>0</v>
      </c>
      <c r="CC70" s="1237">
        <f>BK70+BF70+BA70+AV70+AQ70+AL70+AG70+AB70+W70+R70</f>
        <v>0</v>
      </c>
    </row>
    <row r="71" spans="1:81" s="5" customFormat="1" ht="18" customHeight="1">
      <c r="A71" s="1180"/>
      <c r="B71" s="1285"/>
      <c r="C71" s="1178"/>
      <c r="D71" s="48" t="s">
        <v>38</v>
      </c>
      <c r="E71" s="33"/>
      <c r="F71" s="1214"/>
      <c r="G71" s="974"/>
      <c r="H71" s="1272"/>
      <c r="I71" s="48" t="s">
        <v>38</v>
      </c>
      <c r="J71" s="33"/>
      <c r="K71" s="1214"/>
      <c r="L71" s="974"/>
      <c r="M71" s="1103"/>
      <c r="N71" s="336" t="s">
        <v>38</v>
      </c>
      <c r="O71" s="33"/>
      <c r="P71" s="1214"/>
      <c r="Q71" s="974"/>
      <c r="R71" s="1210"/>
      <c r="S71" s="48" t="s">
        <v>38</v>
      </c>
      <c r="T71" s="33"/>
      <c r="U71" s="1214"/>
      <c r="V71" s="974"/>
      <c r="W71" s="958"/>
      <c r="X71" s="336" t="s">
        <v>38</v>
      </c>
      <c r="Y71" s="33"/>
      <c r="Z71" s="1214"/>
      <c r="AA71" s="974"/>
      <c r="AB71" s="1210"/>
      <c r="AC71" s="48" t="s">
        <v>38</v>
      </c>
      <c r="AD71" s="33"/>
      <c r="AE71" s="1214"/>
      <c r="AF71" s="974"/>
      <c r="AG71" s="958"/>
      <c r="AH71" s="336" t="s">
        <v>38</v>
      </c>
      <c r="AI71" s="33"/>
      <c r="AJ71" s="1214"/>
      <c r="AK71" s="974"/>
      <c r="AL71" s="1210"/>
      <c r="AM71" s="48" t="s">
        <v>38</v>
      </c>
      <c r="AN71" s="33"/>
      <c r="AO71" s="1214"/>
      <c r="AP71" s="974"/>
      <c r="AQ71" s="958"/>
      <c r="AR71" s="336" t="s">
        <v>38</v>
      </c>
      <c r="AS71" s="33"/>
      <c r="AT71" s="1214"/>
      <c r="AU71" s="974"/>
      <c r="AV71" s="1210"/>
      <c r="AW71" s="48" t="s">
        <v>38</v>
      </c>
      <c r="AX71" s="33"/>
      <c r="AY71" s="1214"/>
      <c r="AZ71" s="974"/>
      <c r="BA71" s="958"/>
      <c r="BB71" s="336" t="s">
        <v>38</v>
      </c>
      <c r="BC71" s="33"/>
      <c r="BD71" s="1214"/>
      <c r="BE71" s="974"/>
      <c r="BF71" s="1210"/>
      <c r="BG71" s="48" t="s">
        <v>38</v>
      </c>
      <c r="BH71" s="33"/>
      <c r="BI71" s="1214"/>
      <c r="BJ71" s="974"/>
      <c r="BK71" s="958"/>
      <c r="BL71" s="339"/>
      <c r="BM71" s="80"/>
      <c r="BN71" s="1214"/>
      <c r="BO71" s="967"/>
      <c r="BP71" s="954"/>
      <c r="BQ71" s="79"/>
      <c r="BR71" s="80"/>
      <c r="BS71" s="1214"/>
      <c r="BT71" s="967"/>
      <c r="BU71" s="954"/>
      <c r="BV71" s="79"/>
      <c r="BW71" s="80"/>
      <c r="BX71" s="1214"/>
      <c r="BY71" s="967"/>
      <c r="BZ71" s="954"/>
      <c r="CA71" s="1280"/>
      <c r="CB71" s="1022"/>
      <c r="CC71" s="1238"/>
    </row>
    <row r="72" spans="1:81" s="5" customFormat="1" ht="18" customHeight="1">
      <c r="A72" s="1180"/>
      <c r="B72" s="1285"/>
      <c r="C72" s="1178"/>
      <c r="D72" s="51" t="s">
        <v>6</v>
      </c>
      <c r="E72" s="6">
        <f>ROUND(IF(E52="",0,E70*職員設定!$Q$45+E70*E61/E52*1.25),0)</f>
        <v>0</v>
      </c>
      <c r="F72" s="1214"/>
      <c r="G72" s="974"/>
      <c r="H72" s="1272"/>
      <c r="I72" s="51" t="s">
        <v>6</v>
      </c>
      <c r="J72" s="6">
        <f>ROUND(IF(J52="",0,J70*職員設定!$Q$45+J70*J61/J52*1.25),0)</f>
        <v>0</v>
      </c>
      <c r="K72" s="1214"/>
      <c r="L72" s="974"/>
      <c r="M72" s="1103"/>
      <c r="N72" s="629" t="s">
        <v>6</v>
      </c>
      <c r="O72" s="6">
        <f>ROUND(IF(O52="",0,O70*職員設定!$Q$45+O70*O61/O52*1.25),0)</f>
        <v>0</v>
      </c>
      <c r="P72" s="1214"/>
      <c r="Q72" s="974"/>
      <c r="R72" s="1210"/>
      <c r="S72" s="51" t="s">
        <v>6</v>
      </c>
      <c r="T72" s="6">
        <f>ROUND(IF(T52="",0,T70*職員設定!$Q$45+T70*T61/T52*1.25),0)</f>
        <v>0</v>
      </c>
      <c r="U72" s="1214"/>
      <c r="V72" s="974"/>
      <c r="W72" s="958"/>
      <c r="X72" s="629" t="s">
        <v>6</v>
      </c>
      <c r="Y72" s="6">
        <f>ROUND(IF(Y52="",0,Y70*職員設定!$Q$45+Y70*Y61/Y52*1.25),0)</f>
        <v>0</v>
      </c>
      <c r="Z72" s="1214"/>
      <c r="AA72" s="974"/>
      <c r="AB72" s="1210"/>
      <c r="AC72" s="51" t="s">
        <v>6</v>
      </c>
      <c r="AD72" s="6">
        <f>ROUND(IF(AD52="",0,AD70*職員設定!$Q$45+AD70*AD61/AD52*1.25),0)</f>
        <v>0</v>
      </c>
      <c r="AE72" s="1214"/>
      <c r="AF72" s="974"/>
      <c r="AG72" s="958"/>
      <c r="AH72" s="629" t="s">
        <v>6</v>
      </c>
      <c r="AI72" s="6">
        <f>ROUND(IF(AI52="",0,AI70*職員設定!$Q$45+AI70*AI61/AI52*1.25),0)</f>
        <v>0</v>
      </c>
      <c r="AJ72" s="1214"/>
      <c r="AK72" s="974"/>
      <c r="AL72" s="1210"/>
      <c r="AM72" s="51" t="s">
        <v>6</v>
      </c>
      <c r="AN72" s="6">
        <f>ROUND(IF(AN52="",0,AN70*職員設定!$Q$45+AN70*AN61/AN52*1.25),0)</f>
        <v>0</v>
      </c>
      <c r="AO72" s="1214"/>
      <c r="AP72" s="974"/>
      <c r="AQ72" s="958"/>
      <c r="AR72" s="629" t="s">
        <v>6</v>
      </c>
      <c r="AS72" s="6">
        <f>ROUND(IF(AS52="",0,AS70*職員設定!$Q$45+AS70*AS61/AS52*1.25),0)</f>
        <v>0</v>
      </c>
      <c r="AT72" s="1214"/>
      <c r="AU72" s="974"/>
      <c r="AV72" s="1210"/>
      <c r="AW72" s="51" t="s">
        <v>6</v>
      </c>
      <c r="AX72" s="6">
        <f>ROUND(IF(AX52="",0,AX70*職員設定!$Q$45+AX70*AX61/AX52*1.25),0)</f>
        <v>0</v>
      </c>
      <c r="AY72" s="1214"/>
      <c r="AZ72" s="974"/>
      <c r="BA72" s="958"/>
      <c r="BB72" s="629" t="s">
        <v>6</v>
      </c>
      <c r="BC72" s="6">
        <f>ROUND(IF(BC52="",0,BC70*職員設定!$Q$45+BC70*BC61/BC52*1.25),0)</f>
        <v>0</v>
      </c>
      <c r="BD72" s="1214"/>
      <c r="BE72" s="974"/>
      <c r="BF72" s="1210"/>
      <c r="BG72" s="51" t="s">
        <v>6</v>
      </c>
      <c r="BH72" s="6">
        <f>ROUND(IF(BH52="",0,BH70*職員設定!$Q$45+BH70*BH61/BH52*1.25),0)</f>
        <v>0</v>
      </c>
      <c r="BI72" s="1214"/>
      <c r="BJ72" s="974"/>
      <c r="BK72" s="958"/>
      <c r="BL72" s="624"/>
      <c r="BM72" s="28"/>
      <c r="BN72" s="1214"/>
      <c r="BO72" s="967"/>
      <c r="BP72" s="954"/>
      <c r="BQ72" s="72"/>
      <c r="BR72" s="28"/>
      <c r="BS72" s="1214"/>
      <c r="BT72" s="967"/>
      <c r="BU72" s="954"/>
      <c r="BV72" s="72"/>
      <c r="BW72" s="28"/>
      <c r="BX72" s="1214"/>
      <c r="BY72" s="967"/>
      <c r="BZ72" s="954"/>
      <c r="CA72" s="1280"/>
      <c r="CB72" s="1022"/>
      <c r="CC72" s="1238"/>
    </row>
    <row r="73" spans="1:81" s="5" customFormat="1" ht="18" customHeight="1" thickBot="1">
      <c r="A73" s="1180"/>
      <c r="B73" s="1285"/>
      <c r="C73" s="1179"/>
      <c r="D73" s="53" t="s">
        <v>7</v>
      </c>
      <c r="E73" s="19">
        <f>E71-E72</f>
        <v>0</v>
      </c>
      <c r="F73" s="1214"/>
      <c r="G73" s="975"/>
      <c r="H73" s="1273"/>
      <c r="I73" s="53" t="s">
        <v>7</v>
      </c>
      <c r="J73" s="19">
        <f>J71-J72</f>
        <v>0</v>
      </c>
      <c r="K73" s="1214"/>
      <c r="L73" s="975"/>
      <c r="M73" s="1104"/>
      <c r="N73" s="337" t="s">
        <v>7</v>
      </c>
      <c r="O73" s="19">
        <f>O71-O72</f>
        <v>0</v>
      </c>
      <c r="P73" s="1214"/>
      <c r="Q73" s="975"/>
      <c r="R73" s="1211"/>
      <c r="S73" s="53" t="s">
        <v>7</v>
      </c>
      <c r="T73" s="19">
        <f>T71-T72</f>
        <v>0</v>
      </c>
      <c r="U73" s="1214"/>
      <c r="V73" s="975"/>
      <c r="W73" s="959"/>
      <c r="X73" s="337" t="s">
        <v>7</v>
      </c>
      <c r="Y73" s="19">
        <f>Y71-Y72</f>
        <v>0</v>
      </c>
      <c r="Z73" s="1214"/>
      <c r="AA73" s="975"/>
      <c r="AB73" s="1211"/>
      <c r="AC73" s="53" t="s">
        <v>7</v>
      </c>
      <c r="AD73" s="19">
        <f>AD71-AD72</f>
        <v>0</v>
      </c>
      <c r="AE73" s="1214"/>
      <c r="AF73" s="975"/>
      <c r="AG73" s="959"/>
      <c r="AH73" s="337" t="s">
        <v>7</v>
      </c>
      <c r="AI73" s="19">
        <f>AI71-AI72</f>
        <v>0</v>
      </c>
      <c r="AJ73" s="1214"/>
      <c r="AK73" s="975"/>
      <c r="AL73" s="1211"/>
      <c r="AM73" s="53" t="s">
        <v>7</v>
      </c>
      <c r="AN73" s="19">
        <f>AN71-AN72</f>
        <v>0</v>
      </c>
      <c r="AO73" s="1214"/>
      <c r="AP73" s="975"/>
      <c r="AQ73" s="959"/>
      <c r="AR73" s="337" t="s">
        <v>7</v>
      </c>
      <c r="AS73" s="19">
        <f>AS71-AS72</f>
        <v>0</v>
      </c>
      <c r="AT73" s="1214"/>
      <c r="AU73" s="975"/>
      <c r="AV73" s="1211"/>
      <c r="AW73" s="53" t="s">
        <v>7</v>
      </c>
      <c r="AX73" s="19">
        <f>AX71-AX72</f>
        <v>0</v>
      </c>
      <c r="AY73" s="1214"/>
      <c r="AZ73" s="975"/>
      <c r="BA73" s="959"/>
      <c r="BB73" s="337" t="s">
        <v>7</v>
      </c>
      <c r="BC73" s="19">
        <f>BC71-BC72</f>
        <v>0</v>
      </c>
      <c r="BD73" s="1214"/>
      <c r="BE73" s="975"/>
      <c r="BF73" s="1211"/>
      <c r="BG73" s="53" t="s">
        <v>7</v>
      </c>
      <c r="BH73" s="19">
        <f>BH71-BH72</f>
        <v>0</v>
      </c>
      <c r="BI73" s="1214"/>
      <c r="BJ73" s="975"/>
      <c r="BK73" s="959"/>
      <c r="BL73" s="340"/>
      <c r="BM73" s="84"/>
      <c r="BN73" s="1214"/>
      <c r="BO73" s="968"/>
      <c r="BP73" s="955"/>
      <c r="BQ73" s="85"/>
      <c r="BR73" s="84"/>
      <c r="BS73" s="1214"/>
      <c r="BT73" s="968"/>
      <c r="BU73" s="955"/>
      <c r="BV73" s="85"/>
      <c r="BW73" s="84"/>
      <c r="BX73" s="1214"/>
      <c r="BY73" s="968"/>
      <c r="BZ73" s="955"/>
      <c r="CA73" s="1281"/>
      <c r="CB73" s="1023"/>
      <c r="CC73" s="1239"/>
    </row>
    <row r="74" spans="1:81" s="5" customFormat="1" ht="18" customHeight="1">
      <c r="A74" s="1180"/>
      <c r="B74" s="1285"/>
      <c r="C74" s="1177" t="s">
        <v>40</v>
      </c>
      <c r="D74" s="44" t="s">
        <v>8</v>
      </c>
      <c r="E74" s="35"/>
      <c r="F74" s="1214"/>
      <c r="G74" s="973">
        <f>E77*F52-H74</f>
        <v>0</v>
      </c>
      <c r="H74" s="1275"/>
      <c r="I74" s="44" t="s">
        <v>8</v>
      </c>
      <c r="J74" s="35"/>
      <c r="K74" s="1214"/>
      <c r="L74" s="973">
        <f>J77*K52-M74</f>
        <v>0</v>
      </c>
      <c r="M74" s="1095"/>
      <c r="N74" s="335" t="s">
        <v>8</v>
      </c>
      <c r="O74" s="35"/>
      <c r="P74" s="1214"/>
      <c r="Q74" s="973">
        <f>O77*P52-R74</f>
        <v>0</v>
      </c>
      <c r="R74" s="1212">
        <f>ROUND(IF(O52="",0,O74*P52*(職員設定!$AC$45+R60/O52)*1.35),0)</f>
        <v>0</v>
      </c>
      <c r="S74" s="44" t="s">
        <v>8</v>
      </c>
      <c r="T74" s="35"/>
      <c r="U74" s="1214"/>
      <c r="V74" s="973">
        <f>T77*U52-W74</f>
        <v>0</v>
      </c>
      <c r="W74" s="961">
        <f>ROUND(IF(T52="",0,T74*U52*(職員設定!$AC$45+W60/T52)*1.35),0)</f>
        <v>0</v>
      </c>
      <c r="X74" s="335" t="s">
        <v>8</v>
      </c>
      <c r="Y74" s="35"/>
      <c r="Z74" s="1214"/>
      <c r="AA74" s="973">
        <f>Y77*Z52-AB74</f>
        <v>0</v>
      </c>
      <c r="AB74" s="1212">
        <f>ROUND(IF(Y52="",0,Y74*Z52*(職員設定!$AC$45+AB60/Y52)*1.35),0)</f>
        <v>0</v>
      </c>
      <c r="AC74" s="44" t="s">
        <v>8</v>
      </c>
      <c r="AD74" s="35"/>
      <c r="AE74" s="1214"/>
      <c r="AF74" s="973">
        <f>AD77*AE52-AG74</f>
        <v>0</v>
      </c>
      <c r="AG74" s="961">
        <f>ROUND(IF(AD52="",0,AD74*AE52*(職員設定!$AC$45+AG60/AD52)*1.35),0)</f>
        <v>0</v>
      </c>
      <c r="AH74" s="335" t="s">
        <v>8</v>
      </c>
      <c r="AI74" s="35"/>
      <c r="AJ74" s="1214"/>
      <c r="AK74" s="973">
        <f>AI77*AJ52-AL74</f>
        <v>0</v>
      </c>
      <c r="AL74" s="1212">
        <f>ROUND(IF(AI52="",0,AI74*AJ52*(職員設定!$AC$45+AL60/AI52)*1.35),0)</f>
        <v>0</v>
      </c>
      <c r="AM74" s="44" t="s">
        <v>8</v>
      </c>
      <c r="AN74" s="35"/>
      <c r="AO74" s="1214"/>
      <c r="AP74" s="973">
        <f>AN77*AO52-AQ74</f>
        <v>0</v>
      </c>
      <c r="AQ74" s="961">
        <f>ROUND(IF(AN52="",0,AN74*AO52*(職員設定!$AC$45+AQ60/AN52)*1.35),0)</f>
        <v>0</v>
      </c>
      <c r="AR74" s="335" t="s">
        <v>8</v>
      </c>
      <c r="AS74" s="35"/>
      <c r="AT74" s="1214"/>
      <c r="AU74" s="973">
        <f>AS77*AT52-AV74</f>
        <v>0</v>
      </c>
      <c r="AV74" s="1212">
        <f>ROUND(IF(AS52="",0,AS74*AT52*(職員設定!$AC$45+AV60/AS52)*1.35),0)</f>
        <v>0</v>
      </c>
      <c r="AW74" s="44" t="s">
        <v>8</v>
      </c>
      <c r="AX74" s="35"/>
      <c r="AY74" s="1214"/>
      <c r="AZ74" s="973">
        <f>AX77*AY52-BA74</f>
        <v>0</v>
      </c>
      <c r="BA74" s="961">
        <f>ROUND(IF(AX52="",0,AX74*AY52*(職員設定!$AC$45+BA60/AX52)*1.35),0)</f>
        <v>0</v>
      </c>
      <c r="BB74" s="335" t="s">
        <v>8</v>
      </c>
      <c r="BC74" s="35"/>
      <c r="BD74" s="1214"/>
      <c r="BE74" s="973">
        <f>BC77*BD52-BF74</f>
        <v>0</v>
      </c>
      <c r="BF74" s="1212">
        <f>ROUND(IF(BC52="",0,BC74*BD52*(職員設定!$AC$45+BF60/BC52)*1.35),0)</f>
        <v>0</v>
      </c>
      <c r="BG74" s="44" t="s">
        <v>8</v>
      </c>
      <c r="BH74" s="35"/>
      <c r="BI74" s="1214"/>
      <c r="BJ74" s="973">
        <f>BH77*BI52-BK74</f>
        <v>0</v>
      </c>
      <c r="BK74" s="961">
        <f>ROUND(IF(BH52="",0,BH74*BI52*(職員設定!$AC$45+BK60/BH52)*1.35),0)</f>
        <v>0</v>
      </c>
      <c r="BL74" s="338"/>
      <c r="BM74" s="82"/>
      <c r="BN74" s="1214"/>
      <c r="BO74" s="966"/>
      <c r="BP74" s="953"/>
      <c r="BQ74" s="75"/>
      <c r="BR74" s="82"/>
      <c r="BS74" s="1214"/>
      <c r="BT74" s="966"/>
      <c r="BU74" s="953"/>
      <c r="BV74" s="75"/>
      <c r="BW74" s="82"/>
      <c r="BX74" s="1214"/>
      <c r="BY74" s="966"/>
      <c r="BZ74" s="953"/>
      <c r="CA74" s="1003">
        <f t="shared" ref="CA74" si="9">BJ74+BK74+BE74+BF74+AZ74+BA74+AU74+AV74+AP74+AQ74+AL74+AK74+AG74+AF74+AB74+AA74+W74+V74+R74+Q74+L74+G74</f>
        <v>0</v>
      </c>
      <c r="CB74" s="1019">
        <f t="shared" ref="CB74" si="10">M74+H74</f>
        <v>0</v>
      </c>
      <c r="CC74" s="1237">
        <f>BK74+BF74+BA74+AV74+AQ74+AL74+AG74+AB74+W74+R74</f>
        <v>0</v>
      </c>
    </row>
    <row r="75" spans="1:81" s="5" customFormat="1" ht="18" customHeight="1">
      <c r="A75" s="1180"/>
      <c r="B75" s="1285"/>
      <c r="C75" s="1178"/>
      <c r="D75" s="48" t="s">
        <v>38</v>
      </c>
      <c r="E75" s="33"/>
      <c r="F75" s="1214"/>
      <c r="G75" s="974"/>
      <c r="H75" s="1272"/>
      <c r="I75" s="48" t="s">
        <v>38</v>
      </c>
      <c r="J75" s="33"/>
      <c r="K75" s="1214"/>
      <c r="L75" s="974"/>
      <c r="M75" s="1103"/>
      <c r="N75" s="336" t="s">
        <v>38</v>
      </c>
      <c r="O75" s="33"/>
      <c r="P75" s="1214"/>
      <c r="Q75" s="974"/>
      <c r="R75" s="1210"/>
      <c r="S75" s="48" t="s">
        <v>38</v>
      </c>
      <c r="T75" s="33"/>
      <c r="U75" s="1214"/>
      <c r="V75" s="974"/>
      <c r="W75" s="958"/>
      <c r="X75" s="336" t="s">
        <v>38</v>
      </c>
      <c r="Y75" s="33"/>
      <c r="Z75" s="1214"/>
      <c r="AA75" s="974"/>
      <c r="AB75" s="1210"/>
      <c r="AC75" s="48" t="s">
        <v>38</v>
      </c>
      <c r="AD75" s="33"/>
      <c r="AE75" s="1214"/>
      <c r="AF75" s="974"/>
      <c r="AG75" s="958"/>
      <c r="AH75" s="336" t="s">
        <v>38</v>
      </c>
      <c r="AI75" s="33"/>
      <c r="AJ75" s="1214"/>
      <c r="AK75" s="974"/>
      <c r="AL75" s="1210"/>
      <c r="AM75" s="48" t="s">
        <v>38</v>
      </c>
      <c r="AN75" s="33"/>
      <c r="AO75" s="1214"/>
      <c r="AP75" s="974"/>
      <c r="AQ75" s="958"/>
      <c r="AR75" s="336" t="s">
        <v>38</v>
      </c>
      <c r="AS75" s="33"/>
      <c r="AT75" s="1214"/>
      <c r="AU75" s="974"/>
      <c r="AV75" s="1210"/>
      <c r="AW75" s="48" t="s">
        <v>38</v>
      </c>
      <c r="AX75" s="33"/>
      <c r="AY75" s="1214"/>
      <c r="AZ75" s="974"/>
      <c r="BA75" s="958"/>
      <c r="BB75" s="336" t="s">
        <v>38</v>
      </c>
      <c r="BC75" s="33"/>
      <c r="BD75" s="1214"/>
      <c r="BE75" s="974"/>
      <c r="BF75" s="1210"/>
      <c r="BG75" s="48" t="s">
        <v>38</v>
      </c>
      <c r="BH75" s="33"/>
      <c r="BI75" s="1214"/>
      <c r="BJ75" s="974"/>
      <c r="BK75" s="958"/>
      <c r="BL75" s="339"/>
      <c r="BM75" s="80"/>
      <c r="BN75" s="1214"/>
      <c r="BO75" s="967"/>
      <c r="BP75" s="954"/>
      <c r="BQ75" s="79"/>
      <c r="BR75" s="80"/>
      <c r="BS75" s="1214"/>
      <c r="BT75" s="967"/>
      <c r="BU75" s="954"/>
      <c r="BV75" s="79"/>
      <c r="BW75" s="80"/>
      <c r="BX75" s="1214"/>
      <c r="BY75" s="967"/>
      <c r="BZ75" s="954"/>
      <c r="CA75" s="1080"/>
      <c r="CB75" s="1022"/>
      <c r="CC75" s="1238"/>
    </row>
    <row r="76" spans="1:81" ht="18" customHeight="1">
      <c r="A76" s="1180"/>
      <c r="B76" s="1285"/>
      <c r="C76" s="1178"/>
      <c r="D76" s="51" t="s">
        <v>9</v>
      </c>
      <c r="E76" s="6">
        <f>ROUND(IF(E52="",0,E74*職員設定!$R$45+E74*E61/E52*1.35),0)</f>
        <v>0</v>
      </c>
      <c r="F76" s="1214"/>
      <c r="G76" s="974"/>
      <c r="H76" s="1272"/>
      <c r="I76" s="51" t="s">
        <v>9</v>
      </c>
      <c r="J76" s="6">
        <f>ROUND(IF(J52="",0,J74*職員設定!$R$45+J74*J61/J52*1.35),0)</f>
        <v>0</v>
      </c>
      <c r="K76" s="1214"/>
      <c r="L76" s="974"/>
      <c r="M76" s="1103"/>
      <c r="N76" s="629" t="s">
        <v>9</v>
      </c>
      <c r="O76" s="6">
        <f>ROUND(IF(O52="",0,O74*職員設定!$R$45+O74*O61/O52*1.35),0)</f>
        <v>0</v>
      </c>
      <c r="P76" s="1214"/>
      <c r="Q76" s="974"/>
      <c r="R76" s="1210"/>
      <c r="S76" s="51" t="s">
        <v>9</v>
      </c>
      <c r="T76" s="6">
        <f>ROUND(IF(T52="",0,T74*職員設定!$R$45+T74*T61/T52*1.35),0)</f>
        <v>0</v>
      </c>
      <c r="U76" s="1214"/>
      <c r="V76" s="974"/>
      <c r="W76" s="958"/>
      <c r="X76" s="629" t="s">
        <v>9</v>
      </c>
      <c r="Y76" s="6">
        <f>ROUND(IF(Y52="",0,Y74*職員設定!$R$45+Y74*Y61/Y52*1.35),0)</f>
        <v>0</v>
      </c>
      <c r="Z76" s="1214"/>
      <c r="AA76" s="974"/>
      <c r="AB76" s="1210"/>
      <c r="AC76" s="51" t="s">
        <v>9</v>
      </c>
      <c r="AD76" s="6">
        <f>ROUND(IF(AD52="",0,AD74*職員設定!$R$45+AD74*AD61/AD52*1.35),0)</f>
        <v>0</v>
      </c>
      <c r="AE76" s="1214"/>
      <c r="AF76" s="974"/>
      <c r="AG76" s="958"/>
      <c r="AH76" s="629" t="s">
        <v>9</v>
      </c>
      <c r="AI76" s="6">
        <f>ROUND(IF(AI52="",0,AI74*職員設定!$R$45+AI74*AI61/AI52*1.35),0)</f>
        <v>0</v>
      </c>
      <c r="AJ76" s="1214"/>
      <c r="AK76" s="974"/>
      <c r="AL76" s="1210"/>
      <c r="AM76" s="51" t="s">
        <v>9</v>
      </c>
      <c r="AN76" s="6">
        <f>ROUND(IF(AN52="",0,AN74*職員設定!$R$45+AN74*AN61/AN52*1.35),0)</f>
        <v>0</v>
      </c>
      <c r="AO76" s="1214"/>
      <c r="AP76" s="974"/>
      <c r="AQ76" s="958"/>
      <c r="AR76" s="629" t="s">
        <v>9</v>
      </c>
      <c r="AS76" s="6">
        <f>ROUND(IF(AS52="",0,AS74*職員設定!$R$45+AS74*AS61/AS52*1.35),0)</f>
        <v>0</v>
      </c>
      <c r="AT76" s="1214"/>
      <c r="AU76" s="974"/>
      <c r="AV76" s="1210"/>
      <c r="AW76" s="51" t="s">
        <v>9</v>
      </c>
      <c r="AX76" s="6">
        <f>ROUND(IF(AX52="",0,AX74*職員設定!$R$45+AX74*AX61/AX52*1.35),0)</f>
        <v>0</v>
      </c>
      <c r="AY76" s="1214"/>
      <c r="AZ76" s="974"/>
      <c r="BA76" s="958"/>
      <c r="BB76" s="629" t="s">
        <v>9</v>
      </c>
      <c r="BC76" s="6">
        <f>ROUND(IF(BC52="",0,BC74*職員設定!$R$45+BC74*BC61/BC52*1.35),0)</f>
        <v>0</v>
      </c>
      <c r="BD76" s="1214"/>
      <c r="BE76" s="974"/>
      <c r="BF76" s="1210"/>
      <c r="BG76" s="51" t="s">
        <v>9</v>
      </c>
      <c r="BH76" s="6">
        <f>ROUND(IF(BH52="",0,BH74*職員設定!$R$45+BH74*BH61/BH52*1.35),0)</f>
        <v>0</v>
      </c>
      <c r="BI76" s="1214"/>
      <c r="BJ76" s="974"/>
      <c r="BK76" s="958"/>
      <c r="BL76" s="624"/>
      <c r="BM76" s="28"/>
      <c r="BN76" s="1214"/>
      <c r="BO76" s="967"/>
      <c r="BP76" s="954"/>
      <c r="BQ76" s="72"/>
      <c r="BR76" s="28"/>
      <c r="BS76" s="1214"/>
      <c r="BT76" s="967"/>
      <c r="BU76" s="954"/>
      <c r="BV76" s="72"/>
      <c r="BW76" s="28"/>
      <c r="BX76" s="1214"/>
      <c r="BY76" s="967"/>
      <c r="BZ76" s="954"/>
      <c r="CA76" s="1080"/>
      <c r="CB76" s="1022"/>
      <c r="CC76" s="1238"/>
    </row>
    <row r="77" spans="1:81" ht="18" customHeight="1" thickBot="1">
      <c r="A77" s="1180"/>
      <c r="B77" s="1285"/>
      <c r="C77" s="1179"/>
      <c r="D77" s="53" t="s">
        <v>10</v>
      </c>
      <c r="E77" s="19">
        <f>E75-E76</f>
        <v>0</v>
      </c>
      <c r="F77" s="1214"/>
      <c r="G77" s="975"/>
      <c r="H77" s="1273"/>
      <c r="I77" s="53" t="s">
        <v>10</v>
      </c>
      <c r="J77" s="19">
        <f>J75-J76</f>
        <v>0</v>
      </c>
      <c r="K77" s="1214"/>
      <c r="L77" s="975"/>
      <c r="M77" s="1104"/>
      <c r="N77" s="337" t="s">
        <v>10</v>
      </c>
      <c r="O77" s="19">
        <f>O75-O76</f>
        <v>0</v>
      </c>
      <c r="P77" s="1214"/>
      <c r="Q77" s="975"/>
      <c r="R77" s="1211"/>
      <c r="S77" s="53" t="s">
        <v>10</v>
      </c>
      <c r="T77" s="19">
        <f>T75-T76</f>
        <v>0</v>
      </c>
      <c r="U77" s="1214"/>
      <c r="V77" s="975"/>
      <c r="W77" s="959"/>
      <c r="X77" s="337" t="s">
        <v>10</v>
      </c>
      <c r="Y77" s="19">
        <f>Y75-Y76</f>
        <v>0</v>
      </c>
      <c r="Z77" s="1214"/>
      <c r="AA77" s="975"/>
      <c r="AB77" s="1211"/>
      <c r="AC77" s="53" t="s">
        <v>10</v>
      </c>
      <c r="AD77" s="19">
        <f>AD75-AD76</f>
        <v>0</v>
      </c>
      <c r="AE77" s="1214"/>
      <c r="AF77" s="975"/>
      <c r="AG77" s="959"/>
      <c r="AH77" s="337" t="s">
        <v>10</v>
      </c>
      <c r="AI77" s="19">
        <f>AI75-AI76</f>
        <v>0</v>
      </c>
      <c r="AJ77" s="1214"/>
      <c r="AK77" s="975"/>
      <c r="AL77" s="1211"/>
      <c r="AM77" s="53" t="s">
        <v>10</v>
      </c>
      <c r="AN77" s="19">
        <f>AN75-AN76</f>
        <v>0</v>
      </c>
      <c r="AO77" s="1214"/>
      <c r="AP77" s="975"/>
      <c r="AQ77" s="959"/>
      <c r="AR77" s="337" t="s">
        <v>10</v>
      </c>
      <c r="AS77" s="19">
        <f>AS75-AS76</f>
        <v>0</v>
      </c>
      <c r="AT77" s="1214"/>
      <c r="AU77" s="975"/>
      <c r="AV77" s="1211"/>
      <c r="AW77" s="53" t="s">
        <v>10</v>
      </c>
      <c r="AX77" s="19">
        <f>AX75-AX76</f>
        <v>0</v>
      </c>
      <c r="AY77" s="1214"/>
      <c r="AZ77" s="975"/>
      <c r="BA77" s="959"/>
      <c r="BB77" s="337" t="s">
        <v>10</v>
      </c>
      <c r="BC77" s="19">
        <f>BC75-BC76</f>
        <v>0</v>
      </c>
      <c r="BD77" s="1214"/>
      <c r="BE77" s="975"/>
      <c r="BF77" s="1211"/>
      <c r="BG77" s="53" t="s">
        <v>10</v>
      </c>
      <c r="BH77" s="19">
        <f>BH75-BH76</f>
        <v>0</v>
      </c>
      <c r="BI77" s="1214"/>
      <c r="BJ77" s="975"/>
      <c r="BK77" s="959"/>
      <c r="BL77" s="340"/>
      <c r="BM77" s="84"/>
      <c r="BN77" s="1214"/>
      <c r="BO77" s="968"/>
      <c r="BP77" s="955"/>
      <c r="BQ77" s="85"/>
      <c r="BR77" s="84"/>
      <c r="BS77" s="1214"/>
      <c r="BT77" s="968"/>
      <c r="BU77" s="955"/>
      <c r="BV77" s="85"/>
      <c r="BW77" s="84"/>
      <c r="BX77" s="1214"/>
      <c r="BY77" s="968"/>
      <c r="BZ77" s="955"/>
      <c r="CA77" s="1081"/>
      <c r="CB77" s="1023"/>
      <c r="CC77" s="1239"/>
    </row>
    <row r="78" spans="1:81" ht="18" customHeight="1">
      <c r="A78" s="1180"/>
      <c r="B78" s="1285"/>
      <c r="C78" s="1178" t="s">
        <v>43</v>
      </c>
      <c r="D78" s="48" t="s">
        <v>11</v>
      </c>
      <c r="E78" s="36"/>
      <c r="F78" s="1214"/>
      <c r="G78" s="974">
        <f>E81*F52-H78</f>
        <v>0</v>
      </c>
      <c r="H78" s="1275"/>
      <c r="I78" s="48" t="s">
        <v>11</v>
      </c>
      <c r="J78" s="36"/>
      <c r="K78" s="1214"/>
      <c r="L78" s="974">
        <f>J81*K52-M78</f>
        <v>0</v>
      </c>
      <c r="M78" s="1095"/>
      <c r="N78" s="336" t="s">
        <v>11</v>
      </c>
      <c r="O78" s="36"/>
      <c r="P78" s="1214"/>
      <c r="Q78" s="974">
        <f>O81*P52-R78</f>
        <v>0</v>
      </c>
      <c r="R78" s="1212">
        <f>ROUND(IF(O52="",0,O78*P52*(職員設定!$AC$45+R60/O52)*0.25),0)</f>
        <v>0</v>
      </c>
      <c r="S78" s="48" t="s">
        <v>11</v>
      </c>
      <c r="T78" s="36"/>
      <c r="U78" s="1214"/>
      <c r="V78" s="974">
        <f>T81*U52-W78</f>
        <v>0</v>
      </c>
      <c r="W78" s="961">
        <f>ROUND(IF(T52="",0,T78*U52*(職員設定!$AC$45+W60/T52)*0.25),0)</f>
        <v>0</v>
      </c>
      <c r="X78" s="336" t="s">
        <v>11</v>
      </c>
      <c r="Y78" s="36"/>
      <c r="Z78" s="1214"/>
      <c r="AA78" s="974">
        <f>Y81*Z52-AB78</f>
        <v>0</v>
      </c>
      <c r="AB78" s="1212">
        <f>ROUND(IF(Y52="",0,Y78*Z52*(職員設定!$AC$45+AB60/Y52)*0.25),0)</f>
        <v>0</v>
      </c>
      <c r="AC78" s="48" t="s">
        <v>11</v>
      </c>
      <c r="AD78" s="36"/>
      <c r="AE78" s="1214"/>
      <c r="AF78" s="974">
        <f>AD81*AE52-AG78</f>
        <v>0</v>
      </c>
      <c r="AG78" s="961">
        <f>ROUND(IF(AD52="",0,AD78*AE52*(職員設定!$AC$45+AG60/AD52)*0.25),0)</f>
        <v>0</v>
      </c>
      <c r="AH78" s="336" t="s">
        <v>11</v>
      </c>
      <c r="AI78" s="36"/>
      <c r="AJ78" s="1214"/>
      <c r="AK78" s="974">
        <f>AI81*AJ52-AL78</f>
        <v>0</v>
      </c>
      <c r="AL78" s="1212">
        <f>ROUND(IF(AI52="",0,AI78*AJ52*(職員設定!$AC$45+AL60/AI52)*0.25),0)</f>
        <v>0</v>
      </c>
      <c r="AM78" s="48" t="s">
        <v>11</v>
      </c>
      <c r="AN78" s="36"/>
      <c r="AO78" s="1214"/>
      <c r="AP78" s="974">
        <f>AN81*AO52-AQ78</f>
        <v>0</v>
      </c>
      <c r="AQ78" s="961">
        <f>ROUND(IF(AN52="",0,AN78*AO52*(職員設定!$AC$45+AQ60/AN52)*0.25),0)</f>
        <v>0</v>
      </c>
      <c r="AR78" s="336" t="s">
        <v>11</v>
      </c>
      <c r="AS78" s="36"/>
      <c r="AT78" s="1214"/>
      <c r="AU78" s="974">
        <f>AS81*AT52-AV78</f>
        <v>0</v>
      </c>
      <c r="AV78" s="1212">
        <f>ROUND(IF(AS52="",0,AS78*AT52*(職員設定!$AC$45+AV60/AS52)*0.25),0)</f>
        <v>0</v>
      </c>
      <c r="AW78" s="48" t="s">
        <v>11</v>
      </c>
      <c r="AX78" s="36"/>
      <c r="AY78" s="1214"/>
      <c r="AZ78" s="974">
        <f>AX81*AY52-BA78</f>
        <v>0</v>
      </c>
      <c r="BA78" s="961">
        <f>ROUND(IF(AX52="",0,AX78*AY52*(職員設定!$AC$45+BA60/AX52)*0.25),0)</f>
        <v>0</v>
      </c>
      <c r="BB78" s="336" t="s">
        <v>11</v>
      </c>
      <c r="BC78" s="36"/>
      <c r="BD78" s="1214"/>
      <c r="BE78" s="974">
        <f>BC81*BD52-BF78</f>
        <v>0</v>
      </c>
      <c r="BF78" s="1212">
        <f>ROUND(IF(BC52="",0,BC78*BD52*(職員設定!$AC$45+BF60/BC52)*0.25),0)</f>
        <v>0</v>
      </c>
      <c r="BG78" s="48" t="s">
        <v>11</v>
      </c>
      <c r="BH78" s="36"/>
      <c r="BI78" s="1214"/>
      <c r="BJ78" s="974">
        <f>BH81*BI52-BK78</f>
        <v>0</v>
      </c>
      <c r="BK78" s="961">
        <f>ROUND(IF(BH52="",0,BH78*BI52*(職員設定!$AC$45+BK60/BH52)*0.25),0)</f>
        <v>0</v>
      </c>
      <c r="BL78" s="339"/>
      <c r="BM78" s="86"/>
      <c r="BN78" s="1214"/>
      <c r="BO78" s="969"/>
      <c r="BP78" s="953"/>
      <c r="BQ78" s="79"/>
      <c r="BR78" s="86"/>
      <c r="BS78" s="1214"/>
      <c r="BT78" s="969"/>
      <c r="BU78" s="953"/>
      <c r="BV78" s="79"/>
      <c r="BW78" s="86"/>
      <c r="BX78" s="1214"/>
      <c r="BY78" s="969"/>
      <c r="BZ78" s="953"/>
      <c r="CA78" s="1003">
        <f t="shared" ref="CA78" si="11">BJ78+BK78+BE78+BF78+AZ78+BA78+AU78+AV78+AP78+AQ78+AL78+AK78+AG78+AF78+AB78+AA78+W78+V78+R78+Q78+L78+G78</f>
        <v>0</v>
      </c>
      <c r="CB78" s="1019">
        <f t="shared" ref="CB78" si="12">M78+H78</f>
        <v>0</v>
      </c>
      <c r="CC78" s="1238">
        <f>BK78+BF78+BA78+AV78+AQ78+AL78+AG78+AB78+W78+R78</f>
        <v>0</v>
      </c>
    </row>
    <row r="79" spans="1:81" ht="18" customHeight="1">
      <c r="A79" s="1180"/>
      <c r="B79" s="1285"/>
      <c r="C79" s="1178"/>
      <c r="D79" s="48" t="s">
        <v>38</v>
      </c>
      <c r="E79" s="33"/>
      <c r="F79" s="1214"/>
      <c r="G79" s="974"/>
      <c r="H79" s="1272"/>
      <c r="I79" s="48" t="s">
        <v>38</v>
      </c>
      <c r="J79" s="33"/>
      <c r="K79" s="1214"/>
      <c r="L79" s="974"/>
      <c r="M79" s="1103"/>
      <c r="N79" s="336" t="s">
        <v>38</v>
      </c>
      <c r="O79" s="33"/>
      <c r="P79" s="1214"/>
      <c r="Q79" s="974"/>
      <c r="R79" s="1210"/>
      <c r="S79" s="48" t="s">
        <v>38</v>
      </c>
      <c r="T79" s="33"/>
      <c r="U79" s="1214"/>
      <c r="V79" s="974"/>
      <c r="W79" s="958"/>
      <c r="X79" s="336" t="s">
        <v>38</v>
      </c>
      <c r="Y79" s="33"/>
      <c r="Z79" s="1214"/>
      <c r="AA79" s="974"/>
      <c r="AB79" s="1210"/>
      <c r="AC79" s="48" t="s">
        <v>38</v>
      </c>
      <c r="AD79" s="33"/>
      <c r="AE79" s="1214"/>
      <c r="AF79" s="974"/>
      <c r="AG79" s="958"/>
      <c r="AH79" s="336" t="s">
        <v>38</v>
      </c>
      <c r="AI79" s="33"/>
      <c r="AJ79" s="1214"/>
      <c r="AK79" s="974"/>
      <c r="AL79" s="1210"/>
      <c r="AM79" s="48" t="s">
        <v>38</v>
      </c>
      <c r="AN79" s="33"/>
      <c r="AO79" s="1214"/>
      <c r="AP79" s="974"/>
      <c r="AQ79" s="958"/>
      <c r="AR79" s="336" t="s">
        <v>38</v>
      </c>
      <c r="AS79" s="33"/>
      <c r="AT79" s="1214"/>
      <c r="AU79" s="974"/>
      <c r="AV79" s="1210"/>
      <c r="AW79" s="48" t="s">
        <v>38</v>
      </c>
      <c r="AX79" s="33"/>
      <c r="AY79" s="1214"/>
      <c r="AZ79" s="974"/>
      <c r="BA79" s="958"/>
      <c r="BB79" s="336" t="s">
        <v>38</v>
      </c>
      <c r="BC79" s="33"/>
      <c r="BD79" s="1214"/>
      <c r="BE79" s="974"/>
      <c r="BF79" s="1210"/>
      <c r="BG79" s="48" t="s">
        <v>38</v>
      </c>
      <c r="BH79" s="33"/>
      <c r="BI79" s="1214"/>
      <c r="BJ79" s="974"/>
      <c r="BK79" s="958"/>
      <c r="BL79" s="339"/>
      <c r="BM79" s="80"/>
      <c r="BN79" s="1214"/>
      <c r="BO79" s="967"/>
      <c r="BP79" s="954"/>
      <c r="BQ79" s="79"/>
      <c r="BR79" s="80"/>
      <c r="BS79" s="1214"/>
      <c r="BT79" s="967"/>
      <c r="BU79" s="954"/>
      <c r="BV79" s="79"/>
      <c r="BW79" s="80"/>
      <c r="BX79" s="1214"/>
      <c r="BY79" s="967"/>
      <c r="BZ79" s="954"/>
      <c r="CA79" s="1080"/>
      <c r="CB79" s="1022"/>
      <c r="CC79" s="1238"/>
    </row>
    <row r="80" spans="1:81" ht="18" customHeight="1">
      <c r="A80" s="1180"/>
      <c r="B80" s="1285"/>
      <c r="C80" s="1178"/>
      <c r="D80" s="51" t="s">
        <v>12</v>
      </c>
      <c r="E80" s="6">
        <f>ROUND(IF(E52="",0,E78*職員設定!$S$45+E78*E61/E52*0.25),0)</f>
        <v>0</v>
      </c>
      <c r="F80" s="1214"/>
      <c r="G80" s="974"/>
      <c r="H80" s="1272"/>
      <c r="I80" s="51" t="s">
        <v>12</v>
      </c>
      <c r="J80" s="6">
        <f>ROUND(IF(J52="",0,J78*職員設定!$S$45+J78*J61/J52*0.25),0)</f>
        <v>0</v>
      </c>
      <c r="K80" s="1214"/>
      <c r="L80" s="974"/>
      <c r="M80" s="1103"/>
      <c r="N80" s="629" t="s">
        <v>12</v>
      </c>
      <c r="O80" s="6">
        <f>ROUND(IF(O52="",0,O78*職員設定!$S$45+O78*O61/O52*0.25),0)</f>
        <v>0</v>
      </c>
      <c r="P80" s="1214"/>
      <c r="Q80" s="974"/>
      <c r="R80" s="1210"/>
      <c r="S80" s="51" t="s">
        <v>12</v>
      </c>
      <c r="T80" s="6">
        <f>ROUND(IF(T52="",0,T78*職員設定!$S$45+T78*T61/T52*0.25),0)</f>
        <v>0</v>
      </c>
      <c r="U80" s="1214"/>
      <c r="V80" s="974"/>
      <c r="W80" s="958"/>
      <c r="X80" s="629" t="s">
        <v>12</v>
      </c>
      <c r="Y80" s="6">
        <f>ROUND(IF(Y52="",0,Y78*職員設定!$S$45+Y78*Y61/Y52*0.25),0)</f>
        <v>0</v>
      </c>
      <c r="Z80" s="1214"/>
      <c r="AA80" s="974"/>
      <c r="AB80" s="1210"/>
      <c r="AC80" s="51" t="s">
        <v>12</v>
      </c>
      <c r="AD80" s="6">
        <f>ROUND(IF(AD52="",0,AD78*職員設定!$S$45+AD78*AD61/AD52*0.25),0)</f>
        <v>0</v>
      </c>
      <c r="AE80" s="1214"/>
      <c r="AF80" s="974"/>
      <c r="AG80" s="958"/>
      <c r="AH80" s="629" t="s">
        <v>12</v>
      </c>
      <c r="AI80" s="6">
        <f>ROUND(IF(AI52="",0,AI78*職員設定!$S$45+AI78*AI61/AI52*0.25),0)</f>
        <v>0</v>
      </c>
      <c r="AJ80" s="1214"/>
      <c r="AK80" s="974"/>
      <c r="AL80" s="1210"/>
      <c r="AM80" s="51" t="s">
        <v>12</v>
      </c>
      <c r="AN80" s="6">
        <f>ROUND(IF(AN52="",0,AN78*職員設定!$S$45+AN78*AN61/AN52*0.25),0)</f>
        <v>0</v>
      </c>
      <c r="AO80" s="1214"/>
      <c r="AP80" s="974"/>
      <c r="AQ80" s="958"/>
      <c r="AR80" s="629" t="s">
        <v>12</v>
      </c>
      <c r="AS80" s="6">
        <f>ROUND(IF(AS52="",0,AS78*職員設定!$S$45+AS78*AS61/AS52*0.25),0)</f>
        <v>0</v>
      </c>
      <c r="AT80" s="1214"/>
      <c r="AU80" s="974"/>
      <c r="AV80" s="1210"/>
      <c r="AW80" s="51" t="s">
        <v>12</v>
      </c>
      <c r="AX80" s="6">
        <f>ROUND(IF(AX52="",0,AX78*職員設定!$S$45+AX78*AX61/AX52*0.25),0)</f>
        <v>0</v>
      </c>
      <c r="AY80" s="1214"/>
      <c r="AZ80" s="974"/>
      <c r="BA80" s="958"/>
      <c r="BB80" s="629" t="s">
        <v>12</v>
      </c>
      <c r="BC80" s="6">
        <f>ROUND(IF(BC52="",0,BC78*職員設定!$S$45+BC78*BC61/BC52*0.25),0)</f>
        <v>0</v>
      </c>
      <c r="BD80" s="1214"/>
      <c r="BE80" s="974"/>
      <c r="BF80" s="1210"/>
      <c r="BG80" s="51" t="s">
        <v>12</v>
      </c>
      <c r="BH80" s="6">
        <f>ROUND(IF(BH52="",0,BH78*職員設定!$S$45+BH78*BH61/BH52*0.25),0)</f>
        <v>0</v>
      </c>
      <c r="BI80" s="1214"/>
      <c r="BJ80" s="974"/>
      <c r="BK80" s="958"/>
      <c r="BL80" s="624"/>
      <c r="BM80" s="28"/>
      <c r="BN80" s="1214"/>
      <c r="BO80" s="967"/>
      <c r="BP80" s="954"/>
      <c r="BQ80" s="72"/>
      <c r="BR80" s="28"/>
      <c r="BS80" s="1214"/>
      <c r="BT80" s="967"/>
      <c r="BU80" s="954"/>
      <c r="BV80" s="72"/>
      <c r="BW80" s="28"/>
      <c r="BX80" s="1214"/>
      <c r="BY80" s="967"/>
      <c r="BZ80" s="954"/>
      <c r="CA80" s="1080"/>
      <c r="CB80" s="1022"/>
      <c r="CC80" s="1238"/>
    </row>
    <row r="81" spans="1:81" ht="18" customHeight="1" thickBot="1">
      <c r="A81" s="1180"/>
      <c r="B81" s="1286"/>
      <c r="C81" s="1179"/>
      <c r="D81" s="53" t="s">
        <v>13</v>
      </c>
      <c r="E81" s="19">
        <f>E79-E80</f>
        <v>0</v>
      </c>
      <c r="F81" s="1218"/>
      <c r="G81" s="975"/>
      <c r="H81" s="1273"/>
      <c r="I81" s="53" t="s">
        <v>13</v>
      </c>
      <c r="J81" s="19">
        <f>J79-J80</f>
        <v>0</v>
      </c>
      <c r="K81" s="1218"/>
      <c r="L81" s="975"/>
      <c r="M81" s="1104"/>
      <c r="N81" s="337" t="s">
        <v>13</v>
      </c>
      <c r="O81" s="19">
        <f>O79-O80</f>
        <v>0</v>
      </c>
      <c r="P81" s="1218"/>
      <c r="Q81" s="975"/>
      <c r="R81" s="1211"/>
      <c r="S81" s="53" t="s">
        <v>13</v>
      </c>
      <c r="T81" s="19">
        <f>T79-T80</f>
        <v>0</v>
      </c>
      <c r="U81" s="1218"/>
      <c r="V81" s="975"/>
      <c r="W81" s="959"/>
      <c r="X81" s="337" t="s">
        <v>13</v>
      </c>
      <c r="Y81" s="19">
        <f>Y79-Y80</f>
        <v>0</v>
      </c>
      <c r="Z81" s="1218"/>
      <c r="AA81" s="975"/>
      <c r="AB81" s="1211"/>
      <c r="AC81" s="53" t="s">
        <v>13</v>
      </c>
      <c r="AD81" s="19">
        <f>AD79-AD80</f>
        <v>0</v>
      </c>
      <c r="AE81" s="1218"/>
      <c r="AF81" s="975"/>
      <c r="AG81" s="959"/>
      <c r="AH81" s="337" t="s">
        <v>13</v>
      </c>
      <c r="AI81" s="19">
        <f>AI79-AI80</f>
        <v>0</v>
      </c>
      <c r="AJ81" s="1218"/>
      <c r="AK81" s="975"/>
      <c r="AL81" s="1211"/>
      <c r="AM81" s="53" t="s">
        <v>13</v>
      </c>
      <c r="AN81" s="19">
        <f>AN79-AN80</f>
        <v>0</v>
      </c>
      <c r="AO81" s="1218"/>
      <c r="AP81" s="975"/>
      <c r="AQ81" s="959"/>
      <c r="AR81" s="337" t="s">
        <v>13</v>
      </c>
      <c r="AS81" s="19">
        <f>AS79-AS80</f>
        <v>0</v>
      </c>
      <c r="AT81" s="1218"/>
      <c r="AU81" s="975"/>
      <c r="AV81" s="1211"/>
      <c r="AW81" s="53" t="s">
        <v>13</v>
      </c>
      <c r="AX81" s="19">
        <f>AX79-AX80</f>
        <v>0</v>
      </c>
      <c r="AY81" s="1218"/>
      <c r="AZ81" s="975"/>
      <c r="BA81" s="959"/>
      <c r="BB81" s="337" t="s">
        <v>13</v>
      </c>
      <c r="BC81" s="19">
        <f>BC79-BC80</f>
        <v>0</v>
      </c>
      <c r="BD81" s="1218"/>
      <c r="BE81" s="975"/>
      <c r="BF81" s="1211"/>
      <c r="BG81" s="53" t="s">
        <v>13</v>
      </c>
      <c r="BH81" s="19">
        <f>BH79-BH80</f>
        <v>0</v>
      </c>
      <c r="BI81" s="1218"/>
      <c r="BJ81" s="975"/>
      <c r="BK81" s="959"/>
      <c r="BL81" s="667"/>
      <c r="BM81" s="88"/>
      <c r="BN81" s="1218"/>
      <c r="BO81" s="968"/>
      <c r="BP81" s="955"/>
      <c r="BQ81" s="87"/>
      <c r="BR81" s="88"/>
      <c r="BS81" s="1218"/>
      <c r="BT81" s="968"/>
      <c r="BU81" s="955"/>
      <c r="BV81" s="87"/>
      <c r="BW81" s="88"/>
      <c r="BX81" s="1218"/>
      <c r="BY81" s="968"/>
      <c r="BZ81" s="955"/>
      <c r="CA81" s="1081"/>
      <c r="CB81" s="1023"/>
      <c r="CC81" s="1239"/>
    </row>
    <row r="82" spans="1:81" ht="18" customHeight="1">
      <c r="A82" s="1180"/>
      <c r="B82" s="1278" t="s">
        <v>228</v>
      </c>
      <c r="C82" s="1135"/>
      <c r="D82" s="201" t="str">
        <f>IF(職員設定!$V$43="","",職員設定!$V$43)</f>
        <v>通勤手当</v>
      </c>
      <c r="E82" s="151">
        <v>1080</v>
      </c>
      <c r="F82" s="2"/>
      <c r="G82" s="299" t="s">
        <v>79</v>
      </c>
      <c r="H82" s="29" t="s">
        <v>79</v>
      </c>
      <c r="I82" s="201" t="str">
        <f>IF(職員設定!$V$43="","",職員設定!$V$43)</f>
        <v>通勤手当</v>
      </c>
      <c r="J82" s="151">
        <v>1080</v>
      </c>
      <c r="K82" s="2"/>
      <c r="L82" s="299" t="s">
        <v>79</v>
      </c>
      <c r="M82" s="60" t="s">
        <v>79</v>
      </c>
      <c r="N82" s="631" t="str">
        <f>IF(職員設定!$V$43="","",職員設定!$V$43)</f>
        <v>通勤手当</v>
      </c>
      <c r="O82" s="151">
        <v>1440</v>
      </c>
      <c r="P82" s="2"/>
      <c r="Q82" s="299" t="s">
        <v>79</v>
      </c>
      <c r="R82" s="29" t="s">
        <v>79</v>
      </c>
      <c r="S82" s="201" t="str">
        <f>IF(職員設定!$V$43="","",職員設定!$V$43)</f>
        <v>通勤手当</v>
      </c>
      <c r="T82" s="151">
        <v>1440</v>
      </c>
      <c r="U82" s="2"/>
      <c r="V82" s="299" t="s">
        <v>79</v>
      </c>
      <c r="W82" s="60" t="s">
        <v>79</v>
      </c>
      <c r="X82" s="631" t="str">
        <f>IF(職員設定!$V$43="","",職員設定!$V$43)</f>
        <v>通勤手当</v>
      </c>
      <c r="Y82" s="151">
        <v>1440</v>
      </c>
      <c r="Z82" s="2"/>
      <c r="AA82" s="299" t="s">
        <v>79</v>
      </c>
      <c r="AB82" s="29" t="s">
        <v>79</v>
      </c>
      <c r="AC82" s="201" t="str">
        <f>IF(職員設定!$V$43="","",職員設定!$V$43)</f>
        <v>通勤手当</v>
      </c>
      <c r="AD82" s="151" t="str">
        <f>IF(AD52&lt;&gt;"",職員設定!$V$45,"0")</f>
        <v>0</v>
      </c>
      <c r="AE82" s="2"/>
      <c r="AF82" s="299" t="s">
        <v>79</v>
      </c>
      <c r="AG82" s="60" t="s">
        <v>79</v>
      </c>
      <c r="AH82" s="631" t="str">
        <f>IF(職員設定!$V$43="","",職員設定!$V$43)</f>
        <v>通勤手当</v>
      </c>
      <c r="AI82" s="151" t="str">
        <f>IF(AI52&lt;&gt;"",職員設定!$V$45,"0")</f>
        <v>0</v>
      </c>
      <c r="AJ82" s="2"/>
      <c r="AK82" s="299" t="s">
        <v>79</v>
      </c>
      <c r="AL82" s="29" t="s">
        <v>79</v>
      </c>
      <c r="AM82" s="201" t="str">
        <f>IF(職員設定!$V$43="","",職員設定!$V$43)</f>
        <v>通勤手当</v>
      </c>
      <c r="AN82" s="151" t="str">
        <f>IF(AN52&lt;&gt;"",職員設定!$V$45,"0")</f>
        <v>0</v>
      </c>
      <c r="AO82" s="2"/>
      <c r="AP82" s="299" t="s">
        <v>79</v>
      </c>
      <c r="AQ82" s="60" t="s">
        <v>79</v>
      </c>
      <c r="AR82" s="631" t="str">
        <f>IF(職員設定!$V$43="","",職員設定!$V$43)</f>
        <v>通勤手当</v>
      </c>
      <c r="AS82" s="151" t="str">
        <f>IF(AS52&lt;&gt;"",職員設定!$V$45,"0")</f>
        <v>0</v>
      </c>
      <c r="AT82" s="2"/>
      <c r="AU82" s="299" t="s">
        <v>79</v>
      </c>
      <c r="AV82" s="29" t="s">
        <v>79</v>
      </c>
      <c r="AW82" s="201" t="str">
        <f>IF(職員設定!$V$43="","",職員設定!$V$43)</f>
        <v>通勤手当</v>
      </c>
      <c r="AX82" s="151" t="str">
        <f>IF(AX52&lt;&gt;"",職員設定!$V$45,"0")</f>
        <v>0</v>
      </c>
      <c r="AY82" s="2"/>
      <c r="AZ82" s="299" t="s">
        <v>79</v>
      </c>
      <c r="BA82" s="60" t="s">
        <v>79</v>
      </c>
      <c r="BB82" s="631" t="str">
        <f>IF(職員設定!$V$43="","",職員設定!$V$43)</f>
        <v>通勤手当</v>
      </c>
      <c r="BC82" s="151" t="str">
        <f>IF(BC52&lt;&gt;"",職員設定!$V$45,"0")</f>
        <v>0</v>
      </c>
      <c r="BD82" s="2"/>
      <c r="BE82" s="299" t="s">
        <v>79</v>
      </c>
      <c r="BF82" s="29" t="s">
        <v>79</v>
      </c>
      <c r="BG82" s="201" t="str">
        <f>IF(職員設定!$V$43="","",職員設定!$V$43)</f>
        <v>通勤手当</v>
      </c>
      <c r="BH82" s="151" t="str">
        <f>IF(BH52&lt;&gt;"",職員設定!$V$45,"0")</f>
        <v>0</v>
      </c>
      <c r="BI82" s="2"/>
      <c r="BJ82" s="299" t="s">
        <v>79</v>
      </c>
      <c r="BK82" s="60" t="s">
        <v>79</v>
      </c>
      <c r="BL82" s="668"/>
      <c r="BM82" s="90"/>
      <c r="BN82" s="2"/>
      <c r="BO82" s="299" t="s">
        <v>79</v>
      </c>
      <c r="BP82" s="299" t="s">
        <v>79</v>
      </c>
      <c r="BQ82" s="89"/>
      <c r="BR82" s="90"/>
      <c r="BS82" s="2"/>
      <c r="BT82" s="299" t="s">
        <v>79</v>
      </c>
      <c r="BU82" s="299" t="s">
        <v>79</v>
      </c>
      <c r="BV82" s="89"/>
      <c r="BW82" s="90"/>
      <c r="BX82" s="2"/>
      <c r="BY82" s="299" t="s">
        <v>79</v>
      </c>
      <c r="BZ82" s="299" t="s">
        <v>79</v>
      </c>
      <c r="CA82" s="482" t="s">
        <v>116</v>
      </c>
      <c r="CB82" s="300" t="s">
        <v>116</v>
      </c>
      <c r="CC82" s="371" t="s">
        <v>121</v>
      </c>
    </row>
    <row r="83" spans="1:81" ht="18" customHeight="1">
      <c r="A83" s="1180"/>
      <c r="B83" s="1134"/>
      <c r="C83" s="1135"/>
      <c r="D83" s="200" t="str">
        <f>IF(職員設定!$W$43="","",職員設定!$W$43)</f>
        <v>課税通勤手当</v>
      </c>
      <c r="E83" s="151">
        <f>IF(E52&lt;&gt;"",職員設定!$W$45,"0")</f>
        <v>0</v>
      </c>
      <c r="F83" s="2"/>
      <c r="G83" s="999">
        <f>SUM(G52:G81)</f>
        <v>900</v>
      </c>
      <c r="H83" s="1305">
        <f>SUM(H52:H81)</f>
        <v>540</v>
      </c>
      <c r="I83" s="200" t="str">
        <f>IF(職員設定!$W$43="","",職員設定!$W$43)</f>
        <v>課税通勤手当</v>
      </c>
      <c r="J83" s="151">
        <f>IF(J52&lt;&gt;"",職員設定!$W$45,"0")</f>
        <v>0</v>
      </c>
      <c r="K83" s="2"/>
      <c r="L83" s="999">
        <f>SUM(L52:L81)</f>
        <v>650</v>
      </c>
      <c r="M83" s="1102">
        <f>SUM(M52:M81)</f>
        <v>390</v>
      </c>
      <c r="N83" s="632" t="str">
        <f>IF(職員設定!$W$43="","",職員設定!$W$43)</f>
        <v>課税通勤手当</v>
      </c>
      <c r="O83" s="151">
        <f>IF(O52&lt;&gt;"",職員設定!$W$45,"0")</f>
        <v>0</v>
      </c>
      <c r="P83" s="2"/>
      <c r="Q83" s="999">
        <f>SUM(Q52:Q81)</f>
        <v>1433</v>
      </c>
      <c r="R83" s="1213">
        <f>SUM(R52:R81)</f>
        <v>857</v>
      </c>
      <c r="S83" s="200" t="str">
        <f>IF(職員設定!$W$43="","",職員設定!$W$43)</f>
        <v>課税通勤手当</v>
      </c>
      <c r="T83" s="151">
        <f>IF(T52&lt;&gt;"",職員設定!$W$45,"0")</f>
        <v>0</v>
      </c>
      <c r="U83" s="2"/>
      <c r="V83" s="999">
        <f>SUM(V52:V81)</f>
        <v>800</v>
      </c>
      <c r="W83" s="992">
        <f>SUM(W52:W81)</f>
        <v>480</v>
      </c>
      <c r="X83" s="632" t="str">
        <f>IF(職員設定!$W$43="","",職員設定!$W$43)</f>
        <v>課税通勤手当</v>
      </c>
      <c r="Y83" s="151">
        <f>IF(Y52&lt;&gt;"",職員設定!$W$45,"0")</f>
        <v>0</v>
      </c>
      <c r="Z83" s="2"/>
      <c r="AA83" s="999">
        <f>SUM(AA52:AA81)</f>
        <v>1164</v>
      </c>
      <c r="AB83" s="1213">
        <f>SUM(AB52:AB81)</f>
        <v>500</v>
      </c>
      <c r="AC83" s="200" t="str">
        <f>IF(職員設定!$W$43="","",職員設定!$W$43)</f>
        <v>課税通勤手当</v>
      </c>
      <c r="AD83" s="151" t="str">
        <f>IF(AD52&lt;&gt;"",職員設定!$W$45,"0")</f>
        <v>0</v>
      </c>
      <c r="AE83" s="2"/>
      <c r="AF83" s="999">
        <f>SUM(AF52:AF81)</f>
        <v>0</v>
      </c>
      <c r="AG83" s="992">
        <f>SUM(AG52:AG81)</f>
        <v>0</v>
      </c>
      <c r="AH83" s="632" t="str">
        <f>IF(職員設定!$W$43="","",職員設定!$W$43)</f>
        <v>課税通勤手当</v>
      </c>
      <c r="AI83" s="151" t="str">
        <f>IF(AI52&lt;&gt;"",職員設定!$W$45,"0")</f>
        <v>0</v>
      </c>
      <c r="AJ83" s="2"/>
      <c r="AK83" s="999">
        <f>SUM(AK52:AK81)</f>
        <v>0</v>
      </c>
      <c r="AL83" s="1213">
        <f>SUM(AL52:AL81)</f>
        <v>0</v>
      </c>
      <c r="AM83" s="200" t="str">
        <f>IF(職員設定!$W$43="","",職員設定!$W$43)</f>
        <v>課税通勤手当</v>
      </c>
      <c r="AN83" s="151" t="str">
        <f>IF(AN52&lt;&gt;"",職員設定!$W$45,"0")</f>
        <v>0</v>
      </c>
      <c r="AO83" s="2"/>
      <c r="AP83" s="999">
        <f>SUM(AP52:AP81)</f>
        <v>0</v>
      </c>
      <c r="AQ83" s="992">
        <f>SUM(AQ52:AQ81)</f>
        <v>0</v>
      </c>
      <c r="AR83" s="632" t="str">
        <f>IF(職員設定!$W$43="","",職員設定!$W$43)</f>
        <v>課税通勤手当</v>
      </c>
      <c r="AS83" s="151" t="str">
        <f>IF(AS52&lt;&gt;"",職員設定!$W$45,"0")</f>
        <v>0</v>
      </c>
      <c r="AT83" s="2"/>
      <c r="AU83" s="999">
        <f>SUM(AU52:AU81)</f>
        <v>0</v>
      </c>
      <c r="AV83" s="1213">
        <f>SUM(AV52:AV81)</f>
        <v>0</v>
      </c>
      <c r="AW83" s="200" t="str">
        <f>IF(職員設定!$W$43="","",職員設定!$W$43)</f>
        <v>課税通勤手当</v>
      </c>
      <c r="AX83" s="151" t="str">
        <f>IF(AX52&lt;&gt;"",職員設定!$W$45,"0")</f>
        <v>0</v>
      </c>
      <c r="AY83" s="2"/>
      <c r="AZ83" s="999">
        <f>SUM(AZ52:AZ81)</f>
        <v>0</v>
      </c>
      <c r="BA83" s="992">
        <f>SUM(BA52:BA81)</f>
        <v>0</v>
      </c>
      <c r="BB83" s="632" t="str">
        <f>IF(職員設定!$W$43="","",職員設定!$W$43)</f>
        <v>課税通勤手当</v>
      </c>
      <c r="BC83" s="151" t="str">
        <f>IF(BC52&lt;&gt;"",職員設定!$W$45,"0")</f>
        <v>0</v>
      </c>
      <c r="BD83" s="2"/>
      <c r="BE83" s="999">
        <f>SUM(BE52:BE81)</f>
        <v>0</v>
      </c>
      <c r="BF83" s="1213">
        <f>SUM(BF52:BF81)</f>
        <v>0</v>
      </c>
      <c r="BG83" s="200" t="str">
        <f>IF(職員設定!$W$43="","",職員設定!$W$43)</f>
        <v>課税通勤手当</v>
      </c>
      <c r="BH83" s="151" t="str">
        <f>IF(BH52&lt;&gt;"",職員設定!$W$45,"0")</f>
        <v>0</v>
      </c>
      <c r="BI83" s="2"/>
      <c r="BJ83" s="999">
        <f>SUM(BJ52:BJ81)</f>
        <v>0</v>
      </c>
      <c r="BK83" s="992">
        <f>SUM(BK52:BK81)</f>
        <v>0</v>
      </c>
      <c r="BL83" s="669"/>
      <c r="BM83" s="92"/>
      <c r="BN83" s="2"/>
      <c r="BO83" s="999">
        <f>SUM(BO52:BO81)</f>
        <v>0</v>
      </c>
      <c r="BP83" s="1255">
        <f>SUM(BP52:BP81)</f>
        <v>0</v>
      </c>
      <c r="BQ83" s="91"/>
      <c r="BR83" s="92"/>
      <c r="BS83" s="2"/>
      <c r="BT83" s="999">
        <f>SUM(BT52:BT81)</f>
        <v>0</v>
      </c>
      <c r="BU83" s="1255">
        <f>SUM(BU52:BU81)</f>
        <v>0</v>
      </c>
      <c r="BV83" s="91"/>
      <c r="BW83" s="92"/>
      <c r="BX83" s="2"/>
      <c r="BY83" s="999">
        <f>SUM(BY52:BY81)</f>
        <v>0</v>
      </c>
      <c r="BZ83" s="1255">
        <f>SUM(BZ52:BZ81)</f>
        <v>0</v>
      </c>
      <c r="CA83" s="1089">
        <f>SUM(CA52:CA77)-CA78</f>
        <v>6784</v>
      </c>
      <c r="CB83" s="1088">
        <f>SUM(CB52:CB81)</f>
        <v>930</v>
      </c>
      <c r="CC83" s="1230" t="str">
        <f>IF(BZ83+BU83+BP83+BK83+BF83+BA83+AV83+AQ83+AL83+AG83+AB83+W83+R83+CB94+CC94-CC95-CB95=0,"〇",BZ83+BU83+BP83+BK83+BF83+BA83+AV83+AQ83+AL83+AG83+AB83+W83+R83+CB94+CC94-CC95-CB95)</f>
        <v>〇</v>
      </c>
    </row>
    <row r="84" spans="1:81" ht="18" customHeight="1">
      <c r="A84" s="1180"/>
      <c r="B84" s="1134"/>
      <c r="C84" s="1135"/>
      <c r="D84" s="62" t="str">
        <f>IF(職員設定!$X$43="","",職員設定!$X$43)</f>
        <v>その他</v>
      </c>
      <c r="E84" s="152">
        <f>IF(E52&lt;&gt;"",職員設定!$X$45,"0")</f>
        <v>0</v>
      </c>
      <c r="F84" s="2"/>
      <c r="G84" s="974"/>
      <c r="H84" s="1271"/>
      <c r="I84" s="62" t="str">
        <f>IF(職員設定!$X$43="","",職員設定!$X$43)</f>
        <v>その他</v>
      </c>
      <c r="J84" s="152">
        <f>IF(J52&lt;&gt;"",職員設定!$X$45,"0")</f>
        <v>0</v>
      </c>
      <c r="K84" s="2"/>
      <c r="L84" s="974"/>
      <c r="M84" s="1096"/>
      <c r="N84" s="633" t="str">
        <f>IF(職員設定!$X$43="","",職員設定!$X$43)</f>
        <v>その他</v>
      </c>
      <c r="O84" s="152">
        <v>3256</v>
      </c>
      <c r="P84" s="2"/>
      <c r="Q84" s="974"/>
      <c r="R84" s="1204"/>
      <c r="S84" s="62" t="str">
        <f>IF(職員設定!$X$43="","",職員設定!$X$43)</f>
        <v>その他</v>
      </c>
      <c r="T84" s="152">
        <f>IF(T52&lt;&gt;"",職員設定!$X$45,"0")</f>
        <v>0</v>
      </c>
      <c r="U84" s="2"/>
      <c r="V84" s="974"/>
      <c r="W84" s="971"/>
      <c r="X84" s="633" t="str">
        <f>IF(職員設定!$X$43="","",職員設定!$X$43)</f>
        <v>その他</v>
      </c>
      <c r="Y84" s="152">
        <f>IF(Y52&lt;&gt;"",職員設定!$X$45,"0")</f>
        <v>0</v>
      </c>
      <c r="Z84" s="2"/>
      <c r="AA84" s="974"/>
      <c r="AB84" s="1204"/>
      <c r="AC84" s="62" t="str">
        <f>IF(職員設定!$X$43="","",職員設定!$X$43)</f>
        <v>その他</v>
      </c>
      <c r="AD84" s="152" t="str">
        <f>IF(AD52&lt;&gt;"",職員設定!$X$45,"0")</f>
        <v>0</v>
      </c>
      <c r="AE84" s="2"/>
      <c r="AF84" s="974"/>
      <c r="AG84" s="971"/>
      <c r="AH84" s="633" t="str">
        <f>IF(職員設定!$X$43="","",職員設定!$X$43)</f>
        <v>その他</v>
      </c>
      <c r="AI84" s="152" t="str">
        <f>IF(AI52&lt;&gt;"",職員設定!$X$45,"0")</f>
        <v>0</v>
      </c>
      <c r="AJ84" s="2"/>
      <c r="AK84" s="974"/>
      <c r="AL84" s="1204"/>
      <c r="AM84" s="62" t="str">
        <f>IF(職員設定!$X$43="","",職員設定!$X$43)</f>
        <v>その他</v>
      </c>
      <c r="AN84" s="152" t="str">
        <f>IF(AN52&lt;&gt;"",職員設定!$X$45,"0")</f>
        <v>0</v>
      </c>
      <c r="AO84" s="2"/>
      <c r="AP84" s="974"/>
      <c r="AQ84" s="971"/>
      <c r="AR84" s="633" t="str">
        <f>IF(職員設定!$X$43="","",職員設定!$X$43)</f>
        <v>その他</v>
      </c>
      <c r="AS84" s="152" t="str">
        <f>IF(AS52&lt;&gt;"",職員設定!$X$45,"0")</f>
        <v>0</v>
      </c>
      <c r="AT84" s="2"/>
      <c r="AU84" s="974"/>
      <c r="AV84" s="1204"/>
      <c r="AW84" s="62" t="str">
        <f>IF(職員設定!$X$43="","",職員設定!$X$43)</f>
        <v>その他</v>
      </c>
      <c r="AX84" s="152" t="str">
        <f>IF(AX52&lt;&gt;"",職員設定!$X$45,"0")</f>
        <v>0</v>
      </c>
      <c r="AY84" s="2"/>
      <c r="AZ84" s="974"/>
      <c r="BA84" s="971"/>
      <c r="BB84" s="633" t="str">
        <f>IF(職員設定!$X$43="","",職員設定!$X$43)</f>
        <v>その他</v>
      </c>
      <c r="BC84" s="152" t="str">
        <f>IF(BC52&lt;&gt;"",職員設定!$X$45,"0")</f>
        <v>0</v>
      </c>
      <c r="BD84" s="2"/>
      <c r="BE84" s="974"/>
      <c r="BF84" s="1204"/>
      <c r="BG84" s="62" t="str">
        <f>IF(職員設定!$X$43="","",職員設定!$X$43)</f>
        <v>その他</v>
      </c>
      <c r="BH84" s="152" t="str">
        <f>IF(BH52&lt;&gt;"",職員設定!$X$45,"0")</f>
        <v>0</v>
      </c>
      <c r="BI84" s="2"/>
      <c r="BJ84" s="974"/>
      <c r="BK84" s="971"/>
      <c r="BL84" s="670"/>
      <c r="BM84" s="26"/>
      <c r="BN84" s="2"/>
      <c r="BO84" s="974"/>
      <c r="BP84" s="1256"/>
      <c r="BQ84" s="93"/>
      <c r="BR84" s="26"/>
      <c r="BS84" s="2"/>
      <c r="BT84" s="974"/>
      <c r="BU84" s="1256"/>
      <c r="BV84" s="93"/>
      <c r="BW84" s="26"/>
      <c r="BX84" s="2"/>
      <c r="BY84" s="974"/>
      <c r="BZ84" s="1256"/>
      <c r="CA84" s="1004"/>
      <c r="CB84" s="1020"/>
      <c r="CC84" s="1231"/>
    </row>
    <row r="85" spans="1:81" ht="18" customHeight="1" thickBot="1">
      <c r="A85" s="1180"/>
      <c r="B85" s="1136"/>
      <c r="C85" s="1137"/>
      <c r="D85" s="63" t="str">
        <f>IF(職員設定!$Y$43="","",職員設定!$Y$43)</f>
        <v/>
      </c>
      <c r="E85" s="153">
        <f>IF(E52&lt;&gt;"",職員設定!$Y$45,"0")</f>
        <v>0</v>
      </c>
      <c r="F85" s="2"/>
      <c r="G85" s="975"/>
      <c r="H85" s="1306"/>
      <c r="I85" s="63" t="str">
        <f>IF(職員設定!$Y$43="","",職員設定!$Y$43)</f>
        <v/>
      </c>
      <c r="J85" s="153">
        <f>IF(J52&lt;&gt;"",職員設定!$Y$45,"0")</f>
        <v>0</v>
      </c>
      <c r="K85" s="2"/>
      <c r="L85" s="975"/>
      <c r="M85" s="1097"/>
      <c r="N85" s="634" t="str">
        <f>IF(職員設定!$Y$43="","",職員設定!$Y$43)</f>
        <v/>
      </c>
      <c r="O85" s="153">
        <f>IF(O52&lt;&gt;"",職員設定!$Y$45,"0")</f>
        <v>0</v>
      </c>
      <c r="P85" s="2"/>
      <c r="Q85" s="975"/>
      <c r="R85" s="1205"/>
      <c r="S85" s="63" t="str">
        <f>IF(職員設定!$Y$43="","",職員設定!$Y$43)</f>
        <v/>
      </c>
      <c r="T85" s="153">
        <f>IF(T52&lt;&gt;"",職員設定!$Y$45,"0")</f>
        <v>0</v>
      </c>
      <c r="U85" s="2"/>
      <c r="V85" s="975"/>
      <c r="W85" s="972"/>
      <c r="X85" s="634" t="str">
        <f>IF(職員設定!$Y$43="","",職員設定!$Y$43)</f>
        <v/>
      </c>
      <c r="Y85" s="153">
        <f>IF(Y52&lt;&gt;"",職員設定!$Y$45,"0")</f>
        <v>0</v>
      </c>
      <c r="Z85" s="2"/>
      <c r="AA85" s="975"/>
      <c r="AB85" s="1205"/>
      <c r="AC85" s="63" t="str">
        <f>IF(職員設定!$Y$43="","",職員設定!$Y$43)</f>
        <v/>
      </c>
      <c r="AD85" s="153" t="str">
        <f>IF(AD52&lt;&gt;"",職員設定!$Y$45,"0")</f>
        <v>0</v>
      </c>
      <c r="AE85" s="2"/>
      <c r="AF85" s="975"/>
      <c r="AG85" s="972"/>
      <c r="AH85" s="634" t="str">
        <f>IF(職員設定!$Y$43="","",職員設定!$Y$43)</f>
        <v/>
      </c>
      <c r="AI85" s="153" t="str">
        <f>IF(AI52&lt;&gt;"",職員設定!$Y$45,"0")</f>
        <v>0</v>
      </c>
      <c r="AJ85" s="2"/>
      <c r="AK85" s="975"/>
      <c r="AL85" s="1205"/>
      <c r="AM85" s="63" t="str">
        <f>IF(職員設定!$Y$43="","",職員設定!$Y$43)</f>
        <v/>
      </c>
      <c r="AN85" s="153" t="str">
        <f>IF(AN52&lt;&gt;"",職員設定!$Y$45,"0")</f>
        <v>0</v>
      </c>
      <c r="AO85" s="2"/>
      <c r="AP85" s="975"/>
      <c r="AQ85" s="972"/>
      <c r="AR85" s="634" t="str">
        <f>IF(職員設定!$Y$43="","",職員設定!$Y$43)</f>
        <v/>
      </c>
      <c r="AS85" s="153" t="str">
        <f>IF(AS52&lt;&gt;"",職員設定!$Y$45,"0")</f>
        <v>0</v>
      </c>
      <c r="AT85" s="2"/>
      <c r="AU85" s="975"/>
      <c r="AV85" s="1205"/>
      <c r="AW85" s="63" t="str">
        <f>IF(職員設定!$Y$43="","",職員設定!$Y$43)</f>
        <v/>
      </c>
      <c r="AX85" s="153" t="str">
        <f>IF(AX52&lt;&gt;"",職員設定!$Y$45,"0")</f>
        <v>0</v>
      </c>
      <c r="AY85" s="2"/>
      <c r="AZ85" s="975"/>
      <c r="BA85" s="972"/>
      <c r="BB85" s="634" t="str">
        <f>IF(職員設定!$Y$43="","",職員設定!$Y$43)</f>
        <v/>
      </c>
      <c r="BC85" s="153" t="str">
        <f>IF(BC52&lt;&gt;"",職員設定!$Y$45,"0")</f>
        <v>0</v>
      </c>
      <c r="BD85" s="2"/>
      <c r="BE85" s="975"/>
      <c r="BF85" s="1205"/>
      <c r="BG85" s="63" t="str">
        <f>IF(職員設定!$Y$43="","",職員設定!$Y$43)</f>
        <v/>
      </c>
      <c r="BH85" s="153" t="str">
        <f>IF(BH52&lt;&gt;"",職員設定!$Y$45,"0")</f>
        <v>0</v>
      </c>
      <c r="BI85" s="2"/>
      <c r="BJ85" s="975"/>
      <c r="BK85" s="972"/>
      <c r="BL85" s="671"/>
      <c r="BM85" s="84"/>
      <c r="BN85" s="2"/>
      <c r="BO85" s="975"/>
      <c r="BP85" s="1257"/>
      <c r="BQ85" s="94"/>
      <c r="BR85" s="84"/>
      <c r="BS85" s="2"/>
      <c r="BT85" s="975"/>
      <c r="BU85" s="1257"/>
      <c r="BV85" s="94"/>
      <c r="BW85" s="84"/>
      <c r="BX85" s="2"/>
      <c r="BY85" s="975"/>
      <c r="BZ85" s="1257"/>
      <c r="CA85" s="1005"/>
      <c r="CB85" s="1021"/>
      <c r="CC85" s="1232"/>
    </row>
    <row r="86" spans="1:81" ht="18" customHeight="1">
      <c r="A86" s="1180"/>
      <c r="B86" s="1276"/>
      <c r="C86" s="1277"/>
      <c r="D86" s="64" t="s">
        <v>15</v>
      </c>
      <c r="E86" s="8">
        <f>E85+E84+E83+E82+E80+E76+E72+E68+E64+E61+E58+E54</f>
        <v>17280</v>
      </c>
      <c r="F86" s="963" t="str">
        <f>IF(E87=F87,"〇","×")</f>
        <v>〇</v>
      </c>
      <c r="G86" s="964"/>
      <c r="H86" s="1098"/>
      <c r="I86" s="64" t="s">
        <v>15</v>
      </c>
      <c r="J86" s="516">
        <f>J85+J84+J83+J82+J80+J76+J72+J68+J64+J61+J58+J54</f>
        <v>12780</v>
      </c>
      <c r="K86" s="963" t="str">
        <f>IF(J87=K87,"〇","×")</f>
        <v>〇</v>
      </c>
      <c r="L86" s="964"/>
      <c r="M86" s="965"/>
      <c r="N86" s="635" t="s">
        <v>15</v>
      </c>
      <c r="O86" s="8">
        <f>O85+O84+O83+O82+O80+O76+O72+O68+O64+O61+O58+O54</f>
        <v>30418</v>
      </c>
      <c r="P86" s="963" t="str">
        <f>IF(O87=P87,"〇","×")</f>
        <v>〇</v>
      </c>
      <c r="Q86" s="964"/>
      <c r="R86" s="1098"/>
      <c r="S86" s="64" t="s">
        <v>15</v>
      </c>
      <c r="T86" s="8">
        <f>T85+T84+T83+T82+T80+T76+T72+T68+T64+T61+T58+T54</f>
        <v>15840</v>
      </c>
      <c r="U86" s="963" t="str">
        <f>IF(T87=U87,"〇","×")</f>
        <v>〇</v>
      </c>
      <c r="V86" s="964"/>
      <c r="W86" s="965"/>
      <c r="X86" s="635" t="s">
        <v>15</v>
      </c>
      <c r="Y86" s="516">
        <f>Y85+Y84+Y83+Y82+Y80+Y76+Y72+Y68+Y64+Y61+Y58+Y54</f>
        <v>16443</v>
      </c>
      <c r="Z86" s="963" t="str">
        <f>IF(Y87=Z87,"〇","×")</f>
        <v>〇</v>
      </c>
      <c r="AA86" s="964"/>
      <c r="AB86" s="1098"/>
      <c r="AC86" s="64" t="s">
        <v>15</v>
      </c>
      <c r="AD86" s="516">
        <f>AD85+AD84+AD83+AD82+AD80+AD76+AD72+AD68+AD64+AD61+AD58+AD54</f>
        <v>0</v>
      </c>
      <c r="AE86" s="963" t="str">
        <f>IF(AD87=AE87,"〇","×")</f>
        <v>〇</v>
      </c>
      <c r="AF86" s="964"/>
      <c r="AG86" s="965"/>
      <c r="AH86" s="635" t="s">
        <v>15</v>
      </c>
      <c r="AI86" s="516">
        <f>AI85+AI84+AI83+AI82+AI80+AI76+AI72+AI68+AI64+AI61+AI58+AI54</f>
        <v>0</v>
      </c>
      <c r="AJ86" s="963" t="str">
        <f>IF(AI87=AJ87,"〇","×")</f>
        <v>〇</v>
      </c>
      <c r="AK86" s="964"/>
      <c r="AL86" s="1098"/>
      <c r="AM86" s="64" t="s">
        <v>15</v>
      </c>
      <c r="AN86" s="516">
        <f>AN85+AN84+AN83+AN82+AN80+AN76+AN72+AN68+AN64+AN61+AN58+AN54</f>
        <v>0</v>
      </c>
      <c r="AO86" s="963" t="str">
        <f>IF(AN87=AO87,"〇","×")</f>
        <v>〇</v>
      </c>
      <c r="AP86" s="964"/>
      <c r="AQ86" s="965"/>
      <c r="AR86" s="635" t="s">
        <v>15</v>
      </c>
      <c r="AS86" s="516">
        <f>AS85+AS84+AS83+AS82+AS80+AS76+AS72+AS68+AS64+AS61+AS58+AS54</f>
        <v>0</v>
      </c>
      <c r="AT86" s="963" t="str">
        <f>IF(AS87=AT87,"〇","×")</f>
        <v>〇</v>
      </c>
      <c r="AU86" s="964"/>
      <c r="AV86" s="1098"/>
      <c r="AW86" s="64" t="s">
        <v>15</v>
      </c>
      <c r="AX86" s="516">
        <f>AX85+AX84+AX83+AX82+AX80+AX76+AX72+AX68+AX64+AX61+AX58+AX54</f>
        <v>0</v>
      </c>
      <c r="AY86" s="963" t="str">
        <f>IF(AX87=AY87,"〇","×")</f>
        <v>〇</v>
      </c>
      <c r="AZ86" s="964"/>
      <c r="BA86" s="965"/>
      <c r="BB86" s="635" t="s">
        <v>15</v>
      </c>
      <c r="BC86" s="516">
        <f>BC85+BC84+BC83+BC82+BC80+BC76+BC72+BC68+BC64+BC61+BC58+BC54</f>
        <v>0</v>
      </c>
      <c r="BD86" s="963" t="str">
        <f>IF(BC87=BD87,"〇","×")</f>
        <v>〇</v>
      </c>
      <c r="BE86" s="964"/>
      <c r="BF86" s="1098"/>
      <c r="BG86" s="64" t="s">
        <v>15</v>
      </c>
      <c r="BH86" s="516">
        <f>BH85+BH84+BH83+BH82+BH80+BH76+BH72+BH68+BH64+BH61+BH58+BH54</f>
        <v>0</v>
      </c>
      <c r="BI86" s="963" t="str">
        <f>IF(BH87=BI87,"〇","×")</f>
        <v>〇</v>
      </c>
      <c r="BJ86" s="964"/>
      <c r="BK86" s="965"/>
      <c r="BL86" s="635" t="s">
        <v>15</v>
      </c>
      <c r="BM86" s="8">
        <f>BM68</f>
        <v>0</v>
      </c>
      <c r="BN86" s="963" t="str">
        <f>IF(BM87=BN87,"〇","×")</f>
        <v>〇</v>
      </c>
      <c r="BO86" s="964"/>
      <c r="BP86" s="965"/>
      <c r="BQ86" s="64" t="s">
        <v>15</v>
      </c>
      <c r="BR86" s="8">
        <f>BR68</f>
        <v>0</v>
      </c>
      <c r="BS86" s="963" t="str">
        <f>IF(BR87=BS87,"〇","×")</f>
        <v>〇</v>
      </c>
      <c r="BT86" s="964"/>
      <c r="BU86" s="965"/>
      <c r="BV86" s="64" t="s">
        <v>15</v>
      </c>
      <c r="BW86" s="8">
        <f>BW68</f>
        <v>0</v>
      </c>
      <c r="BX86" s="963" t="str">
        <f>IF(BW87=BX87,"〇","×")</f>
        <v>〇</v>
      </c>
      <c r="BY86" s="964"/>
      <c r="BZ86" s="965"/>
      <c r="CA86" s="575">
        <f>BW86+BR86+BM86+BH86+BC86+AX86+AS86+AN86+AI86+AD86+Y86+T86+O86+J86+E86</f>
        <v>92761</v>
      </c>
      <c r="CB86" s="369"/>
      <c r="CC86" s="422"/>
    </row>
    <row r="87" spans="1:81" ht="18" customHeight="1" thickBot="1">
      <c r="A87" s="1180"/>
      <c r="B87" s="1292"/>
      <c r="C87" s="1037"/>
      <c r="D87" s="65" t="s">
        <v>100</v>
      </c>
      <c r="E87" s="27">
        <f>E53+E57+E60+E63+E67+E71+E75+E79+E82+E83+E84+E85</f>
        <v>18720</v>
      </c>
      <c r="F87" s="981">
        <f>E86+(G83)/F52+H83</f>
        <v>18720</v>
      </c>
      <c r="G87" s="982"/>
      <c r="H87" s="365"/>
      <c r="I87" s="65" t="s">
        <v>100</v>
      </c>
      <c r="J87" s="27">
        <f>J53+J57+J60+J63+J67+J71+J75+J79+J82+J83+J84+J85</f>
        <v>13820</v>
      </c>
      <c r="K87" s="981">
        <f>J86+(L83)/K52+M83</f>
        <v>13820</v>
      </c>
      <c r="L87" s="982"/>
      <c r="M87" s="359"/>
      <c r="N87" s="636" t="s">
        <v>100</v>
      </c>
      <c r="O87" s="27">
        <f>O53+O57+O60+O63+O67+O71+O75+O79+O82+O83+O84+O85</f>
        <v>32708</v>
      </c>
      <c r="P87" s="981">
        <f>O86+(Q83)/P52+R83/P52</f>
        <v>32708</v>
      </c>
      <c r="Q87" s="982"/>
      <c r="R87" s="365"/>
      <c r="S87" s="65" t="s">
        <v>100</v>
      </c>
      <c r="T87" s="27">
        <f>T53+T57+T60+T63+T67+T71+T75+T79+T82+T83+T84+T85</f>
        <v>17120</v>
      </c>
      <c r="U87" s="981">
        <f>T86+(V83)/U52+W83/U52</f>
        <v>17120</v>
      </c>
      <c r="V87" s="982"/>
      <c r="W87" s="359"/>
      <c r="X87" s="636" t="s">
        <v>100</v>
      </c>
      <c r="Y87" s="27">
        <f>Y53+Y57+Y60+Y63+Y67+Y71+Y75+Y79+Y82+Y83+Y84+Y85</f>
        <v>18107</v>
      </c>
      <c r="Z87" s="981">
        <f>Y86+(AA83)/Z52+AB83/Z52</f>
        <v>18107</v>
      </c>
      <c r="AA87" s="982"/>
      <c r="AB87" s="365"/>
      <c r="AC87" s="65" t="s">
        <v>100</v>
      </c>
      <c r="AD87" s="27">
        <f>AD53+AD57+AD60+AD63+AD67+AD71+AD75+AD79+AD82+AD83+AD84+AD85</f>
        <v>0</v>
      </c>
      <c r="AE87" s="981">
        <f>AD86+(AF83)/AE52+AG83/AE52</f>
        <v>0</v>
      </c>
      <c r="AF87" s="982"/>
      <c r="AG87" s="359"/>
      <c r="AH87" s="636" t="s">
        <v>100</v>
      </c>
      <c r="AI87" s="27">
        <f>AI53+AI57+AI60+AI63+AI67+AI71+AI75+AI79+AI82+AI83+AI84+AI85</f>
        <v>0</v>
      </c>
      <c r="AJ87" s="981">
        <f>AI86+(AK83)/AJ52+AL83/AJ52</f>
        <v>0</v>
      </c>
      <c r="AK87" s="982"/>
      <c r="AL87" s="365"/>
      <c r="AM87" s="65" t="s">
        <v>100</v>
      </c>
      <c r="AN87" s="27">
        <f>AN53+AN57+AN60+AN63+AN67+AN71+AN75+AN79+AN82+AN83+AN84+AN85</f>
        <v>0</v>
      </c>
      <c r="AO87" s="981">
        <f>AN86+(AP83)/AO52+AQ83/AO52</f>
        <v>0</v>
      </c>
      <c r="AP87" s="982"/>
      <c r="AQ87" s="359"/>
      <c r="AR87" s="636" t="s">
        <v>100</v>
      </c>
      <c r="AS87" s="27">
        <f>AS53+AS57+AS60+AS63+AS67+AS71+AS75+AS79+AS82+AS83+AS84+AS85</f>
        <v>0</v>
      </c>
      <c r="AT87" s="981">
        <f>AS86+(AU83)/AT52+AV83/AT52</f>
        <v>0</v>
      </c>
      <c r="AU87" s="982"/>
      <c r="AV87" s="365"/>
      <c r="AW87" s="65" t="s">
        <v>100</v>
      </c>
      <c r="AX87" s="27">
        <f>AX53+AX57+AX60+AX63+AX67+AX71+AX75+AX79+AX82+AX83+AX84+AX85</f>
        <v>0</v>
      </c>
      <c r="AY87" s="981">
        <f>AX86+(AZ83)/AY52+BA83/AY52</f>
        <v>0</v>
      </c>
      <c r="AZ87" s="982"/>
      <c r="BA87" s="359"/>
      <c r="BB87" s="636" t="s">
        <v>100</v>
      </c>
      <c r="BC87" s="27">
        <f>BC53+BC57+BC60+BC63+BC67+BC71+BC75+BC79+BC82+BC83+BC84+BC85</f>
        <v>0</v>
      </c>
      <c r="BD87" s="981">
        <f>BC86+(BE83)/BD52+BF83/BD52</f>
        <v>0</v>
      </c>
      <c r="BE87" s="982"/>
      <c r="BF87" s="365"/>
      <c r="BG87" s="65" t="s">
        <v>100</v>
      </c>
      <c r="BH87" s="27">
        <f>BH53+BH57+BH60+BH63+BH67+BH71+BH75+BH79+BH82+BH83+BH84+BH85</f>
        <v>0</v>
      </c>
      <c r="BI87" s="981">
        <f>BH86+(BJ83)/BI52+BK83/BI52</f>
        <v>0</v>
      </c>
      <c r="BJ87" s="982"/>
      <c r="BK87" s="359"/>
      <c r="BL87" s="636" t="s">
        <v>100</v>
      </c>
      <c r="BM87" s="27">
        <f>BM67</f>
        <v>0</v>
      </c>
      <c r="BN87" s="981">
        <f>BM86+(BO83)/BN52+BP83/BN52</f>
        <v>0</v>
      </c>
      <c r="BO87" s="982"/>
      <c r="BP87" s="359"/>
      <c r="BQ87" s="65" t="s">
        <v>100</v>
      </c>
      <c r="BR87" s="27">
        <f>BR67</f>
        <v>0</v>
      </c>
      <c r="BS87" s="981">
        <f>BR86+(BT83)/BS52+BU83/BS52</f>
        <v>0</v>
      </c>
      <c r="BT87" s="982"/>
      <c r="BU87" s="359"/>
      <c r="BV87" s="65" t="s">
        <v>100</v>
      </c>
      <c r="BW87" s="27">
        <f>BW67</f>
        <v>0</v>
      </c>
      <c r="BX87" s="981">
        <f>BW86+(BY83)/BX52+BZ83/BX52</f>
        <v>0</v>
      </c>
      <c r="BY87" s="982"/>
      <c r="BZ87" s="359"/>
      <c r="CA87" s="552">
        <f>BW87+BR87+BM87+BH87+BC87+AX87+AS87+AN87+AI87+AD87+Y87+T87+O87+J87+E87</f>
        <v>100475</v>
      </c>
      <c r="CB87" s="370"/>
      <c r="CC87" s="422"/>
    </row>
    <row r="88" spans="1:81" s="3" customFormat="1" ht="18" customHeight="1" thickTop="1">
      <c r="A88" s="1180"/>
      <c r="B88" s="1128" t="s">
        <v>227</v>
      </c>
      <c r="C88" s="1129"/>
      <c r="D88" s="66" t="s">
        <v>17</v>
      </c>
      <c r="E88" s="74" t="str">
        <f>IF(E89="","",職員設定!$M$45)</f>
        <v/>
      </c>
      <c r="F88" s="114"/>
      <c r="G88" s="291"/>
      <c r="H88" s="618"/>
      <c r="I88" s="66" t="s">
        <v>17</v>
      </c>
      <c r="J88" s="74">
        <f>IF(J89="","",職員設定!$M$45)</f>
        <v>0</v>
      </c>
      <c r="K88" s="114"/>
      <c r="L88" s="291"/>
      <c r="M88" s="368"/>
      <c r="N88" s="637" t="s">
        <v>17</v>
      </c>
      <c r="O88" s="74">
        <f>IF(O89="","",職員設定!$M$45)</f>
        <v>0</v>
      </c>
      <c r="P88" s="950" t="s">
        <v>222</v>
      </c>
      <c r="Q88" s="951"/>
      <c r="R88" s="951"/>
      <c r="S88" s="66" t="s">
        <v>17</v>
      </c>
      <c r="T88" s="74">
        <f>IF(T89="","",職員設定!$M$45)</f>
        <v>0</v>
      </c>
      <c r="U88" s="950" t="s">
        <v>222</v>
      </c>
      <c r="V88" s="951"/>
      <c r="W88" s="952"/>
      <c r="X88" s="637" t="s">
        <v>17</v>
      </c>
      <c r="Y88" s="74">
        <f>IF(Y89="","",職員設定!$M$45)</f>
        <v>0</v>
      </c>
      <c r="Z88" s="950" t="s">
        <v>222</v>
      </c>
      <c r="AA88" s="951"/>
      <c r="AB88" s="951"/>
      <c r="AC88" s="66" t="s">
        <v>17</v>
      </c>
      <c r="AD88" s="74" t="str">
        <f>IF(AD89="","",職員設定!$M$45)</f>
        <v/>
      </c>
      <c r="AE88" s="950" t="s">
        <v>222</v>
      </c>
      <c r="AF88" s="951"/>
      <c r="AG88" s="952"/>
      <c r="AH88" s="637" t="s">
        <v>17</v>
      </c>
      <c r="AI88" s="74" t="str">
        <f>IF(AI89="","",職員設定!$M$45)</f>
        <v/>
      </c>
      <c r="AJ88" s="950" t="s">
        <v>222</v>
      </c>
      <c r="AK88" s="951"/>
      <c r="AL88" s="951"/>
      <c r="AM88" s="66" t="s">
        <v>17</v>
      </c>
      <c r="AN88" s="74" t="str">
        <f>IF(AN89="","",職員設定!$M$45)</f>
        <v/>
      </c>
      <c r="AO88" s="950" t="s">
        <v>222</v>
      </c>
      <c r="AP88" s="951"/>
      <c r="AQ88" s="952"/>
      <c r="AR88" s="637" t="s">
        <v>17</v>
      </c>
      <c r="AS88" s="74" t="str">
        <f>IF(AS89="","",職員設定!$M$45)</f>
        <v/>
      </c>
      <c r="AT88" s="950" t="s">
        <v>222</v>
      </c>
      <c r="AU88" s="951"/>
      <c r="AV88" s="951"/>
      <c r="AW88" s="66" t="s">
        <v>17</v>
      </c>
      <c r="AX88" s="74" t="str">
        <f>IF(AX89="","",職員設定!$M$45)</f>
        <v/>
      </c>
      <c r="AY88" s="950" t="s">
        <v>222</v>
      </c>
      <c r="AZ88" s="951"/>
      <c r="BA88" s="952"/>
      <c r="BB88" s="637" t="s">
        <v>17</v>
      </c>
      <c r="BC88" s="74" t="str">
        <f>IF(BC89="","",職員設定!$M$45)</f>
        <v/>
      </c>
      <c r="BD88" s="950" t="s">
        <v>222</v>
      </c>
      <c r="BE88" s="951"/>
      <c r="BF88" s="951"/>
      <c r="BG88" s="66" t="s">
        <v>17</v>
      </c>
      <c r="BH88" s="74" t="str">
        <f>IF(BH89="","",職員設定!$M$45)</f>
        <v/>
      </c>
      <c r="BI88" s="950" t="s">
        <v>222</v>
      </c>
      <c r="BJ88" s="951"/>
      <c r="BK88" s="952"/>
      <c r="BL88" s="637"/>
      <c r="BM88" s="74"/>
      <c r="BN88" s="950" t="s">
        <v>222</v>
      </c>
      <c r="BO88" s="951"/>
      <c r="BP88" s="952"/>
      <c r="BQ88" s="66"/>
      <c r="BR88" s="74"/>
      <c r="BS88" s="950" t="s">
        <v>222</v>
      </c>
      <c r="BT88" s="951"/>
      <c r="BU88" s="952"/>
      <c r="BV88" s="66"/>
      <c r="BW88" s="74"/>
      <c r="BX88" s="950" t="s">
        <v>222</v>
      </c>
      <c r="BY88" s="951"/>
      <c r="BZ88" s="952"/>
      <c r="CA88" s="477"/>
      <c r="CB88" s="1008" t="s">
        <v>223</v>
      </c>
      <c r="CC88" s="1008" t="s">
        <v>224</v>
      </c>
    </row>
    <row r="89" spans="1:81" ht="18" customHeight="1">
      <c r="A89" s="1180"/>
      <c r="B89" s="1130"/>
      <c r="C89" s="1131"/>
      <c r="D89" s="68" t="s">
        <v>63</v>
      </c>
      <c r="E89" s="34"/>
      <c r="F89" s="1120" t="s">
        <v>104</v>
      </c>
      <c r="G89" s="1121"/>
      <c r="H89" s="759"/>
      <c r="I89" s="68" t="s">
        <v>63</v>
      </c>
      <c r="J89" s="34">
        <f>IF(J52="","",E89)</f>
        <v>0</v>
      </c>
      <c r="K89" s="1120" t="s">
        <v>104</v>
      </c>
      <c r="L89" s="1121"/>
      <c r="M89" s="1148"/>
      <c r="N89" s="638" t="s">
        <v>63</v>
      </c>
      <c r="O89" s="34">
        <f>IF(O52="","",J89)</f>
        <v>0</v>
      </c>
      <c r="P89" s="1006" t="s">
        <v>221</v>
      </c>
      <c r="Q89" s="1007"/>
      <c r="R89" s="653"/>
      <c r="S89" s="68" t="s">
        <v>63</v>
      </c>
      <c r="T89" s="34">
        <f>IF(T52="","",O89)</f>
        <v>0</v>
      </c>
      <c r="U89" s="1006" t="s">
        <v>221</v>
      </c>
      <c r="V89" s="1007"/>
      <c r="W89" s="537"/>
      <c r="X89" s="638" t="s">
        <v>63</v>
      </c>
      <c r="Y89" s="34">
        <f>IF(Y52="","",T89)</f>
        <v>0</v>
      </c>
      <c r="Z89" s="1006" t="s">
        <v>221</v>
      </c>
      <c r="AA89" s="1007"/>
      <c r="AB89" s="653"/>
      <c r="AC89" s="68" t="s">
        <v>63</v>
      </c>
      <c r="AD89" s="34" t="str">
        <f>IF(AD52="","",Y89)</f>
        <v/>
      </c>
      <c r="AE89" s="1006" t="s">
        <v>221</v>
      </c>
      <c r="AF89" s="1007"/>
      <c r="AG89" s="537"/>
      <c r="AH89" s="638" t="s">
        <v>63</v>
      </c>
      <c r="AI89" s="34" t="str">
        <f>IF(AI52="","",AD89)</f>
        <v/>
      </c>
      <c r="AJ89" s="1006" t="s">
        <v>221</v>
      </c>
      <c r="AK89" s="1007"/>
      <c r="AL89" s="653"/>
      <c r="AM89" s="68" t="s">
        <v>63</v>
      </c>
      <c r="AN89" s="34" t="str">
        <f>IF(AN52="","",AI89)</f>
        <v/>
      </c>
      <c r="AO89" s="1006" t="s">
        <v>221</v>
      </c>
      <c r="AP89" s="1007"/>
      <c r="AQ89" s="537"/>
      <c r="AR89" s="638" t="s">
        <v>63</v>
      </c>
      <c r="AS89" s="34" t="str">
        <f>IF(AS52="","",AN89)</f>
        <v/>
      </c>
      <c r="AT89" s="1006" t="s">
        <v>221</v>
      </c>
      <c r="AU89" s="1007"/>
      <c r="AV89" s="653"/>
      <c r="AW89" s="68" t="s">
        <v>63</v>
      </c>
      <c r="AX89" s="34" t="str">
        <f>IF(AX52="","",AS89)</f>
        <v/>
      </c>
      <c r="AY89" s="1006" t="s">
        <v>221</v>
      </c>
      <c r="AZ89" s="1007"/>
      <c r="BA89" s="537"/>
      <c r="BB89" s="638" t="s">
        <v>63</v>
      </c>
      <c r="BC89" s="34" t="str">
        <f>IF(BC52="","",AX89)</f>
        <v/>
      </c>
      <c r="BD89" s="1006" t="s">
        <v>221</v>
      </c>
      <c r="BE89" s="1007"/>
      <c r="BF89" s="653"/>
      <c r="BG89" s="68" t="s">
        <v>63</v>
      </c>
      <c r="BH89" s="34" t="str">
        <f>IF(BH52="","",BC89)</f>
        <v/>
      </c>
      <c r="BI89" s="1006" t="s">
        <v>221</v>
      </c>
      <c r="BJ89" s="1007"/>
      <c r="BK89" s="537"/>
      <c r="BL89" s="638" t="s">
        <v>208</v>
      </c>
      <c r="BM89" s="420" t="s">
        <v>115</v>
      </c>
      <c r="BN89" s="529"/>
      <c r="BO89" s="527"/>
      <c r="BP89" s="408"/>
      <c r="BQ89" s="68" t="s">
        <v>208</v>
      </c>
      <c r="BR89" s="420" t="s">
        <v>115</v>
      </c>
      <c r="BS89" s="529"/>
      <c r="BT89" s="527"/>
      <c r="BU89" s="408"/>
      <c r="BV89" s="68" t="s">
        <v>208</v>
      </c>
      <c r="BW89" s="420" t="s">
        <v>115</v>
      </c>
      <c r="BX89" s="529"/>
      <c r="BY89" s="527"/>
      <c r="BZ89" s="408"/>
      <c r="CA89" s="478"/>
      <c r="CB89" s="1009"/>
      <c r="CC89" s="1009"/>
    </row>
    <row r="90" spans="1:81" ht="18" customHeight="1">
      <c r="A90" s="1180"/>
      <c r="B90" s="1130"/>
      <c r="C90" s="1131"/>
      <c r="D90" s="68" t="s">
        <v>18</v>
      </c>
      <c r="E90" s="10" t="str">
        <f>IF(E88="","",E89-E88)</f>
        <v/>
      </c>
      <c r="F90" s="498"/>
      <c r="G90" s="565">
        <f>ROUND(IF(E90="",0,E90*E4*F52+E90*G4*F52),0)</f>
        <v>0</v>
      </c>
      <c r="H90" s="619"/>
      <c r="I90" s="68" t="s">
        <v>18</v>
      </c>
      <c r="J90" s="10">
        <f>IF(J88="","",J89-J88)</f>
        <v>0</v>
      </c>
      <c r="K90" s="498"/>
      <c r="L90" s="565">
        <f>ROUND(IF(J90="",0,J90*J4*K52+J90*L4*K52),0)</f>
        <v>0</v>
      </c>
      <c r="M90" s="450"/>
      <c r="N90" s="638" t="s">
        <v>18</v>
      </c>
      <c r="O90" s="10">
        <f>IF(O88="","",O89-O88)</f>
        <v>0</v>
      </c>
      <c r="P90" s="498"/>
      <c r="Q90" s="565">
        <f>ROUND(IF(O90="",0,O90*O4*P52+O90*Q4*P52),0)</f>
        <v>0</v>
      </c>
      <c r="R90" s="573">
        <f>ROUND(IF(R89="",0,R89*O4*P52+R89*Q4*P52),0)</f>
        <v>0</v>
      </c>
      <c r="S90" s="68" t="s">
        <v>18</v>
      </c>
      <c r="T90" s="10">
        <f>IF(T88="","",T89-T88)</f>
        <v>0</v>
      </c>
      <c r="U90" s="498"/>
      <c r="V90" s="565">
        <f>ROUND(IF(T90="",0,T90*T4*U52+T90*V4*U52),0)</f>
        <v>0</v>
      </c>
      <c r="W90" s="571">
        <f>ROUND(IF(W89="",0,W89*T4*U52+W89*V4*U52),0)</f>
        <v>0</v>
      </c>
      <c r="X90" s="638" t="s">
        <v>18</v>
      </c>
      <c r="Y90" s="10">
        <f>IF(Y88="","",Y89-Y88)</f>
        <v>0</v>
      </c>
      <c r="Z90" s="498"/>
      <c r="AA90" s="565">
        <f>ROUND(IF(Y90="",0,Y90*Y4*Z52+Y90*AA4*Z52),0)</f>
        <v>0</v>
      </c>
      <c r="AB90" s="573">
        <f>ROUND(IF(AB89="",0,AB89*Y4*Z52+AB89*AA4*Z52),0)</f>
        <v>0</v>
      </c>
      <c r="AC90" s="68" t="s">
        <v>18</v>
      </c>
      <c r="AD90" s="10" t="str">
        <f>IF(AD88="","",AD89-AD88)</f>
        <v/>
      </c>
      <c r="AE90" s="498"/>
      <c r="AF90" s="565">
        <f>ROUND(IF(AD90="",0,AD90*AD4*AE52+AD90*AF4*AE52),0)</f>
        <v>0</v>
      </c>
      <c r="AG90" s="571">
        <f>ROUND(IF(AG89="",0,AG89*AD4*AE52+AG89*AF4*AE52),0)</f>
        <v>0</v>
      </c>
      <c r="AH90" s="638" t="s">
        <v>18</v>
      </c>
      <c r="AI90" s="10" t="str">
        <f>IF(AI88="","",AI89-AI88)</f>
        <v/>
      </c>
      <c r="AJ90" s="498"/>
      <c r="AK90" s="565">
        <f>ROUND(IF(AI90="",0,AI90*AI4*AJ52+AI90*AK4*AJ52),0)</f>
        <v>0</v>
      </c>
      <c r="AL90" s="573">
        <f>ROUND(IF(AL89="",0,AL89*AI4*AJ52+AL89*AK4*AJ52),0)</f>
        <v>0</v>
      </c>
      <c r="AM90" s="68" t="s">
        <v>18</v>
      </c>
      <c r="AN90" s="10" t="str">
        <f>IF(AN88="","",AN89-AN88)</f>
        <v/>
      </c>
      <c r="AO90" s="498"/>
      <c r="AP90" s="565">
        <f>ROUND(IF(AN90="",0,AN90*AN4*AO52+AN90*AP4*AO52),0)</f>
        <v>0</v>
      </c>
      <c r="AQ90" s="571">
        <f>ROUND(IF(AQ89="",0,AQ89*AN4*AO52+AQ89*AP4*AO52),0)</f>
        <v>0</v>
      </c>
      <c r="AR90" s="638" t="s">
        <v>18</v>
      </c>
      <c r="AS90" s="10" t="str">
        <f>IF(AS88="","",AS89-AS88)</f>
        <v/>
      </c>
      <c r="AT90" s="498"/>
      <c r="AU90" s="565">
        <f>ROUND(IF(AS90="",0,AS90*AS4*AT52+AS90*AU4*AT52),0)</f>
        <v>0</v>
      </c>
      <c r="AV90" s="573">
        <f>ROUND(IF(AV89="",0,AV89*AS4*AT52+AV89*AU4*AT52),0)</f>
        <v>0</v>
      </c>
      <c r="AW90" s="68" t="s">
        <v>18</v>
      </c>
      <c r="AX90" s="10" t="str">
        <f>IF(AX88="","",AX89-AX88)</f>
        <v/>
      </c>
      <c r="AY90" s="498"/>
      <c r="AZ90" s="565">
        <f>ROUND(IF(AX90="",0,AX90*AX4*AY52+AX90*AZ4*AY52),0)</f>
        <v>0</v>
      </c>
      <c r="BA90" s="571">
        <f>ROUND(IF(BA89="",0,BA89*AX4*AY52+BA89*AZ4*AY52),0)</f>
        <v>0</v>
      </c>
      <c r="BB90" s="638" t="s">
        <v>18</v>
      </c>
      <c r="BC90" s="10" t="str">
        <f>IF(BC88="","",BC89-BC88)</f>
        <v/>
      </c>
      <c r="BD90" s="498"/>
      <c r="BE90" s="565">
        <f>ROUND(IF(BC90="",0,BC90*BC4*BD52+BC90*BE4*BD52),0)</f>
        <v>0</v>
      </c>
      <c r="BF90" s="573">
        <f>ROUND(IF(BF89="",0,BF89*BC4*BD52+BF89*BE4*BD52),0)</f>
        <v>0</v>
      </c>
      <c r="BG90" s="68" t="s">
        <v>18</v>
      </c>
      <c r="BH90" s="10" t="str">
        <f>IF(BH88="","",BH89-BH88)</f>
        <v/>
      </c>
      <c r="BI90" s="498"/>
      <c r="BJ90" s="565">
        <f>ROUND(IF(BH90="",0,BH90*BH4*BI52+BH90*BJ4*BI52),0)</f>
        <v>0</v>
      </c>
      <c r="BK90" s="571">
        <f>ROUND(IF(BK89="",0,BK89*BH4*BI52+BK89*BJ4*BI52),0)</f>
        <v>0</v>
      </c>
      <c r="BL90" s="638"/>
      <c r="BM90" s="10"/>
      <c r="BN90" s="144"/>
      <c r="BO90" s="565">
        <f>ROUND(IF(BM89="対象",BO83*$BM$4+BO83*$BO$4,0),0)</f>
        <v>0</v>
      </c>
      <c r="BP90" s="574">
        <f>ROUND(IF(BM89="対象外",0,(BP83*BM4+BP83*BO4)),0)</f>
        <v>0</v>
      </c>
      <c r="BQ90" s="68"/>
      <c r="BR90" s="10"/>
      <c r="BS90" s="144"/>
      <c r="BT90" s="565">
        <f>ROUND(IF(BR89="対象",BT83*$BR$4+BT83*$BT$4,0),0)</f>
        <v>0</v>
      </c>
      <c r="BU90" s="574">
        <f>ROUND(IF(BR89="対象外",0,(BU83*BR4+BU83*BT4)),0)</f>
        <v>0</v>
      </c>
      <c r="BV90" s="68"/>
      <c r="BW90" s="10"/>
      <c r="BX90" s="144"/>
      <c r="BY90" s="565">
        <f>ROUND(IF(BW89="対象",BY83*$BW$4+BY83*$BY$4,0),0)</f>
        <v>0</v>
      </c>
      <c r="BZ90" s="574">
        <f>ROUND(IF(BW89="対象外",0,(BZ83*BW4+BZ83*BY4)),0)</f>
        <v>0</v>
      </c>
      <c r="CA90" s="479"/>
      <c r="CB90" s="414">
        <f>BZ90+BU90+BP90</f>
        <v>0</v>
      </c>
      <c r="CC90" s="443">
        <f>BK90+BF90+BA90+AV90+AQ90+AL90+AG90+AB90+W90+R90</f>
        <v>0</v>
      </c>
    </row>
    <row r="91" spans="1:81" ht="18" customHeight="1">
      <c r="A91" s="1180"/>
      <c r="B91" s="1130"/>
      <c r="C91" s="1131"/>
      <c r="D91" s="68" t="s">
        <v>103</v>
      </c>
      <c r="E91" s="510" t="s">
        <v>115</v>
      </c>
      <c r="F91" s="496"/>
      <c r="G91" s="565">
        <f>ROUND(IF(E91="対象外",0,E90*E5*F52),0)</f>
        <v>0</v>
      </c>
      <c r="H91" s="619"/>
      <c r="I91" s="68" t="s">
        <v>103</v>
      </c>
      <c r="J91" s="510" t="s">
        <v>115</v>
      </c>
      <c r="K91" s="496"/>
      <c r="L91" s="565">
        <f>ROUND(IF(J91="対象外",0,J90*J5*K52),0)</f>
        <v>0</v>
      </c>
      <c r="M91" s="450"/>
      <c r="N91" s="638" t="s">
        <v>103</v>
      </c>
      <c r="O91" s="510" t="s">
        <v>115</v>
      </c>
      <c r="P91" s="496"/>
      <c r="Q91" s="565">
        <f>ROUND(IF(O91="対象外",0,O90*O5*P52),0)</f>
        <v>0</v>
      </c>
      <c r="R91" s="573">
        <f>ROUND(IF(OR(O91="対象外",R89=0),0,R89*O5*P52),0)</f>
        <v>0</v>
      </c>
      <c r="S91" s="68" t="s">
        <v>103</v>
      </c>
      <c r="T91" s="510" t="s">
        <v>115</v>
      </c>
      <c r="U91" s="496"/>
      <c r="V91" s="565">
        <f>ROUND(IF(T91="対象外",0,T90*T5*U52),0)</f>
        <v>0</v>
      </c>
      <c r="W91" s="571">
        <f>ROUND(IF(OR(T91="対象外",W89=0),0,W89*T5*U52),0)</f>
        <v>0</v>
      </c>
      <c r="X91" s="638" t="s">
        <v>103</v>
      </c>
      <c r="Y91" s="510" t="s">
        <v>115</v>
      </c>
      <c r="Z91" s="496"/>
      <c r="AA91" s="565">
        <f>ROUND(IF(Y91="対象外",0,Y90*Y5*Z52),0)</f>
        <v>0</v>
      </c>
      <c r="AB91" s="573">
        <f>ROUND(IF(OR(Y91="対象外",AB89=0),0,AB89*Y5*Z52),0)</f>
        <v>0</v>
      </c>
      <c r="AC91" s="68" t="s">
        <v>103</v>
      </c>
      <c r="AD91" s="510" t="s">
        <v>115</v>
      </c>
      <c r="AE91" s="496"/>
      <c r="AF91" s="565">
        <f>ROUND(IF(AD91="対象外",0,AD90*AD5*AE52),0)</f>
        <v>0</v>
      </c>
      <c r="AG91" s="571">
        <f>ROUND(IF(OR(AD91="対象外",AG89=0),0,AG89*AD5*AE52),0)</f>
        <v>0</v>
      </c>
      <c r="AH91" s="638" t="s">
        <v>103</v>
      </c>
      <c r="AI91" s="510" t="s">
        <v>115</v>
      </c>
      <c r="AJ91" s="496"/>
      <c r="AK91" s="565">
        <f>ROUND(IF(AI91="対象外",0,AI90*AI5*AJ52),0)</f>
        <v>0</v>
      </c>
      <c r="AL91" s="573">
        <f>ROUND(IF(OR(AI91="対象外",AL89=0),0,AL89*AI5*AJ52),0)</f>
        <v>0</v>
      </c>
      <c r="AM91" s="68" t="s">
        <v>103</v>
      </c>
      <c r="AN91" s="510" t="s">
        <v>115</v>
      </c>
      <c r="AO91" s="496"/>
      <c r="AP91" s="565">
        <f>ROUND(IF(AN91="対象外",0,AN90*AN5*AO52),0)</f>
        <v>0</v>
      </c>
      <c r="AQ91" s="571">
        <f>ROUND(IF(OR(AN91="対象外",AQ89=0),0,AQ89*AN5*AO52),0)</f>
        <v>0</v>
      </c>
      <c r="AR91" s="638" t="s">
        <v>103</v>
      </c>
      <c r="AS91" s="510" t="s">
        <v>115</v>
      </c>
      <c r="AT91" s="496"/>
      <c r="AU91" s="565">
        <f>ROUND(IF(AS91="対象外",0,AS90*AS5*AT52),0)</f>
        <v>0</v>
      </c>
      <c r="AV91" s="573">
        <f>ROUND(IF(OR(AS91="対象外",AV89=0),0,AV89*AS5*AT52),0)</f>
        <v>0</v>
      </c>
      <c r="AW91" s="68" t="s">
        <v>103</v>
      </c>
      <c r="AX91" s="510" t="s">
        <v>115</v>
      </c>
      <c r="AY91" s="496"/>
      <c r="AZ91" s="565">
        <f>ROUND(IF(AX91="対象外",0,AX90*AX5*AY52),0)</f>
        <v>0</v>
      </c>
      <c r="BA91" s="571">
        <f>ROUND(IF(OR(AX91="対象外",BA89=0),0,BA89*AX5*AY52),0)</f>
        <v>0</v>
      </c>
      <c r="BB91" s="638" t="s">
        <v>103</v>
      </c>
      <c r="BC91" s="510" t="s">
        <v>115</v>
      </c>
      <c r="BD91" s="496"/>
      <c r="BE91" s="565">
        <f>ROUND(IF(BC91="対象外",0,BC90*BC5*BD52),0)</f>
        <v>0</v>
      </c>
      <c r="BF91" s="573">
        <f>ROUND(IF(OR(BC91="対象外",BF89=0),0,BF89*BC5*BD52),0)</f>
        <v>0</v>
      </c>
      <c r="BG91" s="68" t="s">
        <v>103</v>
      </c>
      <c r="BH91" s="510" t="s">
        <v>115</v>
      </c>
      <c r="BI91" s="496"/>
      <c r="BJ91" s="565">
        <f>ROUND(IF(BH91="対象外",0,BH90*BH5*BI52),0)</f>
        <v>0</v>
      </c>
      <c r="BK91" s="571">
        <f>ROUND(IF(OR(BH91="対象外",BK89=0),0,BK89*BH5*BI52),0)</f>
        <v>0</v>
      </c>
      <c r="BL91" s="638" t="s">
        <v>103</v>
      </c>
      <c r="BM91" s="510" t="s">
        <v>115</v>
      </c>
      <c r="BN91" s="496"/>
      <c r="BO91" s="565">
        <f>ROUND(IF(BM91="対象",BO83*$BM$5,0),0)</f>
        <v>0</v>
      </c>
      <c r="BP91" s="574">
        <f>ROUND(IF(BM91="対象外",0,BP83*BM5),0)</f>
        <v>0</v>
      </c>
      <c r="BQ91" s="68" t="s">
        <v>103</v>
      </c>
      <c r="BR91" s="510" t="s">
        <v>115</v>
      </c>
      <c r="BS91" s="496"/>
      <c r="BT91" s="565">
        <f>ROUND(IF(BR91="対象",BT83*$BR$5,0),0)</f>
        <v>0</v>
      </c>
      <c r="BU91" s="574">
        <f>ROUND(IF(BR91="対象外",0,BU83*BR5),0)</f>
        <v>0</v>
      </c>
      <c r="BV91" s="68" t="s">
        <v>103</v>
      </c>
      <c r="BW91" s="510" t="s">
        <v>115</v>
      </c>
      <c r="BX91" s="496"/>
      <c r="BY91" s="565">
        <f>ROUND(IF(BW91="対象",BY83*$BW$5,0),0)</f>
        <v>0</v>
      </c>
      <c r="BZ91" s="574">
        <f>ROUND(IF(BW91="対象外",0,BZ83*BW5),0)</f>
        <v>0</v>
      </c>
      <c r="CA91" s="479"/>
      <c r="CB91" s="414">
        <f>BZ91+BU91+BP91</f>
        <v>0</v>
      </c>
      <c r="CC91" s="443">
        <f t="shared" ref="CC91" si="13">BK91+BF91+BA91+AV91+AQ91+AL91+AG91+AB91+W91+R91</f>
        <v>0</v>
      </c>
    </row>
    <row r="92" spans="1:81" ht="18" customHeight="1">
      <c r="A92" s="1180"/>
      <c r="B92" s="1130"/>
      <c r="C92" s="1131"/>
      <c r="D92" s="69" t="s">
        <v>102</v>
      </c>
      <c r="E92" s="30"/>
      <c r="F92" s="496"/>
      <c r="G92" s="565">
        <f>ROUND((G83*E3),0)</f>
        <v>3</v>
      </c>
      <c r="H92" s="619"/>
      <c r="I92" s="69" t="s">
        <v>102</v>
      </c>
      <c r="J92" s="30"/>
      <c r="K92" s="496"/>
      <c r="L92" s="565">
        <f>ROUND((L83*J3),0)</f>
        <v>2</v>
      </c>
      <c r="M92" s="450"/>
      <c r="N92" s="639" t="s">
        <v>102</v>
      </c>
      <c r="O92" s="30"/>
      <c r="P92" s="496"/>
      <c r="Q92" s="565">
        <f>ROUND((Q83*O3),0)</f>
        <v>4</v>
      </c>
      <c r="R92" s="555">
        <f>ROUND(R83*O3,0)</f>
        <v>3</v>
      </c>
      <c r="S92" s="69" t="s">
        <v>102</v>
      </c>
      <c r="T92" s="30"/>
      <c r="U92" s="496"/>
      <c r="V92" s="565">
        <f>ROUND((V83*T3),0)</f>
        <v>2</v>
      </c>
      <c r="W92" s="520">
        <f>ROUND(W83*T3,0)</f>
        <v>1</v>
      </c>
      <c r="X92" s="639" t="s">
        <v>102</v>
      </c>
      <c r="Y92" s="30"/>
      <c r="Z92" s="496"/>
      <c r="AA92" s="565">
        <f>ROUND((AA83*Y3),0)</f>
        <v>4</v>
      </c>
      <c r="AB92" s="555">
        <f>ROUND(AB83*Y3,0)</f>
        <v>2</v>
      </c>
      <c r="AC92" s="69" t="s">
        <v>102</v>
      </c>
      <c r="AD92" s="30"/>
      <c r="AE92" s="496"/>
      <c r="AF92" s="565">
        <f>ROUND((AF83*AD3),0)</f>
        <v>0</v>
      </c>
      <c r="AG92" s="520">
        <f>ROUND(AG83*AD3,0)</f>
        <v>0</v>
      </c>
      <c r="AH92" s="639" t="s">
        <v>102</v>
      </c>
      <c r="AI92" s="30"/>
      <c r="AJ92" s="496"/>
      <c r="AK92" s="565">
        <f>ROUND((AK83*AI3),0)</f>
        <v>0</v>
      </c>
      <c r="AL92" s="555">
        <f>ROUND(AL83*AI3,0)</f>
        <v>0</v>
      </c>
      <c r="AM92" s="69" t="s">
        <v>102</v>
      </c>
      <c r="AN92" s="30"/>
      <c r="AO92" s="496"/>
      <c r="AP92" s="565">
        <f>ROUND((AP83*AN3),0)</f>
        <v>0</v>
      </c>
      <c r="AQ92" s="520">
        <f>ROUND(AQ83*AN3,0)</f>
        <v>0</v>
      </c>
      <c r="AR92" s="639" t="s">
        <v>102</v>
      </c>
      <c r="AS92" s="30"/>
      <c r="AT92" s="496"/>
      <c r="AU92" s="565">
        <f>ROUND((AU83*AS3),0)</f>
        <v>0</v>
      </c>
      <c r="AV92" s="555">
        <f>ROUND(AV83*AS3,0)</f>
        <v>0</v>
      </c>
      <c r="AW92" s="69" t="s">
        <v>102</v>
      </c>
      <c r="AX92" s="30"/>
      <c r="AY92" s="496"/>
      <c r="AZ92" s="565">
        <f>ROUND((AZ83*AX3),0)</f>
        <v>0</v>
      </c>
      <c r="BA92" s="520">
        <f>ROUND(BA83*AX3,0)</f>
        <v>0</v>
      </c>
      <c r="BB92" s="639" t="s">
        <v>102</v>
      </c>
      <c r="BC92" s="30"/>
      <c r="BD92" s="496"/>
      <c r="BE92" s="565">
        <f>ROUND((BE83*BC3),0)</f>
        <v>0</v>
      </c>
      <c r="BF92" s="555">
        <f>ROUND(BF83*BC3,0)</f>
        <v>0</v>
      </c>
      <c r="BG92" s="69" t="s">
        <v>102</v>
      </c>
      <c r="BH92" s="30"/>
      <c r="BI92" s="496"/>
      <c r="BJ92" s="565">
        <f>ROUND((BJ83*BH3),0)</f>
        <v>0</v>
      </c>
      <c r="BK92" s="520">
        <f>ROUND(BK83*BH3,0)</f>
        <v>0</v>
      </c>
      <c r="BL92" s="639" t="s">
        <v>102</v>
      </c>
      <c r="BM92" s="30"/>
      <c r="BN92" s="496"/>
      <c r="BO92" s="565">
        <f>ROUND(BO83*$BM$3,0)</f>
        <v>0</v>
      </c>
      <c r="BP92" s="567">
        <f>ROUND(BP83*BM3,0)</f>
        <v>0</v>
      </c>
      <c r="BQ92" s="69" t="s">
        <v>102</v>
      </c>
      <c r="BR92" s="30"/>
      <c r="BS92" s="496"/>
      <c r="BT92" s="565">
        <f>ROUND(BT83*$BR$3,0)</f>
        <v>0</v>
      </c>
      <c r="BU92" s="567">
        <f>ROUND(BU83*BR3,0)</f>
        <v>0</v>
      </c>
      <c r="BV92" s="69" t="s">
        <v>102</v>
      </c>
      <c r="BW92" s="30"/>
      <c r="BX92" s="496"/>
      <c r="BY92" s="565">
        <f>ROUND(BY83*$BW$3,0)</f>
        <v>0</v>
      </c>
      <c r="BZ92" s="567">
        <f>ROUND(BZ83*BW3,0)</f>
        <v>0</v>
      </c>
      <c r="CA92" s="479"/>
      <c r="CB92" s="414">
        <f>BZ92+BU92+BP92</f>
        <v>0</v>
      </c>
      <c r="CC92" s="443">
        <f>BK92+BF92+BA92+AV92+AQ92+AL92+AG92+AB92+W92+R92</f>
        <v>6</v>
      </c>
    </row>
    <row r="93" spans="1:81" ht="18" customHeight="1" thickBot="1">
      <c r="A93" s="1180"/>
      <c r="B93" s="1132"/>
      <c r="C93" s="1133"/>
      <c r="D93" s="70" t="s">
        <v>101</v>
      </c>
      <c r="E93" s="511" t="s">
        <v>115</v>
      </c>
      <c r="F93" s="497"/>
      <c r="G93" s="566">
        <f>ROUND(IF(E93="対象外",0,G83*G3),0)</f>
        <v>0</v>
      </c>
      <c r="H93" s="620"/>
      <c r="I93" s="70" t="s">
        <v>101</v>
      </c>
      <c r="J93" s="511" t="s">
        <v>115</v>
      </c>
      <c r="K93" s="497"/>
      <c r="L93" s="566">
        <f>ROUND(IF(J93="対象外",0,L83*L3),0)</f>
        <v>0</v>
      </c>
      <c r="M93" s="451"/>
      <c r="N93" s="640" t="s">
        <v>101</v>
      </c>
      <c r="O93" s="511" t="s">
        <v>115</v>
      </c>
      <c r="P93" s="497"/>
      <c r="Q93" s="566">
        <f>ROUND(IF(O93="対象外",0,Q83*Q3),0)</f>
        <v>0</v>
      </c>
      <c r="R93" s="556">
        <f>ROUND(IF(O93="対象外",0,R83*Q3),0)</f>
        <v>0</v>
      </c>
      <c r="S93" s="70" t="s">
        <v>101</v>
      </c>
      <c r="T93" s="511" t="s">
        <v>115</v>
      </c>
      <c r="U93" s="497"/>
      <c r="V93" s="566">
        <f>ROUND(IF(T93="対象外",0,V83*V3),0)</f>
        <v>0</v>
      </c>
      <c r="W93" s="521">
        <f>ROUND(IF(T93="対象外",0,W83*V3),0)</f>
        <v>0</v>
      </c>
      <c r="X93" s="640" t="s">
        <v>101</v>
      </c>
      <c r="Y93" s="511" t="s">
        <v>115</v>
      </c>
      <c r="Z93" s="497"/>
      <c r="AA93" s="566">
        <f>ROUND(IF(Y93="対象外",0,AA83*AA3),0)</f>
        <v>0</v>
      </c>
      <c r="AB93" s="556">
        <f>ROUND(IF(Y93="対象外",0,AB83*AA3),0)</f>
        <v>0</v>
      </c>
      <c r="AC93" s="70" t="s">
        <v>101</v>
      </c>
      <c r="AD93" s="511" t="s">
        <v>115</v>
      </c>
      <c r="AE93" s="497"/>
      <c r="AF93" s="566">
        <f>ROUND(IF(AD93="対象外",0,AF83*AF3),0)</f>
        <v>0</v>
      </c>
      <c r="AG93" s="521">
        <f>ROUND(IF(AD93="対象外",0,AG83*AF3),0)</f>
        <v>0</v>
      </c>
      <c r="AH93" s="640" t="s">
        <v>101</v>
      </c>
      <c r="AI93" s="511" t="s">
        <v>115</v>
      </c>
      <c r="AJ93" s="497"/>
      <c r="AK93" s="566">
        <f>ROUND(IF(AI93="対象外",0,AK83*AK3),0)</f>
        <v>0</v>
      </c>
      <c r="AL93" s="556">
        <f>ROUND(IF(AI93="対象外",0,AL83*AK3),0)</f>
        <v>0</v>
      </c>
      <c r="AM93" s="70" t="s">
        <v>101</v>
      </c>
      <c r="AN93" s="511" t="s">
        <v>115</v>
      </c>
      <c r="AO93" s="497"/>
      <c r="AP93" s="566">
        <f>ROUND(IF(AN93="対象外",0,AP83*AP3),0)</f>
        <v>0</v>
      </c>
      <c r="AQ93" s="521">
        <f>ROUND(IF(AN93="対象外",0,AQ83*AP3),0)</f>
        <v>0</v>
      </c>
      <c r="AR93" s="640" t="s">
        <v>101</v>
      </c>
      <c r="AS93" s="511" t="s">
        <v>115</v>
      </c>
      <c r="AT93" s="497"/>
      <c r="AU93" s="566">
        <f>ROUND(IF(AS93="対象外",0,AU83*AU3),0)</f>
        <v>0</v>
      </c>
      <c r="AV93" s="556">
        <f>ROUND(IF(AS93="対象外",0,AV83*AU3),0)</f>
        <v>0</v>
      </c>
      <c r="AW93" s="70" t="s">
        <v>101</v>
      </c>
      <c r="AX93" s="511" t="s">
        <v>115</v>
      </c>
      <c r="AY93" s="497"/>
      <c r="AZ93" s="566">
        <f>ROUND(IF(AX93="対象外",0,AZ83*AZ3),0)</f>
        <v>0</v>
      </c>
      <c r="BA93" s="521">
        <f>ROUND(IF(AX93="対象外",0,BA83*AZ3),0)</f>
        <v>0</v>
      </c>
      <c r="BB93" s="640" t="s">
        <v>101</v>
      </c>
      <c r="BC93" s="511" t="s">
        <v>115</v>
      </c>
      <c r="BD93" s="497"/>
      <c r="BE93" s="566">
        <f>ROUND(IF(BC93="対象外",0,BE83*BE3),0)</f>
        <v>0</v>
      </c>
      <c r="BF93" s="556">
        <f>ROUND(IF(BC93="対象外",0,BF83*BE3),0)</f>
        <v>0</v>
      </c>
      <c r="BG93" s="70" t="s">
        <v>101</v>
      </c>
      <c r="BH93" s="511" t="s">
        <v>115</v>
      </c>
      <c r="BI93" s="497"/>
      <c r="BJ93" s="566">
        <f>ROUND(IF(BH93="対象外",0,BJ83*BJ3),0)</f>
        <v>0</v>
      </c>
      <c r="BK93" s="521">
        <f>ROUND(IF(BH93="対象外",0,BK83*BJ3),0)</f>
        <v>0</v>
      </c>
      <c r="BL93" s="640" t="s">
        <v>101</v>
      </c>
      <c r="BM93" s="511" t="s">
        <v>115</v>
      </c>
      <c r="BN93" s="497"/>
      <c r="BO93" s="566">
        <f>ROUND(IF(BM93="対象",BO83*$BO$3,0),0)</f>
        <v>0</v>
      </c>
      <c r="BP93" s="568">
        <f>ROUND(IF(BM93="対象外",0,BP83*BO3),0)</f>
        <v>0</v>
      </c>
      <c r="BQ93" s="70" t="s">
        <v>101</v>
      </c>
      <c r="BR93" s="511" t="s">
        <v>115</v>
      </c>
      <c r="BS93" s="497"/>
      <c r="BT93" s="566">
        <f>ROUND(IF(BR93="対象",BT83*$BT$3,0),0)</f>
        <v>0</v>
      </c>
      <c r="BU93" s="568">
        <f>ROUND(IF(BR93="対象外",0,BU83*BT3),0)</f>
        <v>0</v>
      </c>
      <c r="BV93" s="70" t="s">
        <v>101</v>
      </c>
      <c r="BW93" s="511" t="s">
        <v>115</v>
      </c>
      <c r="BX93" s="497"/>
      <c r="BY93" s="566">
        <f>ROUND(IF(BW93="対象",BY83*$BY$3,0),0)</f>
        <v>0</v>
      </c>
      <c r="BZ93" s="568">
        <f>ROUND(IF(BW93="対象外",0,BZ83*BY3),0)</f>
        <v>0</v>
      </c>
      <c r="CA93" s="480"/>
      <c r="CB93" s="414">
        <f>BZ93+BU93+BP93</f>
        <v>0</v>
      </c>
      <c r="CC93" s="444">
        <f>BK93+BF93+BA93+AV93+AQ93+AL93+AG93+AB93+W93+R93</f>
        <v>0</v>
      </c>
    </row>
    <row r="94" spans="1:81" s="5" customFormat="1" ht="18" customHeight="1" thickBot="1">
      <c r="A94" s="1180"/>
      <c r="B94" s="1151" t="s">
        <v>65</v>
      </c>
      <c r="C94" s="1152"/>
      <c r="D94" s="71" t="s">
        <v>50</v>
      </c>
      <c r="E94" s="11"/>
      <c r="F94" s="599">
        <f>G94</f>
        <v>3</v>
      </c>
      <c r="G94" s="524">
        <f>SUM(G90:G93)</f>
        <v>3</v>
      </c>
      <c r="H94" s="466"/>
      <c r="I94" s="71" t="s">
        <v>50</v>
      </c>
      <c r="J94" s="11"/>
      <c r="K94" s="599">
        <f>L94</f>
        <v>2</v>
      </c>
      <c r="L94" s="524">
        <f>SUM(L90:L93)</f>
        <v>2</v>
      </c>
      <c r="M94" s="452"/>
      <c r="N94" s="616" t="s">
        <v>50</v>
      </c>
      <c r="O94" s="11"/>
      <c r="P94" s="599">
        <f>Q94+R94</f>
        <v>7</v>
      </c>
      <c r="Q94" s="524">
        <f>SUM(Q90:Q93)</f>
        <v>4</v>
      </c>
      <c r="R94" s="563">
        <f>SUM(R90:R93)</f>
        <v>3</v>
      </c>
      <c r="S94" s="71" t="s">
        <v>50</v>
      </c>
      <c r="T94" s="11"/>
      <c r="U94" s="599">
        <f>V94+W94</f>
        <v>3</v>
      </c>
      <c r="V94" s="524">
        <f>SUM(V90:V93)</f>
        <v>2</v>
      </c>
      <c r="W94" s="525">
        <f>SUM(W90:W93)</f>
        <v>1</v>
      </c>
      <c r="X94" s="616" t="s">
        <v>50</v>
      </c>
      <c r="Y94" s="11"/>
      <c r="Z94" s="599">
        <f>AA94+AB94</f>
        <v>6</v>
      </c>
      <c r="AA94" s="524">
        <f>SUM(AA90:AA93)</f>
        <v>4</v>
      </c>
      <c r="AB94" s="563">
        <f>SUM(AB90:AB93)</f>
        <v>2</v>
      </c>
      <c r="AC94" s="71" t="s">
        <v>50</v>
      </c>
      <c r="AD94" s="11"/>
      <c r="AE94" s="599">
        <f>AF94+AG94</f>
        <v>0</v>
      </c>
      <c r="AF94" s="524">
        <f>SUM(AF90:AF93)</f>
        <v>0</v>
      </c>
      <c r="AG94" s="525">
        <f>SUM(AG90:AG93)</f>
        <v>0</v>
      </c>
      <c r="AH94" s="616" t="s">
        <v>50</v>
      </c>
      <c r="AI94" s="11"/>
      <c r="AJ94" s="599">
        <f>AK94+AL94</f>
        <v>0</v>
      </c>
      <c r="AK94" s="524">
        <f>SUM(AK90:AK93)</f>
        <v>0</v>
      </c>
      <c r="AL94" s="563">
        <f>SUM(AL90:AL93)</f>
        <v>0</v>
      </c>
      <c r="AM94" s="71" t="s">
        <v>50</v>
      </c>
      <c r="AN94" s="11"/>
      <c r="AO94" s="599">
        <f>AP94+AQ94</f>
        <v>0</v>
      </c>
      <c r="AP94" s="524">
        <f>SUM(AP90:AP93)</f>
        <v>0</v>
      </c>
      <c r="AQ94" s="525">
        <f>SUM(AQ90:AQ93)</f>
        <v>0</v>
      </c>
      <c r="AR94" s="616" t="s">
        <v>50</v>
      </c>
      <c r="AS94" s="11"/>
      <c r="AT94" s="599">
        <f>AU94+AV94</f>
        <v>0</v>
      </c>
      <c r="AU94" s="524">
        <f>SUM(AU90:AU93)</f>
        <v>0</v>
      </c>
      <c r="AV94" s="563">
        <f>SUM(AV90:AV93)</f>
        <v>0</v>
      </c>
      <c r="AW94" s="71" t="s">
        <v>50</v>
      </c>
      <c r="AX94" s="11"/>
      <c r="AY94" s="599">
        <f>AZ94+BA94</f>
        <v>0</v>
      </c>
      <c r="AZ94" s="524">
        <f>SUM(AZ90:AZ93)</f>
        <v>0</v>
      </c>
      <c r="BA94" s="525">
        <f>SUM(BA90:BA93)</f>
        <v>0</v>
      </c>
      <c r="BB94" s="616" t="s">
        <v>50</v>
      </c>
      <c r="BC94" s="11"/>
      <c r="BD94" s="599">
        <f>BE94+BF94</f>
        <v>0</v>
      </c>
      <c r="BE94" s="524">
        <f>SUM(BE90:BE93)</f>
        <v>0</v>
      </c>
      <c r="BF94" s="563">
        <f>SUM(BF90:BF93)</f>
        <v>0</v>
      </c>
      <c r="BG94" s="71" t="s">
        <v>50</v>
      </c>
      <c r="BH94" s="11"/>
      <c r="BI94" s="599">
        <f>BJ94+BK94</f>
        <v>0</v>
      </c>
      <c r="BJ94" s="524">
        <f>SUM(BJ90:BJ93)</f>
        <v>0</v>
      </c>
      <c r="BK94" s="525">
        <f>SUM(BK90:BK93)</f>
        <v>0</v>
      </c>
      <c r="BL94" s="616" t="s">
        <v>50</v>
      </c>
      <c r="BM94" s="11"/>
      <c r="BN94" s="601">
        <f>BO94+BP94</f>
        <v>0</v>
      </c>
      <c r="BO94" s="524">
        <f>SUM(BO90:BO93)</f>
        <v>0</v>
      </c>
      <c r="BP94" s="532">
        <f>SUM(BP90:BP93)</f>
        <v>0</v>
      </c>
      <c r="BQ94" s="71" t="s">
        <v>50</v>
      </c>
      <c r="BR94" s="11"/>
      <c r="BS94" s="601">
        <f>BT94+BU94</f>
        <v>0</v>
      </c>
      <c r="BT94" s="524">
        <f>SUM(BT90:BT93)</f>
        <v>0</v>
      </c>
      <c r="BU94" s="532">
        <f>SUM(BU90:BU93)</f>
        <v>0</v>
      </c>
      <c r="BV94" s="71" t="s">
        <v>50</v>
      </c>
      <c r="BW94" s="11"/>
      <c r="BX94" s="601">
        <f>BY94+BZ94</f>
        <v>0</v>
      </c>
      <c r="BY94" s="524">
        <f>SUM(BY90:BY93)</f>
        <v>0</v>
      </c>
      <c r="BZ94" s="532">
        <f>SUM(BZ90:BZ93)</f>
        <v>0</v>
      </c>
      <c r="CA94" s="476">
        <f>BX94+BS94+BN94+BI94+BD94+AY94+AT94+AO94+AJ94+AE94+Z94+U94+P94+K94+F94</f>
        <v>21</v>
      </c>
      <c r="CB94" s="415">
        <f>SUM(CB90:CB93)</f>
        <v>0</v>
      </c>
      <c r="CC94" s="445">
        <f>SUM(CC90:CC93)</f>
        <v>6</v>
      </c>
    </row>
    <row r="95" spans="1:81" ht="18" customHeight="1" thickBot="1">
      <c r="A95" s="1180"/>
      <c r="B95" s="1290" t="s">
        <v>66</v>
      </c>
      <c r="C95" s="1291"/>
      <c r="D95" s="588" t="s">
        <v>22</v>
      </c>
      <c r="E95" s="589"/>
      <c r="F95" s="600">
        <f>G95</f>
        <v>903</v>
      </c>
      <c r="G95" s="590">
        <f>G94+G83</f>
        <v>903</v>
      </c>
      <c r="H95" s="621"/>
      <c r="I95" s="588" t="s">
        <v>22</v>
      </c>
      <c r="J95" s="589"/>
      <c r="K95" s="600">
        <f>L95</f>
        <v>652</v>
      </c>
      <c r="L95" s="590">
        <f>L94+L83</f>
        <v>652</v>
      </c>
      <c r="M95" s="591"/>
      <c r="N95" s="641" t="s">
        <v>22</v>
      </c>
      <c r="O95" s="589"/>
      <c r="P95" s="600">
        <f>Q95+R95</f>
        <v>2297</v>
      </c>
      <c r="Q95" s="590">
        <f>Q94+Q83</f>
        <v>1437</v>
      </c>
      <c r="R95" s="733">
        <f>R94+R83</f>
        <v>860</v>
      </c>
      <c r="S95" s="588" t="s">
        <v>22</v>
      </c>
      <c r="T95" s="589"/>
      <c r="U95" s="600">
        <f>V95+W95</f>
        <v>1283</v>
      </c>
      <c r="V95" s="590">
        <f>V94+V83</f>
        <v>802</v>
      </c>
      <c r="W95" s="528">
        <f>W94+W83</f>
        <v>481</v>
      </c>
      <c r="X95" s="641" t="s">
        <v>22</v>
      </c>
      <c r="Y95" s="589"/>
      <c r="Z95" s="600">
        <f>AA95+AB95</f>
        <v>1670</v>
      </c>
      <c r="AA95" s="590">
        <f>AA94+AA83</f>
        <v>1168</v>
      </c>
      <c r="AB95" s="733">
        <f>AB94+AB83</f>
        <v>502</v>
      </c>
      <c r="AC95" s="588" t="s">
        <v>22</v>
      </c>
      <c r="AD95" s="589"/>
      <c r="AE95" s="600">
        <f>AF95+AG95</f>
        <v>0</v>
      </c>
      <c r="AF95" s="590">
        <f>AF94+AF83</f>
        <v>0</v>
      </c>
      <c r="AG95" s="528">
        <f>AG94+AG83</f>
        <v>0</v>
      </c>
      <c r="AH95" s="641" t="s">
        <v>22</v>
      </c>
      <c r="AI95" s="589"/>
      <c r="AJ95" s="600">
        <f>AK95+AL95</f>
        <v>0</v>
      </c>
      <c r="AK95" s="590">
        <f>AK94+AK83</f>
        <v>0</v>
      </c>
      <c r="AL95" s="733">
        <f>AL94+AL83</f>
        <v>0</v>
      </c>
      <c r="AM95" s="588" t="s">
        <v>22</v>
      </c>
      <c r="AN95" s="589"/>
      <c r="AO95" s="600">
        <f>AP95+AQ95</f>
        <v>0</v>
      </c>
      <c r="AP95" s="590">
        <f>AP94+AP83</f>
        <v>0</v>
      </c>
      <c r="AQ95" s="528">
        <f>AQ94+AQ83</f>
        <v>0</v>
      </c>
      <c r="AR95" s="641" t="s">
        <v>22</v>
      </c>
      <c r="AS95" s="589"/>
      <c r="AT95" s="600">
        <f>AU95+AV95</f>
        <v>0</v>
      </c>
      <c r="AU95" s="590">
        <f>AU94+AU83</f>
        <v>0</v>
      </c>
      <c r="AV95" s="733">
        <f>AV94+AV83</f>
        <v>0</v>
      </c>
      <c r="AW95" s="588" t="s">
        <v>22</v>
      </c>
      <c r="AX95" s="589"/>
      <c r="AY95" s="600">
        <f>AZ95+BA95</f>
        <v>0</v>
      </c>
      <c r="AZ95" s="590">
        <f>AZ94+AZ83</f>
        <v>0</v>
      </c>
      <c r="BA95" s="528">
        <f>BA94+BA83</f>
        <v>0</v>
      </c>
      <c r="BB95" s="641" t="s">
        <v>22</v>
      </c>
      <c r="BC95" s="589"/>
      <c r="BD95" s="600">
        <f>BE95+BF95</f>
        <v>0</v>
      </c>
      <c r="BE95" s="590">
        <f>BE94+BE83</f>
        <v>0</v>
      </c>
      <c r="BF95" s="733">
        <f>BF94+BF83</f>
        <v>0</v>
      </c>
      <c r="BG95" s="588" t="s">
        <v>22</v>
      </c>
      <c r="BH95" s="589"/>
      <c r="BI95" s="600">
        <f>BJ95+BK95</f>
        <v>0</v>
      </c>
      <c r="BJ95" s="590">
        <f>BJ94+BJ83</f>
        <v>0</v>
      </c>
      <c r="BK95" s="528">
        <f>BK94+BK83</f>
        <v>0</v>
      </c>
      <c r="BL95" s="641" t="s">
        <v>22</v>
      </c>
      <c r="BM95" s="589"/>
      <c r="BN95" s="602">
        <f>BO95+BP95</f>
        <v>0</v>
      </c>
      <c r="BO95" s="590">
        <f>BO94+BO83</f>
        <v>0</v>
      </c>
      <c r="BP95" s="593">
        <f>BP94+BP83</f>
        <v>0</v>
      </c>
      <c r="BQ95" s="588" t="s">
        <v>22</v>
      </c>
      <c r="BR95" s="589"/>
      <c r="BS95" s="602">
        <f>BT95+BU95</f>
        <v>0</v>
      </c>
      <c r="BT95" s="590">
        <f>BT94+BT83</f>
        <v>0</v>
      </c>
      <c r="BU95" s="593">
        <f>BU94+BU83</f>
        <v>0</v>
      </c>
      <c r="BV95" s="588" t="s">
        <v>22</v>
      </c>
      <c r="BW95" s="589"/>
      <c r="BX95" s="602">
        <f>BY95+BZ95</f>
        <v>0</v>
      </c>
      <c r="BY95" s="590">
        <f>BY94+BY83</f>
        <v>0</v>
      </c>
      <c r="BZ95" s="593">
        <f>BZ94+BZ83</f>
        <v>0</v>
      </c>
      <c r="CA95" s="594">
        <f>BX95+BS95+BN95+BI95+BD95+AY95+AT95+AO95+AJ95+AE95+Z95+U95+P95+K95+F95</f>
        <v>6805</v>
      </c>
      <c r="CB95" s="595">
        <f>CB94+SUM(CC63:CC81)</f>
        <v>0</v>
      </c>
      <c r="CC95" s="596">
        <f>CC94+CC52+CC60</f>
        <v>1843</v>
      </c>
    </row>
    <row r="96" spans="1:81" s="5" customFormat="1" ht="35.4" customHeight="1" thickBot="1">
      <c r="A96" s="723" t="s">
        <v>32</v>
      </c>
      <c r="B96" s="1308">
        <f>職員設定!B46</f>
        <v>3</v>
      </c>
      <c r="C96" s="1309"/>
      <c r="D96" s="683"/>
      <c r="E96" s="684" t="s">
        <v>4</v>
      </c>
      <c r="F96" s="684" t="s">
        <v>33</v>
      </c>
      <c r="G96" s="687" t="s">
        <v>51</v>
      </c>
      <c r="H96" s="724" t="s">
        <v>165</v>
      </c>
      <c r="I96" s="683"/>
      <c r="J96" s="684" t="s">
        <v>4</v>
      </c>
      <c r="K96" s="684" t="s">
        <v>33</v>
      </c>
      <c r="L96" s="687" t="s">
        <v>51</v>
      </c>
      <c r="M96" s="686" t="s">
        <v>165</v>
      </c>
      <c r="N96" s="725"/>
      <c r="O96" s="684" t="s">
        <v>4</v>
      </c>
      <c r="P96" s="684" t="s">
        <v>33</v>
      </c>
      <c r="Q96" s="687" t="s">
        <v>51</v>
      </c>
      <c r="R96" s="726" t="s">
        <v>225</v>
      </c>
      <c r="S96" s="683"/>
      <c r="T96" s="684" t="s">
        <v>4</v>
      </c>
      <c r="U96" s="684" t="s">
        <v>33</v>
      </c>
      <c r="V96" s="687" t="s">
        <v>51</v>
      </c>
      <c r="W96" s="727" t="s">
        <v>225</v>
      </c>
      <c r="X96" s="725"/>
      <c r="Y96" s="684" t="s">
        <v>4</v>
      </c>
      <c r="Z96" s="684" t="s">
        <v>33</v>
      </c>
      <c r="AA96" s="687" t="s">
        <v>51</v>
      </c>
      <c r="AB96" s="726" t="s">
        <v>225</v>
      </c>
      <c r="AC96" s="683"/>
      <c r="AD96" s="684" t="s">
        <v>4</v>
      </c>
      <c r="AE96" s="684" t="s">
        <v>33</v>
      </c>
      <c r="AF96" s="687" t="s">
        <v>51</v>
      </c>
      <c r="AG96" s="727" t="s">
        <v>225</v>
      </c>
      <c r="AH96" s="725"/>
      <c r="AI96" s="684" t="s">
        <v>4</v>
      </c>
      <c r="AJ96" s="684" t="s">
        <v>33</v>
      </c>
      <c r="AK96" s="687" t="s">
        <v>51</v>
      </c>
      <c r="AL96" s="726" t="s">
        <v>225</v>
      </c>
      <c r="AM96" s="683"/>
      <c r="AN96" s="684" t="s">
        <v>4</v>
      </c>
      <c r="AO96" s="684" t="s">
        <v>33</v>
      </c>
      <c r="AP96" s="687" t="s">
        <v>51</v>
      </c>
      <c r="AQ96" s="727" t="s">
        <v>225</v>
      </c>
      <c r="AR96" s="725"/>
      <c r="AS96" s="684" t="s">
        <v>4</v>
      </c>
      <c r="AT96" s="684" t="s">
        <v>33</v>
      </c>
      <c r="AU96" s="687" t="s">
        <v>51</v>
      </c>
      <c r="AV96" s="726" t="s">
        <v>225</v>
      </c>
      <c r="AW96" s="683"/>
      <c r="AX96" s="684" t="s">
        <v>4</v>
      </c>
      <c r="AY96" s="684" t="s">
        <v>33</v>
      </c>
      <c r="AZ96" s="687" t="s">
        <v>51</v>
      </c>
      <c r="BA96" s="727" t="s">
        <v>225</v>
      </c>
      <c r="BB96" s="725"/>
      <c r="BC96" s="684" t="s">
        <v>4</v>
      </c>
      <c r="BD96" s="684" t="s">
        <v>33</v>
      </c>
      <c r="BE96" s="687" t="s">
        <v>51</v>
      </c>
      <c r="BF96" s="726" t="s">
        <v>225</v>
      </c>
      <c r="BG96" s="683"/>
      <c r="BH96" s="684" t="s">
        <v>4</v>
      </c>
      <c r="BI96" s="684" t="s">
        <v>33</v>
      </c>
      <c r="BJ96" s="687" t="s">
        <v>51</v>
      </c>
      <c r="BK96" s="727" t="s">
        <v>225</v>
      </c>
      <c r="BL96" s="725"/>
      <c r="BM96" s="684" t="s">
        <v>4</v>
      </c>
      <c r="BN96" s="684" t="s">
        <v>33</v>
      </c>
      <c r="BO96" s="685" t="s">
        <v>51</v>
      </c>
      <c r="BP96" s="413" t="s">
        <v>225</v>
      </c>
      <c r="BQ96" s="683"/>
      <c r="BR96" s="684" t="s">
        <v>4</v>
      </c>
      <c r="BS96" s="684" t="s">
        <v>33</v>
      </c>
      <c r="BT96" s="685" t="s">
        <v>51</v>
      </c>
      <c r="BU96" s="413" t="s">
        <v>225</v>
      </c>
      <c r="BV96" s="683"/>
      <c r="BW96" s="684" t="s">
        <v>4</v>
      </c>
      <c r="BX96" s="684" t="s">
        <v>33</v>
      </c>
      <c r="BY96" s="685" t="s">
        <v>51</v>
      </c>
      <c r="BZ96" s="413" t="s">
        <v>225</v>
      </c>
      <c r="CA96" s="688" t="s">
        <v>0</v>
      </c>
      <c r="CB96" s="689" t="s">
        <v>157</v>
      </c>
      <c r="CC96" s="728" t="s">
        <v>225</v>
      </c>
    </row>
    <row r="97" spans="1:81" s="5" customFormat="1" ht="18" customHeight="1">
      <c r="A97" s="1180" t="str">
        <f>職員設定!C46</f>
        <v>TT</v>
      </c>
      <c r="B97" s="1296" t="s">
        <v>109</v>
      </c>
      <c r="C97" s="1140" t="s">
        <v>2</v>
      </c>
      <c r="D97" s="48" t="s">
        <v>110</v>
      </c>
      <c r="E97" s="597">
        <v>85.165999999999997</v>
      </c>
      <c r="F97" s="1214">
        <f>職員設定!$D$46</f>
        <v>1</v>
      </c>
      <c r="G97" s="974">
        <f>E100*F97-H97</f>
        <v>5105</v>
      </c>
      <c r="H97" s="1271">
        <v>2561</v>
      </c>
      <c r="I97" s="48" t="s">
        <v>110</v>
      </c>
      <c r="J97" s="597">
        <v>95.083299999999994</v>
      </c>
      <c r="K97" s="1214">
        <f>職員設定!$D$46</f>
        <v>1</v>
      </c>
      <c r="L97" s="974">
        <f>J100*K97-M97</f>
        <v>5705</v>
      </c>
      <c r="M97" s="1096">
        <v>2853</v>
      </c>
      <c r="N97" s="336" t="s">
        <v>110</v>
      </c>
      <c r="O97" s="597"/>
      <c r="P97" s="1214">
        <f>職員設定!$D$46</f>
        <v>1</v>
      </c>
      <c r="Q97" s="974">
        <f>O100*P97-R97</f>
        <v>0</v>
      </c>
      <c r="R97" s="1203">
        <f>ROUND(O97*P97*職員設定!$AC$46,0)</f>
        <v>0</v>
      </c>
      <c r="S97" s="48" t="s">
        <v>110</v>
      </c>
      <c r="T97" s="597"/>
      <c r="U97" s="1214">
        <f>職員設定!$D$46</f>
        <v>1</v>
      </c>
      <c r="V97" s="974">
        <f>T100*U97-W97</f>
        <v>0</v>
      </c>
      <c r="W97" s="993">
        <f>ROUND(T97*U97*職員設定!$AC$46,0)</f>
        <v>0</v>
      </c>
      <c r="X97" s="336" t="s">
        <v>110</v>
      </c>
      <c r="Y97" s="597"/>
      <c r="Z97" s="1214">
        <f>職員設定!$D$46</f>
        <v>1</v>
      </c>
      <c r="AA97" s="974">
        <f>Y100*Z97-AB97</f>
        <v>0</v>
      </c>
      <c r="AB97" s="1203">
        <f>ROUND(Y97*Z97*職員設定!$AC$46,0)</f>
        <v>0</v>
      </c>
      <c r="AC97" s="48" t="s">
        <v>110</v>
      </c>
      <c r="AD97" s="597"/>
      <c r="AE97" s="1214">
        <f>職員設定!$D$46</f>
        <v>1</v>
      </c>
      <c r="AF97" s="974">
        <f>AD100*AE97-AG97</f>
        <v>0</v>
      </c>
      <c r="AG97" s="993">
        <f>ROUND(AD97*AE97*職員設定!$AC$46,0)</f>
        <v>0</v>
      </c>
      <c r="AH97" s="336" t="s">
        <v>110</v>
      </c>
      <c r="AI97" s="597"/>
      <c r="AJ97" s="1214">
        <f>職員設定!$D$46</f>
        <v>1</v>
      </c>
      <c r="AK97" s="974">
        <f>AI100*AJ97-AL97</f>
        <v>0</v>
      </c>
      <c r="AL97" s="1203">
        <f>ROUND(AI97*AJ97*職員設定!$AC$46,0)</f>
        <v>0</v>
      </c>
      <c r="AM97" s="48" t="s">
        <v>110</v>
      </c>
      <c r="AN97" s="597"/>
      <c r="AO97" s="1214">
        <f>職員設定!$D$46</f>
        <v>1</v>
      </c>
      <c r="AP97" s="974">
        <f>AN100*AO97-AQ97</f>
        <v>0</v>
      </c>
      <c r="AQ97" s="993">
        <f>ROUND(AN97*AO97*職員設定!$AC$46,0)</f>
        <v>0</v>
      </c>
      <c r="AR97" s="336" t="s">
        <v>110</v>
      </c>
      <c r="AS97" s="597"/>
      <c r="AT97" s="1214">
        <f>職員設定!$D$46</f>
        <v>1</v>
      </c>
      <c r="AU97" s="974">
        <f>AS100*AT97-AV97</f>
        <v>0</v>
      </c>
      <c r="AV97" s="1203">
        <f>ROUND(AS97*AT97*職員設定!$AC$46,0)</f>
        <v>0</v>
      </c>
      <c r="AW97" s="48" t="s">
        <v>110</v>
      </c>
      <c r="AX97" s="597"/>
      <c r="AY97" s="1214">
        <f>職員設定!$D$46</f>
        <v>1</v>
      </c>
      <c r="AZ97" s="974">
        <f>AX100*AY97-BA97</f>
        <v>0</v>
      </c>
      <c r="BA97" s="993">
        <f>ROUND(AX97*AY97*職員設定!$AC$46,0)</f>
        <v>0</v>
      </c>
      <c r="BB97" s="336" t="s">
        <v>110</v>
      </c>
      <c r="BC97" s="597"/>
      <c r="BD97" s="1214">
        <f>職員設定!$D$46</f>
        <v>1</v>
      </c>
      <c r="BE97" s="974">
        <f>BC100*BD97-BF97</f>
        <v>0</v>
      </c>
      <c r="BF97" s="1203">
        <f>ROUND(BC97*BD97*職員設定!$AC$46,0)</f>
        <v>0</v>
      </c>
      <c r="BG97" s="48" t="s">
        <v>110</v>
      </c>
      <c r="BH97" s="597"/>
      <c r="BI97" s="1214">
        <f>職員設定!$D$46</f>
        <v>1</v>
      </c>
      <c r="BJ97" s="974">
        <f>BH100*BI97-BK97</f>
        <v>0</v>
      </c>
      <c r="BK97" s="993">
        <f>ROUND(BH97*BI97*職員設定!$AC$46,0)</f>
        <v>0</v>
      </c>
      <c r="BL97" s="339"/>
      <c r="BM97" s="598"/>
      <c r="BN97" s="1214">
        <f>職員設定!$D$46</f>
        <v>1</v>
      </c>
      <c r="BO97" s="984"/>
      <c r="BP97" s="1259"/>
      <c r="BQ97" s="79"/>
      <c r="BR97" s="598"/>
      <c r="BS97" s="1214">
        <f>職員設定!$D$46</f>
        <v>1</v>
      </c>
      <c r="BT97" s="984"/>
      <c r="BU97" s="1259"/>
      <c r="BV97" s="79"/>
      <c r="BW97" s="598"/>
      <c r="BX97" s="1214">
        <f>職員設定!$D$46</f>
        <v>1</v>
      </c>
      <c r="BY97" s="984"/>
      <c r="BZ97" s="1259"/>
      <c r="CA97" s="1086">
        <f>BJ97+BK97+BE97+BF97+AZ97+BA97+AU97+AV97+AP97+AQ97+AL97+AK97+AG97+AF97+AB97+AA97+W97+V97+R97+Q97+L97+G97</f>
        <v>10810</v>
      </c>
      <c r="CB97" s="1087">
        <f>M97+H97</f>
        <v>5414</v>
      </c>
      <c r="CC97" s="1243">
        <f>BK97+BF97+BA97+AV97+AQ97+AL97+AG97+AB97+W97+R97</f>
        <v>0</v>
      </c>
    </row>
    <row r="98" spans="1:81" s="12" customFormat="1" ht="18" customHeight="1">
      <c r="A98" s="1313"/>
      <c r="B98" s="1296"/>
      <c r="C98" s="1140"/>
      <c r="D98" s="48" t="s">
        <v>38</v>
      </c>
      <c r="E98" s="33">
        <v>84315</v>
      </c>
      <c r="F98" s="1214"/>
      <c r="G98" s="974"/>
      <c r="H98" s="1272"/>
      <c r="I98" s="48" t="s">
        <v>38</v>
      </c>
      <c r="J98" s="33">
        <v>94133</v>
      </c>
      <c r="K98" s="1214"/>
      <c r="L98" s="974"/>
      <c r="M98" s="1103"/>
      <c r="N98" s="336" t="s">
        <v>38</v>
      </c>
      <c r="O98" s="33"/>
      <c r="P98" s="1214"/>
      <c r="Q98" s="974"/>
      <c r="R98" s="1204"/>
      <c r="S98" s="48" t="s">
        <v>38</v>
      </c>
      <c r="T98" s="33"/>
      <c r="U98" s="1214"/>
      <c r="V98" s="974"/>
      <c r="W98" s="971"/>
      <c r="X98" s="336" t="s">
        <v>38</v>
      </c>
      <c r="Y98" s="33"/>
      <c r="Z98" s="1214"/>
      <c r="AA98" s="974"/>
      <c r="AB98" s="1204"/>
      <c r="AC98" s="48" t="s">
        <v>38</v>
      </c>
      <c r="AD98" s="33"/>
      <c r="AE98" s="1214"/>
      <c r="AF98" s="974"/>
      <c r="AG98" s="971"/>
      <c r="AH98" s="336" t="s">
        <v>38</v>
      </c>
      <c r="AI98" s="33"/>
      <c r="AJ98" s="1214"/>
      <c r="AK98" s="974"/>
      <c r="AL98" s="1204"/>
      <c r="AM98" s="48" t="s">
        <v>38</v>
      </c>
      <c r="AN98" s="33"/>
      <c r="AO98" s="1214"/>
      <c r="AP98" s="974"/>
      <c r="AQ98" s="971"/>
      <c r="AR98" s="336" t="s">
        <v>38</v>
      </c>
      <c r="AS98" s="33"/>
      <c r="AT98" s="1214"/>
      <c r="AU98" s="974"/>
      <c r="AV98" s="1204"/>
      <c r="AW98" s="48" t="s">
        <v>38</v>
      </c>
      <c r="AX98" s="33"/>
      <c r="AY98" s="1214"/>
      <c r="AZ98" s="974"/>
      <c r="BA98" s="971"/>
      <c r="BB98" s="336" t="s">
        <v>38</v>
      </c>
      <c r="BC98" s="33"/>
      <c r="BD98" s="1214"/>
      <c r="BE98" s="974"/>
      <c r="BF98" s="1204"/>
      <c r="BG98" s="48" t="s">
        <v>38</v>
      </c>
      <c r="BH98" s="33"/>
      <c r="BI98" s="1214"/>
      <c r="BJ98" s="974"/>
      <c r="BK98" s="971"/>
      <c r="BL98" s="658"/>
      <c r="BM98" s="80"/>
      <c r="BN98" s="1214"/>
      <c r="BO98" s="984"/>
      <c r="BP98" s="954"/>
      <c r="BQ98" s="301"/>
      <c r="BR98" s="80"/>
      <c r="BS98" s="1214"/>
      <c r="BT98" s="984"/>
      <c r="BU98" s="954"/>
      <c r="BV98" s="301"/>
      <c r="BW98" s="80"/>
      <c r="BX98" s="1214"/>
      <c r="BY98" s="984"/>
      <c r="BZ98" s="954"/>
      <c r="CA98" s="1080"/>
      <c r="CB98" s="1022"/>
      <c r="CC98" s="1243"/>
    </row>
    <row r="99" spans="1:81" s="5" customFormat="1" ht="18" customHeight="1">
      <c r="A99" s="1313"/>
      <c r="B99" s="1296"/>
      <c r="C99" s="1140"/>
      <c r="D99" s="72" t="s">
        <v>112</v>
      </c>
      <c r="E99" s="28">
        <f>ROUND(E97*職員設定!$E$46,0)</f>
        <v>76649</v>
      </c>
      <c r="F99" s="1214"/>
      <c r="G99" s="974"/>
      <c r="H99" s="1272"/>
      <c r="I99" s="72" t="s">
        <v>112</v>
      </c>
      <c r="J99" s="28">
        <f>ROUND(J97*職員設定!$E$46,0)</f>
        <v>85575</v>
      </c>
      <c r="K99" s="1214"/>
      <c r="L99" s="974"/>
      <c r="M99" s="1103"/>
      <c r="N99" s="624" t="s">
        <v>112</v>
      </c>
      <c r="O99" s="28">
        <f>ROUND(O97*職員設定!$E$46,0)</f>
        <v>0</v>
      </c>
      <c r="P99" s="1214"/>
      <c r="Q99" s="974"/>
      <c r="R99" s="1204"/>
      <c r="S99" s="72" t="s">
        <v>112</v>
      </c>
      <c r="T99" s="28">
        <f>ROUND(T97*職員設定!$E$46,0)</f>
        <v>0</v>
      </c>
      <c r="U99" s="1214"/>
      <c r="V99" s="974"/>
      <c r="W99" s="971"/>
      <c r="X99" s="624" t="s">
        <v>112</v>
      </c>
      <c r="Y99" s="28">
        <f>ROUND(Y97*職員設定!$E$46,0)</f>
        <v>0</v>
      </c>
      <c r="Z99" s="1214"/>
      <c r="AA99" s="974"/>
      <c r="AB99" s="1204"/>
      <c r="AC99" s="72" t="s">
        <v>112</v>
      </c>
      <c r="AD99" s="28">
        <f>ROUND(AD97*職員設定!$E$46,0)</f>
        <v>0</v>
      </c>
      <c r="AE99" s="1214"/>
      <c r="AF99" s="974"/>
      <c r="AG99" s="971"/>
      <c r="AH99" s="624" t="s">
        <v>112</v>
      </c>
      <c r="AI99" s="28">
        <f>ROUND(AI97*職員設定!$E$46,0)</f>
        <v>0</v>
      </c>
      <c r="AJ99" s="1214"/>
      <c r="AK99" s="974"/>
      <c r="AL99" s="1204"/>
      <c r="AM99" s="72" t="s">
        <v>112</v>
      </c>
      <c r="AN99" s="28">
        <f>ROUND(AN97*職員設定!$E$46,0)</f>
        <v>0</v>
      </c>
      <c r="AO99" s="1214"/>
      <c r="AP99" s="974"/>
      <c r="AQ99" s="971"/>
      <c r="AR99" s="624" t="s">
        <v>112</v>
      </c>
      <c r="AS99" s="28">
        <f>ROUND(AS97*職員設定!$E$46,0)</f>
        <v>0</v>
      </c>
      <c r="AT99" s="1214"/>
      <c r="AU99" s="974"/>
      <c r="AV99" s="1204"/>
      <c r="AW99" s="72" t="s">
        <v>112</v>
      </c>
      <c r="AX99" s="28">
        <f>ROUND(AX97*職員設定!$E$46,0)</f>
        <v>0</v>
      </c>
      <c r="AY99" s="1214"/>
      <c r="AZ99" s="974"/>
      <c r="BA99" s="971"/>
      <c r="BB99" s="624" t="s">
        <v>112</v>
      </c>
      <c r="BC99" s="28">
        <f>ROUND(BC97*職員設定!$E$46,0)</f>
        <v>0</v>
      </c>
      <c r="BD99" s="1214"/>
      <c r="BE99" s="974"/>
      <c r="BF99" s="1204"/>
      <c r="BG99" s="72" t="s">
        <v>112</v>
      </c>
      <c r="BH99" s="28">
        <f>ROUND(BH97*職員設定!$E$46,0)</f>
        <v>0</v>
      </c>
      <c r="BI99" s="1214"/>
      <c r="BJ99" s="974"/>
      <c r="BK99" s="971"/>
      <c r="BL99" s="626"/>
      <c r="BM99" s="28"/>
      <c r="BN99" s="1214"/>
      <c r="BO99" s="984"/>
      <c r="BP99" s="954"/>
      <c r="BQ99" s="45"/>
      <c r="BR99" s="28"/>
      <c r="BS99" s="1214"/>
      <c r="BT99" s="984"/>
      <c r="BU99" s="954"/>
      <c r="BV99" s="45"/>
      <c r="BW99" s="28"/>
      <c r="BX99" s="1214"/>
      <c r="BY99" s="984"/>
      <c r="BZ99" s="954"/>
      <c r="CA99" s="1080"/>
      <c r="CB99" s="1022"/>
      <c r="CC99" s="1243"/>
    </row>
    <row r="100" spans="1:81" s="5" customFormat="1" ht="18" customHeight="1" thickBot="1">
      <c r="A100" s="1313"/>
      <c r="B100" s="1296"/>
      <c r="C100" s="1141"/>
      <c r="D100" s="50" t="s">
        <v>113</v>
      </c>
      <c r="E100" s="18">
        <f>E98-E99</f>
        <v>7666</v>
      </c>
      <c r="F100" s="1214"/>
      <c r="G100" s="975"/>
      <c r="H100" s="1273"/>
      <c r="I100" s="50" t="s">
        <v>113</v>
      </c>
      <c r="J100" s="18">
        <f>J98-J99</f>
        <v>8558</v>
      </c>
      <c r="K100" s="1214"/>
      <c r="L100" s="975"/>
      <c r="M100" s="1104"/>
      <c r="N100" s="625" t="s">
        <v>113</v>
      </c>
      <c r="O100" s="18">
        <f>O98-O99</f>
        <v>0</v>
      </c>
      <c r="P100" s="1214"/>
      <c r="Q100" s="975"/>
      <c r="R100" s="1205"/>
      <c r="S100" s="50" t="s">
        <v>113</v>
      </c>
      <c r="T100" s="18">
        <f>T98-T99</f>
        <v>0</v>
      </c>
      <c r="U100" s="1214"/>
      <c r="V100" s="975"/>
      <c r="W100" s="972"/>
      <c r="X100" s="625" t="s">
        <v>113</v>
      </c>
      <c r="Y100" s="18">
        <f>Y98-Y99</f>
        <v>0</v>
      </c>
      <c r="Z100" s="1214"/>
      <c r="AA100" s="975"/>
      <c r="AB100" s="1205"/>
      <c r="AC100" s="50" t="s">
        <v>113</v>
      </c>
      <c r="AD100" s="18">
        <f>AD98-AD99</f>
        <v>0</v>
      </c>
      <c r="AE100" s="1214"/>
      <c r="AF100" s="975"/>
      <c r="AG100" s="972"/>
      <c r="AH100" s="625" t="s">
        <v>113</v>
      </c>
      <c r="AI100" s="18">
        <f>AI98-AI99</f>
        <v>0</v>
      </c>
      <c r="AJ100" s="1214"/>
      <c r="AK100" s="975"/>
      <c r="AL100" s="1205"/>
      <c r="AM100" s="50" t="s">
        <v>113</v>
      </c>
      <c r="AN100" s="18">
        <f>AN98-AN99</f>
        <v>0</v>
      </c>
      <c r="AO100" s="1214"/>
      <c r="AP100" s="975"/>
      <c r="AQ100" s="972"/>
      <c r="AR100" s="625" t="s">
        <v>113</v>
      </c>
      <c r="AS100" s="18">
        <f>AS98-AS99</f>
        <v>0</v>
      </c>
      <c r="AT100" s="1214"/>
      <c r="AU100" s="975"/>
      <c r="AV100" s="1205"/>
      <c r="AW100" s="50" t="s">
        <v>113</v>
      </c>
      <c r="AX100" s="18">
        <f>AX98-AX99</f>
        <v>0</v>
      </c>
      <c r="AY100" s="1214"/>
      <c r="AZ100" s="975"/>
      <c r="BA100" s="972"/>
      <c r="BB100" s="625" t="s">
        <v>113</v>
      </c>
      <c r="BC100" s="18">
        <f>BC98-BC99</f>
        <v>0</v>
      </c>
      <c r="BD100" s="1214"/>
      <c r="BE100" s="975"/>
      <c r="BF100" s="1205"/>
      <c r="BG100" s="50" t="s">
        <v>113</v>
      </c>
      <c r="BH100" s="18">
        <f>BH98-BH99</f>
        <v>0</v>
      </c>
      <c r="BI100" s="1214"/>
      <c r="BJ100" s="975"/>
      <c r="BK100" s="972"/>
      <c r="BL100" s="659"/>
      <c r="BM100" s="78"/>
      <c r="BN100" s="1214"/>
      <c r="BO100" s="985"/>
      <c r="BP100" s="955"/>
      <c r="BQ100" s="81"/>
      <c r="BR100" s="78"/>
      <c r="BS100" s="1214"/>
      <c r="BT100" s="985"/>
      <c r="BU100" s="955"/>
      <c r="BV100" s="81"/>
      <c r="BW100" s="78"/>
      <c r="BX100" s="1214"/>
      <c r="BY100" s="985"/>
      <c r="BZ100" s="955"/>
      <c r="CA100" s="1081"/>
      <c r="CB100" s="1023"/>
      <c r="CC100" s="1244"/>
    </row>
    <row r="101" spans="1:81" s="5" customFormat="1" ht="18" customHeight="1">
      <c r="A101" s="1313"/>
      <c r="B101" s="1296"/>
      <c r="C101" s="1293" t="str">
        <f>"時間当たりの手当("&amp;職員設定!$F$43&amp;"等)"</f>
        <v>時間当たりの手当(資格手当等)</v>
      </c>
      <c r="D101" s="75" t="s">
        <v>110</v>
      </c>
      <c r="E101" s="172">
        <f>E97</f>
        <v>85.165999999999997</v>
      </c>
      <c r="F101" s="1214"/>
      <c r="G101" s="973">
        <f>E104*F97-H101</f>
        <v>0</v>
      </c>
      <c r="H101" s="1275"/>
      <c r="I101" s="75" t="s">
        <v>110</v>
      </c>
      <c r="J101" s="172">
        <f>J97</f>
        <v>95.083299999999994</v>
      </c>
      <c r="K101" s="1214"/>
      <c r="L101" s="973">
        <f>J104*K97-M101</f>
        <v>0</v>
      </c>
      <c r="M101" s="1095"/>
      <c r="N101" s="338" t="s">
        <v>110</v>
      </c>
      <c r="O101" s="172">
        <f>O97</f>
        <v>0</v>
      </c>
      <c r="P101" s="1214"/>
      <c r="Q101" s="973">
        <f>O104*P97</f>
        <v>0</v>
      </c>
      <c r="R101" s="983"/>
      <c r="S101" s="75" t="s">
        <v>110</v>
      </c>
      <c r="T101" s="172">
        <f>T97</f>
        <v>0</v>
      </c>
      <c r="U101" s="1214"/>
      <c r="V101" s="973">
        <f>T104*U97</f>
        <v>0</v>
      </c>
      <c r="W101" s="960"/>
      <c r="X101" s="338" t="s">
        <v>110</v>
      </c>
      <c r="Y101" s="172">
        <f>Y97</f>
        <v>0</v>
      </c>
      <c r="Z101" s="1214"/>
      <c r="AA101" s="973">
        <f>Y104*Z97</f>
        <v>0</v>
      </c>
      <c r="AB101" s="983"/>
      <c r="AC101" s="75" t="s">
        <v>110</v>
      </c>
      <c r="AD101" s="172">
        <f>AD97</f>
        <v>0</v>
      </c>
      <c r="AE101" s="1214"/>
      <c r="AF101" s="973">
        <f>AD104*AE97</f>
        <v>0</v>
      </c>
      <c r="AG101" s="960"/>
      <c r="AH101" s="338" t="s">
        <v>110</v>
      </c>
      <c r="AI101" s="172">
        <f>AI97</f>
        <v>0</v>
      </c>
      <c r="AJ101" s="1214"/>
      <c r="AK101" s="973">
        <f>AI104*AJ97</f>
        <v>0</v>
      </c>
      <c r="AL101" s="983"/>
      <c r="AM101" s="75" t="s">
        <v>110</v>
      </c>
      <c r="AN101" s="172">
        <f>AN97</f>
        <v>0</v>
      </c>
      <c r="AO101" s="1214"/>
      <c r="AP101" s="973">
        <f>AN104*AO97</f>
        <v>0</v>
      </c>
      <c r="AQ101" s="960"/>
      <c r="AR101" s="338" t="s">
        <v>110</v>
      </c>
      <c r="AS101" s="172">
        <f>AS97</f>
        <v>0</v>
      </c>
      <c r="AT101" s="1214"/>
      <c r="AU101" s="973">
        <f>AS104*AT97</f>
        <v>0</v>
      </c>
      <c r="AV101" s="983"/>
      <c r="AW101" s="75" t="s">
        <v>110</v>
      </c>
      <c r="AX101" s="172">
        <f>AX97</f>
        <v>0</v>
      </c>
      <c r="AY101" s="1214"/>
      <c r="AZ101" s="973">
        <f>AX104*AY97</f>
        <v>0</v>
      </c>
      <c r="BA101" s="960"/>
      <c r="BB101" s="338" t="s">
        <v>110</v>
      </c>
      <c r="BC101" s="172">
        <f>BC97</f>
        <v>0</v>
      </c>
      <c r="BD101" s="1214"/>
      <c r="BE101" s="973">
        <f>BC104*BD97</f>
        <v>0</v>
      </c>
      <c r="BF101" s="983"/>
      <c r="BG101" s="75" t="s">
        <v>110</v>
      </c>
      <c r="BH101" s="172">
        <f>BH97</f>
        <v>0</v>
      </c>
      <c r="BI101" s="1214"/>
      <c r="BJ101" s="973">
        <f>BH104*BI97</f>
        <v>0</v>
      </c>
      <c r="BK101" s="960"/>
      <c r="BL101" s="338"/>
      <c r="BM101" s="76"/>
      <c r="BN101" s="1214"/>
      <c r="BO101" s="983"/>
      <c r="BP101" s="960"/>
      <c r="BQ101" s="75"/>
      <c r="BR101" s="76"/>
      <c r="BS101" s="1214"/>
      <c r="BT101" s="983"/>
      <c r="BU101" s="960"/>
      <c r="BV101" s="75"/>
      <c r="BW101" s="76"/>
      <c r="BX101" s="1214"/>
      <c r="BY101" s="983"/>
      <c r="BZ101" s="960"/>
      <c r="CA101" s="1003">
        <f>BJ101+BE101+AZ101+AU101+AP101+AK101+AF101+AA101+V101+Q101+L101+G101</f>
        <v>0</v>
      </c>
      <c r="CB101" s="1019">
        <f>M101+H101</f>
        <v>0</v>
      </c>
      <c r="CC101" s="1245"/>
    </row>
    <row r="102" spans="1:81" s="5" customFormat="1" ht="18" customHeight="1">
      <c r="A102" s="1313"/>
      <c r="B102" s="1296"/>
      <c r="C102" s="1294"/>
      <c r="D102" s="48" t="s">
        <v>38</v>
      </c>
      <c r="E102" s="33"/>
      <c r="F102" s="1214"/>
      <c r="G102" s="1066"/>
      <c r="H102" s="1272"/>
      <c r="I102" s="48" t="s">
        <v>38</v>
      </c>
      <c r="J102" s="33"/>
      <c r="K102" s="1214"/>
      <c r="L102" s="1066"/>
      <c r="M102" s="1103"/>
      <c r="N102" s="336" t="s">
        <v>38</v>
      </c>
      <c r="O102" s="33"/>
      <c r="P102" s="1214"/>
      <c r="Q102" s="1066"/>
      <c r="R102" s="1206"/>
      <c r="S102" s="48" t="s">
        <v>38</v>
      </c>
      <c r="T102" s="33"/>
      <c r="U102" s="1214"/>
      <c r="V102" s="1066"/>
      <c r="W102" s="954"/>
      <c r="X102" s="336" t="s">
        <v>38</v>
      </c>
      <c r="Y102" s="33"/>
      <c r="Z102" s="1214"/>
      <c r="AA102" s="1066"/>
      <c r="AB102" s="1206"/>
      <c r="AC102" s="48" t="s">
        <v>38</v>
      </c>
      <c r="AD102" s="33"/>
      <c r="AE102" s="1214"/>
      <c r="AF102" s="1066"/>
      <c r="AG102" s="954"/>
      <c r="AH102" s="336" t="s">
        <v>38</v>
      </c>
      <c r="AI102" s="33"/>
      <c r="AJ102" s="1214"/>
      <c r="AK102" s="1066"/>
      <c r="AL102" s="1206"/>
      <c r="AM102" s="48" t="s">
        <v>38</v>
      </c>
      <c r="AN102" s="33"/>
      <c r="AO102" s="1214"/>
      <c r="AP102" s="1066"/>
      <c r="AQ102" s="954"/>
      <c r="AR102" s="336" t="s">
        <v>38</v>
      </c>
      <c r="AS102" s="33"/>
      <c r="AT102" s="1214"/>
      <c r="AU102" s="1066"/>
      <c r="AV102" s="1206"/>
      <c r="AW102" s="48" t="s">
        <v>38</v>
      </c>
      <c r="AX102" s="33"/>
      <c r="AY102" s="1214"/>
      <c r="AZ102" s="1066"/>
      <c r="BA102" s="954"/>
      <c r="BB102" s="336" t="s">
        <v>38</v>
      </c>
      <c r="BC102" s="33"/>
      <c r="BD102" s="1214"/>
      <c r="BE102" s="1066"/>
      <c r="BF102" s="1206"/>
      <c r="BG102" s="48" t="s">
        <v>38</v>
      </c>
      <c r="BH102" s="33"/>
      <c r="BI102" s="1214"/>
      <c r="BJ102" s="1066"/>
      <c r="BK102" s="954"/>
      <c r="BL102" s="339"/>
      <c r="BM102" s="80"/>
      <c r="BN102" s="1214"/>
      <c r="BO102" s="977"/>
      <c r="BP102" s="954"/>
      <c r="BQ102" s="79"/>
      <c r="BR102" s="80"/>
      <c r="BS102" s="1214"/>
      <c r="BT102" s="977"/>
      <c r="BU102" s="954"/>
      <c r="BV102" s="79"/>
      <c r="BW102" s="80"/>
      <c r="BX102" s="1214"/>
      <c r="BY102" s="977"/>
      <c r="BZ102" s="954"/>
      <c r="CA102" s="1080"/>
      <c r="CB102" s="1022"/>
      <c r="CC102" s="1246"/>
    </row>
    <row r="103" spans="1:81" s="5" customFormat="1" ht="18" customHeight="1">
      <c r="A103" s="1313"/>
      <c r="B103" s="1296"/>
      <c r="C103" s="1294"/>
      <c r="D103" s="72" t="s">
        <v>44</v>
      </c>
      <c r="E103" s="28">
        <f>ROUND(E97*(職員設定!$F$46+職員設定!$G$46+職員設定!$H$46+職員設定!$I$46),0)</f>
        <v>0</v>
      </c>
      <c r="F103" s="1214"/>
      <c r="G103" s="1066"/>
      <c r="H103" s="1272"/>
      <c r="I103" s="72" t="s">
        <v>44</v>
      </c>
      <c r="J103" s="28">
        <f>ROUND(J97*(職員設定!$F$46+職員設定!$G$46+職員設定!$H$46+職員設定!$I$46),0)</f>
        <v>0</v>
      </c>
      <c r="K103" s="1214"/>
      <c r="L103" s="1066"/>
      <c r="M103" s="1103"/>
      <c r="N103" s="624" t="s">
        <v>44</v>
      </c>
      <c r="O103" s="28">
        <f>ROUND(O97*(職員設定!$F$46+職員設定!$G$46+職員設定!$H$46+職員設定!$I$46),0)</f>
        <v>0</v>
      </c>
      <c r="P103" s="1214"/>
      <c r="Q103" s="1066"/>
      <c r="R103" s="1206"/>
      <c r="S103" s="72" t="s">
        <v>44</v>
      </c>
      <c r="T103" s="28">
        <f>ROUND(T97*(職員設定!$F$46+職員設定!$G$46+職員設定!$H$46+職員設定!$I$46),0)</f>
        <v>0</v>
      </c>
      <c r="U103" s="1214"/>
      <c r="V103" s="1066"/>
      <c r="W103" s="954"/>
      <c r="X103" s="624" t="s">
        <v>44</v>
      </c>
      <c r="Y103" s="28">
        <f>ROUND(Y97*(職員設定!$F$46+職員設定!$G$46+職員設定!$H$46+職員設定!$I$46),0)</f>
        <v>0</v>
      </c>
      <c r="Z103" s="1214"/>
      <c r="AA103" s="1066"/>
      <c r="AB103" s="1206"/>
      <c r="AC103" s="72" t="s">
        <v>44</v>
      </c>
      <c r="AD103" s="28">
        <f>ROUND(AD97*(職員設定!$F$46+職員設定!$G$46+職員設定!$H$46+職員設定!$I$46),0)</f>
        <v>0</v>
      </c>
      <c r="AE103" s="1214"/>
      <c r="AF103" s="1066"/>
      <c r="AG103" s="954"/>
      <c r="AH103" s="624" t="s">
        <v>44</v>
      </c>
      <c r="AI103" s="28">
        <f>ROUND(AI97*(職員設定!$F$46+職員設定!$G$46+職員設定!$H$46+職員設定!$I$46),0)</f>
        <v>0</v>
      </c>
      <c r="AJ103" s="1214"/>
      <c r="AK103" s="1066"/>
      <c r="AL103" s="1206"/>
      <c r="AM103" s="72" t="s">
        <v>44</v>
      </c>
      <c r="AN103" s="28">
        <f>ROUND(AN97*(職員設定!$F$46+職員設定!$G$46+職員設定!$H$46+職員設定!$I$46),0)</f>
        <v>0</v>
      </c>
      <c r="AO103" s="1214"/>
      <c r="AP103" s="1066"/>
      <c r="AQ103" s="954"/>
      <c r="AR103" s="624" t="s">
        <v>44</v>
      </c>
      <c r="AS103" s="28">
        <f>ROUND(AS97*(職員設定!$F$46+職員設定!$G$46+職員設定!$H$46+職員設定!$I$46),0)</f>
        <v>0</v>
      </c>
      <c r="AT103" s="1214"/>
      <c r="AU103" s="1066"/>
      <c r="AV103" s="1206"/>
      <c r="AW103" s="72" t="s">
        <v>44</v>
      </c>
      <c r="AX103" s="28">
        <f>ROUND(AX97*(職員設定!$F$46+職員設定!$G$46+職員設定!$H$46+職員設定!$I$46),0)</f>
        <v>0</v>
      </c>
      <c r="AY103" s="1214"/>
      <c r="AZ103" s="1066"/>
      <c r="BA103" s="954"/>
      <c r="BB103" s="624" t="s">
        <v>44</v>
      </c>
      <c r="BC103" s="28">
        <f>ROUND(BC97*(職員設定!$F$46+職員設定!$G$46+職員設定!$H$46+職員設定!$I$46),0)</f>
        <v>0</v>
      </c>
      <c r="BD103" s="1214"/>
      <c r="BE103" s="1066"/>
      <c r="BF103" s="1206"/>
      <c r="BG103" s="72" t="s">
        <v>44</v>
      </c>
      <c r="BH103" s="28">
        <f>ROUND(BH97*(職員設定!$F$46+職員設定!$G$46+職員設定!$H$46+職員設定!$I$46),0)</f>
        <v>0</v>
      </c>
      <c r="BI103" s="1214"/>
      <c r="BJ103" s="1066"/>
      <c r="BK103" s="954"/>
      <c r="BL103" s="624"/>
      <c r="BM103" s="28"/>
      <c r="BN103" s="1214"/>
      <c r="BO103" s="977"/>
      <c r="BP103" s="954"/>
      <c r="BQ103" s="72"/>
      <c r="BR103" s="28"/>
      <c r="BS103" s="1214"/>
      <c r="BT103" s="977"/>
      <c r="BU103" s="954"/>
      <c r="BV103" s="72"/>
      <c r="BW103" s="28"/>
      <c r="BX103" s="1214"/>
      <c r="BY103" s="977"/>
      <c r="BZ103" s="954"/>
      <c r="CA103" s="1080"/>
      <c r="CB103" s="1022"/>
      <c r="CC103" s="1246"/>
    </row>
    <row r="104" spans="1:81" s="5" customFormat="1" ht="18" customHeight="1" thickBot="1">
      <c r="A104" s="1313"/>
      <c r="B104" s="1296"/>
      <c r="C104" s="1295"/>
      <c r="D104" s="50" t="s">
        <v>88</v>
      </c>
      <c r="E104" s="18">
        <f>E102-E103</f>
        <v>0</v>
      </c>
      <c r="F104" s="1214"/>
      <c r="G104" s="1067"/>
      <c r="H104" s="1273"/>
      <c r="I104" s="50" t="s">
        <v>88</v>
      </c>
      <c r="J104" s="18">
        <f>J102-J103</f>
        <v>0</v>
      </c>
      <c r="K104" s="1214"/>
      <c r="L104" s="1067"/>
      <c r="M104" s="1104"/>
      <c r="N104" s="625" t="s">
        <v>88</v>
      </c>
      <c r="O104" s="18">
        <f>O102-O103</f>
        <v>0</v>
      </c>
      <c r="P104" s="1214"/>
      <c r="Q104" s="1067"/>
      <c r="R104" s="1207"/>
      <c r="S104" s="50" t="s">
        <v>88</v>
      </c>
      <c r="T104" s="18">
        <f>T102-T103</f>
        <v>0</v>
      </c>
      <c r="U104" s="1214"/>
      <c r="V104" s="1067"/>
      <c r="W104" s="955"/>
      <c r="X104" s="625" t="s">
        <v>88</v>
      </c>
      <c r="Y104" s="18">
        <f>Y102-Y103</f>
        <v>0</v>
      </c>
      <c r="Z104" s="1214"/>
      <c r="AA104" s="1067"/>
      <c r="AB104" s="1207"/>
      <c r="AC104" s="50" t="s">
        <v>88</v>
      </c>
      <c r="AD104" s="18">
        <f>AD102-AD103</f>
        <v>0</v>
      </c>
      <c r="AE104" s="1214"/>
      <c r="AF104" s="1067"/>
      <c r="AG104" s="955"/>
      <c r="AH104" s="625" t="s">
        <v>88</v>
      </c>
      <c r="AI104" s="18">
        <f>AI102-AI103</f>
        <v>0</v>
      </c>
      <c r="AJ104" s="1214"/>
      <c r="AK104" s="1067"/>
      <c r="AL104" s="1207"/>
      <c r="AM104" s="50" t="s">
        <v>88</v>
      </c>
      <c r="AN104" s="18">
        <f>AN102-AN103</f>
        <v>0</v>
      </c>
      <c r="AO104" s="1214"/>
      <c r="AP104" s="1067"/>
      <c r="AQ104" s="955"/>
      <c r="AR104" s="625" t="s">
        <v>88</v>
      </c>
      <c r="AS104" s="18">
        <f>AS102-AS103</f>
        <v>0</v>
      </c>
      <c r="AT104" s="1214"/>
      <c r="AU104" s="1067"/>
      <c r="AV104" s="1207"/>
      <c r="AW104" s="50" t="s">
        <v>88</v>
      </c>
      <c r="AX104" s="18">
        <f>AX102-AX103</f>
        <v>0</v>
      </c>
      <c r="AY104" s="1214"/>
      <c r="AZ104" s="1067"/>
      <c r="BA104" s="955"/>
      <c r="BB104" s="625" t="s">
        <v>88</v>
      </c>
      <c r="BC104" s="18">
        <f>BC102-BC103</f>
        <v>0</v>
      </c>
      <c r="BD104" s="1214"/>
      <c r="BE104" s="1067"/>
      <c r="BF104" s="1207"/>
      <c r="BG104" s="50" t="s">
        <v>88</v>
      </c>
      <c r="BH104" s="18">
        <f>BH102-BH103</f>
        <v>0</v>
      </c>
      <c r="BI104" s="1214"/>
      <c r="BJ104" s="1067"/>
      <c r="BK104" s="955"/>
      <c r="BL104" s="659"/>
      <c r="BM104" s="78"/>
      <c r="BN104" s="1214"/>
      <c r="BO104" s="978"/>
      <c r="BP104" s="955"/>
      <c r="BQ104" s="81"/>
      <c r="BR104" s="78"/>
      <c r="BS104" s="1214"/>
      <c r="BT104" s="978"/>
      <c r="BU104" s="955"/>
      <c r="BV104" s="81"/>
      <c r="BW104" s="78"/>
      <c r="BX104" s="1214"/>
      <c r="BY104" s="978"/>
      <c r="BZ104" s="955"/>
      <c r="CA104" s="1081"/>
      <c r="CB104" s="1023"/>
      <c r="CC104" s="1247"/>
    </row>
    <row r="105" spans="1:81" s="5" customFormat="1" ht="18" customHeight="1">
      <c r="A105" s="1313"/>
      <c r="B105" s="1296"/>
      <c r="C105" s="1293" t="str">
        <f>"定額手当("&amp;職員設定!$J$43&amp;"等)"</f>
        <v>定額手当(等)</v>
      </c>
      <c r="D105" s="48" t="s">
        <v>38</v>
      </c>
      <c r="E105" s="33"/>
      <c r="F105" s="1214"/>
      <c r="G105" s="1215">
        <f>E107*F97-H105</f>
        <v>0</v>
      </c>
      <c r="H105" s="1274"/>
      <c r="I105" s="48" t="s">
        <v>38</v>
      </c>
      <c r="J105" s="33"/>
      <c r="K105" s="1214"/>
      <c r="L105" s="1215">
        <f>J107*K97-M105</f>
        <v>0</v>
      </c>
      <c r="M105" s="1307"/>
      <c r="N105" s="336" t="s">
        <v>38</v>
      </c>
      <c r="O105" s="33"/>
      <c r="P105" s="1214"/>
      <c r="Q105" s="1215">
        <f>O107*P97-R105</f>
        <v>0</v>
      </c>
      <c r="R105" s="1208">
        <f>ROUND(IF(O97="",0,$M$105),0)</f>
        <v>0</v>
      </c>
      <c r="S105" s="48" t="s">
        <v>38</v>
      </c>
      <c r="T105" s="33"/>
      <c r="U105" s="1214"/>
      <c r="V105" s="1215">
        <f>T107*U97-W105</f>
        <v>0</v>
      </c>
      <c r="W105" s="1201">
        <f>ROUND(IF(T97="",0,$M$105),0)</f>
        <v>0</v>
      </c>
      <c r="X105" s="336" t="s">
        <v>38</v>
      </c>
      <c r="Y105" s="33"/>
      <c r="Z105" s="1214"/>
      <c r="AA105" s="1215">
        <f>Y107*Z97-AB105</f>
        <v>0</v>
      </c>
      <c r="AB105" s="1208">
        <f>ROUND(IF(Y97="",0,$M$105),0)</f>
        <v>0</v>
      </c>
      <c r="AC105" s="48" t="s">
        <v>38</v>
      </c>
      <c r="AD105" s="33"/>
      <c r="AE105" s="1214"/>
      <c r="AF105" s="1215">
        <f>AD107*AE97-AG105</f>
        <v>0</v>
      </c>
      <c r="AG105" s="1201">
        <f>ROUND(IF(AD97="",0,$M$105),0)</f>
        <v>0</v>
      </c>
      <c r="AH105" s="336" t="s">
        <v>38</v>
      </c>
      <c r="AI105" s="33"/>
      <c r="AJ105" s="1214"/>
      <c r="AK105" s="1215">
        <f>AI107*AJ97-AL105</f>
        <v>0</v>
      </c>
      <c r="AL105" s="1208">
        <f>ROUND(IF(AI97="",0,$M$105),0)</f>
        <v>0</v>
      </c>
      <c r="AM105" s="48" t="s">
        <v>38</v>
      </c>
      <c r="AN105" s="33"/>
      <c r="AO105" s="1214"/>
      <c r="AP105" s="1215">
        <f>AN107*AO97-AQ105</f>
        <v>0</v>
      </c>
      <c r="AQ105" s="1201">
        <f>ROUND(IF(AN97="",0,$M$105),0)</f>
        <v>0</v>
      </c>
      <c r="AR105" s="336" t="s">
        <v>38</v>
      </c>
      <c r="AS105" s="33"/>
      <c r="AT105" s="1214"/>
      <c r="AU105" s="1215">
        <f>AS107*AT97-AV105</f>
        <v>0</v>
      </c>
      <c r="AV105" s="1208">
        <f>ROUND(IF(AS97="",0,$M$105),0)</f>
        <v>0</v>
      </c>
      <c r="AW105" s="48" t="s">
        <v>38</v>
      </c>
      <c r="AX105" s="33"/>
      <c r="AY105" s="1214"/>
      <c r="AZ105" s="1215">
        <f>AX107*AY97-BA105</f>
        <v>0</v>
      </c>
      <c r="BA105" s="1201">
        <f>ROUND(IF(AX97="",0,$M$105),0)</f>
        <v>0</v>
      </c>
      <c r="BB105" s="336" t="s">
        <v>38</v>
      </c>
      <c r="BC105" s="33"/>
      <c r="BD105" s="1214"/>
      <c r="BE105" s="1215">
        <f>BC107*BD97-BF105</f>
        <v>0</v>
      </c>
      <c r="BF105" s="1208">
        <f>ROUND(IF(BC97="",0,$M$105),0)</f>
        <v>0</v>
      </c>
      <c r="BG105" s="48" t="s">
        <v>38</v>
      </c>
      <c r="BH105" s="33"/>
      <c r="BI105" s="1214"/>
      <c r="BJ105" s="1215">
        <f>BH107*BI97-BK105</f>
        <v>0</v>
      </c>
      <c r="BK105" s="1201">
        <f>ROUND(IF(BH97="",0,$M$105),0)</f>
        <v>0</v>
      </c>
      <c r="BL105" s="660"/>
      <c r="BM105" s="181"/>
      <c r="BN105" s="1214"/>
      <c r="BO105" s="1254"/>
      <c r="BP105" s="1258"/>
      <c r="BQ105" s="180"/>
      <c r="BR105" s="181"/>
      <c r="BS105" s="1214"/>
      <c r="BT105" s="1254"/>
      <c r="BU105" s="1258"/>
      <c r="BV105" s="180"/>
      <c r="BW105" s="181"/>
      <c r="BX105" s="1214"/>
      <c r="BY105" s="1254"/>
      <c r="BZ105" s="1258"/>
      <c r="CA105" s="1279">
        <f>BJ105+BK105+BE105+BF105+AZ105+BA105+AU105+AV105+AP105+AQ105+AL105+AK105+AG105+AF105+AB105+AA105+W105+V105+R105+Q105+L105+G105</f>
        <v>0</v>
      </c>
      <c r="CB105" s="1233">
        <f>H105+M105</f>
        <v>0</v>
      </c>
      <c r="CC105" s="1248">
        <f>BK105+BF105+BA105+AV105+AQ105+AL105+AG105+AB105+W105+R105</f>
        <v>0</v>
      </c>
    </row>
    <row r="106" spans="1:81" s="5" customFormat="1" ht="18" customHeight="1">
      <c r="A106" s="1313"/>
      <c r="B106" s="1296"/>
      <c r="C106" s="1294"/>
      <c r="D106" s="45" t="s">
        <v>71</v>
      </c>
      <c r="E106" s="150">
        <f>IF(E97&lt;&gt;"",職員設定!$J$46+職員設定!$K$46,"0")</f>
        <v>0</v>
      </c>
      <c r="F106" s="1214"/>
      <c r="G106" s="1216"/>
      <c r="H106" s="1272"/>
      <c r="I106" s="45" t="s">
        <v>71</v>
      </c>
      <c r="J106" s="150">
        <f>IF(J97&lt;&gt;"",職員設定!$J$46+職員設定!$K$46,"0")</f>
        <v>0</v>
      </c>
      <c r="K106" s="1214"/>
      <c r="L106" s="1216"/>
      <c r="M106" s="1103"/>
      <c r="N106" s="626" t="s">
        <v>71</v>
      </c>
      <c r="O106" s="150" t="str">
        <f>IF(O97&lt;&gt;"",職員設定!$J$46+職員設定!$K$46,"0")</f>
        <v>0</v>
      </c>
      <c r="P106" s="1214"/>
      <c r="Q106" s="1216"/>
      <c r="R106" s="1204"/>
      <c r="S106" s="45" t="s">
        <v>71</v>
      </c>
      <c r="T106" s="150" t="str">
        <f>IF(T97&lt;&gt;"",職員設定!$J$46+職員設定!$K$46,"0")</f>
        <v>0</v>
      </c>
      <c r="U106" s="1214"/>
      <c r="V106" s="1216"/>
      <c r="W106" s="971"/>
      <c r="X106" s="626" t="s">
        <v>71</v>
      </c>
      <c r="Y106" s="150" t="str">
        <f>IF(Y97&lt;&gt;"",職員設定!$J$46+職員設定!$K$46,"0")</f>
        <v>0</v>
      </c>
      <c r="Z106" s="1214"/>
      <c r="AA106" s="1216"/>
      <c r="AB106" s="1204"/>
      <c r="AC106" s="45" t="s">
        <v>71</v>
      </c>
      <c r="AD106" s="150" t="str">
        <f>IF(AD97&lt;&gt;"",職員設定!$J$46+職員設定!$K$46,"0")</f>
        <v>0</v>
      </c>
      <c r="AE106" s="1214"/>
      <c r="AF106" s="1216"/>
      <c r="AG106" s="971"/>
      <c r="AH106" s="626" t="s">
        <v>71</v>
      </c>
      <c r="AI106" s="150" t="str">
        <f>IF(AI97&lt;&gt;"",職員設定!$J$46+職員設定!$K$46,"0")</f>
        <v>0</v>
      </c>
      <c r="AJ106" s="1214"/>
      <c r="AK106" s="1216"/>
      <c r="AL106" s="1204"/>
      <c r="AM106" s="45" t="s">
        <v>71</v>
      </c>
      <c r="AN106" s="150" t="str">
        <f>IF(AN97&lt;&gt;"",職員設定!$J$46+職員設定!$K$46,"0")</f>
        <v>0</v>
      </c>
      <c r="AO106" s="1214"/>
      <c r="AP106" s="1216"/>
      <c r="AQ106" s="971"/>
      <c r="AR106" s="626" t="s">
        <v>71</v>
      </c>
      <c r="AS106" s="150" t="str">
        <f>IF(AS97&lt;&gt;"",職員設定!$J$46+職員設定!$K$46,"0")</f>
        <v>0</v>
      </c>
      <c r="AT106" s="1214"/>
      <c r="AU106" s="1216"/>
      <c r="AV106" s="1204"/>
      <c r="AW106" s="45" t="s">
        <v>71</v>
      </c>
      <c r="AX106" s="150" t="str">
        <f>IF(AX97&lt;&gt;"",職員設定!$J$46+職員設定!$K$46,"0")</f>
        <v>0</v>
      </c>
      <c r="AY106" s="1214"/>
      <c r="AZ106" s="1216"/>
      <c r="BA106" s="971"/>
      <c r="BB106" s="626" t="s">
        <v>71</v>
      </c>
      <c r="BC106" s="150" t="str">
        <f>IF(BC97&lt;&gt;"",職員設定!$J$46+職員設定!$K$46,"0")</f>
        <v>0</v>
      </c>
      <c r="BD106" s="1214"/>
      <c r="BE106" s="1216"/>
      <c r="BF106" s="1204"/>
      <c r="BG106" s="45" t="s">
        <v>71</v>
      </c>
      <c r="BH106" s="150" t="str">
        <f>IF(BH97&lt;&gt;"",職員設定!$J$46+職員設定!$K$46,"0")</f>
        <v>0</v>
      </c>
      <c r="BI106" s="1214"/>
      <c r="BJ106" s="1216"/>
      <c r="BK106" s="971"/>
      <c r="BL106" s="624"/>
      <c r="BM106" s="28"/>
      <c r="BN106" s="1214"/>
      <c r="BO106" s="1206"/>
      <c r="BP106" s="954"/>
      <c r="BQ106" s="72"/>
      <c r="BR106" s="28"/>
      <c r="BS106" s="1214"/>
      <c r="BT106" s="1206"/>
      <c r="BU106" s="954"/>
      <c r="BV106" s="72"/>
      <c r="BW106" s="28"/>
      <c r="BX106" s="1214"/>
      <c r="BY106" s="1206"/>
      <c r="BZ106" s="954"/>
      <c r="CA106" s="1280"/>
      <c r="CB106" s="1022"/>
      <c r="CC106" s="1243"/>
    </row>
    <row r="107" spans="1:81" s="5" customFormat="1" ht="18" customHeight="1" thickBot="1">
      <c r="A107" s="1313"/>
      <c r="B107" s="1297"/>
      <c r="C107" s="1303"/>
      <c r="D107" s="46" t="s">
        <v>51</v>
      </c>
      <c r="E107" s="18">
        <f>E105-E106</f>
        <v>0</v>
      </c>
      <c r="F107" s="1214"/>
      <c r="G107" s="1217"/>
      <c r="H107" s="1273"/>
      <c r="I107" s="708" t="s">
        <v>51</v>
      </c>
      <c r="J107" s="18">
        <f>J105-J106</f>
        <v>0</v>
      </c>
      <c r="K107" s="1214"/>
      <c r="L107" s="1217"/>
      <c r="M107" s="1104"/>
      <c r="N107" s="627" t="s">
        <v>51</v>
      </c>
      <c r="O107" s="18">
        <f>O105-O106</f>
        <v>0</v>
      </c>
      <c r="P107" s="1214"/>
      <c r="Q107" s="1217"/>
      <c r="R107" s="1205"/>
      <c r="S107" s="46" t="s">
        <v>51</v>
      </c>
      <c r="T107" s="18">
        <f>T105-T106</f>
        <v>0</v>
      </c>
      <c r="U107" s="1214"/>
      <c r="V107" s="1217"/>
      <c r="W107" s="972"/>
      <c r="X107" s="627" t="s">
        <v>51</v>
      </c>
      <c r="Y107" s="18">
        <f>Y105-Y106</f>
        <v>0</v>
      </c>
      <c r="Z107" s="1214"/>
      <c r="AA107" s="1217"/>
      <c r="AB107" s="1205"/>
      <c r="AC107" s="46" t="s">
        <v>51</v>
      </c>
      <c r="AD107" s="18">
        <f>AD105-AD106</f>
        <v>0</v>
      </c>
      <c r="AE107" s="1214"/>
      <c r="AF107" s="1217"/>
      <c r="AG107" s="972"/>
      <c r="AH107" s="627" t="s">
        <v>51</v>
      </c>
      <c r="AI107" s="18">
        <f>AI105-AI106</f>
        <v>0</v>
      </c>
      <c r="AJ107" s="1214"/>
      <c r="AK107" s="1217"/>
      <c r="AL107" s="1205"/>
      <c r="AM107" s="46" t="s">
        <v>51</v>
      </c>
      <c r="AN107" s="18">
        <f>AN105-AN106</f>
        <v>0</v>
      </c>
      <c r="AO107" s="1214"/>
      <c r="AP107" s="1217"/>
      <c r="AQ107" s="972"/>
      <c r="AR107" s="627" t="s">
        <v>51</v>
      </c>
      <c r="AS107" s="18">
        <f>AS105-AS106</f>
        <v>0</v>
      </c>
      <c r="AT107" s="1214"/>
      <c r="AU107" s="1217"/>
      <c r="AV107" s="1205"/>
      <c r="AW107" s="46" t="s">
        <v>51</v>
      </c>
      <c r="AX107" s="18">
        <f>AX105-AX106</f>
        <v>0</v>
      </c>
      <c r="AY107" s="1214"/>
      <c r="AZ107" s="1217"/>
      <c r="BA107" s="972"/>
      <c r="BB107" s="627" t="s">
        <v>51</v>
      </c>
      <c r="BC107" s="18">
        <f>BC105-BC106</f>
        <v>0</v>
      </c>
      <c r="BD107" s="1214"/>
      <c r="BE107" s="1217"/>
      <c r="BF107" s="1205"/>
      <c r="BG107" s="46" t="s">
        <v>51</v>
      </c>
      <c r="BH107" s="18">
        <f>BH105-BH106</f>
        <v>0</v>
      </c>
      <c r="BI107" s="1214"/>
      <c r="BJ107" s="1217"/>
      <c r="BK107" s="972"/>
      <c r="BL107" s="659"/>
      <c r="BM107" s="78"/>
      <c r="BN107" s="1214"/>
      <c r="BO107" s="1207"/>
      <c r="BP107" s="955"/>
      <c r="BQ107" s="81"/>
      <c r="BR107" s="78"/>
      <c r="BS107" s="1214"/>
      <c r="BT107" s="1207"/>
      <c r="BU107" s="955"/>
      <c r="BV107" s="81"/>
      <c r="BW107" s="78"/>
      <c r="BX107" s="1214"/>
      <c r="BY107" s="1207"/>
      <c r="BZ107" s="955"/>
      <c r="CA107" s="1281"/>
      <c r="CB107" s="1023"/>
      <c r="CC107" s="1244"/>
    </row>
    <row r="108" spans="1:81" s="5" customFormat="1" ht="18" customHeight="1">
      <c r="A108" s="1313"/>
      <c r="B108" s="1142" t="s">
        <v>108</v>
      </c>
      <c r="C108" s="1287" t="s">
        <v>226</v>
      </c>
      <c r="D108" s="48" t="s">
        <v>38</v>
      </c>
      <c r="E108" s="33"/>
      <c r="F108" s="1214"/>
      <c r="G108" s="1215">
        <f>E110*F97-H108</f>
        <v>0</v>
      </c>
      <c r="H108" s="1274"/>
      <c r="I108" s="48" t="s">
        <v>38</v>
      </c>
      <c r="J108" s="33"/>
      <c r="K108" s="1214"/>
      <c r="L108" s="1215">
        <f>J110*K97-M108</f>
        <v>0</v>
      </c>
      <c r="M108" s="1307"/>
      <c r="N108" s="336" t="s">
        <v>38</v>
      </c>
      <c r="O108" s="33"/>
      <c r="P108" s="1214"/>
      <c r="Q108" s="1066">
        <f>O110*P97-R108</f>
        <v>0</v>
      </c>
      <c r="R108" s="1209"/>
      <c r="S108" s="48" t="s">
        <v>38</v>
      </c>
      <c r="T108" s="33"/>
      <c r="U108" s="1214"/>
      <c r="V108" s="1066">
        <f>T110*U97-W108</f>
        <v>0</v>
      </c>
      <c r="W108" s="1202"/>
      <c r="X108" s="336" t="s">
        <v>38</v>
      </c>
      <c r="Y108" s="33"/>
      <c r="Z108" s="1214"/>
      <c r="AA108" s="1066">
        <f>Y110*Z97-AB108</f>
        <v>0</v>
      </c>
      <c r="AB108" s="1209"/>
      <c r="AC108" s="48" t="s">
        <v>38</v>
      </c>
      <c r="AD108" s="33"/>
      <c r="AE108" s="1214"/>
      <c r="AF108" s="1066">
        <f>AD110*AE97-AG108</f>
        <v>0</v>
      </c>
      <c r="AG108" s="1202"/>
      <c r="AH108" s="336" t="s">
        <v>38</v>
      </c>
      <c r="AI108" s="33"/>
      <c r="AJ108" s="1214"/>
      <c r="AK108" s="1066">
        <f>AI110*AJ97-AL108</f>
        <v>0</v>
      </c>
      <c r="AL108" s="1209"/>
      <c r="AM108" s="48" t="s">
        <v>38</v>
      </c>
      <c r="AN108" s="33"/>
      <c r="AO108" s="1214"/>
      <c r="AP108" s="1066">
        <f>AN110*AO97-AQ108</f>
        <v>0</v>
      </c>
      <c r="AQ108" s="1202"/>
      <c r="AR108" s="336" t="s">
        <v>38</v>
      </c>
      <c r="AS108" s="33"/>
      <c r="AT108" s="1214"/>
      <c r="AU108" s="1066">
        <f>AS110*AT97-AV108</f>
        <v>0</v>
      </c>
      <c r="AV108" s="1209"/>
      <c r="AW108" s="48" t="s">
        <v>38</v>
      </c>
      <c r="AX108" s="33"/>
      <c r="AY108" s="1214"/>
      <c r="AZ108" s="1066">
        <f>AX110*AY97-BA108</f>
        <v>0</v>
      </c>
      <c r="BA108" s="1202"/>
      <c r="BB108" s="336" t="s">
        <v>38</v>
      </c>
      <c r="BC108" s="33"/>
      <c r="BD108" s="1214"/>
      <c r="BE108" s="1066">
        <f>BC110*BD97-BF108</f>
        <v>0</v>
      </c>
      <c r="BF108" s="1209"/>
      <c r="BG108" s="48" t="s">
        <v>38</v>
      </c>
      <c r="BH108" s="33"/>
      <c r="BI108" s="1214"/>
      <c r="BJ108" s="1066">
        <f>BH110*BI97-BK108</f>
        <v>0</v>
      </c>
      <c r="BK108" s="1202"/>
      <c r="BL108" s="658"/>
      <c r="BM108" s="80"/>
      <c r="BN108" s="1214"/>
      <c r="BO108" s="1254"/>
      <c r="BP108" s="1258"/>
      <c r="BQ108" s="301"/>
      <c r="BR108" s="80"/>
      <c r="BS108" s="1214"/>
      <c r="BT108" s="1254"/>
      <c r="BU108" s="1258"/>
      <c r="BV108" s="301"/>
      <c r="BW108" s="80"/>
      <c r="BX108" s="1214"/>
      <c r="BY108" s="1254"/>
      <c r="BZ108" s="1258"/>
      <c r="CA108" s="1279">
        <f>BJ108+BK108+BE108+BF108+AZ108+BA108+AU108+AV108+AP108+AQ108+AL108+AK108+AG108+AF108+AB108+AA108+W108+V108+R108+Q108+L108+G108</f>
        <v>0</v>
      </c>
      <c r="CB108" s="1234">
        <f>H108+M108</f>
        <v>0</v>
      </c>
      <c r="CC108" s="1237">
        <f>BK108+BF108+BA108+AV108+AQ108+AL108+AG108+AB108+W108+R108</f>
        <v>0</v>
      </c>
    </row>
    <row r="109" spans="1:81" s="5" customFormat="1" ht="18" customHeight="1">
      <c r="A109" s="1313"/>
      <c r="B109" s="1285"/>
      <c r="C109" s="1288"/>
      <c r="D109" s="154" t="s">
        <v>71</v>
      </c>
      <c r="E109" s="179"/>
      <c r="F109" s="1214"/>
      <c r="G109" s="1066"/>
      <c r="H109" s="1272"/>
      <c r="I109" s="154" t="s">
        <v>71</v>
      </c>
      <c r="J109" s="179"/>
      <c r="K109" s="1214"/>
      <c r="L109" s="1066"/>
      <c r="M109" s="1103"/>
      <c r="N109" s="628" t="s">
        <v>71</v>
      </c>
      <c r="O109" s="179"/>
      <c r="P109" s="1214"/>
      <c r="Q109" s="1066"/>
      <c r="R109" s="1210"/>
      <c r="S109" s="154" t="s">
        <v>71</v>
      </c>
      <c r="T109" s="179"/>
      <c r="U109" s="1214"/>
      <c r="V109" s="1066"/>
      <c r="W109" s="958"/>
      <c r="X109" s="628" t="s">
        <v>71</v>
      </c>
      <c r="Y109" s="179"/>
      <c r="Z109" s="1214"/>
      <c r="AA109" s="1066"/>
      <c r="AB109" s="1210"/>
      <c r="AC109" s="154" t="s">
        <v>71</v>
      </c>
      <c r="AD109" s="179"/>
      <c r="AE109" s="1214"/>
      <c r="AF109" s="1066"/>
      <c r="AG109" s="958"/>
      <c r="AH109" s="628" t="s">
        <v>71</v>
      </c>
      <c r="AI109" s="179"/>
      <c r="AJ109" s="1214"/>
      <c r="AK109" s="1066"/>
      <c r="AL109" s="1210"/>
      <c r="AM109" s="154" t="s">
        <v>71</v>
      </c>
      <c r="AN109" s="179"/>
      <c r="AO109" s="1214"/>
      <c r="AP109" s="1066"/>
      <c r="AQ109" s="958"/>
      <c r="AR109" s="628" t="s">
        <v>71</v>
      </c>
      <c r="AS109" s="179"/>
      <c r="AT109" s="1214"/>
      <c r="AU109" s="1066"/>
      <c r="AV109" s="1210"/>
      <c r="AW109" s="154" t="s">
        <v>71</v>
      </c>
      <c r="AX109" s="179"/>
      <c r="AY109" s="1214"/>
      <c r="AZ109" s="1066"/>
      <c r="BA109" s="958"/>
      <c r="BB109" s="628" t="s">
        <v>71</v>
      </c>
      <c r="BC109" s="179"/>
      <c r="BD109" s="1214"/>
      <c r="BE109" s="1066"/>
      <c r="BF109" s="1210"/>
      <c r="BG109" s="154" t="s">
        <v>71</v>
      </c>
      <c r="BH109" s="179"/>
      <c r="BI109" s="1214"/>
      <c r="BJ109" s="1066"/>
      <c r="BK109" s="958"/>
      <c r="BL109" s="626"/>
      <c r="BM109" s="28"/>
      <c r="BN109" s="1214"/>
      <c r="BO109" s="977"/>
      <c r="BP109" s="954"/>
      <c r="BQ109" s="45"/>
      <c r="BR109" s="28"/>
      <c r="BS109" s="1214"/>
      <c r="BT109" s="977"/>
      <c r="BU109" s="954"/>
      <c r="BV109" s="45"/>
      <c r="BW109" s="28"/>
      <c r="BX109" s="1214"/>
      <c r="BY109" s="977"/>
      <c r="BZ109" s="954"/>
      <c r="CA109" s="1280"/>
      <c r="CB109" s="1235"/>
      <c r="CC109" s="1249"/>
    </row>
    <row r="110" spans="1:81" s="5" customFormat="1" ht="18" customHeight="1" thickBot="1">
      <c r="A110" s="1313"/>
      <c r="B110" s="1285"/>
      <c r="C110" s="1289"/>
      <c r="D110" s="46" t="s">
        <v>51</v>
      </c>
      <c r="E110" s="18">
        <f>E108-E109</f>
        <v>0</v>
      </c>
      <c r="F110" s="1214"/>
      <c r="G110" s="1067"/>
      <c r="H110" s="1273"/>
      <c r="I110" s="46" t="s">
        <v>51</v>
      </c>
      <c r="J110" s="18">
        <f>J108-J109</f>
        <v>0</v>
      </c>
      <c r="K110" s="1214"/>
      <c r="L110" s="1067"/>
      <c r="M110" s="1104"/>
      <c r="N110" s="627" t="s">
        <v>51</v>
      </c>
      <c r="O110" s="18">
        <f>O108-O109</f>
        <v>0</v>
      </c>
      <c r="P110" s="1214"/>
      <c r="Q110" s="1067"/>
      <c r="R110" s="1211"/>
      <c r="S110" s="46" t="s">
        <v>51</v>
      </c>
      <c r="T110" s="18">
        <f>T108-T109</f>
        <v>0</v>
      </c>
      <c r="U110" s="1214"/>
      <c r="V110" s="1067"/>
      <c r="W110" s="959"/>
      <c r="X110" s="627" t="s">
        <v>51</v>
      </c>
      <c r="Y110" s="18">
        <f>Y108-Y109</f>
        <v>0</v>
      </c>
      <c r="Z110" s="1214"/>
      <c r="AA110" s="1067"/>
      <c r="AB110" s="1211"/>
      <c r="AC110" s="46" t="s">
        <v>51</v>
      </c>
      <c r="AD110" s="18">
        <f>AD108-AD109</f>
        <v>0</v>
      </c>
      <c r="AE110" s="1214"/>
      <c r="AF110" s="1067"/>
      <c r="AG110" s="959"/>
      <c r="AH110" s="627" t="s">
        <v>51</v>
      </c>
      <c r="AI110" s="18">
        <f>AI108-AI109</f>
        <v>0</v>
      </c>
      <c r="AJ110" s="1214"/>
      <c r="AK110" s="1067"/>
      <c r="AL110" s="1211"/>
      <c r="AM110" s="46" t="s">
        <v>51</v>
      </c>
      <c r="AN110" s="18">
        <f>AN108-AN109</f>
        <v>0</v>
      </c>
      <c r="AO110" s="1214"/>
      <c r="AP110" s="1067"/>
      <c r="AQ110" s="959"/>
      <c r="AR110" s="627" t="s">
        <v>51</v>
      </c>
      <c r="AS110" s="18">
        <f>AS108-AS109</f>
        <v>0</v>
      </c>
      <c r="AT110" s="1214"/>
      <c r="AU110" s="1067"/>
      <c r="AV110" s="1211"/>
      <c r="AW110" s="46" t="s">
        <v>51</v>
      </c>
      <c r="AX110" s="18">
        <f>AX108-AX109</f>
        <v>0</v>
      </c>
      <c r="AY110" s="1214"/>
      <c r="AZ110" s="1067"/>
      <c r="BA110" s="959"/>
      <c r="BB110" s="627" t="s">
        <v>51</v>
      </c>
      <c r="BC110" s="18">
        <f>BC108-BC109</f>
        <v>0</v>
      </c>
      <c r="BD110" s="1214"/>
      <c r="BE110" s="1067"/>
      <c r="BF110" s="1211"/>
      <c r="BG110" s="46" t="s">
        <v>51</v>
      </c>
      <c r="BH110" s="18">
        <f>BH108-BH109</f>
        <v>0</v>
      </c>
      <c r="BI110" s="1214"/>
      <c r="BJ110" s="1067"/>
      <c r="BK110" s="959"/>
      <c r="BL110" s="659"/>
      <c r="BM110" s="78"/>
      <c r="BN110" s="1214"/>
      <c r="BO110" s="978"/>
      <c r="BP110" s="955"/>
      <c r="BQ110" s="81"/>
      <c r="BR110" s="78"/>
      <c r="BS110" s="1214"/>
      <c r="BT110" s="978"/>
      <c r="BU110" s="955"/>
      <c r="BV110" s="81"/>
      <c r="BW110" s="78"/>
      <c r="BX110" s="1214"/>
      <c r="BY110" s="978"/>
      <c r="BZ110" s="955"/>
      <c r="CA110" s="1281"/>
      <c r="CB110" s="1236"/>
      <c r="CC110" s="1250"/>
    </row>
    <row r="111" spans="1:81" s="5" customFormat="1" ht="18" customHeight="1">
      <c r="A111" s="1313"/>
      <c r="B111" s="1285"/>
      <c r="C111" s="1177" t="s">
        <v>41</v>
      </c>
      <c r="D111" s="44" t="s">
        <v>119</v>
      </c>
      <c r="E111" s="35"/>
      <c r="F111" s="1214"/>
      <c r="G111" s="973">
        <f>E114*F97-H111</f>
        <v>0</v>
      </c>
      <c r="H111" s="1275"/>
      <c r="I111" s="44" t="s">
        <v>119</v>
      </c>
      <c r="J111" s="35">
        <v>20.416599999999999</v>
      </c>
      <c r="K111" s="1214"/>
      <c r="L111" s="973">
        <f>J114*K97-M111</f>
        <v>1224</v>
      </c>
      <c r="M111" s="1095">
        <v>614</v>
      </c>
      <c r="N111" s="335" t="s">
        <v>119</v>
      </c>
      <c r="O111" s="35"/>
      <c r="P111" s="1214"/>
      <c r="Q111" s="973">
        <f>O114*P97-R111</f>
        <v>0</v>
      </c>
      <c r="R111" s="1212">
        <f>ROUND(O111*P97*職員設定!$AC$46,0)</f>
        <v>0</v>
      </c>
      <c r="S111" s="44" t="s">
        <v>119</v>
      </c>
      <c r="T111" s="35"/>
      <c r="U111" s="1214"/>
      <c r="V111" s="973">
        <f>T114*U97-W111</f>
        <v>0</v>
      </c>
      <c r="W111" s="961">
        <f>ROUND(T111*U97*職員設定!$AC$46,0)</f>
        <v>0</v>
      </c>
      <c r="X111" s="335" t="s">
        <v>119</v>
      </c>
      <c r="Y111" s="35"/>
      <c r="Z111" s="1214"/>
      <c r="AA111" s="973">
        <f>Y114*Z97-AB111</f>
        <v>0</v>
      </c>
      <c r="AB111" s="1212">
        <f>ROUND(Y111*Z97*職員設定!$AC$46,0)</f>
        <v>0</v>
      </c>
      <c r="AC111" s="44" t="s">
        <v>119</v>
      </c>
      <c r="AD111" s="35"/>
      <c r="AE111" s="1214"/>
      <c r="AF111" s="973">
        <f>AD114*AE97-AG111</f>
        <v>0</v>
      </c>
      <c r="AG111" s="961">
        <f>ROUND(AD111*AE97*職員設定!$AC$46,0)</f>
        <v>0</v>
      </c>
      <c r="AH111" s="335" t="s">
        <v>119</v>
      </c>
      <c r="AI111" s="35"/>
      <c r="AJ111" s="1214"/>
      <c r="AK111" s="973">
        <f>AI114*AJ97-AL111</f>
        <v>0</v>
      </c>
      <c r="AL111" s="1212">
        <f>ROUND(AI111*AJ97*職員設定!$AC$46,0)</f>
        <v>0</v>
      </c>
      <c r="AM111" s="44" t="s">
        <v>119</v>
      </c>
      <c r="AN111" s="35"/>
      <c r="AO111" s="1214"/>
      <c r="AP111" s="973">
        <f>AN114*AO97-AQ111</f>
        <v>0</v>
      </c>
      <c r="AQ111" s="961">
        <f>ROUND(AN111*AO97*職員設定!$AC$46,0)</f>
        <v>0</v>
      </c>
      <c r="AR111" s="335" t="s">
        <v>119</v>
      </c>
      <c r="AS111" s="35"/>
      <c r="AT111" s="1214"/>
      <c r="AU111" s="973">
        <f>AS114*AT97-AV111</f>
        <v>0</v>
      </c>
      <c r="AV111" s="1212">
        <f>ROUND(AS111*AT97*職員設定!$AC$46,0)</f>
        <v>0</v>
      </c>
      <c r="AW111" s="44" t="s">
        <v>119</v>
      </c>
      <c r="AX111" s="35"/>
      <c r="AY111" s="1214"/>
      <c r="AZ111" s="973">
        <f>AX114*AY97-BA111</f>
        <v>0</v>
      </c>
      <c r="BA111" s="961">
        <f>ROUND(AX111*AY97*職員設定!$AC$46,0)</f>
        <v>0</v>
      </c>
      <c r="BB111" s="335" t="s">
        <v>119</v>
      </c>
      <c r="BC111" s="35"/>
      <c r="BD111" s="1214"/>
      <c r="BE111" s="973">
        <f>BC114*BD97-BF111</f>
        <v>0</v>
      </c>
      <c r="BF111" s="1212">
        <f>ROUND(BC111*BD97*職員設定!$AC$46,0)</f>
        <v>0</v>
      </c>
      <c r="BG111" s="44" t="s">
        <v>119</v>
      </c>
      <c r="BH111" s="35"/>
      <c r="BI111" s="1214"/>
      <c r="BJ111" s="973">
        <f>BH114*BI97-BK111</f>
        <v>0</v>
      </c>
      <c r="BK111" s="961">
        <f>ROUND(BH111*BI97*職員設定!$AC$46,0)</f>
        <v>0</v>
      </c>
      <c r="BL111" s="661" t="s">
        <v>206</v>
      </c>
      <c r="BM111" s="32"/>
      <c r="BN111" s="1214"/>
      <c r="BO111" s="973">
        <f>BM114*BN97-BP111</f>
        <v>0</v>
      </c>
      <c r="BP111" s="961">
        <f>IF(BM112&gt;BM111,(BM112-BM111)*BN97,0)</f>
        <v>0</v>
      </c>
      <c r="BQ111" s="409" t="s">
        <v>206</v>
      </c>
      <c r="BR111" s="32"/>
      <c r="BS111" s="1214"/>
      <c r="BT111" s="973">
        <f>BR114*BS97-BU111</f>
        <v>0</v>
      </c>
      <c r="BU111" s="961">
        <f>IF(BR112&gt;BR111,(BR112-BR111)*BS97,0)</f>
        <v>0</v>
      </c>
      <c r="BV111" s="409" t="s">
        <v>206</v>
      </c>
      <c r="BW111" s="32"/>
      <c r="BX111" s="1214"/>
      <c r="BY111" s="973">
        <f>BW114*BX97-BZ111</f>
        <v>0</v>
      </c>
      <c r="BZ111" s="961">
        <f>IF(BW112&gt;BW111,(BW112-BW111)*BX97,0)</f>
        <v>0</v>
      </c>
      <c r="CA111" s="1003">
        <f>BY111+BZ111+BU111+BT111+BP111+BO111+BJ111+BK111+BE111+BF111+AZ111+BA111+AU111+AV111+AP111+AQ111+AK111+AL111+AF111+AG111+AA111+AB111+V111+W111+Q111+R111+L111+G111</f>
        <v>1224</v>
      </c>
      <c r="CB111" s="1019">
        <f t="shared" ref="CB111" si="14">M111+H111</f>
        <v>614</v>
      </c>
      <c r="CC111" s="1237">
        <f>BK111+BF111+BA111+AV111+AQ111+AL111+AG111+AB111+W111+R111+BP111+BU111+BZ111</f>
        <v>0</v>
      </c>
    </row>
    <row r="112" spans="1:81" ht="18" customHeight="1">
      <c r="A112" s="1313"/>
      <c r="B112" s="1285"/>
      <c r="C112" s="1178"/>
      <c r="D112" s="48" t="s">
        <v>38</v>
      </c>
      <c r="E112" s="33"/>
      <c r="F112" s="1214"/>
      <c r="G112" s="974"/>
      <c r="H112" s="1272"/>
      <c r="I112" s="48" t="s">
        <v>38</v>
      </c>
      <c r="J112" s="33">
        <v>20213</v>
      </c>
      <c r="K112" s="1214"/>
      <c r="L112" s="974"/>
      <c r="M112" s="1103"/>
      <c r="N112" s="336" t="s">
        <v>38</v>
      </c>
      <c r="O112" s="33"/>
      <c r="P112" s="1214"/>
      <c r="Q112" s="974"/>
      <c r="R112" s="1210"/>
      <c r="S112" s="48" t="s">
        <v>38</v>
      </c>
      <c r="T112" s="33"/>
      <c r="U112" s="1214"/>
      <c r="V112" s="974"/>
      <c r="W112" s="958"/>
      <c r="X112" s="336" t="s">
        <v>38</v>
      </c>
      <c r="Y112" s="33"/>
      <c r="Z112" s="1214"/>
      <c r="AA112" s="974"/>
      <c r="AB112" s="1210"/>
      <c r="AC112" s="48" t="s">
        <v>38</v>
      </c>
      <c r="AD112" s="33"/>
      <c r="AE112" s="1214"/>
      <c r="AF112" s="974"/>
      <c r="AG112" s="958"/>
      <c r="AH112" s="336" t="s">
        <v>38</v>
      </c>
      <c r="AI112" s="33"/>
      <c r="AJ112" s="1214"/>
      <c r="AK112" s="974"/>
      <c r="AL112" s="1210"/>
      <c r="AM112" s="48" t="s">
        <v>38</v>
      </c>
      <c r="AN112" s="33"/>
      <c r="AO112" s="1214"/>
      <c r="AP112" s="974"/>
      <c r="AQ112" s="958"/>
      <c r="AR112" s="336" t="s">
        <v>38</v>
      </c>
      <c r="AS112" s="33"/>
      <c r="AT112" s="1214"/>
      <c r="AU112" s="974"/>
      <c r="AV112" s="1210"/>
      <c r="AW112" s="48" t="s">
        <v>38</v>
      </c>
      <c r="AX112" s="33"/>
      <c r="AY112" s="1214"/>
      <c r="AZ112" s="974"/>
      <c r="BA112" s="958"/>
      <c r="BB112" s="336" t="s">
        <v>38</v>
      </c>
      <c r="BC112" s="33"/>
      <c r="BD112" s="1214"/>
      <c r="BE112" s="974"/>
      <c r="BF112" s="1210"/>
      <c r="BG112" s="48" t="s">
        <v>38</v>
      </c>
      <c r="BH112" s="33"/>
      <c r="BI112" s="1214"/>
      <c r="BJ112" s="974"/>
      <c r="BK112" s="958"/>
      <c r="BL112" s="336" t="s">
        <v>205</v>
      </c>
      <c r="BM112" s="33"/>
      <c r="BN112" s="1214"/>
      <c r="BO112" s="974"/>
      <c r="BP112" s="958"/>
      <c r="BQ112" s="48" t="s">
        <v>205</v>
      </c>
      <c r="BR112" s="33"/>
      <c r="BS112" s="1214"/>
      <c r="BT112" s="974"/>
      <c r="BU112" s="958"/>
      <c r="BV112" s="48" t="s">
        <v>205</v>
      </c>
      <c r="BW112" s="33"/>
      <c r="BX112" s="1214"/>
      <c r="BY112" s="974"/>
      <c r="BZ112" s="958"/>
      <c r="CA112" s="1080"/>
      <c r="CB112" s="1022"/>
      <c r="CC112" s="1238"/>
    </row>
    <row r="113" spans="1:81" ht="18" customHeight="1">
      <c r="A113" s="1313"/>
      <c r="B113" s="1285"/>
      <c r="C113" s="1178"/>
      <c r="D113" s="51" t="s">
        <v>46</v>
      </c>
      <c r="E113" s="6">
        <f>ROUND(E111*職員設定!$P$46,0)</f>
        <v>0</v>
      </c>
      <c r="F113" s="1214"/>
      <c r="G113" s="974"/>
      <c r="H113" s="1272"/>
      <c r="I113" s="51" t="s">
        <v>46</v>
      </c>
      <c r="J113" s="6">
        <f>ROUND(J111*職員設定!$P$46,0)</f>
        <v>18375</v>
      </c>
      <c r="K113" s="1214"/>
      <c r="L113" s="974"/>
      <c r="M113" s="1103"/>
      <c r="N113" s="629" t="s">
        <v>46</v>
      </c>
      <c r="O113" s="6">
        <f>ROUND(O111*職員設定!$P$46,0)</f>
        <v>0</v>
      </c>
      <c r="P113" s="1214"/>
      <c r="Q113" s="974"/>
      <c r="R113" s="1210"/>
      <c r="S113" s="51" t="s">
        <v>46</v>
      </c>
      <c r="T113" s="6">
        <f>ROUND(T111*職員設定!$P$46,0)</f>
        <v>0</v>
      </c>
      <c r="U113" s="1214"/>
      <c r="V113" s="974"/>
      <c r="W113" s="958"/>
      <c r="X113" s="629" t="s">
        <v>46</v>
      </c>
      <c r="Y113" s="6">
        <f>ROUND(Y111*職員設定!$P$46,0)</f>
        <v>0</v>
      </c>
      <c r="Z113" s="1214"/>
      <c r="AA113" s="974"/>
      <c r="AB113" s="1210"/>
      <c r="AC113" s="51" t="s">
        <v>46</v>
      </c>
      <c r="AD113" s="6">
        <f>ROUND(AD111*職員設定!$P$46,0)</f>
        <v>0</v>
      </c>
      <c r="AE113" s="1214"/>
      <c r="AF113" s="974"/>
      <c r="AG113" s="958"/>
      <c r="AH113" s="629" t="s">
        <v>46</v>
      </c>
      <c r="AI113" s="6">
        <f>ROUND(AI111*職員設定!$P$46,0)</f>
        <v>0</v>
      </c>
      <c r="AJ113" s="1214"/>
      <c r="AK113" s="974"/>
      <c r="AL113" s="1210"/>
      <c r="AM113" s="51" t="s">
        <v>46</v>
      </c>
      <c r="AN113" s="6">
        <f>ROUND(AN111*職員設定!$P$46,0)</f>
        <v>0</v>
      </c>
      <c r="AO113" s="1214"/>
      <c r="AP113" s="974"/>
      <c r="AQ113" s="958"/>
      <c r="AR113" s="629" t="s">
        <v>46</v>
      </c>
      <c r="AS113" s="6">
        <f>ROUND(AS111*職員設定!$P$46,0)</f>
        <v>0</v>
      </c>
      <c r="AT113" s="1214"/>
      <c r="AU113" s="974"/>
      <c r="AV113" s="1210"/>
      <c r="AW113" s="51" t="s">
        <v>46</v>
      </c>
      <c r="AX113" s="6">
        <f>ROUND(AX111*職員設定!$P$46,0)</f>
        <v>0</v>
      </c>
      <c r="AY113" s="1214"/>
      <c r="AZ113" s="974"/>
      <c r="BA113" s="958"/>
      <c r="BB113" s="629" t="s">
        <v>46</v>
      </c>
      <c r="BC113" s="6">
        <f>ROUND(BC111*職員設定!$P$46,0)</f>
        <v>0</v>
      </c>
      <c r="BD113" s="1214"/>
      <c r="BE113" s="974"/>
      <c r="BF113" s="1210"/>
      <c r="BG113" s="51" t="s">
        <v>46</v>
      </c>
      <c r="BH113" s="6">
        <f>ROUND(BH111*職員設定!$P$46,0)</f>
        <v>0</v>
      </c>
      <c r="BI113" s="1214"/>
      <c r="BJ113" s="974"/>
      <c r="BK113" s="958"/>
      <c r="BL113" s="735" t="s">
        <v>52</v>
      </c>
      <c r="BM113" s="28">
        <f>IF(BM112="",0,職員設定!N46)</f>
        <v>0</v>
      </c>
      <c r="BN113" s="1214"/>
      <c r="BO113" s="974"/>
      <c r="BP113" s="958"/>
      <c r="BQ113" s="735" t="s">
        <v>52</v>
      </c>
      <c r="BR113" s="28">
        <f>IF(BR112="",0,職員設定!O46)</f>
        <v>0</v>
      </c>
      <c r="BS113" s="1214"/>
      <c r="BT113" s="974"/>
      <c r="BU113" s="958"/>
      <c r="BV113" s="250" t="s">
        <v>52</v>
      </c>
      <c r="BW113" s="34"/>
      <c r="BX113" s="1214"/>
      <c r="BY113" s="974"/>
      <c r="BZ113" s="958"/>
      <c r="CA113" s="1080"/>
      <c r="CB113" s="1022"/>
      <c r="CC113" s="1238"/>
    </row>
    <row r="114" spans="1:81" ht="18" customHeight="1" thickBot="1">
      <c r="A114" s="1313"/>
      <c r="B114" s="1285"/>
      <c r="C114" s="1179"/>
      <c r="D114" s="52" t="s">
        <v>89</v>
      </c>
      <c r="E114" s="19">
        <f>E112-E113</f>
        <v>0</v>
      </c>
      <c r="F114" s="1214"/>
      <c r="G114" s="975"/>
      <c r="H114" s="1273"/>
      <c r="I114" s="52" t="s">
        <v>89</v>
      </c>
      <c r="J114" s="19">
        <f>J112-J113</f>
        <v>1838</v>
      </c>
      <c r="K114" s="1214"/>
      <c r="L114" s="975"/>
      <c r="M114" s="1104"/>
      <c r="N114" s="630" t="s">
        <v>89</v>
      </c>
      <c r="O114" s="19">
        <f>O112-O113</f>
        <v>0</v>
      </c>
      <c r="P114" s="1214"/>
      <c r="Q114" s="975"/>
      <c r="R114" s="1211"/>
      <c r="S114" s="52" t="s">
        <v>89</v>
      </c>
      <c r="T114" s="19">
        <f>T112-T113</f>
        <v>0</v>
      </c>
      <c r="U114" s="1214"/>
      <c r="V114" s="975"/>
      <c r="W114" s="959"/>
      <c r="X114" s="630" t="s">
        <v>89</v>
      </c>
      <c r="Y114" s="19">
        <f>Y112-Y113</f>
        <v>0</v>
      </c>
      <c r="Z114" s="1214"/>
      <c r="AA114" s="975"/>
      <c r="AB114" s="1211"/>
      <c r="AC114" s="52" t="s">
        <v>89</v>
      </c>
      <c r="AD114" s="19">
        <f>AD112-AD113</f>
        <v>0</v>
      </c>
      <c r="AE114" s="1214"/>
      <c r="AF114" s="975"/>
      <c r="AG114" s="959"/>
      <c r="AH114" s="630" t="s">
        <v>89</v>
      </c>
      <c r="AI114" s="19">
        <f>AI112-AI113</f>
        <v>0</v>
      </c>
      <c r="AJ114" s="1214"/>
      <c r="AK114" s="975"/>
      <c r="AL114" s="1211"/>
      <c r="AM114" s="52" t="s">
        <v>89</v>
      </c>
      <c r="AN114" s="19">
        <f>AN112-AN113</f>
        <v>0</v>
      </c>
      <c r="AO114" s="1214"/>
      <c r="AP114" s="975"/>
      <c r="AQ114" s="959"/>
      <c r="AR114" s="630" t="s">
        <v>89</v>
      </c>
      <c r="AS114" s="19">
        <f>AS112-AS113</f>
        <v>0</v>
      </c>
      <c r="AT114" s="1214"/>
      <c r="AU114" s="975"/>
      <c r="AV114" s="1211"/>
      <c r="AW114" s="52" t="s">
        <v>89</v>
      </c>
      <c r="AX114" s="19">
        <f>AX112-AX113</f>
        <v>0</v>
      </c>
      <c r="AY114" s="1214"/>
      <c r="AZ114" s="975"/>
      <c r="BA114" s="959"/>
      <c r="BB114" s="630" t="s">
        <v>89</v>
      </c>
      <c r="BC114" s="19">
        <f>BC112-BC113</f>
        <v>0</v>
      </c>
      <c r="BD114" s="1214"/>
      <c r="BE114" s="975"/>
      <c r="BF114" s="1211"/>
      <c r="BG114" s="52" t="s">
        <v>89</v>
      </c>
      <c r="BH114" s="19">
        <f>BH112-BH113</f>
        <v>0</v>
      </c>
      <c r="BI114" s="1214"/>
      <c r="BJ114" s="975"/>
      <c r="BK114" s="959"/>
      <c r="BL114" s="630" t="s">
        <v>204</v>
      </c>
      <c r="BM114" s="19">
        <f>BM112-BM113</f>
        <v>0</v>
      </c>
      <c r="BN114" s="1214"/>
      <c r="BO114" s="975"/>
      <c r="BP114" s="959"/>
      <c r="BQ114" s="52" t="s">
        <v>204</v>
      </c>
      <c r="BR114" s="19">
        <f>BR112-BR113</f>
        <v>0</v>
      </c>
      <c r="BS114" s="1214"/>
      <c r="BT114" s="975"/>
      <c r="BU114" s="959"/>
      <c r="BV114" s="52" t="s">
        <v>204</v>
      </c>
      <c r="BW114" s="19">
        <f>BW112-BW113</f>
        <v>0</v>
      </c>
      <c r="BX114" s="1214"/>
      <c r="BY114" s="975"/>
      <c r="BZ114" s="959"/>
      <c r="CA114" s="1081"/>
      <c r="CB114" s="1023"/>
      <c r="CC114" s="1239"/>
    </row>
    <row r="115" spans="1:81" ht="18" customHeight="1">
      <c r="A115" s="1313"/>
      <c r="B115" s="1285"/>
      <c r="C115" s="1177" t="s">
        <v>42</v>
      </c>
      <c r="D115" s="44" t="s">
        <v>5</v>
      </c>
      <c r="E115" s="35"/>
      <c r="F115" s="1214"/>
      <c r="G115" s="973">
        <f>E118*F97-H115</f>
        <v>0</v>
      </c>
      <c r="H115" s="1275"/>
      <c r="I115" s="44" t="s">
        <v>5</v>
      </c>
      <c r="J115" s="35">
        <v>8.3000000000000004E-2</v>
      </c>
      <c r="K115" s="1214"/>
      <c r="L115" s="973">
        <f>J118*K97-M115</f>
        <v>7</v>
      </c>
      <c r="M115" s="1095">
        <v>4</v>
      </c>
      <c r="N115" s="335" t="s">
        <v>5</v>
      </c>
      <c r="O115" s="35"/>
      <c r="P115" s="1214"/>
      <c r="Q115" s="973">
        <f>O118*P97-R115</f>
        <v>0</v>
      </c>
      <c r="R115" s="1212">
        <f>ROUND(IF(O97="",0,O115*P97*(職員設定!$AC$46+R105/O97)*1.25),0)</f>
        <v>0</v>
      </c>
      <c r="S115" s="44" t="s">
        <v>5</v>
      </c>
      <c r="T115" s="35"/>
      <c r="U115" s="1214"/>
      <c r="V115" s="973">
        <f>T118*U97-W115</f>
        <v>0</v>
      </c>
      <c r="W115" s="961">
        <f>ROUND(IF(T97="",0,T115*U97*(職員設定!$AC$46+W105/T97)*1.25),0)</f>
        <v>0</v>
      </c>
      <c r="X115" s="335" t="s">
        <v>5</v>
      </c>
      <c r="Y115" s="35"/>
      <c r="Z115" s="1214"/>
      <c r="AA115" s="973">
        <f>Y118*Z97-AB115</f>
        <v>0</v>
      </c>
      <c r="AB115" s="1212">
        <f>ROUND(IF(Y97="",0,Y115*Z97*(職員設定!$AC$46+AB105/Y97)*1.25),0)</f>
        <v>0</v>
      </c>
      <c r="AC115" s="44" t="s">
        <v>5</v>
      </c>
      <c r="AD115" s="35"/>
      <c r="AE115" s="1214"/>
      <c r="AF115" s="973">
        <f>AD118*AE97-AG115</f>
        <v>0</v>
      </c>
      <c r="AG115" s="961">
        <f>ROUND(IF(AD97="",0,AD115*AE97*(職員設定!$AC$46+AG105/AD97)*1.25),0)</f>
        <v>0</v>
      </c>
      <c r="AH115" s="335" t="s">
        <v>5</v>
      </c>
      <c r="AI115" s="35"/>
      <c r="AJ115" s="1214"/>
      <c r="AK115" s="973">
        <f>AI118*AJ97-AL115</f>
        <v>0</v>
      </c>
      <c r="AL115" s="1212">
        <f>ROUND(IF(AI97="",0,AI115*AJ97*(職員設定!$AC$46+AL105/AI97)*1.25),0)</f>
        <v>0</v>
      </c>
      <c r="AM115" s="44" t="s">
        <v>5</v>
      </c>
      <c r="AN115" s="35"/>
      <c r="AO115" s="1214"/>
      <c r="AP115" s="973">
        <f>AN118*AO97-AQ115</f>
        <v>0</v>
      </c>
      <c r="AQ115" s="961">
        <f>ROUND(IF(AN97="",0,AN115*AO97*(職員設定!$AC$46+AQ105/AN97)*1.25),0)</f>
        <v>0</v>
      </c>
      <c r="AR115" s="335" t="s">
        <v>5</v>
      </c>
      <c r="AS115" s="35"/>
      <c r="AT115" s="1214"/>
      <c r="AU115" s="973">
        <f>AS118*AT97-AV115</f>
        <v>0</v>
      </c>
      <c r="AV115" s="1212">
        <f>ROUND(IF(AS97="",0,AS115*AT97*(職員設定!$AC$46+AV105/AS97)*1.25),0)</f>
        <v>0</v>
      </c>
      <c r="AW115" s="44" t="s">
        <v>5</v>
      </c>
      <c r="AX115" s="35"/>
      <c r="AY115" s="1214"/>
      <c r="AZ115" s="973">
        <f>AX118*AY97-BA115</f>
        <v>0</v>
      </c>
      <c r="BA115" s="961">
        <f>ROUND(IF(AX97="",0,AX115*AY97*(職員設定!$AC$46+BA105/AX97)*1.25),0)</f>
        <v>0</v>
      </c>
      <c r="BB115" s="335" t="s">
        <v>5</v>
      </c>
      <c r="BC115" s="35"/>
      <c r="BD115" s="1214"/>
      <c r="BE115" s="973">
        <f>BC118*BD97-BF115</f>
        <v>0</v>
      </c>
      <c r="BF115" s="1212">
        <f>ROUND(IF(BC97="",0,BC115*BD97*(職員設定!$AC$46+BF105/BC97)*1.25),0)</f>
        <v>0</v>
      </c>
      <c r="BG115" s="44" t="s">
        <v>5</v>
      </c>
      <c r="BH115" s="35"/>
      <c r="BI115" s="1214"/>
      <c r="BJ115" s="973">
        <f>BH118*BI97-BK115</f>
        <v>0</v>
      </c>
      <c r="BK115" s="961">
        <f>ROUND(IF(BH97="",0,BH115*BI97*(職員設定!$AC$46+BK105/BH97)*1.25),0)</f>
        <v>0</v>
      </c>
      <c r="BL115" s="338"/>
      <c r="BM115" s="82"/>
      <c r="BN115" s="1214"/>
      <c r="BO115" s="966"/>
      <c r="BP115" s="953"/>
      <c r="BQ115" s="75"/>
      <c r="BR115" s="82"/>
      <c r="BS115" s="1214"/>
      <c r="BT115" s="966"/>
      <c r="BU115" s="953"/>
      <c r="BV115" s="75"/>
      <c r="BW115" s="82"/>
      <c r="BX115" s="1214"/>
      <c r="BY115" s="966"/>
      <c r="BZ115" s="953"/>
      <c r="CA115" s="1003">
        <f>BJ115+BK115+BE115+BF115+AZ115+BA115+AU115+AV115+AP115+AQ115+AL115+AK115+AG115+AF115+AB115+AA115+W115+V115+R115+Q115+L115+G115</f>
        <v>7</v>
      </c>
      <c r="CB115" s="1019">
        <f t="shared" ref="CB115" si="15">M115+H115</f>
        <v>4</v>
      </c>
      <c r="CC115" s="1237">
        <f>BK115+BF115+BA115+AV115+AQ115+AL115+AG115+AB115+W115+R115</f>
        <v>0</v>
      </c>
    </row>
    <row r="116" spans="1:81" ht="18" customHeight="1">
      <c r="A116" s="1313"/>
      <c r="B116" s="1285"/>
      <c r="C116" s="1178"/>
      <c r="D116" s="48" t="s">
        <v>38</v>
      </c>
      <c r="E116" s="33"/>
      <c r="F116" s="1214"/>
      <c r="G116" s="974"/>
      <c r="H116" s="1272"/>
      <c r="I116" s="48" t="s">
        <v>38</v>
      </c>
      <c r="J116" s="33">
        <v>104</v>
      </c>
      <c r="K116" s="1214"/>
      <c r="L116" s="974"/>
      <c r="M116" s="1103"/>
      <c r="N116" s="336" t="s">
        <v>38</v>
      </c>
      <c r="O116" s="33"/>
      <c r="P116" s="1214"/>
      <c r="Q116" s="974"/>
      <c r="R116" s="1210"/>
      <c r="S116" s="48" t="s">
        <v>38</v>
      </c>
      <c r="T116" s="33"/>
      <c r="U116" s="1214"/>
      <c r="V116" s="974"/>
      <c r="W116" s="958"/>
      <c r="X116" s="336" t="s">
        <v>38</v>
      </c>
      <c r="Y116" s="33"/>
      <c r="Z116" s="1214"/>
      <c r="AA116" s="974"/>
      <c r="AB116" s="1210"/>
      <c r="AC116" s="48" t="s">
        <v>38</v>
      </c>
      <c r="AD116" s="33"/>
      <c r="AE116" s="1214"/>
      <c r="AF116" s="974"/>
      <c r="AG116" s="958"/>
      <c r="AH116" s="336" t="s">
        <v>38</v>
      </c>
      <c r="AI116" s="33"/>
      <c r="AJ116" s="1214"/>
      <c r="AK116" s="974"/>
      <c r="AL116" s="1210"/>
      <c r="AM116" s="48" t="s">
        <v>38</v>
      </c>
      <c r="AN116" s="33"/>
      <c r="AO116" s="1214"/>
      <c r="AP116" s="974"/>
      <c r="AQ116" s="958"/>
      <c r="AR116" s="336" t="s">
        <v>38</v>
      </c>
      <c r="AS116" s="33"/>
      <c r="AT116" s="1214"/>
      <c r="AU116" s="974"/>
      <c r="AV116" s="1210"/>
      <c r="AW116" s="48" t="s">
        <v>38</v>
      </c>
      <c r="AX116" s="33"/>
      <c r="AY116" s="1214"/>
      <c r="AZ116" s="974"/>
      <c r="BA116" s="958"/>
      <c r="BB116" s="336" t="s">
        <v>38</v>
      </c>
      <c r="BC116" s="33"/>
      <c r="BD116" s="1214"/>
      <c r="BE116" s="974"/>
      <c r="BF116" s="1210"/>
      <c r="BG116" s="48" t="s">
        <v>38</v>
      </c>
      <c r="BH116" s="33"/>
      <c r="BI116" s="1214"/>
      <c r="BJ116" s="974"/>
      <c r="BK116" s="958"/>
      <c r="BL116" s="339"/>
      <c r="BM116" s="80"/>
      <c r="BN116" s="1214"/>
      <c r="BO116" s="967"/>
      <c r="BP116" s="954"/>
      <c r="BQ116" s="79"/>
      <c r="BR116" s="80"/>
      <c r="BS116" s="1214"/>
      <c r="BT116" s="967"/>
      <c r="BU116" s="954"/>
      <c r="BV116" s="79"/>
      <c r="BW116" s="80"/>
      <c r="BX116" s="1214"/>
      <c r="BY116" s="967"/>
      <c r="BZ116" s="954"/>
      <c r="CA116" s="1280"/>
      <c r="CB116" s="1022"/>
      <c r="CC116" s="1238"/>
    </row>
    <row r="117" spans="1:81" ht="18" customHeight="1">
      <c r="A117" s="1313"/>
      <c r="B117" s="1285"/>
      <c r="C117" s="1178"/>
      <c r="D117" s="51" t="s">
        <v>6</v>
      </c>
      <c r="E117" s="6">
        <f>ROUND(IF(E97="",0,E115*職員設定!$Q$46+E115*E106/E97*1.25),0)</f>
        <v>0</v>
      </c>
      <c r="F117" s="1214"/>
      <c r="G117" s="974"/>
      <c r="H117" s="1272"/>
      <c r="I117" s="51" t="s">
        <v>6</v>
      </c>
      <c r="J117" s="6">
        <f>ROUND(IF(J97="",0,J115*職員設定!$Q$46+J115*J106/J97*1.25),0)</f>
        <v>93</v>
      </c>
      <c r="K117" s="1214"/>
      <c r="L117" s="974"/>
      <c r="M117" s="1103"/>
      <c r="N117" s="629" t="s">
        <v>6</v>
      </c>
      <c r="O117" s="6">
        <f>ROUND(IF(O97="",0,O115*職員設定!$Q$46+O115*O106/O97*1.25),0)</f>
        <v>0</v>
      </c>
      <c r="P117" s="1214"/>
      <c r="Q117" s="974"/>
      <c r="R117" s="1210"/>
      <c r="S117" s="51" t="s">
        <v>6</v>
      </c>
      <c r="T117" s="6">
        <f>ROUND(IF(T97="",0,T115*職員設定!$Q$46+T115*T106/T97*1.25),0)</f>
        <v>0</v>
      </c>
      <c r="U117" s="1214"/>
      <c r="V117" s="974"/>
      <c r="W117" s="958"/>
      <c r="X117" s="629" t="s">
        <v>6</v>
      </c>
      <c r="Y117" s="6">
        <f>ROUND(IF(Y97="",0,Y115*職員設定!$Q$46+Y115*Y106/Y97*1.25),0)</f>
        <v>0</v>
      </c>
      <c r="Z117" s="1214"/>
      <c r="AA117" s="974"/>
      <c r="AB117" s="1210"/>
      <c r="AC117" s="51" t="s">
        <v>6</v>
      </c>
      <c r="AD117" s="6">
        <f>ROUND(IF(AD97="",0,AD115*職員設定!$Q$46+AD115*AD106/AD97*1.25),0)</f>
        <v>0</v>
      </c>
      <c r="AE117" s="1214"/>
      <c r="AF117" s="974"/>
      <c r="AG117" s="958"/>
      <c r="AH117" s="629" t="s">
        <v>6</v>
      </c>
      <c r="AI117" s="6">
        <f>ROUND(IF(AI97="",0,AI115*職員設定!$Q$46+AI115*AI106/AI97*1.25),0)</f>
        <v>0</v>
      </c>
      <c r="AJ117" s="1214"/>
      <c r="AK117" s="974"/>
      <c r="AL117" s="1210"/>
      <c r="AM117" s="51" t="s">
        <v>6</v>
      </c>
      <c r="AN117" s="6">
        <f>ROUND(IF(AN97="",0,AN115*職員設定!$Q$46+AN115*AN106/AN97*1.25),0)</f>
        <v>0</v>
      </c>
      <c r="AO117" s="1214"/>
      <c r="AP117" s="974"/>
      <c r="AQ117" s="958"/>
      <c r="AR117" s="629" t="s">
        <v>6</v>
      </c>
      <c r="AS117" s="6">
        <f>ROUND(IF(AS97="",0,AS115*職員設定!$Q$46+AS115*AS106/AS97*1.25),0)</f>
        <v>0</v>
      </c>
      <c r="AT117" s="1214"/>
      <c r="AU117" s="974"/>
      <c r="AV117" s="1210"/>
      <c r="AW117" s="51" t="s">
        <v>6</v>
      </c>
      <c r="AX117" s="6">
        <f>ROUND(IF(AX97="",0,AX115*職員設定!$Q$46+AX115*AX106/AX97*1.25),0)</f>
        <v>0</v>
      </c>
      <c r="AY117" s="1214"/>
      <c r="AZ117" s="974"/>
      <c r="BA117" s="958"/>
      <c r="BB117" s="629" t="s">
        <v>6</v>
      </c>
      <c r="BC117" s="6">
        <f>ROUND(IF(BC97="",0,BC115*職員設定!$Q$46+BC115*BC106/BC97*1.25),0)</f>
        <v>0</v>
      </c>
      <c r="BD117" s="1214"/>
      <c r="BE117" s="974"/>
      <c r="BF117" s="1210"/>
      <c r="BG117" s="51" t="s">
        <v>6</v>
      </c>
      <c r="BH117" s="6">
        <f>ROUND(IF(BH97="",0,BH115*職員設定!$Q$46+BH115*BH106/BH97*1.25),0)</f>
        <v>0</v>
      </c>
      <c r="BI117" s="1214"/>
      <c r="BJ117" s="974"/>
      <c r="BK117" s="958"/>
      <c r="BL117" s="624"/>
      <c r="BM117" s="28"/>
      <c r="BN117" s="1214"/>
      <c r="BO117" s="967"/>
      <c r="BP117" s="954"/>
      <c r="BQ117" s="72"/>
      <c r="BR117" s="28"/>
      <c r="BS117" s="1214"/>
      <c r="BT117" s="967"/>
      <c r="BU117" s="954"/>
      <c r="BV117" s="72"/>
      <c r="BW117" s="28"/>
      <c r="BX117" s="1214"/>
      <c r="BY117" s="967"/>
      <c r="BZ117" s="954"/>
      <c r="CA117" s="1280"/>
      <c r="CB117" s="1022"/>
      <c r="CC117" s="1238"/>
    </row>
    <row r="118" spans="1:81" ht="18" customHeight="1" thickBot="1">
      <c r="A118" s="1313"/>
      <c r="B118" s="1285"/>
      <c r="C118" s="1179"/>
      <c r="D118" s="53" t="s">
        <v>7</v>
      </c>
      <c r="E118" s="19">
        <f>E116-E117</f>
        <v>0</v>
      </c>
      <c r="F118" s="1214"/>
      <c r="G118" s="975"/>
      <c r="H118" s="1273"/>
      <c r="I118" s="53" t="s">
        <v>7</v>
      </c>
      <c r="J118" s="19">
        <f>J116-J117</f>
        <v>11</v>
      </c>
      <c r="K118" s="1214"/>
      <c r="L118" s="975"/>
      <c r="M118" s="1104"/>
      <c r="N118" s="337" t="s">
        <v>7</v>
      </c>
      <c r="O118" s="19">
        <f>O116-O117</f>
        <v>0</v>
      </c>
      <c r="P118" s="1214"/>
      <c r="Q118" s="975"/>
      <c r="R118" s="1211"/>
      <c r="S118" s="53" t="s">
        <v>7</v>
      </c>
      <c r="T118" s="19">
        <f>T116-T117</f>
        <v>0</v>
      </c>
      <c r="U118" s="1214"/>
      <c r="V118" s="975"/>
      <c r="W118" s="959"/>
      <c r="X118" s="337" t="s">
        <v>7</v>
      </c>
      <c r="Y118" s="19">
        <f>Y116-Y117</f>
        <v>0</v>
      </c>
      <c r="Z118" s="1214"/>
      <c r="AA118" s="975"/>
      <c r="AB118" s="1211"/>
      <c r="AC118" s="53" t="s">
        <v>7</v>
      </c>
      <c r="AD118" s="19">
        <f>AD116-AD117</f>
        <v>0</v>
      </c>
      <c r="AE118" s="1214"/>
      <c r="AF118" s="975"/>
      <c r="AG118" s="959"/>
      <c r="AH118" s="337" t="s">
        <v>7</v>
      </c>
      <c r="AI118" s="19">
        <f>AI116-AI117</f>
        <v>0</v>
      </c>
      <c r="AJ118" s="1214"/>
      <c r="AK118" s="975"/>
      <c r="AL118" s="1211"/>
      <c r="AM118" s="53" t="s">
        <v>7</v>
      </c>
      <c r="AN118" s="19">
        <f>AN116-AN117</f>
        <v>0</v>
      </c>
      <c r="AO118" s="1214"/>
      <c r="AP118" s="975"/>
      <c r="AQ118" s="959"/>
      <c r="AR118" s="337" t="s">
        <v>7</v>
      </c>
      <c r="AS118" s="19">
        <f>AS116-AS117</f>
        <v>0</v>
      </c>
      <c r="AT118" s="1214"/>
      <c r="AU118" s="975"/>
      <c r="AV118" s="1211"/>
      <c r="AW118" s="53" t="s">
        <v>7</v>
      </c>
      <c r="AX118" s="19">
        <f>AX116-AX117</f>
        <v>0</v>
      </c>
      <c r="AY118" s="1214"/>
      <c r="AZ118" s="975"/>
      <c r="BA118" s="959"/>
      <c r="BB118" s="337" t="s">
        <v>7</v>
      </c>
      <c r="BC118" s="19">
        <f>BC116-BC117</f>
        <v>0</v>
      </c>
      <c r="BD118" s="1214"/>
      <c r="BE118" s="975"/>
      <c r="BF118" s="1211"/>
      <c r="BG118" s="53" t="s">
        <v>7</v>
      </c>
      <c r="BH118" s="19">
        <f>BH116-BH117</f>
        <v>0</v>
      </c>
      <c r="BI118" s="1214"/>
      <c r="BJ118" s="975"/>
      <c r="BK118" s="959"/>
      <c r="BL118" s="340"/>
      <c r="BM118" s="84"/>
      <c r="BN118" s="1214"/>
      <c r="BO118" s="968"/>
      <c r="BP118" s="955"/>
      <c r="BQ118" s="85"/>
      <c r="BR118" s="84"/>
      <c r="BS118" s="1214"/>
      <c r="BT118" s="968"/>
      <c r="BU118" s="955"/>
      <c r="BV118" s="85"/>
      <c r="BW118" s="84"/>
      <c r="BX118" s="1214"/>
      <c r="BY118" s="968"/>
      <c r="BZ118" s="955"/>
      <c r="CA118" s="1281"/>
      <c r="CB118" s="1023"/>
      <c r="CC118" s="1239"/>
    </row>
    <row r="119" spans="1:81" ht="18" customHeight="1">
      <c r="A119" s="1313"/>
      <c r="B119" s="1285"/>
      <c r="C119" s="1177" t="s">
        <v>40</v>
      </c>
      <c r="D119" s="44" t="s">
        <v>8</v>
      </c>
      <c r="E119" s="35"/>
      <c r="F119" s="1214"/>
      <c r="G119" s="973">
        <f>E122*F97-H119</f>
        <v>0</v>
      </c>
      <c r="H119" s="1275"/>
      <c r="I119" s="44" t="s">
        <v>8</v>
      </c>
      <c r="J119" s="35"/>
      <c r="K119" s="1214"/>
      <c r="L119" s="973">
        <f>J122*K97-M119</f>
        <v>0</v>
      </c>
      <c r="M119" s="1095"/>
      <c r="N119" s="335" t="s">
        <v>8</v>
      </c>
      <c r="O119" s="35"/>
      <c r="P119" s="1214"/>
      <c r="Q119" s="973">
        <f>O122*P97-R119</f>
        <v>0</v>
      </c>
      <c r="R119" s="1212">
        <f>ROUND(IF(O97="",0,O119*P97*(職員設定!$AC$46+R105/O97)*1.35),0)</f>
        <v>0</v>
      </c>
      <c r="S119" s="44" t="s">
        <v>8</v>
      </c>
      <c r="T119" s="35"/>
      <c r="U119" s="1214"/>
      <c r="V119" s="973">
        <f>T122*U97-W119</f>
        <v>0</v>
      </c>
      <c r="W119" s="961">
        <f>ROUND(IF(T97="",0,T119*U97*(職員設定!$AC$46+W105/T97)*1.35),0)</f>
        <v>0</v>
      </c>
      <c r="X119" s="335" t="s">
        <v>8</v>
      </c>
      <c r="Y119" s="35"/>
      <c r="Z119" s="1214"/>
      <c r="AA119" s="973">
        <f>Y122*Z97-AB119</f>
        <v>0</v>
      </c>
      <c r="AB119" s="1212">
        <f>ROUND(IF(Y97="",0,Y119*Z97*(職員設定!$AC$46+AB105/Y97)*1.35),0)</f>
        <v>0</v>
      </c>
      <c r="AC119" s="44" t="s">
        <v>8</v>
      </c>
      <c r="AD119" s="35"/>
      <c r="AE119" s="1214"/>
      <c r="AF119" s="973">
        <f>AD122*AE97-AG119</f>
        <v>0</v>
      </c>
      <c r="AG119" s="961">
        <f>ROUND(IF(AD97="",0,AD119*AE97*(職員設定!$AC$46+AG105/AD97)*1.35),0)</f>
        <v>0</v>
      </c>
      <c r="AH119" s="335" t="s">
        <v>8</v>
      </c>
      <c r="AI119" s="35"/>
      <c r="AJ119" s="1214"/>
      <c r="AK119" s="973">
        <f>AI122*AJ97-AL119</f>
        <v>0</v>
      </c>
      <c r="AL119" s="1212">
        <f>ROUND(IF(AI97="",0,AI119*AJ97*(職員設定!$AC$46+AL105/AI97)*1.35),0)</f>
        <v>0</v>
      </c>
      <c r="AM119" s="44" t="s">
        <v>8</v>
      </c>
      <c r="AN119" s="35"/>
      <c r="AO119" s="1214"/>
      <c r="AP119" s="973">
        <f>AN122*AO97-AQ119</f>
        <v>0</v>
      </c>
      <c r="AQ119" s="961">
        <f>ROUND(IF(AN97="",0,AN119*AO97*(職員設定!$AC$46+AQ105/AN97)*1.35),0)</f>
        <v>0</v>
      </c>
      <c r="AR119" s="335" t="s">
        <v>8</v>
      </c>
      <c r="AS119" s="35"/>
      <c r="AT119" s="1214"/>
      <c r="AU119" s="973">
        <f>AS122*AT97-AV119</f>
        <v>0</v>
      </c>
      <c r="AV119" s="1212">
        <f>ROUND(IF(AS97="",0,AS119*AT97*(職員設定!$AC$46+AV105/AS97)*1.35),0)</f>
        <v>0</v>
      </c>
      <c r="AW119" s="44" t="s">
        <v>8</v>
      </c>
      <c r="AX119" s="35"/>
      <c r="AY119" s="1214"/>
      <c r="AZ119" s="973">
        <f>AX122*AY97-BA119</f>
        <v>0</v>
      </c>
      <c r="BA119" s="961">
        <f>ROUND(IF(AX97="",0,AX119*AY97*(職員設定!$AC$46+BA105/AX97)*1.35),0)</f>
        <v>0</v>
      </c>
      <c r="BB119" s="335" t="s">
        <v>8</v>
      </c>
      <c r="BC119" s="35"/>
      <c r="BD119" s="1214"/>
      <c r="BE119" s="973">
        <f>BC122*BD97-BF119</f>
        <v>0</v>
      </c>
      <c r="BF119" s="1212">
        <f>ROUND(IF(BC97="",0,BC119*BD97*(職員設定!$AC$46+BF105/BC97)*1.35),0)</f>
        <v>0</v>
      </c>
      <c r="BG119" s="44" t="s">
        <v>8</v>
      </c>
      <c r="BH119" s="35"/>
      <c r="BI119" s="1214"/>
      <c r="BJ119" s="973">
        <f>BH122*BI97-BK119</f>
        <v>0</v>
      </c>
      <c r="BK119" s="961">
        <f>ROUND(IF(BH97="",0,BH119*BI97*(職員設定!$AC$46+BK105/BH97)*1.35),0)</f>
        <v>0</v>
      </c>
      <c r="BL119" s="338"/>
      <c r="BM119" s="82"/>
      <c r="BN119" s="1214"/>
      <c r="BO119" s="966"/>
      <c r="BP119" s="953"/>
      <c r="BQ119" s="75"/>
      <c r="BR119" s="82"/>
      <c r="BS119" s="1214"/>
      <c r="BT119" s="966"/>
      <c r="BU119" s="953"/>
      <c r="BV119" s="75"/>
      <c r="BW119" s="82"/>
      <c r="BX119" s="1214"/>
      <c r="BY119" s="966"/>
      <c r="BZ119" s="953"/>
      <c r="CA119" s="1003">
        <f t="shared" ref="CA119" si="16">BJ119+BK119+BE119+BF119+AZ119+BA119+AU119+AV119+AP119+AQ119+AL119+AK119+AG119+AF119+AB119+AA119+W119+V119+R119+Q119+L119+G119</f>
        <v>0</v>
      </c>
      <c r="CB119" s="1019">
        <f t="shared" ref="CB119" si="17">M119+H119</f>
        <v>0</v>
      </c>
      <c r="CC119" s="1237">
        <f>BK119+BF119+BA119+AV119+AQ119+AL119+AG119+AB119+W119+R119</f>
        <v>0</v>
      </c>
    </row>
    <row r="120" spans="1:81" ht="18" customHeight="1">
      <c r="A120" s="1313"/>
      <c r="B120" s="1285"/>
      <c r="C120" s="1178"/>
      <c r="D120" s="48" t="s">
        <v>38</v>
      </c>
      <c r="E120" s="33"/>
      <c r="F120" s="1214"/>
      <c r="G120" s="974"/>
      <c r="H120" s="1272"/>
      <c r="I120" s="48" t="s">
        <v>38</v>
      </c>
      <c r="J120" s="33"/>
      <c r="K120" s="1214"/>
      <c r="L120" s="974"/>
      <c r="M120" s="1103"/>
      <c r="N120" s="336" t="s">
        <v>38</v>
      </c>
      <c r="O120" s="33"/>
      <c r="P120" s="1214"/>
      <c r="Q120" s="974"/>
      <c r="R120" s="1210"/>
      <c r="S120" s="48" t="s">
        <v>38</v>
      </c>
      <c r="T120" s="33"/>
      <c r="U120" s="1214"/>
      <c r="V120" s="974"/>
      <c r="W120" s="958"/>
      <c r="X120" s="336" t="s">
        <v>38</v>
      </c>
      <c r="Y120" s="33"/>
      <c r="Z120" s="1214"/>
      <c r="AA120" s="974"/>
      <c r="AB120" s="1210"/>
      <c r="AC120" s="48" t="s">
        <v>38</v>
      </c>
      <c r="AD120" s="33"/>
      <c r="AE120" s="1214"/>
      <c r="AF120" s="974"/>
      <c r="AG120" s="958"/>
      <c r="AH120" s="336" t="s">
        <v>38</v>
      </c>
      <c r="AI120" s="33"/>
      <c r="AJ120" s="1214"/>
      <c r="AK120" s="974"/>
      <c r="AL120" s="1210"/>
      <c r="AM120" s="48" t="s">
        <v>38</v>
      </c>
      <c r="AN120" s="33"/>
      <c r="AO120" s="1214"/>
      <c r="AP120" s="974"/>
      <c r="AQ120" s="958"/>
      <c r="AR120" s="336" t="s">
        <v>38</v>
      </c>
      <c r="AS120" s="33"/>
      <c r="AT120" s="1214"/>
      <c r="AU120" s="974"/>
      <c r="AV120" s="1210"/>
      <c r="AW120" s="48" t="s">
        <v>38</v>
      </c>
      <c r="AX120" s="33"/>
      <c r="AY120" s="1214"/>
      <c r="AZ120" s="974"/>
      <c r="BA120" s="958"/>
      <c r="BB120" s="336" t="s">
        <v>38</v>
      </c>
      <c r="BC120" s="33"/>
      <c r="BD120" s="1214"/>
      <c r="BE120" s="974"/>
      <c r="BF120" s="1210"/>
      <c r="BG120" s="48" t="s">
        <v>38</v>
      </c>
      <c r="BH120" s="33"/>
      <c r="BI120" s="1214"/>
      <c r="BJ120" s="974"/>
      <c r="BK120" s="958"/>
      <c r="BL120" s="339"/>
      <c r="BM120" s="80"/>
      <c r="BN120" s="1214"/>
      <c r="BO120" s="967"/>
      <c r="BP120" s="954"/>
      <c r="BQ120" s="79"/>
      <c r="BR120" s="80"/>
      <c r="BS120" s="1214"/>
      <c r="BT120" s="967"/>
      <c r="BU120" s="954"/>
      <c r="BV120" s="79"/>
      <c r="BW120" s="80"/>
      <c r="BX120" s="1214"/>
      <c r="BY120" s="967"/>
      <c r="BZ120" s="954"/>
      <c r="CA120" s="1080"/>
      <c r="CB120" s="1022"/>
      <c r="CC120" s="1238"/>
    </row>
    <row r="121" spans="1:81" s="3" customFormat="1" ht="18" customHeight="1">
      <c r="A121" s="1313"/>
      <c r="B121" s="1285"/>
      <c r="C121" s="1178"/>
      <c r="D121" s="51" t="s">
        <v>9</v>
      </c>
      <c r="E121" s="6">
        <f>ROUND(IF(E97="",0,E119*職員設定!$R$46+E119*E106/E97*1.35),0)</f>
        <v>0</v>
      </c>
      <c r="F121" s="1214"/>
      <c r="G121" s="974"/>
      <c r="H121" s="1272"/>
      <c r="I121" s="51" t="s">
        <v>9</v>
      </c>
      <c r="J121" s="6">
        <f>ROUND(IF(J97="",0,J119*職員設定!$R$46+J119*J106/J97*1.35),0)</f>
        <v>0</v>
      </c>
      <c r="K121" s="1214"/>
      <c r="L121" s="974"/>
      <c r="M121" s="1103"/>
      <c r="N121" s="629" t="s">
        <v>9</v>
      </c>
      <c r="O121" s="6">
        <f>ROUND(IF(O97="",0,O119*職員設定!$R$46+O119*O106/O97*1.35),0)</f>
        <v>0</v>
      </c>
      <c r="P121" s="1214"/>
      <c r="Q121" s="974"/>
      <c r="R121" s="1210"/>
      <c r="S121" s="51" t="s">
        <v>9</v>
      </c>
      <c r="T121" s="6">
        <f>ROUND(IF(T97="",0,T119*職員設定!$R$46+T119*T106/T97*1.35),0)</f>
        <v>0</v>
      </c>
      <c r="U121" s="1214"/>
      <c r="V121" s="974"/>
      <c r="W121" s="958"/>
      <c r="X121" s="629" t="s">
        <v>9</v>
      </c>
      <c r="Y121" s="6">
        <f>ROUND(IF(Y97="",0,Y119*職員設定!$R$46+Y119*Y106/Y97*1.35),0)</f>
        <v>0</v>
      </c>
      <c r="Z121" s="1214"/>
      <c r="AA121" s="974"/>
      <c r="AB121" s="1210"/>
      <c r="AC121" s="51" t="s">
        <v>9</v>
      </c>
      <c r="AD121" s="6">
        <f>ROUND(IF(AD97="",0,AD119*職員設定!$R$46+AD119*AD106/AD97*1.35),0)</f>
        <v>0</v>
      </c>
      <c r="AE121" s="1214"/>
      <c r="AF121" s="974"/>
      <c r="AG121" s="958"/>
      <c r="AH121" s="629" t="s">
        <v>9</v>
      </c>
      <c r="AI121" s="6">
        <f>ROUND(IF(AI97="",0,AI119*職員設定!$R$46+AI119*AI106/AI97*1.35),0)</f>
        <v>0</v>
      </c>
      <c r="AJ121" s="1214"/>
      <c r="AK121" s="974"/>
      <c r="AL121" s="1210"/>
      <c r="AM121" s="51" t="s">
        <v>9</v>
      </c>
      <c r="AN121" s="6">
        <f>ROUND(IF(AN97="",0,AN119*職員設定!$R$46+AN119*AN106/AN97*1.35),0)</f>
        <v>0</v>
      </c>
      <c r="AO121" s="1214"/>
      <c r="AP121" s="974"/>
      <c r="AQ121" s="958"/>
      <c r="AR121" s="629" t="s">
        <v>9</v>
      </c>
      <c r="AS121" s="6">
        <f>ROUND(IF(AS97="",0,AS119*職員設定!$R$46+AS119*AS106/AS97*1.35),0)</f>
        <v>0</v>
      </c>
      <c r="AT121" s="1214"/>
      <c r="AU121" s="974"/>
      <c r="AV121" s="1210"/>
      <c r="AW121" s="51" t="s">
        <v>9</v>
      </c>
      <c r="AX121" s="6">
        <f>ROUND(IF(AX97="",0,AX119*職員設定!$R$46+AX119*AX106/AX97*1.35),0)</f>
        <v>0</v>
      </c>
      <c r="AY121" s="1214"/>
      <c r="AZ121" s="974"/>
      <c r="BA121" s="958"/>
      <c r="BB121" s="629" t="s">
        <v>9</v>
      </c>
      <c r="BC121" s="6">
        <f>ROUND(IF(BC97="",0,BC119*職員設定!$R$46+BC119*BC106/BC97*1.35),0)</f>
        <v>0</v>
      </c>
      <c r="BD121" s="1214"/>
      <c r="BE121" s="974"/>
      <c r="BF121" s="1210"/>
      <c r="BG121" s="51" t="s">
        <v>9</v>
      </c>
      <c r="BH121" s="6">
        <f>ROUND(IF(BH97="",0,BH119*職員設定!$R$46+BH119*BH106/BH97*1.35),0)</f>
        <v>0</v>
      </c>
      <c r="BI121" s="1214"/>
      <c r="BJ121" s="974"/>
      <c r="BK121" s="958"/>
      <c r="BL121" s="624"/>
      <c r="BM121" s="28"/>
      <c r="BN121" s="1214"/>
      <c r="BO121" s="967"/>
      <c r="BP121" s="954"/>
      <c r="BQ121" s="72"/>
      <c r="BR121" s="28"/>
      <c r="BS121" s="1214"/>
      <c r="BT121" s="967"/>
      <c r="BU121" s="954"/>
      <c r="BV121" s="72"/>
      <c r="BW121" s="28"/>
      <c r="BX121" s="1214"/>
      <c r="BY121" s="967"/>
      <c r="BZ121" s="954"/>
      <c r="CA121" s="1080"/>
      <c r="CB121" s="1022"/>
      <c r="CC121" s="1238"/>
    </row>
    <row r="122" spans="1:81" ht="18" customHeight="1" thickBot="1">
      <c r="A122" s="1313"/>
      <c r="B122" s="1285"/>
      <c r="C122" s="1179"/>
      <c r="D122" s="53" t="s">
        <v>10</v>
      </c>
      <c r="E122" s="19">
        <f>E120-E121</f>
        <v>0</v>
      </c>
      <c r="F122" s="1214"/>
      <c r="G122" s="975"/>
      <c r="H122" s="1273"/>
      <c r="I122" s="53" t="s">
        <v>10</v>
      </c>
      <c r="J122" s="19">
        <f>J120-J121</f>
        <v>0</v>
      </c>
      <c r="K122" s="1214"/>
      <c r="L122" s="975"/>
      <c r="M122" s="1104"/>
      <c r="N122" s="337" t="s">
        <v>10</v>
      </c>
      <c r="O122" s="19">
        <f>O120-O121</f>
        <v>0</v>
      </c>
      <c r="P122" s="1214"/>
      <c r="Q122" s="975"/>
      <c r="R122" s="1211"/>
      <c r="S122" s="53" t="s">
        <v>10</v>
      </c>
      <c r="T122" s="19">
        <f>T120-T121</f>
        <v>0</v>
      </c>
      <c r="U122" s="1214"/>
      <c r="V122" s="975"/>
      <c r="W122" s="959"/>
      <c r="X122" s="337" t="s">
        <v>10</v>
      </c>
      <c r="Y122" s="19">
        <f>Y120-Y121</f>
        <v>0</v>
      </c>
      <c r="Z122" s="1214"/>
      <c r="AA122" s="975"/>
      <c r="AB122" s="1211"/>
      <c r="AC122" s="53" t="s">
        <v>10</v>
      </c>
      <c r="AD122" s="19">
        <f>AD120-AD121</f>
        <v>0</v>
      </c>
      <c r="AE122" s="1214"/>
      <c r="AF122" s="975"/>
      <c r="AG122" s="959"/>
      <c r="AH122" s="337" t="s">
        <v>10</v>
      </c>
      <c r="AI122" s="19">
        <f>AI120-AI121</f>
        <v>0</v>
      </c>
      <c r="AJ122" s="1214"/>
      <c r="AK122" s="975"/>
      <c r="AL122" s="1211"/>
      <c r="AM122" s="53" t="s">
        <v>10</v>
      </c>
      <c r="AN122" s="19">
        <f>AN120-AN121</f>
        <v>0</v>
      </c>
      <c r="AO122" s="1214"/>
      <c r="AP122" s="975"/>
      <c r="AQ122" s="959"/>
      <c r="AR122" s="337" t="s">
        <v>10</v>
      </c>
      <c r="AS122" s="19">
        <f>AS120-AS121</f>
        <v>0</v>
      </c>
      <c r="AT122" s="1214"/>
      <c r="AU122" s="975"/>
      <c r="AV122" s="1211"/>
      <c r="AW122" s="53" t="s">
        <v>10</v>
      </c>
      <c r="AX122" s="19">
        <f>AX120-AX121</f>
        <v>0</v>
      </c>
      <c r="AY122" s="1214"/>
      <c r="AZ122" s="975"/>
      <c r="BA122" s="959"/>
      <c r="BB122" s="337" t="s">
        <v>10</v>
      </c>
      <c r="BC122" s="19">
        <f>BC120-BC121</f>
        <v>0</v>
      </c>
      <c r="BD122" s="1214"/>
      <c r="BE122" s="975"/>
      <c r="BF122" s="1211"/>
      <c r="BG122" s="53" t="s">
        <v>10</v>
      </c>
      <c r="BH122" s="19">
        <f>BH120-BH121</f>
        <v>0</v>
      </c>
      <c r="BI122" s="1214"/>
      <c r="BJ122" s="975"/>
      <c r="BK122" s="959"/>
      <c r="BL122" s="340"/>
      <c r="BM122" s="84"/>
      <c r="BN122" s="1214"/>
      <c r="BO122" s="968"/>
      <c r="BP122" s="955"/>
      <c r="BQ122" s="85"/>
      <c r="BR122" s="84"/>
      <c r="BS122" s="1214"/>
      <c r="BT122" s="968"/>
      <c r="BU122" s="955"/>
      <c r="BV122" s="85"/>
      <c r="BW122" s="84"/>
      <c r="BX122" s="1214"/>
      <c r="BY122" s="968"/>
      <c r="BZ122" s="955"/>
      <c r="CA122" s="1081"/>
      <c r="CB122" s="1023"/>
      <c r="CC122" s="1239"/>
    </row>
    <row r="123" spans="1:81" ht="18" customHeight="1">
      <c r="A123" s="1313"/>
      <c r="B123" s="1285"/>
      <c r="C123" s="1178" t="s">
        <v>43</v>
      </c>
      <c r="D123" s="48" t="s">
        <v>11</v>
      </c>
      <c r="E123" s="36"/>
      <c r="F123" s="1214"/>
      <c r="G123" s="974">
        <f>E126*F97-H123</f>
        <v>0</v>
      </c>
      <c r="H123" s="1275"/>
      <c r="I123" s="48" t="s">
        <v>11</v>
      </c>
      <c r="J123" s="36"/>
      <c r="K123" s="1214"/>
      <c r="L123" s="974">
        <f>J126*K97-M123</f>
        <v>0</v>
      </c>
      <c r="M123" s="1095"/>
      <c r="N123" s="336" t="s">
        <v>11</v>
      </c>
      <c r="O123" s="36"/>
      <c r="P123" s="1214"/>
      <c r="Q123" s="974">
        <f>O126*P97-R123</f>
        <v>0</v>
      </c>
      <c r="R123" s="1212">
        <f>ROUND(IF(O97="",0,O123*P97*(職員設定!$AC$46+R105/O97)*0.25),0)</f>
        <v>0</v>
      </c>
      <c r="S123" s="48" t="s">
        <v>11</v>
      </c>
      <c r="T123" s="36"/>
      <c r="U123" s="1214"/>
      <c r="V123" s="974">
        <f>T126*U97-W123</f>
        <v>0</v>
      </c>
      <c r="W123" s="961">
        <f>ROUND(IF(T97="",0,T123*U97*(職員設定!$AC$46+W105/T97)*0.25),0)</f>
        <v>0</v>
      </c>
      <c r="X123" s="336" t="s">
        <v>11</v>
      </c>
      <c r="Y123" s="36"/>
      <c r="Z123" s="1214"/>
      <c r="AA123" s="974">
        <f>Y126*Z97-AB123</f>
        <v>0</v>
      </c>
      <c r="AB123" s="1212">
        <f>ROUND(IF(Y97="",0,Y123*Z97*(職員設定!$AC$46+AB105/Y97)*0.25),0)</f>
        <v>0</v>
      </c>
      <c r="AC123" s="48" t="s">
        <v>11</v>
      </c>
      <c r="AD123" s="36"/>
      <c r="AE123" s="1214"/>
      <c r="AF123" s="974">
        <f>AD126*AE97-AG123</f>
        <v>0</v>
      </c>
      <c r="AG123" s="961">
        <f>ROUND(IF(AD97="",0,AD123*AE97*(職員設定!$AC$46+AG105/AD97)*0.25),0)</f>
        <v>0</v>
      </c>
      <c r="AH123" s="336" t="s">
        <v>11</v>
      </c>
      <c r="AI123" s="36"/>
      <c r="AJ123" s="1214"/>
      <c r="AK123" s="974">
        <f>AI126*AJ97-AL123</f>
        <v>0</v>
      </c>
      <c r="AL123" s="1212">
        <f>ROUND(IF(AI97="",0,AI123*AJ97*(職員設定!$AC$46+AL105/AI97)*0.25),0)</f>
        <v>0</v>
      </c>
      <c r="AM123" s="48" t="s">
        <v>11</v>
      </c>
      <c r="AN123" s="36"/>
      <c r="AO123" s="1214"/>
      <c r="AP123" s="974">
        <f>AN126*AO97-AQ123</f>
        <v>0</v>
      </c>
      <c r="AQ123" s="961">
        <f>ROUND(IF(AN97="",0,AN123*AO97*(職員設定!$AC$46+AQ105/AN97)*0.25),0)</f>
        <v>0</v>
      </c>
      <c r="AR123" s="336" t="s">
        <v>11</v>
      </c>
      <c r="AS123" s="36"/>
      <c r="AT123" s="1214"/>
      <c r="AU123" s="974">
        <f>AS126*AT97-AV123</f>
        <v>0</v>
      </c>
      <c r="AV123" s="1212">
        <f>ROUND(IF(AS97="",0,AS123*AT97*(職員設定!$AC$46+AV105/AS97)*0.25),0)</f>
        <v>0</v>
      </c>
      <c r="AW123" s="48" t="s">
        <v>11</v>
      </c>
      <c r="AX123" s="36"/>
      <c r="AY123" s="1214"/>
      <c r="AZ123" s="974">
        <f>AX126*AY97-BA123</f>
        <v>0</v>
      </c>
      <c r="BA123" s="961">
        <f>ROUND(IF(AX97="",0,AX123*AY97*(職員設定!$AC$46+BA105/AX97)*0.25),0)</f>
        <v>0</v>
      </c>
      <c r="BB123" s="336" t="s">
        <v>11</v>
      </c>
      <c r="BC123" s="36"/>
      <c r="BD123" s="1214"/>
      <c r="BE123" s="974">
        <f>BC126*BD97-BF123</f>
        <v>0</v>
      </c>
      <c r="BF123" s="1212">
        <f>ROUND(IF(BC97="",0,BC123*BD97*(職員設定!$AC$46+BF105/BC97)*0.25),0)</f>
        <v>0</v>
      </c>
      <c r="BG123" s="48" t="s">
        <v>11</v>
      </c>
      <c r="BH123" s="36"/>
      <c r="BI123" s="1214"/>
      <c r="BJ123" s="974">
        <f>BH126*BI97-BK123</f>
        <v>0</v>
      </c>
      <c r="BK123" s="961">
        <f>ROUND(IF(BH97="",0,BH123*BI97*(職員設定!$AC$46+BK105/BH97)*0.25),0)</f>
        <v>0</v>
      </c>
      <c r="BL123" s="339"/>
      <c r="BM123" s="86"/>
      <c r="BN123" s="1214"/>
      <c r="BO123" s="969"/>
      <c r="BP123" s="953"/>
      <c r="BQ123" s="79"/>
      <c r="BR123" s="86"/>
      <c r="BS123" s="1214"/>
      <c r="BT123" s="969"/>
      <c r="BU123" s="953"/>
      <c r="BV123" s="79"/>
      <c r="BW123" s="86"/>
      <c r="BX123" s="1214"/>
      <c r="BY123" s="969"/>
      <c r="BZ123" s="953"/>
      <c r="CA123" s="1003">
        <f t="shared" ref="CA123" si="18">BJ123+BK123+BE123+BF123+AZ123+BA123+AU123+AV123+AP123+AQ123+AL123+AK123+AG123+AF123+AB123+AA123+W123+V123+R123+Q123+L123+G123</f>
        <v>0</v>
      </c>
      <c r="CB123" s="1019">
        <f>M123+H123</f>
        <v>0</v>
      </c>
      <c r="CC123" s="1238">
        <f>BK123+BF123+BA123+AV123+AQ123+AL123+AG123+AB123+W123+R123</f>
        <v>0</v>
      </c>
    </row>
    <row r="124" spans="1:81" ht="18" customHeight="1">
      <c r="A124" s="1313"/>
      <c r="B124" s="1285"/>
      <c r="C124" s="1178"/>
      <c r="D124" s="48" t="s">
        <v>38</v>
      </c>
      <c r="E124" s="33"/>
      <c r="F124" s="1214"/>
      <c r="G124" s="974"/>
      <c r="H124" s="1272"/>
      <c r="I124" s="48" t="s">
        <v>38</v>
      </c>
      <c r="J124" s="33"/>
      <c r="K124" s="1214"/>
      <c r="L124" s="974"/>
      <c r="M124" s="1103"/>
      <c r="N124" s="336" t="s">
        <v>38</v>
      </c>
      <c r="O124" s="33"/>
      <c r="P124" s="1214"/>
      <c r="Q124" s="974"/>
      <c r="R124" s="1210"/>
      <c r="S124" s="48" t="s">
        <v>38</v>
      </c>
      <c r="T124" s="33"/>
      <c r="U124" s="1214"/>
      <c r="V124" s="974"/>
      <c r="W124" s="958"/>
      <c r="X124" s="336" t="s">
        <v>38</v>
      </c>
      <c r="Y124" s="33"/>
      <c r="Z124" s="1214"/>
      <c r="AA124" s="974"/>
      <c r="AB124" s="1210"/>
      <c r="AC124" s="48" t="s">
        <v>38</v>
      </c>
      <c r="AD124" s="33"/>
      <c r="AE124" s="1214"/>
      <c r="AF124" s="974"/>
      <c r="AG124" s="958"/>
      <c r="AH124" s="336" t="s">
        <v>38</v>
      </c>
      <c r="AI124" s="33"/>
      <c r="AJ124" s="1214"/>
      <c r="AK124" s="974"/>
      <c r="AL124" s="1210"/>
      <c r="AM124" s="48" t="s">
        <v>38</v>
      </c>
      <c r="AN124" s="33"/>
      <c r="AO124" s="1214"/>
      <c r="AP124" s="974"/>
      <c r="AQ124" s="958"/>
      <c r="AR124" s="336" t="s">
        <v>38</v>
      </c>
      <c r="AS124" s="33"/>
      <c r="AT124" s="1214"/>
      <c r="AU124" s="974"/>
      <c r="AV124" s="1210"/>
      <c r="AW124" s="48" t="s">
        <v>38</v>
      </c>
      <c r="AX124" s="33"/>
      <c r="AY124" s="1214"/>
      <c r="AZ124" s="974"/>
      <c r="BA124" s="958"/>
      <c r="BB124" s="336" t="s">
        <v>38</v>
      </c>
      <c r="BC124" s="33"/>
      <c r="BD124" s="1214"/>
      <c r="BE124" s="974"/>
      <c r="BF124" s="1210"/>
      <c r="BG124" s="48" t="s">
        <v>38</v>
      </c>
      <c r="BH124" s="33"/>
      <c r="BI124" s="1214"/>
      <c r="BJ124" s="974"/>
      <c r="BK124" s="958"/>
      <c r="BL124" s="339"/>
      <c r="BM124" s="80"/>
      <c r="BN124" s="1214"/>
      <c r="BO124" s="967"/>
      <c r="BP124" s="954"/>
      <c r="BQ124" s="79"/>
      <c r="BR124" s="80"/>
      <c r="BS124" s="1214"/>
      <c r="BT124" s="967"/>
      <c r="BU124" s="954"/>
      <c r="BV124" s="79"/>
      <c r="BW124" s="80"/>
      <c r="BX124" s="1214"/>
      <c r="BY124" s="967"/>
      <c r="BZ124" s="954"/>
      <c r="CA124" s="1080"/>
      <c r="CB124" s="1022"/>
      <c r="CC124" s="1238"/>
    </row>
    <row r="125" spans="1:81" ht="18" customHeight="1">
      <c r="A125" s="1313"/>
      <c r="B125" s="1285"/>
      <c r="C125" s="1178"/>
      <c r="D125" s="51" t="s">
        <v>12</v>
      </c>
      <c r="E125" s="6">
        <f>ROUND(IF(E97="",0,E123*職員設定!$S$46+E123*E106/E97*0.25),0)</f>
        <v>0</v>
      </c>
      <c r="F125" s="1214"/>
      <c r="G125" s="974"/>
      <c r="H125" s="1272"/>
      <c r="I125" s="51" t="s">
        <v>12</v>
      </c>
      <c r="J125" s="6">
        <f>ROUND(IF(J97="",0,J123*職員設定!$S$46+J123*J106/J97*0.25),0)</f>
        <v>0</v>
      </c>
      <c r="K125" s="1214"/>
      <c r="L125" s="974"/>
      <c r="M125" s="1103"/>
      <c r="N125" s="629" t="s">
        <v>12</v>
      </c>
      <c r="O125" s="6">
        <f>ROUND(IF(O97="",0,O123*職員設定!$S$46+O123*O106/O97*0.25),0)</f>
        <v>0</v>
      </c>
      <c r="P125" s="1214"/>
      <c r="Q125" s="974"/>
      <c r="R125" s="1210"/>
      <c r="S125" s="51" t="s">
        <v>12</v>
      </c>
      <c r="T125" s="6">
        <f>ROUND(IF(T97="",0,T123*職員設定!$S$46+T123*T106/T97*0.25),0)</f>
        <v>0</v>
      </c>
      <c r="U125" s="1214"/>
      <c r="V125" s="974"/>
      <c r="W125" s="958"/>
      <c r="X125" s="629" t="s">
        <v>12</v>
      </c>
      <c r="Y125" s="6">
        <f>ROUND(IF(Y97="",0,Y123*職員設定!$S$46+Y123*Y106/Y97*0.25),0)</f>
        <v>0</v>
      </c>
      <c r="Z125" s="1214"/>
      <c r="AA125" s="974"/>
      <c r="AB125" s="1210"/>
      <c r="AC125" s="51" t="s">
        <v>12</v>
      </c>
      <c r="AD125" s="6">
        <f>ROUND(IF(AD97="",0,AD123*職員設定!$S$46+AD123*AD106/AD97*0.25),0)</f>
        <v>0</v>
      </c>
      <c r="AE125" s="1214"/>
      <c r="AF125" s="974"/>
      <c r="AG125" s="958"/>
      <c r="AH125" s="629" t="s">
        <v>12</v>
      </c>
      <c r="AI125" s="6">
        <f>ROUND(IF(AI97="",0,AI123*職員設定!$S$46+AI123*AI106/AI97*0.25),0)</f>
        <v>0</v>
      </c>
      <c r="AJ125" s="1214"/>
      <c r="AK125" s="974"/>
      <c r="AL125" s="1210"/>
      <c r="AM125" s="51" t="s">
        <v>12</v>
      </c>
      <c r="AN125" s="6">
        <f>ROUND(IF(AN97="",0,AN123*職員設定!$S$46+AN123*AN106/AN97*0.25),0)</f>
        <v>0</v>
      </c>
      <c r="AO125" s="1214"/>
      <c r="AP125" s="974"/>
      <c r="AQ125" s="958"/>
      <c r="AR125" s="629" t="s">
        <v>12</v>
      </c>
      <c r="AS125" s="6">
        <f>ROUND(IF(AS97="",0,AS123*職員設定!$S$46+AS123*AS106/AS97*0.25),0)</f>
        <v>0</v>
      </c>
      <c r="AT125" s="1214"/>
      <c r="AU125" s="974"/>
      <c r="AV125" s="1210"/>
      <c r="AW125" s="51" t="s">
        <v>12</v>
      </c>
      <c r="AX125" s="6">
        <f>ROUND(IF(AX97="",0,AX123*職員設定!$S$46+AX123*AX106/AX97*0.25),0)</f>
        <v>0</v>
      </c>
      <c r="AY125" s="1214"/>
      <c r="AZ125" s="974"/>
      <c r="BA125" s="958"/>
      <c r="BB125" s="629" t="s">
        <v>12</v>
      </c>
      <c r="BC125" s="6">
        <f>ROUND(IF(BC97="",0,BC123*職員設定!$S$46+BC123*BC106/BC97*0.25),0)</f>
        <v>0</v>
      </c>
      <c r="BD125" s="1214"/>
      <c r="BE125" s="974"/>
      <c r="BF125" s="1210"/>
      <c r="BG125" s="51" t="s">
        <v>12</v>
      </c>
      <c r="BH125" s="6">
        <f>ROUND(IF(BH97="",0,BH123*職員設定!$S$46+BH123*BH106/BH97*0.25),0)</f>
        <v>0</v>
      </c>
      <c r="BI125" s="1214"/>
      <c r="BJ125" s="974"/>
      <c r="BK125" s="958"/>
      <c r="BL125" s="624"/>
      <c r="BM125" s="28"/>
      <c r="BN125" s="1214"/>
      <c r="BO125" s="967"/>
      <c r="BP125" s="954"/>
      <c r="BQ125" s="72"/>
      <c r="BR125" s="28"/>
      <c r="BS125" s="1214"/>
      <c r="BT125" s="967"/>
      <c r="BU125" s="954"/>
      <c r="BV125" s="72"/>
      <c r="BW125" s="28"/>
      <c r="BX125" s="1214"/>
      <c r="BY125" s="967"/>
      <c r="BZ125" s="954"/>
      <c r="CA125" s="1080"/>
      <c r="CB125" s="1022"/>
      <c r="CC125" s="1238"/>
    </row>
    <row r="126" spans="1:81" ht="18" customHeight="1" thickBot="1">
      <c r="A126" s="1313"/>
      <c r="B126" s="1286"/>
      <c r="C126" s="1179"/>
      <c r="D126" s="53" t="s">
        <v>13</v>
      </c>
      <c r="E126" s="19">
        <f>E124-E125</f>
        <v>0</v>
      </c>
      <c r="F126" s="1218"/>
      <c r="G126" s="975"/>
      <c r="H126" s="1273"/>
      <c r="I126" s="53" t="s">
        <v>13</v>
      </c>
      <c r="J126" s="19">
        <f>J124-J125</f>
        <v>0</v>
      </c>
      <c r="K126" s="1218"/>
      <c r="L126" s="975"/>
      <c r="M126" s="1104"/>
      <c r="N126" s="337" t="s">
        <v>13</v>
      </c>
      <c r="O126" s="19">
        <f>O124-O125</f>
        <v>0</v>
      </c>
      <c r="P126" s="1218"/>
      <c r="Q126" s="975"/>
      <c r="R126" s="1211"/>
      <c r="S126" s="53" t="s">
        <v>13</v>
      </c>
      <c r="T126" s="19">
        <f>T124-T125</f>
        <v>0</v>
      </c>
      <c r="U126" s="1218"/>
      <c r="V126" s="975"/>
      <c r="W126" s="959"/>
      <c r="X126" s="337" t="s">
        <v>13</v>
      </c>
      <c r="Y126" s="19">
        <f>Y124-Y125</f>
        <v>0</v>
      </c>
      <c r="Z126" s="1218"/>
      <c r="AA126" s="975"/>
      <c r="AB126" s="1211"/>
      <c r="AC126" s="53" t="s">
        <v>13</v>
      </c>
      <c r="AD126" s="19">
        <f>AD124-AD125</f>
        <v>0</v>
      </c>
      <c r="AE126" s="1218"/>
      <c r="AF126" s="975"/>
      <c r="AG126" s="959"/>
      <c r="AH126" s="337" t="s">
        <v>13</v>
      </c>
      <c r="AI126" s="19">
        <f>AI124-AI125</f>
        <v>0</v>
      </c>
      <c r="AJ126" s="1218"/>
      <c r="AK126" s="975"/>
      <c r="AL126" s="1211"/>
      <c r="AM126" s="53" t="s">
        <v>13</v>
      </c>
      <c r="AN126" s="19">
        <f>AN124-AN125</f>
        <v>0</v>
      </c>
      <c r="AO126" s="1218"/>
      <c r="AP126" s="975"/>
      <c r="AQ126" s="959"/>
      <c r="AR126" s="337" t="s">
        <v>13</v>
      </c>
      <c r="AS126" s="19">
        <f>AS124-AS125</f>
        <v>0</v>
      </c>
      <c r="AT126" s="1218"/>
      <c r="AU126" s="975"/>
      <c r="AV126" s="1211"/>
      <c r="AW126" s="53" t="s">
        <v>13</v>
      </c>
      <c r="AX126" s="19">
        <f>AX124-AX125</f>
        <v>0</v>
      </c>
      <c r="AY126" s="1218"/>
      <c r="AZ126" s="975"/>
      <c r="BA126" s="959"/>
      <c r="BB126" s="337" t="s">
        <v>13</v>
      </c>
      <c r="BC126" s="19">
        <f>BC124-BC125</f>
        <v>0</v>
      </c>
      <c r="BD126" s="1218"/>
      <c r="BE126" s="975"/>
      <c r="BF126" s="1211"/>
      <c r="BG126" s="53" t="s">
        <v>13</v>
      </c>
      <c r="BH126" s="19">
        <f>BH124-BH125</f>
        <v>0</v>
      </c>
      <c r="BI126" s="1218"/>
      <c r="BJ126" s="975"/>
      <c r="BK126" s="959"/>
      <c r="BL126" s="667"/>
      <c r="BM126" s="88"/>
      <c r="BN126" s="1218"/>
      <c r="BO126" s="968"/>
      <c r="BP126" s="955"/>
      <c r="BQ126" s="87"/>
      <c r="BR126" s="88"/>
      <c r="BS126" s="1218"/>
      <c r="BT126" s="968"/>
      <c r="BU126" s="955"/>
      <c r="BV126" s="87"/>
      <c r="BW126" s="88"/>
      <c r="BX126" s="1218"/>
      <c r="BY126" s="968"/>
      <c r="BZ126" s="955"/>
      <c r="CA126" s="1081"/>
      <c r="CB126" s="1023"/>
      <c r="CC126" s="1239"/>
    </row>
    <row r="127" spans="1:81" s="5" customFormat="1" ht="18" customHeight="1">
      <c r="A127" s="1313"/>
      <c r="B127" s="1278" t="s">
        <v>228</v>
      </c>
      <c r="C127" s="1135"/>
      <c r="D127" s="201" t="str">
        <f>IF(職員設定!$V$43="","",職員設定!$V$43)</f>
        <v>通勤手当</v>
      </c>
      <c r="E127" s="151">
        <v>6000</v>
      </c>
      <c r="F127" s="2"/>
      <c r="G127" s="299" t="s">
        <v>79</v>
      </c>
      <c r="H127" s="29" t="s">
        <v>79</v>
      </c>
      <c r="I127" s="201" t="str">
        <f>IF(職員設定!$V$43="","",職員設定!$V$43)</f>
        <v>通勤手当</v>
      </c>
      <c r="J127" s="151">
        <v>6600</v>
      </c>
      <c r="K127" s="2"/>
      <c r="L127" s="299" t="s">
        <v>79</v>
      </c>
      <c r="M127" s="60" t="s">
        <v>79</v>
      </c>
      <c r="N127" s="631" t="str">
        <f>IF(職員設定!$V$43="","",職員設定!$V$43)</f>
        <v>通勤手当</v>
      </c>
      <c r="O127" s="151" t="str">
        <f>IF(O97&lt;&gt;"",職員設定!$V$46,"0")</f>
        <v>0</v>
      </c>
      <c r="P127" s="2"/>
      <c r="Q127" s="299" t="s">
        <v>79</v>
      </c>
      <c r="R127" s="29" t="s">
        <v>79</v>
      </c>
      <c r="S127" s="201" t="str">
        <f>IF(職員設定!$V$43="","",職員設定!$V$43)</f>
        <v>通勤手当</v>
      </c>
      <c r="T127" s="151" t="str">
        <f>IF(T97&lt;&gt;"",職員設定!$V$46,"0")</f>
        <v>0</v>
      </c>
      <c r="U127" s="2"/>
      <c r="V127" s="299" t="s">
        <v>79</v>
      </c>
      <c r="W127" s="60" t="s">
        <v>79</v>
      </c>
      <c r="X127" s="631" t="str">
        <f>IF(職員設定!$V$43="","",職員設定!$V$43)</f>
        <v>通勤手当</v>
      </c>
      <c r="Y127" s="151" t="str">
        <f>IF(Y97&lt;&gt;"",職員設定!$V$46,"0")</f>
        <v>0</v>
      </c>
      <c r="Z127" s="2"/>
      <c r="AA127" s="299" t="s">
        <v>79</v>
      </c>
      <c r="AB127" s="29" t="s">
        <v>79</v>
      </c>
      <c r="AC127" s="201" t="str">
        <f>IF(職員設定!$V$43="","",職員設定!$V$43)</f>
        <v>通勤手当</v>
      </c>
      <c r="AD127" s="151" t="str">
        <f>IF(AD97&lt;&gt;"",職員設定!$V$46,"0")</f>
        <v>0</v>
      </c>
      <c r="AE127" s="2"/>
      <c r="AF127" s="299" t="s">
        <v>79</v>
      </c>
      <c r="AG127" s="60" t="s">
        <v>79</v>
      </c>
      <c r="AH127" s="631" t="str">
        <f>IF(職員設定!$V$43="","",職員設定!$V$43)</f>
        <v>通勤手当</v>
      </c>
      <c r="AI127" s="151" t="str">
        <f>IF(AI97&lt;&gt;"",職員設定!$V$46,"0")</f>
        <v>0</v>
      </c>
      <c r="AJ127" s="2"/>
      <c r="AK127" s="299" t="s">
        <v>79</v>
      </c>
      <c r="AL127" s="29" t="s">
        <v>79</v>
      </c>
      <c r="AM127" s="201" t="str">
        <f>IF(職員設定!$V$43="","",職員設定!$V$43)</f>
        <v>通勤手当</v>
      </c>
      <c r="AN127" s="151" t="str">
        <f>IF(AN97&lt;&gt;"",職員設定!$V$46,"0")</f>
        <v>0</v>
      </c>
      <c r="AO127" s="2"/>
      <c r="AP127" s="299" t="s">
        <v>79</v>
      </c>
      <c r="AQ127" s="60" t="s">
        <v>79</v>
      </c>
      <c r="AR127" s="631" t="str">
        <f>IF(職員設定!$V$43="","",職員設定!$V$43)</f>
        <v>通勤手当</v>
      </c>
      <c r="AS127" s="151" t="str">
        <f>IF(AS97&lt;&gt;"",職員設定!$V$46,"0")</f>
        <v>0</v>
      </c>
      <c r="AT127" s="2"/>
      <c r="AU127" s="299" t="s">
        <v>79</v>
      </c>
      <c r="AV127" s="29" t="s">
        <v>79</v>
      </c>
      <c r="AW127" s="201" t="str">
        <f>IF(職員設定!$V$43="","",職員設定!$V$43)</f>
        <v>通勤手当</v>
      </c>
      <c r="AX127" s="151" t="str">
        <f>IF(AX97&lt;&gt;"",職員設定!$V$46,"0")</f>
        <v>0</v>
      </c>
      <c r="AY127" s="2"/>
      <c r="AZ127" s="299" t="s">
        <v>79</v>
      </c>
      <c r="BA127" s="60" t="s">
        <v>79</v>
      </c>
      <c r="BB127" s="631" t="str">
        <f>IF(職員設定!$V$43="","",職員設定!$V$43)</f>
        <v>通勤手当</v>
      </c>
      <c r="BC127" s="151" t="str">
        <f>IF(BC97&lt;&gt;"",職員設定!$V$46,"0")</f>
        <v>0</v>
      </c>
      <c r="BD127" s="2"/>
      <c r="BE127" s="299" t="s">
        <v>79</v>
      </c>
      <c r="BF127" s="29" t="s">
        <v>79</v>
      </c>
      <c r="BG127" s="201" t="str">
        <f>IF(職員設定!$V$43="","",職員設定!$V$43)</f>
        <v>通勤手当</v>
      </c>
      <c r="BH127" s="151" t="str">
        <f>IF(BH97&lt;&gt;"",職員設定!$V$46,"0")</f>
        <v>0</v>
      </c>
      <c r="BI127" s="2"/>
      <c r="BJ127" s="299" t="s">
        <v>79</v>
      </c>
      <c r="BK127" s="60" t="s">
        <v>79</v>
      </c>
      <c r="BL127" s="668"/>
      <c r="BM127" s="90"/>
      <c r="BN127" s="2"/>
      <c r="BO127" s="299" t="s">
        <v>79</v>
      </c>
      <c r="BP127" s="299" t="s">
        <v>79</v>
      </c>
      <c r="BQ127" s="89"/>
      <c r="BR127" s="90"/>
      <c r="BS127" s="2"/>
      <c r="BT127" s="299" t="s">
        <v>79</v>
      </c>
      <c r="BU127" s="299" t="s">
        <v>79</v>
      </c>
      <c r="BV127" s="89"/>
      <c r="BW127" s="90"/>
      <c r="BX127" s="2"/>
      <c r="BY127" s="299" t="s">
        <v>79</v>
      </c>
      <c r="BZ127" s="299" t="s">
        <v>79</v>
      </c>
      <c r="CA127" s="482" t="s">
        <v>116</v>
      </c>
      <c r="CB127" s="300" t="s">
        <v>116</v>
      </c>
      <c r="CC127" s="371" t="s">
        <v>121</v>
      </c>
    </row>
    <row r="128" spans="1:81" ht="18" customHeight="1">
      <c r="A128" s="1313"/>
      <c r="B128" s="1134"/>
      <c r="C128" s="1135"/>
      <c r="D128" s="200" t="str">
        <f>IF(職員設定!$W$43="","",職員設定!$W$43)</f>
        <v>課税通勤手当</v>
      </c>
      <c r="E128" s="151">
        <f>IF(E97&lt;&gt;"",職員設定!$W$46,"0")</f>
        <v>0</v>
      </c>
      <c r="F128" s="2"/>
      <c r="G128" s="999">
        <f>SUM(G97:G126)</f>
        <v>5105</v>
      </c>
      <c r="H128" s="1305">
        <f>SUM(H97:H126)</f>
        <v>2561</v>
      </c>
      <c r="I128" s="200" t="str">
        <f>IF(職員設定!$W$43="","",職員設定!$W$43)</f>
        <v>課税通勤手当</v>
      </c>
      <c r="J128" s="151">
        <f>IF(J97&lt;&gt;"",職員設定!$W$46,"0")</f>
        <v>0</v>
      </c>
      <c r="K128" s="2"/>
      <c r="L128" s="999">
        <f>SUM(L97:L126)</f>
        <v>6936</v>
      </c>
      <c r="M128" s="1102">
        <f>SUM(M97:M126)</f>
        <v>3471</v>
      </c>
      <c r="N128" s="632" t="str">
        <f>IF(職員設定!$W$43="","",職員設定!$W$43)</f>
        <v>課税通勤手当</v>
      </c>
      <c r="O128" s="151" t="str">
        <f>IF(O97&lt;&gt;"",職員設定!$W$46,"0")</f>
        <v>0</v>
      </c>
      <c r="P128" s="2"/>
      <c r="Q128" s="999">
        <f>SUM(Q97:Q126)</f>
        <v>0</v>
      </c>
      <c r="R128" s="1213">
        <f>SUM(R97:R126)</f>
        <v>0</v>
      </c>
      <c r="S128" s="200" t="str">
        <f>IF(職員設定!$W$43="","",職員設定!$W$43)</f>
        <v>課税通勤手当</v>
      </c>
      <c r="T128" s="151" t="str">
        <f>IF(T97&lt;&gt;"",職員設定!$W$46,"0")</f>
        <v>0</v>
      </c>
      <c r="U128" s="2"/>
      <c r="V128" s="999">
        <f>SUM(V97:V126)</f>
        <v>0</v>
      </c>
      <c r="W128" s="992">
        <f>SUM(W97:W126)</f>
        <v>0</v>
      </c>
      <c r="X128" s="632" t="str">
        <f>IF(職員設定!$W$43="","",職員設定!$W$43)</f>
        <v>課税通勤手当</v>
      </c>
      <c r="Y128" s="151" t="str">
        <f>IF(Y97&lt;&gt;"",職員設定!$W$46,"0")</f>
        <v>0</v>
      </c>
      <c r="Z128" s="2"/>
      <c r="AA128" s="999">
        <f>SUM(AA97:AA126)</f>
        <v>0</v>
      </c>
      <c r="AB128" s="1213">
        <f>SUM(AB97:AB126)</f>
        <v>0</v>
      </c>
      <c r="AC128" s="200" t="str">
        <f>IF(職員設定!$W$43="","",職員設定!$W$43)</f>
        <v>課税通勤手当</v>
      </c>
      <c r="AD128" s="151" t="str">
        <f>IF(AD97&lt;&gt;"",職員設定!$W$46,"0")</f>
        <v>0</v>
      </c>
      <c r="AE128" s="2"/>
      <c r="AF128" s="999">
        <f>SUM(AF97:AF126)</f>
        <v>0</v>
      </c>
      <c r="AG128" s="992">
        <f>SUM(AG97:AG126)</f>
        <v>0</v>
      </c>
      <c r="AH128" s="632" t="str">
        <f>IF(職員設定!$W$43="","",職員設定!$W$43)</f>
        <v>課税通勤手当</v>
      </c>
      <c r="AI128" s="151" t="str">
        <f>IF(AI97&lt;&gt;"",職員設定!$W$46,"0")</f>
        <v>0</v>
      </c>
      <c r="AJ128" s="2"/>
      <c r="AK128" s="999">
        <f>SUM(AK97:AK126)</f>
        <v>0</v>
      </c>
      <c r="AL128" s="1213">
        <f>SUM(AL97:AL126)</f>
        <v>0</v>
      </c>
      <c r="AM128" s="200" t="str">
        <f>IF(職員設定!$W$43="","",職員設定!$W$43)</f>
        <v>課税通勤手当</v>
      </c>
      <c r="AN128" s="151" t="str">
        <f>IF(AN97&lt;&gt;"",職員設定!$W$46,"0")</f>
        <v>0</v>
      </c>
      <c r="AO128" s="2"/>
      <c r="AP128" s="999">
        <f>SUM(AP97:AP126)</f>
        <v>0</v>
      </c>
      <c r="AQ128" s="992">
        <f>SUM(AQ97:AQ126)</f>
        <v>0</v>
      </c>
      <c r="AR128" s="632" t="str">
        <f>IF(職員設定!$W$43="","",職員設定!$W$43)</f>
        <v>課税通勤手当</v>
      </c>
      <c r="AS128" s="151" t="str">
        <f>IF(AS97&lt;&gt;"",職員設定!$W$46,"0")</f>
        <v>0</v>
      </c>
      <c r="AT128" s="2"/>
      <c r="AU128" s="999">
        <f>SUM(AU97:AU126)</f>
        <v>0</v>
      </c>
      <c r="AV128" s="1213">
        <f>SUM(AV97:AV126)</f>
        <v>0</v>
      </c>
      <c r="AW128" s="200" t="str">
        <f>IF(職員設定!$W$43="","",職員設定!$W$43)</f>
        <v>課税通勤手当</v>
      </c>
      <c r="AX128" s="151" t="str">
        <f>IF(AX97&lt;&gt;"",職員設定!$W$46,"0")</f>
        <v>0</v>
      </c>
      <c r="AY128" s="2"/>
      <c r="AZ128" s="999">
        <f>SUM(AZ97:AZ126)</f>
        <v>0</v>
      </c>
      <c r="BA128" s="992">
        <f>SUM(BA97:BA126)</f>
        <v>0</v>
      </c>
      <c r="BB128" s="632" t="str">
        <f>IF(職員設定!$W$43="","",職員設定!$W$43)</f>
        <v>課税通勤手当</v>
      </c>
      <c r="BC128" s="151" t="str">
        <f>IF(BC97&lt;&gt;"",職員設定!$W$46,"0")</f>
        <v>0</v>
      </c>
      <c r="BD128" s="2"/>
      <c r="BE128" s="999">
        <f>SUM(BE97:BE126)</f>
        <v>0</v>
      </c>
      <c r="BF128" s="1213">
        <f>SUM(BF97:BF126)</f>
        <v>0</v>
      </c>
      <c r="BG128" s="200" t="str">
        <f>IF(職員設定!$W$43="","",職員設定!$W$43)</f>
        <v>課税通勤手当</v>
      </c>
      <c r="BH128" s="151" t="str">
        <f>IF(BH97&lt;&gt;"",職員設定!$W$46,"0")</f>
        <v>0</v>
      </c>
      <c r="BI128" s="2"/>
      <c r="BJ128" s="999">
        <f>SUM(BJ97:BJ126)</f>
        <v>0</v>
      </c>
      <c r="BK128" s="992">
        <f>SUM(BK97:BK126)</f>
        <v>0</v>
      </c>
      <c r="BL128" s="669"/>
      <c r="BM128" s="92"/>
      <c r="BN128" s="2"/>
      <c r="BO128" s="999">
        <f>SUM(BO97:BO126)</f>
        <v>0</v>
      </c>
      <c r="BP128" s="1255">
        <f>SUM(BP97:BP126)</f>
        <v>0</v>
      </c>
      <c r="BQ128" s="91"/>
      <c r="BR128" s="92"/>
      <c r="BS128" s="2"/>
      <c r="BT128" s="999">
        <f>SUM(BT97:BT126)</f>
        <v>0</v>
      </c>
      <c r="BU128" s="1255">
        <f>SUM(BU97:BU126)</f>
        <v>0</v>
      </c>
      <c r="BV128" s="91"/>
      <c r="BW128" s="92"/>
      <c r="BX128" s="2"/>
      <c r="BY128" s="999">
        <f>SUM(BY97:BY126)</f>
        <v>0</v>
      </c>
      <c r="BZ128" s="1255">
        <f>SUM(BZ97:BZ126)</f>
        <v>0</v>
      </c>
      <c r="CA128" s="1089">
        <f>SUM(CA97:CA122)-CA123</f>
        <v>12041</v>
      </c>
      <c r="CB128" s="1088">
        <f>SUM(CB97:CB126)</f>
        <v>6032</v>
      </c>
      <c r="CC128" s="1230" t="str">
        <f>IF(BZ128+BU128+BP128+BK128+BF128+BA128+AV128+AQ128+AL128+AG128+AB128+W128+R128+CB139+CC139-CC140-CB140=0,"〇",BZ128+BU128+BP128+BK128+BF128+BA128+AV128+AQ128+AL128+AG128+AB128+W128+R128+CB139+CC139-CC140-CB140)</f>
        <v>〇</v>
      </c>
    </row>
    <row r="129" spans="1:81" s="5" customFormat="1" ht="18" customHeight="1">
      <c r="A129" s="1313"/>
      <c r="B129" s="1134"/>
      <c r="C129" s="1135"/>
      <c r="D129" s="62" t="str">
        <f>IF(職員設定!$X$43="","",職員設定!$X$43)</f>
        <v>その他</v>
      </c>
      <c r="E129" s="152">
        <f>IF(E97&lt;&gt;"",職員設定!$X$46,"0")</f>
        <v>0</v>
      </c>
      <c r="F129" s="2"/>
      <c r="G129" s="974"/>
      <c r="H129" s="1271"/>
      <c r="I129" s="62" t="str">
        <f>IF(職員設定!$X$43="","",職員設定!$X$43)</f>
        <v>その他</v>
      </c>
      <c r="J129" s="152">
        <f>IF(J97&lt;&gt;"",職員設定!$X$46,"0")</f>
        <v>0</v>
      </c>
      <c r="K129" s="2"/>
      <c r="L129" s="974"/>
      <c r="M129" s="1096"/>
      <c r="N129" s="633" t="str">
        <f>IF(職員設定!$X$43="","",職員設定!$X$43)</f>
        <v>その他</v>
      </c>
      <c r="O129" s="152" t="str">
        <f>IF(O97&lt;&gt;"",職員設定!$X$46,"0")</f>
        <v>0</v>
      </c>
      <c r="P129" s="2"/>
      <c r="Q129" s="974"/>
      <c r="R129" s="1204"/>
      <c r="S129" s="62" t="str">
        <f>IF(職員設定!$X$43="","",職員設定!$X$43)</f>
        <v>その他</v>
      </c>
      <c r="T129" s="152" t="str">
        <f>IF(T97&lt;&gt;"",職員設定!$X$46,"0")</f>
        <v>0</v>
      </c>
      <c r="U129" s="2"/>
      <c r="V129" s="974"/>
      <c r="W129" s="971"/>
      <c r="X129" s="633" t="str">
        <f>IF(職員設定!$X$43="","",職員設定!$X$43)</f>
        <v>その他</v>
      </c>
      <c r="Y129" s="152" t="str">
        <f>IF(Y97&lt;&gt;"",職員設定!$X$46,"0")</f>
        <v>0</v>
      </c>
      <c r="Z129" s="2"/>
      <c r="AA129" s="974"/>
      <c r="AB129" s="1204"/>
      <c r="AC129" s="62" t="str">
        <f>IF(職員設定!$X$43="","",職員設定!$X$43)</f>
        <v>その他</v>
      </c>
      <c r="AD129" s="152" t="str">
        <f>IF(AD97&lt;&gt;"",職員設定!$X$46,"0")</f>
        <v>0</v>
      </c>
      <c r="AE129" s="2"/>
      <c r="AF129" s="974"/>
      <c r="AG129" s="971"/>
      <c r="AH129" s="633" t="str">
        <f>IF(職員設定!$X$43="","",職員設定!$X$43)</f>
        <v>その他</v>
      </c>
      <c r="AI129" s="152" t="str">
        <f>IF(AI97&lt;&gt;"",職員設定!$X$46,"0")</f>
        <v>0</v>
      </c>
      <c r="AJ129" s="2"/>
      <c r="AK129" s="974"/>
      <c r="AL129" s="1204"/>
      <c r="AM129" s="62" t="str">
        <f>IF(職員設定!$X$43="","",職員設定!$X$43)</f>
        <v>その他</v>
      </c>
      <c r="AN129" s="152" t="str">
        <f>IF(AN97&lt;&gt;"",職員設定!$X$46,"0")</f>
        <v>0</v>
      </c>
      <c r="AO129" s="2"/>
      <c r="AP129" s="974"/>
      <c r="AQ129" s="971"/>
      <c r="AR129" s="633" t="str">
        <f>IF(職員設定!$X$43="","",職員設定!$X$43)</f>
        <v>その他</v>
      </c>
      <c r="AS129" s="152" t="str">
        <f>IF(AS97&lt;&gt;"",職員設定!$X$46,"0")</f>
        <v>0</v>
      </c>
      <c r="AT129" s="2"/>
      <c r="AU129" s="974"/>
      <c r="AV129" s="1204"/>
      <c r="AW129" s="62" t="str">
        <f>IF(職員設定!$X$43="","",職員設定!$X$43)</f>
        <v>その他</v>
      </c>
      <c r="AX129" s="152" t="str">
        <f>IF(AX97&lt;&gt;"",職員設定!$X$46,"0")</f>
        <v>0</v>
      </c>
      <c r="AY129" s="2"/>
      <c r="AZ129" s="974"/>
      <c r="BA129" s="971"/>
      <c r="BB129" s="633" t="str">
        <f>IF(職員設定!$X$43="","",職員設定!$X$43)</f>
        <v>その他</v>
      </c>
      <c r="BC129" s="152" t="str">
        <f>IF(BC97&lt;&gt;"",職員設定!$X$46,"0")</f>
        <v>0</v>
      </c>
      <c r="BD129" s="2"/>
      <c r="BE129" s="974"/>
      <c r="BF129" s="1204"/>
      <c r="BG129" s="62" t="str">
        <f>IF(職員設定!$X$43="","",職員設定!$X$43)</f>
        <v>その他</v>
      </c>
      <c r="BH129" s="152" t="str">
        <f>IF(BH97&lt;&gt;"",職員設定!$X$46,"0")</f>
        <v>0</v>
      </c>
      <c r="BI129" s="2"/>
      <c r="BJ129" s="974"/>
      <c r="BK129" s="971"/>
      <c r="BL129" s="670"/>
      <c r="BM129" s="26"/>
      <c r="BN129" s="2"/>
      <c r="BO129" s="974"/>
      <c r="BP129" s="1256"/>
      <c r="BQ129" s="93"/>
      <c r="BR129" s="26"/>
      <c r="BS129" s="2"/>
      <c r="BT129" s="974"/>
      <c r="BU129" s="1256"/>
      <c r="BV129" s="93"/>
      <c r="BW129" s="26"/>
      <c r="BX129" s="2"/>
      <c r="BY129" s="974"/>
      <c r="BZ129" s="1256"/>
      <c r="CA129" s="1004"/>
      <c r="CB129" s="1020"/>
      <c r="CC129" s="1231"/>
    </row>
    <row r="130" spans="1:81" ht="18" customHeight="1" thickBot="1">
      <c r="A130" s="1313"/>
      <c r="B130" s="1136"/>
      <c r="C130" s="1137"/>
      <c r="D130" s="63" t="str">
        <f>IF(職員設定!$Y$43="","",職員設定!$Y$43)</f>
        <v/>
      </c>
      <c r="E130" s="153">
        <f>IF(E97&lt;&gt;"",職員設定!$Y$46,"0")</f>
        <v>0</v>
      </c>
      <c r="F130" s="2"/>
      <c r="G130" s="975"/>
      <c r="H130" s="1306"/>
      <c r="I130" s="63" t="str">
        <f>IF(職員設定!$Y$43="","",職員設定!$Y$43)</f>
        <v/>
      </c>
      <c r="J130" s="153">
        <f>IF(J97&lt;&gt;"",職員設定!$Y$46,"0")</f>
        <v>0</v>
      </c>
      <c r="K130" s="2"/>
      <c r="L130" s="975"/>
      <c r="M130" s="1097"/>
      <c r="N130" s="634" t="str">
        <f>IF(職員設定!$Y$43="","",職員設定!$Y$43)</f>
        <v/>
      </c>
      <c r="O130" s="153" t="str">
        <f>IF(O97&lt;&gt;"",職員設定!$Y$46,"0")</f>
        <v>0</v>
      </c>
      <c r="P130" s="2"/>
      <c r="Q130" s="975"/>
      <c r="R130" s="1205"/>
      <c r="S130" s="63" t="str">
        <f>IF(職員設定!$Y$43="","",職員設定!$Y$43)</f>
        <v/>
      </c>
      <c r="T130" s="153" t="str">
        <f>IF(T97&lt;&gt;"",職員設定!$Y$46,"0")</f>
        <v>0</v>
      </c>
      <c r="U130" s="2"/>
      <c r="V130" s="975"/>
      <c r="W130" s="972"/>
      <c r="X130" s="634" t="str">
        <f>IF(職員設定!$Y$43="","",職員設定!$Y$43)</f>
        <v/>
      </c>
      <c r="Y130" s="153" t="str">
        <f>IF(Y97&lt;&gt;"",職員設定!$Y$46,"0")</f>
        <v>0</v>
      </c>
      <c r="Z130" s="2"/>
      <c r="AA130" s="975"/>
      <c r="AB130" s="1205"/>
      <c r="AC130" s="63" t="str">
        <f>IF(職員設定!$Y$43="","",職員設定!$Y$43)</f>
        <v/>
      </c>
      <c r="AD130" s="153" t="str">
        <f>IF(AD97&lt;&gt;"",職員設定!$Y$46,"0")</f>
        <v>0</v>
      </c>
      <c r="AE130" s="2"/>
      <c r="AF130" s="975"/>
      <c r="AG130" s="972"/>
      <c r="AH130" s="634" t="str">
        <f>IF(職員設定!$Y$43="","",職員設定!$Y$43)</f>
        <v/>
      </c>
      <c r="AI130" s="153" t="str">
        <f>IF(AI97&lt;&gt;"",職員設定!$Y$46,"0")</f>
        <v>0</v>
      </c>
      <c r="AJ130" s="2"/>
      <c r="AK130" s="975"/>
      <c r="AL130" s="1205"/>
      <c r="AM130" s="63" t="str">
        <f>IF(職員設定!$Y$43="","",職員設定!$Y$43)</f>
        <v/>
      </c>
      <c r="AN130" s="153" t="str">
        <f>IF(AN97&lt;&gt;"",職員設定!$Y$46,"0")</f>
        <v>0</v>
      </c>
      <c r="AO130" s="2"/>
      <c r="AP130" s="975"/>
      <c r="AQ130" s="972"/>
      <c r="AR130" s="634" t="str">
        <f>IF(職員設定!$Y$43="","",職員設定!$Y$43)</f>
        <v/>
      </c>
      <c r="AS130" s="153" t="str">
        <f>IF(AS97&lt;&gt;"",職員設定!$Y$46,"0")</f>
        <v>0</v>
      </c>
      <c r="AT130" s="2"/>
      <c r="AU130" s="975"/>
      <c r="AV130" s="1205"/>
      <c r="AW130" s="63" t="str">
        <f>IF(職員設定!$Y$43="","",職員設定!$Y$43)</f>
        <v/>
      </c>
      <c r="AX130" s="153" t="str">
        <f>IF(AX97&lt;&gt;"",職員設定!$Y$46,"0")</f>
        <v>0</v>
      </c>
      <c r="AY130" s="2"/>
      <c r="AZ130" s="975"/>
      <c r="BA130" s="972"/>
      <c r="BB130" s="634" t="str">
        <f>IF(職員設定!$Y$43="","",職員設定!$Y$43)</f>
        <v/>
      </c>
      <c r="BC130" s="153" t="str">
        <f>IF(BC97&lt;&gt;"",職員設定!$Y$46,"0")</f>
        <v>0</v>
      </c>
      <c r="BD130" s="2"/>
      <c r="BE130" s="975"/>
      <c r="BF130" s="1205"/>
      <c r="BG130" s="63" t="str">
        <f>IF(職員設定!$Y$43="","",職員設定!$Y$43)</f>
        <v/>
      </c>
      <c r="BH130" s="153" t="str">
        <f>IF(BH97&lt;&gt;"",職員設定!$Y$46,"0")</f>
        <v>0</v>
      </c>
      <c r="BI130" s="2"/>
      <c r="BJ130" s="975"/>
      <c r="BK130" s="972"/>
      <c r="BL130" s="671"/>
      <c r="BM130" s="84"/>
      <c r="BN130" s="2"/>
      <c r="BO130" s="975"/>
      <c r="BP130" s="1257"/>
      <c r="BQ130" s="94"/>
      <c r="BR130" s="84"/>
      <c r="BS130" s="2"/>
      <c r="BT130" s="975"/>
      <c r="BU130" s="1257"/>
      <c r="BV130" s="94"/>
      <c r="BW130" s="84"/>
      <c r="BX130" s="2"/>
      <c r="BY130" s="975"/>
      <c r="BZ130" s="1257"/>
      <c r="CA130" s="1005"/>
      <c r="CB130" s="1021"/>
      <c r="CC130" s="1232"/>
    </row>
    <row r="131" spans="1:81" ht="18" customHeight="1">
      <c r="A131" s="1313"/>
      <c r="B131" s="1276"/>
      <c r="C131" s="1277"/>
      <c r="D131" s="64" t="s">
        <v>15</v>
      </c>
      <c r="E131" s="8">
        <f>E130+E129+E128+E127+E125+E121+E117+E113+E109+E106+E103+E99</f>
        <v>82649</v>
      </c>
      <c r="F131" s="963" t="str">
        <f>IF(E132=F132,"〇","×")</f>
        <v>〇</v>
      </c>
      <c r="G131" s="964"/>
      <c r="H131" s="1098"/>
      <c r="I131" s="64" t="s">
        <v>15</v>
      </c>
      <c r="J131" s="516">
        <f>J130+J129+J128+J127+J125+J121+J117+J113+J109+J106+J103+J99</f>
        <v>110643</v>
      </c>
      <c r="K131" s="963" t="str">
        <f>IF(J132=K132,"〇","×")</f>
        <v>〇</v>
      </c>
      <c r="L131" s="964"/>
      <c r="M131" s="965"/>
      <c r="N131" s="635" t="s">
        <v>15</v>
      </c>
      <c r="O131" s="8">
        <f>O130+O129+O128+O127+O125+O121+O117+O113+O109+O106+O103+O99</f>
        <v>0</v>
      </c>
      <c r="P131" s="963" t="str">
        <f>IF(O132=P132,"〇","×")</f>
        <v>〇</v>
      </c>
      <c r="Q131" s="964"/>
      <c r="R131" s="1098"/>
      <c r="S131" s="64" t="s">
        <v>15</v>
      </c>
      <c r="T131" s="8">
        <f>T130+T129+T128+T127+T125+T121+T117+T113+T109+T106+T103+T99</f>
        <v>0</v>
      </c>
      <c r="U131" s="963" t="str">
        <f>IF(T132=U132,"〇","×")</f>
        <v>〇</v>
      </c>
      <c r="V131" s="964"/>
      <c r="W131" s="965"/>
      <c r="X131" s="635" t="s">
        <v>15</v>
      </c>
      <c r="Y131" s="516">
        <f>Y130+Y129+Y128+Y127+Y125+Y121+Y117+Y113+Y109+Y106+Y103+Y99</f>
        <v>0</v>
      </c>
      <c r="Z131" s="963" t="str">
        <f>IF(Y132=Z132,"〇","×")</f>
        <v>〇</v>
      </c>
      <c r="AA131" s="964"/>
      <c r="AB131" s="1098"/>
      <c r="AC131" s="64" t="s">
        <v>15</v>
      </c>
      <c r="AD131" s="516">
        <f>AD130+AD129+AD128+AD127+AD125+AD121+AD117+AD113+AD109+AD106+AD103+AD99</f>
        <v>0</v>
      </c>
      <c r="AE131" s="963" t="str">
        <f>IF(AD132=AE132,"〇","×")</f>
        <v>〇</v>
      </c>
      <c r="AF131" s="964"/>
      <c r="AG131" s="965"/>
      <c r="AH131" s="635" t="s">
        <v>15</v>
      </c>
      <c r="AI131" s="516">
        <f>AI130+AI129+AI128+AI127+AI125+AI121+AI117+AI113+AI109+AI106+AI103+AI99</f>
        <v>0</v>
      </c>
      <c r="AJ131" s="963" t="str">
        <f>IF(AI132=AJ132,"〇","×")</f>
        <v>〇</v>
      </c>
      <c r="AK131" s="964"/>
      <c r="AL131" s="1098"/>
      <c r="AM131" s="64" t="s">
        <v>15</v>
      </c>
      <c r="AN131" s="516">
        <f>AN130+AN129+AN128+AN127+AN125+AN121+AN117+AN113+AN109+AN106+AN103+AN99</f>
        <v>0</v>
      </c>
      <c r="AO131" s="963" t="str">
        <f>IF(AN132=AO132,"〇","×")</f>
        <v>〇</v>
      </c>
      <c r="AP131" s="964"/>
      <c r="AQ131" s="965"/>
      <c r="AR131" s="635" t="s">
        <v>15</v>
      </c>
      <c r="AS131" s="516">
        <f>AS130+AS129+AS128+AS127+AS125+AS121+AS117+AS113+AS109+AS106+AS103+AS99</f>
        <v>0</v>
      </c>
      <c r="AT131" s="963" t="str">
        <f>IF(AS132=AT132,"〇","×")</f>
        <v>〇</v>
      </c>
      <c r="AU131" s="964"/>
      <c r="AV131" s="1098"/>
      <c r="AW131" s="64" t="s">
        <v>15</v>
      </c>
      <c r="AX131" s="516">
        <f>AX130+AX129+AX128+AX127+AX125+AX121+AX117+AX113+AX109+AX106+AX103+AX99</f>
        <v>0</v>
      </c>
      <c r="AY131" s="963" t="str">
        <f>IF(AX132=AY132,"〇","×")</f>
        <v>〇</v>
      </c>
      <c r="AZ131" s="964"/>
      <c r="BA131" s="965"/>
      <c r="BB131" s="635" t="s">
        <v>15</v>
      </c>
      <c r="BC131" s="516">
        <f>BC130+BC129+BC128+BC127+BC125+BC121+BC117+BC113+BC109+BC106+BC103+BC99</f>
        <v>0</v>
      </c>
      <c r="BD131" s="963" t="str">
        <f>IF(BC132=BD132,"〇","×")</f>
        <v>〇</v>
      </c>
      <c r="BE131" s="964"/>
      <c r="BF131" s="1098"/>
      <c r="BG131" s="64" t="s">
        <v>15</v>
      </c>
      <c r="BH131" s="516">
        <f>BH130+BH129+BH128+BH127+BH125+BH121+BH117+BH113+BH109+BH106+BH103+BH99</f>
        <v>0</v>
      </c>
      <c r="BI131" s="963" t="str">
        <f>IF(BH132=BI132,"〇","×")</f>
        <v>〇</v>
      </c>
      <c r="BJ131" s="964"/>
      <c r="BK131" s="965"/>
      <c r="BL131" s="635" t="s">
        <v>15</v>
      </c>
      <c r="BM131" s="8">
        <f>BM113</f>
        <v>0</v>
      </c>
      <c r="BN131" s="963" t="str">
        <f>IF(BM132=BN132,"〇","×")</f>
        <v>〇</v>
      </c>
      <c r="BO131" s="964"/>
      <c r="BP131" s="965"/>
      <c r="BQ131" s="64" t="s">
        <v>15</v>
      </c>
      <c r="BR131" s="8">
        <f>BR113</f>
        <v>0</v>
      </c>
      <c r="BS131" s="963" t="str">
        <f>IF(BR132=BS132,"〇","×")</f>
        <v>〇</v>
      </c>
      <c r="BT131" s="964"/>
      <c r="BU131" s="965"/>
      <c r="BV131" s="64" t="s">
        <v>15</v>
      </c>
      <c r="BW131" s="8">
        <f>BW113</f>
        <v>0</v>
      </c>
      <c r="BX131" s="963" t="str">
        <f>IF(BW132=BX132,"〇","×")</f>
        <v>〇</v>
      </c>
      <c r="BY131" s="964"/>
      <c r="BZ131" s="965"/>
      <c r="CA131" s="575">
        <f>BW131+BR131+BM131+BH131+BC131+AX131+AS131+AN131+AI131+AD131+Y131+T131+O131+J131+E131</f>
        <v>193292</v>
      </c>
      <c r="CB131" s="369"/>
      <c r="CC131" s="422"/>
    </row>
    <row r="132" spans="1:81" s="5" customFormat="1" ht="18" customHeight="1" thickBot="1">
      <c r="A132" s="1313"/>
      <c r="B132" s="1292"/>
      <c r="C132" s="1037"/>
      <c r="D132" s="65" t="s">
        <v>100</v>
      </c>
      <c r="E132" s="27">
        <f>E98+E102+E105+E108+E112+E116+E120+E124+E127+E128+E129+E130</f>
        <v>90315</v>
      </c>
      <c r="F132" s="981">
        <f>E131+(G128)/F97+H128</f>
        <v>90315</v>
      </c>
      <c r="G132" s="982"/>
      <c r="H132" s="365"/>
      <c r="I132" s="65" t="s">
        <v>100</v>
      </c>
      <c r="J132" s="27">
        <f>J98+J102+J105+J108+J112+J116+J120+J124+J127+J128+J129+J130</f>
        <v>121050</v>
      </c>
      <c r="K132" s="981">
        <f>J131+(L128)/K97+M128</f>
        <v>121050</v>
      </c>
      <c r="L132" s="982"/>
      <c r="M132" s="359"/>
      <c r="N132" s="636" t="s">
        <v>100</v>
      </c>
      <c r="O132" s="27">
        <f>O98+O102+O105+O108+O112+O116+O120+O124+O127+O128+O129+O130</f>
        <v>0</v>
      </c>
      <c r="P132" s="981">
        <f>O131+(Q128)/P97+R128/P97</f>
        <v>0</v>
      </c>
      <c r="Q132" s="982"/>
      <c r="R132" s="365"/>
      <c r="S132" s="65" t="s">
        <v>100</v>
      </c>
      <c r="T132" s="27">
        <f>T98+T102+T105+T108+T112+T116+T120+T124+T127+T128+T129+T130</f>
        <v>0</v>
      </c>
      <c r="U132" s="981">
        <f>T131+(V128)/U97+W128/U97</f>
        <v>0</v>
      </c>
      <c r="V132" s="982"/>
      <c r="W132" s="359"/>
      <c r="X132" s="636" t="s">
        <v>100</v>
      </c>
      <c r="Y132" s="27">
        <f>Y98+Y102+Y105+Y108+Y112+Y116+Y120+Y124+Y127+Y128+Y129+Y130</f>
        <v>0</v>
      </c>
      <c r="Z132" s="981">
        <f>Y131+(AA128)/Z97+AB128/Z97</f>
        <v>0</v>
      </c>
      <c r="AA132" s="982"/>
      <c r="AB132" s="365"/>
      <c r="AC132" s="65" t="s">
        <v>100</v>
      </c>
      <c r="AD132" s="27">
        <f>AD98+AD102+AD105+AD108+AD112+AD116+AD120+AD124+AD127+AD128+AD129+AD130</f>
        <v>0</v>
      </c>
      <c r="AE132" s="981">
        <f>AD131+(AF128)/AE97+AG128/AE97</f>
        <v>0</v>
      </c>
      <c r="AF132" s="982"/>
      <c r="AG132" s="359"/>
      <c r="AH132" s="636" t="s">
        <v>100</v>
      </c>
      <c r="AI132" s="27">
        <f>AI98+AI102+AI105+AI108+AI112+AI116+AI120+AI124+AI127+AI128+AI129+AI130</f>
        <v>0</v>
      </c>
      <c r="AJ132" s="981">
        <f>AI131+(AK128)/AJ97+AL128/AJ97</f>
        <v>0</v>
      </c>
      <c r="AK132" s="982"/>
      <c r="AL132" s="365"/>
      <c r="AM132" s="65" t="s">
        <v>100</v>
      </c>
      <c r="AN132" s="27">
        <f>AN98+AN102+AN105+AN108+AN112+AN116+AN120+AN124+AN127+AN128+AN129+AN130</f>
        <v>0</v>
      </c>
      <c r="AO132" s="981">
        <f>AN131+(AP128)/AO97+AQ128/AO97</f>
        <v>0</v>
      </c>
      <c r="AP132" s="982"/>
      <c r="AQ132" s="359"/>
      <c r="AR132" s="636" t="s">
        <v>100</v>
      </c>
      <c r="AS132" s="27">
        <f>AS98+AS102+AS105+AS108+AS112+AS116+AS120+AS124+AS127+AS128+AS129+AS130</f>
        <v>0</v>
      </c>
      <c r="AT132" s="981">
        <f>AS131+(AU128)/AT97+AV128/AT97</f>
        <v>0</v>
      </c>
      <c r="AU132" s="982"/>
      <c r="AV132" s="365"/>
      <c r="AW132" s="65" t="s">
        <v>100</v>
      </c>
      <c r="AX132" s="27">
        <f>AX98+AX102+AX105+AX108+AX112+AX116+AX120+AX124+AX127+AX128+AX129+AX130</f>
        <v>0</v>
      </c>
      <c r="AY132" s="981">
        <f>AX131+(AZ128)/AY97+BA128/AY97</f>
        <v>0</v>
      </c>
      <c r="AZ132" s="982"/>
      <c r="BA132" s="359"/>
      <c r="BB132" s="636" t="s">
        <v>100</v>
      </c>
      <c r="BC132" s="27">
        <f>BC98+BC102+BC105+BC108+BC112+BC116+BC120+BC124+BC127+BC128+BC129+BC130</f>
        <v>0</v>
      </c>
      <c r="BD132" s="981">
        <f>BC131+(BE128)/BD97+BF128/BD97</f>
        <v>0</v>
      </c>
      <c r="BE132" s="982"/>
      <c r="BF132" s="365"/>
      <c r="BG132" s="65" t="s">
        <v>100</v>
      </c>
      <c r="BH132" s="27">
        <f>BH98+BH102+BH105+BH108+BH112+BH116+BH120+BH124+BH127+BH128+BH129+BH130</f>
        <v>0</v>
      </c>
      <c r="BI132" s="981">
        <f>BH131+(BJ128)/BI97+BK128/BI97</f>
        <v>0</v>
      </c>
      <c r="BJ132" s="982"/>
      <c r="BK132" s="359"/>
      <c r="BL132" s="636" t="s">
        <v>100</v>
      </c>
      <c r="BM132" s="27">
        <f>BM112</f>
        <v>0</v>
      </c>
      <c r="BN132" s="981">
        <f>BM131+(BO128)/BN97+BP128/BN97</f>
        <v>0</v>
      </c>
      <c r="BO132" s="982"/>
      <c r="BP132" s="359"/>
      <c r="BQ132" s="65" t="s">
        <v>100</v>
      </c>
      <c r="BR132" s="27">
        <f>BR112</f>
        <v>0</v>
      </c>
      <c r="BS132" s="981">
        <f>BR131+(BT128)/BS97+BU128/BS97</f>
        <v>0</v>
      </c>
      <c r="BT132" s="982"/>
      <c r="BU132" s="359"/>
      <c r="BV132" s="65" t="s">
        <v>100</v>
      </c>
      <c r="BW132" s="27">
        <f>BW112</f>
        <v>0</v>
      </c>
      <c r="BX132" s="981">
        <f>BW131+(BY128)/BX97+BZ128/BX97</f>
        <v>0</v>
      </c>
      <c r="BY132" s="982"/>
      <c r="BZ132" s="359"/>
      <c r="CA132" s="552">
        <f>BW132+BR132+BM132+BH132+BC132+AX132+AS132+AN132+AI132+AD132+Y132+T132+O132+J132+E132</f>
        <v>211365</v>
      </c>
      <c r="CB132" s="370"/>
      <c r="CC132" s="422"/>
    </row>
    <row r="133" spans="1:81" ht="18" customHeight="1" thickTop="1">
      <c r="A133" s="1313"/>
      <c r="B133" s="1128" t="s">
        <v>227</v>
      </c>
      <c r="C133" s="1129"/>
      <c r="D133" s="66" t="s">
        <v>17</v>
      </c>
      <c r="E133" s="74">
        <f>IF(E97="","",職員設定!M46)</f>
        <v>0</v>
      </c>
      <c r="F133" s="114"/>
      <c r="G133" s="291"/>
      <c r="H133" s="618"/>
      <c r="I133" s="66" t="s">
        <v>17</v>
      </c>
      <c r="J133" s="74">
        <f>IF(J97="","",職員設定!$M$46)</f>
        <v>0</v>
      </c>
      <c r="K133" s="114"/>
      <c r="L133" s="291"/>
      <c r="M133" s="368"/>
      <c r="N133" s="637" t="s">
        <v>17</v>
      </c>
      <c r="O133" s="74" t="str">
        <f>IF(O97="","",職員設定!$M$46)</f>
        <v/>
      </c>
      <c r="P133" s="950" t="s">
        <v>222</v>
      </c>
      <c r="Q133" s="951"/>
      <c r="R133" s="951"/>
      <c r="S133" s="66" t="s">
        <v>17</v>
      </c>
      <c r="T133" s="74" t="str">
        <f>IF(T97="","",職員設定!$M$46)</f>
        <v/>
      </c>
      <c r="U133" s="950" t="s">
        <v>222</v>
      </c>
      <c r="V133" s="951"/>
      <c r="W133" s="952"/>
      <c r="X133" s="637" t="s">
        <v>17</v>
      </c>
      <c r="Y133" s="74" t="str">
        <f>IF(Y97="","",職員設定!$M$46)</f>
        <v/>
      </c>
      <c r="Z133" s="950" t="s">
        <v>222</v>
      </c>
      <c r="AA133" s="951"/>
      <c r="AB133" s="951"/>
      <c r="AC133" s="66" t="s">
        <v>17</v>
      </c>
      <c r="AD133" s="74" t="str">
        <f>IF(AD97="","",職員設定!$M$46)</f>
        <v/>
      </c>
      <c r="AE133" s="950" t="s">
        <v>222</v>
      </c>
      <c r="AF133" s="951"/>
      <c r="AG133" s="952"/>
      <c r="AH133" s="637" t="s">
        <v>17</v>
      </c>
      <c r="AI133" s="74" t="str">
        <f>IF(AI97="","",職員設定!$M$46)</f>
        <v/>
      </c>
      <c r="AJ133" s="950" t="s">
        <v>222</v>
      </c>
      <c r="AK133" s="951"/>
      <c r="AL133" s="951"/>
      <c r="AM133" s="66" t="s">
        <v>17</v>
      </c>
      <c r="AN133" s="74" t="str">
        <f>IF(AN97="","",職員設定!$M$46)</f>
        <v/>
      </c>
      <c r="AO133" s="950" t="s">
        <v>222</v>
      </c>
      <c r="AP133" s="951"/>
      <c r="AQ133" s="952"/>
      <c r="AR133" s="637" t="s">
        <v>17</v>
      </c>
      <c r="AS133" s="74" t="str">
        <f>IF(AS97="","",職員設定!$M$46)</f>
        <v/>
      </c>
      <c r="AT133" s="950" t="s">
        <v>222</v>
      </c>
      <c r="AU133" s="951"/>
      <c r="AV133" s="951"/>
      <c r="AW133" s="66" t="s">
        <v>17</v>
      </c>
      <c r="AX133" s="74" t="str">
        <f>IF(AX97="","",職員設定!$M$46)</f>
        <v/>
      </c>
      <c r="AY133" s="950" t="s">
        <v>222</v>
      </c>
      <c r="AZ133" s="951"/>
      <c r="BA133" s="952"/>
      <c r="BB133" s="637" t="s">
        <v>17</v>
      </c>
      <c r="BC133" s="74" t="str">
        <f>IF(BC97="","",職員設定!$M$46)</f>
        <v/>
      </c>
      <c r="BD133" s="950" t="s">
        <v>222</v>
      </c>
      <c r="BE133" s="951"/>
      <c r="BF133" s="951"/>
      <c r="BG133" s="66" t="s">
        <v>17</v>
      </c>
      <c r="BH133" s="74" t="str">
        <f>IF(BH97="","",職員設定!$M$46)</f>
        <v/>
      </c>
      <c r="BI133" s="950" t="s">
        <v>222</v>
      </c>
      <c r="BJ133" s="951"/>
      <c r="BK133" s="952"/>
      <c r="BL133" s="637"/>
      <c r="BM133" s="74"/>
      <c r="BN133" s="950" t="s">
        <v>222</v>
      </c>
      <c r="BO133" s="951"/>
      <c r="BP133" s="952"/>
      <c r="BQ133" s="66"/>
      <c r="BR133" s="74"/>
      <c r="BS133" s="950" t="s">
        <v>222</v>
      </c>
      <c r="BT133" s="951"/>
      <c r="BU133" s="952"/>
      <c r="BV133" s="66"/>
      <c r="BW133" s="74"/>
      <c r="BX133" s="950" t="s">
        <v>222</v>
      </c>
      <c r="BY133" s="951"/>
      <c r="BZ133" s="952"/>
      <c r="CA133" s="477"/>
      <c r="CB133" s="1008" t="s">
        <v>223</v>
      </c>
      <c r="CC133" s="1008" t="s">
        <v>224</v>
      </c>
    </row>
    <row r="134" spans="1:81" ht="18" customHeight="1">
      <c r="A134" s="1313"/>
      <c r="B134" s="1130"/>
      <c r="C134" s="1131"/>
      <c r="D134" s="68" t="s">
        <v>63</v>
      </c>
      <c r="E134" s="34"/>
      <c r="F134" s="1120" t="s">
        <v>104</v>
      </c>
      <c r="G134" s="1121"/>
      <c r="H134" s="759"/>
      <c r="I134" s="68" t="s">
        <v>63</v>
      </c>
      <c r="J134" s="34">
        <f>IF(J97="","",E134)</f>
        <v>0</v>
      </c>
      <c r="K134" s="1120" t="s">
        <v>104</v>
      </c>
      <c r="L134" s="1121"/>
      <c r="M134" s="1148"/>
      <c r="N134" s="638" t="s">
        <v>63</v>
      </c>
      <c r="O134" s="34" t="str">
        <f>IF(O97="","",J134)</f>
        <v/>
      </c>
      <c r="P134" s="1006" t="s">
        <v>221</v>
      </c>
      <c r="Q134" s="1007"/>
      <c r="R134" s="653"/>
      <c r="S134" s="68" t="s">
        <v>63</v>
      </c>
      <c r="T134" s="34" t="str">
        <f>IF(T97="","",O134)</f>
        <v/>
      </c>
      <c r="U134" s="1006" t="s">
        <v>221</v>
      </c>
      <c r="V134" s="1007"/>
      <c r="W134" s="537"/>
      <c r="X134" s="638" t="s">
        <v>63</v>
      </c>
      <c r="Y134" s="34" t="str">
        <f>IF(Y97="","",T134)</f>
        <v/>
      </c>
      <c r="Z134" s="1006" t="s">
        <v>221</v>
      </c>
      <c r="AA134" s="1007"/>
      <c r="AB134" s="653"/>
      <c r="AC134" s="68" t="s">
        <v>63</v>
      </c>
      <c r="AD134" s="34" t="str">
        <f>IF(AD97="","",Y134)</f>
        <v/>
      </c>
      <c r="AE134" s="1006" t="s">
        <v>221</v>
      </c>
      <c r="AF134" s="1007"/>
      <c r="AG134" s="537"/>
      <c r="AH134" s="638" t="s">
        <v>63</v>
      </c>
      <c r="AI134" s="34" t="str">
        <f>IF(AI97="","",AD134)</f>
        <v/>
      </c>
      <c r="AJ134" s="1006" t="s">
        <v>221</v>
      </c>
      <c r="AK134" s="1007"/>
      <c r="AL134" s="653"/>
      <c r="AM134" s="68" t="s">
        <v>63</v>
      </c>
      <c r="AN134" s="34" t="str">
        <f>IF(AN97="","",AI134)</f>
        <v/>
      </c>
      <c r="AO134" s="1006" t="s">
        <v>221</v>
      </c>
      <c r="AP134" s="1007"/>
      <c r="AQ134" s="537"/>
      <c r="AR134" s="638" t="s">
        <v>63</v>
      </c>
      <c r="AS134" s="34" t="str">
        <f>IF(AS97="","",AN134)</f>
        <v/>
      </c>
      <c r="AT134" s="1006" t="s">
        <v>221</v>
      </c>
      <c r="AU134" s="1007"/>
      <c r="AV134" s="653"/>
      <c r="AW134" s="68" t="s">
        <v>63</v>
      </c>
      <c r="AX134" s="34" t="str">
        <f>IF(AX97="","",AS134)</f>
        <v/>
      </c>
      <c r="AY134" s="1006" t="s">
        <v>221</v>
      </c>
      <c r="AZ134" s="1007"/>
      <c r="BA134" s="537"/>
      <c r="BB134" s="638" t="s">
        <v>63</v>
      </c>
      <c r="BC134" s="34" t="str">
        <f>IF(BC97="","",AX134)</f>
        <v/>
      </c>
      <c r="BD134" s="1006" t="s">
        <v>221</v>
      </c>
      <c r="BE134" s="1007"/>
      <c r="BF134" s="653"/>
      <c r="BG134" s="68" t="s">
        <v>63</v>
      </c>
      <c r="BH134" s="34" t="str">
        <f>IF(BH97="","",BC134)</f>
        <v/>
      </c>
      <c r="BI134" s="1006" t="s">
        <v>221</v>
      </c>
      <c r="BJ134" s="1007"/>
      <c r="BK134" s="537"/>
      <c r="BL134" s="638" t="s">
        <v>208</v>
      </c>
      <c r="BM134" s="420" t="s">
        <v>115</v>
      </c>
      <c r="BN134" s="529"/>
      <c r="BO134" s="527"/>
      <c r="BP134" s="408"/>
      <c r="BQ134" s="68" t="s">
        <v>208</v>
      </c>
      <c r="BR134" s="420" t="s">
        <v>115</v>
      </c>
      <c r="BS134" s="529"/>
      <c r="BT134" s="527"/>
      <c r="BU134" s="408"/>
      <c r="BV134" s="68" t="s">
        <v>208</v>
      </c>
      <c r="BW134" s="420" t="s">
        <v>115</v>
      </c>
      <c r="BX134" s="529"/>
      <c r="BY134" s="527"/>
      <c r="BZ134" s="408"/>
      <c r="CA134" s="478"/>
      <c r="CB134" s="1009"/>
      <c r="CC134" s="1009"/>
    </row>
    <row r="135" spans="1:81" s="5" customFormat="1" ht="18" customHeight="1">
      <c r="A135" s="1313"/>
      <c r="B135" s="1130"/>
      <c r="C135" s="1131"/>
      <c r="D135" s="68" t="s">
        <v>18</v>
      </c>
      <c r="E135" s="10">
        <f>IF(E133="","",E134-E133)</f>
        <v>0</v>
      </c>
      <c r="F135" s="498"/>
      <c r="G135" s="565">
        <f>ROUND(IF(E135="",0,E135*E4*F97+E135*G4*F97),0)</f>
        <v>0</v>
      </c>
      <c r="H135" s="619"/>
      <c r="I135" s="68" t="s">
        <v>18</v>
      </c>
      <c r="J135" s="10">
        <f>IF(J133="","",J134-J133)</f>
        <v>0</v>
      </c>
      <c r="K135" s="498"/>
      <c r="L135" s="565">
        <f>ROUND(IF(J135="",0,J135*J4*K97+J135*L4*K97),0)</f>
        <v>0</v>
      </c>
      <c r="M135" s="450"/>
      <c r="N135" s="638" t="s">
        <v>18</v>
      </c>
      <c r="O135" s="10" t="str">
        <f>IF(O133="","",O134-O133)</f>
        <v/>
      </c>
      <c r="P135" s="144"/>
      <c r="Q135" s="565">
        <f>ROUND(IF(O135="",0,O135*O4*P97+O135*Q4*P97),0)</f>
        <v>0</v>
      </c>
      <c r="R135" s="573">
        <f>ROUND(IF(R134="",0,R134*O4*P97+R134*Q4*P97),0)</f>
        <v>0</v>
      </c>
      <c r="S135" s="68" t="s">
        <v>18</v>
      </c>
      <c r="T135" s="10" t="str">
        <f>IF(T133="","",T134-T133)</f>
        <v/>
      </c>
      <c r="U135" s="144"/>
      <c r="V135" s="565">
        <f>ROUND(IF(T135="",0,T135*T4*U97+T135*V4*U97),0)</f>
        <v>0</v>
      </c>
      <c r="W135" s="571">
        <f>ROUND(IF(W134="",0,W134*T4*U97+W134*V4*U97),0)</f>
        <v>0</v>
      </c>
      <c r="X135" s="638" t="s">
        <v>18</v>
      </c>
      <c r="Y135" s="10" t="str">
        <f>IF(Y133="","",Y134-Y133)</f>
        <v/>
      </c>
      <c r="Z135" s="144"/>
      <c r="AA135" s="565">
        <f>ROUND(IF(Y135="",0,Y135*Y4*Z97+Y135*AA4*Z97),0)</f>
        <v>0</v>
      </c>
      <c r="AB135" s="573">
        <f>ROUND(IF(AB134="",0,AB134*Y4*Z97+AB134*AA4*Z97),0)</f>
        <v>0</v>
      </c>
      <c r="AC135" s="68" t="s">
        <v>18</v>
      </c>
      <c r="AD135" s="10" t="str">
        <f>IF(AD133="","",AD134-AD133)</f>
        <v/>
      </c>
      <c r="AE135" s="144"/>
      <c r="AF135" s="565">
        <f>ROUND(IF(AD135="",0,AD135*AD4*AE97+AD135*AF4*AE97),0)</f>
        <v>0</v>
      </c>
      <c r="AG135" s="571">
        <f>ROUND(IF(AG134="",0,AG134*AD4*AE97+AG134*AF4*AE97),0)</f>
        <v>0</v>
      </c>
      <c r="AH135" s="638" t="s">
        <v>18</v>
      </c>
      <c r="AI135" s="10" t="str">
        <f>IF(AI133="","",AI134-AI133)</f>
        <v/>
      </c>
      <c r="AJ135" s="144"/>
      <c r="AK135" s="565">
        <f>ROUND(IF(AI135="",0,AI135*AI4*AJ97+AI135*AK4*AJ97),0)</f>
        <v>0</v>
      </c>
      <c r="AL135" s="573">
        <f>ROUND(IF(AL134="",0,AL134*AI4*AJ97+AL134*AK4*AJ97),0)</f>
        <v>0</v>
      </c>
      <c r="AM135" s="68" t="s">
        <v>18</v>
      </c>
      <c r="AN135" s="10" t="str">
        <f>IF(AN133="","",AN134-AN133)</f>
        <v/>
      </c>
      <c r="AO135" s="144"/>
      <c r="AP135" s="565">
        <f>ROUND(IF(AN135="",0,AN135*AN4*AO97+AN135*AP4*AO97),0)</f>
        <v>0</v>
      </c>
      <c r="AQ135" s="571">
        <f>ROUND(IF(AQ134="",0,AQ134*AN4*AO97+AQ134*AP4*AO97),0)</f>
        <v>0</v>
      </c>
      <c r="AR135" s="638" t="s">
        <v>18</v>
      </c>
      <c r="AS135" s="10" t="str">
        <f>IF(AS133="","",AS134-AS133)</f>
        <v/>
      </c>
      <c r="AT135" s="144"/>
      <c r="AU135" s="565">
        <f>ROUND(IF(AS135="",0,AS135*AS4*AT97+AS135*AU4*AT97),0)</f>
        <v>0</v>
      </c>
      <c r="AV135" s="573">
        <f>ROUND(IF(AV134="",0,AV134*AS4*AT97+AV134*AU4*AT97),0)</f>
        <v>0</v>
      </c>
      <c r="AW135" s="68" t="s">
        <v>18</v>
      </c>
      <c r="AX135" s="10" t="str">
        <f>IF(AX133="","",AX134-AX133)</f>
        <v/>
      </c>
      <c r="AY135" s="144"/>
      <c r="AZ135" s="565">
        <f>ROUND(IF(AX135="",0,AX135*AX4*AY97+AX135*AZ4*AY97),0)</f>
        <v>0</v>
      </c>
      <c r="BA135" s="571">
        <f>ROUND(IF(BA134="",0,BA134*AX4*AY97+BA134*AZ4*AY97),0)</f>
        <v>0</v>
      </c>
      <c r="BB135" s="638" t="s">
        <v>18</v>
      </c>
      <c r="BC135" s="10" t="str">
        <f>IF(BC133="","",BC134-BC133)</f>
        <v/>
      </c>
      <c r="BD135" s="144"/>
      <c r="BE135" s="565">
        <f>ROUND(IF(BC135="",0,BC135*BC4*BD97+BC135*BE4*BD97),0)</f>
        <v>0</v>
      </c>
      <c r="BF135" s="573">
        <f>ROUND(IF(BF134="",0,BF134*BC4*BD97+BF134*BE4*BD97),0)</f>
        <v>0</v>
      </c>
      <c r="BG135" s="68" t="s">
        <v>18</v>
      </c>
      <c r="BH135" s="10" t="str">
        <f>IF(BH133="","",BH134-BH133)</f>
        <v/>
      </c>
      <c r="BI135" s="144"/>
      <c r="BJ135" s="565">
        <f>ROUND(IF(BH135="",0,BH135*BH4*BI97+BH135*BJ4*BI97),0)</f>
        <v>0</v>
      </c>
      <c r="BK135" s="571">
        <f>ROUND(IF(BK134="",0,BK134*BH4*BI97+BK134*BJ4*BI97),0)</f>
        <v>0</v>
      </c>
      <c r="BL135" s="638"/>
      <c r="BM135" s="10"/>
      <c r="BN135" s="144"/>
      <c r="BO135" s="565">
        <f>ROUND(IF(BM134="対象",BO128*$BM$4+BO128*$BO$4,0),0)</f>
        <v>0</v>
      </c>
      <c r="BP135" s="574">
        <f>ROUND(IF(BM134="対象外",0,(BP128*BM4+BP128*BO4)),0)</f>
        <v>0</v>
      </c>
      <c r="BQ135" s="68"/>
      <c r="BR135" s="10"/>
      <c r="BS135" s="144"/>
      <c r="BT135" s="565">
        <f>ROUND(IF(BR134="対象",BT128*$BR$4+BT128*$BT$4,0),0)</f>
        <v>0</v>
      </c>
      <c r="BU135" s="574">
        <f>ROUND(IF(BR134="対象外",0,(BU128*BR4+BU128*BT4)),0)</f>
        <v>0</v>
      </c>
      <c r="BV135" s="68"/>
      <c r="BW135" s="10"/>
      <c r="BX135" s="144"/>
      <c r="BY135" s="565">
        <f>ROUND(IF(BW134="対象",BY128*$BW$4+BY128*$BY$4,0),0)</f>
        <v>0</v>
      </c>
      <c r="BZ135" s="574">
        <f>ROUND(IF(BW134="対象外",0,(BZ128*BW4+BZ128*BY4)),0)</f>
        <v>0</v>
      </c>
      <c r="CA135" s="479"/>
      <c r="CB135" s="414">
        <f>BZ135+BU135+BP135</f>
        <v>0</v>
      </c>
      <c r="CC135" s="443">
        <f>BK135+BF135+BA135+AV135+AQ135+AL135+AG135+AB135+W135+R135</f>
        <v>0</v>
      </c>
    </row>
    <row r="136" spans="1:81" ht="18" customHeight="1">
      <c r="A136" s="1313"/>
      <c r="B136" s="1130"/>
      <c r="C136" s="1131"/>
      <c r="D136" s="68" t="s">
        <v>103</v>
      </c>
      <c r="E136" s="510" t="s">
        <v>115</v>
      </c>
      <c r="F136" s="496"/>
      <c r="G136" s="565">
        <f>ROUND(IF(E136="対象外",0,E135*E5*F97),0)</f>
        <v>0</v>
      </c>
      <c r="H136" s="619"/>
      <c r="I136" s="68" t="s">
        <v>103</v>
      </c>
      <c r="J136" s="510" t="s">
        <v>115</v>
      </c>
      <c r="K136" s="496"/>
      <c r="L136" s="565">
        <f>ROUND(IF(J136="対象外",0,J135*J5*K97),0)</f>
        <v>0</v>
      </c>
      <c r="M136" s="450"/>
      <c r="N136" s="638" t="s">
        <v>103</v>
      </c>
      <c r="O136" s="510" t="s">
        <v>115</v>
      </c>
      <c r="P136" s="496"/>
      <c r="Q136" s="565">
        <f>ROUND(IF(O136="対象外",0,O135*O5*P97),0)</f>
        <v>0</v>
      </c>
      <c r="R136" s="573">
        <f>ROUND(IF(OR(O136="対象外",R134=0),0,R134*O5*P97),0)</f>
        <v>0</v>
      </c>
      <c r="S136" s="68" t="s">
        <v>103</v>
      </c>
      <c r="T136" s="510" t="s">
        <v>115</v>
      </c>
      <c r="U136" s="496"/>
      <c r="V136" s="565">
        <f>ROUND(IF(T136="対象外",0,T135*T5*U97),0)</f>
        <v>0</v>
      </c>
      <c r="W136" s="571">
        <f>ROUND(IF(OR(T136="対象外",W134=0),0,W134*T5*U97),0)</f>
        <v>0</v>
      </c>
      <c r="X136" s="638" t="s">
        <v>103</v>
      </c>
      <c r="Y136" s="510" t="s">
        <v>115</v>
      </c>
      <c r="Z136" s="496"/>
      <c r="AA136" s="565">
        <f>ROUND(IF(Y136="対象外",0,Y135*Y5*Z97),0)</f>
        <v>0</v>
      </c>
      <c r="AB136" s="573">
        <f>ROUND(IF(OR(Y136="対象外",AB134=0),0,AB134*Y5*Z97),0)</f>
        <v>0</v>
      </c>
      <c r="AC136" s="68" t="s">
        <v>103</v>
      </c>
      <c r="AD136" s="510" t="s">
        <v>115</v>
      </c>
      <c r="AE136" s="496"/>
      <c r="AF136" s="565">
        <f>ROUND(IF(AD136="対象外",0,AD135*AD5*AE97),0)</f>
        <v>0</v>
      </c>
      <c r="AG136" s="571">
        <f>ROUND(IF(OR(AD136="対象外",AG134=0),0,AG134*AD5*AE97),0)</f>
        <v>0</v>
      </c>
      <c r="AH136" s="638" t="s">
        <v>103</v>
      </c>
      <c r="AI136" s="510" t="s">
        <v>115</v>
      </c>
      <c r="AJ136" s="496"/>
      <c r="AK136" s="565">
        <f>ROUND(IF(AI136="対象外",0,AI135*AI5*AJ97),0)</f>
        <v>0</v>
      </c>
      <c r="AL136" s="573">
        <f>ROUND(IF(OR(AI136="対象外",AL134=0),0,AL134*AI5*AJ97),0)</f>
        <v>0</v>
      </c>
      <c r="AM136" s="68" t="s">
        <v>103</v>
      </c>
      <c r="AN136" s="510" t="s">
        <v>115</v>
      </c>
      <c r="AO136" s="496"/>
      <c r="AP136" s="565">
        <f>ROUND(IF(AN136="対象外",0,AN135*AN5*AO97),0)</f>
        <v>0</v>
      </c>
      <c r="AQ136" s="571">
        <f>ROUND(IF(OR(AN136="対象外",AQ134=0),0,AQ134*AN5*AO97),0)</f>
        <v>0</v>
      </c>
      <c r="AR136" s="638" t="s">
        <v>103</v>
      </c>
      <c r="AS136" s="510" t="s">
        <v>115</v>
      </c>
      <c r="AT136" s="496"/>
      <c r="AU136" s="565">
        <f>ROUND(IF(AS136="対象外",0,AS135*AS5*AT97),0)</f>
        <v>0</v>
      </c>
      <c r="AV136" s="573">
        <f>ROUND(IF(OR(AS136="対象外",AV134=0),0,AV134*AS5*AT97),0)</f>
        <v>0</v>
      </c>
      <c r="AW136" s="68" t="s">
        <v>103</v>
      </c>
      <c r="AX136" s="510" t="s">
        <v>115</v>
      </c>
      <c r="AY136" s="496"/>
      <c r="AZ136" s="565">
        <f>ROUND(IF(AX136="対象外",0,AX135*AX5*AY97),0)</f>
        <v>0</v>
      </c>
      <c r="BA136" s="571">
        <f>ROUND(IF(OR(AX136="対象外",BA134=0),0,BA134*AX5*AY97),0)</f>
        <v>0</v>
      </c>
      <c r="BB136" s="638" t="s">
        <v>103</v>
      </c>
      <c r="BC136" s="510" t="s">
        <v>115</v>
      </c>
      <c r="BD136" s="496"/>
      <c r="BE136" s="565">
        <f>ROUND(IF(BC136="対象外",0,BC135*BC5*BD97),0)</f>
        <v>0</v>
      </c>
      <c r="BF136" s="573">
        <f>ROUND(IF(OR(BC136="対象外",BF134=0),0,BF134*BC5*BD97),0)</f>
        <v>0</v>
      </c>
      <c r="BG136" s="68" t="s">
        <v>103</v>
      </c>
      <c r="BH136" s="510" t="s">
        <v>115</v>
      </c>
      <c r="BI136" s="496"/>
      <c r="BJ136" s="565">
        <f>ROUND(IF(BH136="対象外",0,BH135*BH5*BI97),0)</f>
        <v>0</v>
      </c>
      <c r="BK136" s="571">
        <f>ROUND(IF(OR(BH136="対象外",BK134=0),0,BK134*BH5*BI97),0)</f>
        <v>0</v>
      </c>
      <c r="BL136" s="638" t="s">
        <v>103</v>
      </c>
      <c r="BM136" s="510" t="s">
        <v>115</v>
      </c>
      <c r="BN136" s="496"/>
      <c r="BO136" s="565">
        <f>ROUND(IF(BM136="対象",BO128*$BM$5,0),0)</f>
        <v>0</v>
      </c>
      <c r="BP136" s="574">
        <f>ROUND(IF(BM136="対象外",0,BP128*BM5),0)</f>
        <v>0</v>
      </c>
      <c r="BQ136" s="68" t="s">
        <v>103</v>
      </c>
      <c r="BR136" s="510" t="s">
        <v>115</v>
      </c>
      <c r="BS136" s="496"/>
      <c r="BT136" s="565">
        <f>ROUND(IF(BR136="対象",BT128*$BR$5,0),0)</f>
        <v>0</v>
      </c>
      <c r="BU136" s="574">
        <f>ROUND(IF(BR136="対象外",0,BU128*BR5),0)</f>
        <v>0</v>
      </c>
      <c r="BV136" s="68" t="s">
        <v>103</v>
      </c>
      <c r="BW136" s="510" t="s">
        <v>115</v>
      </c>
      <c r="BX136" s="496"/>
      <c r="BY136" s="565">
        <f>ROUND(IF(BW136="対象",BY128*$BW$5,0),0)</f>
        <v>0</v>
      </c>
      <c r="BZ136" s="574">
        <f>ROUND(IF(BW136="対象外",0,BZ128*BW5),0)</f>
        <v>0</v>
      </c>
      <c r="CA136" s="479"/>
      <c r="CB136" s="414">
        <f>BZ136+BU136+BP136</f>
        <v>0</v>
      </c>
      <c r="CC136" s="443">
        <f t="shared" ref="CC136" si="19">BK136+BF136+BA136+AV136+AQ136+AL136+AG136+AB136+W136+R136</f>
        <v>0</v>
      </c>
    </row>
    <row r="137" spans="1:81" ht="18" customHeight="1">
      <c r="A137" s="1313"/>
      <c r="B137" s="1130"/>
      <c r="C137" s="1131"/>
      <c r="D137" s="69" t="s">
        <v>102</v>
      </c>
      <c r="E137" s="30"/>
      <c r="F137" s="496"/>
      <c r="G137" s="565">
        <f>ROUND((G128*E3),0)</f>
        <v>15</v>
      </c>
      <c r="H137" s="619"/>
      <c r="I137" s="69" t="s">
        <v>102</v>
      </c>
      <c r="J137" s="30"/>
      <c r="K137" s="496"/>
      <c r="L137" s="565">
        <f>ROUND((L128*J3),0)</f>
        <v>21</v>
      </c>
      <c r="M137" s="450"/>
      <c r="N137" s="639" t="s">
        <v>102</v>
      </c>
      <c r="O137" s="30"/>
      <c r="P137" s="496"/>
      <c r="Q137" s="565">
        <f>ROUND((Q128*O3),0)</f>
        <v>0</v>
      </c>
      <c r="R137" s="573">
        <f>ROUND(R128*O3,0)</f>
        <v>0</v>
      </c>
      <c r="S137" s="69" t="s">
        <v>102</v>
      </c>
      <c r="T137" s="30"/>
      <c r="U137" s="496"/>
      <c r="V137" s="565">
        <f>ROUND((V128*T3),0)</f>
        <v>0</v>
      </c>
      <c r="W137" s="571">
        <f>ROUND(W128*T3,0)</f>
        <v>0</v>
      </c>
      <c r="X137" s="639" t="s">
        <v>102</v>
      </c>
      <c r="Y137" s="30"/>
      <c r="Z137" s="496"/>
      <c r="AA137" s="565">
        <f>ROUND((AA128*Y3),0)</f>
        <v>0</v>
      </c>
      <c r="AB137" s="573">
        <f>ROUND(AB128*Y3,0)</f>
        <v>0</v>
      </c>
      <c r="AC137" s="69" t="s">
        <v>102</v>
      </c>
      <c r="AD137" s="30"/>
      <c r="AE137" s="496"/>
      <c r="AF137" s="565">
        <f>ROUND((AF128*AD3),0)</f>
        <v>0</v>
      </c>
      <c r="AG137" s="571">
        <f>ROUND(AG128*AD3,0)</f>
        <v>0</v>
      </c>
      <c r="AH137" s="639" t="s">
        <v>102</v>
      </c>
      <c r="AI137" s="30"/>
      <c r="AJ137" s="496"/>
      <c r="AK137" s="565">
        <f>ROUND((AK128*AI3),0)</f>
        <v>0</v>
      </c>
      <c r="AL137" s="573">
        <f>ROUND(AL128*AI3,0)</f>
        <v>0</v>
      </c>
      <c r="AM137" s="69" t="s">
        <v>102</v>
      </c>
      <c r="AN137" s="30"/>
      <c r="AO137" s="496"/>
      <c r="AP137" s="565">
        <f>ROUND((AP128*AN3),0)</f>
        <v>0</v>
      </c>
      <c r="AQ137" s="571">
        <f>ROUND(AQ128*AN3,0)</f>
        <v>0</v>
      </c>
      <c r="AR137" s="639" t="s">
        <v>102</v>
      </c>
      <c r="AS137" s="30"/>
      <c r="AT137" s="496"/>
      <c r="AU137" s="565">
        <f>ROUND((AU128*AS3),0)</f>
        <v>0</v>
      </c>
      <c r="AV137" s="573">
        <f>ROUND(AV128*AS3,0)</f>
        <v>0</v>
      </c>
      <c r="AW137" s="69" t="s">
        <v>102</v>
      </c>
      <c r="AX137" s="30"/>
      <c r="AY137" s="496"/>
      <c r="AZ137" s="565">
        <f>ROUND((AZ128*AX3),0)</f>
        <v>0</v>
      </c>
      <c r="BA137" s="571">
        <f>ROUND(BA128*AX3,0)</f>
        <v>0</v>
      </c>
      <c r="BB137" s="639" t="s">
        <v>102</v>
      </c>
      <c r="BC137" s="30"/>
      <c r="BD137" s="496"/>
      <c r="BE137" s="565">
        <f>ROUND((BE128*BC3),0)</f>
        <v>0</v>
      </c>
      <c r="BF137" s="573">
        <f>ROUND(BF128*BC3,0)</f>
        <v>0</v>
      </c>
      <c r="BG137" s="69" t="s">
        <v>102</v>
      </c>
      <c r="BH137" s="30"/>
      <c r="BI137" s="496"/>
      <c r="BJ137" s="565">
        <f>ROUND((BJ128*BH3),0)</f>
        <v>0</v>
      </c>
      <c r="BK137" s="571">
        <f>ROUND(BK128*BH3,0)</f>
        <v>0</v>
      </c>
      <c r="BL137" s="639" t="s">
        <v>102</v>
      </c>
      <c r="BM137" s="30"/>
      <c r="BN137" s="496"/>
      <c r="BO137" s="565">
        <f>ROUND(BO128*$BM$3,0)</f>
        <v>0</v>
      </c>
      <c r="BP137" s="567">
        <f>ROUND(BP128*BM3,0)</f>
        <v>0</v>
      </c>
      <c r="BQ137" s="69" t="s">
        <v>102</v>
      </c>
      <c r="BR137" s="30"/>
      <c r="BS137" s="496"/>
      <c r="BT137" s="565">
        <f>ROUND(BT128*$BR$3,0)</f>
        <v>0</v>
      </c>
      <c r="BU137" s="567">
        <f>ROUND(BU128*BR3,0)</f>
        <v>0</v>
      </c>
      <c r="BV137" s="69" t="s">
        <v>102</v>
      </c>
      <c r="BW137" s="30"/>
      <c r="BX137" s="496"/>
      <c r="BY137" s="565">
        <f>ROUND(BY128*$BW$3,0)</f>
        <v>0</v>
      </c>
      <c r="BZ137" s="567">
        <f>ROUND(BZ128*BW3,0)</f>
        <v>0</v>
      </c>
      <c r="CA137" s="479"/>
      <c r="CB137" s="414">
        <f>BZ137+BU137+BP137</f>
        <v>0</v>
      </c>
      <c r="CC137" s="443">
        <f>BK137+BF137+BA137+AV137+AQ137+AL137+AG137+AB137+W137+R137</f>
        <v>0</v>
      </c>
    </row>
    <row r="138" spans="1:81" s="5" customFormat="1" ht="18" customHeight="1" thickBot="1">
      <c r="A138" s="1313"/>
      <c r="B138" s="1132"/>
      <c r="C138" s="1133"/>
      <c r="D138" s="70" t="s">
        <v>101</v>
      </c>
      <c r="E138" s="511" t="s">
        <v>23</v>
      </c>
      <c r="F138" s="497"/>
      <c r="G138" s="566">
        <f>ROUND(IF(E138="対象外",0,G128*G3),0)</f>
        <v>48</v>
      </c>
      <c r="H138" s="620"/>
      <c r="I138" s="70" t="s">
        <v>101</v>
      </c>
      <c r="J138" s="511" t="s">
        <v>23</v>
      </c>
      <c r="K138" s="497"/>
      <c r="L138" s="566">
        <f>ROUND(IF(J138="対象外",0,L128*L3),0)</f>
        <v>66</v>
      </c>
      <c r="M138" s="451"/>
      <c r="N138" s="640" t="s">
        <v>101</v>
      </c>
      <c r="O138" s="511" t="s">
        <v>115</v>
      </c>
      <c r="P138" s="497"/>
      <c r="Q138" s="566">
        <f>ROUND(IF(O138="対象外",0,Q128*Q3),0)</f>
        <v>0</v>
      </c>
      <c r="R138" s="654">
        <f>ROUND(IF(O138="対象外",0,R128*Q3),0)</f>
        <v>0</v>
      </c>
      <c r="S138" s="70" t="s">
        <v>101</v>
      </c>
      <c r="T138" s="511" t="s">
        <v>115</v>
      </c>
      <c r="U138" s="497"/>
      <c r="V138" s="566">
        <f>ROUND(IF(T138="対象外",0,V128*V3),0)</f>
        <v>0</v>
      </c>
      <c r="W138" s="572">
        <f>ROUND(IF(T138="対象外",0,W128*V3),0)</f>
        <v>0</v>
      </c>
      <c r="X138" s="640" t="s">
        <v>101</v>
      </c>
      <c r="Y138" s="511" t="s">
        <v>115</v>
      </c>
      <c r="Z138" s="497"/>
      <c r="AA138" s="566">
        <f>ROUND(IF(Y138="対象外",0,AA128*AA3),0)</f>
        <v>0</v>
      </c>
      <c r="AB138" s="654">
        <f>ROUND(IF(Y138="対象外",0,AB128*AA3),0)</f>
        <v>0</v>
      </c>
      <c r="AC138" s="70" t="s">
        <v>101</v>
      </c>
      <c r="AD138" s="511" t="s">
        <v>115</v>
      </c>
      <c r="AE138" s="497"/>
      <c r="AF138" s="566">
        <f>ROUND(IF(AD138="対象外",0,AF128*AF3),0)</f>
        <v>0</v>
      </c>
      <c r="AG138" s="572">
        <f>ROUND(IF(AD138="対象外",0,AG128*AF3),0)</f>
        <v>0</v>
      </c>
      <c r="AH138" s="640" t="s">
        <v>101</v>
      </c>
      <c r="AI138" s="511" t="s">
        <v>115</v>
      </c>
      <c r="AJ138" s="497"/>
      <c r="AK138" s="566">
        <f>ROUND(IF(AI138="対象外",0,AK128*AK3),0)</f>
        <v>0</v>
      </c>
      <c r="AL138" s="654">
        <f>ROUND(IF(AI138="対象外",0,AL128*AK3),0)</f>
        <v>0</v>
      </c>
      <c r="AM138" s="70" t="s">
        <v>101</v>
      </c>
      <c r="AN138" s="511" t="s">
        <v>115</v>
      </c>
      <c r="AO138" s="497"/>
      <c r="AP138" s="566">
        <f>ROUND(IF(AN138="対象外",0,AP128*AP3),0)</f>
        <v>0</v>
      </c>
      <c r="AQ138" s="572">
        <f>ROUND(IF(AN138="対象外",0,AQ128*AP3),0)</f>
        <v>0</v>
      </c>
      <c r="AR138" s="640" t="s">
        <v>101</v>
      </c>
      <c r="AS138" s="511" t="s">
        <v>115</v>
      </c>
      <c r="AT138" s="497"/>
      <c r="AU138" s="566">
        <f>ROUND(IF(AS138="対象外",0,AU128*AU3),0)</f>
        <v>0</v>
      </c>
      <c r="AV138" s="654">
        <f>ROUND(IF(AS138="対象外",0,AV128*AU3),0)</f>
        <v>0</v>
      </c>
      <c r="AW138" s="70" t="s">
        <v>101</v>
      </c>
      <c r="AX138" s="511" t="s">
        <v>115</v>
      </c>
      <c r="AY138" s="497"/>
      <c r="AZ138" s="566">
        <f>ROUND(IF(AX138="対象外",0,AZ128*AZ3),0)</f>
        <v>0</v>
      </c>
      <c r="BA138" s="572">
        <f>ROUND(IF(AX138="対象外",0,BA128*AZ3),0)</f>
        <v>0</v>
      </c>
      <c r="BB138" s="640" t="s">
        <v>101</v>
      </c>
      <c r="BC138" s="511" t="s">
        <v>115</v>
      </c>
      <c r="BD138" s="497"/>
      <c r="BE138" s="566">
        <f>ROUND(IF(BC138="対象外",0,BE128*BE3),0)</f>
        <v>0</v>
      </c>
      <c r="BF138" s="654">
        <f>ROUND(IF(BC138="対象外",0,BF128*BE3),0)</f>
        <v>0</v>
      </c>
      <c r="BG138" s="70" t="s">
        <v>101</v>
      </c>
      <c r="BH138" s="511" t="s">
        <v>115</v>
      </c>
      <c r="BI138" s="497"/>
      <c r="BJ138" s="566">
        <f>ROUND(IF(BH138="対象外",0,BJ128*BJ3),0)</f>
        <v>0</v>
      </c>
      <c r="BK138" s="572">
        <f>ROUND(IF(BH138="対象外",0,BK128*BJ3),0)</f>
        <v>0</v>
      </c>
      <c r="BL138" s="640" t="s">
        <v>101</v>
      </c>
      <c r="BM138" s="511" t="s">
        <v>115</v>
      </c>
      <c r="BN138" s="497"/>
      <c r="BO138" s="566">
        <f>ROUND(IF(BM138="対象",BO128*$BO$3,0),0)</f>
        <v>0</v>
      </c>
      <c r="BP138" s="568">
        <f>ROUND(IF(BM138="対象外",0,BP128*BO3),0)</f>
        <v>0</v>
      </c>
      <c r="BQ138" s="70" t="s">
        <v>101</v>
      </c>
      <c r="BR138" s="511" t="s">
        <v>115</v>
      </c>
      <c r="BS138" s="497"/>
      <c r="BT138" s="566">
        <f>ROUND(IF(BR138="対象",BT128*$BT$3,0),0)</f>
        <v>0</v>
      </c>
      <c r="BU138" s="568">
        <f>ROUND(IF(BR138="対象外",0,BU128*BT3),0)</f>
        <v>0</v>
      </c>
      <c r="BV138" s="70" t="s">
        <v>101</v>
      </c>
      <c r="BW138" s="511" t="s">
        <v>115</v>
      </c>
      <c r="BX138" s="497"/>
      <c r="BY138" s="566">
        <f>ROUND(IF(BW138="対象",BY128*$BY$3,0),0)</f>
        <v>0</v>
      </c>
      <c r="BZ138" s="568">
        <f>ROUND(IF(BW138="対象外",0,BZ128*BY3),0)</f>
        <v>0</v>
      </c>
      <c r="CA138" s="480"/>
      <c r="CB138" s="414">
        <f>BZ138+BU138+BP138</f>
        <v>0</v>
      </c>
      <c r="CC138" s="444">
        <f>BK138+BF138+BA138+AV138+AQ138+AL138+AG138+AB138+W138+R138</f>
        <v>0</v>
      </c>
    </row>
    <row r="139" spans="1:81" ht="18" customHeight="1" thickBot="1">
      <c r="A139" s="1313"/>
      <c r="B139" s="1151" t="s">
        <v>65</v>
      </c>
      <c r="C139" s="1152"/>
      <c r="D139" s="71" t="s">
        <v>50</v>
      </c>
      <c r="E139" s="11"/>
      <c r="F139" s="599">
        <f>G139</f>
        <v>63</v>
      </c>
      <c r="G139" s="524">
        <f>SUM(G135:G138)</f>
        <v>63</v>
      </c>
      <c r="H139" s="466"/>
      <c r="I139" s="71" t="s">
        <v>50</v>
      </c>
      <c r="J139" s="11"/>
      <c r="K139" s="599">
        <f>L139</f>
        <v>87</v>
      </c>
      <c r="L139" s="524">
        <f>SUM(L135:L138)</f>
        <v>87</v>
      </c>
      <c r="M139" s="452"/>
      <c r="N139" s="616" t="s">
        <v>50</v>
      </c>
      <c r="O139" s="11"/>
      <c r="P139" s="599">
        <f>Q139+R139</f>
        <v>0</v>
      </c>
      <c r="Q139" s="524">
        <f>SUM(Q135:Q138)</f>
        <v>0</v>
      </c>
      <c r="R139" s="563">
        <f>SUM(R135:R138)</f>
        <v>0</v>
      </c>
      <c r="S139" s="71" t="s">
        <v>50</v>
      </c>
      <c r="T139" s="11"/>
      <c r="U139" s="599">
        <f>V139+W139</f>
        <v>0</v>
      </c>
      <c r="V139" s="524">
        <f>SUM(V135:V138)</f>
        <v>0</v>
      </c>
      <c r="W139" s="525">
        <f>SUM(W135:W138)</f>
        <v>0</v>
      </c>
      <c r="X139" s="616" t="s">
        <v>50</v>
      </c>
      <c r="Y139" s="11"/>
      <c r="Z139" s="599">
        <f>AA139+AB139</f>
        <v>0</v>
      </c>
      <c r="AA139" s="524">
        <f>SUM(AA135:AA138)</f>
        <v>0</v>
      </c>
      <c r="AB139" s="563">
        <f>SUM(AB135:AB138)</f>
        <v>0</v>
      </c>
      <c r="AC139" s="71" t="s">
        <v>50</v>
      </c>
      <c r="AD139" s="11"/>
      <c r="AE139" s="599">
        <f>AF139+AG139</f>
        <v>0</v>
      </c>
      <c r="AF139" s="524">
        <f>SUM(AF135:AF138)</f>
        <v>0</v>
      </c>
      <c r="AG139" s="525">
        <f>SUM(AG135:AG138)</f>
        <v>0</v>
      </c>
      <c r="AH139" s="616" t="s">
        <v>50</v>
      </c>
      <c r="AI139" s="11"/>
      <c r="AJ139" s="599">
        <f>AK139+AL139</f>
        <v>0</v>
      </c>
      <c r="AK139" s="524">
        <f>SUM(AK135:AK138)</f>
        <v>0</v>
      </c>
      <c r="AL139" s="563">
        <f>SUM(AL135:AL138)</f>
        <v>0</v>
      </c>
      <c r="AM139" s="71" t="s">
        <v>50</v>
      </c>
      <c r="AN139" s="11"/>
      <c r="AO139" s="599">
        <f>AP139+AQ139</f>
        <v>0</v>
      </c>
      <c r="AP139" s="524">
        <f>SUM(AP135:AP138)</f>
        <v>0</v>
      </c>
      <c r="AQ139" s="525">
        <f>SUM(AQ135:AQ138)</f>
        <v>0</v>
      </c>
      <c r="AR139" s="616" t="s">
        <v>50</v>
      </c>
      <c r="AS139" s="11"/>
      <c r="AT139" s="599">
        <f>AU139+AV139</f>
        <v>0</v>
      </c>
      <c r="AU139" s="524">
        <f>SUM(AU135:AU138)</f>
        <v>0</v>
      </c>
      <c r="AV139" s="563">
        <f>SUM(AV135:AV138)</f>
        <v>0</v>
      </c>
      <c r="AW139" s="71" t="s">
        <v>50</v>
      </c>
      <c r="AX139" s="11"/>
      <c r="AY139" s="599">
        <f>AZ139+BA139</f>
        <v>0</v>
      </c>
      <c r="AZ139" s="524">
        <f>SUM(AZ135:AZ138)</f>
        <v>0</v>
      </c>
      <c r="BA139" s="525">
        <f>SUM(BA135:BA138)</f>
        <v>0</v>
      </c>
      <c r="BB139" s="616" t="s">
        <v>50</v>
      </c>
      <c r="BC139" s="11"/>
      <c r="BD139" s="599">
        <f>BE139+BF139</f>
        <v>0</v>
      </c>
      <c r="BE139" s="524">
        <f>SUM(BE135:BE138)</f>
        <v>0</v>
      </c>
      <c r="BF139" s="563">
        <f>SUM(BF135:BF138)</f>
        <v>0</v>
      </c>
      <c r="BG139" s="71" t="s">
        <v>50</v>
      </c>
      <c r="BH139" s="11"/>
      <c r="BI139" s="599">
        <f>BJ139+BK139</f>
        <v>0</v>
      </c>
      <c r="BJ139" s="524">
        <f>SUM(BJ135:BJ138)</f>
        <v>0</v>
      </c>
      <c r="BK139" s="525">
        <f>SUM(BK135:BK138)</f>
        <v>0</v>
      </c>
      <c r="BL139" s="616" t="s">
        <v>50</v>
      </c>
      <c r="BM139" s="11"/>
      <c r="BN139" s="601">
        <f>BO139+BP139</f>
        <v>0</v>
      </c>
      <c r="BO139" s="524">
        <f>SUM(BO135:BO138)</f>
        <v>0</v>
      </c>
      <c r="BP139" s="532">
        <f>SUM(BP135:BP138)</f>
        <v>0</v>
      </c>
      <c r="BQ139" s="71" t="s">
        <v>50</v>
      </c>
      <c r="BR139" s="11"/>
      <c r="BS139" s="601">
        <f>BT139+BU139</f>
        <v>0</v>
      </c>
      <c r="BT139" s="524">
        <f>SUM(BT135:BT138)</f>
        <v>0</v>
      </c>
      <c r="BU139" s="532">
        <f>SUM(BU135:BU138)</f>
        <v>0</v>
      </c>
      <c r="BV139" s="71" t="s">
        <v>50</v>
      </c>
      <c r="BW139" s="11"/>
      <c r="BX139" s="601">
        <f>BY139+BZ139</f>
        <v>0</v>
      </c>
      <c r="BY139" s="524">
        <f>SUM(BY135:BY138)</f>
        <v>0</v>
      </c>
      <c r="BZ139" s="532">
        <f>SUM(BZ135:BZ138)</f>
        <v>0</v>
      </c>
      <c r="CA139" s="476">
        <f>BX139+BS139+BN139+BI139+BD139+AY139+AT139+AO139+AJ139+AE139+Z139+U139+P139+K139+F139</f>
        <v>150</v>
      </c>
      <c r="CB139" s="415">
        <f>SUM(CB135:CB138)</f>
        <v>0</v>
      </c>
      <c r="CC139" s="445">
        <f>SUM(CC135:CC138)</f>
        <v>0</v>
      </c>
    </row>
    <row r="140" spans="1:81" ht="18" customHeight="1" thickBot="1">
      <c r="A140" s="1313"/>
      <c r="B140" s="1290" t="s">
        <v>66</v>
      </c>
      <c r="C140" s="1291"/>
      <c r="D140" s="588" t="s">
        <v>22</v>
      </c>
      <c r="E140" s="589"/>
      <c r="F140" s="600">
        <f>G140</f>
        <v>5168</v>
      </c>
      <c r="G140" s="590">
        <f>G139+G128</f>
        <v>5168</v>
      </c>
      <c r="H140" s="621"/>
      <c r="I140" s="588" t="s">
        <v>22</v>
      </c>
      <c r="J140" s="589"/>
      <c r="K140" s="600">
        <f>L140</f>
        <v>7023</v>
      </c>
      <c r="L140" s="590">
        <f>L139+L128</f>
        <v>7023</v>
      </c>
      <c r="M140" s="591"/>
      <c r="N140" s="641" t="s">
        <v>22</v>
      </c>
      <c r="O140" s="589"/>
      <c r="P140" s="600">
        <f>Q140+R140</f>
        <v>0</v>
      </c>
      <c r="Q140" s="590">
        <f>Q139+Q128</f>
        <v>0</v>
      </c>
      <c r="R140" s="655">
        <f>R139+R128</f>
        <v>0</v>
      </c>
      <c r="S140" s="588" t="s">
        <v>22</v>
      </c>
      <c r="T140" s="589"/>
      <c r="U140" s="600">
        <f>V140+W140</f>
        <v>0</v>
      </c>
      <c r="V140" s="590">
        <f>V139+V128</f>
        <v>0</v>
      </c>
      <c r="W140" s="592">
        <f>W139+W128</f>
        <v>0</v>
      </c>
      <c r="X140" s="641" t="s">
        <v>22</v>
      </c>
      <c r="Y140" s="589"/>
      <c r="Z140" s="600">
        <f>AA140+AB140</f>
        <v>0</v>
      </c>
      <c r="AA140" s="590">
        <f>AA139+AA128</f>
        <v>0</v>
      </c>
      <c r="AB140" s="655">
        <f>AB139+AB128</f>
        <v>0</v>
      </c>
      <c r="AC140" s="588" t="s">
        <v>22</v>
      </c>
      <c r="AD140" s="589"/>
      <c r="AE140" s="600">
        <f>AF140+AG140</f>
        <v>0</v>
      </c>
      <c r="AF140" s="590">
        <f>AF139+AF128</f>
        <v>0</v>
      </c>
      <c r="AG140" s="592">
        <f>AG139+AG128</f>
        <v>0</v>
      </c>
      <c r="AH140" s="641" t="s">
        <v>22</v>
      </c>
      <c r="AI140" s="589"/>
      <c r="AJ140" s="600">
        <f>AK140+AL140</f>
        <v>0</v>
      </c>
      <c r="AK140" s="590">
        <f>AK139+AK128</f>
        <v>0</v>
      </c>
      <c r="AL140" s="655">
        <f>AL139+AL128</f>
        <v>0</v>
      </c>
      <c r="AM140" s="588" t="s">
        <v>22</v>
      </c>
      <c r="AN140" s="589"/>
      <c r="AO140" s="600">
        <f>AP140+AQ140</f>
        <v>0</v>
      </c>
      <c r="AP140" s="590">
        <f>AP139+AP128</f>
        <v>0</v>
      </c>
      <c r="AQ140" s="592">
        <f>AQ139+AQ128</f>
        <v>0</v>
      </c>
      <c r="AR140" s="641" t="s">
        <v>22</v>
      </c>
      <c r="AS140" s="589"/>
      <c r="AT140" s="600">
        <f>AU140+AV140</f>
        <v>0</v>
      </c>
      <c r="AU140" s="590">
        <f>AU139+AU128</f>
        <v>0</v>
      </c>
      <c r="AV140" s="655">
        <f>AV139+AV128</f>
        <v>0</v>
      </c>
      <c r="AW140" s="588" t="s">
        <v>22</v>
      </c>
      <c r="AX140" s="589"/>
      <c r="AY140" s="600">
        <f>AZ140+BA140</f>
        <v>0</v>
      </c>
      <c r="AZ140" s="590">
        <f>AZ139+AZ128</f>
        <v>0</v>
      </c>
      <c r="BA140" s="592">
        <f>BA139+BA128</f>
        <v>0</v>
      </c>
      <c r="BB140" s="641" t="s">
        <v>22</v>
      </c>
      <c r="BC140" s="589"/>
      <c r="BD140" s="600">
        <f>BE140+BF140</f>
        <v>0</v>
      </c>
      <c r="BE140" s="590">
        <f>BE139+BE128</f>
        <v>0</v>
      </c>
      <c r="BF140" s="655">
        <f>BF139+BF128</f>
        <v>0</v>
      </c>
      <c r="BG140" s="588" t="s">
        <v>22</v>
      </c>
      <c r="BH140" s="589"/>
      <c r="BI140" s="600">
        <f>BJ140+BK140</f>
        <v>0</v>
      </c>
      <c r="BJ140" s="590">
        <f>BJ139+BJ128</f>
        <v>0</v>
      </c>
      <c r="BK140" s="592">
        <f>BK139+BK128</f>
        <v>0</v>
      </c>
      <c r="BL140" s="641" t="s">
        <v>22</v>
      </c>
      <c r="BM140" s="589"/>
      <c r="BN140" s="602">
        <f>BO140+BP140</f>
        <v>0</v>
      </c>
      <c r="BO140" s="590">
        <f>BO139+BO128</f>
        <v>0</v>
      </c>
      <c r="BP140" s="593">
        <f>BP139+BP128</f>
        <v>0</v>
      </c>
      <c r="BQ140" s="588" t="s">
        <v>22</v>
      </c>
      <c r="BR140" s="589"/>
      <c r="BS140" s="602">
        <f>BT140+BU140</f>
        <v>0</v>
      </c>
      <c r="BT140" s="590">
        <f>BT139+BT128</f>
        <v>0</v>
      </c>
      <c r="BU140" s="593">
        <f>BU139+BU128</f>
        <v>0</v>
      </c>
      <c r="BV140" s="588" t="s">
        <v>22</v>
      </c>
      <c r="BW140" s="589"/>
      <c r="BX140" s="602">
        <f>BY140+BZ140</f>
        <v>0</v>
      </c>
      <c r="BY140" s="590">
        <f>BY139+BY128</f>
        <v>0</v>
      </c>
      <c r="BZ140" s="593">
        <f>BZ139+BZ128</f>
        <v>0</v>
      </c>
      <c r="CA140" s="594">
        <f>BX140+BS140+BN140+BI140+BD140+AY140+AT140+AO140+AJ140+AE140+Z140+U140+P140+K140+F140</f>
        <v>12191</v>
      </c>
      <c r="CB140" s="595">
        <f>CB139+SUM(CC108:CC126)</f>
        <v>0</v>
      </c>
      <c r="CC140" s="596">
        <f>CC139+CC97+CC105</f>
        <v>0</v>
      </c>
    </row>
    <row r="141" spans="1:81" s="5" customFormat="1" ht="35.4" customHeight="1" thickBot="1">
      <c r="A141" s="723" t="s">
        <v>32</v>
      </c>
      <c r="B141" s="1308">
        <f>職員設定!B47</f>
        <v>4</v>
      </c>
      <c r="C141" s="1309"/>
      <c r="D141" s="683"/>
      <c r="E141" s="684" t="s">
        <v>4</v>
      </c>
      <c r="F141" s="684" t="s">
        <v>33</v>
      </c>
      <c r="G141" s="687" t="s">
        <v>51</v>
      </c>
      <c r="H141" s="724" t="s">
        <v>165</v>
      </c>
      <c r="I141" s="683"/>
      <c r="J141" s="684" t="s">
        <v>4</v>
      </c>
      <c r="K141" s="684" t="s">
        <v>33</v>
      </c>
      <c r="L141" s="687" t="s">
        <v>51</v>
      </c>
      <c r="M141" s="686" t="s">
        <v>165</v>
      </c>
      <c r="N141" s="725"/>
      <c r="O141" s="684" t="s">
        <v>4</v>
      </c>
      <c r="P141" s="684" t="s">
        <v>33</v>
      </c>
      <c r="Q141" s="687" t="s">
        <v>51</v>
      </c>
      <c r="R141" s="726" t="s">
        <v>225</v>
      </c>
      <c r="S141" s="683"/>
      <c r="T141" s="684" t="s">
        <v>4</v>
      </c>
      <c r="U141" s="684" t="s">
        <v>33</v>
      </c>
      <c r="V141" s="687" t="s">
        <v>51</v>
      </c>
      <c r="W141" s="727" t="s">
        <v>225</v>
      </c>
      <c r="X141" s="725"/>
      <c r="Y141" s="684" t="s">
        <v>4</v>
      </c>
      <c r="Z141" s="684" t="s">
        <v>33</v>
      </c>
      <c r="AA141" s="687" t="s">
        <v>51</v>
      </c>
      <c r="AB141" s="726" t="s">
        <v>225</v>
      </c>
      <c r="AC141" s="683"/>
      <c r="AD141" s="684" t="s">
        <v>4</v>
      </c>
      <c r="AE141" s="684" t="s">
        <v>33</v>
      </c>
      <c r="AF141" s="687" t="s">
        <v>51</v>
      </c>
      <c r="AG141" s="727" t="s">
        <v>225</v>
      </c>
      <c r="AH141" s="725"/>
      <c r="AI141" s="684" t="s">
        <v>4</v>
      </c>
      <c r="AJ141" s="684" t="s">
        <v>33</v>
      </c>
      <c r="AK141" s="687" t="s">
        <v>51</v>
      </c>
      <c r="AL141" s="726" t="s">
        <v>225</v>
      </c>
      <c r="AM141" s="683"/>
      <c r="AN141" s="684" t="s">
        <v>4</v>
      </c>
      <c r="AO141" s="684" t="s">
        <v>33</v>
      </c>
      <c r="AP141" s="687" t="s">
        <v>51</v>
      </c>
      <c r="AQ141" s="727" t="s">
        <v>225</v>
      </c>
      <c r="AR141" s="725"/>
      <c r="AS141" s="684" t="s">
        <v>4</v>
      </c>
      <c r="AT141" s="684" t="s">
        <v>33</v>
      </c>
      <c r="AU141" s="687" t="s">
        <v>51</v>
      </c>
      <c r="AV141" s="726" t="s">
        <v>225</v>
      </c>
      <c r="AW141" s="683"/>
      <c r="AX141" s="684" t="s">
        <v>4</v>
      </c>
      <c r="AY141" s="684" t="s">
        <v>33</v>
      </c>
      <c r="AZ141" s="687" t="s">
        <v>51</v>
      </c>
      <c r="BA141" s="727" t="s">
        <v>225</v>
      </c>
      <c r="BB141" s="725"/>
      <c r="BC141" s="684" t="s">
        <v>4</v>
      </c>
      <c r="BD141" s="684" t="s">
        <v>33</v>
      </c>
      <c r="BE141" s="687" t="s">
        <v>51</v>
      </c>
      <c r="BF141" s="726" t="s">
        <v>225</v>
      </c>
      <c r="BG141" s="683"/>
      <c r="BH141" s="684" t="s">
        <v>4</v>
      </c>
      <c r="BI141" s="684" t="s">
        <v>33</v>
      </c>
      <c r="BJ141" s="687" t="s">
        <v>51</v>
      </c>
      <c r="BK141" s="727" t="s">
        <v>225</v>
      </c>
      <c r="BL141" s="725"/>
      <c r="BM141" s="684" t="s">
        <v>4</v>
      </c>
      <c r="BN141" s="684" t="s">
        <v>33</v>
      </c>
      <c r="BO141" s="685" t="s">
        <v>51</v>
      </c>
      <c r="BP141" s="413" t="s">
        <v>225</v>
      </c>
      <c r="BQ141" s="683"/>
      <c r="BR141" s="684" t="s">
        <v>4</v>
      </c>
      <c r="BS141" s="684" t="s">
        <v>33</v>
      </c>
      <c r="BT141" s="685" t="s">
        <v>51</v>
      </c>
      <c r="BU141" s="413" t="s">
        <v>225</v>
      </c>
      <c r="BV141" s="683"/>
      <c r="BW141" s="684" t="s">
        <v>4</v>
      </c>
      <c r="BX141" s="684" t="s">
        <v>33</v>
      </c>
      <c r="BY141" s="685" t="s">
        <v>51</v>
      </c>
      <c r="BZ141" s="413" t="s">
        <v>225</v>
      </c>
      <c r="CA141" s="688" t="s">
        <v>0</v>
      </c>
      <c r="CB141" s="689" t="s">
        <v>157</v>
      </c>
      <c r="CC141" s="728" t="s">
        <v>225</v>
      </c>
    </row>
    <row r="142" spans="1:81" ht="18" customHeight="1">
      <c r="A142" s="1180" t="str">
        <f>職員設定!C47</f>
        <v>NN</v>
      </c>
      <c r="B142" s="1296" t="s">
        <v>109</v>
      </c>
      <c r="C142" s="1140" t="s">
        <v>2</v>
      </c>
      <c r="D142" s="48" t="s">
        <v>110</v>
      </c>
      <c r="E142" s="597">
        <v>73.75</v>
      </c>
      <c r="F142" s="1214">
        <f>職員設定!$D$47</f>
        <v>1</v>
      </c>
      <c r="G142" s="974">
        <f>E145*F142-H142</f>
        <v>14750</v>
      </c>
      <c r="H142" s="1271">
        <v>2950</v>
      </c>
      <c r="I142" s="48" t="s">
        <v>110</v>
      </c>
      <c r="J142" s="597">
        <v>46.783000000000001</v>
      </c>
      <c r="K142" s="1214">
        <f>職員設定!$D$47</f>
        <v>1</v>
      </c>
      <c r="L142" s="974">
        <f>J145*K142-M142</f>
        <v>9353</v>
      </c>
      <c r="M142" s="1096">
        <v>1875</v>
      </c>
      <c r="N142" s="336" t="s">
        <v>110</v>
      </c>
      <c r="O142" s="597">
        <v>25.082999999999998</v>
      </c>
      <c r="P142" s="1214">
        <f>職員設定!$D$47</f>
        <v>1</v>
      </c>
      <c r="Q142" s="974">
        <f>O145*P142-R142</f>
        <v>10717</v>
      </c>
      <c r="R142" s="1203">
        <f>ROUND(O142*P142*職員設定!$AC$47,0)</f>
        <v>1003</v>
      </c>
      <c r="S142" s="48" t="s">
        <v>110</v>
      </c>
      <c r="T142" s="597">
        <v>65.930000000000007</v>
      </c>
      <c r="U142" s="1214">
        <f>職員設定!$D$47</f>
        <v>1</v>
      </c>
      <c r="V142" s="974">
        <f>T145*U142-W142</f>
        <v>13190</v>
      </c>
      <c r="W142" s="993">
        <f>ROUND(T142*U142*職員設定!$AC$47,0)</f>
        <v>2637</v>
      </c>
      <c r="X142" s="336" t="s">
        <v>110</v>
      </c>
      <c r="Y142" s="597">
        <v>70.3</v>
      </c>
      <c r="Z142" s="1214">
        <f>職員設定!$D$47</f>
        <v>1</v>
      </c>
      <c r="AA142" s="974">
        <f>Y145*Z142-AB142</f>
        <v>14060</v>
      </c>
      <c r="AB142" s="1203">
        <f>ROUND(Y142*Z142*職員設定!$AC$47,0)</f>
        <v>2812</v>
      </c>
      <c r="AC142" s="48" t="s">
        <v>110</v>
      </c>
      <c r="AD142" s="597"/>
      <c r="AE142" s="1214">
        <f>職員設定!$D$47</f>
        <v>1</v>
      </c>
      <c r="AF142" s="974">
        <f>AD145*AE142-AG142</f>
        <v>0</v>
      </c>
      <c r="AG142" s="993">
        <f>ROUND(AD142*AE142*職員設定!$AC$47,0)</f>
        <v>0</v>
      </c>
      <c r="AH142" s="336" t="s">
        <v>110</v>
      </c>
      <c r="AI142" s="597"/>
      <c r="AJ142" s="1214">
        <f>職員設定!$D$47</f>
        <v>1</v>
      </c>
      <c r="AK142" s="974">
        <f>AI145*AJ142-AL142</f>
        <v>0</v>
      </c>
      <c r="AL142" s="1203">
        <f>ROUND(AI142*AJ142*職員設定!$AC$47,0)</f>
        <v>0</v>
      </c>
      <c r="AM142" s="48" t="s">
        <v>110</v>
      </c>
      <c r="AN142" s="597"/>
      <c r="AO142" s="1214">
        <f>職員設定!$D$47</f>
        <v>1</v>
      </c>
      <c r="AP142" s="974">
        <f>AN145*AO142-AQ142</f>
        <v>0</v>
      </c>
      <c r="AQ142" s="993">
        <f>ROUND(AN142*AO142*職員設定!$AC$47,0)</f>
        <v>0</v>
      </c>
      <c r="AR142" s="336" t="s">
        <v>110</v>
      </c>
      <c r="AS142" s="597"/>
      <c r="AT142" s="1214">
        <f>職員設定!$D$47</f>
        <v>1</v>
      </c>
      <c r="AU142" s="974">
        <f>AS145*AT142-AV142</f>
        <v>0</v>
      </c>
      <c r="AV142" s="1203">
        <f>ROUND(AS142*AT142*職員設定!$AC$47,0)</f>
        <v>0</v>
      </c>
      <c r="AW142" s="48" t="s">
        <v>110</v>
      </c>
      <c r="AX142" s="597"/>
      <c r="AY142" s="1214">
        <f>職員設定!$D$47</f>
        <v>1</v>
      </c>
      <c r="AZ142" s="974">
        <f>AX145*AY142-BA142</f>
        <v>0</v>
      </c>
      <c r="BA142" s="993">
        <f>ROUND(AX142*AY142*職員設定!$AC$47,0)</f>
        <v>0</v>
      </c>
      <c r="BB142" s="336" t="s">
        <v>110</v>
      </c>
      <c r="BC142" s="597"/>
      <c r="BD142" s="1214">
        <f>職員設定!$D$47</f>
        <v>1</v>
      </c>
      <c r="BE142" s="974">
        <f>BC145*BD142-BF142</f>
        <v>0</v>
      </c>
      <c r="BF142" s="1203">
        <f>ROUND(BC142*BD142*職員設定!$AC$47,0)</f>
        <v>0</v>
      </c>
      <c r="BG142" s="48" t="s">
        <v>110</v>
      </c>
      <c r="BH142" s="597"/>
      <c r="BI142" s="1214">
        <f>職員設定!$D$47</f>
        <v>1</v>
      </c>
      <c r="BJ142" s="974">
        <f>BH145*BI142-BK142</f>
        <v>0</v>
      </c>
      <c r="BK142" s="993">
        <f>ROUND(BH142*BI142*職員設定!$AC$47,0)</f>
        <v>0</v>
      </c>
      <c r="BL142" s="339"/>
      <c r="BM142" s="598"/>
      <c r="BN142" s="1214">
        <f>職員設定!$D$47</f>
        <v>1</v>
      </c>
      <c r="BO142" s="984"/>
      <c r="BP142" s="1259"/>
      <c r="BQ142" s="79"/>
      <c r="BR142" s="598"/>
      <c r="BS142" s="1214">
        <f>職員設定!$D$47</f>
        <v>1</v>
      </c>
      <c r="BT142" s="984"/>
      <c r="BU142" s="1259"/>
      <c r="BV142" s="79"/>
      <c r="BW142" s="598"/>
      <c r="BX142" s="1214">
        <f>職員設定!$D$47</f>
        <v>1</v>
      </c>
      <c r="BY142" s="984"/>
      <c r="BZ142" s="1259"/>
      <c r="CA142" s="1086">
        <f>BJ142+BK142+BE142+BF142+AZ142+BA142+AU142+AV142+AP142+AQ142+AL142+AK142+AG142+AF142+AB142+AA142+W142+V142+R142+Q142+L142+G142</f>
        <v>68522</v>
      </c>
      <c r="CB142" s="1087">
        <f>M142+H142</f>
        <v>4825</v>
      </c>
      <c r="CC142" s="1243">
        <f>BK142+BF142+BA142+AV142+AQ142+AL142+AG142+AB142+W142+R142</f>
        <v>6452</v>
      </c>
    </row>
    <row r="143" spans="1:81" ht="18" customHeight="1">
      <c r="A143" s="1180"/>
      <c r="B143" s="1296"/>
      <c r="C143" s="1140"/>
      <c r="D143" s="48" t="s">
        <v>38</v>
      </c>
      <c r="E143" s="33">
        <v>84075</v>
      </c>
      <c r="F143" s="1214"/>
      <c r="G143" s="974"/>
      <c r="H143" s="1272"/>
      <c r="I143" s="48" t="s">
        <v>38</v>
      </c>
      <c r="J143" s="33">
        <v>53333</v>
      </c>
      <c r="K143" s="1214"/>
      <c r="L143" s="974"/>
      <c r="M143" s="1103"/>
      <c r="N143" s="336" t="s">
        <v>38</v>
      </c>
      <c r="O143" s="33">
        <v>34295</v>
      </c>
      <c r="P143" s="1214"/>
      <c r="Q143" s="974"/>
      <c r="R143" s="1204"/>
      <c r="S143" s="48" t="s">
        <v>38</v>
      </c>
      <c r="T143" s="33">
        <v>75164</v>
      </c>
      <c r="U143" s="1214"/>
      <c r="V143" s="974"/>
      <c r="W143" s="971"/>
      <c r="X143" s="336" t="s">
        <v>38</v>
      </c>
      <c r="Y143" s="33">
        <v>80142</v>
      </c>
      <c r="Z143" s="1214"/>
      <c r="AA143" s="974"/>
      <c r="AB143" s="1204"/>
      <c r="AC143" s="48" t="s">
        <v>38</v>
      </c>
      <c r="AD143" s="33"/>
      <c r="AE143" s="1214"/>
      <c r="AF143" s="974"/>
      <c r="AG143" s="971"/>
      <c r="AH143" s="336" t="s">
        <v>38</v>
      </c>
      <c r="AI143" s="33"/>
      <c r="AJ143" s="1214"/>
      <c r="AK143" s="974"/>
      <c r="AL143" s="1204"/>
      <c r="AM143" s="48" t="s">
        <v>38</v>
      </c>
      <c r="AN143" s="33"/>
      <c r="AO143" s="1214"/>
      <c r="AP143" s="974"/>
      <c r="AQ143" s="971"/>
      <c r="AR143" s="336" t="s">
        <v>38</v>
      </c>
      <c r="AS143" s="33"/>
      <c r="AT143" s="1214"/>
      <c r="AU143" s="974"/>
      <c r="AV143" s="1204"/>
      <c r="AW143" s="48" t="s">
        <v>38</v>
      </c>
      <c r="AX143" s="33"/>
      <c r="AY143" s="1214"/>
      <c r="AZ143" s="974"/>
      <c r="BA143" s="971"/>
      <c r="BB143" s="336" t="s">
        <v>38</v>
      </c>
      <c r="BC143" s="33"/>
      <c r="BD143" s="1214"/>
      <c r="BE143" s="974"/>
      <c r="BF143" s="1204"/>
      <c r="BG143" s="48" t="s">
        <v>38</v>
      </c>
      <c r="BH143" s="33"/>
      <c r="BI143" s="1214"/>
      <c r="BJ143" s="974"/>
      <c r="BK143" s="971"/>
      <c r="BL143" s="658"/>
      <c r="BM143" s="80"/>
      <c r="BN143" s="1214"/>
      <c r="BO143" s="984"/>
      <c r="BP143" s="954"/>
      <c r="BQ143" s="301"/>
      <c r="BR143" s="80"/>
      <c r="BS143" s="1214"/>
      <c r="BT143" s="984"/>
      <c r="BU143" s="954"/>
      <c r="BV143" s="301"/>
      <c r="BW143" s="80"/>
      <c r="BX143" s="1214"/>
      <c r="BY143" s="984"/>
      <c r="BZ143" s="954"/>
      <c r="CA143" s="1080"/>
      <c r="CB143" s="1022"/>
      <c r="CC143" s="1243"/>
    </row>
    <row r="144" spans="1:81" s="3" customFormat="1" ht="18" customHeight="1">
      <c r="A144" s="1180"/>
      <c r="B144" s="1296"/>
      <c r="C144" s="1140"/>
      <c r="D144" s="72" t="s">
        <v>112</v>
      </c>
      <c r="E144" s="28">
        <f>ROUND(E142*職員設定!$E$47,0)</f>
        <v>66375</v>
      </c>
      <c r="F144" s="1214"/>
      <c r="G144" s="974"/>
      <c r="H144" s="1272"/>
      <c r="I144" s="72" t="s">
        <v>112</v>
      </c>
      <c r="J144" s="28">
        <f>ROUND(J142*職員設定!$E$47,0)</f>
        <v>42105</v>
      </c>
      <c r="K144" s="1214"/>
      <c r="L144" s="974"/>
      <c r="M144" s="1103"/>
      <c r="N144" s="624" t="s">
        <v>112</v>
      </c>
      <c r="O144" s="28">
        <f>ROUND(O142*職員設定!$E$47,0)</f>
        <v>22575</v>
      </c>
      <c r="P144" s="1214"/>
      <c r="Q144" s="974"/>
      <c r="R144" s="1204"/>
      <c r="S144" s="72" t="s">
        <v>112</v>
      </c>
      <c r="T144" s="28">
        <f>ROUND(T142*職員設定!$E$47,0)</f>
        <v>59337</v>
      </c>
      <c r="U144" s="1214"/>
      <c r="V144" s="974"/>
      <c r="W144" s="971"/>
      <c r="X144" s="624" t="s">
        <v>112</v>
      </c>
      <c r="Y144" s="28">
        <f>ROUND(Y142*職員設定!$E$47,0)</f>
        <v>63270</v>
      </c>
      <c r="Z144" s="1214"/>
      <c r="AA144" s="974"/>
      <c r="AB144" s="1204"/>
      <c r="AC144" s="72" t="s">
        <v>112</v>
      </c>
      <c r="AD144" s="28">
        <f>ROUND(AD142*職員設定!$E$47,0)</f>
        <v>0</v>
      </c>
      <c r="AE144" s="1214"/>
      <c r="AF144" s="974"/>
      <c r="AG144" s="971"/>
      <c r="AH144" s="624" t="s">
        <v>112</v>
      </c>
      <c r="AI144" s="28">
        <f>ROUND(AI142*職員設定!$E$47,0)</f>
        <v>0</v>
      </c>
      <c r="AJ144" s="1214"/>
      <c r="AK144" s="974"/>
      <c r="AL144" s="1204"/>
      <c r="AM144" s="72" t="s">
        <v>112</v>
      </c>
      <c r="AN144" s="28">
        <f>ROUND(AN142*職員設定!$E$47,0)</f>
        <v>0</v>
      </c>
      <c r="AO144" s="1214"/>
      <c r="AP144" s="974"/>
      <c r="AQ144" s="971"/>
      <c r="AR144" s="624" t="s">
        <v>112</v>
      </c>
      <c r="AS144" s="28">
        <f>ROUND(AS142*職員設定!$E$47,0)</f>
        <v>0</v>
      </c>
      <c r="AT144" s="1214"/>
      <c r="AU144" s="974"/>
      <c r="AV144" s="1204"/>
      <c r="AW144" s="72" t="s">
        <v>112</v>
      </c>
      <c r="AX144" s="28">
        <f>ROUND(AX142*職員設定!$E$47,0)</f>
        <v>0</v>
      </c>
      <c r="AY144" s="1214"/>
      <c r="AZ144" s="974"/>
      <c r="BA144" s="971"/>
      <c r="BB144" s="624" t="s">
        <v>112</v>
      </c>
      <c r="BC144" s="28">
        <f>ROUND(BC142*職員設定!$E$47,0)</f>
        <v>0</v>
      </c>
      <c r="BD144" s="1214"/>
      <c r="BE144" s="974"/>
      <c r="BF144" s="1204"/>
      <c r="BG144" s="72" t="s">
        <v>112</v>
      </c>
      <c r="BH144" s="28">
        <f>ROUND(BH142*職員設定!$E$47,0)</f>
        <v>0</v>
      </c>
      <c r="BI144" s="1214"/>
      <c r="BJ144" s="974"/>
      <c r="BK144" s="971"/>
      <c r="BL144" s="626"/>
      <c r="BM144" s="28"/>
      <c r="BN144" s="1214"/>
      <c r="BO144" s="984"/>
      <c r="BP144" s="954"/>
      <c r="BQ144" s="45"/>
      <c r="BR144" s="28"/>
      <c r="BS144" s="1214"/>
      <c r="BT144" s="984"/>
      <c r="BU144" s="954"/>
      <c r="BV144" s="45"/>
      <c r="BW144" s="28"/>
      <c r="BX144" s="1214"/>
      <c r="BY144" s="984"/>
      <c r="BZ144" s="954"/>
      <c r="CA144" s="1080"/>
      <c r="CB144" s="1022"/>
      <c r="CC144" s="1243"/>
    </row>
    <row r="145" spans="1:81" ht="18.600000000000001" customHeight="1" thickBot="1">
      <c r="A145" s="1180"/>
      <c r="B145" s="1296"/>
      <c r="C145" s="1141"/>
      <c r="D145" s="50" t="s">
        <v>113</v>
      </c>
      <c r="E145" s="18">
        <f>E143-E144</f>
        <v>17700</v>
      </c>
      <c r="F145" s="1214"/>
      <c r="G145" s="975"/>
      <c r="H145" s="1273"/>
      <c r="I145" s="50" t="s">
        <v>113</v>
      </c>
      <c r="J145" s="18">
        <f>J143-J144</f>
        <v>11228</v>
      </c>
      <c r="K145" s="1214"/>
      <c r="L145" s="975"/>
      <c r="M145" s="1104"/>
      <c r="N145" s="625" t="s">
        <v>113</v>
      </c>
      <c r="O145" s="18">
        <f>O143-O144</f>
        <v>11720</v>
      </c>
      <c r="P145" s="1214"/>
      <c r="Q145" s="975"/>
      <c r="R145" s="1205"/>
      <c r="S145" s="50" t="s">
        <v>113</v>
      </c>
      <c r="T145" s="18">
        <f>T143-T144</f>
        <v>15827</v>
      </c>
      <c r="U145" s="1214"/>
      <c r="V145" s="975"/>
      <c r="W145" s="972"/>
      <c r="X145" s="625" t="s">
        <v>113</v>
      </c>
      <c r="Y145" s="18">
        <f>Y143-Y144</f>
        <v>16872</v>
      </c>
      <c r="Z145" s="1214"/>
      <c r="AA145" s="975"/>
      <c r="AB145" s="1205"/>
      <c r="AC145" s="50" t="s">
        <v>113</v>
      </c>
      <c r="AD145" s="18">
        <f>AD143-AD144</f>
        <v>0</v>
      </c>
      <c r="AE145" s="1214"/>
      <c r="AF145" s="975"/>
      <c r="AG145" s="972"/>
      <c r="AH145" s="625" t="s">
        <v>113</v>
      </c>
      <c r="AI145" s="18">
        <f>AI143-AI144</f>
        <v>0</v>
      </c>
      <c r="AJ145" s="1214"/>
      <c r="AK145" s="975"/>
      <c r="AL145" s="1205"/>
      <c r="AM145" s="50" t="s">
        <v>113</v>
      </c>
      <c r="AN145" s="18">
        <f>AN143-AN144</f>
        <v>0</v>
      </c>
      <c r="AO145" s="1214"/>
      <c r="AP145" s="975"/>
      <c r="AQ145" s="972"/>
      <c r="AR145" s="625" t="s">
        <v>113</v>
      </c>
      <c r="AS145" s="18">
        <f>AS143-AS144</f>
        <v>0</v>
      </c>
      <c r="AT145" s="1214"/>
      <c r="AU145" s="975"/>
      <c r="AV145" s="1205"/>
      <c r="AW145" s="50" t="s">
        <v>113</v>
      </c>
      <c r="AX145" s="18">
        <f>AX143-AX144</f>
        <v>0</v>
      </c>
      <c r="AY145" s="1214"/>
      <c r="AZ145" s="975"/>
      <c r="BA145" s="972"/>
      <c r="BB145" s="625" t="s">
        <v>113</v>
      </c>
      <c r="BC145" s="18">
        <f>BC143-BC144</f>
        <v>0</v>
      </c>
      <c r="BD145" s="1214"/>
      <c r="BE145" s="975"/>
      <c r="BF145" s="1205"/>
      <c r="BG145" s="50" t="s">
        <v>113</v>
      </c>
      <c r="BH145" s="18">
        <f>BH143-BH144</f>
        <v>0</v>
      </c>
      <c r="BI145" s="1214"/>
      <c r="BJ145" s="975"/>
      <c r="BK145" s="972"/>
      <c r="BL145" s="659"/>
      <c r="BM145" s="78"/>
      <c r="BN145" s="1214"/>
      <c r="BO145" s="985"/>
      <c r="BP145" s="955"/>
      <c r="BQ145" s="81"/>
      <c r="BR145" s="78"/>
      <c r="BS145" s="1214"/>
      <c r="BT145" s="985"/>
      <c r="BU145" s="955"/>
      <c r="BV145" s="81"/>
      <c r="BW145" s="78"/>
      <c r="BX145" s="1214"/>
      <c r="BY145" s="985"/>
      <c r="BZ145" s="955"/>
      <c r="CA145" s="1081"/>
      <c r="CB145" s="1023"/>
      <c r="CC145" s="1244"/>
    </row>
    <row r="146" spans="1:81" ht="18" customHeight="1">
      <c r="A146" s="1180"/>
      <c r="B146" s="1296"/>
      <c r="C146" s="1293" t="str">
        <f>"時間当たりの手当("&amp;職員設定!$F$43&amp;"等)"</f>
        <v>時間当たりの手当(資格手当等)</v>
      </c>
      <c r="D146" s="75" t="s">
        <v>110</v>
      </c>
      <c r="E146" s="172">
        <f>E142</f>
        <v>73.75</v>
      </c>
      <c r="F146" s="1214"/>
      <c r="G146" s="973">
        <f>E149*F142-H146</f>
        <v>0</v>
      </c>
      <c r="H146" s="1275"/>
      <c r="I146" s="75" t="s">
        <v>110</v>
      </c>
      <c r="J146" s="172">
        <f>J142</f>
        <v>46.783000000000001</v>
      </c>
      <c r="K146" s="1214"/>
      <c r="L146" s="973">
        <f>J149*K142-M146</f>
        <v>0</v>
      </c>
      <c r="M146" s="1095"/>
      <c r="N146" s="338" t="s">
        <v>110</v>
      </c>
      <c r="O146" s="172">
        <f>O142</f>
        <v>25.082999999999998</v>
      </c>
      <c r="P146" s="1214"/>
      <c r="Q146" s="973">
        <f>O149*P142</f>
        <v>0</v>
      </c>
      <c r="R146" s="983"/>
      <c r="S146" s="75" t="s">
        <v>110</v>
      </c>
      <c r="T146" s="172">
        <f>T142</f>
        <v>65.930000000000007</v>
      </c>
      <c r="U146" s="1214"/>
      <c r="V146" s="973">
        <f>T149*U142</f>
        <v>0</v>
      </c>
      <c r="W146" s="960"/>
      <c r="X146" s="338" t="s">
        <v>110</v>
      </c>
      <c r="Y146" s="172">
        <f>Y142</f>
        <v>70.3</v>
      </c>
      <c r="Z146" s="1214"/>
      <c r="AA146" s="973">
        <f>Y149*Z142</f>
        <v>0</v>
      </c>
      <c r="AB146" s="983"/>
      <c r="AC146" s="75" t="s">
        <v>110</v>
      </c>
      <c r="AD146" s="172">
        <f>AD142</f>
        <v>0</v>
      </c>
      <c r="AE146" s="1214"/>
      <c r="AF146" s="973">
        <f>AD149*AE142</f>
        <v>0</v>
      </c>
      <c r="AG146" s="960"/>
      <c r="AH146" s="338" t="s">
        <v>110</v>
      </c>
      <c r="AI146" s="172">
        <f>AI142</f>
        <v>0</v>
      </c>
      <c r="AJ146" s="1214"/>
      <c r="AK146" s="973">
        <f>AI149*AJ142</f>
        <v>0</v>
      </c>
      <c r="AL146" s="983"/>
      <c r="AM146" s="75" t="s">
        <v>110</v>
      </c>
      <c r="AN146" s="172">
        <f>AN142</f>
        <v>0</v>
      </c>
      <c r="AO146" s="1214"/>
      <c r="AP146" s="973">
        <f>AN149*AO142</f>
        <v>0</v>
      </c>
      <c r="AQ146" s="960"/>
      <c r="AR146" s="338" t="s">
        <v>110</v>
      </c>
      <c r="AS146" s="172">
        <f>AS142</f>
        <v>0</v>
      </c>
      <c r="AT146" s="1214"/>
      <c r="AU146" s="973">
        <f>AS149*AT142</f>
        <v>0</v>
      </c>
      <c r="AV146" s="983"/>
      <c r="AW146" s="75" t="s">
        <v>110</v>
      </c>
      <c r="AX146" s="172">
        <f>AX142</f>
        <v>0</v>
      </c>
      <c r="AY146" s="1214"/>
      <c r="AZ146" s="973">
        <f>AX149*AY142</f>
        <v>0</v>
      </c>
      <c r="BA146" s="960"/>
      <c r="BB146" s="338" t="s">
        <v>110</v>
      </c>
      <c r="BC146" s="172">
        <f>BC142</f>
        <v>0</v>
      </c>
      <c r="BD146" s="1214"/>
      <c r="BE146" s="973">
        <f>BC149*BD142</f>
        <v>0</v>
      </c>
      <c r="BF146" s="983"/>
      <c r="BG146" s="75" t="s">
        <v>110</v>
      </c>
      <c r="BH146" s="172">
        <f>BH142</f>
        <v>0</v>
      </c>
      <c r="BI146" s="1214"/>
      <c r="BJ146" s="973">
        <f>BH149*BI142</f>
        <v>0</v>
      </c>
      <c r="BK146" s="960"/>
      <c r="BL146" s="338"/>
      <c r="BM146" s="76"/>
      <c r="BN146" s="1214"/>
      <c r="BO146" s="983"/>
      <c r="BP146" s="960"/>
      <c r="BQ146" s="75"/>
      <c r="BR146" s="76"/>
      <c r="BS146" s="1214"/>
      <c r="BT146" s="983"/>
      <c r="BU146" s="960"/>
      <c r="BV146" s="75"/>
      <c r="BW146" s="76"/>
      <c r="BX146" s="1214"/>
      <c r="BY146" s="983"/>
      <c r="BZ146" s="960"/>
      <c r="CA146" s="1003">
        <f>BJ146+BE146+AZ146+AU146+AP146+AK146+AF146+AA146+V146+Q146+L146+G146</f>
        <v>0</v>
      </c>
      <c r="CB146" s="1019">
        <f>M146+H146</f>
        <v>0</v>
      </c>
      <c r="CC146" s="1245"/>
    </row>
    <row r="147" spans="1:81">
      <c r="A147" s="1180"/>
      <c r="B147" s="1296"/>
      <c r="C147" s="1294"/>
      <c r="D147" s="48" t="s">
        <v>38</v>
      </c>
      <c r="E147" s="33"/>
      <c r="F147" s="1214"/>
      <c r="G147" s="1066"/>
      <c r="H147" s="1272"/>
      <c r="I147" s="48" t="s">
        <v>38</v>
      </c>
      <c r="J147" s="33"/>
      <c r="K147" s="1214"/>
      <c r="L147" s="1066"/>
      <c r="M147" s="1103"/>
      <c r="N147" s="336" t="s">
        <v>38</v>
      </c>
      <c r="O147" s="33"/>
      <c r="P147" s="1214"/>
      <c r="Q147" s="1066"/>
      <c r="R147" s="1206"/>
      <c r="S147" s="48" t="s">
        <v>38</v>
      </c>
      <c r="T147" s="33"/>
      <c r="U147" s="1214"/>
      <c r="V147" s="1066"/>
      <c r="W147" s="954"/>
      <c r="X147" s="336" t="s">
        <v>38</v>
      </c>
      <c r="Y147" s="33"/>
      <c r="Z147" s="1214"/>
      <c r="AA147" s="1066"/>
      <c r="AB147" s="1206"/>
      <c r="AC147" s="48" t="s">
        <v>38</v>
      </c>
      <c r="AD147" s="33"/>
      <c r="AE147" s="1214"/>
      <c r="AF147" s="1066"/>
      <c r="AG147" s="954"/>
      <c r="AH147" s="336" t="s">
        <v>38</v>
      </c>
      <c r="AI147" s="33"/>
      <c r="AJ147" s="1214"/>
      <c r="AK147" s="1066"/>
      <c r="AL147" s="1206"/>
      <c r="AM147" s="48" t="s">
        <v>38</v>
      </c>
      <c r="AN147" s="33"/>
      <c r="AO147" s="1214"/>
      <c r="AP147" s="1066"/>
      <c r="AQ147" s="954"/>
      <c r="AR147" s="336" t="s">
        <v>38</v>
      </c>
      <c r="AS147" s="33"/>
      <c r="AT147" s="1214"/>
      <c r="AU147" s="1066"/>
      <c r="AV147" s="1206"/>
      <c r="AW147" s="48" t="s">
        <v>38</v>
      </c>
      <c r="AX147" s="33"/>
      <c r="AY147" s="1214"/>
      <c r="AZ147" s="1066"/>
      <c r="BA147" s="954"/>
      <c r="BB147" s="336" t="s">
        <v>38</v>
      </c>
      <c r="BC147" s="33"/>
      <c r="BD147" s="1214"/>
      <c r="BE147" s="1066"/>
      <c r="BF147" s="1206"/>
      <c r="BG147" s="48" t="s">
        <v>38</v>
      </c>
      <c r="BH147" s="33"/>
      <c r="BI147" s="1214"/>
      <c r="BJ147" s="1066"/>
      <c r="BK147" s="954"/>
      <c r="BL147" s="339"/>
      <c r="BM147" s="80"/>
      <c r="BN147" s="1214"/>
      <c r="BO147" s="977"/>
      <c r="BP147" s="954"/>
      <c r="BQ147" s="79"/>
      <c r="BR147" s="80"/>
      <c r="BS147" s="1214"/>
      <c r="BT147" s="977"/>
      <c r="BU147" s="954"/>
      <c r="BV147" s="79"/>
      <c r="BW147" s="80"/>
      <c r="BX147" s="1214"/>
      <c r="BY147" s="977"/>
      <c r="BZ147" s="954"/>
      <c r="CA147" s="1080"/>
      <c r="CB147" s="1022"/>
      <c r="CC147" s="1246"/>
    </row>
    <row r="148" spans="1:81">
      <c r="A148" s="1180"/>
      <c r="B148" s="1296"/>
      <c r="C148" s="1294"/>
      <c r="D148" s="72" t="s">
        <v>44</v>
      </c>
      <c r="E148" s="28">
        <f>E142*(職員設定!$F$47+職員設定!$G$47+職員設定!$H$47+職員設定!$I$47)</f>
        <v>0</v>
      </c>
      <c r="F148" s="1214"/>
      <c r="G148" s="1066"/>
      <c r="H148" s="1272"/>
      <c r="I148" s="72" t="s">
        <v>44</v>
      </c>
      <c r="J148" s="28">
        <f>J142*(職員設定!$F$47+職員設定!$G$47+職員設定!$H$47+職員設定!$I$47)</f>
        <v>0</v>
      </c>
      <c r="K148" s="1214"/>
      <c r="L148" s="1066"/>
      <c r="M148" s="1103"/>
      <c r="N148" s="624" t="s">
        <v>44</v>
      </c>
      <c r="O148" s="28">
        <f>O142*(職員設定!$F$47+職員設定!$G$47+職員設定!$H$47+職員設定!$I$47)</f>
        <v>0</v>
      </c>
      <c r="P148" s="1214"/>
      <c r="Q148" s="1066"/>
      <c r="R148" s="1206"/>
      <c r="S148" s="72" t="s">
        <v>44</v>
      </c>
      <c r="T148" s="28">
        <f>T142*(職員設定!$F$47+職員設定!$G$47+職員設定!$H$47+職員設定!$I$47)</f>
        <v>0</v>
      </c>
      <c r="U148" s="1214"/>
      <c r="V148" s="1066"/>
      <c r="W148" s="954"/>
      <c r="X148" s="624" t="s">
        <v>44</v>
      </c>
      <c r="Y148" s="28">
        <f>Y142*(職員設定!$F$47+職員設定!$G$47+職員設定!$H$47+職員設定!$I$47)</f>
        <v>0</v>
      </c>
      <c r="Z148" s="1214"/>
      <c r="AA148" s="1066"/>
      <c r="AB148" s="1206"/>
      <c r="AC148" s="72" t="s">
        <v>44</v>
      </c>
      <c r="AD148" s="28">
        <f>AD142*(職員設定!$F$47+職員設定!$G$47+職員設定!$H$47+職員設定!$I$47)</f>
        <v>0</v>
      </c>
      <c r="AE148" s="1214"/>
      <c r="AF148" s="1066"/>
      <c r="AG148" s="954"/>
      <c r="AH148" s="624" t="s">
        <v>44</v>
      </c>
      <c r="AI148" s="28">
        <f>AI142*(職員設定!$F$47+職員設定!$G$47+職員設定!$H$47+職員設定!$I$47)</f>
        <v>0</v>
      </c>
      <c r="AJ148" s="1214"/>
      <c r="AK148" s="1066"/>
      <c r="AL148" s="1206"/>
      <c r="AM148" s="72" t="s">
        <v>44</v>
      </c>
      <c r="AN148" s="28">
        <f>AN142*(職員設定!$F$47+職員設定!$G$47+職員設定!$H$47+職員設定!$I$47)</f>
        <v>0</v>
      </c>
      <c r="AO148" s="1214"/>
      <c r="AP148" s="1066"/>
      <c r="AQ148" s="954"/>
      <c r="AR148" s="624" t="s">
        <v>44</v>
      </c>
      <c r="AS148" s="28">
        <f>AS142*(職員設定!$F$47+職員設定!$G$47+職員設定!$H$47+職員設定!$I$47)</f>
        <v>0</v>
      </c>
      <c r="AT148" s="1214"/>
      <c r="AU148" s="1066"/>
      <c r="AV148" s="1206"/>
      <c r="AW148" s="72" t="s">
        <v>44</v>
      </c>
      <c r="AX148" s="28">
        <f>AX142*(職員設定!$F$47+職員設定!$G$47+職員設定!$H$47+職員設定!$I$47)</f>
        <v>0</v>
      </c>
      <c r="AY148" s="1214"/>
      <c r="AZ148" s="1066"/>
      <c r="BA148" s="954"/>
      <c r="BB148" s="624" t="s">
        <v>44</v>
      </c>
      <c r="BC148" s="28">
        <f>BC142*(職員設定!$F$47+職員設定!$G$47+職員設定!$H$47+職員設定!$I$47)</f>
        <v>0</v>
      </c>
      <c r="BD148" s="1214"/>
      <c r="BE148" s="1066"/>
      <c r="BF148" s="1206"/>
      <c r="BG148" s="72" t="s">
        <v>44</v>
      </c>
      <c r="BH148" s="28">
        <f>BH142*(職員設定!$F$47+職員設定!$G$47+職員設定!$H$47+職員設定!$I$47)</f>
        <v>0</v>
      </c>
      <c r="BI148" s="1214"/>
      <c r="BJ148" s="1066"/>
      <c r="BK148" s="954"/>
      <c r="BL148" s="624"/>
      <c r="BM148" s="28"/>
      <c r="BN148" s="1214"/>
      <c r="BO148" s="977"/>
      <c r="BP148" s="954"/>
      <c r="BQ148" s="72"/>
      <c r="BR148" s="28"/>
      <c r="BS148" s="1214"/>
      <c r="BT148" s="977"/>
      <c r="BU148" s="954"/>
      <c r="BV148" s="72"/>
      <c r="BW148" s="28"/>
      <c r="BX148" s="1214"/>
      <c r="BY148" s="977"/>
      <c r="BZ148" s="954"/>
      <c r="CA148" s="1080"/>
      <c r="CB148" s="1022"/>
      <c r="CC148" s="1246"/>
    </row>
    <row r="149" spans="1:81" ht="18" customHeight="1" thickBot="1">
      <c r="A149" s="1180"/>
      <c r="B149" s="1296"/>
      <c r="C149" s="1295"/>
      <c r="D149" s="50" t="s">
        <v>88</v>
      </c>
      <c r="E149" s="18">
        <f>E147-E148</f>
        <v>0</v>
      </c>
      <c r="F149" s="1214"/>
      <c r="G149" s="1067"/>
      <c r="H149" s="1273"/>
      <c r="I149" s="50" t="s">
        <v>88</v>
      </c>
      <c r="J149" s="18">
        <f>J147-J148</f>
        <v>0</v>
      </c>
      <c r="K149" s="1214"/>
      <c r="L149" s="1067"/>
      <c r="M149" s="1104"/>
      <c r="N149" s="625" t="s">
        <v>88</v>
      </c>
      <c r="O149" s="18">
        <f>O147-O148</f>
        <v>0</v>
      </c>
      <c r="P149" s="1214"/>
      <c r="Q149" s="1067"/>
      <c r="R149" s="1207"/>
      <c r="S149" s="50" t="s">
        <v>88</v>
      </c>
      <c r="T149" s="18">
        <f>T147-T148</f>
        <v>0</v>
      </c>
      <c r="U149" s="1214"/>
      <c r="V149" s="1067"/>
      <c r="W149" s="955"/>
      <c r="X149" s="625" t="s">
        <v>88</v>
      </c>
      <c r="Y149" s="18">
        <f>Y147-Y148</f>
        <v>0</v>
      </c>
      <c r="Z149" s="1214"/>
      <c r="AA149" s="1067"/>
      <c r="AB149" s="1207"/>
      <c r="AC149" s="50" t="s">
        <v>88</v>
      </c>
      <c r="AD149" s="18">
        <f>AD147-AD148</f>
        <v>0</v>
      </c>
      <c r="AE149" s="1214"/>
      <c r="AF149" s="1067"/>
      <c r="AG149" s="955"/>
      <c r="AH149" s="625" t="s">
        <v>88</v>
      </c>
      <c r="AI149" s="18">
        <f>AI147-AI148</f>
        <v>0</v>
      </c>
      <c r="AJ149" s="1214"/>
      <c r="AK149" s="1067"/>
      <c r="AL149" s="1207"/>
      <c r="AM149" s="50" t="s">
        <v>88</v>
      </c>
      <c r="AN149" s="18">
        <f>AN147-AN148</f>
        <v>0</v>
      </c>
      <c r="AO149" s="1214"/>
      <c r="AP149" s="1067"/>
      <c r="AQ149" s="955"/>
      <c r="AR149" s="625" t="s">
        <v>88</v>
      </c>
      <c r="AS149" s="18">
        <f>AS147-AS148</f>
        <v>0</v>
      </c>
      <c r="AT149" s="1214"/>
      <c r="AU149" s="1067"/>
      <c r="AV149" s="1207"/>
      <c r="AW149" s="50" t="s">
        <v>88</v>
      </c>
      <c r="AX149" s="18">
        <f>AX147-AX148</f>
        <v>0</v>
      </c>
      <c r="AY149" s="1214"/>
      <c r="AZ149" s="1067"/>
      <c r="BA149" s="955"/>
      <c r="BB149" s="625" t="s">
        <v>88</v>
      </c>
      <c r="BC149" s="18">
        <f>BC147-BC148</f>
        <v>0</v>
      </c>
      <c r="BD149" s="1214"/>
      <c r="BE149" s="1067"/>
      <c r="BF149" s="1207"/>
      <c r="BG149" s="50" t="s">
        <v>88</v>
      </c>
      <c r="BH149" s="18">
        <f>BH147-BH148</f>
        <v>0</v>
      </c>
      <c r="BI149" s="1214"/>
      <c r="BJ149" s="1067"/>
      <c r="BK149" s="955"/>
      <c r="BL149" s="659"/>
      <c r="BM149" s="78"/>
      <c r="BN149" s="1214"/>
      <c r="BO149" s="978"/>
      <c r="BP149" s="955"/>
      <c r="BQ149" s="81"/>
      <c r="BR149" s="78"/>
      <c r="BS149" s="1214"/>
      <c r="BT149" s="978"/>
      <c r="BU149" s="955"/>
      <c r="BV149" s="81"/>
      <c r="BW149" s="78"/>
      <c r="BX149" s="1214"/>
      <c r="BY149" s="978"/>
      <c r="BZ149" s="955"/>
      <c r="CA149" s="1081"/>
      <c r="CB149" s="1023"/>
      <c r="CC149" s="1247"/>
    </row>
    <row r="150" spans="1:81" ht="18" customHeight="1">
      <c r="A150" s="1180"/>
      <c r="B150" s="1296"/>
      <c r="C150" s="1293" t="str">
        <f>"定額手当("&amp;職員設定!$J$43&amp;"等)"</f>
        <v>定額手当(等)</v>
      </c>
      <c r="D150" s="48" t="s">
        <v>38</v>
      </c>
      <c r="E150" s="33"/>
      <c r="F150" s="1214"/>
      <c r="G150" s="1215">
        <f>E152*F142-H150</f>
        <v>0</v>
      </c>
      <c r="H150" s="1274"/>
      <c r="I150" s="48" t="s">
        <v>38</v>
      </c>
      <c r="J150" s="33"/>
      <c r="K150" s="1214"/>
      <c r="L150" s="1215">
        <f>J152*K142-M150</f>
        <v>0</v>
      </c>
      <c r="M150" s="1307"/>
      <c r="N150" s="336" t="s">
        <v>38</v>
      </c>
      <c r="O150" s="33"/>
      <c r="P150" s="1214"/>
      <c r="Q150" s="1215">
        <f>O152*P142-R150</f>
        <v>0</v>
      </c>
      <c r="R150" s="1208">
        <f>ROUND(IF(O142="",0,$M$150),0)</f>
        <v>0</v>
      </c>
      <c r="S150" s="48" t="s">
        <v>38</v>
      </c>
      <c r="T150" s="33"/>
      <c r="U150" s="1214"/>
      <c r="V150" s="1215">
        <f>T152*U142-W150</f>
        <v>0</v>
      </c>
      <c r="W150" s="1201">
        <f>ROUND(IF(T142="",0,$M$150),0)</f>
        <v>0</v>
      </c>
      <c r="X150" s="336" t="s">
        <v>38</v>
      </c>
      <c r="Y150" s="33"/>
      <c r="Z150" s="1214"/>
      <c r="AA150" s="1215">
        <f>Y152*Z142-AB150</f>
        <v>0</v>
      </c>
      <c r="AB150" s="1208">
        <f>ROUND(IF(Y142="",0,$M$150),0)</f>
        <v>0</v>
      </c>
      <c r="AC150" s="48" t="s">
        <v>38</v>
      </c>
      <c r="AD150" s="33"/>
      <c r="AE150" s="1214"/>
      <c r="AF150" s="1215">
        <f>AD152*AE142-AG150</f>
        <v>0</v>
      </c>
      <c r="AG150" s="1201">
        <f>ROUND(IF(AD142="",0,$M$150),0)</f>
        <v>0</v>
      </c>
      <c r="AH150" s="336" t="s">
        <v>38</v>
      </c>
      <c r="AI150" s="33"/>
      <c r="AJ150" s="1214"/>
      <c r="AK150" s="1215">
        <f>AI152*AJ142-AL150</f>
        <v>0</v>
      </c>
      <c r="AL150" s="1208">
        <f>ROUND(IF(AI142="",0,$M$150),0)</f>
        <v>0</v>
      </c>
      <c r="AM150" s="48" t="s">
        <v>38</v>
      </c>
      <c r="AN150" s="33"/>
      <c r="AO150" s="1214"/>
      <c r="AP150" s="1215">
        <f>AN152*AO142-AQ150</f>
        <v>0</v>
      </c>
      <c r="AQ150" s="1201">
        <f>ROUND(IF(AN142="",0,$M$150),0)</f>
        <v>0</v>
      </c>
      <c r="AR150" s="336" t="s">
        <v>38</v>
      </c>
      <c r="AS150" s="33"/>
      <c r="AT150" s="1214"/>
      <c r="AU150" s="1215">
        <f>AS152*AT142-AV150</f>
        <v>0</v>
      </c>
      <c r="AV150" s="1208">
        <f>ROUND(IF(AS142="",0,$M$150),0)</f>
        <v>0</v>
      </c>
      <c r="AW150" s="48" t="s">
        <v>38</v>
      </c>
      <c r="AX150" s="33"/>
      <c r="AY150" s="1214"/>
      <c r="AZ150" s="1215">
        <f>AX152*AY142-BA150</f>
        <v>0</v>
      </c>
      <c r="BA150" s="1201">
        <f>ROUND(IF(AX142="",0,$M$150),0)</f>
        <v>0</v>
      </c>
      <c r="BB150" s="336" t="s">
        <v>38</v>
      </c>
      <c r="BC150" s="33"/>
      <c r="BD150" s="1214"/>
      <c r="BE150" s="1215">
        <f>BC152*BD142-BF150</f>
        <v>0</v>
      </c>
      <c r="BF150" s="1208">
        <f>ROUND(IF(BC142="",0,$M$150),0)</f>
        <v>0</v>
      </c>
      <c r="BG150" s="48" t="s">
        <v>38</v>
      </c>
      <c r="BH150" s="33"/>
      <c r="BI150" s="1214"/>
      <c r="BJ150" s="1215">
        <f>BH152*BI142-BK150</f>
        <v>0</v>
      </c>
      <c r="BK150" s="1201">
        <f>ROUND(IF(BH142="",0,$M$150),0)</f>
        <v>0</v>
      </c>
      <c r="BL150" s="660"/>
      <c r="BM150" s="613"/>
      <c r="BN150" s="1260"/>
      <c r="BO150" s="1254"/>
      <c r="BP150" s="1258"/>
      <c r="BQ150" s="180"/>
      <c r="BR150" s="613"/>
      <c r="BS150" s="1260"/>
      <c r="BT150" s="1254"/>
      <c r="BU150" s="1258"/>
      <c r="BV150" s="180"/>
      <c r="BW150" s="613"/>
      <c r="BX150" s="1260"/>
      <c r="BY150" s="1254"/>
      <c r="BZ150" s="1258"/>
      <c r="CA150" s="1279">
        <f>BJ150+BK150+BE150+BF150+AZ150+BA150+AU150+AV150+AP150+AQ150+AL150+AK150+AG150+AF150+AB150+AA150+W150+V150+R150+Q150+L150+G150</f>
        <v>0</v>
      </c>
      <c r="CB150" s="1233">
        <f>H150+M150</f>
        <v>0</v>
      </c>
      <c r="CC150" s="1248">
        <f>BK150+BF150+BA150+AV150+AQ150+AL150+AG150+AB150+W150+R150</f>
        <v>0</v>
      </c>
    </row>
    <row r="151" spans="1:81" ht="18" customHeight="1">
      <c r="A151" s="1180"/>
      <c r="B151" s="1296"/>
      <c r="C151" s="1294"/>
      <c r="D151" s="45" t="s">
        <v>71</v>
      </c>
      <c r="E151" s="150">
        <f>IF(E142&lt;&gt;"",職員設定!$J$47+職員設定!$K$47,"0")</f>
        <v>0</v>
      </c>
      <c r="F151" s="1214"/>
      <c r="G151" s="1216"/>
      <c r="H151" s="1272"/>
      <c r="I151" s="45" t="s">
        <v>71</v>
      </c>
      <c r="J151" s="150">
        <f>IF(J142&lt;&gt;"",職員設定!$J$47+職員設定!$K$47,"0")</f>
        <v>0</v>
      </c>
      <c r="K151" s="1214"/>
      <c r="L151" s="1216"/>
      <c r="M151" s="1103"/>
      <c r="N151" s="626" t="s">
        <v>71</v>
      </c>
      <c r="O151" s="150">
        <f>IF(O142&lt;&gt;"",職員設定!$J$47+職員設定!$K$47,"0")</f>
        <v>0</v>
      </c>
      <c r="P151" s="1214"/>
      <c r="Q151" s="1216"/>
      <c r="R151" s="1204"/>
      <c r="S151" s="45" t="s">
        <v>71</v>
      </c>
      <c r="T151" s="150">
        <f>IF(T142&lt;&gt;"",職員設定!$J$47+職員設定!$K$47,"0")</f>
        <v>0</v>
      </c>
      <c r="U151" s="1214"/>
      <c r="V151" s="1216"/>
      <c r="W151" s="971"/>
      <c r="X151" s="626" t="s">
        <v>71</v>
      </c>
      <c r="Y151" s="150">
        <f>IF(Y142&lt;&gt;"",職員設定!$J$47+職員設定!$K$47,"0")</f>
        <v>0</v>
      </c>
      <c r="Z151" s="1214"/>
      <c r="AA151" s="1216"/>
      <c r="AB151" s="1204"/>
      <c r="AC151" s="45" t="s">
        <v>71</v>
      </c>
      <c r="AD151" s="150" t="str">
        <f>IF(AD142&lt;&gt;"",職員設定!$J$47+職員設定!$K$47,"0")</f>
        <v>0</v>
      </c>
      <c r="AE151" s="1214"/>
      <c r="AF151" s="1216"/>
      <c r="AG151" s="971"/>
      <c r="AH151" s="626" t="s">
        <v>71</v>
      </c>
      <c r="AI151" s="150" t="str">
        <f>IF(AI142&lt;&gt;"",職員設定!$J$47+職員設定!$K$47,"0")</f>
        <v>0</v>
      </c>
      <c r="AJ151" s="1214"/>
      <c r="AK151" s="1216"/>
      <c r="AL151" s="1204"/>
      <c r="AM151" s="45" t="s">
        <v>71</v>
      </c>
      <c r="AN151" s="150" t="str">
        <f>IF(AN142&lt;&gt;"",職員設定!$J$47+職員設定!$K$47,"0")</f>
        <v>0</v>
      </c>
      <c r="AO151" s="1214"/>
      <c r="AP151" s="1216"/>
      <c r="AQ151" s="971"/>
      <c r="AR151" s="626" t="s">
        <v>71</v>
      </c>
      <c r="AS151" s="150" t="str">
        <f>IF(AS142&lt;&gt;"",職員設定!$J$47+職員設定!$K$47,"0")</f>
        <v>0</v>
      </c>
      <c r="AT151" s="1214"/>
      <c r="AU151" s="1216"/>
      <c r="AV151" s="1204"/>
      <c r="AW151" s="45" t="s">
        <v>71</v>
      </c>
      <c r="AX151" s="150" t="str">
        <f>IF(AX142&lt;&gt;"",職員設定!$J$47+職員設定!$K$47,"0")</f>
        <v>0</v>
      </c>
      <c r="AY151" s="1214"/>
      <c r="AZ151" s="1216"/>
      <c r="BA151" s="971"/>
      <c r="BB151" s="626" t="s">
        <v>71</v>
      </c>
      <c r="BC151" s="150" t="str">
        <f>IF(BC142&lt;&gt;"",職員設定!$J$47+職員設定!$K$47,"0")</f>
        <v>0</v>
      </c>
      <c r="BD151" s="1214"/>
      <c r="BE151" s="1216"/>
      <c r="BF151" s="1204"/>
      <c r="BG151" s="45" t="s">
        <v>71</v>
      </c>
      <c r="BH151" s="150" t="str">
        <f>IF(BH142&lt;&gt;"",職員設定!$J$47+職員設定!$K$47,"0")</f>
        <v>0</v>
      </c>
      <c r="BI151" s="1214"/>
      <c r="BJ151" s="1216"/>
      <c r="BK151" s="971"/>
      <c r="BL151" s="624"/>
      <c r="BM151" s="9"/>
      <c r="BN151" s="1260"/>
      <c r="BO151" s="1206"/>
      <c r="BP151" s="954"/>
      <c r="BQ151" s="72"/>
      <c r="BR151" s="9"/>
      <c r="BS151" s="1260"/>
      <c r="BT151" s="1206"/>
      <c r="BU151" s="954"/>
      <c r="BV151" s="72"/>
      <c r="BW151" s="9"/>
      <c r="BX151" s="1260"/>
      <c r="BY151" s="1206"/>
      <c r="BZ151" s="954"/>
      <c r="CA151" s="1280"/>
      <c r="CB151" s="1022"/>
      <c r="CC151" s="1243"/>
    </row>
    <row r="152" spans="1:81" ht="18" customHeight="1" thickBot="1">
      <c r="A152" s="1180"/>
      <c r="B152" s="1297"/>
      <c r="C152" s="1303"/>
      <c r="D152" s="46" t="s">
        <v>51</v>
      </c>
      <c r="E152" s="18">
        <f>E150-E151</f>
        <v>0</v>
      </c>
      <c r="F152" s="1214"/>
      <c r="G152" s="1217"/>
      <c r="H152" s="1273"/>
      <c r="I152" s="46" t="s">
        <v>51</v>
      </c>
      <c r="J152" s="18">
        <f>J150-J151</f>
        <v>0</v>
      </c>
      <c r="K152" s="1214"/>
      <c r="L152" s="1217"/>
      <c r="M152" s="1104"/>
      <c r="N152" s="627" t="s">
        <v>51</v>
      </c>
      <c r="O152" s="18">
        <f>O150-O151</f>
        <v>0</v>
      </c>
      <c r="P152" s="1214"/>
      <c r="Q152" s="1217"/>
      <c r="R152" s="1205"/>
      <c r="S152" s="46" t="s">
        <v>51</v>
      </c>
      <c r="T152" s="18">
        <f>T150-T151</f>
        <v>0</v>
      </c>
      <c r="U152" s="1214"/>
      <c r="V152" s="1217"/>
      <c r="W152" s="972"/>
      <c r="X152" s="627" t="s">
        <v>51</v>
      </c>
      <c r="Y152" s="18">
        <f>Y150-Y151</f>
        <v>0</v>
      </c>
      <c r="Z152" s="1214"/>
      <c r="AA152" s="1217"/>
      <c r="AB152" s="1205"/>
      <c r="AC152" s="46" t="s">
        <v>51</v>
      </c>
      <c r="AD152" s="18">
        <f>AD150-AD151</f>
        <v>0</v>
      </c>
      <c r="AE152" s="1214"/>
      <c r="AF152" s="1217"/>
      <c r="AG152" s="972"/>
      <c r="AH152" s="627" t="s">
        <v>51</v>
      </c>
      <c r="AI152" s="18">
        <f>AI150-AI151</f>
        <v>0</v>
      </c>
      <c r="AJ152" s="1214"/>
      <c r="AK152" s="1217"/>
      <c r="AL152" s="1205"/>
      <c r="AM152" s="46" t="s">
        <v>51</v>
      </c>
      <c r="AN152" s="18">
        <f>AN150-AN151</f>
        <v>0</v>
      </c>
      <c r="AO152" s="1214"/>
      <c r="AP152" s="1217"/>
      <c r="AQ152" s="972"/>
      <c r="AR152" s="627" t="s">
        <v>51</v>
      </c>
      <c r="AS152" s="18">
        <f>AS150-AS151</f>
        <v>0</v>
      </c>
      <c r="AT152" s="1214"/>
      <c r="AU152" s="1217"/>
      <c r="AV152" s="1205"/>
      <c r="AW152" s="46" t="s">
        <v>51</v>
      </c>
      <c r="AX152" s="18">
        <f>AX150-AX151</f>
        <v>0</v>
      </c>
      <c r="AY152" s="1214"/>
      <c r="AZ152" s="1217"/>
      <c r="BA152" s="972"/>
      <c r="BB152" s="627" t="s">
        <v>51</v>
      </c>
      <c r="BC152" s="18">
        <f>BC150-BC151</f>
        <v>0</v>
      </c>
      <c r="BD152" s="1214"/>
      <c r="BE152" s="1217"/>
      <c r="BF152" s="1205"/>
      <c r="BG152" s="46" t="s">
        <v>51</v>
      </c>
      <c r="BH152" s="18">
        <f>BH150-BH151</f>
        <v>0</v>
      </c>
      <c r="BI152" s="1214"/>
      <c r="BJ152" s="1217"/>
      <c r="BK152" s="972"/>
      <c r="BL152" s="659"/>
      <c r="BM152" s="614"/>
      <c r="BN152" s="1260"/>
      <c r="BO152" s="1207"/>
      <c r="BP152" s="955"/>
      <c r="BQ152" s="81"/>
      <c r="BR152" s="614"/>
      <c r="BS152" s="1260"/>
      <c r="BT152" s="1207"/>
      <c r="BU152" s="955"/>
      <c r="BV152" s="81"/>
      <c r="BW152" s="614"/>
      <c r="BX152" s="1260"/>
      <c r="BY152" s="1207"/>
      <c r="BZ152" s="955"/>
      <c r="CA152" s="1281"/>
      <c r="CB152" s="1023"/>
      <c r="CC152" s="1244"/>
    </row>
    <row r="153" spans="1:81" ht="18" customHeight="1">
      <c r="A153" s="1180"/>
      <c r="B153" s="1142" t="s">
        <v>108</v>
      </c>
      <c r="C153" s="1287" t="s">
        <v>226</v>
      </c>
      <c r="D153" s="48" t="s">
        <v>38</v>
      </c>
      <c r="E153" s="33"/>
      <c r="F153" s="1214"/>
      <c r="G153" s="1215">
        <f>E155*F142-H153</f>
        <v>0</v>
      </c>
      <c r="H153" s="1274"/>
      <c r="I153" s="48" t="s">
        <v>38</v>
      </c>
      <c r="J153" s="33"/>
      <c r="K153" s="1214"/>
      <c r="L153" s="1215">
        <f>J155*K142-M153</f>
        <v>0</v>
      </c>
      <c r="M153" s="1307"/>
      <c r="N153" s="336" t="s">
        <v>38</v>
      </c>
      <c r="O153" s="33"/>
      <c r="P153" s="1214"/>
      <c r="Q153" s="1066">
        <f>O155*P142-R153</f>
        <v>0</v>
      </c>
      <c r="R153" s="1209"/>
      <c r="S153" s="48" t="s">
        <v>38</v>
      </c>
      <c r="T153" s="33"/>
      <c r="U153" s="1214"/>
      <c r="V153" s="1066">
        <f>T155*U142-W153</f>
        <v>0</v>
      </c>
      <c r="W153" s="1202"/>
      <c r="X153" s="336" t="s">
        <v>38</v>
      </c>
      <c r="Y153" s="33"/>
      <c r="Z153" s="1214"/>
      <c r="AA153" s="1066">
        <f>Y155*Z142-AB153</f>
        <v>0</v>
      </c>
      <c r="AB153" s="1209"/>
      <c r="AC153" s="48" t="s">
        <v>38</v>
      </c>
      <c r="AD153" s="33"/>
      <c r="AE153" s="1214"/>
      <c r="AF153" s="1066">
        <f>AD155*AE142-AG153</f>
        <v>0</v>
      </c>
      <c r="AG153" s="1202"/>
      <c r="AH153" s="336" t="s">
        <v>38</v>
      </c>
      <c r="AI153" s="33"/>
      <c r="AJ153" s="1214"/>
      <c r="AK153" s="1066">
        <f>AI155*AJ142-AL153</f>
        <v>0</v>
      </c>
      <c r="AL153" s="1209"/>
      <c r="AM153" s="48" t="s">
        <v>38</v>
      </c>
      <c r="AN153" s="33"/>
      <c r="AO153" s="1214"/>
      <c r="AP153" s="1066">
        <f>AN155*AO142-AQ153</f>
        <v>0</v>
      </c>
      <c r="AQ153" s="1202"/>
      <c r="AR153" s="336" t="s">
        <v>38</v>
      </c>
      <c r="AS153" s="33"/>
      <c r="AT153" s="1214"/>
      <c r="AU153" s="1066">
        <f>AS155*AT142-AV153</f>
        <v>0</v>
      </c>
      <c r="AV153" s="1209"/>
      <c r="AW153" s="48" t="s">
        <v>38</v>
      </c>
      <c r="AX153" s="33"/>
      <c r="AY153" s="1214"/>
      <c r="AZ153" s="1066">
        <f>AX155*AY142-BA153</f>
        <v>0</v>
      </c>
      <c r="BA153" s="1202"/>
      <c r="BB153" s="336" t="s">
        <v>38</v>
      </c>
      <c r="BC153" s="33"/>
      <c r="BD153" s="1214"/>
      <c r="BE153" s="1066">
        <f>BC155*BD142-BF153</f>
        <v>0</v>
      </c>
      <c r="BF153" s="1209"/>
      <c r="BG153" s="48" t="s">
        <v>38</v>
      </c>
      <c r="BH153" s="33"/>
      <c r="BI153" s="1214"/>
      <c r="BJ153" s="1066">
        <f>BH155*BI142-BK153</f>
        <v>0</v>
      </c>
      <c r="BK153" s="1202"/>
      <c r="BL153" s="658"/>
      <c r="BM153" s="80"/>
      <c r="BN153" s="1214"/>
      <c r="BO153" s="1254"/>
      <c r="BP153" s="1258"/>
      <c r="BQ153" s="301"/>
      <c r="BR153" s="80"/>
      <c r="BS153" s="1214"/>
      <c r="BT153" s="1254"/>
      <c r="BU153" s="1258"/>
      <c r="BV153" s="301"/>
      <c r="BW153" s="80"/>
      <c r="BX153" s="1214"/>
      <c r="BY153" s="1254"/>
      <c r="BZ153" s="1258"/>
      <c r="CA153" s="1279">
        <f>BJ153+BK153+BE153+BF153+AZ153+BA153+AU153+AV153+AP153+AQ153+AL153+AK153+AG153+AF153+AB153+AA153+W153+V153+R153+Q153+L153+G153</f>
        <v>0</v>
      </c>
      <c r="CB153" s="1234">
        <f>H153+M153</f>
        <v>0</v>
      </c>
      <c r="CC153" s="1237">
        <f>BK153+BF153+BA153+AV153+AQ153+AL153+AG153+AB153+W153+R153</f>
        <v>0</v>
      </c>
    </row>
    <row r="154" spans="1:81" ht="18" customHeight="1">
      <c r="A154" s="1180"/>
      <c r="B154" s="1285"/>
      <c r="C154" s="1288"/>
      <c r="D154" s="154" t="s">
        <v>71</v>
      </c>
      <c r="E154" s="179"/>
      <c r="F154" s="1214"/>
      <c r="G154" s="1066"/>
      <c r="H154" s="1272"/>
      <c r="I154" s="154" t="s">
        <v>71</v>
      </c>
      <c r="J154" s="179"/>
      <c r="K154" s="1214"/>
      <c r="L154" s="1066"/>
      <c r="M154" s="1103"/>
      <c r="N154" s="628" t="s">
        <v>71</v>
      </c>
      <c r="O154" s="179"/>
      <c r="P154" s="1214"/>
      <c r="Q154" s="1066"/>
      <c r="R154" s="1210"/>
      <c r="S154" s="154" t="s">
        <v>71</v>
      </c>
      <c r="T154" s="179"/>
      <c r="U154" s="1214"/>
      <c r="V154" s="1066"/>
      <c r="W154" s="958"/>
      <c r="X154" s="628" t="s">
        <v>71</v>
      </c>
      <c r="Y154" s="179"/>
      <c r="Z154" s="1214"/>
      <c r="AA154" s="1066"/>
      <c r="AB154" s="1210"/>
      <c r="AC154" s="154" t="s">
        <v>71</v>
      </c>
      <c r="AD154" s="179"/>
      <c r="AE154" s="1214"/>
      <c r="AF154" s="1066"/>
      <c r="AG154" s="958"/>
      <c r="AH154" s="628" t="s">
        <v>71</v>
      </c>
      <c r="AI154" s="179"/>
      <c r="AJ154" s="1214"/>
      <c r="AK154" s="1066"/>
      <c r="AL154" s="1210"/>
      <c r="AM154" s="154" t="s">
        <v>71</v>
      </c>
      <c r="AN154" s="179"/>
      <c r="AO154" s="1214"/>
      <c r="AP154" s="1066"/>
      <c r="AQ154" s="958"/>
      <c r="AR154" s="628" t="s">
        <v>71</v>
      </c>
      <c r="AS154" s="179"/>
      <c r="AT154" s="1214"/>
      <c r="AU154" s="1066"/>
      <c r="AV154" s="1210"/>
      <c r="AW154" s="154" t="s">
        <v>71</v>
      </c>
      <c r="AX154" s="179"/>
      <c r="AY154" s="1214"/>
      <c r="AZ154" s="1066"/>
      <c r="BA154" s="958"/>
      <c r="BB154" s="628" t="s">
        <v>71</v>
      </c>
      <c r="BC154" s="179"/>
      <c r="BD154" s="1214"/>
      <c r="BE154" s="1066"/>
      <c r="BF154" s="1210"/>
      <c r="BG154" s="154" t="s">
        <v>71</v>
      </c>
      <c r="BH154" s="179"/>
      <c r="BI154" s="1214"/>
      <c r="BJ154" s="1066"/>
      <c r="BK154" s="958"/>
      <c r="BL154" s="626"/>
      <c r="BM154" s="28"/>
      <c r="BN154" s="1214"/>
      <c r="BO154" s="977"/>
      <c r="BP154" s="954"/>
      <c r="BQ154" s="45"/>
      <c r="BR154" s="28"/>
      <c r="BS154" s="1214"/>
      <c r="BT154" s="977"/>
      <c r="BU154" s="954"/>
      <c r="BV154" s="45"/>
      <c r="BW154" s="28"/>
      <c r="BX154" s="1214"/>
      <c r="BY154" s="977"/>
      <c r="BZ154" s="954"/>
      <c r="CA154" s="1280"/>
      <c r="CB154" s="1235"/>
      <c r="CC154" s="1249"/>
    </row>
    <row r="155" spans="1:81" ht="18" customHeight="1" thickBot="1">
      <c r="A155" s="1180"/>
      <c r="B155" s="1285"/>
      <c r="C155" s="1289"/>
      <c r="D155" s="46" t="s">
        <v>51</v>
      </c>
      <c r="E155" s="18">
        <f>E153-E154</f>
        <v>0</v>
      </c>
      <c r="F155" s="1214"/>
      <c r="G155" s="1067"/>
      <c r="H155" s="1273"/>
      <c r="I155" s="46" t="s">
        <v>51</v>
      </c>
      <c r="J155" s="18">
        <f>J153-J154</f>
        <v>0</v>
      </c>
      <c r="K155" s="1214"/>
      <c r="L155" s="1067"/>
      <c r="M155" s="1104"/>
      <c r="N155" s="627" t="s">
        <v>51</v>
      </c>
      <c r="O155" s="18">
        <f>O153-O154</f>
        <v>0</v>
      </c>
      <c r="P155" s="1214"/>
      <c r="Q155" s="1067"/>
      <c r="R155" s="1211"/>
      <c r="S155" s="46" t="s">
        <v>51</v>
      </c>
      <c r="T155" s="18">
        <f>T153-T154</f>
        <v>0</v>
      </c>
      <c r="U155" s="1214"/>
      <c r="V155" s="1067"/>
      <c r="W155" s="959"/>
      <c r="X155" s="627" t="s">
        <v>51</v>
      </c>
      <c r="Y155" s="18">
        <f>Y153-Y154</f>
        <v>0</v>
      </c>
      <c r="Z155" s="1214"/>
      <c r="AA155" s="1067"/>
      <c r="AB155" s="1211"/>
      <c r="AC155" s="46" t="s">
        <v>51</v>
      </c>
      <c r="AD155" s="18">
        <f>AD153-AD154</f>
        <v>0</v>
      </c>
      <c r="AE155" s="1214"/>
      <c r="AF155" s="1067"/>
      <c r="AG155" s="959"/>
      <c r="AH155" s="627" t="s">
        <v>51</v>
      </c>
      <c r="AI155" s="18">
        <f>AI153-AI154</f>
        <v>0</v>
      </c>
      <c r="AJ155" s="1214"/>
      <c r="AK155" s="1067"/>
      <c r="AL155" s="1211"/>
      <c r="AM155" s="46" t="s">
        <v>51</v>
      </c>
      <c r="AN155" s="18">
        <f>AN153-AN154</f>
        <v>0</v>
      </c>
      <c r="AO155" s="1214"/>
      <c r="AP155" s="1067"/>
      <c r="AQ155" s="959"/>
      <c r="AR155" s="627" t="s">
        <v>51</v>
      </c>
      <c r="AS155" s="18">
        <f>AS153-AS154</f>
        <v>0</v>
      </c>
      <c r="AT155" s="1214"/>
      <c r="AU155" s="1067"/>
      <c r="AV155" s="1211"/>
      <c r="AW155" s="46" t="s">
        <v>51</v>
      </c>
      <c r="AX155" s="18">
        <f>AX153-AX154</f>
        <v>0</v>
      </c>
      <c r="AY155" s="1214"/>
      <c r="AZ155" s="1067"/>
      <c r="BA155" s="959"/>
      <c r="BB155" s="627" t="s">
        <v>51</v>
      </c>
      <c r="BC155" s="18">
        <f>BC153-BC154</f>
        <v>0</v>
      </c>
      <c r="BD155" s="1214"/>
      <c r="BE155" s="1067"/>
      <c r="BF155" s="1211"/>
      <c r="BG155" s="46" t="s">
        <v>51</v>
      </c>
      <c r="BH155" s="18">
        <f>BH153-BH154</f>
        <v>0</v>
      </c>
      <c r="BI155" s="1214"/>
      <c r="BJ155" s="1067"/>
      <c r="BK155" s="959"/>
      <c r="BL155" s="659"/>
      <c r="BM155" s="78"/>
      <c r="BN155" s="1214"/>
      <c r="BO155" s="978"/>
      <c r="BP155" s="955"/>
      <c r="BQ155" s="81"/>
      <c r="BR155" s="78"/>
      <c r="BS155" s="1214"/>
      <c r="BT155" s="978"/>
      <c r="BU155" s="955"/>
      <c r="BV155" s="81"/>
      <c r="BW155" s="78"/>
      <c r="BX155" s="1214"/>
      <c r="BY155" s="978"/>
      <c r="BZ155" s="955"/>
      <c r="CA155" s="1281"/>
      <c r="CB155" s="1236"/>
      <c r="CC155" s="1250"/>
    </row>
    <row r="156" spans="1:81" s="5" customFormat="1" ht="18" customHeight="1">
      <c r="A156" s="1180"/>
      <c r="B156" s="1285"/>
      <c r="C156" s="1177" t="s">
        <v>41</v>
      </c>
      <c r="D156" s="44" t="s">
        <v>119</v>
      </c>
      <c r="E156" s="35"/>
      <c r="F156" s="1214"/>
      <c r="G156" s="973">
        <f>E159*F142-H156</f>
        <v>0</v>
      </c>
      <c r="H156" s="1275"/>
      <c r="I156" s="44" t="s">
        <v>119</v>
      </c>
      <c r="J156" s="35"/>
      <c r="K156" s="1214"/>
      <c r="L156" s="973">
        <f>J159*K142-M156</f>
        <v>0</v>
      </c>
      <c r="M156" s="1095"/>
      <c r="N156" s="335" t="s">
        <v>119</v>
      </c>
      <c r="O156" s="35"/>
      <c r="P156" s="1214"/>
      <c r="Q156" s="973">
        <f>O159*P142-R156</f>
        <v>0</v>
      </c>
      <c r="R156" s="1212">
        <f>ROUND(O156*P142*職員設定!$AC$47,0)</f>
        <v>0</v>
      </c>
      <c r="S156" s="44" t="s">
        <v>119</v>
      </c>
      <c r="T156" s="35">
        <v>0.87</v>
      </c>
      <c r="U156" s="1214"/>
      <c r="V156" s="973">
        <f>T159*U142-W156</f>
        <v>170</v>
      </c>
      <c r="W156" s="961">
        <f>ROUND(T156*U142*職員設定!$AC$47,0)</f>
        <v>35</v>
      </c>
      <c r="X156" s="335" t="s">
        <v>119</v>
      </c>
      <c r="Y156" s="35">
        <v>2.9</v>
      </c>
      <c r="Z156" s="1214"/>
      <c r="AA156" s="973">
        <f>Y159*Z142-AB156</f>
        <v>580</v>
      </c>
      <c r="AB156" s="1212">
        <f>ROUND(Y156*Z142*職員設定!$AC$47,0)</f>
        <v>116</v>
      </c>
      <c r="AC156" s="44" t="s">
        <v>119</v>
      </c>
      <c r="AD156" s="35"/>
      <c r="AE156" s="1214"/>
      <c r="AF156" s="973">
        <f>AD159*AE142-AG156</f>
        <v>0</v>
      </c>
      <c r="AG156" s="961">
        <f>ROUND(AD156*AE142*職員設定!$AC$47,0)</f>
        <v>0</v>
      </c>
      <c r="AH156" s="335" t="s">
        <v>119</v>
      </c>
      <c r="AI156" s="35"/>
      <c r="AJ156" s="1214"/>
      <c r="AK156" s="973">
        <f>AI159*AJ142-AL156</f>
        <v>0</v>
      </c>
      <c r="AL156" s="1212">
        <f>ROUND(AI156*AJ142*職員設定!$AC$47,0)</f>
        <v>0</v>
      </c>
      <c r="AM156" s="44" t="s">
        <v>119</v>
      </c>
      <c r="AN156" s="35"/>
      <c r="AO156" s="1214"/>
      <c r="AP156" s="973">
        <f>AN159*AO142-AQ156</f>
        <v>0</v>
      </c>
      <c r="AQ156" s="961">
        <f>ROUND(AN156*AO142*職員設定!$AC$47,0)</f>
        <v>0</v>
      </c>
      <c r="AR156" s="335" t="s">
        <v>119</v>
      </c>
      <c r="AS156" s="35"/>
      <c r="AT156" s="1214"/>
      <c r="AU156" s="973">
        <f>AS159*AT142-AV156</f>
        <v>0</v>
      </c>
      <c r="AV156" s="1212">
        <f>ROUND(AS156*AT142*職員設定!$AC$47,0)</f>
        <v>0</v>
      </c>
      <c r="AW156" s="44" t="s">
        <v>119</v>
      </c>
      <c r="AX156" s="35"/>
      <c r="AY156" s="1214"/>
      <c r="AZ156" s="973">
        <f>AX159*AY142-BA156</f>
        <v>0</v>
      </c>
      <c r="BA156" s="961">
        <f>ROUND(AX156*AY142*職員設定!$AC$47,0)</f>
        <v>0</v>
      </c>
      <c r="BB156" s="335" t="s">
        <v>119</v>
      </c>
      <c r="BC156" s="35"/>
      <c r="BD156" s="1214"/>
      <c r="BE156" s="973">
        <f>BC159*BD142-BF156</f>
        <v>0</v>
      </c>
      <c r="BF156" s="1212">
        <f>ROUND(BC156*BD142*職員設定!$AC$47,0)</f>
        <v>0</v>
      </c>
      <c r="BG156" s="44" t="s">
        <v>119</v>
      </c>
      <c r="BH156" s="35"/>
      <c r="BI156" s="1214"/>
      <c r="BJ156" s="973">
        <f>BH159*BI142-BK156</f>
        <v>0</v>
      </c>
      <c r="BK156" s="961">
        <f>ROUND(BH156*BI142*職員設定!$AC$47,0)</f>
        <v>0</v>
      </c>
      <c r="BL156" s="661" t="s">
        <v>206</v>
      </c>
      <c r="BM156" s="32"/>
      <c r="BN156" s="1214"/>
      <c r="BO156" s="973">
        <f>BM159*BN142-BP156</f>
        <v>0</v>
      </c>
      <c r="BP156" s="961">
        <f>IF(BM157&gt;BM156,(BM157-BM156)*BN142,0)</f>
        <v>0</v>
      </c>
      <c r="BQ156" s="409" t="s">
        <v>206</v>
      </c>
      <c r="BR156" s="32"/>
      <c r="BS156" s="1214"/>
      <c r="BT156" s="973">
        <f>BR159*BS142-BU156</f>
        <v>0</v>
      </c>
      <c r="BU156" s="961">
        <f>IF(BR157&gt;BR156,(BR157-BR156)*BS142,0)</f>
        <v>0</v>
      </c>
      <c r="BV156" s="409" t="s">
        <v>206</v>
      </c>
      <c r="BW156" s="32"/>
      <c r="BX156" s="1214"/>
      <c r="BY156" s="973">
        <f>BW159*BX142-BZ156</f>
        <v>0</v>
      </c>
      <c r="BZ156" s="961">
        <f>IF(BW157&gt;BW156,(BW157-BW156)*BX142,0)</f>
        <v>0</v>
      </c>
      <c r="CA156" s="1003">
        <f>BY156+BZ156+BU156+BT156+BP156+BO156+BJ156+BK156+BE156+BF156+AZ156+BA156+AU156+AV156+AP156+AQ156+AK156+AL156+AF156+AG156+AA156+AB156+V156+W156+Q156+R156+L156+G156</f>
        <v>901</v>
      </c>
      <c r="CB156" s="1019">
        <f t="shared" ref="CB156" si="20">M156+H156</f>
        <v>0</v>
      </c>
      <c r="CC156" s="1237">
        <f>BK156+BF156+BA156+AV156+AQ156+AL156+AG156+AB156+W156+R156+BP156+BU156+BZ156</f>
        <v>151</v>
      </c>
    </row>
    <row r="157" spans="1:81" ht="18" customHeight="1">
      <c r="A157" s="1180"/>
      <c r="B157" s="1285"/>
      <c r="C157" s="1178"/>
      <c r="D157" s="48" t="s">
        <v>38</v>
      </c>
      <c r="E157" s="33"/>
      <c r="F157" s="1214"/>
      <c r="G157" s="974"/>
      <c r="H157" s="1272"/>
      <c r="I157" s="48" t="s">
        <v>38</v>
      </c>
      <c r="J157" s="33"/>
      <c r="K157" s="1214"/>
      <c r="L157" s="974"/>
      <c r="M157" s="1103"/>
      <c r="N157" s="336" t="s">
        <v>38</v>
      </c>
      <c r="O157" s="33"/>
      <c r="P157" s="1214"/>
      <c r="Q157" s="974"/>
      <c r="R157" s="1210"/>
      <c r="S157" s="48" t="s">
        <v>38</v>
      </c>
      <c r="T157" s="33">
        <v>988</v>
      </c>
      <c r="U157" s="1214"/>
      <c r="V157" s="974"/>
      <c r="W157" s="958"/>
      <c r="X157" s="336" t="s">
        <v>38</v>
      </c>
      <c r="Y157" s="33">
        <v>3306</v>
      </c>
      <c r="Z157" s="1214"/>
      <c r="AA157" s="974"/>
      <c r="AB157" s="1210"/>
      <c r="AC157" s="48" t="s">
        <v>38</v>
      </c>
      <c r="AD157" s="33"/>
      <c r="AE157" s="1214"/>
      <c r="AF157" s="974"/>
      <c r="AG157" s="958"/>
      <c r="AH157" s="336" t="s">
        <v>38</v>
      </c>
      <c r="AI157" s="33"/>
      <c r="AJ157" s="1214"/>
      <c r="AK157" s="974"/>
      <c r="AL157" s="1210"/>
      <c r="AM157" s="48" t="s">
        <v>38</v>
      </c>
      <c r="AN157" s="33"/>
      <c r="AO157" s="1214"/>
      <c r="AP157" s="974"/>
      <c r="AQ157" s="958"/>
      <c r="AR157" s="336" t="s">
        <v>38</v>
      </c>
      <c r="AS157" s="33"/>
      <c r="AT157" s="1214"/>
      <c r="AU157" s="974"/>
      <c r="AV157" s="1210"/>
      <c r="AW157" s="48" t="s">
        <v>38</v>
      </c>
      <c r="AX157" s="33"/>
      <c r="AY157" s="1214"/>
      <c r="AZ157" s="974"/>
      <c r="BA157" s="958"/>
      <c r="BB157" s="336" t="s">
        <v>38</v>
      </c>
      <c r="BC157" s="33"/>
      <c r="BD157" s="1214"/>
      <c r="BE157" s="974"/>
      <c r="BF157" s="1210"/>
      <c r="BG157" s="48" t="s">
        <v>38</v>
      </c>
      <c r="BH157" s="33"/>
      <c r="BI157" s="1214"/>
      <c r="BJ157" s="974"/>
      <c r="BK157" s="958"/>
      <c r="BL157" s="336" t="s">
        <v>205</v>
      </c>
      <c r="BM157" s="33"/>
      <c r="BN157" s="1214"/>
      <c r="BO157" s="974"/>
      <c r="BP157" s="958"/>
      <c r="BQ157" s="48" t="s">
        <v>205</v>
      </c>
      <c r="BR157" s="33"/>
      <c r="BS157" s="1214"/>
      <c r="BT157" s="974"/>
      <c r="BU157" s="958"/>
      <c r="BV157" s="48" t="s">
        <v>205</v>
      </c>
      <c r="BW157" s="33"/>
      <c r="BX157" s="1214"/>
      <c r="BY157" s="974"/>
      <c r="BZ157" s="958"/>
      <c r="CA157" s="1080"/>
      <c r="CB157" s="1022"/>
      <c r="CC157" s="1238"/>
    </row>
    <row r="158" spans="1:81" s="5" customFormat="1" ht="18" customHeight="1">
      <c r="A158" s="1180"/>
      <c r="B158" s="1285"/>
      <c r="C158" s="1178"/>
      <c r="D158" s="51" t="s">
        <v>46</v>
      </c>
      <c r="E158" s="6">
        <f>ROUND(E156*職員設定!$P$47,0)</f>
        <v>0</v>
      </c>
      <c r="F158" s="1214"/>
      <c r="G158" s="974"/>
      <c r="H158" s="1272"/>
      <c r="I158" s="51" t="s">
        <v>46</v>
      </c>
      <c r="J158" s="6">
        <f>ROUND(J156*職員設定!$P$47,0)</f>
        <v>0</v>
      </c>
      <c r="K158" s="1214"/>
      <c r="L158" s="974"/>
      <c r="M158" s="1103"/>
      <c r="N158" s="629" t="s">
        <v>46</v>
      </c>
      <c r="O158" s="6">
        <f>ROUND(O156*職員設定!$P$47,0)</f>
        <v>0</v>
      </c>
      <c r="P158" s="1214"/>
      <c r="Q158" s="974"/>
      <c r="R158" s="1210"/>
      <c r="S158" s="51" t="s">
        <v>46</v>
      </c>
      <c r="T158" s="6">
        <f>ROUND(T156*職員設定!$P$47,0)</f>
        <v>783</v>
      </c>
      <c r="U158" s="1214"/>
      <c r="V158" s="974"/>
      <c r="W158" s="958"/>
      <c r="X158" s="629" t="s">
        <v>46</v>
      </c>
      <c r="Y158" s="6">
        <f>ROUND(Y156*職員設定!$P$47,0)</f>
        <v>2610</v>
      </c>
      <c r="Z158" s="1214"/>
      <c r="AA158" s="974"/>
      <c r="AB158" s="1210"/>
      <c r="AC158" s="51" t="s">
        <v>46</v>
      </c>
      <c r="AD158" s="6">
        <f>ROUND(AD156*職員設定!$P$47,0)</f>
        <v>0</v>
      </c>
      <c r="AE158" s="1214"/>
      <c r="AF158" s="974"/>
      <c r="AG158" s="958"/>
      <c r="AH158" s="629" t="s">
        <v>46</v>
      </c>
      <c r="AI158" s="6">
        <f>ROUND(AI156*職員設定!$P$47,0)</f>
        <v>0</v>
      </c>
      <c r="AJ158" s="1214"/>
      <c r="AK158" s="974"/>
      <c r="AL158" s="1210"/>
      <c r="AM158" s="51" t="s">
        <v>46</v>
      </c>
      <c r="AN158" s="6">
        <f>ROUND(AN156*職員設定!$P$47,0)</f>
        <v>0</v>
      </c>
      <c r="AO158" s="1214"/>
      <c r="AP158" s="974"/>
      <c r="AQ158" s="958"/>
      <c r="AR158" s="629" t="s">
        <v>46</v>
      </c>
      <c r="AS158" s="6">
        <f>ROUND(AS156*職員設定!$P$47,0)</f>
        <v>0</v>
      </c>
      <c r="AT158" s="1214"/>
      <c r="AU158" s="974"/>
      <c r="AV158" s="1210"/>
      <c r="AW158" s="51" t="s">
        <v>46</v>
      </c>
      <c r="AX158" s="6">
        <f>ROUND(AX156*職員設定!$P$47,0)</f>
        <v>0</v>
      </c>
      <c r="AY158" s="1214"/>
      <c r="AZ158" s="974"/>
      <c r="BA158" s="958"/>
      <c r="BB158" s="629" t="s">
        <v>46</v>
      </c>
      <c r="BC158" s="6">
        <f>ROUND(BC156*職員設定!$P$47,0)</f>
        <v>0</v>
      </c>
      <c r="BD158" s="1214"/>
      <c r="BE158" s="974"/>
      <c r="BF158" s="1210"/>
      <c r="BG158" s="51" t="s">
        <v>46</v>
      </c>
      <c r="BH158" s="6">
        <f>ROUND(BH156*職員設定!$P$47,0)</f>
        <v>0</v>
      </c>
      <c r="BI158" s="1214"/>
      <c r="BJ158" s="974"/>
      <c r="BK158" s="958"/>
      <c r="BL158" s="735" t="s">
        <v>52</v>
      </c>
      <c r="BM158" s="28">
        <f>IF(BM157="",0,職員設定!N47)</f>
        <v>0</v>
      </c>
      <c r="BN158" s="1214"/>
      <c r="BO158" s="974"/>
      <c r="BP158" s="958"/>
      <c r="BQ158" s="735" t="s">
        <v>52</v>
      </c>
      <c r="BR158" s="28">
        <f>IF(BR157="",0,職員設定!O47)</f>
        <v>0</v>
      </c>
      <c r="BS158" s="1214"/>
      <c r="BT158" s="974"/>
      <c r="BU158" s="958"/>
      <c r="BV158" s="250" t="s">
        <v>52</v>
      </c>
      <c r="BW158" s="34"/>
      <c r="BX158" s="1214"/>
      <c r="BY158" s="974"/>
      <c r="BZ158" s="958"/>
      <c r="CA158" s="1080"/>
      <c r="CB158" s="1022"/>
      <c r="CC158" s="1238"/>
    </row>
    <row r="159" spans="1:81" ht="18" customHeight="1" thickBot="1">
      <c r="A159" s="1180"/>
      <c r="B159" s="1285"/>
      <c r="C159" s="1179"/>
      <c r="D159" s="52" t="s">
        <v>89</v>
      </c>
      <c r="E159" s="19">
        <f>E157-E158</f>
        <v>0</v>
      </c>
      <c r="F159" s="1214"/>
      <c r="G159" s="975"/>
      <c r="H159" s="1273"/>
      <c r="I159" s="709" t="s">
        <v>89</v>
      </c>
      <c r="J159" s="19">
        <f>J157-J158</f>
        <v>0</v>
      </c>
      <c r="K159" s="1214"/>
      <c r="L159" s="975"/>
      <c r="M159" s="1104"/>
      <c r="N159" s="630" t="s">
        <v>89</v>
      </c>
      <c r="O159" s="19">
        <f>O157-O158</f>
        <v>0</v>
      </c>
      <c r="P159" s="1214"/>
      <c r="Q159" s="975"/>
      <c r="R159" s="1211"/>
      <c r="S159" s="52" t="s">
        <v>89</v>
      </c>
      <c r="T159" s="19">
        <f>T157-T158</f>
        <v>205</v>
      </c>
      <c r="U159" s="1214"/>
      <c r="V159" s="975"/>
      <c r="W159" s="959"/>
      <c r="X159" s="630" t="s">
        <v>89</v>
      </c>
      <c r="Y159" s="19">
        <f>Y157-Y158</f>
        <v>696</v>
      </c>
      <c r="Z159" s="1214"/>
      <c r="AA159" s="975"/>
      <c r="AB159" s="1211"/>
      <c r="AC159" s="52" t="s">
        <v>89</v>
      </c>
      <c r="AD159" s="19">
        <f>AD157-AD158</f>
        <v>0</v>
      </c>
      <c r="AE159" s="1214"/>
      <c r="AF159" s="975"/>
      <c r="AG159" s="959"/>
      <c r="AH159" s="630" t="s">
        <v>89</v>
      </c>
      <c r="AI159" s="19">
        <f>AI157-AI158</f>
        <v>0</v>
      </c>
      <c r="AJ159" s="1214"/>
      <c r="AK159" s="975"/>
      <c r="AL159" s="1211"/>
      <c r="AM159" s="52" t="s">
        <v>89</v>
      </c>
      <c r="AN159" s="19">
        <f>AN157-AN158</f>
        <v>0</v>
      </c>
      <c r="AO159" s="1214"/>
      <c r="AP159" s="975"/>
      <c r="AQ159" s="959"/>
      <c r="AR159" s="630" t="s">
        <v>89</v>
      </c>
      <c r="AS159" s="19">
        <f>AS157-AS158</f>
        <v>0</v>
      </c>
      <c r="AT159" s="1214"/>
      <c r="AU159" s="975"/>
      <c r="AV159" s="1211"/>
      <c r="AW159" s="52" t="s">
        <v>89</v>
      </c>
      <c r="AX159" s="19">
        <f>AX157-AX158</f>
        <v>0</v>
      </c>
      <c r="AY159" s="1214"/>
      <c r="AZ159" s="975"/>
      <c r="BA159" s="959"/>
      <c r="BB159" s="630" t="s">
        <v>89</v>
      </c>
      <c r="BC159" s="19">
        <f>BC157-BC158</f>
        <v>0</v>
      </c>
      <c r="BD159" s="1214"/>
      <c r="BE159" s="975"/>
      <c r="BF159" s="1211"/>
      <c r="BG159" s="52" t="s">
        <v>89</v>
      </c>
      <c r="BH159" s="19">
        <f>BH157-BH158</f>
        <v>0</v>
      </c>
      <c r="BI159" s="1214"/>
      <c r="BJ159" s="975"/>
      <c r="BK159" s="959"/>
      <c r="BL159" s="630" t="s">
        <v>204</v>
      </c>
      <c r="BM159" s="19">
        <f>BM157-BM158</f>
        <v>0</v>
      </c>
      <c r="BN159" s="1214"/>
      <c r="BO159" s="975"/>
      <c r="BP159" s="959"/>
      <c r="BQ159" s="52" t="s">
        <v>204</v>
      </c>
      <c r="BR159" s="19">
        <f>BR157-BR158</f>
        <v>0</v>
      </c>
      <c r="BS159" s="1214"/>
      <c r="BT159" s="975"/>
      <c r="BU159" s="959"/>
      <c r="BV159" s="52" t="s">
        <v>204</v>
      </c>
      <c r="BW159" s="19">
        <f>BW157-BW158</f>
        <v>0</v>
      </c>
      <c r="BX159" s="1214"/>
      <c r="BY159" s="975"/>
      <c r="BZ159" s="959"/>
      <c r="CA159" s="1081"/>
      <c r="CB159" s="1023"/>
      <c r="CC159" s="1239"/>
    </row>
    <row r="160" spans="1:81" s="5" customFormat="1" ht="18" customHeight="1">
      <c r="A160" s="1180"/>
      <c r="B160" s="1285"/>
      <c r="C160" s="1177" t="s">
        <v>42</v>
      </c>
      <c r="D160" s="44" t="s">
        <v>5</v>
      </c>
      <c r="E160" s="35"/>
      <c r="F160" s="1214"/>
      <c r="G160" s="973">
        <f>E163*F142-H160</f>
        <v>0</v>
      </c>
      <c r="H160" s="1275"/>
      <c r="I160" s="44" t="s">
        <v>5</v>
      </c>
      <c r="J160" s="35"/>
      <c r="K160" s="1214"/>
      <c r="L160" s="973">
        <f>J163*K142-M160</f>
        <v>0</v>
      </c>
      <c r="M160" s="1095"/>
      <c r="N160" s="335" t="s">
        <v>5</v>
      </c>
      <c r="O160" s="35"/>
      <c r="P160" s="1214"/>
      <c r="Q160" s="973">
        <f>O163*P142-R160</f>
        <v>0</v>
      </c>
      <c r="R160" s="1212">
        <f>ROUND(IF(O142="",0,O160*P142*(職員設定!$AC$47+R150/O142)*1.25),0)</f>
        <v>0</v>
      </c>
      <c r="S160" s="44" t="s">
        <v>5</v>
      </c>
      <c r="T160" s="35"/>
      <c r="U160" s="1214"/>
      <c r="V160" s="973">
        <f>T163*U142-W160</f>
        <v>0</v>
      </c>
      <c r="W160" s="961">
        <f>ROUND(IF(T142="",0,T160*U142*(職員設定!$AC$47+W150/T142)*1.25),0)</f>
        <v>0</v>
      </c>
      <c r="X160" s="335" t="s">
        <v>5</v>
      </c>
      <c r="Y160" s="35"/>
      <c r="Z160" s="1214"/>
      <c r="AA160" s="973">
        <f>Y163*Z142-AB160</f>
        <v>0</v>
      </c>
      <c r="AB160" s="1212">
        <f>ROUND(IF(Y142="",0,Y160*Z142*(職員設定!$AC$47+AB150/Y142)*1.25),0)</f>
        <v>0</v>
      </c>
      <c r="AC160" s="44" t="s">
        <v>5</v>
      </c>
      <c r="AD160" s="35"/>
      <c r="AE160" s="1214"/>
      <c r="AF160" s="973">
        <f>AD163*AE142-AG160</f>
        <v>0</v>
      </c>
      <c r="AG160" s="961">
        <f>ROUND(IF(AD142="",0,AD160*AE142*(職員設定!$AC$47+AG150/AD142)*1.25),0)</f>
        <v>0</v>
      </c>
      <c r="AH160" s="335" t="s">
        <v>5</v>
      </c>
      <c r="AI160" s="35"/>
      <c r="AJ160" s="1214"/>
      <c r="AK160" s="973">
        <f>AI163*AJ142-AL160</f>
        <v>0</v>
      </c>
      <c r="AL160" s="1212">
        <f>ROUND(IF(AI142="",0,AI160*AJ142*(職員設定!$AC$47+AL150/AI142)*1.25),0)</f>
        <v>0</v>
      </c>
      <c r="AM160" s="44" t="s">
        <v>5</v>
      </c>
      <c r="AN160" s="35"/>
      <c r="AO160" s="1214"/>
      <c r="AP160" s="973">
        <f>AN163*AO142-AQ160</f>
        <v>0</v>
      </c>
      <c r="AQ160" s="961">
        <f>ROUND(IF(AN142="",0,AN160*AO142*(職員設定!$AC$47+AQ150/AN142)*1.25),0)</f>
        <v>0</v>
      </c>
      <c r="AR160" s="335" t="s">
        <v>5</v>
      </c>
      <c r="AS160" s="35"/>
      <c r="AT160" s="1214"/>
      <c r="AU160" s="973">
        <f>AS163*AT142-AV160</f>
        <v>0</v>
      </c>
      <c r="AV160" s="1212">
        <f>ROUND(IF(AS142="",0,AS160*AT142*(職員設定!$AC$47+AV150/AS142)*1.25),0)</f>
        <v>0</v>
      </c>
      <c r="AW160" s="44" t="s">
        <v>5</v>
      </c>
      <c r="AX160" s="35"/>
      <c r="AY160" s="1214"/>
      <c r="AZ160" s="973">
        <f>AX163*AY142-BA160</f>
        <v>0</v>
      </c>
      <c r="BA160" s="961">
        <f>ROUND(IF(AX142="",0,AX160*AY142*(職員設定!$AC$47+BA150/AX142)*1.25),0)</f>
        <v>0</v>
      </c>
      <c r="BB160" s="335" t="s">
        <v>5</v>
      </c>
      <c r="BC160" s="35"/>
      <c r="BD160" s="1214"/>
      <c r="BE160" s="973">
        <f>BC163*BD142-BF160</f>
        <v>0</v>
      </c>
      <c r="BF160" s="1212">
        <f>ROUND(IF(BC142="",0,BC160*BD142*(職員設定!$AC$47+BF150/BC142)*1.25),0)</f>
        <v>0</v>
      </c>
      <c r="BG160" s="44" t="s">
        <v>5</v>
      </c>
      <c r="BH160" s="35"/>
      <c r="BI160" s="1214"/>
      <c r="BJ160" s="973">
        <f>BH163*BI142-BK160</f>
        <v>0</v>
      </c>
      <c r="BK160" s="961">
        <f>ROUND(IF(BH142="",0,BH160*BI142*(職員設定!$AC$47+BK150/BH142)*1.25),0)</f>
        <v>0</v>
      </c>
      <c r="BL160" s="338"/>
      <c r="BM160" s="82"/>
      <c r="BN160" s="1214"/>
      <c r="BO160" s="966"/>
      <c r="BP160" s="953"/>
      <c r="BQ160" s="75"/>
      <c r="BR160" s="82"/>
      <c r="BS160" s="1214"/>
      <c r="BT160" s="966"/>
      <c r="BU160" s="953"/>
      <c r="BV160" s="75"/>
      <c r="BW160" s="82"/>
      <c r="BX160" s="1214"/>
      <c r="BY160" s="966"/>
      <c r="BZ160" s="953"/>
      <c r="CA160" s="1003">
        <f>BJ160+BK160+BE160+BF160+AZ160+BA160+AU160+AV160+AP160+AQ160+AL160+AK160+AG160+AF160+AB160+AA160+W160+V160+R160+Q160+L160+G160</f>
        <v>0</v>
      </c>
      <c r="CB160" s="1019">
        <f t="shared" ref="CB160" si="21">M160+H160</f>
        <v>0</v>
      </c>
      <c r="CC160" s="1237">
        <f>BK160+BF160+BA160+AV160+AQ160+AL160+AG160+AB160+W160+R160</f>
        <v>0</v>
      </c>
    </row>
    <row r="161" spans="1:81" ht="18" customHeight="1">
      <c r="A161" s="1180"/>
      <c r="B161" s="1285"/>
      <c r="C161" s="1178"/>
      <c r="D161" s="48" t="s">
        <v>38</v>
      </c>
      <c r="E161" s="33"/>
      <c r="F161" s="1214"/>
      <c r="G161" s="974"/>
      <c r="H161" s="1272"/>
      <c r="I161" s="48" t="s">
        <v>38</v>
      </c>
      <c r="J161" s="33"/>
      <c r="K161" s="1214"/>
      <c r="L161" s="974"/>
      <c r="M161" s="1103"/>
      <c r="N161" s="336" t="s">
        <v>38</v>
      </c>
      <c r="O161" s="33"/>
      <c r="P161" s="1214"/>
      <c r="Q161" s="974"/>
      <c r="R161" s="1210"/>
      <c r="S161" s="48" t="s">
        <v>38</v>
      </c>
      <c r="T161" s="33"/>
      <c r="U161" s="1214"/>
      <c r="V161" s="974"/>
      <c r="W161" s="958"/>
      <c r="X161" s="336" t="s">
        <v>38</v>
      </c>
      <c r="Y161" s="33"/>
      <c r="Z161" s="1214"/>
      <c r="AA161" s="974"/>
      <c r="AB161" s="1210"/>
      <c r="AC161" s="48" t="s">
        <v>38</v>
      </c>
      <c r="AD161" s="33"/>
      <c r="AE161" s="1214"/>
      <c r="AF161" s="974"/>
      <c r="AG161" s="958"/>
      <c r="AH161" s="336" t="s">
        <v>38</v>
      </c>
      <c r="AI161" s="33"/>
      <c r="AJ161" s="1214"/>
      <c r="AK161" s="974"/>
      <c r="AL161" s="1210"/>
      <c r="AM161" s="48" t="s">
        <v>38</v>
      </c>
      <c r="AN161" s="33"/>
      <c r="AO161" s="1214"/>
      <c r="AP161" s="974"/>
      <c r="AQ161" s="958"/>
      <c r="AR161" s="336" t="s">
        <v>38</v>
      </c>
      <c r="AS161" s="33"/>
      <c r="AT161" s="1214"/>
      <c r="AU161" s="974"/>
      <c r="AV161" s="1210"/>
      <c r="AW161" s="48" t="s">
        <v>38</v>
      </c>
      <c r="AX161" s="33"/>
      <c r="AY161" s="1214"/>
      <c r="AZ161" s="974"/>
      <c r="BA161" s="958"/>
      <c r="BB161" s="336" t="s">
        <v>38</v>
      </c>
      <c r="BC161" s="33"/>
      <c r="BD161" s="1214"/>
      <c r="BE161" s="974"/>
      <c r="BF161" s="1210"/>
      <c r="BG161" s="48" t="s">
        <v>38</v>
      </c>
      <c r="BH161" s="33"/>
      <c r="BI161" s="1214"/>
      <c r="BJ161" s="974"/>
      <c r="BK161" s="958"/>
      <c r="BL161" s="339"/>
      <c r="BM161" s="80"/>
      <c r="BN161" s="1214"/>
      <c r="BO161" s="967"/>
      <c r="BP161" s="954"/>
      <c r="BQ161" s="79"/>
      <c r="BR161" s="80"/>
      <c r="BS161" s="1214"/>
      <c r="BT161" s="967"/>
      <c r="BU161" s="954"/>
      <c r="BV161" s="79"/>
      <c r="BW161" s="80"/>
      <c r="BX161" s="1214"/>
      <c r="BY161" s="967"/>
      <c r="BZ161" s="954"/>
      <c r="CA161" s="1280"/>
      <c r="CB161" s="1022"/>
      <c r="CC161" s="1238"/>
    </row>
    <row r="162" spans="1:81" s="5" customFormat="1" ht="18" customHeight="1">
      <c r="A162" s="1180"/>
      <c r="B162" s="1285"/>
      <c r="C162" s="1178"/>
      <c r="D162" s="51" t="s">
        <v>6</v>
      </c>
      <c r="E162" s="6">
        <f>ROUND(IF(E142="",0,E160*職員設定!$Q$47+E160*E151/E142*1.25),0)</f>
        <v>0</v>
      </c>
      <c r="F162" s="1214"/>
      <c r="G162" s="974"/>
      <c r="H162" s="1272"/>
      <c r="I162" s="51" t="s">
        <v>6</v>
      </c>
      <c r="J162" s="6">
        <f>ROUND(IF(J142="",0,J160*職員設定!$Q$47+J160*J151/J142*1.25),0)</f>
        <v>0</v>
      </c>
      <c r="K162" s="1214"/>
      <c r="L162" s="974"/>
      <c r="M162" s="1103"/>
      <c r="N162" s="629" t="s">
        <v>6</v>
      </c>
      <c r="O162" s="6">
        <f>ROUND(IF(O142="",0,O160*職員設定!$Q$47+O160*O151/O142*1.25),0)</f>
        <v>0</v>
      </c>
      <c r="P162" s="1214"/>
      <c r="Q162" s="974"/>
      <c r="R162" s="1210"/>
      <c r="S162" s="51" t="s">
        <v>6</v>
      </c>
      <c r="T162" s="6">
        <f>ROUND(IF(T142="",0,T160*職員設定!$Q$47+T160*T151/T142*1.25),0)</f>
        <v>0</v>
      </c>
      <c r="U162" s="1214"/>
      <c r="V162" s="974"/>
      <c r="W162" s="958"/>
      <c r="X162" s="629" t="s">
        <v>6</v>
      </c>
      <c r="Y162" s="6">
        <f>ROUND(IF(Y142="",0,Y160*職員設定!$Q$47+Y160*Y151/Y142*1.25),0)</f>
        <v>0</v>
      </c>
      <c r="Z162" s="1214"/>
      <c r="AA162" s="974"/>
      <c r="AB162" s="1210"/>
      <c r="AC162" s="51" t="s">
        <v>6</v>
      </c>
      <c r="AD162" s="6">
        <f>ROUND(IF(AD142="",0,AD160*職員設定!$Q$47+AD160*AD151/AD142*1.25),0)</f>
        <v>0</v>
      </c>
      <c r="AE162" s="1214"/>
      <c r="AF162" s="974"/>
      <c r="AG162" s="958"/>
      <c r="AH162" s="629" t="s">
        <v>6</v>
      </c>
      <c r="AI162" s="6">
        <f>ROUND(IF(AI142="",0,AI160*職員設定!$Q$47+AI160*AI151/AI142*1.25),0)</f>
        <v>0</v>
      </c>
      <c r="AJ162" s="1214"/>
      <c r="AK162" s="974"/>
      <c r="AL162" s="1210"/>
      <c r="AM162" s="51" t="s">
        <v>6</v>
      </c>
      <c r="AN162" s="6">
        <f>ROUND(IF(AN142="",0,AN160*職員設定!$Q$47+AN160*AN151/AN142*1.25),0)</f>
        <v>0</v>
      </c>
      <c r="AO162" s="1214"/>
      <c r="AP162" s="974"/>
      <c r="AQ162" s="958"/>
      <c r="AR162" s="629" t="s">
        <v>6</v>
      </c>
      <c r="AS162" s="6">
        <f>ROUND(IF(AS142="",0,AS160*職員設定!$Q$47+AS160*AS151/AS142*1.25),0)</f>
        <v>0</v>
      </c>
      <c r="AT162" s="1214"/>
      <c r="AU162" s="974"/>
      <c r="AV162" s="1210"/>
      <c r="AW162" s="51" t="s">
        <v>6</v>
      </c>
      <c r="AX162" s="6">
        <f>ROUND(IF(AX142="",0,AX160*職員設定!$Q$47+AX160*AX151/AX142*1.25),0)</f>
        <v>0</v>
      </c>
      <c r="AY162" s="1214"/>
      <c r="AZ162" s="974"/>
      <c r="BA162" s="958"/>
      <c r="BB162" s="629" t="s">
        <v>6</v>
      </c>
      <c r="BC162" s="6">
        <f>ROUND(IF(BC142="",0,BC160*職員設定!$Q$47+BC160*BC151/BC142*1.25),0)</f>
        <v>0</v>
      </c>
      <c r="BD162" s="1214"/>
      <c r="BE162" s="974"/>
      <c r="BF162" s="1210"/>
      <c r="BG162" s="51" t="s">
        <v>6</v>
      </c>
      <c r="BH162" s="6">
        <f>ROUND(IF(BH142="",0,BH160*職員設定!$Q$47+BH160*BH151/BH142*1.25),0)</f>
        <v>0</v>
      </c>
      <c r="BI162" s="1214"/>
      <c r="BJ162" s="974"/>
      <c r="BK162" s="958"/>
      <c r="BL162" s="624"/>
      <c r="BM162" s="28"/>
      <c r="BN162" s="1214"/>
      <c r="BO162" s="967"/>
      <c r="BP162" s="954"/>
      <c r="BQ162" s="72"/>
      <c r="BR162" s="28"/>
      <c r="BS162" s="1214"/>
      <c r="BT162" s="967"/>
      <c r="BU162" s="954"/>
      <c r="BV162" s="72"/>
      <c r="BW162" s="28"/>
      <c r="BX162" s="1214"/>
      <c r="BY162" s="967"/>
      <c r="BZ162" s="954"/>
      <c r="CA162" s="1280"/>
      <c r="CB162" s="1022"/>
      <c r="CC162" s="1238"/>
    </row>
    <row r="163" spans="1:81" ht="18" customHeight="1" thickBot="1">
      <c r="A163" s="1180"/>
      <c r="B163" s="1285"/>
      <c r="C163" s="1179"/>
      <c r="D163" s="53" t="s">
        <v>7</v>
      </c>
      <c r="E163" s="19">
        <f>E161-E162</f>
        <v>0</v>
      </c>
      <c r="F163" s="1214"/>
      <c r="G163" s="975"/>
      <c r="H163" s="1273"/>
      <c r="I163" s="53" t="s">
        <v>7</v>
      </c>
      <c r="J163" s="19">
        <f>J161-J162</f>
        <v>0</v>
      </c>
      <c r="K163" s="1214"/>
      <c r="L163" s="975"/>
      <c r="M163" s="1104"/>
      <c r="N163" s="337" t="s">
        <v>7</v>
      </c>
      <c r="O163" s="19">
        <f>O161-O162</f>
        <v>0</v>
      </c>
      <c r="P163" s="1214"/>
      <c r="Q163" s="975"/>
      <c r="R163" s="1211"/>
      <c r="S163" s="53" t="s">
        <v>7</v>
      </c>
      <c r="T163" s="19">
        <f>T161-T162</f>
        <v>0</v>
      </c>
      <c r="U163" s="1214"/>
      <c r="V163" s="975"/>
      <c r="W163" s="959"/>
      <c r="X163" s="337" t="s">
        <v>7</v>
      </c>
      <c r="Y163" s="19">
        <f>Y161-Y162</f>
        <v>0</v>
      </c>
      <c r="Z163" s="1214"/>
      <c r="AA163" s="975"/>
      <c r="AB163" s="1211"/>
      <c r="AC163" s="53" t="s">
        <v>7</v>
      </c>
      <c r="AD163" s="19">
        <f>AD161-AD162</f>
        <v>0</v>
      </c>
      <c r="AE163" s="1214"/>
      <c r="AF163" s="975"/>
      <c r="AG163" s="959"/>
      <c r="AH163" s="337" t="s">
        <v>7</v>
      </c>
      <c r="AI163" s="19">
        <f>AI161-AI162</f>
        <v>0</v>
      </c>
      <c r="AJ163" s="1214"/>
      <c r="AK163" s="975"/>
      <c r="AL163" s="1211"/>
      <c r="AM163" s="53" t="s">
        <v>7</v>
      </c>
      <c r="AN163" s="19">
        <f>AN161-AN162</f>
        <v>0</v>
      </c>
      <c r="AO163" s="1214"/>
      <c r="AP163" s="975"/>
      <c r="AQ163" s="959"/>
      <c r="AR163" s="337" t="s">
        <v>7</v>
      </c>
      <c r="AS163" s="19">
        <f>AS161-AS162</f>
        <v>0</v>
      </c>
      <c r="AT163" s="1214"/>
      <c r="AU163" s="975"/>
      <c r="AV163" s="1211"/>
      <c r="AW163" s="53" t="s">
        <v>7</v>
      </c>
      <c r="AX163" s="19">
        <f>AX161-AX162</f>
        <v>0</v>
      </c>
      <c r="AY163" s="1214"/>
      <c r="AZ163" s="975"/>
      <c r="BA163" s="959"/>
      <c r="BB163" s="337" t="s">
        <v>7</v>
      </c>
      <c r="BC163" s="19">
        <f>BC161-BC162</f>
        <v>0</v>
      </c>
      <c r="BD163" s="1214"/>
      <c r="BE163" s="975"/>
      <c r="BF163" s="1211"/>
      <c r="BG163" s="53" t="s">
        <v>7</v>
      </c>
      <c r="BH163" s="19">
        <f>BH161-BH162</f>
        <v>0</v>
      </c>
      <c r="BI163" s="1214"/>
      <c r="BJ163" s="975"/>
      <c r="BK163" s="959"/>
      <c r="BL163" s="340"/>
      <c r="BM163" s="84"/>
      <c r="BN163" s="1214"/>
      <c r="BO163" s="968"/>
      <c r="BP163" s="955"/>
      <c r="BQ163" s="85"/>
      <c r="BR163" s="84"/>
      <c r="BS163" s="1214"/>
      <c r="BT163" s="968"/>
      <c r="BU163" s="955"/>
      <c r="BV163" s="85"/>
      <c r="BW163" s="84"/>
      <c r="BX163" s="1214"/>
      <c r="BY163" s="968"/>
      <c r="BZ163" s="955"/>
      <c r="CA163" s="1281"/>
      <c r="CB163" s="1023"/>
      <c r="CC163" s="1239"/>
    </row>
    <row r="164" spans="1:81" ht="18" customHeight="1">
      <c r="A164" s="1180"/>
      <c r="B164" s="1285"/>
      <c r="C164" s="1177" t="s">
        <v>40</v>
      </c>
      <c r="D164" s="44" t="s">
        <v>8</v>
      </c>
      <c r="E164" s="35"/>
      <c r="F164" s="1214"/>
      <c r="G164" s="973">
        <f>E167*F142-H164</f>
        <v>0</v>
      </c>
      <c r="H164" s="1275"/>
      <c r="I164" s="44" t="s">
        <v>8</v>
      </c>
      <c r="J164" s="35"/>
      <c r="K164" s="1214"/>
      <c r="L164" s="973">
        <f>J167*K142-M164</f>
        <v>0</v>
      </c>
      <c r="M164" s="1095"/>
      <c r="N164" s="335" t="s">
        <v>8</v>
      </c>
      <c r="O164" s="35"/>
      <c r="P164" s="1214"/>
      <c r="Q164" s="973">
        <f>O167*P142-R164</f>
        <v>0</v>
      </c>
      <c r="R164" s="1212">
        <f>ROUND(IF(O142="",0,O164*P142*(職員設定!$AC$47+R150/O142)*1.35),0)</f>
        <v>0</v>
      </c>
      <c r="S164" s="44" t="s">
        <v>8</v>
      </c>
      <c r="T164" s="35"/>
      <c r="U164" s="1214"/>
      <c r="V164" s="973">
        <f>T167*U142-W164</f>
        <v>0</v>
      </c>
      <c r="W164" s="961">
        <f>ROUND(IF(T142="",0,T164*U142*(職員設定!$AC$47+W150/T142)*1.35),0)</f>
        <v>0</v>
      </c>
      <c r="X164" s="335" t="s">
        <v>8</v>
      </c>
      <c r="Y164" s="35"/>
      <c r="Z164" s="1214"/>
      <c r="AA164" s="973">
        <f>Y167*Z142-AB164</f>
        <v>0</v>
      </c>
      <c r="AB164" s="1212">
        <f>ROUND(IF(Y142="",0,Y164*Z142*(職員設定!$AC$47+AB150/Y142)*1.35),0)</f>
        <v>0</v>
      </c>
      <c r="AC164" s="44" t="s">
        <v>8</v>
      </c>
      <c r="AD164" s="35"/>
      <c r="AE164" s="1214"/>
      <c r="AF164" s="973">
        <f>AD167*AE142-AG164</f>
        <v>0</v>
      </c>
      <c r="AG164" s="961">
        <f>ROUND(IF(AD142="",0,AD164*AE142*(職員設定!$AC$47+AG150/AD142)*1.35),0)</f>
        <v>0</v>
      </c>
      <c r="AH164" s="335" t="s">
        <v>8</v>
      </c>
      <c r="AI164" s="35"/>
      <c r="AJ164" s="1214"/>
      <c r="AK164" s="973">
        <f>AI167*AJ142-AL164</f>
        <v>0</v>
      </c>
      <c r="AL164" s="1212">
        <f>ROUND(IF(AI142="",0,AI164*AJ142*(職員設定!$AC$47+AL150/AI142)*1.35),0)</f>
        <v>0</v>
      </c>
      <c r="AM164" s="44" t="s">
        <v>8</v>
      </c>
      <c r="AN164" s="35"/>
      <c r="AO164" s="1214"/>
      <c r="AP164" s="973">
        <f>AN167*AO142-AQ164</f>
        <v>0</v>
      </c>
      <c r="AQ164" s="961">
        <f>ROUND(IF(AN142="",0,AN164*AO142*(職員設定!$AC$47+AQ150/AN142)*1.35),0)</f>
        <v>0</v>
      </c>
      <c r="AR164" s="335" t="s">
        <v>8</v>
      </c>
      <c r="AS164" s="35"/>
      <c r="AT164" s="1214"/>
      <c r="AU164" s="973">
        <f>AS167*AT142-AV164</f>
        <v>0</v>
      </c>
      <c r="AV164" s="1212">
        <f>ROUND(IF(AS142="",0,AS164*AT142*(職員設定!$AC$47+AV150/AS142)*1.35),0)</f>
        <v>0</v>
      </c>
      <c r="AW164" s="44" t="s">
        <v>8</v>
      </c>
      <c r="AX164" s="35"/>
      <c r="AY164" s="1214"/>
      <c r="AZ164" s="973">
        <f>AX167*AY142-BA164</f>
        <v>0</v>
      </c>
      <c r="BA164" s="961">
        <f>ROUND(IF(AX142="",0,AX164*AY142*(職員設定!$AC$47+BA150/AX142)*1.35),0)</f>
        <v>0</v>
      </c>
      <c r="BB164" s="335" t="s">
        <v>8</v>
      </c>
      <c r="BC164" s="35"/>
      <c r="BD164" s="1214"/>
      <c r="BE164" s="973">
        <f>BC167*BD142-BF164</f>
        <v>0</v>
      </c>
      <c r="BF164" s="1212">
        <f>ROUND(IF(BC142="",0,BC164*BD142*(職員設定!$AC$47+BF150/BC142)*1.35),0)</f>
        <v>0</v>
      </c>
      <c r="BG164" s="44" t="s">
        <v>8</v>
      </c>
      <c r="BH164" s="35"/>
      <c r="BI164" s="1214"/>
      <c r="BJ164" s="973">
        <f>BH167*BI142-BK164</f>
        <v>0</v>
      </c>
      <c r="BK164" s="961">
        <f>ROUND(IF(BH142="",0,BH164*BI142*(職員設定!$AC$47+BK150/BH142)*1.35),0)</f>
        <v>0</v>
      </c>
      <c r="BL164" s="338"/>
      <c r="BM164" s="82"/>
      <c r="BN164" s="1214"/>
      <c r="BO164" s="966"/>
      <c r="BP164" s="953"/>
      <c r="BQ164" s="75"/>
      <c r="BR164" s="82"/>
      <c r="BS164" s="1214"/>
      <c r="BT164" s="966"/>
      <c r="BU164" s="953"/>
      <c r="BV164" s="75"/>
      <c r="BW164" s="82"/>
      <c r="BX164" s="1214"/>
      <c r="BY164" s="966"/>
      <c r="BZ164" s="953"/>
      <c r="CA164" s="1003">
        <f t="shared" ref="CA164" si="22">BJ164+BK164+BE164+BF164+AZ164+BA164+AU164+AV164+AP164+AQ164+AL164+AK164+AG164+AF164+AB164+AA164+W164+V164+R164+Q164+L164+G164</f>
        <v>0</v>
      </c>
      <c r="CB164" s="1019">
        <f t="shared" ref="CB164" si="23">M164+H164</f>
        <v>0</v>
      </c>
      <c r="CC164" s="1237">
        <f>BK164+BF164+BA164+AV164+AQ164+AL164+AG164+AB164+W164+R164</f>
        <v>0</v>
      </c>
    </row>
    <row r="165" spans="1:81" s="5" customFormat="1" ht="18" customHeight="1">
      <c r="A165" s="1180"/>
      <c r="B165" s="1285"/>
      <c r="C165" s="1178"/>
      <c r="D165" s="48" t="s">
        <v>38</v>
      </c>
      <c r="E165" s="33"/>
      <c r="F165" s="1214"/>
      <c r="G165" s="974"/>
      <c r="H165" s="1272"/>
      <c r="I165" s="48" t="s">
        <v>38</v>
      </c>
      <c r="J165" s="33"/>
      <c r="K165" s="1214"/>
      <c r="L165" s="974"/>
      <c r="M165" s="1103"/>
      <c r="N165" s="336" t="s">
        <v>38</v>
      </c>
      <c r="O165" s="33"/>
      <c r="P165" s="1214"/>
      <c r="Q165" s="974"/>
      <c r="R165" s="1210"/>
      <c r="S165" s="48" t="s">
        <v>38</v>
      </c>
      <c r="T165" s="33"/>
      <c r="U165" s="1214"/>
      <c r="V165" s="974"/>
      <c r="W165" s="958"/>
      <c r="X165" s="336" t="s">
        <v>38</v>
      </c>
      <c r="Y165" s="33"/>
      <c r="Z165" s="1214"/>
      <c r="AA165" s="974"/>
      <c r="AB165" s="1210"/>
      <c r="AC165" s="48" t="s">
        <v>38</v>
      </c>
      <c r="AD165" s="33"/>
      <c r="AE165" s="1214"/>
      <c r="AF165" s="974"/>
      <c r="AG165" s="958"/>
      <c r="AH165" s="336" t="s">
        <v>38</v>
      </c>
      <c r="AI165" s="33"/>
      <c r="AJ165" s="1214"/>
      <c r="AK165" s="974"/>
      <c r="AL165" s="1210"/>
      <c r="AM165" s="48" t="s">
        <v>38</v>
      </c>
      <c r="AN165" s="33"/>
      <c r="AO165" s="1214"/>
      <c r="AP165" s="974"/>
      <c r="AQ165" s="958"/>
      <c r="AR165" s="336" t="s">
        <v>38</v>
      </c>
      <c r="AS165" s="33"/>
      <c r="AT165" s="1214"/>
      <c r="AU165" s="974"/>
      <c r="AV165" s="1210"/>
      <c r="AW165" s="48" t="s">
        <v>38</v>
      </c>
      <c r="AX165" s="33"/>
      <c r="AY165" s="1214"/>
      <c r="AZ165" s="974"/>
      <c r="BA165" s="958"/>
      <c r="BB165" s="336" t="s">
        <v>38</v>
      </c>
      <c r="BC165" s="33"/>
      <c r="BD165" s="1214"/>
      <c r="BE165" s="974"/>
      <c r="BF165" s="1210"/>
      <c r="BG165" s="48" t="s">
        <v>38</v>
      </c>
      <c r="BH165" s="33"/>
      <c r="BI165" s="1214"/>
      <c r="BJ165" s="974"/>
      <c r="BK165" s="958"/>
      <c r="BL165" s="339"/>
      <c r="BM165" s="80"/>
      <c r="BN165" s="1214"/>
      <c r="BO165" s="967"/>
      <c r="BP165" s="954"/>
      <c r="BQ165" s="79"/>
      <c r="BR165" s="80"/>
      <c r="BS165" s="1214"/>
      <c r="BT165" s="967"/>
      <c r="BU165" s="954"/>
      <c r="BV165" s="79"/>
      <c r="BW165" s="80"/>
      <c r="BX165" s="1214"/>
      <c r="BY165" s="967"/>
      <c r="BZ165" s="954"/>
      <c r="CA165" s="1080"/>
      <c r="CB165" s="1022"/>
      <c r="CC165" s="1238"/>
    </row>
    <row r="166" spans="1:81" ht="18" customHeight="1">
      <c r="A166" s="1180"/>
      <c r="B166" s="1285"/>
      <c r="C166" s="1178"/>
      <c r="D166" s="51" t="s">
        <v>9</v>
      </c>
      <c r="E166" s="6">
        <f>ROUND(IF(E142="",0,E164*職員設定!$R$47+E164*E151/E142*1.35),0)</f>
        <v>0</v>
      </c>
      <c r="F166" s="1214"/>
      <c r="G166" s="974"/>
      <c r="H166" s="1272"/>
      <c r="I166" s="51" t="s">
        <v>9</v>
      </c>
      <c r="J166" s="6">
        <f>ROUND(IF(J142="",0,J164*職員設定!$R$47+J164*J151/J142*1.35),0)</f>
        <v>0</v>
      </c>
      <c r="K166" s="1214"/>
      <c r="L166" s="974"/>
      <c r="M166" s="1103"/>
      <c r="N166" s="629" t="s">
        <v>9</v>
      </c>
      <c r="O166" s="6">
        <f>ROUND(IF(O142="",0,O164*職員設定!$R$47+O164*O151/O142*1.35),0)</f>
        <v>0</v>
      </c>
      <c r="P166" s="1214"/>
      <c r="Q166" s="974"/>
      <c r="R166" s="1210"/>
      <c r="S166" s="51" t="s">
        <v>9</v>
      </c>
      <c r="T166" s="6">
        <f>ROUND(IF(T142="",0,T164*職員設定!$R$47+T164*T151/T142*1.35),0)</f>
        <v>0</v>
      </c>
      <c r="U166" s="1214"/>
      <c r="V166" s="974"/>
      <c r="W166" s="958"/>
      <c r="X166" s="629" t="s">
        <v>9</v>
      </c>
      <c r="Y166" s="6">
        <f>ROUND(IF(Y142="",0,Y164*職員設定!$R$47+Y164*Y151/Y142*1.35),0)</f>
        <v>0</v>
      </c>
      <c r="Z166" s="1214"/>
      <c r="AA166" s="974"/>
      <c r="AB166" s="1210"/>
      <c r="AC166" s="51" t="s">
        <v>9</v>
      </c>
      <c r="AD166" s="6">
        <f>ROUND(IF(AD142="",0,AD164*職員設定!$R$47+AD164*AD151/AD142*1.35),0)</f>
        <v>0</v>
      </c>
      <c r="AE166" s="1214"/>
      <c r="AF166" s="974"/>
      <c r="AG166" s="958"/>
      <c r="AH166" s="629" t="s">
        <v>9</v>
      </c>
      <c r="AI166" s="6">
        <f>ROUND(IF(AI142="",0,AI164*職員設定!$R$47+AI164*AI151/AI142*1.35),0)</f>
        <v>0</v>
      </c>
      <c r="AJ166" s="1214"/>
      <c r="AK166" s="974"/>
      <c r="AL166" s="1210"/>
      <c r="AM166" s="51" t="s">
        <v>9</v>
      </c>
      <c r="AN166" s="6">
        <f>ROUND(IF(AN142="",0,AN164*職員設定!$R$47+AN164*AN151/AN142*1.35),0)</f>
        <v>0</v>
      </c>
      <c r="AO166" s="1214"/>
      <c r="AP166" s="974"/>
      <c r="AQ166" s="958"/>
      <c r="AR166" s="629" t="s">
        <v>9</v>
      </c>
      <c r="AS166" s="6">
        <f>ROUND(IF(AS142="",0,AS164*職員設定!$R$47+AS164*AS151/AS142*1.35),0)</f>
        <v>0</v>
      </c>
      <c r="AT166" s="1214"/>
      <c r="AU166" s="974"/>
      <c r="AV166" s="1210"/>
      <c r="AW166" s="51" t="s">
        <v>9</v>
      </c>
      <c r="AX166" s="6">
        <f>ROUND(IF(AX142="",0,AX164*職員設定!$R$47+AX164*AX151/AX142*1.35),0)</f>
        <v>0</v>
      </c>
      <c r="AY166" s="1214"/>
      <c r="AZ166" s="974"/>
      <c r="BA166" s="958"/>
      <c r="BB166" s="629" t="s">
        <v>9</v>
      </c>
      <c r="BC166" s="6">
        <f>ROUND(IF(BC142="",0,BC164*職員設定!$R$47+BC164*BC151/BC142*1.35),0)</f>
        <v>0</v>
      </c>
      <c r="BD166" s="1214"/>
      <c r="BE166" s="974"/>
      <c r="BF166" s="1210"/>
      <c r="BG166" s="51" t="s">
        <v>9</v>
      </c>
      <c r="BH166" s="6">
        <f>ROUND(IF(BH142="",0,BH164*職員設定!$R$47+BH164*BH151/BH142*1.35),0)</f>
        <v>0</v>
      </c>
      <c r="BI166" s="1214"/>
      <c r="BJ166" s="974"/>
      <c r="BK166" s="958"/>
      <c r="BL166" s="624"/>
      <c r="BM166" s="28"/>
      <c r="BN166" s="1214"/>
      <c r="BO166" s="967"/>
      <c r="BP166" s="954"/>
      <c r="BQ166" s="72"/>
      <c r="BR166" s="28"/>
      <c r="BS166" s="1214"/>
      <c r="BT166" s="967"/>
      <c r="BU166" s="954"/>
      <c r="BV166" s="72"/>
      <c r="BW166" s="28"/>
      <c r="BX166" s="1214"/>
      <c r="BY166" s="967"/>
      <c r="BZ166" s="954"/>
      <c r="CA166" s="1080"/>
      <c r="CB166" s="1022"/>
      <c r="CC166" s="1238"/>
    </row>
    <row r="167" spans="1:81" ht="18" customHeight="1" thickBot="1">
      <c r="A167" s="1180"/>
      <c r="B167" s="1285"/>
      <c r="C167" s="1179"/>
      <c r="D167" s="53" t="s">
        <v>10</v>
      </c>
      <c r="E167" s="19">
        <f>E165-E166</f>
        <v>0</v>
      </c>
      <c r="F167" s="1214"/>
      <c r="G167" s="975"/>
      <c r="H167" s="1273"/>
      <c r="I167" s="53" t="s">
        <v>10</v>
      </c>
      <c r="J167" s="19">
        <f>J165-J166</f>
        <v>0</v>
      </c>
      <c r="K167" s="1214"/>
      <c r="L167" s="975"/>
      <c r="M167" s="1104"/>
      <c r="N167" s="337" t="s">
        <v>10</v>
      </c>
      <c r="O167" s="19">
        <f>O165-O166</f>
        <v>0</v>
      </c>
      <c r="P167" s="1214"/>
      <c r="Q167" s="975"/>
      <c r="R167" s="1211"/>
      <c r="S167" s="53" t="s">
        <v>10</v>
      </c>
      <c r="T167" s="19">
        <f>T165-T166</f>
        <v>0</v>
      </c>
      <c r="U167" s="1214"/>
      <c r="V167" s="975"/>
      <c r="W167" s="959"/>
      <c r="X167" s="337" t="s">
        <v>10</v>
      </c>
      <c r="Y167" s="19">
        <f>Y165-Y166</f>
        <v>0</v>
      </c>
      <c r="Z167" s="1214"/>
      <c r="AA167" s="975"/>
      <c r="AB167" s="1211"/>
      <c r="AC167" s="53" t="s">
        <v>10</v>
      </c>
      <c r="AD167" s="19">
        <f>AD165-AD166</f>
        <v>0</v>
      </c>
      <c r="AE167" s="1214"/>
      <c r="AF167" s="975"/>
      <c r="AG167" s="959"/>
      <c r="AH167" s="337" t="s">
        <v>10</v>
      </c>
      <c r="AI167" s="19">
        <f>AI165-AI166</f>
        <v>0</v>
      </c>
      <c r="AJ167" s="1214"/>
      <c r="AK167" s="975"/>
      <c r="AL167" s="1211"/>
      <c r="AM167" s="53" t="s">
        <v>10</v>
      </c>
      <c r="AN167" s="19">
        <f>AN165-AN166</f>
        <v>0</v>
      </c>
      <c r="AO167" s="1214"/>
      <c r="AP167" s="975"/>
      <c r="AQ167" s="959"/>
      <c r="AR167" s="337" t="s">
        <v>10</v>
      </c>
      <c r="AS167" s="19">
        <f>AS165-AS166</f>
        <v>0</v>
      </c>
      <c r="AT167" s="1214"/>
      <c r="AU167" s="975"/>
      <c r="AV167" s="1211"/>
      <c r="AW167" s="53" t="s">
        <v>10</v>
      </c>
      <c r="AX167" s="19">
        <f>AX165-AX166</f>
        <v>0</v>
      </c>
      <c r="AY167" s="1214"/>
      <c r="AZ167" s="975"/>
      <c r="BA167" s="959"/>
      <c r="BB167" s="337" t="s">
        <v>10</v>
      </c>
      <c r="BC167" s="19">
        <f>BC165-BC166</f>
        <v>0</v>
      </c>
      <c r="BD167" s="1214"/>
      <c r="BE167" s="975"/>
      <c r="BF167" s="1211"/>
      <c r="BG167" s="53" t="s">
        <v>10</v>
      </c>
      <c r="BH167" s="19">
        <f>BH165-BH166</f>
        <v>0</v>
      </c>
      <c r="BI167" s="1214"/>
      <c r="BJ167" s="975"/>
      <c r="BK167" s="959"/>
      <c r="BL167" s="340"/>
      <c r="BM167" s="84"/>
      <c r="BN167" s="1214"/>
      <c r="BO167" s="968"/>
      <c r="BP167" s="955"/>
      <c r="BQ167" s="85"/>
      <c r="BR167" s="84"/>
      <c r="BS167" s="1214"/>
      <c r="BT167" s="968"/>
      <c r="BU167" s="955"/>
      <c r="BV167" s="85"/>
      <c r="BW167" s="84"/>
      <c r="BX167" s="1214"/>
      <c r="BY167" s="968"/>
      <c r="BZ167" s="955"/>
      <c r="CA167" s="1081"/>
      <c r="CB167" s="1023"/>
      <c r="CC167" s="1239"/>
    </row>
    <row r="168" spans="1:81" s="5" customFormat="1" ht="18" customHeight="1">
      <c r="A168" s="1180"/>
      <c r="B168" s="1285"/>
      <c r="C168" s="1178" t="s">
        <v>43</v>
      </c>
      <c r="D168" s="48" t="s">
        <v>11</v>
      </c>
      <c r="E168" s="36"/>
      <c r="F168" s="1214"/>
      <c r="G168" s="974">
        <f>E171*F142-H168</f>
        <v>0</v>
      </c>
      <c r="H168" s="1275"/>
      <c r="I168" s="48" t="s">
        <v>11</v>
      </c>
      <c r="J168" s="36"/>
      <c r="K168" s="1214"/>
      <c r="L168" s="974">
        <f>J171*K142-M168</f>
        <v>0</v>
      </c>
      <c r="M168" s="1095"/>
      <c r="N168" s="336" t="s">
        <v>11</v>
      </c>
      <c r="O168" s="36"/>
      <c r="P168" s="1214"/>
      <c r="Q168" s="974">
        <f>O171*P142-R168</f>
        <v>0</v>
      </c>
      <c r="R168" s="1212">
        <f>ROUND(IF(O142="",0,O168*P142*(職員設定!$AC$47+R150/O142)*0.25),0)</f>
        <v>0</v>
      </c>
      <c r="S168" s="48" t="s">
        <v>11</v>
      </c>
      <c r="T168" s="36"/>
      <c r="U168" s="1214"/>
      <c r="V168" s="974">
        <f>T171*U142-W168</f>
        <v>0</v>
      </c>
      <c r="W168" s="961">
        <f>ROUND(IF(T142="",0,T168*U142*(職員設定!$AC$47+W150/T142)*0.25),0)</f>
        <v>0</v>
      </c>
      <c r="X168" s="336" t="s">
        <v>11</v>
      </c>
      <c r="Y168" s="36"/>
      <c r="Z168" s="1214"/>
      <c r="AA168" s="974">
        <f>Y171*Z142-AB168</f>
        <v>0</v>
      </c>
      <c r="AB168" s="1212">
        <f>ROUND(IF(Y142="",0,Y168*Z142*(職員設定!$AC$47+AB150/Y142)*0.25),0)</f>
        <v>0</v>
      </c>
      <c r="AC168" s="48" t="s">
        <v>11</v>
      </c>
      <c r="AD168" s="36"/>
      <c r="AE168" s="1214"/>
      <c r="AF168" s="974">
        <f>AD171*AE142-AG168</f>
        <v>0</v>
      </c>
      <c r="AG168" s="961">
        <f>ROUND(IF(AD142="",0,AD168*AE142*(職員設定!$AC$47+AG150/AD142)*0.25),0)</f>
        <v>0</v>
      </c>
      <c r="AH168" s="336" t="s">
        <v>11</v>
      </c>
      <c r="AI168" s="36"/>
      <c r="AJ168" s="1214"/>
      <c r="AK168" s="974">
        <f>AI171*AJ142-AL168</f>
        <v>0</v>
      </c>
      <c r="AL168" s="1212">
        <f>ROUND(IF(AI142="",0,AI168*AJ142*(職員設定!$AC$47+AL150/AI142)*0.25),0)</f>
        <v>0</v>
      </c>
      <c r="AM168" s="48" t="s">
        <v>11</v>
      </c>
      <c r="AN168" s="36"/>
      <c r="AO168" s="1214"/>
      <c r="AP168" s="974">
        <f>AN171*AO142-AQ168</f>
        <v>0</v>
      </c>
      <c r="AQ168" s="961">
        <f>ROUND(IF(AN142="",0,AN168*AO142*(職員設定!$AC$47+AQ150/AN142)*0.25),0)</f>
        <v>0</v>
      </c>
      <c r="AR168" s="336" t="s">
        <v>11</v>
      </c>
      <c r="AS168" s="36"/>
      <c r="AT168" s="1214"/>
      <c r="AU168" s="974">
        <f>AS171*AT142-AV168</f>
        <v>0</v>
      </c>
      <c r="AV168" s="1212">
        <f>ROUND(IF(AS142="",0,AS168*AT142*(職員設定!$AC$47+AV150/AS142)*0.25),0)</f>
        <v>0</v>
      </c>
      <c r="AW168" s="48" t="s">
        <v>11</v>
      </c>
      <c r="AX168" s="36"/>
      <c r="AY168" s="1214"/>
      <c r="AZ168" s="974">
        <f>AX171*AY142-BA168</f>
        <v>0</v>
      </c>
      <c r="BA168" s="961">
        <f>ROUND(IF(AX142="",0,AX168*AY142*(職員設定!$AC$47+BA150/AX142)*0.25),0)</f>
        <v>0</v>
      </c>
      <c r="BB168" s="336" t="s">
        <v>11</v>
      </c>
      <c r="BC168" s="36"/>
      <c r="BD168" s="1214"/>
      <c r="BE168" s="974">
        <f>BC171*BD142-BF168</f>
        <v>0</v>
      </c>
      <c r="BF168" s="1212">
        <f>ROUND(IF(BC142="",0,BC168*BD142*(職員設定!$AC$47+BF150/BC142)*0.25),0)</f>
        <v>0</v>
      </c>
      <c r="BG168" s="48" t="s">
        <v>11</v>
      </c>
      <c r="BH168" s="36"/>
      <c r="BI168" s="1214"/>
      <c r="BJ168" s="974">
        <f>BH171*BI142-BK168</f>
        <v>0</v>
      </c>
      <c r="BK168" s="961">
        <f>ROUND(IF(BH142="",0,BH168*BI142*(職員設定!$AC$47+BK150/BH142)*0.25),0)</f>
        <v>0</v>
      </c>
      <c r="BL168" s="339"/>
      <c r="BM168" s="86"/>
      <c r="BN168" s="1214"/>
      <c r="BO168" s="969"/>
      <c r="BP168" s="953"/>
      <c r="BQ168" s="79"/>
      <c r="BR168" s="86"/>
      <c r="BS168" s="1214"/>
      <c r="BT168" s="969"/>
      <c r="BU168" s="953"/>
      <c r="BV168" s="79"/>
      <c r="BW168" s="86"/>
      <c r="BX168" s="1214"/>
      <c r="BY168" s="969"/>
      <c r="BZ168" s="953"/>
      <c r="CA168" s="1003">
        <f t="shared" ref="CA168" si="24">BJ168+BK168+BE168+BF168+AZ168+BA168+AU168+AV168+AP168+AQ168+AL168+AK168+AG168+AF168+AB168+AA168+W168+V168+R168+Q168+L168+G168</f>
        <v>0</v>
      </c>
      <c r="CB168" s="1019">
        <f t="shared" ref="CB168" si="25">M168+H168</f>
        <v>0</v>
      </c>
      <c r="CC168" s="1238">
        <f>BK168+BF168+BA168+AV168+AQ168+AL168+AG168+AB168+W168+R168</f>
        <v>0</v>
      </c>
    </row>
    <row r="169" spans="1:81" ht="18" customHeight="1">
      <c r="A169" s="1180"/>
      <c r="B169" s="1285"/>
      <c r="C169" s="1178"/>
      <c r="D169" s="48" t="s">
        <v>38</v>
      </c>
      <c r="E169" s="33"/>
      <c r="F169" s="1214"/>
      <c r="G169" s="974"/>
      <c r="H169" s="1272"/>
      <c r="I169" s="48" t="s">
        <v>38</v>
      </c>
      <c r="J169" s="33"/>
      <c r="K169" s="1214"/>
      <c r="L169" s="974"/>
      <c r="M169" s="1103"/>
      <c r="N169" s="336" t="s">
        <v>38</v>
      </c>
      <c r="O169" s="33"/>
      <c r="P169" s="1214"/>
      <c r="Q169" s="974"/>
      <c r="R169" s="1210"/>
      <c r="S169" s="48" t="s">
        <v>38</v>
      </c>
      <c r="T169" s="33"/>
      <c r="U169" s="1214"/>
      <c r="V169" s="974"/>
      <c r="W169" s="958"/>
      <c r="X169" s="336" t="s">
        <v>38</v>
      </c>
      <c r="Y169" s="33"/>
      <c r="Z169" s="1214"/>
      <c r="AA169" s="974"/>
      <c r="AB169" s="1210"/>
      <c r="AC169" s="48" t="s">
        <v>38</v>
      </c>
      <c r="AD169" s="33"/>
      <c r="AE169" s="1214"/>
      <c r="AF169" s="974"/>
      <c r="AG169" s="958"/>
      <c r="AH169" s="336" t="s">
        <v>38</v>
      </c>
      <c r="AI169" s="33"/>
      <c r="AJ169" s="1214"/>
      <c r="AK169" s="974"/>
      <c r="AL169" s="1210"/>
      <c r="AM169" s="48" t="s">
        <v>38</v>
      </c>
      <c r="AN169" s="33"/>
      <c r="AO169" s="1214"/>
      <c r="AP169" s="974"/>
      <c r="AQ169" s="958"/>
      <c r="AR169" s="336" t="s">
        <v>38</v>
      </c>
      <c r="AS169" s="33"/>
      <c r="AT169" s="1214"/>
      <c r="AU169" s="974"/>
      <c r="AV169" s="1210"/>
      <c r="AW169" s="48" t="s">
        <v>38</v>
      </c>
      <c r="AX169" s="33"/>
      <c r="AY169" s="1214"/>
      <c r="AZ169" s="974"/>
      <c r="BA169" s="958"/>
      <c r="BB169" s="336" t="s">
        <v>38</v>
      </c>
      <c r="BC169" s="33"/>
      <c r="BD169" s="1214"/>
      <c r="BE169" s="974"/>
      <c r="BF169" s="1210"/>
      <c r="BG169" s="48" t="s">
        <v>38</v>
      </c>
      <c r="BH169" s="33"/>
      <c r="BI169" s="1214"/>
      <c r="BJ169" s="974"/>
      <c r="BK169" s="958"/>
      <c r="BL169" s="339"/>
      <c r="BM169" s="80"/>
      <c r="BN169" s="1214"/>
      <c r="BO169" s="967"/>
      <c r="BP169" s="954"/>
      <c r="BQ169" s="79"/>
      <c r="BR169" s="80"/>
      <c r="BS169" s="1214"/>
      <c r="BT169" s="967"/>
      <c r="BU169" s="954"/>
      <c r="BV169" s="79"/>
      <c r="BW169" s="80"/>
      <c r="BX169" s="1214"/>
      <c r="BY169" s="967"/>
      <c r="BZ169" s="954"/>
      <c r="CA169" s="1080"/>
      <c r="CB169" s="1022"/>
      <c r="CC169" s="1238"/>
    </row>
    <row r="170" spans="1:81" ht="18" customHeight="1">
      <c r="A170" s="1180"/>
      <c r="B170" s="1285"/>
      <c r="C170" s="1178"/>
      <c r="D170" s="51" t="s">
        <v>12</v>
      </c>
      <c r="E170" s="6">
        <f>ROUND(IF(E142="",0,E168*職員設定!$S$47+E168*E151/E142*0.25),0)</f>
        <v>0</v>
      </c>
      <c r="F170" s="1214"/>
      <c r="G170" s="974"/>
      <c r="H170" s="1272"/>
      <c r="I170" s="51" t="s">
        <v>12</v>
      </c>
      <c r="J170" s="6">
        <f>ROUND(IF(J142="",0,J168*職員設定!$S$47+J168*J151/J142*0.25),0)</f>
        <v>0</v>
      </c>
      <c r="K170" s="1214"/>
      <c r="L170" s="974"/>
      <c r="M170" s="1103"/>
      <c r="N170" s="629" t="s">
        <v>12</v>
      </c>
      <c r="O170" s="6">
        <f>ROUND(IF(O142="",0,O168*職員設定!$S$47+O168*O151/O142*0.25),0)</f>
        <v>0</v>
      </c>
      <c r="P170" s="1214"/>
      <c r="Q170" s="974"/>
      <c r="R170" s="1210"/>
      <c r="S170" s="51" t="s">
        <v>12</v>
      </c>
      <c r="T170" s="6">
        <f>ROUND(IF(T142="",0,T168*職員設定!$S$47+T168*T151/T142*0.25),0)</f>
        <v>0</v>
      </c>
      <c r="U170" s="1214"/>
      <c r="V170" s="974"/>
      <c r="W170" s="958"/>
      <c r="X170" s="629" t="s">
        <v>12</v>
      </c>
      <c r="Y170" s="6">
        <f>ROUND(IF(Y142="",0,Y168*職員設定!$S$47+Y168*Y151/Y142*0.25),0)</f>
        <v>0</v>
      </c>
      <c r="Z170" s="1214"/>
      <c r="AA170" s="974"/>
      <c r="AB170" s="1210"/>
      <c r="AC170" s="51" t="s">
        <v>12</v>
      </c>
      <c r="AD170" s="6">
        <f>ROUND(IF(AD142="",0,AD168*職員設定!$S$47+AD168*AD151/AD142*0.25),0)</f>
        <v>0</v>
      </c>
      <c r="AE170" s="1214"/>
      <c r="AF170" s="974"/>
      <c r="AG170" s="958"/>
      <c r="AH170" s="629" t="s">
        <v>12</v>
      </c>
      <c r="AI170" s="6">
        <f>ROUND(IF(AI142="",0,AI168*職員設定!$S$47+AI168*AI151/AI142*0.25),0)</f>
        <v>0</v>
      </c>
      <c r="AJ170" s="1214"/>
      <c r="AK170" s="974"/>
      <c r="AL170" s="1210"/>
      <c r="AM170" s="51" t="s">
        <v>12</v>
      </c>
      <c r="AN170" s="6">
        <f>ROUND(IF(AN142="",0,AN168*職員設定!$S$47+AN168*AN151/AN142*0.25),0)</f>
        <v>0</v>
      </c>
      <c r="AO170" s="1214"/>
      <c r="AP170" s="974"/>
      <c r="AQ170" s="958"/>
      <c r="AR170" s="629" t="s">
        <v>12</v>
      </c>
      <c r="AS170" s="6">
        <f>ROUND(IF(AS142="",0,AS168*職員設定!$S$47+AS168*AS151/AS142*0.25),0)</f>
        <v>0</v>
      </c>
      <c r="AT170" s="1214"/>
      <c r="AU170" s="974"/>
      <c r="AV170" s="1210"/>
      <c r="AW170" s="51" t="s">
        <v>12</v>
      </c>
      <c r="AX170" s="6">
        <f>ROUND(IF(AX142="",0,AX168*職員設定!$S$47+AX168*AX151/AX142*0.25),0)</f>
        <v>0</v>
      </c>
      <c r="AY170" s="1214"/>
      <c r="AZ170" s="974"/>
      <c r="BA170" s="958"/>
      <c r="BB170" s="629" t="s">
        <v>12</v>
      </c>
      <c r="BC170" s="6">
        <f>ROUND(IF(BC142="",0,BC168*職員設定!$S$47+BC168*BC151/BC142*0.25),0)</f>
        <v>0</v>
      </c>
      <c r="BD170" s="1214"/>
      <c r="BE170" s="974"/>
      <c r="BF170" s="1210"/>
      <c r="BG170" s="51" t="s">
        <v>12</v>
      </c>
      <c r="BH170" s="6">
        <f>ROUND(IF(BH142="",0,BH168*職員設定!$S$47+BH168*BH151/BH142*0.25),0)</f>
        <v>0</v>
      </c>
      <c r="BI170" s="1214"/>
      <c r="BJ170" s="974"/>
      <c r="BK170" s="958"/>
      <c r="BL170" s="624"/>
      <c r="BM170" s="28"/>
      <c r="BN170" s="1214"/>
      <c r="BO170" s="967"/>
      <c r="BP170" s="954"/>
      <c r="BQ170" s="72"/>
      <c r="BR170" s="28"/>
      <c r="BS170" s="1214"/>
      <c r="BT170" s="967"/>
      <c r="BU170" s="954"/>
      <c r="BV170" s="72"/>
      <c r="BW170" s="28"/>
      <c r="BX170" s="1214"/>
      <c r="BY170" s="967"/>
      <c r="BZ170" s="954"/>
      <c r="CA170" s="1080"/>
      <c r="CB170" s="1022"/>
      <c r="CC170" s="1238"/>
    </row>
    <row r="171" spans="1:81" s="5" customFormat="1" ht="18" customHeight="1" thickBot="1">
      <c r="A171" s="1180"/>
      <c r="B171" s="1286"/>
      <c r="C171" s="1179"/>
      <c r="D171" s="53" t="s">
        <v>13</v>
      </c>
      <c r="E171" s="19">
        <f>E169-E170</f>
        <v>0</v>
      </c>
      <c r="F171" s="1218"/>
      <c r="G171" s="975"/>
      <c r="H171" s="1273"/>
      <c r="I171" s="53" t="s">
        <v>13</v>
      </c>
      <c r="J171" s="19">
        <f>J169-J170</f>
        <v>0</v>
      </c>
      <c r="K171" s="1218"/>
      <c r="L171" s="975"/>
      <c r="M171" s="1104"/>
      <c r="N171" s="337" t="s">
        <v>13</v>
      </c>
      <c r="O171" s="19">
        <f>O169-O170</f>
        <v>0</v>
      </c>
      <c r="P171" s="1218"/>
      <c r="Q171" s="975"/>
      <c r="R171" s="1211"/>
      <c r="S171" s="53" t="s">
        <v>13</v>
      </c>
      <c r="T171" s="19">
        <f>T169-T170</f>
        <v>0</v>
      </c>
      <c r="U171" s="1218"/>
      <c r="V171" s="975"/>
      <c r="W171" s="959"/>
      <c r="X171" s="337" t="s">
        <v>13</v>
      </c>
      <c r="Y171" s="19">
        <f>Y169-Y170</f>
        <v>0</v>
      </c>
      <c r="Z171" s="1218"/>
      <c r="AA171" s="975"/>
      <c r="AB171" s="1211"/>
      <c r="AC171" s="53" t="s">
        <v>13</v>
      </c>
      <c r="AD171" s="19">
        <f>AD169-AD170</f>
        <v>0</v>
      </c>
      <c r="AE171" s="1218"/>
      <c r="AF171" s="975"/>
      <c r="AG171" s="959"/>
      <c r="AH171" s="337" t="s">
        <v>13</v>
      </c>
      <c r="AI171" s="19">
        <f>AI169-AI170</f>
        <v>0</v>
      </c>
      <c r="AJ171" s="1218"/>
      <c r="AK171" s="975"/>
      <c r="AL171" s="1211"/>
      <c r="AM171" s="53" t="s">
        <v>13</v>
      </c>
      <c r="AN171" s="19">
        <f>AN169-AN170</f>
        <v>0</v>
      </c>
      <c r="AO171" s="1218"/>
      <c r="AP171" s="975"/>
      <c r="AQ171" s="959"/>
      <c r="AR171" s="337" t="s">
        <v>13</v>
      </c>
      <c r="AS171" s="19">
        <f>AS169-AS170</f>
        <v>0</v>
      </c>
      <c r="AT171" s="1218"/>
      <c r="AU171" s="975"/>
      <c r="AV171" s="1211"/>
      <c r="AW171" s="53" t="s">
        <v>13</v>
      </c>
      <c r="AX171" s="19">
        <f>AX169-AX170</f>
        <v>0</v>
      </c>
      <c r="AY171" s="1218"/>
      <c r="AZ171" s="975"/>
      <c r="BA171" s="959"/>
      <c r="BB171" s="337" t="s">
        <v>13</v>
      </c>
      <c r="BC171" s="19">
        <f>BC169-BC170</f>
        <v>0</v>
      </c>
      <c r="BD171" s="1218"/>
      <c r="BE171" s="975"/>
      <c r="BF171" s="1211"/>
      <c r="BG171" s="53" t="s">
        <v>13</v>
      </c>
      <c r="BH171" s="19">
        <f>BH169-BH170</f>
        <v>0</v>
      </c>
      <c r="BI171" s="1218"/>
      <c r="BJ171" s="975"/>
      <c r="BK171" s="959"/>
      <c r="BL171" s="667"/>
      <c r="BM171" s="88"/>
      <c r="BN171" s="1218"/>
      <c r="BO171" s="968"/>
      <c r="BP171" s="955"/>
      <c r="BQ171" s="87"/>
      <c r="BR171" s="88"/>
      <c r="BS171" s="1218"/>
      <c r="BT171" s="968"/>
      <c r="BU171" s="955"/>
      <c r="BV171" s="87"/>
      <c r="BW171" s="88"/>
      <c r="BX171" s="1218"/>
      <c r="BY171" s="968"/>
      <c r="BZ171" s="955"/>
      <c r="CA171" s="1081"/>
      <c r="CB171" s="1023"/>
      <c r="CC171" s="1239"/>
    </row>
    <row r="172" spans="1:81" ht="18" customHeight="1">
      <c r="A172" s="1180"/>
      <c r="B172" s="1278" t="s">
        <v>228</v>
      </c>
      <c r="C172" s="1135"/>
      <c r="D172" s="201" t="str">
        <f>IF(職員設定!$V$43="","",職員設定!$V$43)</f>
        <v>通勤手当</v>
      </c>
      <c r="E172" s="151">
        <v>1350</v>
      </c>
      <c r="F172" s="2"/>
      <c r="G172" s="299" t="s">
        <v>79</v>
      </c>
      <c r="H172" s="29" t="s">
        <v>79</v>
      </c>
      <c r="I172" s="201" t="str">
        <f>IF(職員設定!$V$43="","",職員設定!$V$43)</f>
        <v>通勤手当</v>
      </c>
      <c r="J172" s="151">
        <v>900</v>
      </c>
      <c r="K172" s="2"/>
      <c r="L172" s="299" t="s">
        <v>79</v>
      </c>
      <c r="M172" s="60" t="s">
        <v>79</v>
      </c>
      <c r="N172" s="631" t="str">
        <f>IF(職員設定!$V$43="","",職員設定!$V$43)</f>
        <v>通勤手当</v>
      </c>
      <c r="O172" s="151">
        <v>450</v>
      </c>
      <c r="P172" s="2"/>
      <c r="Q172" s="299" t="s">
        <v>79</v>
      </c>
      <c r="R172" s="29" t="s">
        <v>79</v>
      </c>
      <c r="S172" s="201" t="str">
        <f>IF(職員設定!$V$43="","",職員設定!$V$43)</f>
        <v>通勤手当</v>
      </c>
      <c r="T172" s="151">
        <v>1260</v>
      </c>
      <c r="U172" s="2"/>
      <c r="V172" s="299" t="s">
        <v>79</v>
      </c>
      <c r="W172" s="60" t="s">
        <v>79</v>
      </c>
      <c r="X172" s="631" t="str">
        <f>IF(職員設定!$V$43="","",職員設定!$V$43)</f>
        <v>通勤手当</v>
      </c>
      <c r="Y172" s="151">
        <v>1350</v>
      </c>
      <c r="Z172" s="2"/>
      <c r="AA172" s="299" t="s">
        <v>79</v>
      </c>
      <c r="AB172" s="29" t="s">
        <v>79</v>
      </c>
      <c r="AC172" s="201" t="str">
        <f>IF(職員設定!$V$43="","",職員設定!$V$43)</f>
        <v>通勤手当</v>
      </c>
      <c r="AD172" s="151" t="str">
        <f>IF(AD142&lt;&gt;"",職員設定!$V$47,"0")</f>
        <v>0</v>
      </c>
      <c r="AE172" s="2"/>
      <c r="AF172" s="299" t="s">
        <v>79</v>
      </c>
      <c r="AG172" s="60" t="s">
        <v>79</v>
      </c>
      <c r="AH172" s="631" t="str">
        <f>IF(職員設定!$V$43="","",職員設定!$V$43)</f>
        <v>通勤手当</v>
      </c>
      <c r="AI172" s="151" t="str">
        <f>IF(AI142&lt;&gt;"",職員設定!$V$47,"0")</f>
        <v>0</v>
      </c>
      <c r="AJ172" s="2"/>
      <c r="AK172" s="299" t="s">
        <v>79</v>
      </c>
      <c r="AL172" s="29" t="s">
        <v>79</v>
      </c>
      <c r="AM172" s="201" t="str">
        <f>IF(職員設定!$V$43="","",職員設定!$V$43)</f>
        <v>通勤手当</v>
      </c>
      <c r="AN172" s="151" t="str">
        <f>IF(AN142&lt;&gt;"",職員設定!$V$47,"0")</f>
        <v>0</v>
      </c>
      <c r="AO172" s="2"/>
      <c r="AP172" s="299" t="s">
        <v>79</v>
      </c>
      <c r="AQ172" s="60" t="s">
        <v>79</v>
      </c>
      <c r="AR172" s="631" t="str">
        <f>IF(職員設定!$V$43="","",職員設定!$V$43)</f>
        <v>通勤手当</v>
      </c>
      <c r="AS172" s="151" t="str">
        <f>IF(AS142&lt;&gt;"",職員設定!$V$47,"0")</f>
        <v>0</v>
      </c>
      <c r="AT172" s="2"/>
      <c r="AU172" s="299" t="s">
        <v>79</v>
      </c>
      <c r="AV172" s="29" t="s">
        <v>79</v>
      </c>
      <c r="AW172" s="201" t="str">
        <f>IF(職員設定!$V$43="","",職員設定!$V$43)</f>
        <v>通勤手当</v>
      </c>
      <c r="AX172" s="151" t="str">
        <f>IF(AX142&lt;&gt;"",職員設定!$V$47,"0")</f>
        <v>0</v>
      </c>
      <c r="AY172" s="2"/>
      <c r="AZ172" s="299" t="s">
        <v>79</v>
      </c>
      <c r="BA172" s="60" t="s">
        <v>79</v>
      </c>
      <c r="BB172" s="631" t="str">
        <f>IF(職員設定!$V$43="","",職員設定!$V$43)</f>
        <v>通勤手当</v>
      </c>
      <c r="BC172" s="151" t="str">
        <f>IF(BC142&lt;&gt;"",職員設定!$V$47,"0")</f>
        <v>0</v>
      </c>
      <c r="BD172" s="2"/>
      <c r="BE172" s="299" t="s">
        <v>79</v>
      </c>
      <c r="BF172" s="29" t="s">
        <v>79</v>
      </c>
      <c r="BG172" s="201" t="str">
        <f>IF(職員設定!$V$43="","",職員設定!$V$43)</f>
        <v>通勤手当</v>
      </c>
      <c r="BH172" s="151" t="str">
        <f>IF(BH142&lt;&gt;"",職員設定!$V$47,"0")</f>
        <v>0</v>
      </c>
      <c r="BI172" s="2"/>
      <c r="BJ172" s="299" t="s">
        <v>79</v>
      </c>
      <c r="BK172" s="60" t="s">
        <v>79</v>
      </c>
      <c r="BL172" s="668"/>
      <c r="BM172" s="90"/>
      <c r="BN172" s="2"/>
      <c r="BO172" s="299" t="s">
        <v>79</v>
      </c>
      <c r="BP172" s="299" t="s">
        <v>79</v>
      </c>
      <c r="BQ172" s="89"/>
      <c r="BR172" s="90"/>
      <c r="BS172" s="2"/>
      <c r="BT172" s="299" t="s">
        <v>79</v>
      </c>
      <c r="BU172" s="299" t="s">
        <v>79</v>
      </c>
      <c r="BV172" s="89"/>
      <c r="BW172" s="90"/>
      <c r="BX172" s="2"/>
      <c r="BY172" s="299" t="s">
        <v>79</v>
      </c>
      <c r="BZ172" s="299" t="s">
        <v>79</v>
      </c>
      <c r="CA172" s="482" t="s">
        <v>116</v>
      </c>
      <c r="CB172" s="300" t="s">
        <v>116</v>
      </c>
      <c r="CC172" s="371" t="s">
        <v>121</v>
      </c>
    </row>
    <row r="173" spans="1:81" ht="18" customHeight="1">
      <c r="A173" s="1180"/>
      <c r="B173" s="1134"/>
      <c r="C173" s="1135"/>
      <c r="D173" s="200" t="str">
        <f>IF(職員設定!$W$43="","",職員設定!$W$43)</f>
        <v>課税通勤手当</v>
      </c>
      <c r="E173" s="151">
        <f>IF(E142&lt;&gt;"",職員設定!$W$47,"0")</f>
        <v>0</v>
      </c>
      <c r="F173" s="2"/>
      <c r="G173" s="999">
        <f>SUM(G142:G171)</f>
        <v>14750</v>
      </c>
      <c r="H173" s="1305">
        <f>SUM(H142:H171)</f>
        <v>2950</v>
      </c>
      <c r="I173" s="200" t="str">
        <f>IF(職員設定!$W$43="","",職員設定!$W$43)</f>
        <v>課税通勤手当</v>
      </c>
      <c r="J173" s="151">
        <f>IF(J142&lt;&gt;"",職員設定!$W$47,"0")</f>
        <v>0</v>
      </c>
      <c r="K173" s="2"/>
      <c r="L173" s="999">
        <f>SUM(L142:L171)</f>
        <v>9353</v>
      </c>
      <c r="M173" s="1102">
        <f>SUM(M142:M171)</f>
        <v>1875</v>
      </c>
      <c r="N173" s="632" t="str">
        <f>IF(職員設定!$W$43="","",職員設定!$W$43)</f>
        <v>課税通勤手当</v>
      </c>
      <c r="O173" s="151">
        <f>IF(O142&lt;&gt;"",職員設定!$W$47,"0")</f>
        <v>0</v>
      </c>
      <c r="P173" s="2"/>
      <c r="Q173" s="999">
        <f>SUM(Q142:Q171)</f>
        <v>10717</v>
      </c>
      <c r="R173" s="1213">
        <f>SUM(R142:R171)</f>
        <v>1003</v>
      </c>
      <c r="S173" s="200" t="str">
        <f>IF(職員設定!$W$43="","",職員設定!$W$43)</f>
        <v>課税通勤手当</v>
      </c>
      <c r="T173" s="151">
        <f>IF(T142&lt;&gt;"",職員設定!$W$47,"0")</f>
        <v>0</v>
      </c>
      <c r="U173" s="2"/>
      <c r="V173" s="999">
        <f>SUM(V142:V171)</f>
        <v>13360</v>
      </c>
      <c r="W173" s="992">
        <f>SUM(W142:W171)</f>
        <v>2672</v>
      </c>
      <c r="X173" s="632" t="str">
        <f>IF(職員設定!$W$43="","",職員設定!$W$43)</f>
        <v>課税通勤手当</v>
      </c>
      <c r="Y173" s="151">
        <f>IF(Y142&lt;&gt;"",職員設定!$W$47,"0")</f>
        <v>0</v>
      </c>
      <c r="Z173" s="2"/>
      <c r="AA173" s="999">
        <f>SUM(AA142:AA171)</f>
        <v>14640</v>
      </c>
      <c r="AB173" s="1213">
        <f>SUM(AB142:AB171)</f>
        <v>2928</v>
      </c>
      <c r="AC173" s="200" t="str">
        <f>IF(職員設定!$W$43="","",職員設定!$W$43)</f>
        <v>課税通勤手当</v>
      </c>
      <c r="AD173" s="151" t="str">
        <f>IF(AD142&lt;&gt;"",職員設定!$W$47,"0")</f>
        <v>0</v>
      </c>
      <c r="AE173" s="2"/>
      <c r="AF173" s="999">
        <f>SUM(AF142:AF171)</f>
        <v>0</v>
      </c>
      <c r="AG173" s="992">
        <f>SUM(AG142:AG171)</f>
        <v>0</v>
      </c>
      <c r="AH173" s="632" t="str">
        <f>IF(職員設定!$W$43="","",職員設定!$W$43)</f>
        <v>課税通勤手当</v>
      </c>
      <c r="AI173" s="151" t="str">
        <f>IF(AI142&lt;&gt;"",職員設定!$W$47,"0")</f>
        <v>0</v>
      </c>
      <c r="AJ173" s="2"/>
      <c r="AK173" s="999">
        <f>SUM(AK142:AK171)</f>
        <v>0</v>
      </c>
      <c r="AL173" s="1213">
        <f>SUM(AL142:AL171)</f>
        <v>0</v>
      </c>
      <c r="AM173" s="200" t="str">
        <f>IF(職員設定!$W$43="","",職員設定!$W$43)</f>
        <v>課税通勤手当</v>
      </c>
      <c r="AN173" s="151" t="str">
        <f>IF(AN142&lt;&gt;"",職員設定!$W$47,"0")</f>
        <v>0</v>
      </c>
      <c r="AO173" s="2"/>
      <c r="AP173" s="999">
        <f>SUM(AP142:AP171)</f>
        <v>0</v>
      </c>
      <c r="AQ173" s="992">
        <f>SUM(AQ142:AQ171)</f>
        <v>0</v>
      </c>
      <c r="AR173" s="632" t="str">
        <f>IF(職員設定!$W$43="","",職員設定!$W$43)</f>
        <v>課税通勤手当</v>
      </c>
      <c r="AS173" s="151" t="str">
        <f>IF(AS142&lt;&gt;"",職員設定!$W$47,"0")</f>
        <v>0</v>
      </c>
      <c r="AT173" s="2"/>
      <c r="AU173" s="999">
        <f>SUM(AU142:AU171)</f>
        <v>0</v>
      </c>
      <c r="AV173" s="1213">
        <f>SUM(AV142:AV171)</f>
        <v>0</v>
      </c>
      <c r="AW173" s="200" t="str">
        <f>IF(職員設定!$W$43="","",職員設定!$W$43)</f>
        <v>課税通勤手当</v>
      </c>
      <c r="AX173" s="151" t="str">
        <f>IF(AX142&lt;&gt;"",職員設定!$W$47,"0")</f>
        <v>0</v>
      </c>
      <c r="AY173" s="2"/>
      <c r="AZ173" s="999">
        <f>SUM(AZ142:AZ171)</f>
        <v>0</v>
      </c>
      <c r="BA173" s="992">
        <f>SUM(BA142:BA171)</f>
        <v>0</v>
      </c>
      <c r="BB173" s="632" t="str">
        <f>IF(職員設定!$W$43="","",職員設定!$W$43)</f>
        <v>課税通勤手当</v>
      </c>
      <c r="BC173" s="151" t="str">
        <f>IF(BC142&lt;&gt;"",職員設定!$W$47,"0")</f>
        <v>0</v>
      </c>
      <c r="BD173" s="2"/>
      <c r="BE173" s="999">
        <f>SUM(BE142:BE171)</f>
        <v>0</v>
      </c>
      <c r="BF173" s="1213">
        <f>SUM(BF142:BF171)</f>
        <v>0</v>
      </c>
      <c r="BG173" s="200" t="str">
        <f>IF(職員設定!$W$43="","",職員設定!$W$43)</f>
        <v>課税通勤手当</v>
      </c>
      <c r="BH173" s="151" t="str">
        <f>IF(BH142&lt;&gt;"",職員設定!$W$47,"0")</f>
        <v>0</v>
      </c>
      <c r="BI173" s="2"/>
      <c r="BJ173" s="999">
        <f>SUM(BJ142:BJ171)</f>
        <v>0</v>
      </c>
      <c r="BK173" s="992">
        <f>SUM(BK142:BK171)</f>
        <v>0</v>
      </c>
      <c r="BL173" s="669"/>
      <c r="BM173" s="92"/>
      <c r="BN173" s="2"/>
      <c r="BO173" s="999">
        <f>SUM(BO142:BO171)</f>
        <v>0</v>
      </c>
      <c r="BP173" s="1255">
        <f>SUM(BP142:BP171)</f>
        <v>0</v>
      </c>
      <c r="BQ173" s="91"/>
      <c r="BR173" s="92"/>
      <c r="BS173" s="2"/>
      <c r="BT173" s="999">
        <f>SUM(BT142:BT171)</f>
        <v>0</v>
      </c>
      <c r="BU173" s="1255">
        <f>SUM(BU142:BU171)</f>
        <v>0</v>
      </c>
      <c r="BV173" s="91"/>
      <c r="BW173" s="92"/>
      <c r="BX173" s="2"/>
      <c r="BY173" s="999">
        <f>SUM(BY142:BY171)</f>
        <v>0</v>
      </c>
      <c r="BZ173" s="1255">
        <f>SUM(BZ142:BZ171)</f>
        <v>0</v>
      </c>
      <c r="CA173" s="1089">
        <f>SUM(CA142:CA167)-CA168</f>
        <v>69423</v>
      </c>
      <c r="CB173" s="1088">
        <f t="shared" ref="CB173" si="26">SUM(CB142:CB171)</f>
        <v>4825</v>
      </c>
      <c r="CC173" s="1230" t="str">
        <f>IF(BZ173+BU173+BP173+BK173+BF173+BA173+AV173+AQ173+AL173+AG173+AB173+W173+R173+CB184+CC184-CC185-CB185=0,"〇",BZ173+BU173+BP173+BK173+BF173+BA173+AV173+AQ173+AL173+AG173+AB173+W173+R173+CB184+CC184-CC185-CB185)</f>
        <v>〇</v>
      </c>
    </row>
    <row r="174" spans="1:81" s="5" customFormat="1" ht="18" customHeight="1">
      <c r="A174" s="1180"/>
      <c r="B174" s="1134"/>
      <c r="C174" s="1135"/>
      <c r="D174" s="62" t="str">
        <f>IF(職員設定!$X$43="","",職員設定!$X$43)</f>
        <v>その他</v>
      </c>
      <c r="E174" s="152">
        <f>IF(E142&lt;&gt;"",職員設定!$X$47,"0")</f>
        <v>0</v>
      </c>
      <c r="F174" s="2"/>
      <c r="G174" s="974"/>
      <c r="H174" s="1271"/>
      <c r="I174" s="62" t="str">
        <f>IF(職員設定!$X$43="","",職員設定!$X$43)</f>
        <v>その他</v>
      </c>
      <c r="J174" s="152">
        <f>IF(J142&lt;&gt;"",職員設定!$X$47,"0")</f>
        <v>0</v>
      </c>
      <c r="K174" s="2"/>
      <c r="L174" s="974"/>
      <c r="M174" s="1096"/>
      <c r="N174" s="633" t="str">
        <f>IF(職員設定!$X$43="","",職員設定!$X$43)</f>
        <v>その他</v>
      </c>
      <c r="O174" s="152">
        <v>1907</v>
      </c>
      <c r="P174" s="2"/>
      <c r="Q174" s="974"/>
      <c r="R174" s="1204"/>
      <c r="S174" s="62" t="str">
        <f>IF(職員設定!$X$43="","",職員設定!$X$43)</f>
        <v>その他</v>
      </c>
      <c r="T174" s="152">
        <f>IF(T142&lt;&gt;"",職員設定!$X$47,"0")</f>
        <v>0</v>
      </c>
      <c r="U174" s="2"/>
      <c r="V174" s="974"/>
      <c r="W174" s="971"/>
      <c r="X174" s="633" t="str">
        <f>IF(職員設定!$X$43="","",職員設定!$X$43)</f>
        <v>その他</v>
      </c>
      <c r="Y174" s="152">
        <f>IF(Y142&lt;&gt;"",職員設定!$X$47,"0")</f>
        <v>0</v>
      </c>
      <c r="Z174" s="2"/>
      <c r="AA174" s="974"/>
      <c r="AB174" s="1204"/>
      <c r="AC174" s="62" t="str">
        <f>IF(職員設定!$X$43="","",職員設定!$X$43)</f>
        <v>その他</v>
      </c>
      <c r="AD174" s="152" t="str">
        <f>IF(AD142&lt;&gt;"",職員設定!$X$47,"0")</f>
        <v>0</v>
      </c>
      <c r="AE174" s="2"/>
      <c r="AF174" s="974"/>
      <c r="AG174" s="971"/>
      <c r="AH174" s="633" t="str">
        <f>IF(職員設定!$X$43="","",職員設定!$X$43)</f>
        <v>その他</v>
      </c>
      <c r="AI174" s="152" t="str">
        <f>IF(AI142&lt;&gt;"",職員設定!$X$47,"0")</f>
        <v>0</v>
      </c>
      <c r="AJ174" s="2"/>
      <c r="AK174" s="974"/>
      <c r="AL174" s="1204"/>
      <c r="AM174" s="62" t="str">
        <f>IF(職員設定!$X$43="","",職員設定!$X$43)</f>
        <v>その他</v>
      </c>
      <c r="AN174" s="152" t="str">
        <f>IF(AN142&lt;&gt;"",職員設定!$X$47,"0")</f>
        <v>0</v>
      </c>
      <c r="AO174" s="2"/>
      <c r="AP174" s="974"/>
      <c r="AQ174" s="971"/>
      <c r="AR174" s="633" t="str">
        <f>IF(職員設定!$X$43="","",職員設定!$X$43)</f>
        <v>その他</v>
      </c>
      <c r="AS174" s="152" t="str">
        <f>IF(AS142&lt;&gt;"",職員設定!$X$47,"0")</f>
        <v>0</v>
      </c>
      <c r="AT174" s="2"/>
      <c r="AU174" s="974"/>
      <c r="AV174" s="1204"/>
      <c r="AW174" s="62" t="str">
        <f>IF(職員設定!$X$43="","",職員設定!$X$43)</f>
        <v>その他</v>
      </c>
      <c r="AX174" s="152" t="str">
        <f>IF(AX142&lt;&gt;"",職員設定!$X$47,"0")</f>
        <v>0</v>
      </c>
      <c r="AY174" s="2"/>
      <c r="AZ174" s="974"/>
      <c r="BA174" s="971"/>
      <c r="BB174" s="633" t="str">
        <f>IF(職員設定!$X$43="","",職員設定!$X$43)</f>
        <v>その他</v>
      </c>
      <c r="BC174" s="152" t="str">
        <f>IF(BC142&lt;&gt;"",職員設定!$X$47,"0")</f>
        <v>0</v>
      </c>
      <c r="BD174" s="2"/>
      <c r="BE174" s="974"/>
      <c r="BF174" s="1204"/>
      <c r="BG174" s="62" t="str">
        <f>IF(職員設定!$X$43="","",職員設定!$X$43)</f>
        <v>その他</v>
      </c>
      <c r="BH174" s="152" t="str">
        <f>IF(BH142&lt;&gt;"",職員設定!$X$47,"0")</f>
        <v>0</v>
      </c>
      <c r="BI174" s="2"/>
      <c r="BJ174" s="974"/>
      <c r="BK174" s="971"/>
      <c r="BL174" s="670"/>
      <c r="BM174" s="26"/>
      <c r="BN174" s="2"/>
      <c r="BO174" s="974"/>
      <c r="BP174" s="1256"/>
      <c r="BQ174" s="93"/>
      <c r="BR174" s="26"/>
      <c r="BS174" s="2"/>
      <c r="BT174" s="974"/>
      <c r="BU174" s="1256"/>
      <c r="BV174" s="93"/>
      <c r="BW174" s="26"/>
      <c r="BX174" s="2"/>
      <c r="BY174" s="974"/>
      <c r="BZ174" s="1256"/>
      <c r="CA174" s="1004"/>
      <c r="CB174" s="1020"/>
      <c r="CC174" s="1231"/>
    </row>
    <row r="175" spans="1:81" s="12" customFormat="1" ht="18" customHeight="1" thickBot="1">
      <c r="A175" s="1180"/>
      <c r="B175" s="1136"/>
      <c r="C175" s="1137"/>
      <c r="D175" s="63" t="str">
        <f>IF(職員設定!$Y$43="","",職員設定!$Y$43)</f>
        <v/>
      </c>
      <c r="E175" s="178">
        <f>IF(E142&lt;&gt;"",職員設定!$Y$47,"0")</f>
        <v>0</v>
      </c>
      <c r="F175" s="2"/>
      <c r="G175" s="975"/>
      <c r="H175" s="1306"/>
      <c r="I175" s="63" t="str">
        <f>IF(職員設定!$Y$43="","",職員設定!$Y$43)</f>
        <v/>
      </c>
      <c r="J175" s="178">
        <f>IF(J142&lt;&gt;"",職員設定!$Y$47,"0")</f>
        <v>0</v>
      </c>
      <c r="K175" s="2"/>
      <c r="L175" s="975"/>
      <c r="M175" s="1097"/>
      <c r="N175" s="634" t="str">
        <f>IF(職員設定!$Y$43="","",職員設定!$Y$43)</f>
        <v/>
      </c>
      <c r="O175" s="178">
        <f>IF(O142&lt;&gt;"",職員設定!$Y$47,"0")</f>
        <v>0</v>
      </c>
      <c r="P175" s="2"/>
      <c r="Q175" s="975"/>
      <c r="R175" s="1205"/>
      <c r="S175" s="63" t="str">
        <f>IF(職員設定!$Y$43="","",職員設定!$Y$43)</f>
        <v/>
      </c>
      <c r="T175" s="178">
        <f>IF(T142&lt;&gt;"",職員設定!$Y$47,"0")</f>
        <v>0</v>
      </c>
      <c r="U175" s="2"/>
      <c r="V175" s="975"/>
      <c r="W175" s="972"/>
      <c r="X175" s="634" t="str">
        <f>IF(職員設定!$Y$43="","",職員設定!$Y$43)</f>
        <v/>
      </c>
      <c r="Y175" s="178">
        <f>IF(Y142&lt;&gt;"",職員設定!$Y$47,"0")</f>
        <v>0</v>
      </c>
      <c r="Z175" s="2"/>
      <c r="AA175" s="975"/>
      <c r="AB175" s="1205"/>
      <c r="AC175" s="63" t="str">
        <f>IF(職員設定!$Y$43="","",職員設定!$Y$43)</f>
        <v/>
      </c>
      <c r="AD175" s="178" t="str">
        <f>IF(AD142&lt;&gt;"",職員設定!$Y$47,"0")</f>
        <v>0</v>
      </c>
      <c r="AE175" s="2"/>
      <c r="AF175" s="975"/>
      <c r="AG175" s="972"/>
      <c r="AH175" s="634" t="str">
        <f>IF(職員設定!$Y$43="","",職員設定!$Y$43)</f>
        <v/>
      </c>
      <c r="AI175" s="178" t="str">
        <f>IF(AI142&lt;&gt;"",職員設定!$Y$47,"0")</f>
        <v>0</v>
      </c>
      <c r="AJ175" s="2"/>
      <c r="AK175" s="975"/>
      <c r="AL175" s="1205"/>
      <c r="AM175" s="63" t="str">
        <f>IF(職員設定!$Y$43="","",職員設定!$Y$43)</f>
        <v/>
      </c>
      <c r="AN175" s="178" t="str">
        <f>IF(AN142&lt;&gt;"",職員設定!$Y$47,"0")</f>
        <v>0</v>
      </c>
      <c r="AO175" s="2"/>
      <c r="AP175" s="975"/>
      <c r="AQ175" s="972"/>
      <c r="AR175" s="634" t="str">
        <f>IF(職員設定!$Y$43="","",職員設定!$Y$43)</f>
        <v/>
      </c>
      <c r="AS175" s="178" t="str">
        <f>IF(AS142&lt;&gt;"",職員設定!$Y$47,"0")</f>
        <v>0</v>
      </c>
      <c r="AT175" s="2"/>
      <c r="AU175" s="975"/>
      <c r="AV175" s="1205"/>
      <c r="AW175" s="63" t="str">
        <f>IF(職員設定!$Y$43="","",職員設定!$Y$43)</f>
        <v/>
      </c>
      <c r="AX175" s="178" t="str">
        <f>IF(AX142&lt;&gt;"",職員設定!$Y$47,"0")</f>
        <v>0</v>
      </c>
      <c r="AY175" s="2"/>
      <c r="AZ175" s="975"/>
      <c r="BA175" s="972"/>
      <c r="BB175" s="634" t="str">
        <f>IF(職員設定!$Y$43="","",職員設定!$Y$43)</f>
        <v/>
      </c>
      <c r="BC175" s="178" t="str">
        <f>IF(BC142&lt;&gt;"",職員設定!$Y$47,"0")</f>
        <v>0</v>
      </c>
      <c r="BD175" s="2"/>
      <c r="BE175" s="975"/>
      <c r="BF175" s="1205"/>
      <c r="BG175" s="63" t="str">
        <f>IF(職員設定!$Y$43="","",職員設定!$Y$43)</f>
        <v/>
      </c>
      <c r="BH175" s="178" t="str">
        <f>IF(BH142&lt;&gt;"",職員設定!$Y$47,"0")</f>
        <v>0</v>
      </c>
      <c r="BI175" s="2"/>
      <c r="BJ175" s="975"/>
      <c r="BK175" s="972"/>
      <c r="BL175" s="671"/>
      <c r="BM175" s="84"/>
      <c r="BN175" s="2"/>
      <c r="BO175" s="975"/>
      <c r="BP175" s="1257"/>
      <c r="BQ175" s="94"/>
      <c r="BR175" s="84"/>
      <c r="BS175" s="2"/>
      <c r="BT175" s="975"/>
      <c r="BU175" s="1257"/>
      <c r="BV175" s="94"/>
      <c r="BW175" s="84"/>
      <c r="BX175" s="2"/>
      <c r="BY175" s="975"/>
      <c r="BZ175" s="1257"/>
      <c r="CA175" s="1005"/>
      <c r="CB175" s="1021"/>
      <c r="CC175" s="1232"/>
    </row>
    <row r="176" spans="1:81" s="5" customFormat="1" ht="18" customHeight="1">
      <c r="A176" s="1180"/>
      <c r="B176" s="1276"/>
      <c r="C176" s="1277"/>
      <c r="D176" s="64" t="s">
        <v>15</v>
      </c>
      <c r="E176" s="8">
        <f>E175+E174+E173+E172+E170+E166+E162+E158+E154+E151+E148+E144</f>
        <v>67725</v>
      </c>
      <c r="F176" s="963" t="str">
        <f>IF(E177=F177,"〇","×")</f>
        <v>〇</v>
      </c>
      <c r="G176" s="964"/>
      <c r="H176" s="1098"/>
      <c r="I176" s="64" t="s">
        <v>15</v>
      </c>
      <c r="J176" s="516">
        <f>J175+J174+J173+J172+J170+J166+J162+J158+J154+J151+J148+J144</f>
        <v>43005</v>
      </c>
      <c r="K176" s="963" t="str">
        <f>IF(J177=K177,"〇","×")</f>
        <v>〇</v>
      </c>
      <c r="L176" s="964"/>
      <c r="M176" s="965"/>
      <c r="N176" s="635" t="s">
        <v>15</v>
      </c>
      <c r="O176" s="8">
        <f>O175+O174+O173+O172+O170+O166+O162+O158+O154+O151+O148+O144</f>
        <v>24932</v>
      </c>
      <c r="P176" s="963" t="str">
        <f>IF(O177=P177,"〇","×")</f>
        <v>〇</v>
      </c>
      <c r="Q176" s="964"/>
      <c r="R176" s="1098"/>
      <c r="S176" s="64" t="s">
        <v>15</v>
      </c>
      <c r="T176" s="8">
        <f>T175+T174+T173+T172+T170+T166+T162+T158+T154+T151+T148+T144</f>
        <v>61380</v>
      </c>
      <c r="U176" s="963" t="str">
        <f>IF(T177=U177,"〇","×")</f>
        <v>〇</v>
      </c>
      <c r="V176" s="964"/>
      <c r="W176" s="965"/>
      <c r="X176" s="635" t="s">
        <v>15</v>
      </c>
      <c r="Y176" s="516">
        <f>Y175+Y174+Y173+Y172+Y170+Y166+Y162+Y158+Y154+Y151+Y148+Y144</f>
        <v>67230</v>
      </c>
      <c r="Z176" s="963" t="str">
        <f>IF(Y177=Z177,"〇","×")</f>
        <v>〇</v>
      </c>
      <c r="AA176" s="964"/>
      <c r="AB176" s="1098"/>
      <c r="AC176" s="64" t="s">
        <v>15</v>
      </c>
      <c r="AD176" s="516">
        <f>AD175+AD174+AD173+AD172+AD170+AD166+AD162+AD158+AD154+AD151+AD148+AD144</f>
        <v>0</v>
      </c>
      <c r="AE176" s="963" t="str">
        <f>IF(AD177=AE177,"〇","×")</f>
        <v>〇</v>
      </c>
      <c r="AF176" s="964"/>
      <c r="AG176" s="965"/>
      <c r="AH176" s="635" t="s">
        <v>15</v>
      </c>
      <c r="AI176" s="516">
        <f>AI175+AI174+AI173+AI172+AI170+AI166+AI162+AI158+AI154+AI151+AI148+AI144</f>
        <v>0</v>
      </c>
      <c r="AJ176" s="963" t="str">
        <f>IF(AI177=AJ177,"〇","×")</f>
        <v>〇</v>
      </c>
      <c r="AK176" s="964"/>
      <c r="AL176" s="1098"/>
      <c r="AM176" s="64" t="s">
        <v>15</v>
      </c>
      <c r="AN176" s="516">
        <f>AN175+AN174+AN173+AN172+AN170+AN166+AN162+AN158+AN154+AN151+AN148+AN144</f>
        <v>0</v>
      </c>
      <c r="AO176" s="963" t="str">
        <f>IF(AN177=AO177,"〇","×")</f>
        <v>〇</v>
      </c>
      <c r="AP176" s="964"/>
      <c r="AQ176" s="965"/>
      <c r="AR176" s="635" t="s">
        <v>15</v>
      </c>
      <c r="AS176" s="516">
        <f>AS175+AS174+AS173+AS172+AS170+AS166+AS162+AS158+AS154+AS151+AS148+AS144</f>
        <v>0</v>
      </c>
      <c r="AT176" s="963" t="str">
        <f>IF(AS177=AT177,"〇","×")</f>
        <v>〇</v>
      </c>
      <c r="AU176" s="964"/>
      <c r="AV176" s="1098"/>
      <c r="AW176" s="64" t="s">
        <v>15</v>
      </c>
      <c r="AX176" s="516">
        <f>AX175+AX174+AX173+AX172+AX170+AX166+AX162+AX158+AX154+AX151+AX148+AX144</f>
        <v>0</v>
      </c>
      <c r="AY176" s="963" t="str">
        <f>IF(AX177=AY177,"〇","×")</f>
        <v>〇</v>
      </c>
      <c r="AZ176" s="964"/>
      <c r="BA176" s="965"/>
      <c r="BB176" s="635" t="s">
        <v>15</v>
      </c>
      <c r="BC176" s="516">
        <f>BC175+BC174+BC173+BC172+BC170+BC166+BC162+BC158+BC154+BC151+BC148+BC144</f>
        <v>0</v>
      </c>
      <c r="BD176" s="963" t="str">
        <f>IF(BC177=BD177,"〇","×")</f>
        <v>〇</v>
      </c>
      <c r="BE176" s="964"/>
      <c r="BF176" s="1098"/>
      <c r="BG176" s="64" t="s">
        <v>15</v>
      </c>
      <c r="BH176" s="516">
        <f>BH175+BH174+BH173+BH172+BH170+BH166+BH162+BH158+BH154+BH151+BH148+BH144</f>
        <v>0</v>
      </c>
      <c r="BI176" s="963" t="str">
        <f>IF(BH177=BI177,"〇","×")</f>
        <v>〇</v>
      </c>
      <c r="BJ176" s="964"/>
      <c r="BK176" s="965"/>
      <c r="BL176" s="635" t="s">
        <v>15</v>
      </c>
      <c r="BM176" s="8">
        <f>BM158</f>
        <v>0</v>
      </c>
      <c r="BN176" s="963" t="str">
        <f>IF(BM177=BN177,"〇","×")</f>
        <v>〇</v>
      </c>
      <c r="BO176" s="964"/>
      <c r="BP176" s="965"/>
      <c r="BQ176" s="64" t="s">
        <v>15</v>
      </c>
      <c r="BR176" s="8">
        <f>BR158</f>
        <v>0</v>
      </c>
      <c r="BS176" s="963" t="str">
        <f>IF(BR177=BS177,"〇","×")</f>
        <v>〇</v>
      </c>
      <c r="BT176" s="964"/>
      <c r="BU176" s="965"/>
      <c r="BV176" s="64" t="s">
        <v>15</v>
      </c>
      <c r="BW176" s="8">
        <f>BW158</f>
        <v>0</v>
      </c>
      <c r="BX176" s="963" t="str">
        <f>IF(BW177=BX177,"〇","×")</f>
        <v>〇</v>
      </c>
      <c r="BY176" s="964"/>
      <c r="BZ176" s="965"/>
      <c r="CA176" s="575">
        <f>BW176+BR176+BM176+BH176+BC176+AX176+AS176+AN176+AI176+AD176+Y176+T176+O176+J176+E176</f>
        <v>264272</v>
      </c>
      <c r="CB176" s="369"/>
      <c r="CC176" s="422"/>
    </row>
    <row r="177" spans="1:81" s="5" customFormat="1" ht="18" customHeight="1" thickBot="1">
      <c r="A177" s="1180"/>
      <c r="B177" s="1292"/>
      <c r="C177" s="1037"/>
      <c r="D177" s="65" t="s">
        <v>100</v>
      </c>
      <c r="E177" s="27">
        <f>E143+E147+E150+E153+E157+E161+E165+E169+E172+E173+E174+E175</f>
        <v>85425</v>
      </c>
      <c r="F177" s="981">
        <f>E176+(G173)/F142+H173</f>
        <v>85425</v>
      </c>
      <c r="G177" s="982"/>
      <c r="H177" s="365"/>
      <c r="I177" s="65" t="s">
        <v>100</v>
      </c>
      <c r="J177" s="27">
        <f>J143+J147+J150+J153+J157+J161+J165+J169+J172+J173+J174+J175</f>
        <v>54233</v>
      </c>
      <c r="K177" s="981">
        <f>J176+(L173)/K142+M173</f>
        <v>54233</v>
      </c>
      <c r="L177" s="982"/>
      <c r="M177" s="359"/>
      <c r="N177" s="636" t="s">
        <v>100</v>
      </c>
      <c r="O177" s="27">
        <f>O143+O147+O150+O153+O157+O161+O165+O169+O172+O173+O174+O175</f>
        <v>36652</v>
      </c>
      <c r="P177" s="981">
        <f>O176+(Q173)/P142+R173/P142</f>
        <v>36652</v>
      </c>
      <c r="Q177" s="982"/>
      <c r="R177" s="365"/>
      <c r="S177" s="65" t="s">
        <v>100</v>
      </c>
      <c r="T177" s="27">
        <f>T143+T147+T150+T153+T157+T161+T165+T169+T172+T173+T174+T175</f>
        <v>77412</v>
      </c>
      <c r="U177" s="981">
        <f>T176+(V173)/U142+W173/U142</f>
        <v>77412</v>
      </c>
      <c r="V177" s="982"/>
      <c r="W177" s="359"/>
      <c r="X177" s="636" t="s">
        <v>100</v>
      </c>
      <c r="Y177" s="27">
        <f>Y143+Y147+Y150+Y153+Y157+Y161+Y165+Y169+Y172+Y173+Y174+Y175</f>
        <v>84798</v>
      </c>
      <c r="Z177" s="981">
        <f>Y176+(AA173)/Z142+AB173/Z142</f>
        <v>84798</v>
      </c>
      <c r="AA177" s="982"/>
      <c r="AB177" s="365"/>
      <c r="AC177" s="65" t="s">
        <v>100</v>
      </c>
      <c r="AD177" s="27">
        <f>AD143+AD147+AD150+AD153+AD157+AD161+AD165+AD169+AD172+AD173+AD174+AD175</f>
        <v>0</v>
      </c>
      <c r="AE177" s="981">
        <f>AD176+(AF173)/AE142+AG173/AE142</f>
        <v>0</v>
      </c>
      <c r="AF177" s="982"/>
      <c r="AG177" s="359"/>
      <c r="AH177" s="636" t="s">
        <v>100</v>
      </c>
      <c r="AI177" s="27">
        <f>AI143+AI147+AI150+AI153+AI157+AI161+AI165+AI169+AI172+AI173+AI174+AI175</f>
        <v>0</v>
      </c>
      <c r="AJ177" s="981">
        <f>AI176+(AK173)/AJ142+AL173/AJ142</f>
        <v>0</v>
      </c>
      <c r="AK177" s="982"/>
      <c r="AL177" s="365"/>
      <c r="AM177" s="65" t="s">
        <v>100</v>
      </c>
      <c r="AN177" s="27">
        <f>AN143+AN147+AN150+AN153+AN157+AN161+AN165+AN169+AN172+AN173+AN174+AN175</f>
        <v>0</v>
      </c>
      <c r="AO177" s="981">
        <f>AN176+(AP173)/AO142+AQ173/AO142</f>
        <v>0</v>
      </c>
      <c r="AP177" s="982"/>
      <c r="AQ177" s="359"/>
      <c r="AR177" s="636" t="s">
        <v>100</v>
      </c>
      <c r="AS177" s="27">
        <f>AS143+AS147+AS150+AS153+AS157+AS161+AS165+AS169+AS172+AS173+AS174+AS175</f>
        <v>0</v>
      </c>
      <c r="AT177" s="981">
        <f>AS176+(AU173)/AT142+AV173/AT142</f>
        <v>0</v>
      </c>
      <c r="AU177" s="982"/>
      <c r="AV177" s="365"/>
      <c r="AW177" s="65" t="s">
        <v>100</v>
      </c>
      <c r="AX177" s="27">
        <f>AX143+AX147+AX150+AX153+AX157+AX161+AX165+AX169+AX172+AX173+AX174+AX175</f>
        <v>0</v>
      </c>
      <c r="AY177" s="981">
        <f>AX176+(AZ173)/AY142+BA173/AY142</f>
        <v>0</v>
      </c>
      <c r="AZ177" s="982"/>
      <c r="BA177" s="359"/>
      <c r="BB177" s="636" t="s">
        <v>100</v>
      </c>
      <c r="BC177" s="27">
        <f>BC143+BC147+BC150+BC153+BC157+BC161+BC165+BC169+BC172+BC173+BC174+BC175</f>
        <v>0</v>
      </c>
      <c r="BD177" s="981">
        <f>BC176+(BE173)/BD142+BF173/BD142</f>
        <v>0</v>
      </c>
      <c r="BE177" s="982"/>
      <c r="BF177" s="365"/>
      <c r="BG177" s="65" t="s">
        <v>100</v>
      </c>
      <c r="BH177" s="27">
        <f>BH143+BH147+BH150+BH153+BH157+BH161+BH165+BH169+BH172+BH173+BH174+BH175</f>
        <v>0</v>
      </c>
      <c r="BI177" s="981">
        <f>BH176+(BJ173)/BI142+BK173/BI142</f>
        <v>0</v>
      </c>
      <c r="BJ177" s="982"/>
      <c r="BK177" s="359"/>
      <c r="BL177" s="636" t="s">
        <v>100</v>
      </c>
      <c r="BM177" s="27">
        <f>BM157</f>
        <v>0</v>
      </c>
      <c r="BN177" s="981">
        <f>BM176+(BO173)/BN142+BP173/BN142</f>
        <v>0</v>
      </c>
      <c r="BO177" s="982"/>
      <c r="BP177" s="359"/>
      <c r="BQ177" s="65" t="s">
        <v>100</v>
      </c>
      <c r="BR177" s="27">
        <f>BR157</f>
        <v>0</v>
      </c>
      <c r="BS177" s="981">
        <f>BR176+(BT173)/BS142+BU173/BS142</f>
        <v>0</v>
      </c>
      <c r="BT177" s="982"/>
      <c r="BU177" s="359"/>
      <c r="BV177" s="65" t="s">
        <v>100</v>
      </c>
      <c r="BW177" s="27">
        <f>BW157</f>
        <v>0</v>
      </c>
      <c r="BX177" s="981">
        <f>BW176+(BY173)/BX142+BZ173/BX142</f>
        <v>0</v>
      </c>
      <c r="BY177" s="982"/>
      <c r="BZ177" s="359"/>
      <c r="CA177" s="552">
        <f>BW177+BR177+BM177+BH177+BC177+AX177+AS177+AN177+AI177+AD177+Y177+T177+O177+J177+E177</f>
        <v>338520</v>
      </c>
      <c r="CB177" s="370"/>
      <c r="CC177" s="422"/>
    </row>
    <row r="178" spans="1:81" s="5" customFormat="1" ht="18.600000000000001" customHeight="1" thickTop="1">
      <c r="A178" s="1180"/>
      <c r="B178" s="1128" t="s">
        <v>227</v>
      </c>
      <c r="C178" s="1129"/>
      <c r="D178" s="66" t="s">
        <v>17</v>
      </c>
      <c r="E178" s="74">
        <f>IF(E142="","",職員設定!M47)</f>
        <v>0</v>
      </c>
      <c r="F178" s="114"/>
      <c r="G178" s="291"/>
      <c r="H178" s="618"/>
      <c r="I178" s="66" t="s">
        <v>17</v>
      </c>
      <c r="J178" s="74">
        <f>IF(J142="","",職員設定!$M$47)</f>
        <v>0</v>
      </c>
      <c r="K178" s="114"/>
      <c r="L178" s="291"/>
      <c r="M178" s="368"/>
      <c r="N178" s="637" t="s">
        <v>17</v>
      </c>
      <c r="O178" s="74">
        <f>IF(O142="","",職員設定!$M$47)</f>
        <v>0</v>
      </c>
      <c r="P178" s="950" t="s">
        <v>222</v>
      </c>
      <c r="Q178" s="951"/>
      <c r="R178" s="951"/>
      <c r="S178" s="66" t="s">
        <v>17</v>
      </c>
      <c r="T178" s="74">
        <f>IF(T142="","",職員設定!$M$47)</f>
        <v>0</v>
      </c>
      <c r="U178" s="950" t="s">
        <v>222</v>
      </c>
      <c r="V178" s="951"/>
      <c r="W178" s="952"/>
      <c r="X178" s="637" t="s">
        <v>17</v>
      </c>
      <c r="Y178" s="74">
        <f>IF(Y142="","",職員設定!$M$47)</f>
        <v>0</v>
      </c>
      <c r="Z178" s="950" t="s">
        <v>222</v>
      </c>
      <c r="AA178" s="951"/>
      <c r="AB178" s="951"/>
      <c r="AC178" s="66" t="s">
        <v>17</v>
      </c>
      <c r="AD178" s="74" t="str">
        <f>IF(AD142="","",職員設定!$M$47)</f>
        <v/>
      </c>
      <c r="AE178" s="950" t="s">
        <v>222</v>
      </c>
      <c r="AF178" s="951"/>
      <c r="AG178" s="952"/>
      <c r="AH178" s="637" t="s">
        <v>17</v>
      </c>
      <c r="AI178" s="74" t="str">
        <f>IF(AI142="","",職員設定!$M$47)</f>
        <v/>
      </c>
      <c r="AJ178" s="950" t="s">
        <v>222</v>
      </c>
      <c r="AK178" s="951"/>
      <c r="AL178" s="951"/>
      <c r="AM178" s="66" t="s">
        <v>17</v>
      </c>
      <c r="AN178" s="74" t="str">
        <f>IF(AN142="","",職員設定!$M$47)</f>
        <v/>
      </c>
      <c r="AO178" s="950" t="s">
        <v>222</v>
      </c>
      <c r="AP178" s="951"/>
      <c r="AQ178" s="952"/>
      <c r="AR178" s="637" t="s">
        <v>17</v>
      </c>
      <c r="AS178" s="74" t="str">
        <f>IF(AS142="","",職員設定!$M$47)</f>
        <v/>
      </c>
      <c r="AT178" s="950" t="s">
        <v>222</v>
      </c>
      <c r="AU178" s="951"/>
      <c r="AV178" s="951"/>
      <c r="AW178" s="66" t="s">
        <v>17</v>
      </c>
      <c r="AX178" s="74" t="str">
        <f>IF(AX142="","",職員設定!$M$47)</f>
        <v/>
      </c>
      <c r="AY178" s="950" t="s">
        <v>222</v>
      </c>
      <c r="AZ178" s="951"/>
      <c r="BA178" s="952"/>
      <c r="BB178" s="637" t="s">
        <v>17</v>
      </c>
      <c r="BC178" s="74" t="str">
        <f>IF(BC142="","",職員設定!$M$47)</f>
        <v/>
      </c>
      <c r="BD178" s="950" t="s">
        <v>222</v>
      </c>
      <c r="BE178" s="951"/>
      <c r="BF178" s="951"/>
      <c r="BG178" s="66" t="s">
        <v>17</v>
      </c>
      <c r="BH178" s="74" t="str">
        <f>IF(BH142="","",職員設定!$M$47)</f>
        <v/>
      </c>
      <c r="BI178" s="950" t="s">
        <v>222</v>
      </c>
      <c r="BJ178" s="951"/>
      <c r="BK178" s="952"/>
      <c r="BL178" s="637"/>
      <c r="BM178" s="74"/>
      <c r="BN178" s="950" t="s">
        <v>222</v>
      </c>
      <c r="BO178" s="951"/>
      <c r="BP178" s="952"/>
      <c r="BQ178" s="66"/>
      <c r="BR178" s="74"/>
      <c r="BS178" s="950" t="s">
        <v>222</v>
      </c>
      <c r="BT178" s="951"/>
      <c r="BU178" s="952"/>
      <c r="BV178" s="66"/>
      <c r="BW178" s="74"/>
      <c r="BX178" s="950" t="s">
        <v>222</v>
      </c>
      <c r="BY178" s="951"/>
      <c r="BZ178" s="952"/>
      <c r="CA178" s="477"/>
      <c r="CB178" s="1008" t="s">
        <v>223</v>
      </c>
      <c r="CC178" s="1008" t="s">
        <v>224</v>
      </c>
    </row>
    <row r="179" spans="1:81" ht="18" customHeight="1">
      <c r="A179" s="1180"/>
      <c r="B179" s="1130"/>
      <c r="C179" s="1131"/>
      <c r="D179" s="68" t="s">
        <v>63</v>
      </c>
      <c r="E179" s="34"/>
      <c r="F179" s="1120" t="s">
        <v>104</v>
      </c>
      <c r="G179" s="1121"/>
      <c r="H179" s="759"/>
      <c r="I179" s="68" t="s">
        <v>63</v>
      </c>
      <c r="J179" s="34">
        <f>IF(J142="","",E179)</f>
        <v>0</v>
      </c>
      <c r="K179" s="1120" t="s">
        <v>104</v>
      </c>
      <c r="L179" s="1121"/>
      <c r="M179" s="1148"/>
      <c r="N179" s="638" t="s">
        <v>63</v>
      </c>
      <c r="O179" s="34">
        <f>IF(O142="","",J179)</f>
        <v>0</v>
      </c>
      <c r="P179" s="1006" t="s">
        <v>221</v>
      </c>
      <c r="Q179" s="1007"/>
      <c r="R179" s="653"/>
      <c r="S179" s="68" t="s">
        <v>63</v>
      </c>
      <c r="T179" s="34">
        <f>IF(T142="","",O179)</f>
        <v>0</v>
      </c>
      <c r="U179" s="1006" t="s">
        <v>221</v>
      </c>
      <c r="V179" s="1007"/>
      <c r="W179" s="537"/>
      <c r="X179" s="638" t="s">
        <v>63</v>
      </c>
      <c r="Y179" s="34">
        <f>IF(Y142="","",T179)</f>
        <v>0</v>
      </c>
      <c r="Z179" s="1006" t="s">
        <v>221</v>
      </c>
      <c r="AA179" s="1007"/>
      <c r="AB179" s="653"/>
      <c r="AC179" s="68" t="s">
        <v>63</v>
      </c>
      <c r="AD179" s="34" t="str">
        <f>IF(AD142="","",Y179)</f>
        <v/>
      </c>
      <c r="AE179" s="1006" t="s">
        <v>221</v>
      </c>
      <c r="AF179" s="1007"/>
      <c r="AG179" s="537"/>
      <c r="AH179" s="638" t="s">
        <v>63</v>
      </c>
      <c r="AI179" s="34" t="str">
        <f>IF(AI142="","",AD179)</f>
        <v/>
      </c>
      <c r="AJ179" s="1006" t="s">
        <v>221</v>
      </c>
      <c r="AK179" s="1007"/>
      <c r="AL179" s="653"/>
      <c r="AM179" s="68" t="s">
        <v>63</v>
      </c>
      <c r="AN179" s="34" t="str">
        <f>IF(AN142="","",AI179)</f>
        <v/>
      </c>
      <c r="AO179" s="1006" t="s">
        <v>221</v>
      </c>
      <c r="AP179" s="1007"/>
      <c r="AQ179" s="537"/>
      <c r="AR179" s="638" t="s">
        <v>63</v>
      </c>
      <c r="AS179" s="34" t="str">
        <f>IF(AS142="","",AN179)</f>
        <v/>
      </c>
      <c r="AT179" s="1006" t="s">
        <v>221</v>
      </c>
      <c r="AU179" s="1007"/>
      <c r="AV179" s="653"/>
      <c r="AW179" s="68" t="s">
        <v>63</v>
      </c>
      <c r="AX179" s="34" t="str">
        <f>IF(AX142="","",AS179)</f>
        <v/>
      </c>
      <c r="AY179" s="1006" t="s">
        <v>221</v>
      </c>
      <c r="AZ179" s="1007"/>
      <c r="BA179" s="537"/>
      <c r="BB179" s="638" t="s">
        <v>63</v>
      </c>
      <c r="BC179" s="34" t="str">
        <f>IF(BC142="","",AX179)</f>
        <v/>
      </c>
      <c r="BD179" s="1006" t="s">
        <v>221</v>
      </c>
      <c r="BE179" s="1007"/>
      <c r="BF179" s="653"/>
      <c r="BG179" s="68" t="s">
        <v>63</v>
      </c>
      <c r="BH179" s="34" t="str">
        <f>IF(BH142="","",BC179)</f>
        <v/>
      </c>
      <c r="BI179" s="1006" t="s">
        <v>221</v>
      </c>
      <c r="BJ179" s="1007"/>
      <c r="BK179" s="537"/>
      <c r="BL179" s="638" t="s">
        <v>208</v>
      </c>
      <c r="BM179" s="420" t="s">
        <v>115</v>
      </c>
      <c r="BN179" s="529"/>
      <c r="BO179" s="527"/>
      <c r="BP179" s="408"/>
      <c r="BQ179" s="68" t="s">
        <v>208</v>
      </c>
      <c r="BR179" s="420" t="s">
        <v>115</v>
      </c>
      <c r="BS179" s="529"/>
      <c r="BT179" s="527"/>
      <c r="BU179" s="408"/>
      <c r="BV179" s="68" t="s">
        <v>208</v>
      </c>
      <c r="BW179" s="420" t="s">
        <v>115</v>
      </c>
      <c r="BX179" s="529"/>
      <c r="BY179" s="527"/>
      <c r="BZ179" s="408"/>
      <c r="CA179" s="478"/>
      <c r="CB179" s="1009"/>
      <c r="CC179" s="1009"/>
    </row>
    <row r="180" spans="1:81" ht="18" customHeight="1">
      <c r="A180" s="1180"/>
      <c r="B180" s="1130"/>
      <c r="C180" s="1131"/>
      <c r="D180" s="68" t="s">
        <v>18</v>
      </c>
      <c r="E180" s="10">
        <f>IF(E178="","",E179-E178)</f>
        <v>0</v>
      </c>
      <c r="F180" s="498"/>
      <c r="G180" s="565">
        <f>ROUND(IF(E180="",0,E180*E4*F142+E180*G4*F142),0)</f>
        <v>0</v>
      </c>
      <c r="H180" s="619"/>
      <c r="I180" s="68" t="s">
        <v>18</v>
      </c>
      <c r="J180" s="10">
        <f>IF(J178="","",J179-J178)</f>
        <v>0</v>
      </c>
      <c r="K180" s="498"/>
      <c r="L180" s="565">
        <f>ROUND(IF(J180="",0,J180*J4*K142+J180*L4*K142),0)</f>
        <v>0</v>
      </c>
      <c r="M180" s="450"/>
      <c r="N180" s="638" t="s">
        <v>18</v>
      </c>
      <c r="O180" s="10">
        <f>IF(O178="","",O179-O178)</f>
        <v>0</v>
      </c>
      <c r="P180" s="144"/>
      <c r="Q180" s="565">
        <f>ROUND(IF(O180="",0,O180*O4*P142+O180*Q4*P142),0)</f>
        <v>0</v>
      </c>
      <c r="R180" s="573">
        <f>ROUND(IF(R179="",0,R179*O4*P142+R179*Q4*P142),0)</f>
        <v>0</v>
      </c>
      <c r="S180" s="68" t="s">
        <v>18</v>
      </c>
      <c r="T180" s="10">
        <f>IF(T178="","",T179-T178)</f>
        <v>0</v>
      </c>
      <c r="U180" s="144"/>
      <c r="V180" s="565">
        <f>ROUND(IF(T180="",0,T180*T4*U142+T180*V4*U142),0)</f>
        <v>0</v>
      </c>
      <c r="W180" s="571">
        <f>ROUND(IF(W179="",0,W179*T4*U142+W179*V4*U142),0)</f>
        <v>0</v>
      </c>
      <c r="X180" s="638" t="s">
        <v>18</v>
      </c>
      <c r="Y180" s="10">
        <f>IF(Y178="","",Y179-Y178)</f>
        <v>0</v>
      </c>
      <c r="Z180" s="144"/>
      <c r="AA180" s="565">
        <f>ROUND(IF(Y180="",0,Y180*Y4*Z142+Y180*AA4*Z142),0)</f>
        <v>0</v>
      </c>
      <c r="AB180" s="573">
        <f>ROUND(IF(AB179="",0,AB179*Y4*Z142+AB179*AA4*Z142),0)</f>
        <v>0</v>
      </c>
      <c r="AC180" s="68" t="s">
        <v>18</v>
      </c>
      <c r="AD180" s="10" t="str">
        <f>IF(AD178="","",AD179-AD178)</f>
        <v/>
      </c>
      <c r="AE180" s="144"/>
      <c r="AF180" s="565">
        <f>ROUND(IF(AD180="",0,AD180*AD4*AE142+AD180*AF4*AE142),0)</f>
        <v>0</v>
      </c>
      <c r="AG180" s="571">
        <f>ROUND(IF(AG179="",0,AG179*AD4*AE142+AG179*AF4*AE142),0)</f>
        <v>0</v>
      </c>
      <c r="AH180" s="638" t="s">
        <v>18</v>
      </c>
      <c r="AI180" s="10" t="str">
        <f>IF(AI178="","",AI179-AI178)</f>
        <v/>
      </c>
      <c r="AJ180" s="144"/>
      <c r="AK180" s="565">
        <f>ROUND(IF(AI180="",0,AI180*AI4*AJ142+AI180*AK4*AJ142),0)</f>
        <v>0</v>
      </c>
      <c r="AL180" s="573">
        <f>ROUND(IF(AL179="",0,AL179*AI4*AJ142+AL179*AK4*AJ142),0)</f>
        <v>0</v>
      </c>
      <c r="AM180" s="68" t="s">
        <v>18</v>
      </c>
      <c r="AN180" s="10" t="str">
        <f>IF(AN178="","",AN179-AN178)</f>
        <v/>
      </c>
      <c r="AO180" s="144"/>
      <c r="AP180" s="565">
        <f>ROUND(IF(AN180="",0,AN180*AN4*AO142+AN180*AP4*AO142),0)</f>
        <v>0</v>
      </c>
      <c r="AQ180" s="571">
        <f>ROUND(IF(AQ179="",0,AQ179*AN4*AO142+AQ179*AP4*AO142),0)</f>
        <v>0</v>
      </c>
      <c r="AR180" s="638" t="s">
        <v>18</v>
      </c>
      <c r="AS180" s="10" t="str">
        <f>IF(AS178="","",AS179-AS178)</f>
        <v/>
      </c>
      <c r="AT180" s="144"/>
      <c r="AU180" s="565">
        <f>ROUND(IF(AS180="",0,AS180*AS4*AT142+AS180*AU4*AT142),0)</f>
        <v>0</v>
      </c>
      <c r="AV180" s="573">
        <f>ROUND(IF(AV179="",0,AV179*AS4*AT142+AV179*AU4*AT142),0)</f>
        <v>0</v>
      </c>
      <c r="AW180" s="68" t="s">
        <v>18</v>
      </c>
      <c r="AX180" s="10" t="str">
        <f>IF(AX178="","",AX179-AX178)</f>
        <v/>
      </c>
      <c r="AY180" s="144"/>
      <c r="AZ180" s="565">
        <f>ROUND(IF(AX180="",0,AX180*AX4*AY142+AX180*AZ4*AY142),0)</f>
        <v>0</v>
      </c>
      <c r="BA180" s="571">
        <f>ROUND(IF(BA179="",0,BA179*AX4*AY142+BA179*AZ4*AY142),0)</f>
        <v>0</v>
      </c>
      <c r="BB180" s="638" t="s">
        <v>18</v>
      </c>
      <c r="BC180" s="10" t="str">
        <f>IF(BC178="","",BC179-BC178)</f>
        <v/>
      </c>
      <c r="BD180" s="144"/>
      <c r="BE180" s="565">
        <f>ROUND(IF(BC180="",0,BC180*BC4*BD142+BC180*BE4*BD142),0)</f>
        <v>0</v>
      </c>
      <c r="BF180" s="573">
        <f>ROUND(IF(BF179="",0,BF179*BC4*BD142+BF179*BE4*BD142),0)</f>
        <v>0</v>
      </c>
      <c r="BG180" s="68" t="s">
        <v>18</v>
      </c>
      <c r="BH180" s="10" t="str">
        <f>IF(BH178="","",BH179-BH178)</f>
        <v/>
      </c>
      <c r="BI180" s="144"/>
      <c r="BJ180" s="565">
        <f>ROUND(IF(BH180="",0,BH180*BH4*BI142+BH180*BJ4*BI142),0)</f>
        <v>0</v>
      </c>
      <c r="BK180" s="571">
        <f>ROUND(IF(BK179="",0,BK179*BH4*BI142+BK179*BJ4*BI142),0)</f>
        <v>0</v>
      </c>
      <c r="BL180" s="638"/>
      <c r="BM180" s="10"/>
      <c r="BN180" s="144"/>
      <c r="BO180" s="565">
        <f>ROUND(IF(BM179="対象",BO173*$BM$4+BO173*$BO$4,0),0)</f>
        <v>0</v>
      </c>
      <c r="BP180" s="574">
        <f>ROUND(IF(BM179="対象外",0,(BP173*BM4+BP173*BO4)),0)</f>
        <v>0</v>
      </c>
      <c r="BQ180" s="68"/>
      <c r="BR180" s="10"/>
      <c r="BS180" s="144"/>
      <c r="BT180" s="565">
        <f>ROUND(IF(BR179="対象",BT173*$BR$4+BT173*$BT$4,0),0)</f>
        <v>0</v>
      </c>
      <c r="BU180" s="574">
        <f>ROUND(IF(BR179="対象外",0,(BU173*BR4+BU173*BT4)),0)</f>
        <v>0</v>
      </c>
      <c r="BV180" s="68"/>
      <c r="BW180" s="10"/>
      <c r="BX180" s="144"/>
      <c r="BY180" s="565">
        <f>ROUND(IF(BW179="対象",BY173*$BW$4+BY173*$BY$4,0),0)</f>
        <v>0</v>
      </c>
      <c r="BZ180" s="574">
        <f>ROUND(IF(BW179="対象外",0,(BZ173*BW4+BZ173*BY4)),0)</f>
        <v>0</v>
      </c>
      <c r="CA180" s="479"/>
      <c r="CB180" s="414">
        <f>BZ180+BU180+BP180</f>
        <v>0</v>
      </c>
      <c r="CC180" s="443">
        <f>BK180+BF180+BA180+AV180+AQ180+AL180+AG180+AB180+W180+R180</f>
        <v>0</v>
      </c>
    </row>
    <row r="181" spans="1:81" ht="18" customHeight="1">
      <c r="A181" s="1180"/>
      <c r="B181" s="1130"/>
      <c r="C181" s="1131"/>
      <c r="D181" s="68" t="s">
        <v>103</v>
      </c>
      <c r="E181" s="510" t="s">
        <v>115</v>
      </c>
      <c r="F181" s="496"/>
      <c r="G181" s="565">
        <f>ROUND(IF(E181="対象外",0,E180*E5*F142),0)</f>
        <v>0</v>
      </c>
      <c r="H181" s="619"/>
      <c r="I181" s="68" t="s">
        <v>103</v>
      </c>
      <c r="J181" s="510" t="s">
        <v>115</v>
      </c>
      <c r="K181" s="496"/>
      <c r="L181" s="565">
        <f>ROUND(IF(J181="対象外",0,J180*J5*K142),0)</f>
        <v>0</v>
      </c>
      <c r="M181" s="450"/>
      <c r="N181" s="638" t="s">
        <v>103</v>
      </c>
      <c r="O181" s="510" t="s">
        <v>115</v>
      </c>
      <c r="P181" s="496"/>
      <c r="Q181" s="565">
        <f>ROUND(IF(O181="対象外",0,O180*O5*P142),0)</f>
        <v>0</v>
      </c>
      <c r="R181" s="573">
        <f>ROUND(IF(OR(O181="対象外",R179=0),0,R179*O5*P142),0)</f>
        <v>0</v>
      </c>
      <c r="S181" s="68" t="s">
        <v>103</v>
      </c>
      <c r="T181" s="510" t="s">
        <v>115</v>
      </c>
      <c r="U181" s="496"/>
      <c r="V181" s="565">
        <f>ROUND(IF(T181="対象外",0,T180*T5*U142),0)</f>
        <v>0</v>
      </c>
      <c r="W181" s="571">
        <f>ROUND(IF(OR(T181="対象外",W179=0),0,W179*T5*U142),0)</f>
        <v>0</v>
      </c>
      <c r="X181" s="638" t="s">
        <v>103</v>
      </c>
      <c r="Y181" s="510" t="s">
        <v>115</v>
      </c>
      <c r="Z181" s="496"/>
      <c r="AA181" s="565">
        <f>ROUND(IF(Y181="対象外",0,Y180*Y5*Z142),0)</f>
        <v>0</v>
      </c>
      <c r="AB181" s="573">
        <f>ROUND(IF(OR(Y181="対象外",AB179=0),0,AB179*Y5*Z142),0)</f>
        <v>0</v>
      </c>
      <c r="AC181" s="68" t="s">
        <v>103</v>
      </c>
      <c r="AD181" s="510" t="s">
        <v>115</v>
      </c>
      <c r="AE181" s="496"/>
      <c r="AF181" s="565">
        <f>ROUND(IF(AD181="対象外",0,AD180*AD5*AE142),0)</f>
        <v>0</v>
      </c>
      <c r="AG181" s="571">
        <f>ROUND(IF(OR(AD181="対象外",AG179=0),0,AG179*AD5*AE142),0)</f>
        <v>0</v>
      </c>
      <c r="AH181" s="638" t="s">
        <v>103</v>
      </c>
      <c r="AI181" s="510" t="s">
        <v>115</v>
      </c>
      <c r="AJ181" s="496"/>
      <c r="AK181" s="565">
        <f>ROUND(IF(AI181="対象外",0,AI180*AI5*AJ142),0)</f>
        <v>0</v>
      </c>
      <c r="AL181" s="573">
        <f>ROUND(IF(OR(AI181="対象外",AL179=0),0,AL179*AI5*AJ142),0)</f>
        <v>0</v>
      </c>
      <c r="AM181" s="68" t="s">
        <v>103</v>
      </c>
      <c r="AN181" s="510" t="s">
        <v>115</v>
      </c>
      <c r="AO181" s="496"/>
      <c r="AP181" s="565">
        <f>ROUND(IF(AN181="対象外",0,AN180*AN5*AO142),0)</f>
        <v>0</v>
      </c>
      <c r="AQ181" s="571">
        <f>ROUND(IF(OR(AN181="対象外",AQ179=0),0,AQ179*AN5*AO142),0)</f>
        <v>0</v>
      </c>
      <c r="AR181" s="638" t="s">
        <v>103</v>
      </c>
      <c r="AS181" s="510" t="s">
        <v>115</v>
      </c>
      <c r="AT181" s="496"/>
      <c r="AU181" s="565">
        <f>ROUND(IF(AS181="対象外",0,AS180*AS5*AT142),0)</f>
        <v>0</v>
      </c>
      <c r="AV181" s="573">
        <f>ROUND(IF(OR(AS181="対象外",AV179=0),0,AV179*AS5*AT142),0)</f>
        <v>0</v>
      </c>
      <c r="AW181" s="68" t="s">
        <v>103</v>
      </c>
      <c r="AX181" s="510" t="s">
        <v>115</v>
      </c>
      <c r="AY181" s="496"/>
      <c r="AZ181" s="565">
        <f>ROUND(IF(AX181="対象外",0,AX180*AX5*AY142),0)</f>
        <v>0</v>
      </c>
      <c r="BA181" s="571">
        <f>ROUND(IF(OR(AX181="対象外",BA179=0),0,BA179*AX5*AY142),0)</f>
        <v>0</v>
      </c>
      <c r="BB181" s="638" t="s">
        <v>103</v>
      </c>
      <c r="BC181" s="510" t="s">
        <v>115</v>
      </c>
      <c r="BD181" s="496"/>
      <c r="BE181" s="565">
        <f>ROUND(IF(BC181="対象外",0,BC180*BC5*BD142),0)</f>
        <v>0</v>
      </c>
      <c r="BF181" s="573">
        <f>ROUND(IF(OR(BC181="対象外",BF179=0),0,BF179*BC5*BD142),0)</f>
        <v>0</v>
      </c>
      <c r="BG181" s="68" t="s">
        <v>103</v>
      </c>
      <c r="BH181" s="510" t="s">
        <v>115</v>
      </c>
      <c r="BI181" s="496"/>
      <c r="BJ181" s="565">
        <f>ROUND(IF(BH181="対象外",0,BH180*BH5*BI142),0)</f>
        <v>0</v>
      </c>
      <c r="BK181" s="571">
        <f>ROUND(IF(OR(BH181="対象外",BK179=0),0,BK179*BH5*BI142),0)</f>
        <v>0</v>
      </c>
      <c r="BL181" s="638" t="s">
        <v>103</v>
      </c>
      <c r="BM181" s="510" t="s">
        <v>115</v>
      </c>
      <c r="BN181" s="496"/>
      <c r="BO181" s="565">
        <f>ROUND(IF(BM181="対象",BO173*$BM$5,0),0)</f>
        <v>0</v>
      </c>
      <c r="BP181" s="574">
        <f>ROUND(IF(BM181="対象外",0,BP173*BM5),0)</f>
        <v>0</v>
      </c>
      <c r="BQ181" s="68" t="s">
        <v>103</v>
      </c>
      <c r="BR181" s="510" t="s">
        <v>115</v>
      </c>
      <c r="BS181" s="496"/>
      <c r="BT181" s="565">
        <f>ROUND(IF(BR181="対象",BT173*$BR$5,0),0)</f>
        <v>0</v>
      </c>
      <c r="BU181" s="574">
        <f>ROUND(IF(BR181="対象外",0,BU173*BR5),0)</f>
        <v>0</v>
      </c>
      <c r="BV181" s="68" t="s">
        <v>103</v>
      </c>
      <c r="BW181" s="510" t="s">
        <v>115</v>
      </c>
      <c r="BX181" s="496"/>
      <c r="BY181" s="565">
        <f>ROUND(IF(BW181="対象",BY173*$BW$5,0),0)</f>
        <v>0</v>
      </c>
      <c r="BZ181" s="574">
        <f>ROUND(IF(BW181="対象外",0,BZ173*BW5),0)</f>
        <v>0</v>
      </c>
      <c r="CA181" s="479"/>
      <c r="CB181" s="414">
        <f>BZ181+BU181+BP181</f>
        <v>0</v>
      </c>
      <c r="CC181" s="443">
        <f t="shared" ref="CC181" si="27">BK181+BF181+BA181+AV181+AQ181+AL181+AG181+AB181+W181+R181</f>
        <v>0</v>
      </c>
    </row>
    <row r="182" spans="1:81" ht="18" customHeight="1">
      <c r="A182" s="1180"/>
      <c r="B182" s="1130"/>
      <c r="C182" s="1131"/>
      <c r="D182" s="69" t="s">
        <v>102</v>
      </c>
      <c r="E182" s="30"/>
      <c r="F182" s="496"/>
      <c r="G182" s="565">
        <f>ROUND((G173*E3),0)</f>
        <v>45</v>
      </c>
      <c r="H182" s="619"/>
      <c r="I182" s="69" t="s">
        <v>102</v>
      </c>
      <c r="J182" s="30"/>
      <c r="K182" s="496"/>
      <c r="L182" s="565">
        <f>ROUND((L173*J3),0)</f>
        <v>28</v>
      </c>
      <c r="M182" s="450"/>
      <c r="N182" s="639" t="s">
        <v>102</v>
      </c>
      <c r="O182" s="30"/>
      <c r="P182" s="496"/>
      <c r="Q182" s="565">
        <f>ROUND((Q173*O3),0)</f>
        <v>32</v>
      </c>
      <c r="R182" s="573">
        <f>ROUND(R173*O3,0)</f>
        <v>3</v>
      </c>
      <c r="S182" s="69" t="s">
        <v>102</v>
      </c>
      <c r="T182" s="30"/>
      <c r="U182" s="496"/>
      <c r="V182" s="565">
        <f>ROUND((V173*T3),0)</f>
        <v>40</v>
      </c>
      <c r="W182" s="571">
        <f>ROUND(W173*T3,0)</f>
        <v>8</v>
      </c>
      <c r="X182" s="639" t="s">
        <v>102</v>
      </c>
      <c r="Y182" s="30"/>
      <c r="Z182" s="496"/>
      <c r="AA182" s="565">
        <f>ROUND((AA173*Y3),0)</f>
        <v>44</v>
      </c>
      <c r="AB182" s="573">
        <f>ROUND(AB173*Y3,0)</f>
        <v>9</v>
      </c>
      <c r="AC182" s="69" t="s">
        <v>102</v>
      </c>
      <c r="AD182" s="30"/>
      <c r="AE182" s="496"/>
      <c r="AF182" s="565">
        <f>ROUND((AF173*AD3),0)</f>
        <v>0</v>
      </c>
      <c r="AG182" s="571">
        <f>ROUND(AG173*AD3,0)</f>
        <v>0</v>
      </c>
      <c r="AH182" s="639" t="s">
        <v>102</v>
      </c>
      <c r="AI182" s="30"/>
      <c r="AJ182" s="496"/>
      <c r="AK182" s="565">
        <f>ROUND((AK173*AI3),0)</f>
        <v>0</v>
      </c>
      <c r="AL182" s="573">
        <f>ROUND(AL173*AI3,0)</f>
        <v>0</v>
      </c>
      <c r="AM182" s="69" t="s">
        <v>102</v>
      </c>
      <c r="AN182" s="30"/>
      <c r="AO182" s="496"/>
      <c r="AP182" s="565">
        <f>ROUND((AP173*AN3),0)</f>
        <v>0</v>
      </c>
      <c r="AQ182" s="571">
        <f>ROUND(AQ173*AN3,0)</f>
        <v>0</v>
      </c>
      <c r="AR182" s="639" t="s">
        <v>102</v>
      </c>
      <c r="AS182" s="30"/>
      <c r="AT182" s="496"/>
      <c r="AU182" s="565">
        <f>ROUND((AU173*AS3),0)</f>
        <v>0</v>
      </c>
      <c r="AV182" s="573">
        <f>ROUND(AV173*AS3,0)</f>
        <v>0</v>
      </c>
      <c r="AW182" s="69" t="s">
        <v>102</v>
      </c>
      <c r="AX182" s="30"/>
      <c r="AY182" s="496"/>
      <c r="AZ182" s="565">
        <f>ROUND((AZ173*AX3),0)</f>
        <v>0</v>
      </c>
      <c r="BA182" s="571">
        <f>ROUND(BA173*AX3,0)</f>
        <v>0</v>
      </c>
      <c r="BB182" s="639" t="s">
        <v>102</v>
      </c>
      <c r="BC182" s="30"/>
      <c r="BD182" s="496"/>
      <c r="BE182" s="565">
        <f>ROUND((BE173*BC3),0)</f>
        <v>0</v>
      </c>
      <c r="BF182" s="573">
        <f>ROUND(BF173*BC3,0)</f>
        <v>0</v>
      </c>
      <c r="BG182" s="69" t="s">
        <v>102</v>
      </c>
      <c r="BH182" s="30"/>
      <c r="BI182" s="496"/>
      <c r="BJ182" s="565">
        <f>ROUND((BJ173*BH3),0)</f>
        <v>0</v>
      </c>
      <c r="BK182" s="571">
        <f>ROUND(BK173*BH3,0)</f>
        <v>0</v>
      </c>
      <c r="BL182" s="639" t="s">
        <v>102</v>
      </c>
      <c r="BM182" s="30"/>
      <c r="BN182" s="496"/>
      <c r="BO182" s="565">
        <f>ROUND(BO173*$BM$3,0)</f>
        <v>0</v>
      </c>
      <c r="BP182" s="567">
        <f>ROUND(BP173*BM3,0)</f>
        <v>0</v>
      </c>
      <c r="BQ182" s="69" t="s">
        <v>102</v>
      </c>
      <c r="BR182" s="30"/>
      <c r="BS182" s="496"/>
      <c r="BT182" s="565">
        <f>ROUND(BT173*$BR$3,0)</f>
        <v>0</v>
      </c>
      <c r="BU182" s="567">
        <f>ROUND(BU173*BR3,0)</f>
        <v>0</v>
      </c>
      <c r="BV182" s="69" t="s">
        <v>102</v>
      </c>
      <c r="BW182" s="30"/>
      <c r="BX182" s="496"/>
      <c r="BY182" s="565">
        <f>ROUND(BY173*$BW$3,0)</f>
        <v>0</v>
      </c>
      <c r="BZ182" s="567">
        <f>ROUND(BZ173*BW3,0)</f>
        <v>0</v>
      </c>
      <c r="CA182" s="479"/>
      <c r="CB182" s="414">
        <f>BZ182+BU182+BP182</f>
        <v>0</v>
      </c>
      <c r="CC182" s="443">
        <f>BK182+BF182+BA182+AV182+AQ182+AL182+AG182+AB182+W182+R182</f>
        <v>20</v>
      </c>
    </row>
    <row r="183" spans="1:81" ht="18" customHeight="1" thickBot="1">
      <c r="A183" s="1180"/>
      <c r="B183" s="1132"/>
      <c r="C183" s="1133"/>
      <c r="D183" s="70" t="s">
        <v>101</v>
      </c>
      <c r="E183" s="511" t="s">
        <v>115</v>
      </c>
      <c r="F183" s="497"/>
      <c r="G183" s="566">
        <f>ROUND(IF(E183="対象外",0,G173*G3),0)</f>
        <v>0</v>
      </c>
      <c r="H183" s="620"/>
      <c r="I183" s="70" t="s">
        <v>101</v>
      </c>
      <c r="J183" s="511" t="s">
        <v>115</v>
      </c>
      <c r="K183" s="497"/>
      <c r="L183" s="566">
        <f>ROUND(IF(J183="対象外",0,L173*L3),0)</f>
        <v>0</v>
      </c>
      <c r="M183" s="451"/>
      <c r="N183" s="640" t="s">
        <v>101</v>
      </c>
      <c r="O183" s="511" t="s">
        <v>115</v>
      </c>
      <c r="P183" s="497"/>
      <c r="Q183" s="566">
        <f>ROUND(IF(O183="対象外",0,Q173*Q3),0)</f>
        <v>0</v>
      </c>
      <c r="R183" s="654">
        <f>ROUND(IF(O183="対象外",0,R173*Q3),0)</f>
        <v>0</v>
      </c>
      <c r="S183" s="70" t="s">
        <v>101</v>
      </c>
      <c r="T183" s="511" t="s">
        <v>115</v>
      </c>
      <c r="U183" s="497"/>
      <c r="V183" s="566">
        <f>ROUND(IF(T183="対象外",0,V173*V3),0)</f>
        <v>0</v>
      </c>
      <c r="W183" s="572">
        <f>ROUND(IF(T183="対象外",0,W173*V3),0)</f>
        <v>0</v>
      </c>
      <c r="X183" s="640" t="s">
        <v>101</v>
      </c>
      <c r="Y183" s="511" t="s">
        <v>115</v>
      </c>
      <c r="Z183" s="497"/>
      <c r="AA183" s="566">
        <f>ROUND(IF(Y183="対象外",0,AA173*AA3),0)</f>
        <v>0</v>
      </c>
      <c r="AB183" s="654">
        <f>ROUND(IF(Y183="対象外",0,AB173*AA3),0)</f>
        <v>0</v>
      </c>
      <c r="AC183" s="70" t="s">
        <v>101</v>
      </c>
      <c r="AD183" s="511" t="s">
        <v>115</v>
      </c>
      <c r="AE183" s="497"/>
      <c r="AF183" s="566">
        <f>ROUND(IF(AD183="対象外",0,AF173*AF3),0)</f>
        <v>0</v>
      </c>
      <c r="AG183" s="572">
        <f>ROUND(IF(AD183="対象外",0,AG173*AF3),0)</f>
        <v>0</v>
      </c>
      <c r="AH183" s="640" t="s">
        <v>101</v>
      </c>
      <c r="AI183" s="511" t="s">
        <v>115</v>
      </c>
      <c r="AJ183" s="497"/>
      <c r="AK183" s="566">
        <f>ROUND(IF(AI183="対象外",0,AK173*AK3),0)</f>
        <v>0</v>
      </c>
      <c r="AL183" s="654">
        <f>ROUND(IF(AI183="対象外",0,AL173*AK3),0)</f>
        <v>0</v>
      </c>
      <c r="AM183" s="70" t="s">
        <v>101</v>
      </c>
      <c r="AN183" s="511" t="s">
        <v>115</v>
      </c>
      <c r="AO183" s="497"/>
      <c r="AP183" s="566">
        <f>ROUND(IF(AN183="対象外",0,AP173*AP3),0)</f>
        <v>0</v>
      </c>
      <c r="AQ183" s="572">
        <f>ROUND(IF(AN183="対象外",0,AQ173*AP3),0)</f>
        <v>0</v>
      </c>
      <c r="AR183" s="640" t="s">
        <v>101</v>
      </c>
      <c r="AS183" s="511" t="s">
        <v>115</v>
      </c>
      <c r="AT183" s="497"/>
      <c r="AU183" s="566">
        <f>ROUND(IF(AS183="対象外",0,AU173*AU3),0)</f>
        <v>0</v>
      </c>
      <c r="AV183" s="654">
        <f>ROUND(IF(AS183="対象外",0,AV173*AU3),0)</f>
        <v>0</v>
      </c>
      <c r="AW183" s="70" t="s">
        <v>101</v>
      </c>
      <c r="AX183" s="511" t="s">
        <v>115</v>
      </c>
      <c r="AY183" s="497"/>
      <c r="AZ183" s="566">
        <f>ROUND(IF(AX183="対象外",0,AZ173*AZ3),0)</f>
        <v>0</v>
      </c>
      <c r="BA183" s="572">
        <f>ROUND(IF(AX183="対象外",0,BA173*AZ3),0)</f>
        <v>0</v>
      </c>
      <c r="BB183" s="640" t="s">
        <v>101</v>
      </c>
      <c r="BC183" s="511" t="s">
        <v>115</v>
      </c>
      <c r="BD183" s="497"/>
      <c r="BE183" s="566">
        <f>ROUND(IF(BC183="対象外",0,BE173*BE3),0)</f>
        <v>0</v>
      </c>
      <c r="BF183" s="654">
        <f>ROUND(IF(BC183="対象外",0,BF173*BE3),0)</f>
        <v>0</v>
      </c>
      <c r="BG183" s="70" t="s">
        <v>101</v>
      </c>
      <c r="BH183" s="511" t="s">
        <v>115</v>
      </c>
      <c r="BI183" s="497"/>
      <c r="BJ183" s="566">
        <f>ROUND(IF(BH183="対象外",0,BJ173*BJ3),0)</f>
        <v>0</v>
      </c>
      <c r="BK183" s="572">
        <f>ROUND(IF(BH183="対象外",0,BK173*BJ3),0)</f>
        <v>0</v>
      </c>
      <c r="BL183" s="640" t="s">
        <v>101</v>
      </c>
      <c r="BM183" s="511" t="s">
        <v>115</v>
      </c>
      <c r="BN183" s="497"/>
      <c r="BO183" s="566">
        <f>ROUND(IF(BM183="対象",BO173*$BO$3,0),0)</f>
        <v>0</v>
      </c>
      <c r="BP183" s="568">
        <f>ROUND(IF(BM183="対象外",0,BP173*BO3),0)</f>
        <v>0</v>
      </c>
      <c r="BQ183" s="70" t="s">
        <v>101</v>
      </c>
      <c r="BR183" s="511" t="s">
        <v>115</v>
      </c>
      <c r="BS183" s="497"/>
      <c r="BT183" s="566">
        <f>ROUND(IF(BR183="対象",BT173*$BT$3,0),0)</f>
        <v>0</v>
      </c>
      <c r="BU183" s="568">
        <f>ROUND(IF(BR183="対象外",0,BU173*BT3),0)</f>
        <v>0</v>
      </c>
      <c r="BV183" s="70" t="s">
        <v>101</v>
      </c>
      <c r="BW183" s="511" t="s">
        <v>115</v>
      </c>
      <c r="BX183" s="497"/>
      <c r="BY183" s="566">
        <f>ROUND(IF(BW183="対象",BY173*$BY$3,0),0)</f>
        <v>0</v>
      </c>
      <c r="BZ183" s="568">
        <f>ROUND(IF(BW183="対象外",0,BZ173*BY3),0)</f>
        <v>0</v>
      </c>
      <c r="CA183" s="480"/>
      <c r="CB183" s="414">
        <f>BZ183+BU183+BP183</f>
        <v>0</v>
      </c>
      <c r="CC183" s="444">
        <f>BK183+BF183+BA183+AV183+AQ183+AL183+AG183+AB183+W183+R183</f>
        <v>0</v>
      </c>
    </row>
    <row r="184" spans="1:81" ht="18" customHeight="1" thickBot="1">
      <c r="A184" s="1180"/>
      <c r="B184" s="1151" t="s">
        <v>65</v>
      </c>
      <c r="C184" s="1152"/>
      <c r="D184" s="71" t="s">
        <v>50</v>
      </c>
      <c r="E184" s="11"/>
      <c r="F184" s="599">
        <f>G184</f>
        <v>45</v>
      </c>
      <c r="G184" s="524">
        <f>SUM(G180:G183)</f>
        <v>45</v>
      </c>
      <c r="H184" s="466"/>
      <c r="I184" s="71" t="s">
        <v>50</v>
      </c>
      <c r="J184" s="11"/>
      <c r="K184" s="599">
        <f>L184</f>
        <v>28</v>
      </c>
      <c r="L184" s="524">
        <f>SUM(L180:L183)</f>
        <v>28</v>
      </c>
      <c r="M184" s="452"/>
      <c r="N184" s="616" t="s">
        <v>50</v>
      </c>
      <c r="O184" s="11"/>
      <c r="P184" s="599">
        <f>Q184+R184</f>
        <v>35</v>
      </c>
      <c r="Q184" s="524">
        <f>SUM(Q180:Q183)</f>
        <v>32</v>
      </c>
      <c r="R184" s="563">
        <f>SUM(R180:R183)</f>
        <v>3</v>
      </c>
      <c r="S184" s="71" t="s">
        <v>50</v>
      </c>
      <c r="T184" s="11"/>
      <c r="U184" s="599">
        <f>V184+W184</f>
        <v>48</v>
      </c>
      <c r="V184" s="524">
        <f>SUM(V180:V183)</f>
        <v>40</v>
      </c>
      <c r="W184" s="525">
        <f>SUM(W180:W183)</f>
        <v>8</v>
      </c>
      <c r="X184" s="616" t="s">
        <v>50</v>
      </c>
      <c r="Y184" s="11"/>
      <c r="Z184" s="599">
        <f>AA184+AB184</f>
        <v>53</v>
      </c>
      <c r="AA184" s="524">
        <f>SUM(AA180:AA183)</f>
        <v>44</v>
      </c>
      <c r="AB184" s="563">
        <f>SUM(AB180:AB183)</f>
        <v>9</v>
      </c>
      <c r="AC184" s="71" t="s">
        <v>50</v>
      </c>
      <c r="AD184" s="11"/>
      <c r="AE184" s="599">
        <f>AF184+AG184</f>
        <v>0</v>
      </c>
      <c r="AF184" s="524">
        <f>SUM(AF180:AF183)</f>
        <v>0</v>
      </c>
      <c r="AG184" s="525">
        <f>SUM(AG180:AG183)</f>
        <v>0</v>
      </c>
      <c r="AH184" s="616" t="s">
        <v>50</v>
      </c>
      <c r="AI184" s="11"/>
      <c r="AJ184" s="599">
        <f>AK184+AL184</f>
        <v>0</v>
      </c>
      <c r="AK184" s="524">
        <f>SUM(AK180:AK183)</f>
        <v>0</v>
      </c>
      <c r="AL184" s="563">
        <f>SUM(AL180:AL183)</f>
        <v>0</v>
      </c>
      <c r="AM184" s="71" t="s">
        <v>50</v>
      </c>
      <c r="AN184" s="11"/>
      <c r="AO184" s="599">
        <f>AP184+AQ184</f>
        <v>0</v>
      </c>
      <c r="AP184" s="524">
        <f>SUM(AP180:AP183)</f>
        <v>0</v>
      </c>
      <c r="AQ184" s="525">
        <f>SUM(AQ180:AQ183)</f>
        <v>0</v>
      </c>
      <c r="AR184" s="616" t="s">
        <v>50</v>
      </c>
      <c r="AS184" s="11"/>
      <c r="AT184" s="599">
        <f>AU184+AV184</f>
        <v>0</v>
      </c>
      <c r="AU184" s="524">
        <f>SUM(AU180:AU183)</f>
        <v>0</v>
      </c>
      <c r="AV184" s="563">
        <f>SUM(AV180:AV183)</f>
        <v>0</v>
      </c>
      <c r="AW184" s="71" t="s">
        <v>50</v>
      </c>
      <c r="AX184" s="11"/>
      <c r="AY184" s="599">
        <f>AZ184+BA184</f>
        <v>0</v>
      </c>
      <c r="AZ184" s="524">
        <f>SUM(AZ180:AZ183)</f>
        <v>0</v>
      </c>
      <c r="BA184" s="525">
        <f>SUM(BA180:BA183)</f>
        <v>0</v>
      </c>
      <c r="BB184" s="616" t="s">
        <v>50</v>
      </c>
      <c r="BC184" s="11"/>
      <c r="BD184" s="599">
        <f>BE184+BF184</f>
        <v>0</v>
      </c>
      <c r="BE184" s="524">
        <f>SUM(BE180:BE183)</f>
        <v>0</v>
      </c>
      <c r="BF184" s="563">
        <f>SUM(BF180:BF183)</f>
        <v>0</v>
      </c>
      <c r="BG184" s="71" t="s">
        <v>50</v>
      </c>
      <c r="BH184" s="11"/>
      <c r="BI184" s="599">
        <f>BJ184+BK184</f>
        <v>0</v>
      </c>
      <c r="BJ184" s="524">
        <f>SUM(BJ180:BJ183)</f>
        <v>0</v>
      </c>
      <c r="BK184" s="525">
        <f>SUM(BK180:BK183)</f>
        <v>0</v>
      </c>
      <c r="BL184" s="616" t="s">
        <v>50</v>
      </c>
      <c r="BM184" s="11"/>
      <c r="BN184" s="601">
        <f>BO184+BP184</f>
        <v>0</v>
      </c>
      <c r="BO184" s="524">
        <f>SUM(BO180:BO183)</f>
        <v>0</v>
      </c>
      <c r="BP184" s="532">
        <f>SUM(BP180:BP183)</f>
        <v>0</v>
      </c>
      <c r="BQ184" s="71" t="s">
        <v>50</v>
      </c>
      <c r="BR184" s="11"/>
      <c r="BS184" s="601">
        <f>BT184+BU184</f>
        <v>0</v>
      </c>
      <c r="BT184" s="524">
        <f>SUM(BT180:BT183)</f>
        <v>0</v>
      </c>
      <c r="BU184" s="532">
        <f>SUM(BU180:BU183)</f>
        <v>0</v>
      </c>
      <c r="BV184" s="71" t="s">
        <v>50</v>
      </c>
      <c r="BW184" s="11"/>
      <c r="BX184" s="601">
        <f>BY184+BZ184</f>
        <v>0</v>
      </c>
      <c r="BY184" s="524">
        <f>SUM(BY180:BY183)</f>
        <v>0</v>
      </c>
      <c r="BZ184" s="532">
        <f>SUM(BZ180:BZ183)</f>
        <v>0</v>
      </c>
      <c r="CA184" s="476">
        <f>BX184+BS184+BN184+BI184+BD184+AY184+AT184+AO184+AJ184+AE184+Z184+U184+P184+K184+F184</f>
        <v>209</v>
      </c>
      <c r="CB184" s="415">
        <f>SUM(CB180:CB183)</f>
        <v>0</v>
      </c>
      <c r="CC184" s="445">
        <f>SUM(CC180:CC183)</f>
        <v>20</v>
      </c>
    </row>
    <row r="185" spans="1:81" ht="18" customHeight="1" thickBot="1">
      <c r="A185" s="1180"/>
      <c r="B185" s="1290" t="s">
        <v>66</v>
      </c>
      <c r="C185" s="1291"/>
      <c r="D185" s="588" t="s">
        <v>22</v>
      </c>
      <c r="E185" s="589"/>
      <c r="F185" s="600">
        <f>G185</f>
        <v>14795</v>
      </c>
      <c r="G185" s="590">
        <f>G184+G173</f>
        <v>14795</v>
      </c>
      <c r="H185" s="621"/>
      <c r="I185" s="588" t="s">
        <v>22</v>
      </c>
      <c r="J185" s="589"/>
      <c r="K185" s="600">
        <f>L185</f>
        <v>9381</v>
      </c>
      <c r="L185" s="590">
        <f>L184+L173</f>
        <v>9381</v>
      </c>
      <c r="M185" s="591"/>
      <c r="N185" s="641" t="s">
        <v>22</v>
      </c>
      <c r="O185" s="589"/>
      <c r="P185" s="600">
        <f>Q185+R185</f>
        <v>11755</v>
      </c>
      <c r="Q185" s="590">
        <f>Q184+Q173</f>
        <v>10749</v>
      </c>
      <c r="R185" s="655">
        <f>R184+R173</f>
        <v>1006</v>
      </c>
      <c r="S185" s="588" t="s">
        <v>22</v>
      </c>
      <c r="T185" s="589"/>
      <c r="U185" s="600">
        <f>V185+W185</f>
        <v>16080</v>
      </c>
      <c r="V185" s="590">
        <f>V184+V173</f>
        <v>13400</v>
      </c>
      <c r="W185" s="592">
        <f>W184+W173</f>
        <v>2680</v>
      </c>
      <c r="X185" s="641" t="s">
        <v>22</v>
      </c>
      <c r="Y185" s="589"/>
      <c r="Z185" s="600">
        <f>AA185+AB185</f>
        <v>17621</v>
      </c>
      <c r="AA185" s="590">
        <f>AA184+AA173</f>
        <v>14684</v>
      </c>
      <c r="AB185" s="655">
        <f>AB184+AB173</f>
        <v>2937</v>
      </c>
      <c r="AC185" s="588" t="s">
        <v>22</v>
      </c>
      <c r="AD185" s="589"/>
      <c r="AE185" s="600">
        <f>AF185+AG185</f>
        <v>0</v>
      </c>
      <c r="AF185" s="590">
        <f>AF184+AF173</f>
        <v>0</v>
      </c>
      <c r="AG185" s="592">
        <f>AG184+AG173</f>
        <v>0</v>
      </c>
      <c r="AH185" s="641" t="s">
        <v>22</v>
      </c>
      <c r="AI185" s="589"/>
      <c r="AJ185" s="600">
        <f>AK185+AL185</f>
        <v>0</v>
      </c>
      <c r="AK185" s="590">
        <f>AK184+AK173</f>
        <v>0</v>
      </c>
      <c r="AL185" s="655">
        <f>AL184+AL173</f>
        <v>0</v>
      </c>
      <c r="AM185" s="588" t="s">
        <v>22</v>
      </c>
      <c r="AN185" s="589"/>
      <c r="AO185" s="600">
        <f>AP185+AQ185</f>
        <v>0</v>
      </c>
      <c r="AP185" s="590">
        <f>AP184+AP173</f>
        <v>0</v>
      </c>
      <c r="AQ185" s="592">
        <f>AQ184+AQ173</f>
        <v>0</v>
      </c>
      <c r="AR185" s="641" t="s">
        <v>22</v>
      </c>
      <c r="AS185" s="589"/>
      <c r="AT185" s="600">
        <f>AU185+AV185</f>
        <v>0</v>
      </c>
      <c r="AU185" s="590">
        <f>AU184+AU173</f>
        <v>0</v>
      </c>
      <c r="AV185" s="655">
        <f>AV184+AV173</f>
        <v>0</v>
      </c>
      <c r="AW185" s="588" t="s">
        <v>22</v>
      </c>
      <c r="AX185" s="589"/>
      <c r="AY185" s="600">
        <f>AZ185+BA185</f>
        <v>0</v>
      </c>
      <c r="AZ185" s="590">
        <f>AZ184+AZ173</f>
        <v>0</v>
      </c>
      <c r="BA185" s="592">
        <f>BA184+BA173</f>
        <v>0</v>
      </c>
      <c r="BB185" s="641" t="s">
        <v>22</v>
      </c>
      <c r="BC185" s="589"/>
      <c r="BD185" s="600">
        <f>BE185+BF185</f>
        <v>0</v>
      </c>
      <c r="BE185" s="590">
        <f>BE184+BE173</f>
        <v>0</v>
      </c>
      <c r="BF185" s="655">
        <f>BF184+BF173</f>
        <v>0</v>
      </c>
      <c r="BG185" s="588" t="s">
        <v>22</v>
      </c>
      <c r="BH185" s="589"/>
      <c r="BI185" s="600">
        <f>BJ185+BK185</f>
        <v>0</v>
      </c>
      <c r="BJ185" s="590">
        <f>BJ184+BJ173</f>
        <v>0</v>
      </c>
      <c r="BK185" s="592">
        <f>BK184+BK173</f>
        <v>0</v>
      </c>
      <c r="BL185" s="641" t="s">
        <v>22</v>
      </c>
      <c r="BM185" s="589"/>
      <c r="BN185" s="602">
        <f>BO185+BP185</f>
        <v>0</v>
      </c>
      <c r="BO185" s="590">
        <f>BO184+BO173</f>
        <v>0</v>
      </c>
      <c r="BP185" s="593">
        <f>BP184+BP173</f>
        <v>0</v>
      </c>
      <c r="BQ185" s="588" t="s">
        <v>22</v>
      </c>
      <c r="BR185" s="589"/>
      <c r="BS185" s="602">
        <f>BT185+BU185</f>
        <v>0</v>
      </c>
      <c r="BT185" s="590">
        <f>BT184+BT173</f>
        <v>0</v>
      </c>
      <c r="BU185" s="593">
        <f>BU184+BU173</f>
        <v>0</v>
      </c>
      <c r="BV185" s="588" t="s">
        <v>22</v>
      </c>
      <c r="BW185" s="589"/>
      <c r="BX185" s="602">
        <f>BY185+BZ185</f>
        <v>0</v>
      </c>
      <c r="BY185" s="590">
        <f>BY184+BY173</f>
        <v>0</v>
      </c>
      <c r="BZ185" s="593">
        <f>BZ184+BZ173</f>
        <v>0</v>
      </c>
      <c r="CA185" s="594">
        <f>BX185+BS185+BN185+BI185+BD185+AY185+AT185+AO185+AJ185+AE185+Z185+U185+P185+K185+F185</f>
        <v>69632</v>
      </c>
      <c r="CB185" s="595">
        <f>CB184+SUM(CC153:CC171)</f>
        <v>151</v>
      </c>
      <c r="CC185" s="596">
        <f>CC184+CC142+CC150</f>
        <v>6472</v>
      </c>
    </row>
    <row r="186" spans="1:81" ht="35.4" customHeight="1" thickBot="1">
      <c r="A186" s="723" t="s">
        <v>32</v>
      </c>
      <c r="B186" s="1308">
        <f>職員設定!B48</f>
        <v>5</v>
      </c>
      <c r="C186" s="1309"/>
      <c r="D186" s="683"/>
      <c r="E186" s="684" t="s">
        <v>4</v>
      </c>
      <c r="F186" s="684" t="s">
        <v>33</v>
      </c>
      <c r="G186" s="687" t="s">
        <v>51</v>
      </c>
      <c r="H186" s="724" t="s">
        <v>165</v>
      </c>
      <c r="I186" s="683"/>
      <c r="J186" s="684" t="s">
        <v>4</v>
      </c>
      <c r="K186" s="684" t="s">
        <v>33</v>
      </c>
      <c r="L186" s="687" t="s">
        <v>51</v>
      </c>
      <c r="M186" s="686" t="s">
        <v>165</v>
      </c>
      <c r="N186" s="725"/>
      <c r="O186" s="684" t="s">
        <v>4</v>
      </c>
      <c r="P186" s="684" t="s">
        <v>33</v>
      </c>
      <c r="Q186" s="687" t="s">
        <v>51</v>
      </c>
      <c r="R186" s="726" t="s">
        <v>225</v>
      </c>
      <c r="S186" s="683"/>
      <c r="T186" s="684" t="s">
        <v>4</v>
      </c>
      <c r="U186" s="684" t="s">
        <v>33</v>
      </c>
      <c r="V186" s="687" t="s">
        <v>51</v>
      </c>
      <c r="W186" s="727" t="s">
        <v>225</v>
      </c>
      <c r="X186" s="725"/>
      <c r="Y186" s="684" t="s">
        <v>4</v>
      </c>
      <c r="Z186" s="684" t="s">
        <v>33</v>
      </c>
      <c r="AA186" s="687" t="s">
        <v>51</v>
      </c>
      <c r="AB186" s="726" t="s">
        <v>225</v>
      </c>
      <c r="AC186" s="683"/>
      <c r="AD186" s="684" t="s">
        <v>4</v>
      </c>
      <c r="AE186" s="684" t="s">
        <v>33</v>
      </c>
      <c r="AF186" s="687" t="s">
        <v>51</v>
      </c>
      <c r="AG186" s="727" t="s">
        <v>225</v>
      </c>
      <c r="AH186" s="725"/>
      <c r="AI186" s="684" t="s">
        <v>4</v>
      </c>
      <c r="AJ186" s="684" t="s">
        <v>33</v>
      </c>
      <c r="AK186" s="687" t="s">
        <v>51</v>
      </c>
      <c r="AL186" s="726" t="s">
        <v>225</v>
      </c>
      <c r="AM186" s="683"/>
      <c r="AN186" s="684" t="s">
        <v>4</v>
      </c>
      <c r="AO186" s="684" t="s">
        <v>33</v>
      </c>
      <c r="AP186" s="687" t="s">
        <v>51</v>
      </c>
      <c r="AQ186" s="727" t="s">
        <v>225</v>
      </c>
      <c r="AR186" s="725"/>
      <c r="AS186" s="684" t="s">
        <v>4</v>
      </c>
      <c r="AT186" s="684" t="s">
        <v>33</v>
      </c>
      <c r="AU186" s="687" t="s">
        <v>51</v>
      </c>
      <c r="AV186" s="726" t="s">
        <v>225</v>
      </c>
      <c r="AW186" s="683"/>
      <c r="AX186" s="684" t="s">
        <v>4</v>
      </c>
      <c r="AY186" s="684" t="s">
        <v>33</v>
      </c>
      <c r="AZ186" s="687" t="s">
        <v>51</v>
      </c>
      <c r="BA186" s="727" t="s">
        <v>225</v>
      </c>
      <c r="BB186" s="725"/>
      <c r="BC186" s="684" t="s">
        <v>4</v>
      </c>
      <c r="BD186" s="684" t="s">
        <v>33</v>
      </c>
      <c r="BE186" s="687" t="s">
        <v>51</v>
      </c>
      <c r="BF186" s="726" t="s">
        <v>225</v>
      </c>
      <c r="BG186" s="683"/>
      <c r="BH186" s="684" t="s">
        <v>4</v>
      </c>
      <c r="BI186" s="684" t="s">
        <v>33</v>
      </c>
      <c r="BJ186" s="687" t="s">
        <v>51</v>
      </c>
      <c r="BK186" s="727" t="s">
        <v>225</v>
      </c>
      <c r="BL186" s="725"/>
      <c r="BM186" s="684" t="s">
        <v>4</v>
      </c>
      <c r="BN186" s="684" t="s">
        <v>33</v>
      </c>
      <c r="BO186" s="685" t="s">
        <v>51</v>
      </c>
      <c r="BP186" s="413" t="s">
        <v>225</v>
      </c>
      <c r="BQ186" s="683"/>
      <c r="BR186" s="684" t="s">
        <v>4</v>
      </c>
      <c r="BS186" s="684" t="s">
        <v>33</v>
      </c>
      <c r="BT186" s="685" t="s">
        <v>51</v>
      </c>
      <c r="BU186" s="413" t="s">
        <v>225</v>
      </c>
      <c r="BV186" s="683"/>
      <c r="BW186" s="684" t="s">
        <v>4</v>
      </c>
      <c r="BX186" s="684" t="s">
        <v>33</v>
      </c>
      <c r="BY186" s="685" t="s">
        <v>51</v>
      </c>
      <c r="BZ186" s="413" t="s">
        <v>225</v>
      </c>
      <c r="CA186" s="688" t="s">
        <v>0</v>
      </c>
      <c r="CB186" s="689" t="s">
        <v>157</v>
      </c>
      <c r="CC186" s="728" t="s">
        <v>225</v>
      </c>
    </row>
    <row r="187" spans="1:81" ht="18" customHeight="1">
      <c r="A187" s="1180" t="str">
        <f>職員設定!C48</f>
        <v>UU</v>
      </c>
      <c r="B187" s="1296" t="s">
        <v>109</v>
      </c>
      <c r="C187" s="1140" t="s">
        <v>2</v>
      </c>
      <c r="D187" s="48" t="s">
        <v>110</v>
      </c>
      <c r="E187" s="597">
        <v>12</v>
      </c>
      <c r="F187" s="1214">
        <f>職員設定!$D$48</f>
        <v>1</v>
      </c>
      <c r="G187" s="974">
        <f>E190*F187-H187</f>
        <v>600</v>
      </c>
      <c r="H187" s="1271"/>
      <c r="I187" s="48" t="s">
        <v>110</v>
      </c>
      <c r="J187" s="597">
        <v>43.5</v>
      </c>
      <c r="K187" s="1214">
        <f>職員設定!$D$48</f>
        <v>1</v>
      </c>
      <c r="L187" s="974">
        <f>J190*K187-M187</f>
        <v>2175</v>
      </c>
      <c r="M187" s="1096"/>
      <c r="N187" s="336" t="s">
        <v>110</v>
      </c>
      <c r="O187" s="597">
        <v>29</v>
      </c>
      <c r="P187" s="1214">
        <f>職員設定!$D$48</f>
        <v>1</v>
      </c>
      <c r="Q187" s="974">
        <f>O190*P187-R187</f>
        <v>580</v>
      </c>
      <c r="R187" s="1203">
        <f>ROUND(O187*P187*職員設定!$AC$48,0)</f>
        <v>870</v>
      </c>
      <c r="S187" s="48" t="s">
        <v>110</v>
      </c>
      <c r="T187" s="597">
        <v>8</v>
      </c>
      <c r="U187" s="1214">
        <f>職員設定!$D$48</f>
        <v>1</v>
      </c>
      <c r="V187" s="974">
        <f>T190*U187-W187</f>
        <v>160</v>
      </c>
      <c r="W187" s="993">
        <f>ROUND(T187*U187*職員設定!$AC$48,0)</f>
        <v>240</v>
      </c>
      <c r="X187" s="336" t="s">
        <v>110</v>
      </c>
      <c r="Y187" s="597"/>
      <c r="Z187" s="1214">
        <f>職員設定!$D$48</f>
        <v>1</v>
      </c>
      <c r="AA187" s="974">
        <f>Y190*Z187-AB187</f>
        <v>0</v>
      </c>
      <c r="AB187" s="1203">
        <f>ROUND(Y187*Z187*職員設定!$AC$48,0)</f>
        <v>0</v>
      </c>
      <c r="AC187" s="48" t="s">
        <v>110</v>
      </c>
      <c r="AD187" s="597"/>
      <c r="AE187" s="1214">
        <f>職員設定!$D$48</f>
        <v>1</v>
      </c>
      <c r="AF187" s="974">
        <f>AD190*AE187-AG187</f>
        <v>0</v>
      </c>
      <c r="AG187" s="993">
        <f>ROUND(AD187*AE187*職員設定!$AC$48,0)</f>
        <v>0</v>
      </c>
      <c r="AH187" s="336" t="s">
        <v>110</v>
      </c>
      <c r="AI187" s="597"/>
      <c r="AJ187" s="1214">
        <f>職員設定!$D$48</f>
        <v>1</v>
      </c>
      <c r="AK187" s="974">
        <f>AI190*AJ187-AL187</f>
        <v>0</v>
      </c>
      <c r="AL187" s="1203">
        <f>ROUND(AI187*AJ187*職員設定!$AC$48,0)</f>
        <v>0</v>
      </c>
      <c r="AM187" s="48" t="s">
        <v>110</v>
      </c>
      <c r="AN187" s="597"/>
      <c r="AO187" s="1214">
        <f>職員設定!$D$48</f>
        <v>1</v>
      </c>
      <c r="AP187" s="974">
        <f>AN190*AO187-AQ187</f>
        <v>0</v>
      </c>
      <c r="AQ187" s="993">
        <f>ROUND(AN187*AO187*職員設定!$AC$48,0)</f>
        <v>0</v>
      </c>
      <c r="AR187" s="336" t="s">
        <v>110</v>
      </c>
      <c r="AS187" s="597"/>
      <c r="AT187" s="1214">
        <f>職員設定!$D$48</f>
        <v>1</v>
      </c>
      <c r="AU187" s="974">
        <f>AS190*AT187-AV187</f>
        <v>0</v>
      </c>
      <c r="AV187" s="1203">
        <f>ROUND(AS187*AT187*職員設定!$AC$48,0)</f>
        <v>0</v>
      </c>
      <c r="AW187" s="48" t="s">
        <v>110</v>
      </c>
      <c r="AX187" s="597"/>
      <c r="AY187" s="1214">
        <f>職員設定!$D$48</f>
        <v>1</v>
      </c>
      <c r="AZ187" s="974">
        <f>AX190*AY187-BA187</f>
        <v>0</v>
      </c>
      <c r="BA187" s="993">
        <f>ROUND(AX187*AY187*職員設定!$AC$48,0)</f>
        <v>0</v>
      </c>
      <c r="BB187" s="336" t="s">
        <v>110</v>
      </c>
      <c r="BC187" s="597"/>
      <c r="BD187" s="1214">
        <f>職員設定!$D$48</f>
        <v>1</v>
      </c>
      <c r="BE187" s="974">
        <f>BC190*BD187-BF187</f>
        <v>0</v>
      </c>
      <c r="BF187" s="1203">
        <f>ROUND(BC187*BD187*職員設定!$AC$48,0)</f>
        <v>0</v>
      </c>
      <c r="BG187" s="48" t="s">
        <v>110</v>
      </c>
      <c r="BH187" s="597"/>
      <c r="BI187" s="1214">
        <f>職員設定!$D$48</f>
        <v>1</v>
      </c>
      <c r="BJ187" s="974">
        <f>BH190*BI187-BK187</f>
        <v>0</v>
      </c>
      <c r="BK187" s="993">
        <f>ROUND(BH187*BI187*職員設定!$AC$48,0)</f>
        <v>0</v>
      </c>
      <c r="BL187" s="339"/>
      <c r="BM187" s="598"/>
      <c r="BN187" s="1214">
        <f>職員設定!$D$48</f>
        <v>1</v>
      </c>
      <c r="BO187" s="984"/>
      <c r="BP187" s="1259"/>
      <c r="BQ187" s="79"/>
      <c r="BR187" s="598"/>
      <c r="BS187" s="1214">
        <f>職員設定!$D$48</f>
        <v>1</v>
      </c>
      <c r="BT187" s="984"/>
      <c r="BU187" s="1259"/>
      <c r="BV187" s="79"/>
      <c r="BW187" s="598"/>
      <c r="BX187" s="1214">
        <f>職員設定!$D$48</f>
        <v>1</v>
      </c>
      <c r="BY187" s="984"/>
      <c r="BZ187" s="1259"/>
      <c r="CA187" s="1086">
        <f>BJ187+BK187+BE187+BF187+AZ187+BA187+AU187+AV187+AP187+AQ187+AL187+AK187+AG187+AF187+AB187+AA187+W187+V187+R187+Q187+L187+G187</f>
        <v>4625</v>
      </c>
      <c r="CB187" s="1087">
        <f>M187+H187</f>
        <v>0</v>
      </c>
      <c r="CC187" s="1243">
        <f>BK187+BF187+BA187+AV187+AQ187+AL187+AG187+AB187+W187+R187</f>
        <v>1110</v>
      </c>
    </row>
    <row r="188" spans="1:81" s="5" customFormat="1" ht="18" customHeight="1">
      <c r="A188" s="1180"/>
      <c r="B188" s="1296"/>
      <c r="C188" s="1140"/>
      <c r="D188" s="48" t="s">
        <v>38</v>
      </c>
      <c r="E188" s="33">
        <v>11400</v>
      </c>
      <c r="F188" s="1214"/>
      <c r="G188" s="974"/>
      <c r="H188" s="1272"/>
      <c r="I188" s="48" t="s">
        <v>38</v>
      </c>
      <c r="J188" s="33">
        <v>41325</v>
      </c>
      <c r="K188" s="1214"/>
      <c r="L188" s="974"/>
      <c r="M188" s="1103"/>
      <c r="N188" s="336" t="s">
        <v>38</v>
      </c>
      <c r="O188" s="33">
        <v>27550</v>
      </c>
      <c r="P188" s="1214"/>
      <c r="Q188" s="974"/>
      <c r="R188" s="1204"/>
      <c r="S188" s="48" t="s">
        <v>38</v>
      </c>
      <c r="T188" s="33">
        <v>7600</v>
      </c>
      <c r="U188" s="1214"/>
      <c r="V188" s="974"/>
      <c r="W188" s="971"/>
      <c r="X188" s="336" t="s">
        <v>38</v>
      </c>
      <c r="Y188" s="33"/>
      <c r="Z188" s="1214"/>
      <c r="AA188" s="974"/>
      <c r="AB188" s="1204"/>
      <c r="AC188" s="48" t="s">
        <v>38</v>
      </c>
      <c r="AD188" s="33"/>
      <c r="AE188" s="1214"/>
      <c r="AF188" s="974"/>
      <c r="AG188" s="971"/>
      <c r="AH188" s="336" t="s">
        <v>38</v>
      </c>
      <c r="AI188" s="33"/>
      <c r="AJ188" s="1214"/>
      <c r="AK188" s="974"/>
      <c r="AL188" s="1204"/>
      <c r="AM188" s="48" t="s">
        <v>38</v>
      </c>
      <c r="AN188" s="33"/>
      <c r="AO188" s="1214"/>
      <c r="AP188" s="974"/>
      <c r="AQ188" s="971"/>
      <c r="AR188" s="336" t="s">
        <v>38</v>
      </c>
      <c r="AS188" s="33"/>
      <c r="AT188" s="1214"/>
      <c r="AU188" s="974"/>
      <c r="AV188" s="1204"/>
      <c r="AW188" s="48" t="s">
        <v>38</v>
      </c>
      <c r="AX188" s="33"/>
      <c r="AY188" s="1214"/>
      <c r="AZ188" s="974"/>
      <c r="BA188" s="971"/>
      <c r="BB188" s="336" t="s">
        <v>38</v>
      </c>
      <c r="BC188" s="33"/>
      <c r="BD188" s="1214"/>
      <c r="BE188" s="974"/>
      <c r="BF188" s="1204"/>
      <c r="BG188" s="48" t="s">
        <v>38</v>
      </c>
      <c r="BH188" s="33"/>
      <c r="BI188" s="1214"/>
      <c r="BJ188" s="974"/>
      <c r="BK188" s="971"/>
      <c r="BL188" s="658"/>
      <c r="BM188" s="80"/>
      <c r="BN188" s="1214"/>
      <c r="BO188" s="984"/>
      <c r="BP188" s="954"/>
      <c r="BQ188" s="301"/>
      <c r="BR188" s="80"/>
      <c r="BS188" s="1214"/>
      <c r="BT188" s="984"/>
      <c r="BU188" s="954"/>
      <c r="BV188" s="301"/>
      <c r="BW188" s="80"/>
      <c r="BX188" s="1214"/>
      <c r="BY188" s="984"/>
      <c r="BZ188" s="954"/>
      <c r="CA188" s="1080"/>
      <c r="CB188" s="1022"/>
      <c r="CC188" s="1243"/>
    </row>
    <row r="189" spans="1:81" ht="18" customHeight="1">
      <c r="A189" s="1180"/>
      <c r="B189" s="1296"/>
      <c r="C189" s="1140"/>
      <c r="D189" s="72" t="s">
        <v>112</v>
      </c>
      <c r="E189" s="28">
        <f>ROUND(E187*職員設定!$E$48,0)</f>
        <v>10800</v>
      </c>
      <c r="F189" s="1214"/>
      <c r="G189" s="974"/>
      <c r="H189" s="1272"/>
      <c r="I189" s="72" t="s">
        <v>112</v>
      </c>
      <c r="J189" s="28">
        <f>ROUND(J187*職員設定!$E$48,0)</f>
        <v>39150</v>
      </c>
      <c r="K189" s="1214"/>
      <c r="L189" s="974"/>
      <c r="M189" s="1103"/>
      <c r="N189" s="624" t="s">
        <v>112</v>
      </c>
      <c r="O189" s="28">
        <f>ROUND(O187*職員設定!$E$48,0)</f>
        <v>26100</v>
      </c>
      <c r="P189" s="1214"/>
      <c r="Q189" s="974"/>
      <c r="R189" s="1204"/>
      <c r="S189" s="72" t="s">
        <v>112</v>
      </c>
      <c r="T189" s="28">
        <f>ROUND(T187*職員設定!$E$48,0)</f>
        <v>7200</v>
      </c>
      <c r="U189" s="1214"/>
      <c r="V189" s="974"/>
      <c r="W189" s="971"/>
      <c r="X189" s="624" t="s">
        <v>112</v>
      </c>
      <c r="Y189" s="28">
        <f>ROUND(Y187*職員設定!$E$48,0)</f>
        <v>0</v>
      </c>
      <c r="Z189" s="1214"/>
      <c r="AA189" s="974"/>
      <c r="AB189" s="1204"/>
      <c r="AC189" s="72" t="s">
        <v>112</v>
      </c>
      <c r="AD189" s="28">
        <f>ROUND(AD187*職員設定!$E$48,0)</f>
        <v>0</v>
      </c>
      <c r="AE189" s="1214"/>
      <c r="AF189" s="974"/>
      <c r="AG189" s="971"/>
      <c r="AH189" s="624" t="s">
        <v>112</v>
      </c>
      <c r="AI189" s="28">
        <f>ROUND(AI187*職員設定!$E$48,0)</f>
        <v>0</v>
      </c>
      <c r="AJ189" s="1214"/>
      <c r="AK189" s="974"/>
      <c r="AL189" s="1204"/>
      <c r="AM189" s="72" t="s">
        <v>112</v>
      </c>
      <c r="AN189" s="28">
        <f>ROUND(AN187*職員設定!$E$48,0)</f>
        <v>0</v>
      </c>
      <c r="AO189" s="1214"/>
      <c r="AP189" s="974"/>
      <c r="AQ189" s="971"/>
      <c r="AR189" s="624" t="s">
        <v>112</v>
      </c>
      <c r="AS189" s="28">
        <f>ROUND(AS187*職員設定!$E$48,0)</f>
        <v>0</v>
      </c>
      <c r="AT189" s="1214"/>
      <c r="AU189" s="974"/>
      <c r="AV189" s="1204"/>
      <c r="AW189" s="72" t="s">
        <v>112</v>
      </c>
      <c r="AX189" s="28">
        <f>ROUND(AX187*職員設定!$E$48,0)</f>
        <v>0</v>
      </c>
      <c r="AY189" s="1214"/>
      <c r="AZ189" s="974"/>
      <c r="BA189" s="971"/>
      <c r="BB189" s="624" t="s">
        <v>112</v>
      </c>
      <c r="BC189" s="28">
        <f>ROUND(BC187*職員設定!$E$48,0)</f>
        <v>0</v>
      </c>
      <c r="BD189" s="1214"/>
      <c r="BE189" s="974"/>
      <c r="BF189" s="1204"/>
      <c r="BG189" s="72" t="s">
        <v>112</v>
      </c>
      <c r="BH189" s="28">
        <f>ROUND(BH187*職員設定!$E$48,0)</f>
        <v>0</v>
      </c>
      <c r="BI189" s="1214"/>
      <c r="BJ189" s="974"/>
      <c r="BK189" s="971"/>
      <c r="BL189" s="626"/>
      <c r="BM189" s="28"/>
      <c r="BN189" s="1214"/>
      <c r="BO189" s="984"/>
      <c r="BP189" s="954"/>
      <c r="BQ189" s="45"/>
      <c r="BR189" s="28"/>
      <c r="BS189" s="1214"/>
      <c r="BT189" s="984"/>
      <c r="BU189" s="954"/>
      <c r="BV189" s="45"/>
      <c r="BW189" s="28"/>
      <c r="BX189" s="1214"/>
      <c r="BY189" s="984"/>
      <c r="BZ189" s="954"/>
      <c r="CA189" s="1080"/>
      <c r="CB189" s="1022"/>
      <c r="CC189" s="1243"/>
    </row>
    <row r="190" spans="1:81" ht="18" customHeight="1" thickBot="1">
      <c r="A190" s="1180"/>
      <c r="B190" s="1296"/>
      <c r="C190" s="1141"/>
      <c r="D190" s="50" t="s">
        <v>113</v>
      </c>
      <c r="E190" s="18">
        <f>E188-E189</f>
        <v>600</v>
      </c>
      <c r="F190" s="1214"/>
      <c r="G190" s="975"/>
      <c r="H190" s="1273"/>
      <c r="I190" s="50" t="s">
        <v>113</v>
      </c>
      <c r="J190" s="18">
        <f>J188-J189</f>
        <v>2175</v>
      </c>
      <c r="K190" s="1214"/>
      <c r="L190" s="975"/>
      <c r="M190" s="1104"/>
      <c r="N190" s="625" t="s">
        <v>113</v>
      </c>
      <c r="O190" s="18">
        <f>O188-O189</f>
        <v>1450</v>
      </c>
      <c r="P190" s="1214"/>
      <c r="Q190" s="975"/>
      <c r="R190" s="1205"/>
      <c r="S190" s="50" t="s">
        <v>113</v>
      </c>
      <c r="T190" s="18">
        <f>T188-T189</f>
        <v>400</v>
      </c>
      <c r="U190" s="1214"/>
      <c r="V190" s="975"/>
      <c r="W190" s="972"/>
      <c r="X190" s="625" t="s">
        <v>113</v>
      </c>
      <c r="Y190" s="18">
        <f>Y188-Y189</f>
        <v>0</v>
      </c>
      <c r="Z190" s="1214"/>
      <c r="AA190" s="975"/>
      <c r="AB190" s="1205"/>
      <c r="AC190" s="50" t="s">
        <v>113</v>
      </c>
      <c r="AD190" s="18">
        <f>AD188-AD189</f>
        <v>0</v>
      </c>
      <c r="AE190" s="1214"/>
      <c r="AF190" s="975"/>
      <c r="AG190" s="972"/>
      <c r="AH190" s="625" t="s">
        <v>113</v>
      </c>
      <c r="AI190" s="18">
        <f>AI188-AI189</f>
        <v>0</v>
      </c>
      <c r="AJ190" s="1214"/>
      <c r="AK190" s="975"/>
      <c r="AL190" s="1205"/>
      <c r="AM190" s="50" t="s">
        <v>113</v>
      </c>
      <c r="AN190" s="18">
        <f>AN188-AN189</f>
        <v>0</v>
      </c>
      <c r="AO190" s="1214"/>
      <c r="AP190" s="975"/>
      <c r="AQ190" s="972"/>
      <c r="AR190" s="625" t="s">
        <v>113</v>
      </c>
      <c r="AS190" s="18">
        <f>AS188-AS189</f>
        <v>0</v>
      </c>
      <c r="AT190" s="1214"/>
      <c r="AU190" s="975"/>
      <c r="AV190" s="1205"/>
      <c r="AW190" s="50" t="s">
        <v>113</v>
      </c>
      <c r="AX190" s="18">
        <f>AX188-AX189</f>
        <v>0</v>
      </c>
      <c r="AY190" s="1214"/>
      <c r="AZ190" s="975"/>
      <c r="BA190" s="972"/>
      <c r="BB190" s="625" t="s">
        <v>113</v>
      </c>
      <c r="BC190" s="18">
        <f>BC188-BC189</f>
        <v>0</v>
      </c>
      <c r="BD190" s="1214"/>
      <c r="BE190" s="975"/>
      <c r="BF190" s="1205"/>
      <c r="BG190" s="50" t="s">
        <v>113</v>
      </c>
      <c r="BH190" s="18">
        <f>BH188-BH189</f>
        <v>0</v>
      </c>
      <c r="BI190" s="1214"/>
      <c r="BJ190" s="975"/>
      <c r="BK190" s="972"/>
      <c r="BL190" s="659"/>
      <c r="BM190" s="78"/>
      <c r="BN190" s="1214"/>
      <c r="BO190" s="985"/>
      <c r="BP190" s="955"/>
      <c r="BQ190" s="81"/>
      <c r="BR190" s="78"/>
      <c r="BS190" s="1214"/>
      <c r="BT190" s="985"/>
      <c r="BU190" s="955"/>
      <c r="BV190" s="81"/>
      <c r="BW190" s="78"/>
      <c r="BX190" s="1214"/>
      <c r="BY190" s="985"/>
      <c r="BZ190" s="955"/>
      <c r="CA190" s="1081"/>
      <c r="CB190" s="1023"/>
      <c r="CC190" s="1244"/>
    </row>
    <row r="191" spans="1:81" s="5" customFormat="1" ht="18" customHeight="1">
      <c r="A191" s="1180"/>
      <c r="B191" s="1296"/>
      <c r="C191" s="1293" t="str">
        <f>"時間当たりの手当("&amp;職員設定!$F$43&amp;"等)"</f>
        <v>時間当たりの手当(資格手当等)</v>
      </c>
      <c r="D191" s="75" t="s">
        <v>110</v>
      </c>
      <c r="E191" s="172">
        <f>E187</f>
        <v>12</v>
      </c>
      <c r="F191" s="1214"/>
      <c r="G191" s="973">
        <f>E194*F187-H191</f>
        <v>0</v>
      </c>
      <c r="H191" s="1275"/>
      <c r="I191" s="75" t="s">
        <v>110</v>
      </c>
      <c r="J191" s="172">
        <f>J187</f>
        <v>43.5</v>
      </c>
      <c r="K191" s="1214"/>
      <c r="L191" s="973">
        <f>J194*K187-M191</f>
        <v>0</v>
      </c>
      <c r="M191" s="1095"/>
      <c r="N191" s="338" t="s">
        <v>110</v>
      </c>
      <c r="O191" s="172">
        <f>O187</f>
        <v>29</v>
      </c>
      <c r="P191" s="1214"/>
      <c r="Q191" s="973">
        <f>O194*P187</f>
        <v>0</v>
      </c>
      <c r="R191" s="983"/>
      <c r="S191" s="75" t="s">
        <v>110</v>
      </c>
      <c r="T191" s="172">
        <f>T187</f>
        <v>8</v>
      </c>
      <c r="U191" s="1214"/>
      <c r="V191" s="973">
        <f>T194*U187</f>
        <v>0</v>
      </c>
      <c r="W191" s="960"/>
      <c r="X191" s="338" t="s">
        <v>110</v>
      </c>
      <c r="Y191" s="172">
        <f>Y187</f>
        <v>0</v>
      </c>
      <c r="Z191" s="1214"/>
      <c r="AA191" s="973">
        <f>Y194*Z187</f>
        <v>0</v>
      </c>
      <c r="AB191" s="983"/>
      <c r="AC191" s="75" t="s">
        <v>110</v>
      </c>
      <c r="AD191" s="172">
        <f>AD187</f>
        <v>0</v>
      </c>
      <c r="AE191" s="1214"/>
      <c r="AF191" s="973">
        <f>AD194*AE187</f>
        <v>0</v>
      </c>
      <c r="AG191" s="960"/>
      <c r="AH191" s="338" t="s">
        <v>110</v>
      </c>
      <c r="AI191" s="172">
        <f>AI187</f>
        <v>0</v>
      </c>
      <c r="AJ191" s="1214"/>
      <c r="AK191" s="973">
        <f>AI194*AJ187</f>
        <v>0</v>
      </c>
      <c r="AL191" s="983"/>
      <c r="AM191" s="75" t="s">
        <v>110</v>
      </c>
      <c r="AN191" s="172">
        <f>AN187</f>
        <v>0</v>
      </c>
      <c r="AO191" s="1214"/>
      <c r="AP191" s="973">
        <f>AN194*AO187</f>
        <v>0</v>
      </c>
      <c r="AQ191" s="960"/>
      <c r="AR191" s="338" t="s">
        <v>110</v>
      </c>
      <c r="AS191" s="172">
        <f>AS187</f>
        <v>0</v>
      </c>
      <c r="AT191" s="1214"/>
      <c r="AU191" s="973">
        <f>AS194*AT187</f>
        <v>0</v>
      </c>
      <c r="AV191" s="983"/>
      <c r="AW191" s="75" t="s">
        <v>110</v>
      </c>
      <c r="AX191" s="172">
        <f>AX187</f>
        <v>0</v>
      </c>
      <c r="AY191" s="1214"/>
      <c r="AZ191" s="973">
        <f>AX194*AY187</f>
        <v>0</v>
      </c>
      <c r="BA191" s="960"/>
      <c r="BB191" s="338" t="s">
        <v>110</v>
      </c>
      <c r="BC191" s="172">
        <f>BC187</f>
        <v>0</v>
      </c>
      <c r="BD191" s="1214"/>
      <c r="BE191" s="973">
        <f>BC194*BD187</f>
        <v>0</v>
      </c>
      <c r="BF191" s="983"/>
      <c r="BG191" s="75" t="s">
        <v>110</v>
      </c>
      <c r="BH191" s="172">
        <f>BH187</f>
        <v>0</v>
      </c>
      <c r="BI191" s="1214"/>
      <c r="BJ191" s="973">
        <f>BH194*BI187</f>
        <v>0</v>
      </c>
      <c r="BK191" s="960"/>
      <c r="BL191" s="338"/>
      <c r="BM191" s="76"/>
      <c r="BN191" s="1214"/>
      <c r="BO191" s="983"/>
      <c r="BP191" s="960"/>
      <c r="BQ191" s="75"/>
      <c r="BR191" s="76"/>
      <c r="BS191" s="1214"/>
      <c r="BT191" s="983"/>
      <c r="BU191" s="960"/>
      <c r="BV191" s="75"/>
      <c r="BW191" s="76"/>
      <c r="BX191" s="1214"/>
      <c r="BY191" s="983"/>
      <c r="BZ191" s="960"/>
      <c r="CA191" s="1003">
        <f>BJ191+BE191+AZ191+AU191+AP191+AK191+AF191+AA191+V191+Q191+L191+G191</f>
        <v>0</v>
      </c>
      <c r="CB191" s="1019">
        <f>M191+H191</f>
        <v>0</v>
      </c>
      <c r="CC191" s="1245"/>
    </row>
    <row r="192" spans="1:81" ht="18" customHeight="1">
      <c r="A192" s="1180"/>
      <c r="B192" s="1296"/>
      <c r="C192" s="1294"/>
      <c r="D192" s="48" t="s">
        <v>38</v>
      </c>
      <c r="E192" s="33"/>
      <c r="F192" s="1214"/>
      <c r="G192" s="1066"/>
      <c r="H192" s="1272"/>
      <c r="I192" s="48" t="s">
        <v>38</v>
      </c>
      <c r="J192" s="33"/>
      <c r="K192" s="1214"/>
      <c r="L192" s="1066"/>
      <c r="M192" s="1103"/>
      <c r="N192" s="336" t="s">
        <v>38</v>
      </c>
      <c r="O192" s="33"/>
      <c r="P192" s="1214"/>
      <c r="Q192" s="1066"/>
      <c r="R192" s="1206"/>
      <c r="S192" s="48" t="s">
        <v>38</v>
      </c>
      <c r="T192" s="33"/>
      <c r="U192" s="1214"/>
      <c r="V192" s="1066"/>
      <c r="W192" s="954"/>
      <c r="X192" s="336" t="s">
        <v>38</v>
      </c>
      <c r="Y192" s="33"/>
      <c r="Z192" s="1214"/>
      <c r="AA192" s="1066"/>
      <c r="AB192" s="1206"/>
      <c r="AC192" s="48" t="s">
        <v>38</v>
      </c>
      <c r="AD192" s="33"/>
      <c r="AE192" s="1214"/>
      <c r="AF192" s="1066"/>
      <c r="AG192" s="954"/>
      <c r="AH192" s="336" t="s">
        <v>38</v>
      </c>
      <c r="AI192" s="33"/>
      <c r="AJ192" s="1214"/>
      <c r="AK192" s="1066"/>
      <c r="AL192" s="1206"/>
      <c r="AM192" s="48" t="s">
        <v>38</v>
      </c>
      <c r="AN192" s="33"/>
      <c r="AO192" s="1214"/>
      <c r="AP192" s="1066"/>
      <c r="AQ192" s="954"/>
      <c r="AR192" s="336" t="s">
        <v>38</v>
      </c>
      <c r="AS192" s="33"/>
      <c r="AT192" s="1214"/>
      <c r="AU192" s="1066"/>
      <c r="AV192" s="1206"/>
      <c r="AW192" s="48" t="s">
        <v>38</v>
      </c>
      <c r="AX192" s="33"/>
      <c r="AY192" s="1214"/>
      <c r="AZ192" s="1066"/>
      <c r="BA192" s="954"/>
      <c r="BB192" s="336" t="s">
        <v>38</v>
      </c>
      <c r="BC192" s="33"/>
      <c r="BD192" s="1214"/>
      <c r="BE192" s="1066"/>
      <c r="BF192" s="1206"/>
      <c r="BG192" s="48" t="s">
        <v>38</v>
      </c>
      <c r="BH192" s="33"/>
      <c r="BI192" s="1214"/>
      <c r="BJ192" s="1066"/>
      <c r="BK192" s="954"/>
      <c r="BL192" s="339"/>
      <c r="BM192" s="80"/>
      <c r="BN192" s="1214"/>
      <c r="BO192" s="977"/>
      <c r="BP192" s="954"/>
      <c r="BQ192" s="79"/>
      <c r="BR192" s="80"/>
      <c r="BS192" s="1214"/>
      <c r="BT192" s="977"/>
      <c r="BU192" s="954"/>
      <c r="BV192" s="79"/>
      <c r="BW192" s="80"/>
      <c r="BX192" s="1214"/>
      <c r="BY192" s="977"/>
      <c r="BZ192" s="954"/>
      <c r="CA192" s="1080"/>
      <c r="CB192" s="1022"/>
      <c r="CC192" s="1246"/>
    </row>
    <row r="193" spans="1:81" ht="18" customHeight="1">
      <c r="A193" s="1180"/>
      <c r="B193" s="1296"/>
      <c r="C193" s="1294"/>
      <c r="D193" s="72" t="s">
        <v>44</v>
      </c>
      <c r="E193" s="28">
        <f>ROUND(E187*(職員設定!$F$48+職員設定!$G$48+職員設定!$H$48+職員設定!$I$48),0)</f>
        <v>0</v>
      </c>
      <c r="F193" s="1214"/>
      <c r="G193" s="1066"/>
      <c r="H193" s="1272"/>
      <c r="I193" s="72" t="s">
        <v>44</v>
      </c>
      <c r="J193" s="28">
        <f>ROUND(J187*(職員設定!$F$48+職員設定!$G$48+職員設定!$H$48+職員設定!$I$48),0)</f>
        <v>0</v>
      </c>
      <c r="K193" s="1214"/>
      <c r="L193" s="1066"/>
      <c r="M193" s="1103"/>
      <c r="N193" s="624" t="s">
        <v>44</v>
      </c>
      <c r="O193" s="28">
        <f>ROUND(O187*(職員設定!$F$48+職員設定!$G$48+職員設定!$H$48+職員設定!$I$48),0)</f>
        <v>0</v>
      </c>
      <c r="P193" s="1214"/>
      <c r="Q193" s="1066"/>
      <c r="R193" s="1206"/>
      <c r="S193" s="72" t="s">
        <v>44</v>
      </c>
      <c r="T193" s="28">
        <f>ROUND(T187*(職員設定!$F$48+職員設定!$G$48+職員設定!$H$48+職員設定!$I$48),0)</f>
        <v>0</v>
      </c>
      <c r="U193" s="1214"/>
      <c r="V193" s="1066"/>
      <c r="W193" s="954"/>
      <c r="X193" s="624" t="s">
        <v>44</v>
      </c>
      <c r="Y193" s="28">
        <f>ROUND(Y187*(職員設定!$F$48+職員設定!$G$48+職員設定!$H$48+職員設定!$I$48),0)</f>
        <v>0</v>
      </c>
      <c r="Z193" s="1214"/>
      <c r="AA193" s="1066"/>
      <c r="AB193" s="1206"/>
      <c r="AC193" s="72" t="s">
        <v>44</v>
      </c>
      <c r="AD193" s="28">
        <f>ROUND(AD187*(職員設定!$F$48+職員設定!$G$48+職員設定!$H$48+職員設定!$I$48),0)</f>
        <v>0</v>
      </c>
      <c r="AE193" s="1214"/>
      <c r="AF193" s="1066"/>
      <c r="AG193" s="954"/>
      <c r="AH193" s="624" t="s">
        <v>44</v>
      </c>
      <c r="AI193" s="28">
        <f>ROUND(AI187*(職員設定!$F$48+職員設定!$G$48+職員設定!$H$48+職員設定!$I$48),0)</f>
        <v>0</v>
      </c>
      <c r="AJ193" s="1214"/>
      <c r="AK193" s="1066"/>
      <c r="AL193" s="1206"/>
      <c r="AM193" s="72" t="s">
        <v>44</v>
      </c>
      <c r="AN193" s="28">
        <f>ROUND(AN187*(職員設定!$F$48+職員設定!$G$48+職員設定!$H$48+職員設定!$I$48),0)</f>
        <v>0</v>
      </c>
      <c r="AO193" s="1214"/>
      <c r="AP193" s="1066"/>
      <c r="AQ193" s="954"/>
      <c r="AR193" s="624" t="s">
        <v>44</v>
      </c>
      <c r="AS193" s="28">
        <f>ROUND(AS187*(職員設定!$F$48+職員設定!$G$48+職員設定!$H$48+職員設定!$I$48),0)</f>
        <v>0</v>
      </c>
      <c r="AT193" s="1214"/>
      <c r="AU193" s="1066"/>
      <c r="AV193" s="1206"/>
      <c r="AW193" s="72" t="s">
        <v>44</v>
      </c>
      <c r="AX193" s="28">
        <f>ROUND(AX187*(職員設定!$F$48+職員設定!$G$48+職員設定!$H$48+職員設定!$I$48),0)</f>
        <v>0</v>
      </c>
      <c r="AY193" s="1214"/>
      <c r="AZ193" s="1066"/>
      <c r="BA193" s="954"/>
      <c r="BB193" s="624" t="s">
        <v>44</v>
      </c>
      <c r="BC193" s="28">
        <f>ROUND(BC187*(職員設定!$F$48+職員設定!$G$48+職員設定!$H$48+職員設定!$I$48),0)</f>
        <v>0</v>
      </c>
      <c r="BD193" s="1214"/>
      <c r="BE193" s="1066"/>
      <c r="BF193" s="1206"/>
      <c r="BG193" s="72" t="s">
        <v>44</v>
      </c>
      <c r="BH193" s="28">
        <f>ROUND(BH187*(職員設定!$F$48+職員設定!$G$48+職員設定!$H$48+職員設定!$I$48),0)</f>
        <v>0</v>
      </c>
      <c r="BI193" s="1214"/>
      <c r="BJ193" s="1066"/>
      <c r="BK193" s="954"/>
      <c r="BL193" s="624"/>
      <c r="BM193" s="28"/>
      <c r="BN193" s="1214"/>
      <c r="BO193" s="977"/>
      <c r="BP193" s="954"/>
      <c r="BQ193" s="72"/>
      <c r="BR193" s="28"/>
      <c r="BS193" s="1214"/>
      <c r="BT193" s="977"/>
      <c r="BU193" s="954"/>
      <c r="BV193" s="72"/>
      <c r="BW193" s="28"/>
      <c r="BX193" s="1214"/>
      <c r="BY193" s="977"/>
      <c r="BZ193" s="954"/>
      <c r="CA193" s="1080"/>
      <c r="CB193" s="1022"/>
      <c r="CC193" s="1246"/>
    </row>
    <row r="194" spans="1:81" s="5" customFormat="1" ht="18" customHeight="1" thickBot="1">
      <c r="A194" s="1180"/>
      <c r="B194" s="1296"/>
      <c r="C194" s="1295"/>
      <c r="D194" s="50" t="s">
        <v>88</v>
      </c>
      <c r="E194" s="18">
        <f>E192-E193</f>
        <v>0</v>
      </c>
      <c r="F194" s="1214"/>
      <c r="G194" s="1067"/>
      <c r="H194" s="1273"/>
      <c r="I194" s="50" t="s">
        <v>88</v>
      </c>
      <c r="J194" s="18">
        <f>J192-J193</f>
        <v>0</v>
      </c>
      <c r="K194" s="1214"/>
      <c r="L194" s="1067"/>
      <c r="M194" s="1104"/>
      <c r="N194" s="625" t="s">
        <v>88</v>
      </c>
      <c r="O194" s="18">
        <f>O192-O193</f>
        <v>0</v>
      </c>
      <c r="P194" s="1214"/>
      <c r="Q194" s="1067"/>
      <c r="R194" s="1207"/>
      <c r="S194" s="50" t="s">
        <v>88</v>
      </c>
      <c r="T194" s="18">
        <f>T192-T193</f>
        <v>0</v>
      </c>
      <c r="U194" s="1214"/>
      <c r="V194" s="1067"/>
      <c r="W194" s="955"/>
      <c r="X194" s="625" t="s">
        <v>88</v>
      </c>
      <c r="Y194" s="18">
        <f>Y192-Y193</f>
        <v>0</v>
      </c>
      <c r="Z194" s="1214"/>
      <c r="AA194" s="1067"/>
      <c r="AB194" s="1207"/>
      <c r="AC194" s="50" t="s">
        <v>88</v>
      </c>
      <c r="AD194" s="18">
        <f>AD192-AD193</f>
        <v>0</v>
      </c>
      <c r="AE194" s="1214"/>
      <c r="AF194" s="1067"/>
      <c r="AG194" s="955"/>
      <c r="AH194" s="625" t="s">
        <v>88</v>
      </c>
      <c r="AI194" s="18">
        <f>AI192-AI193</f>
        <v>0</v>
      </c>
      <c r="AJ194" s="1214"/>
      <c r="AK194" s="1067"/>
      <c r="AL194" s="1207"/>
      <c r="AM194" s="50" t="s">
        <v>88</v>
      </c>
      <c r="AN194" s="18">
        <f>AN192-AN193</f>
        <v>0</v>
      </c>
      <c r="AO194" s="1214"/>
      <c r="AP194" s="1067"/>
      <c r="AQ194" s="955"/>
      <c r="AR194" s="625" t="s">
        <v>88</v>
      </c>
      <c r="AS194" s="18">
        <f>AS192-AS193</f>
        <v>0</v>
      </c>
      <c r="AT194" s="1214"/>
      <c r="AU194" s="1067"/>
      <c r="AV194" s="1207"/>
      <c r="AW194" s="50" t="s">
        <v>88</v>
      </c>
      <c r="AX194" s="18">
        <f>AX192-AX193</f>
        <v>0</v>
      </c>
      <c r="AY194" s="1214"/>
      <c r="AZ194" s="1067"/>
      <c r="BA194" s="955"/>
      <c r="BB194" s="625" t="s">
        <v>88</v>
      </c>
      <c r="BC194" s="18">
        <f>BC192-BC193</f>
        <v>0</v>
      </c>
      <c r="BD194" s="1214"/>
      <c r="BE194" s="1067"/>
      <c r="BF194" s="1207"/>
      <c r="BG194" s="50" t="s">
        <v>88</v>
      </c>
      <c r="BH194" s="18">
        <f>BH192-BH193</f>
        <v>0</v>
      </c>
      <c r="BI194" s="1214"/>
      <c r="BJ194" s="1067"/>
      <c r="BK194" s="955"/>
      <c r="BL194" s="659"/>
      <c r="BM194" s="78"/>
      <c r="BN194" s="1214"/>
      <c r="BO194" s="978"/>
      <c r="BP194" s="955"/>
      <c r="BQ194" s="81"/>
      <c r="BR194" s="78"/>
      <c r="BS194" s="1214"/>
      <c r="BT194" s="978"/>
      <c r="BU194" s="955"/>
      <c r="BV194" s="81"/>
      <c r="BW194" s="78"/>
      <c r="BX194" s="1214"/>
      <c r="BY194" s="978"/>
      <c r="BZ194" s="955"/>
      <c r="CA194" s="1081"/>
      <c r="CB194" s="1023"/>
      <c r="CC194" s="1247"/>
    </row>
    <row r="195" spans="1:81" s="5" customFormat="1" ht="18" customHeight="1">
      <c r="A195" s="1180"/>
      <c r="B195" s="1296"/>
      <c r="C195" s="1293" t="str">
        <f>"定額手当("&amp;職員設定!$J$43&amp;"等)"</f>
        <v>定額手当(等)</v>
      </c>
      <c r="D195" s="48" t="s">
        <v>38</v>
      </c>
      <c r="E195" s="33"/>
      <c r="F195" s="1214"/>
      <c r="G195" s="1215">
        <f>E197*F187-H195</f>
        <v>0</v>
      </c>
      <c r="H195" s="1274"/>
      <c r="I195" s="48" t="s">
        <v>38</v>
      </c>
      <c r="J195" s="33"/>
      <c r="K195" s="1214"/>
      <c r="L195" s="1215">
        <f>J197*K187-M195</f>
        <v>0</v>
      </c>
      <c r="M195" s="1307"/>
      <c r="N195" s="336" t="s">
        <v>38</v>
      </c>
      <c r="O195" s="33"/>
      <c r="P195" s="1214"/>
      <c r="Q195" s="1215">
        <f>O197*P187-R195</f>
        <v>0</v>
      </c>
      <c r="R195" s="1208">
        <f>ROUND(IF(O187="",0,$M$195),0)</f>
        <v>0</v>
      </c>
      <c r="S195" s="48" t="s">
        <v>38</v>
      </c>
      <c r="T195" s="33"/>
      <c r="U195" s="1214"/>
      <c r="V195" s="1215">
        <f>T197*U187-W195</f>
        <v>0</v>
      </c>
      <c r="W195" s="1201">
        <f>ROUND(IF(T187="",0,$M$195),0)</f>
        <v>0</v>
      </c>
      <c r="X195" s="336" t="s">
        <v>38</v>
      </c>
      <c r="Y195" s="33"/>
      <c r="Z195" s="1214"/>
      <c r="AA195" s="1215">
        <f>Y197*Z187-AB195</f>
        <v>0</v>
      </c>
      <c r="AB195" s="1208">
        <f>ROUND(IF(Y187="",0,$M$195),0)</f>
        <v>0</v>
      </c>
      <c r="AC195" s="48" t="s">
        <v>38</v>
      </c>
      <c r="AD195" s="33"/>
      <c r="AE195" s="1214"/>
      <c r="AF195" s="1215">
        <f>AD197*AE187-AG195</f>
        <v>0</v>
      </c>
      <c r="AG195" s="1201">
        <f>ROUND(IF(AD187="",0,$M$195),0)</f>
        <v>0</v>
      </c>
      <c r="AH195" s="336" t="s">
        <v>38</v>
      </c>
      <c r="AI195" s="33"/>
      <c r="AJ195" s="1214"/>
      <c r="AK195" s="1215">
        <f>AI197*AJ187-AL195</f>
        <v>0</v>
      </c>
      <c r="AL195" s="1208">
        <f>ROUND(IF(AI187="",0,$M$195),0)</f>
        <v>0</v>
      </c>
      <c r="AM195" s="48" t="s">
        <v>38</v>
      </c>
      <c r="AN195" s="33"/>
      <c r="AO195" s="1214"/>
      <c r="AP195" s="1215">
        <f>AN197*AO187-AQ195</f>
        <v>0</v>
      </c>
      <c r="AQ195" s="1201">
        <f>ROUND(IF(AN187="",0,$M$195),0)</f>
        <v>0</v>
      </c>
      <c r="AR195" s="336" t="s">
        <v>38</v>
      </c>
      <c r="AS195" s="33"/>
      <c r="AT195" s="1214"/>
      <c r="AU195" s="1215">
        <f>AS197*AT187-AV195</f>
        <v>0</v>
      </c>
      <c r="AV195" s="1208">
        <f>ROUND(IF(AS187="",0,$M$195),0)</f>
        <v>0</v>
      </c>
      <c r="AW195" s="48" t="s">
        <v>38</v>
      </c>
      <c r="AX195" s="33"/>
      <c r="AY195" s="1214"/>
      <c r="AZ195" s="1215">
        <f>AX197*AY187-BA195</f>
        <v>0</v>
      </c>
      <c r="BA195" s="1201">
        <f>ROUND(IF(AX187="",0,$M$195),0)</f>
        <v>0</v>
      </c>
      <c r="BB195" s="336" t="s">
        <v>38</v>
      </c>
      <c r="BC195" s="33"/>
      <c r="BD195" s="1214"/>
      <c r="BE195" s="1215">
        <f>BC197*BD187-BF195</f>
        <v>0</v>
      </c>
      <c r="BF195" s="1208">
        <f>ROUND(IF(BC187="",0,$M$195),0)</f>
        <v>0</v>
      </c>
      <c r="BG195" s="48" t="s">
        <v>38</v>
      </c>
      <c r="BH195" s="33"/>
      <c r="BI195" s="1214"/>
      <c r="BJ195" s="1215">
        <f>BH197*BI187-BK195</f>
        <v>0</v>
      </c>
      <c r="BK195" s="1201">
        <f>ROUND(IF(BH187="",0,$M$195),0)</f>
        <v>0</v>
      </c>
      <c r="BL195" s="660"/>
      <c r="BM195" s="181"/>
      <c r="BN195" s="1214"/>
      <c r="BO195" s="1254"/>
      <c r="BP195" s="1258"/>
      <c r="BQ195" s="180"/>
      <c r="BR195" s="181"/>
      <c r="BS195" s="1214"/>
      <c r="BT195" s="1254"/>
      <c r="BU195" s="1258"/>
      <c r="BV195" s="180"/>
      <c r="BW195" s="181"/>
      <c r="BX195" s="1214"/>
      <c r="BY195" s="1254"/>
      <c r="BZ195" s="1258"/>
      <c r="CA195" s="1279">
        <f>BJ195+BK195+BE195+BF195+AZ195+BA195+AU195+AV195+AP195+AQ195+AL195+AK195+AG195+AF195+AB195+AA195+W195+V195+R195+Q195+L195+G195</f>
        <v>0</v>
      </c>
      <c r="CB195" s="1233">
        <f>H195+M195</f>
        <v>0</v>
      </c>
      <c r="CC195" s="1248">
        <f>BK195+BF195+BA195+AV195+AQ195+AL195+AG195+AB195+W195+R195</f>
        <v>0</v>
      </c>
    </row>
    <row r="196" spans="1:81" s="5" customFormat="1" ht="18" customHeight="1">
      <c r="A196" s="1180"/>
      <c r="B196" s="1296"/>
      <c r="C196" s="1294"/>
      <c r="D196" s="45" t="s">
        <v>71</v>
      </c>
      <c r="E196" s="150">
        <f>IF(E187&lt;&gt;"",職員設定!$J$48+職員設定!$K$48,"0")</f>
        <v>0</v>
      </c>
      <c r="F196" s="1214"/>
      <c r="G196" s="1216"/>
      <c r="H196" s="1272"/>
      <c r="I196" s="45" t="s">
        <v>71</v>
      </c>
      <c r="J196" s="150">
        <f>IF(J187&lt;&gt;"",職員設定!$J$48+職員設定!$K$48,"0")</f>
        <v>0</v>
      </c>
      <c r="K196" s="1214"/>
      <c r="L196" s="1216"/>
      <c r="M196" s="1103"/>
      <c r="N196" s="626" t="s">
        <v>71</v>
      </c>
      <c r="O196" s="150">
        <f>IF(O187&lt;&gt;"",職員設定!$J$48+職員設定!$K$48,"0")</f>
        <v>0</v>
      </c>
      <c r="P196" s="1214"/>
      <c r="Q196" s="1216"/>
      <c r="R196" s="1204"/>
      <c r="S196" s="45" t="s">
        <v>71</v>
      </c>
      <c r="T196" s="150">
        <f>IF(T187&lt;&gt;"",職員設定!$J$48+職員設定!$K$48,"0")</f>
        <v>0</v>
      </c>
      <c r="U196" s="1214"/>
      <c r="V196" s="1216"/>
      <c r="W196" s="971"/>
      <c r="X196" s="626" t="s">
        <v>71</v>
      </c>
      <c r="Y196" s="150" t="str">
        <f>IF(Y187&lt;&gt;"",職員設定!$J$48+職員設定!$K$48,"0")</f>
        <v>0</v>
      </c>
      <c r="Z196" s="1214"/>
      <c r="AA196" s="1216"/>
      <c r="AB196" s="1204"/>
      <c r="AC196" s="45" t="s">
        <v>71</v>
      </c>
      <c r="AD196" s="150" t="str">
        <f>IF(AD187&lt;&gt;"",職員設定!$J$48+職員設定!$K$48,"0")</f>
        <v>0</v>
      </c>
      <c r="AE196" s="1214"/>
      <c r="AF196" s="1216"/>
      <c r="AG196" s="971"/>
      <c r="AH196" s="626" t="s">
        <v>71</v>
      </c>
      <c r="AI196" s="150" t="str">
        <f>IF(AI187&lt;&gt;"",職員設定!$J$48+職員設定!$K$48,"0")</f>
        <v>0</v>
      </c>
      <c r="AJ196" s="1214"/>
      <c r="AK196" s="1216"/>
      <c r="AL196" s="1204"/>
      <c r="AM196" s="45" t="s">
        <v>71</v>
      </c>
      <c r="AN196" s="150" t="str">
        <f>IF(AN187&lt;&gt;"",職員設定!$J$48+職員設定!$K$48,"0")</f>
        <v>0</v>
      </c>
      <c r="AO196" s="1214"/>
      <c r="AP196" s="1216"/>
      <c r="AQ196" s="971"/>
      <c r="AR196" s="626" t="s">
        <v>71</v>
      </c>
      <c r="AS196" s="150" t="str">
        <f>IF(AS187&lt;&gt;"",職員設定!$J$48+職員設定!$K$48,"0")</f>
        <v>0</v>
      </c>
      <c r="AT196" s="1214"/>
      <c r="AU196" s="1216"/>
      <c r="AV196" s="1204"/>
      <c r="AW196" s="45" t="s">
        <v>71</v>
      </c>
      <c r="AX196" s="150" t="str">
        <f>IF(AX187&lt;&gt;"",職員設定!$J$48+職員設定!$K$48,"0")</f>
        <v>0</v>
      </c>
      <c r="AY196" s="1214"/>
      <c r="AZ196" s="1216"/>
      <c r="BA196" s="971"/>
      <c r="BB196" s="626" t="s">
        <v>71</v>
      </c>
      <c r="BC196" s="150" t="str">
        <f>IF(BC187&lt;&gt;"",職員設定!$J$48+職員設定!$K$48,"0")</f>
        <v>0</v>
      </c>
      <c r="BD196" s="1214"/>
      <c r="BE196" s="1216"/>
      <c r="BF196" s="1204"/>
      <c r="BG196" s="45" t="s">
        <v>71</v>
      </c>
      <c r="BH196" s="150" t="str">
        <f>IF(BH187&lt;&gt;"",職員設定!$J$48+職員設定!$K$48,"0")</f>
        <v>0</v>
      </c>
      <c r="BI196" s="1214"/>
      <c r="BJ196" s="1216"/>
      <c r="BK196" s="971"/>
      <c r="BL196" s="624"/>
      <c r="BM196" s="28"/>
      <c r="BN196" s="1214"/>
      <c r="BO196" s="1206"/>
      <c r="BP196" s="954"/>
      <c r="BQ196" s="72"/>
      <c r="BR196" s="28"/>
      <c r="BS196" s="1214"/>
      <c r="BT196" s="1206"/>
      <c r="BU196" s="954"/>
      <c r="BV196" s="72"/>
      <c r="BW196" s="28"/>
      <c r="BX196" s="1214"/>
      <c r="BY196" s="1206"/>
      <c r="BZ196" s="954"/>
      <c r="CA196" s="1280"/>
      <c r="CB196" s="1022"/>
      <c r="CC196" s="1243"/>
    </row>
    <row r="197" spans="1:81" s="5" customFormat="1" ht="18" customHeight="1" thickBot="1">
      <c r="A197" s="1180"/>
      <c r="B197" s="1297"/>
      <c r="C197" s="1303"/>
      <c r="D197" s="46" t="s">
        <v>51</v>
      </c>
      <c r="E197" s="18">
        <f>E195-E196</f>
        <v>0</v>
      </c>
      <c r="F197" s="1214"/>
      <c r="G197" s="1217"/>
      <c r="H197" s="1273"/>
      <c r="I197" s="46" t="s">
        <v>51</v>
      </c>
      <c r="J197" s="18">
        <f>J195-J196</f>
        <v>0</v>
      </c>
      <c r="K197" s="1214"/>
      <c r="L197" s="1217"/>
      <c r="M197" s="1104"/>
      <c r="N197" s="627" t="s">
        <v>51</v>
      </c>
      <c r="O197" s="18">
        <f>O195-O196</f>
        <v>0</v>
      </c>
      <c r="P197" s="1214"/>
      <c r="Q197" s="1217"/>
      <c r="R197" s="1205"/>
      <c r="S197" s="46" t="s">
        <v>51</v>
      </c>
      <c r="T197" s="18">
        <f>T195-T196</f>
        <v>0</v>
      </c>
      <c r="U197" s="1214"/>
      <c r="V197" s="1217"/>
      <c r="W197" s="972"/>
      <c r="X197" s="627" t="s">
        <v>51</v>
      </c>
      <c r="Y197" s="18">
        <f>Y195-Y196</f>
        <v>0</v>
      </c>
      <c r="Z197" s="1214"/>
      <c r="AA197" s="1217"/>
      <c r="AB197" s="1205"/>
      <c r="AC197" s="46" t="s">
        <v>51</v>
      </c>
      <c r="AD197" s="18">
        <f>AD195-AD196</f>
        <v>0</v>
      </c>
      <c r="AE197" s="1214"/>
      <c r="AF197" s="1217"/>
      <c r="AG197" s="972"/>
      <c r="AH197" s="627" t="s">
        <v>51</v>
      </c>
      <c r="AI197" s="18">
        <f>AI195-AI196</f>
        <v>0</v>
      </c>
      <c r="AJ197" s="1214"/>
      <c r="AK197" s="1217"/>
      <c r="AL197" s="1205"/>
      <c r="AM197" s="46" t="s">
        <v>51</v>
      </c>
      <c r="AN197" s="18">
        <f>AN195-AN196</f>
        <v>0</v>
      </c>
      <c r="AO197" s="1214"/>
      <c r="AP197" s="1217"/>
      <c r="AQ197" s="972"/>
      <c r="AR197" s="627" t="s">
        <v>51</v>
      </c>
      <c r="AS197" s="18">
        <f>AS195-AS196</f>
        <v>0</v>
      </c>
      <c r="AT197" s="1214"/>
      <c r="AU197" s="1217"/>
      <c r="AV197" s="1205"/>
      <c r="AW197" s="46" t="s">
        <v>51</v>
      </c>
      <c r="AX197" s="18">
        <f>AX195-AX196</f>
        <v>0</v>
      </c>
      <c r="AY197" s="1214"/>
      <c r="AZ197" s="1217"/>
      <c r="BA197" s="972"/>
      <c r="BB197" s="627" t="s">
        <v>51</v>
      </c>
      <c r="BC197" s="18">
        <f>BC195-BC196</f>
        <v>0</v>
      </c>
      <c r="BD197" s="1214"/>
      <c r="BE197" s="1217"/>
      <c r="BF197" s="1205"/>
      <c r="BG197" s="46" t="s">
        <v>51</v>
      </c>
      <c r="BH197" s="18">
        <f>BH195-BH196</f>
        <v>0</v>
      </c>
      <c r="BI197" s="1214"/>
      <c r="BJ197" s="1217"/>
      <c r="BK197" s="972"/>
      <c r="BL197" s="659"/>
      <c r="BM197" s="78"/>
      <c r="BN197" s="1214"/>
      <c r="BO197" s="1207"/>
      <c r="BP197" s="955"/>
      <c r="BQ197" s="81"/>
      <c r="BR197" s="78"/>
      <c r="BS197" s="1214"/>
      <c r="BT197" s="1207"/>
      <c r="BU197" s="955"/>
      <c r="BV197" s="81"/>
      <c r="BW197" s="78"/>
      <c r="BX197" s="1214"/>
      <c r="BY197" s="1207"/>
      <c r="BZ197" s="955"/>
      <c r="CA197" s="1281"/>
      <c r="CB197" s="1023"/>
      <c r="CC197" s="1244"/>
    </row>
    <row r="198" spans="1:81" s="421" customFormat="1" ht="18" customHeight="1">
      <c r="A198" s="1180"/>
      <c r="B198" s="1142" t="s">
        <v>108</v>
      </c>
      <c r="C198" s="1287" t="s">
        <v>226</v>
      </c>
      <c r="D198" s="501" t="s">
        <v>38</v>
      </c>
      <c r="E198" s="33"/>
      <c r="F198" s="1214"/>
      <c r="G198" s="1328">
        <f>E200*F187-H198</f>
        <v>0</v>
      </c>
      <c r="H198" s="1325"/>
      <c r="I198" s="501" t="s">
        <v>38</v>
      </c>
      <c r="J198" s="33"/>
      <c r="K198" s="1214"/>
      <c r="L198" s="1328">
        <f>J200*K187-M198</f>
        <v>0</v>
      </c>
      <c r="M198" s="1329"/>
      <c r="N198" s="642" t="s">
        <v>38</v>
      </c>
      <c r="O198" s="33"/>
      <c r="P198" s="1214"/>
      <c r="Q198" s="1227">
        <f>O200*P187-R198</f>
        <v>0</v>
      </c>
      <c r="R198" s="1224"/>
      <c r="S198" s="501" t="s">
        <v>38</v>
      </c>
      <c r="T198" s="33"/>
      <c r="U198" s="1214"/>
      <c r="V198" s="1227">
        <f>T200*U187-W198</f>
        <v>0</v>
      </c>
      <c r="W198" s="1221"/>
      <c r="X198" s="642" t="s">
        <v>38</v>
      </c>
      <c r="Y198" s="33"/>
      <c r="Z198" s="1214"/>
      <c r="AA198" s="1227">
        <f>Y200*Z187-AB198</f>
        <v>0</v>
      </c>
      <c r="AB198" s="1224"/>
      <c r="AC198" s="501" t="s">
        <v>38</v>
      </c>
      <c r="AD198" s="33"/>
      <c r="AE198" s="1214"/>
      <c r="AF198" s="1227">
        <f>AD200*AE187-AG198</f>
        <v>0</v>
      </c>
      <c r="AG198" s="1221"/>
      <c r="AH198" s="642" t="s">
        <v>38</v>
      </c>
      <c r="AI198" s="33"/>
      <c r="AJ198" s="1214"/>
      <c r="AK198" s="1227">
        <f>AI200*AJ187-AL198</f>
        <v>0</v>
      </c>
      <c r="AL198" s="1224"/>
      <c r="AM198" s="501" t="s">
        <v>38</v>
      </c>
      <c r="AN198" s="33"/>
      <c r="AO198" s="1214"/>
      <c r="AP198" s="1227">
        <f>AN200*AO187-AQ198</f>
        <v>0</v>
      </c>
      <c r="AQ198" s="1221"/>
      <c r="AR198" s="642" t="s">
        <v>38</v>
      </c>
      <c r="AS198" s="33"/>
      <c r="AT198" s="1214"/>
      <c r="AU198" s="1227">
        <f>AS200*AT187-AV198</f>
        <v>0</v>
      </c>
      <c r="AV198" s="1224"/>
      <c r="AW198" s="501" t="s">
        <v>38</v>
      </c>
      <c r="AX198" s="33"/>
      <c r="AY198" s="1214"/>
      <c r="AZ198" s="1227">
        <f>AX200*AY187-BA198</f>
        <v>0</v>
      </c>
      <c r="BA198" s="1221"/>
      <c r="BB198" s="642" t="s">
        <v>38</v>
      </c>
      <c r="BC198" s="33"/>
      <c r="BD198" s="1214"/>
      <c r="BE198" s="1227">
        <f>BC200*BD187-BF198</f>
        <v>0</v>
      </c>
      <c r="BF198" s="1224"/>
      <c r="BG198" s="501" t="s">
        <v>38</v>
      </c>
      <c r="BH198" s="33"/>
      <c r="BI198" s="1214"/>
      <c r="BJ198" s="1227">
        <f>BH200*BI187-BK198</f>
        <v>0</v>
      </c>
      <c r="BK198" s="1221"/>
      <c r="BL198" s="585"/>
      <c r="BM198" s="80"/>
      <c r="BN198" s="1214"/>
      <c r="BO198" s="1261"/>
      <c r="BP198" s="1332"/>
      <c r="BQ198" s="502"/>
      <c r="BR198" s="80"/>
      <c r="BS198" s="1214"/>
      <c r="BT198" s="1261"/>
      <c r="BU198" s="1332"/>
      <c r="BV198" s="502"/>
      <c r="BW198" s="80"/>
      <c r="BX198" s="1214"/>
      <c r="BY198" s="1261"/>
      <c r="BZ198" s="1332"/>
      <c r="CA198" s="1316">
        <f>BJ198+BK198+BE198+BF198+AZ198+BA198+AU198+AV198+AP198+AQ198+AL198+AK198+AG198+AF198+AB198+AA198+W198+V198+R198+Q198+L198+G198</f>
        <v>0</v>
      </c>
      <c r="CB198" s="1251">
        <f>H198+M198</f>
        <v>0</v>
      </c>
      <c r="CC198" s="1237">
        <f>BK198+BF198+BA198+AV198+AQ198+AL198+AG198+AB198+W198+R198</f>
        <v>0</v>
      </c>
    </row>
    <row r="199" spans="1:81" s="421" customFormat="1" ht="18" customHeight="1">
      <c r="A199" s="1180"/>
      <c r="B199" s="1285"/>
      <c r="C199" s="1288"/>
      <c r="D199" s="154" t="s">
        <v>71</v>
      </c>
      <c r="E199" s="503"/>
      <c r="F199" s="1214"/>
      <c r="G199" s="1227"/>
      <c r="H199" s="1326"/>
      <c r="I199" s="154" t="s">
        <v>71</v>
      </c>
      <c r="J199" s="503"/>
      <c r="K199" s="1214"/>
      <c r="L199" s="1227"/>
      <c r="M199" s="1330"/>
      <c r="N199" s="628" t="s">
        <v>71</v>
      </c>
      <c r="O199" s="503"/>
      <c r="P199" s="1214"/>
      <c r="Q199" s="1227"/>
      <c r="R199" s="1225"/>
      <c r="S199" s="154" t="s">
        <v>71</v>
      </c>
      <c r="T199" s="503"/>
      <c r="U199" s="1214"/>
      <c r="V199" s="1227"/>
      <c r="W199" s="1222"/>
      <c r="X199" s="628" t="s">
        <v>71</v>
      </c>
      <c r="Y199" s="503"/>
      <c r="Z199" s="1214"/>
      <c r="AA199" s="1227"/>
      <c r="AB199" s="1225"/>
      <c r="AC199" s="154" t="s">
        <v>71</v>
      </c>
      <c r="AD199" s="503"/>
      <c r="AE199" s="1214"/>
      <c r="AF199" s="1227"/>
      <c r="AG199" s="1222"/>
      <c r="AH199" s="628" t="s">
        <v>71</v>
      </c>
      <c r="AI199" s="503"/>
      <c r="AJ199" s="1214"/>
      <c r="AK199" s="1227"/>
      <c r="AL199" s="1225"/>
      <c r="AM199" s="154" t="s">
        <v>71</v>
      </c>
      <c r="AN199" s="503"/>
      <c r="AO199" s="1214"/>
      <c r="AP199" s="1227"/>
      <c r="AQ199" s="1222"/>
      <c r="AR199" s="628" t="s">
        <v>71</v>
      </c>
      <c r="AS199" s="503"/>
      <c r="AT199" s="1214"/>
      <c r="AU199" s="1227"/>
      <c r="AV199" s="1225"/>
      <c r="AW199" s="154" t="s">
        <v>71</v>
      </c>
      <c r="AX199" s="503"/>
      <c r="AY199" s="1214"/>
      <c r="AZ199" s="1227"/>
      <c r="BA199" s="1222"/>
      <c r="BB199" s="628" t="s">
        <v>71</v>
      </c>
      <c r="BC199" s="503"/>
      <c r="BD199" s="1214"/>
      <c r="BE199" s="1227"/>
      <c r="BF199" s="1225"/>
      <c r="BG199" s="154" t="s">
        <v>71</v>
      </c>
      <c r="BH199" s="503"/>
      <c r="BI199" s="1214"/>
      <c r="BJ199" s="1227"/>
      <c r="BK199" s="1222"/>
      <c r="BL199" s="626"/>
      <c r="BM199" s="28"/>
      <c r="BN199" s="1214"/>
      <c r="BO199" s="1262"/>
      <c r="BP199" s="1333"/>
      <c r="BQ199" s="45"/>
      <c r="BR199" s="28"/>
      <c r="BS199" s="1214"/>
      <c r="BT199" s="1262"/>
      <c r="BU199" s="1333"/>
      <c r="BV199" s="45"/>
      <c r="BW199" s="28"/>
      <c r="BX199" s="1214"/>
      <c r="BY199" s="1262"/>
      <c r="BZ199" s="1333"/>
      <c r="CA199" s="1317"/>
      <c r="CB199" s="1252"/>
      <c r="CC199" s="1249"/>
    </row>
    <row r="200" spans="1:81" s="421" customFormat="1" ht="18" customHeight="1" thickBot="1">
      <c r="A200" s="1180"/>
      <c r="B200" s="1285"/>
      <c r="C200" s="1289"/>
      <c r="D200" s="504" t="s">
        <v>51</v>
      </c>
      <c r="E200" s="18">
        <f>E198-E199</f>
        <v>0</v>
      </c>
      <c r="F200" s="1214"/>
      <c r="G200" s="1228"/>
      <c r="H200" s="1327"/>
      <c r="I200" s="504" t="s">
        <v>51</v>
      </c>
      <c r="J200" s="18">
        <f>J198-J199</f>
        <v>0</v>
      </c>
      <c r="K200" s="1214"/>
      <c r="L200" s="1228"/>
      <c r="M200" s="1331"/>
      <c r="N200" s="643" t="s">
        <v>51</v>
      </c>
      <c r="O200" s="18">
        <f>O198-O199</f>
        <v>0</v>
      </c>
      <c r="P200" s="1214"/>
      <c r="Q200" s="1228"/>
      <c r="R200" s="1226"/>
      <c r="S200" s="504" t="s">
        <v>51</v>
      </c>
      <c r="T200" s="18">
        <f>T198-T199</f>
        <v>0</v>
      </c>
      <c r="U200" s="1214"/>
      <c r="V200" s="1228"/>
      <c r="W200" s="1223"/>
      <c r="X200" s="643" t="s">
        <v>51</v>
      </c>
      <c r="Y200" s="18">
        <f>Y198-Y199</f>
        <v>0</v>
      </c>
      <c r="Z200" s="1214"/>
      <c r="AA200" s="1228"/>
      <c r="AB200" s="1226"/>
      <c r="AC200" s="504" t="s">
        <v>51</v>
      </c>
      <c r="AD200" s="18">
        <f>AD198-AD199</f>
        <v>0</v>
      </c>
      <c r="AE200" s="1214"/>
      <c r="AF200" s="1228"/>
      <c r="AG200" s="1223"/>
      <c r="AH200" s="643" t="s">
        <v>51</v>
      </c>
      <c r="AI200" s="18">
        <f>AI198-AI199</f>
        <v>0</v>
      </c>
      <c r="AJ200" s="1214"/>
      <c r="AK200" s="1228"/>
      <c r="AL200" s="1226"/>
      <c r="AM200" s="504" t="s">
        <v>51</v>
      </c>
      <c r="AN200" s="18">
        <f>AN198-AN199</f>
        <v>0</v>
      </c>
      <c r="AO200" s="1214"/>
      <c r="AP200" s="1228"/>
      <c r="AQ200" s="1223"/>
      <c r="AR200" s="643" t="s">
        <v>51</v>
      </c>
      <c r="AS200" s="18">
        <f>AS198-AS199</f>
        <v>0</v>
      </c>
      <c r="AT200" s="1214"/>
      <c r="AU200" s="1228"/>
      <c r="AV200" s="1226"/>
      <c r="AW200" s="504" t="s">
        <v>51</v>
      </c>
      <c r="AX200" s="18">
        <f>AX198-AX199</f>
        <v>0</v>
      </c>
      <c r="AY200" s="1214"/>
      <c r="AZ200" s="1228"/>
      <c r="BA200" s="1223"/>
      <c r="BB200" s="643" t="s">
        <v>51</v>
      </c>
      <c r="BC200" s="18">
        <f>BC198-BC199</f>
        <v>0</v>
      </c>
      <c r="BD200" s="1214"/>
      <c r="BE200" s="1228"/>
      <c r="BF200" s="1226"/>
      <c r="BG200" s="504" t="s">
        <v>51</v>
      </c>
      <c r="BH200" s="18">
        <f>BH198-BH199</f>
        <v>0</v>
      </c>
      <c r="BI200" s="1214"/>
      <c r="BJ200" s="1228"/>
      <c r="BK200" s="1223"/>
      <c r="BL200" s="672"/>
      <c r="BM200" s="78"/>
      <c r="BN200" s="1214"/>
      <c r="BO200" s="1263"/>
      <c r="BP200" s="1334"/>
      <c r="BQ200" s="505"/>
      <c r="BR200" s="78"/>
      <c r="BS200" s="1214"/>
      <c r="BT200" s="1263"/>
      <c r="BU200" s="1334"/>
      <c r="BV200" s="505"/>
      <c r="BW200" s="78"/>
      <c r="BX200" s="1214"/>
      <c r="BY200" s="1263"/>
      <c r="BZ200" s="1334"/>
      <c r="CA200" s="1318"/>
      <c r="CB200" s="1253"/>
      <c r="CC200" s="1250"/>
    </row>
    <row r="201" spans="1:81" ht="18" customHeight="1">
      <c r="A201" s="1180"/>
      <c r="B201" s="1285"/>
      <c r="C201" s="1177" t="s">
        <v>41</v>
      </c>
      <c r="D201" s="44" t="s">
        <v>119</v>
      </c>
      <c r="E201" s="35"/>
      <c r="F201" s="1214"/>
      <c r="G201" s="973">
        <f>E204*F187-H201</f>
        <v>0</v>
      </c>
      <c r="H201" s="1275"/>
      <c r="I201" s="44" t="s">
        <v>119</v>
      </c>
      <c r="J201" s="35"/>
      <c r="K201" s="1214"/>
      <c r="L201" s="973">
        <f>J204*K187-M201</f>
        <v>0</v>
      </c>
      <c r="M201" s="1095"/>
      <c r="N201" s="335" t="s">
        <v>119</v>
      </c>
      <c r="O201" s="35"/>
      <c r="P201" s="1214"/>
      <c r="Q201" s="973">
        <f>O204*P187-R201</f>
        <v>0</v>
      </c>
      <c r="R201" s="1212">
        <f>ROUND(O201*P187*職員設定!$AC$48,0)</f>
        <v>0</v>
      </c>
      <c r="S201" s="44" t="s">
        <v>119</v>
      </c>
      <c r="T201" s="35">
        <v>0.17</v>
      </c>
      <c r="U201" s="1214"/>
      <c r="V201" s="973">
        <f>T204*U187-W201</f>
        <v>1</v>
      </c>
      <c r="W201" s="961">
        <f>ROUND(T201*U187*職員設定!$AC$48,0)</f>
        <v>5</v>
      </c>
      <c r="X201" s="335" t="s">
        <v>119</v>
      </c>
      <c r="Y201" s="35"/>
      <c r="Z201" s="1214"/>
      <c r="AA201" s="973">
        <f>Y204*Z187-AB201</f>
        <v>0</v>
      </c>
      <c r="AB201" s="1212">
        <f>ROUND(Y201*Z187*職員設定!$AC$48,0)</f>
        <v>0</v>
      </c>
      <c r="AC201" s="44" t="s">
        <v>119</v>
      </c>
      <c r="AD201" s="35"/>
      <c r="AE201" s="1214"/>
      <c r="AF201" s="973">
        <f>AD204*AE187-AG201</f>
        <v>0</v>
      </c>
      <c r="AG201" s="961">
        <f>ROUND(AD201*AE187*職員設定!$AC$48,0)</f>
        <v>0</v>
      </c>
      <c r="AH201" s="335" t="s">
        <v>119</v>
      </c>
      <c r="AI201" s="35"/>
      <c r="AJ201" s="1214"/>
      <c r="AK201" s="973">
        <f>AI204*AJ187-AL201</f>
        <v>0</v>
      </c>
      <c r="AL201" s="1212">
        <f>ROUND(AI201*AJ187*職員設定!$AC$48,0)</f>
        <v>0</v>
      </c>
      <c r="AM201" s="44" t="s">
        <v>119</v>
      </c>
      <c r="AN201" s="35"/>
      <c r="AO201" s="1214"/>
      <c r="AP201" s="973">
        <f>AN204*AO187-AQ201</f>
        <v>0</v>
      </c>
      <c r="AQ201" s="961">
        <f>ROUND(AN201*AO187*職員設定!$AC$48,0)</f>
        <v>0</v>
      </c>
      <c r="AR201" s="335" t="s">
        <v>119</v>
      </c>
      <c r="AS201" s="35"/>
      <c r="AT201" s="1214"/>
      <c r="AU201" s="973">
        <f>AS204*AT187-AV201</f>
        <v>0</v>
      </c>
      <c r="AV201" s="1212">
        <f>ROUND(AS201*AT187*職員設定!$AC$48,0)</f>
        <v>0</v>
      </c>
      <c r="AW201" s="44" t="s">
        <v>119</v>
      </c>
      <c r="AX201" s="35"/>
      <c r="AY201" s="1214"/>
      <c r="AZ201" s="973">
        <f>AX204*AY187-BA201</f>
        <v>0</v>
      </c>
      <c r="BA201" s="961">
        <f>ROUND(AX201*AY187*職員設定!$AC$48,0)</f>
        <v>0</v>
      </c>
      <c r="BB201" s="335" t="s">
        <v>119</v>
      </c>
      <c r="BC201" s="35"/>
      <c r="BD201" s="1214"/>
      <c r="BE201" s="973">
        <f>BC204*BD187-BF201</f>
        <v>0</v>
      </c>
      <c r="BF201" s="1212">
        <f>ROUND(BC201*BD187*職員設定!$AC$48,0)</f>
        <v>0</v>
      </c>
      <c r="BG201" s="44" t="s">
        <v>119</v>
      </c>
      <c r="BH201" s="35"/>
      <c r="BI201" s="1214"/>
      <c r="BJ201" s="973">
        <f>BH204*BI187-BK201</f>
        <v>0</v>
      </c>
      <c r="BK201" s="961">
        <f>ROUND(BH201*BI187*職員設定!$AC$48,0)</f>
        <v>0</v>
      </c>
      <c r="BL201" s="661" t="s">
        <v>206</v>
      </c>
      <c r="BM201" s="32"/>
      <c r="BN201" s="1214"/>
      <c r="BO201" s="973">
        <f>BM204*BN187-BP201</f>
        <v>0</v>
      </c>
      <c r="BP201" s="961">
        <f>IF(BM202&gt;BM201,(BM202-BM201)*BN187,0)</f>
        <v>0</v>
      </c>
      <c r="BQ201" s="409" t="s">
        <v>206</v>
      </c>
      <c r="BR201" s="32"/>
      <c r="BS201" s="1214"/>
      <c r="BT201" s="973">
        <f>BR204*BS187-BU201</f>
        <v>0</v>
      </c>
      <c r="BU201" s="961">
        <f>IF(BR202&gt;BR201,(BR202-BR201)*BS187,0)</f>
        <v>0</v>
      </c>
      <c r="BV201" s="409" t="s">
        <v>206</v>
      </c>
      <c r="BW201" s="32"/>
      <c r="BX201" s="1214"/>
      <c r="BY201" s="973">
        <f>BW204*BX187-BZ201</f>
        <v>0</v>
      </c>
      <c r="BZ201" s="961">
        <f>IF(BW202&gt;BW201,(BW202-BW201)*BX187,0)</f>
        <v>0</v>
      </c>
      <c r="CA201" s="1003">
        <f>BY201+BZ201+BU201+BT201+BP201+BO201+BJ201+BK201+BE201+BF201+AZ201+BA201+AU201+AV201+AP201+AQ201+AK201+AL201+AF201+AG201+AA201+AB201+V201+W201+Q201+R201+L201+G201</f>
        <v>6</v>
      </c>
      <c r="CB201" s="1019">
        <f t="shared" ref="CB201" si="28">M201+H201</f>
        <v>0</v>
      </c>
      <c r="CC201" s="1237">
        <f>BK201+BF201+BA201+AV201+AQ201+AL201+AG201+AB201+W201+R201+BP201+BU201+BZ201</f>
        <v>5</v>
      </c>
    </row>
    <row r="202" spans="1:81" ht="18" customHeight="1">
      <c r="A202" s="1180"/>
      <c r="B202" s="1285"/>
      <c r="C202" s="1178"/>
      <c r="D202" s="48" t="s">
        <v>38</v>
      </c>
      <c r="E202" s="33"/>
      <c r="F202" s="1214"/>
      <c r="G202" s="974"/>
      <c r="H202" s="1272"/>
      <c r="I202" s="48" t="s">
        <v>38</v>
      </c>
      <c r="J202" s="33"/>
      <c r="K202" s="1214"/>
      <c r="L202" s="974"/>
      <c r="M202" s="1103"/>
      <c r="N202" s="336" t="s">
        <v>38</v>
      </c>
      <c r="O202" s="33"/>
      <c r="P202" s="1214"/>
      <c r="Q202" s="974"/>
      <c r="R202" s="1210"/>
      <c r="S202" s="48" t="s">
        <v>38</v>
      </c>
      <c r="T202" s="33">
        <v>159</v>
      </c>
      <c r="U202" s="1214"/>
      <c r="V202" s="974"/>
      <c r="W202" s="958"/>
      <c r="X202" s="336" t="s">
        <v>38</v>
      </c>
      <c r="Y202" s="33"/>
      <c r="Z202" s="1214"/>
      <c r="AA202" s="974"/>
      <c r="AB202" s="1210"/>
      <c r="AC202" s="48" t="s">
        <v>38</v>
      </c>
      <c r="AD202" s="33"/>
      <c r="AE202" s="1214"/>
      <c r="AF202" s="974"/>
      <c r="AG202" s="958"/>
      <c r="AH202" s="336" t="s">
        <v>38</v>
      </c>
      <c r="AI202" s="33"/>
      <c r="AJ202" s="1214"/>
      <c r="AK202" s="974"/>
      <c r="AL202" s="1210"/>
      <c r="AM202" s="48" t="s">
        <v>38</v>
      </c>
      <c r="AN202" s="33"/>
      <c r="AO202" s="1214"/>
      <c r="AP202" s="974"/>
      <c r="AQ202" s="958"/>
      <c r="AR202" s="336" t="s">
        <v>38</v>
      </c>
      <c r="AS202" s="33"/>
      <c r="AT202" s="1214"/>
      <c r="AU202" s="974"/>
      <c r="AV202" s="1210"/>
      <c r="AW202" s="48" t="s">
        <v>38</v>
      </c>
      <c r="AX202" s="33"/>
      <c r="AY202" s="1214"/>
      <c r="AZ202" s="974"/>
      <c r="BA202" s="958"/>
      <c r="BB202" s="336" t="s">
        <v>38</v>
      </c>
      <c r="BC202" s="33"/>
      <c r="BD202" s="1214"/>
      <c r="BE202" s="974"/>
      <c r="BF202" s="1210"/>
      <c r="BG202" s="48" t="s">
        <v>38</v>
      </c>
      <c r="BH202" s="33"/>
      <c r="BI202" s="1214"/>
      <c r="BJ202" s="974"/>
      <c r="BK202" s="958"/>
      <c r="BL202" s="336" t="s">
        <v>205</v>
      </c>
      <c r="BM202" s="33"/>
      <c r="BN202" s="1214"/>
      <c r="BO202" s="974"/>
      <c r="BP202" s="958"/>
      <c r="BQ202" s="48" t="s">
        <v>205</v>
      </c>
      <c r="BR202" s="33"/>
      <c r="BS202" s="1214"/>
      <c r="BT202" s="974"/>
      <c r="BU202" s="958"/>
      <c r="BV202" s="48" t="s">
        <v>205</v>
      </c>
      <c r="BW202" s="33"/>
      <c r="BX202" s="1214"/>
      <c r="BY202" s="974"/>
      <c r="BZ202" s="958"/>
      <c r="CA202" s="1080"/>
      <c r="CB202" s="1022"/>
      <c r="CC202" s="1238"/>
    </row>
    <row r="203" spans="1:81" s="5" customFormat="1" ht="18" customHeight="1">
      <c r="A203" s="1180"/>
      <c r="B203" s="1285"/>
      <c r="C203" s="1178"/>
      <c r="D203" s="51" t="s">
        <v>46</v>
      </c>
      <c r="E203" s="6">
        <f>ROUND(E201*職員設定!$P$48,0)</f>
        <v>0</v>
      </c>
      <c r="F203" s="1214"/>
      <c r="G203" s="974"/>
      <c r="H203" s="1272"/>
      <c r="I203" s="51" t="s">
        <v>46</v>
      </c>
      <c r="J203" s="6">
        <f>ROUND(J201*職員設定!$P$48,0)</f>
        <v>0</v>
      </c>
      <c r="K203" s="1214"/>
      <c r="L203" s="974"/>
      <c r="M203" s="1103"/>
      <c r="N203" s="629" t="s">
        <v>46</v>
      </c>
      <c r="O203" s="6">
        <f>ROUND(O201*職員設定!$P$48,0)</f>
        <v>0</v>
      </c>
      <c r="P203" s="1214"/>
      <c r="Q203" s="974"/>
      <c r="R203" s="1210"/>
      <c r="S203" s="51" t="s">
        <v>46</v>
      </c>
      <c r="T203" s="6">
        <f>ROUND(T201*職員設定!$P$48,0)</f>
        <v>153</v>
      </c>
      <c r="U203" s="1214"/>
      <c r="V203" s="974"/>
      <c r="W203" s="958"/>
      <c r="X203" s="629" t="s">
        <v>46</v>
      </c>
      <c r="Y203" s="6">
        <f>ROUND(Y201*職員設定!$P$48,0)</f>
        <v>0</v>
      </c>
      <c r="Z203" s="1214"/>
      <c r="AA203" s="974"/>
      <c r="AB203" s="1210"/>
      <c r="AC203" s="51" t="s">
        <v>46</v>
      </c>
      <c r="AD203" s="6">
        <f>ROUND(AD201*職員設定!$P$48,0)</f>
        <v>0</v>
      </c>
      <c r="AE203" s="1214"/>
      <c r="AF203" s="974"/>
      <c r="AG203" s="958"/>
      <c r="AH203" s="629" t="s">
        <v>46</v>
      </c>
      <c r="AI203" s="6">
        <f>ROUND(AI201*職員設定!$P$48,0)</f>
        <v>0</v>
      </c>
      <c r="AJ203" s="1214"/>
      <c r="AK203" s="974"/>
      <c r="AL203" s="1210"/>
      <c r="AM203" s="51" t="s">
        <v>46</v>
      </c>
      <c r="AN203" s="6">
        <f>ROUND(AN201*職員設定!$P$48,0)</f>
        <v>0</v>
      </c>
      <c r="AO203" s="1214"/>
      <c r="AP203" s="974"/>
      <c r="AQ203" s="958"/>
      <c r="AR203" s="629" t="s">
        <v>46</v>
      </c>
      <c r="AS203" s="6">
        <f>ROUND(AS201*職員設定!$P$48,0)</f>
        <v>0</v>
      </c>
      <c r="AT203" s="1214"/>
      <c r="AU203" s="974"/>
      <c r="AV203" s="1210"/>
      <c r="AW203" s="51" t="s">
        <v>46</v>
      </c>
      <c r="AX203" s="6">
        <f>ROUND(AX201*職員設定!$P$48,0)</f>
        <v>0</v>
      </c>
      <c r="AY203" s="1214"/>
      <c r="AZ203" s="974"/>
      <c r="BA203" s="958"/>
      <c r="BB203" s="629" t="s">
        <v>46</v>
      </c>
      <c r="BC203" s="6">
        <f>ROUND(BC201*職員設定!$P$48,0)</f>
        <v>0</v>
      </c>
      <c r="BD203" s="1214"/>
      <c r="BE203" s="974"/>
      <c r="BF203" s="1210"/>
      <c r="BG203" s="51" t="s">
        <v>46</v>
      </c>
      <c r="BH203" s="6">
        <f>ROUND(BH201*職員設定!$P$48,0)</f>
        <v>0</v>
      </c>
      <c r="BI203" s="1214"/>
      <c r="BJ203" s="974"/>
      <c r="BK203" s="958"/>
      <c r="BL203" s="735" t="s">
        <v>52</v>
      </c>
      <c r="BM203" s="28">
        <f>IF(BM202="",0,職員設定!N48)</f>
        <v>0</v>
      </c>
      <c r="BN203" s="1214"/>
      <c r="BO203" s="974"/>
      <c r="BP203" s="958"/>
      <c r="BQ203" s="735" t="s">
        <v>52</v>
      </c>
      <c r="BR203" s="28">
        <f>IF(BR202="",0,職員設定!O48)</f>
        <v>0</v>
      </c>
      <c r="BS203" s="1214"/>
      <c r="BT203" s="974"/>
      <c r="BU203" s="958"/>
      <c r="BV203" s="250" t="s">
        <v>52</v>
      </c>
      <c r="BW203" s="34"/>
      <c r="BX203" s="1214"/>
      <c r="BY203" s="974"/>
      <c r="BZ203" s="958"/>
      <c r="CA203" s="1080"/>
      <c r="CB203" s="1022"/>
      <c r="CC203" s="1238"/>
    </row>
    <row r="204" spans="1:81" s="12" customFormat="1" ht="18" customHeight="1" thickBot="1">
      <c r="A204" s="1180"/>
      <c r="B204" s="1285"/>
      <c r="C204" s="1179"/>
      <c r="D204" s="52" t="s">
        <v>89</v>
      </c>
      <c r="E204" s="19">
        <f>E202-E203</f>
        <v>0</v>
      </c>
      <c r="F204" s="1214"/>
      <c r="G204" s="975"/>
      <c r="H204" s="1273"/>
      <c r="I204" s="52" t="s">
        <v>89</v>
      </c>
      <c r="J204" s="19">
        <f>J202-J203</f>
        <v>0</v>
      </c>
      <c r="K204" s="1214"/>
      <c r="L204" s="975"/>
      <c r="M204" s="1104"/>
      <c r="N204" s="630" t="s">
        <v>89</v>
      </c>
      <c r="O204" s="19">
        <f>O202-O203</f>
        <v>0</v>
      </c>
      <c r="P204" s="1214"/>
      <c r="Q204" s="975"/>
      <c r="R204" s="1211"/>
      <c r="S204" s="52" t="s">
        <v>89</v>
      </c>
      <c r="T204" s="19">
        <f>T202-T203</f>
        <v>6</v>
      </c>
      <c r="U204" s="1214"/>
      <c r="V204" s="975"/>
      <c r="W204" s="959"/>
      <c r="X204" s="630" t="s">
        <v>89</v>
      </c>
      <c r="Y204" s="19">
        <f>Y202-Y203</f>
        <v>0</v>
      </c>
      <c r="Z204" s="1214"/>
      <c r="AA204" s="975"/>
      <c r="AB204" s="1211"/>
      <c r="AC204" s="52" t="s">
        <v>89</v>
      </c>
      <c r="AD204" s="19">
        <f>AD202-AD203</f>
        <v>0</v>
      </c>
      <c r="AE204" s="1214"/>
      <c r="AF204" s="975"/>
      <c r="AG204" s="959"/>
      <c r="AH204" s="630" t="s">
        <v>89</v>
      </c>
      <c r="AI204" s="19">
        <f>AI202-AI203</f>
        <v>0</v>
      </c>
      <c r="AJ204" s="1214"/>
      <c r="AK204" s="975"/>
      <c r="AL204" s="1211"/>
      <c r="AM204" s="52" t="s">
        <v>89</v>
      </c>
      <c r="AN204" s="19">
        <f>AN202-AN203</f>
        <v>0</v>
      </c>
      <c r="AO204" s="1214"/>
      <c r="AP204" s="975"/>
      <c r="AQ204" s="959"/>
      <c r="AR204" s="630" t="s">
        <v>89</v>
      </c>
      <c r="AS204" s="19">
        <f>AS202-AS203</f>
        <v>0</v>
      </c>
      <c r="AT204" s="1214"/>
      <c r="AU204" s="975"/>
      <c r="AV204" s="1211"/>
      <c r="AW204" s="52" t="s">
        <v>89</v>
      </c>
      <c r="AX204" s="19">
        <f>AX202-AX203</f>
        <v>0</v>
      </c>
      <c r="AY204" s="1214"/>
      <c r="AZ204" s="975"/>
      <c r="BA204" s="959"/>
      <c r="BB204" s="630" t="s">
        <v>89</v>
      </c>
      <c r="BC204" s="19">
        <f>BC202-BC203</f>
        <v>0</v>
      </c>
      <c r="BD204" s="1214"/>
      <c r="BE204" s="975"/>
      <c r="BF204" s="1211"/>
      <c r="BG204" s="52" t="s">
        <v>89</v>
      </c>
      <c r="BH204" s="19">
        <f>BH202-BH203</f>
        <v>0</v>
      </c>
      <c r="BI204" s="1214"/>
      <c r="BJ204" s="975"/>
      <c r="BK204" s="959"/>
      <c r="BL204" s="630" t="s">
        <v>204</v>
      </c>
      <c r="BM204" s="19">
        <f>BM202-BM203</f>
        <v>0</v>
      </c>
      <c r="BN204" s="1214"/>
      <c r="BO204" s="975"/>
      <c r="BP204" s="959"/>
      <c r="BQ204" s="52" t="s">
        <v>204</v>
      </c>
      <c r="BR204" s="19">
        <f>BR202-BR203</f>
        <v>0</v>
      </c>
      <c r="BS204" s="1214"/>
      <c r="BT204" s="975"/>
      <c r="BU204" s="959"/>
      <c r="BV204" s="52" t="s">
        <v>204</v>
      </c>
      <c r="BW204" s="19">
        <f>BW202-BW203</f>
        <v>0</v>
      </c>
      <c r="BX204" s="1214"/>
      <c r="BY204" s="975"/>
      <c r="BZ204" s="959"/>
      <c r="CA204" s="1081"/>
      <c r="CB204" s="1023"/>
      <c r="CC204" s="1239"/>
    </row>
    <row r="205" spans="1:81" s="5" customFormat="1" ht="18" customHeight="1">
      <c r="A205" s="1180"/>
      <c r="B205" s="1285"/>
      <c r="C205" s="1177" t="s">
        <v>42</v>
      </c>
      <c r="D205" s="44" t="s">
        <v>5</v>
      </c>
      <c r="E205" s="35"/>
      <c r="F205" s="1214"/>
      <c r="G205" s="973">
        <f>E208*F187-H205</f>
        <v>0</v>
      </c>
      <c r="H205" s="1275"/>
      <c r="I205" s="44" t="s">
        <v>5</v>
      </c>
      <c r="J205" s="35"/>
      <c r="K205" s="1214"/>
      <c r="L205" s="973">
        <f>J208*K187-M205</f>
        <v>0</v>
      </c>
      <c r="M205" s="1095"/>
      <c r="N205" s="335" t="s">
        <v>5</v>
      </c>
      <c r="O205" s="35"/>
      <c r="P205" s="1214"/>
      <c r="Q205" s="973">
        <f>O208*P187-R205</f>
        <v>0</v>
      </c>
      <c r="R205" s="1212">
        <f>ROUND(IF(O187="",0,O205*P187*(職員設定!$AC$48+R195/O187)*1.25),0)</f>
        <v>0</v>
      </c>
      <c r="S205" s="44" t="s">
        <v>5</v>
      </c>
      <c r="T205" s="35"/>
      <c r="U205" s="1214"/>
      <c r="V205" s="973">
        <f>T208*U187-W205</f>
        <v>0</v>
      </c>
      <c r="W205" s="961">
        <f>ROUND(IF(T187="",0,T205*U187*(職員設定!$AC$48+W195/T187)*1.25),0)</f>
        <v>0</v>
      </c>
      <c r="X205" s="335" t="s">
        <v>5</v>
      </c>
      <c r="Y205" s="35"/>
      <c r="Z205" s="1214"/>
      <c r="AA205" s="973">
        <f>Y208*Z187-AB205</f>
        <v>0</v>
      </c>
      <c r="AB205" s="1212">
        <f>ROUND(IF(Y187="",0,Y205*Z187*(職員設定!$AC$48+AB195/Y187)*1.25),0)</f>
        <v>0</v>
      </c>
      <c r="AC205" s="44" t="s">
        <v>5</v>
      </c>
      <c r="AD205" s="35"/>
      <c r="AE205" s="1214"/>
      <c r="AF205" s="973">
        <f>AD208*AE187-AG205</f>
        <v>0</v>
      </c>
      <c r="AG205" s="961">
        <f>ROUND(IF(AD187="",0,AD205*AE187*(職員設定!$AC$48+AG195/AD187)*1.25),0)</f>
        <v>0</v>
      </c>
      <c r="AH205" s="335" t="s">
        <v>5</v>
      </c>
      <c r="AI205" s="35"/>
      <c r="AJ205" s="1214"/>
      <c r="AK205" s="973">
        <f>AI208*AJ187-AL205</f>
        <v>0</v>
      </c>
      <c r="AL205" s="1212">
        <f>ROUND(IF(AI187="",0,AI205*AJ187*(職員設定!$AC$48+AL195/AI187)*1.25),0)</f>
        <v>0</v>
      </c>
      <c r="AM205" s="44" t="s">
        <v>5</v>
      </c>
      <c r="AN205" s="35"/>
      <c r="AO205" s="1214"/>
      <c r="AP205" s="973">
        <f>AN208*AO187-AQ205</f>
        <v>0</v>
      </c>
      <c r="AQ205" s="961">
        <f>ROUND(IF(AN187="",0,AN205*AO187*(職員設定!$AC$48+AQ195/AN187)*1.25),0)</f>
        <v>0</v>
      </c>
      <c r="AR205" s="335" t="s">
        <v>5</v>
      </c>
      <c r="AS205" s="35"/>
      <c r="AT205" s="1214"/>
      <c r="AU205" s="973">
        <f>AS208*AT187-AV205</f>
        <v>0</v>
      </c>
      <c r="AV205" s="1212">
        <f>ROUND(IF(AS187="",0,AS205*AT187*(職員設定!$AC$48+AV195/AS187)*1.25),0)</f>
        <v>0</v>
      </c>
      <c r="AW205" s="44" t="s">
        <v>5</v>
      </c>
      <c r="AX205" s="35"/>
      <c r="AY205" s="1214"/>
      <c r="AZ205" s="973">
        <f>AX208*AY187-BA205</f>
        <v>0</v>
      </c>
      <c r="BA205" s="961">
        <f>ROUND(IF(AX187="",0,AX205*AY187*(職員設定!$AC$48+BA195/AX187)*1.25),0)</f>
        <v>0</v>
      </c>
      <c r="BB205" s="335" t="s">
        <v>5</v>
      </c>
      <c r="BC205" s="35"/>
      <c r="BD205" s="1214"/>
      <c r="BE205" s="973">
        <f>BC208*BD187-BF205</f>
        <v>0</v>
      </c>
      <c r="BF205" s="1212">
        <f>ROUND(IF(BC187="",0,BC205*BD187*(職員設定!$AC$48+BF195/BC187)*1.25),0)</f>
        <v>0</v>
      </c>
      <c r="BG205" s="44" t="s">
        <v>5</v>
      </c>
      <c r="BH205" s="35"/>
      <c r="BI205" s="1214"/>
      <c r="BJ205" s="973">
        <f>BH208*BI187-BK205</f>
        <v>0</v>
      </c>
      <c r="BK205" s="961">
        <f>ROUND(IF(BH187="",0,BH205*BI187*(職員設定!$AC$48+BK195/BH187)*1.25),0)</f>
        <v>0</v>
      </c>
      <c r="BL205" s="338"/>
      <c r="BM205" s="82"/>
      <c r="BN205" s="1214"/>
      <c r="BO205" s="966"/>
      <c r="BP205" s="953"/>
      <c r="BQ205" s="75"/>
      <c r="BR205" s="82"/>
      <c r="BS205" s="1214"/>
      <c r="BT205" s="966"/>
      <c r="BU205" s="953"/>
      <c r="BV205" s="75"/>
      <c r="BW205" s="82"/>
      <c r="BX205" s="1214"/>
      <c r="BY205" s="966"/>
      <c r="BZ205" s="953"/>
      <c r="CA205" s="1003">
        <f>BJ205+BK205+BE205+BF205+AZ205+BA205+AU205+AV205+AP205+AQ205+AL205+AK205+AG205+AF205+AB205+AA205+W205+V205+R205+Q205+L205+G205</f>
        <v>0</v>
      </c>
      <c r="CB205" s="1019">
        <f t="shared" ref="CB205" si="29">M205+H205</f>
        <v>0</v>
      </c>
      <c r="CC205" s="1237">
        <f>BK205+BF205+BA205+AV205+AQ205+AL205+AG205+AB205+W205+R205</f>
        <v>0</v>
      </c>
    </row>
    <row r="206" spans="1:81" s="5" customFormat="1" ht="18" customHeight="1">
      <c r="A206" s="1180"/>
      <c r="B206" s="1285"/>
      <c r="C206" s="1178"/>
      <c r="D206" s="48" t="s">
        <v>38</v>
      </c>
      <c r="E206" s="33"/>
      <c r="F206" s="1214"/>
      <c r="G206" s="974"/>
      <c r="H206" s="1272"/>
      <c r="I206" s="48" t="s">
        <v>38</v>
      </c>
      <c r="J206" s="33"/>
      <c r="K206" s="1214"/>
      <c r="L206" s="974"/>
      <c r="M206" s="1103"/>
      <c r="N206" s="336" t="s">
        <v>38</v>
      </c>
      <c r="O206" s="33"/>
      <c r="P206" s="1214"/>
      <c r="Q206" s="974"/>
      <c r="R206" s="1210"/>
      <c r="S206" s="48" t="s">
        <v>38</v>
      </c>
      <c r="T206" s="33"/>
      <c r="U206" s="1214"/>
      <c r="V206" s="974"/>
      <c r="W206" s="958"/>
      <c r="X206" s="336" t="s">
        <v>38</v>
      </c>
      <c r="Y206" s="33"/>
      <c r="Z206" s="1214"/>
      <c r="AA206" s="974"/>
      <c r="AB206" s="1210"/>
      <c r="AC206" s="48" t="s">
        <v>38</v>
      </c>
      <c r="AD206" s="33"/>
      <c r="AE206" s="1214"/>
      <c r="AF206" s="974"/>
      <c r="AG206" s="958"/>
      <c r="AH206" s="336" t="s">
        <v>38</v>
      </c>
      <c r="AI206" s="33"/>
      <c r="AJ206" s="1214"/>
      <c r="AK206" s="974"/>
      <c r="AL206" s="1210"/>
      <c r="AM206" s="48" t="s">
        <v>38</v>
      </c>
      <c r="AN206" s="33"/>
      <c r="AO206" s="1214"/>
      <c r="AP206" s="974"/>
      <c r="AQ206" s="958"/>
      <c r="AR206" s="336" t="s">
        <v>38</v>
      </c>
      <c r="AS206" s="33"/>
      <c r="AT206" s="1214"/>
      <c r="AU206" s="974"/>
      <c r="AV206" s="1210"/>
      <c r="AW206" s="48" t="s">
        <v>38</v>
      </c>
      <c r="AX206" s="33"/>
      <c r="AY206" s="1214"/>
      <c r="AZ206" s="974"/>
      <c r="BA206" s="958"/>
      <c r="BB206" s="336" t="s">
        <v>38</v>
      </c>
      <c r="BC206" s="33"/>
      <c r="BD206" s="1214"/>
      <c r="BE206" s="974"/>
      <c r="BF206" s="1210"/>
      <c r="BG206" s="48" t="s">
        <v>38</v>
      </c>
      <c r="BH206" s="33"/>
      <c r="BI206" s="1214"/>
      <c r="BJ206" s="974"/>
      <c r="BK206" s="958"/>
      <c r="BL206" s="339"/>
      <c r="BM206" s="80"/>
      <c r="BN206" s="1214"/>
      <c r="BO206" s="967"/>
      <c r="BP206" s="954"/>
      <c r="BQ206" s="79"/>
      <c r="BR206" s="80"/>
      <c r="BS206" s="1214"/>
      <c r="BT206" s="967"/>
      <c r="BU206" s="954"/>
      <c r="BV206" s="79"/>
      <c r="BW206" s="80"/>
      <c r="BX206" s="1214"/>
      <c r="BY206" s="967"/>
      <c r="BZ206" s="954"/>
      <c r="CA206" s="1280"/>
      <c r="CB206" s="1022"/>
      <c r="CC206" s="1238"/>
    </row>
    <row r="207" spans="1:81" s="5" customFormat="1" ht="18" customHeight="1">
      <c r="A207" s="1180"/>
      <c r="B207" s="1285"/>
      <c r="C207" s="1178"/>
      <c r="D207" s="51" t="s">
        <v>6</v>
      </c>
      <c r="E207" s="6">
        <f>ROUND(IF(E187="",0,E205*職員設定!$Q$48+E205*E196/E187*1.25),0)</f>
        <v>0</v>
      </c>
      <c r="F207" s="1214"/>
      <c r="G207" s="974"/>
      <c r="H207" s="1272"/>
      <c r="I207" s="710" t="s">
        <v>6</v>
      </c>
      <c r="J207" s="6">
        <f>ROUND(IF(J187="",0,J205*職員設定!$Q$48+J205*J196/J187*1.25),0)</f>
        <v>0</v>
      </c>
      <c r="K207" s="1214"/>
      <c r="L207" s="974"/>
      <c r="M207" s="1103"/>
      <c r="N207" s="629" t="s">
        <v>6</v>
      </c>
      <c r="O207" s="6">
        <f>ROUND(IF(O187="",0,O205*職員設定!$Q$48+O205*O196/O187*1.25),0)</f>
        <v>0</v>
      </c>
      <c r="P207" s="1214"/>
      <c r="Q207" s="974"/>
      <c r="R207" s="1210"/>
      <c r="S207" s="51" t="s">
        <v>6</v>
      </c>
      <c r="T207" s="6">
        <f>ROUND(IF(T187="",0,T205*職員設定!$Q$48+T205*T196/T187*1.25),0)</f>
        <v>0</v>
      </c>
      <c r="U207" s="1214"/>
      <c r="V207" s="974"/>
      <c r="W207" s="958"/>
      <c r="X207" s="629" t="s">
        <v>6</v>
      </c>
      <c r="Y207" s="6">
        <f>ROUND(IF(Y187="",0,Y205*職員設定!$Q$48+Y205*Y196/Y187*1.25),0)</f>
        <v>0</v>
      </c>
      <c r="Z207" s="1214"/>
      <c r="AA207" s="974"/>
      <c r="AB207" s="1210"/>
      <c r="AC207" s="51" t="s">
        <v>6</v>
      </c>
      <c r="AD207" s="6">
        <f>ROUND(IF(AD187="",0,AD205*職員設定!$Q$48+AD205*AD196/AD187*1.25),0)</f>
        <v>0</v>
      </c>
      <c r="AE207" s="1214"/>
      <c r="AF207" s="974"/>
      <c r="AG207" s="958"/>
      <c r="AH207" s="629" t="s">
        <v>6</v>
      </c>
      <c r="AI207" s="6">
        <f>ROUND(IF(AI187="",0,AI205*職員設定!$Q$48+AI205*AI196/AI187*1.25),0)</f>
        <v>0</v>
      </c>
      <c r="AJ207" s="1214"/>
      <c r="AK207" s="974"/>
      <c r="AL207" s="1210"/>
      <c r="AM207" s="51" t="s">
        <v>6</v>
      </c>
      <c r="AN207" s="6">
        <f>ROUND(IF(AN187="",0,AN205*職員設定!$Q$48+AN205*AN196/AN187*1.25),0)</f>
        <v>0</v>
      </c>
      <c r="AO207" s="1214"/>
      <c r="AP207" s="974"/>
      <c r="AQ207" s="958"/>
      <c r="AR207" s="629" t="s">
        <v>6</v>
      </c>
      <c r="AS207" s="6">
        <f>ROUND(IF(AS187="",0,AS205*職員設定!$Q$48+AS205*AS196/AS187*1.25),0)</f>
        <v>0</v>
      </c>
      <c r="AT207" s="1214"/>
      <c r="AU207" s="974"/>
      <c r="AV207" s="1210"/>
      <c r="AW207" s="51" t="s">
        <v>6</v>
      </c>
      <c r="AX207" s="6">
        <f>ROUND(IF(AX187="",0,AX205*職員設定!$Q$48+AX205*AX196/AX187*1.25),0)</f>
        <v>0</v>
      </c>
      <c r="AY207" s="1214"/>
      <c r="AZ207" s="974"/>
      <c r="BA207" s="958"/>
      <c r="BB207" s="629" t="s">
        <v>6</v>
      </c>
      <c r="BC207" s="6">
        <f>ROUND(IF(BC187="",0,BC205*職員設定!$Q$48+BC205*BC196/BC187*1.25),0)</f>
        <v>0</v>
      </c>
      <c r="BD207" s="1214"/>
      <c r="BE207" s="974"/>
      <c r="BF207" s="1210"/>
      <c r="BG207" s="51" t="s">
        <v>6</v>
      </c>
      <c r="BH207" s="6">
        <f>ROUND(IF(BH187="",0,BH205*職員設定!$Q$48+BH205*BH196/BH187*1.25),0)</f>
        <v>0</v>
      </c>
      <c r="BI207" s="1214"/>
      <c r="BJ207" s="974"/>
      <c r="BK207" s="958"/>
      <c r="BL207" s="624"/>
      <c r="BM207" s="28"/>
      <c r="BN207" s="1214"/>
      <c r="BO207" s="967"/>
      <c r="BP207" s="954"/>
      <c r="BQ207" s="72"/>
      <c r="BR207" s="28"/>
      <c r="BS207" s="1214"/>
      <c r="BT207" s="967"/>
      <c r="BU207" s="954"/>
      <c r="BV207" s="72"/>
      <c r="BW207" s="28"/>
      <c r="BX207" s="1214"/>
      <c r="BY207" s="967"/>
      <c r="BZ207" s="954"/>
      <c r="CA207" s="1280"/>
      <c r="CB207" s="1022"/>
      <c r="CC207" s="1238"/>
    </row>
    <row r="208" spans="1:81" s="5" customFormat="1" ht="18" customHeight="1" thickBot="1">
      <c r="A208" s="1180"/>
      <c r="B208" s="1285"/>
      <c r="C208" s="1179"/>
      <c r="D208" s="53" t="s">
        <v>7</v>
      </c>
      <c r="E208" s="19">
        <f>E206-E207</f>
        <v>0</v>
      </c>
      <c r="F208" s="1214"/>
      <c r="G208" s="975"/>
      <c r="H208" s="1273"/>
      <c r="I208" s="53" t="s">
        <v>7</v>
      </c>
      <c r="J208" s="19">
        <f>J206-J207</f>
        <v>0</v>
      </c>
      <c r="K208" s="1214"/>
      <c r="L208" s="975"/>
      <c r="M208" s="1104"/>
      <c r="N208" s="337" t="s">
        <v>7</v>
      </c>
      <c r="O208" s="19">
        <f>O206-O207</f>
        <v>0</v>
      </c>
      <c r="P208" s="1214"/>
      <c r="Q208" s="975"/>
      <c r="R208" s="1211"/>
      <c r="S208" s="53" t="s">
        <v>7</v>
      </c>
      <c r="T208" s="19">
        <f>T206-T207</f>
        <v>0</v>
      </c>
      <c r="U208" s="1214"/>
      <c r="V208" s="975"/>
      <c r="W208" s="959"/>
      <c r="X208" s="337" t="s">
        <v>7</v>
      </c>
      <c r="Y208" s="19">
        <f>Y206-Y207</f>
        <v>0</v>
      </c>
      <c r="Z208" s="1214"/>
      <c r="AA208" s="975"/>
      <c r="AB208" s="1211"/>
      <c r="AC208" s="53" t="s">
        <v>7</v>
      </c>
      <c r="AD208" s="19">
        <f>AD206-AD207</f>
        <v>0</v>
      </c>
      <c r="AE208" s="1214"/>
      <c r="AF208" s="975"/>
      <c r="AG208" s="959"/>
      <c r="AH208" s="337" t="s">
        <v>7</v>
      </c>
      <c r="AI208" s="19">
        <f>AI206-AI207</f>
        <v>0</v>
      </c>
      <c r="AJ208" s="1214"/>
      <c r="AK208" s="975"/>
      <c r="AL208" s="1211"/>
      <c r="AM208" s="53" t="s">
        <v>7</v>
      </c>
      <c r="AN208" s="19">
        <f>AN206-AN207</f>
        <v>0</v>
      </c>
      <c r="AO208" s="1214"/>
      <c r="AP208" s="975"/>
      <c r="AQ208" s="959"/>
      <c r="AR208" s="337" t="s">
        <v>7</v>
      </c>
      <c r="AS208" s="19">
        <f>AS206-AS207</f>
        <v>0</v>
      </c>
      <c r="AT208" s="1214"/>
      <c r="AU208" s="975"/>
      <c r="AV208" s="1211"/>
      <c r="AW208" s="53" t="s">
        <v>7</v>
      </c>
      <c r="AX208" s="19">
        <f>AX206-AX207</f>
        <v>0</v>
      </c>
      <c r="AY208" s="1214"/>
      <c r="AZ208" s="975"/>
      <c r="BA208" s="959"/>
      <c r="BB208" s="337" t="s">
        <v>7</v>
      </c>
      <c r="BC208" s="19">
        <f>BC206-BC207</f>
        <v>0</v>
      </c>
      <c r="BD208" s="1214"/>
      <c r="BE208" s="975"/>
      <c r="BF208" s="1211"/>
      <c r="BG208" s="53" t="s">
        <v>7</v>
      </c>
      <c r="BH208" s="19">
        <f>BH206-BH207</f>
        <v>0</v>
      </c>
      <c r="BI208" s="1214"/>
      <c r="BJ208" s="975"/>
      <c r="BK208" s="959"/>
      <c r="BL208" s="340"/>
      <c r="BM208" s="84"/>
      <c r="BN208" s="1214"/>
      <c r="BO208" s="968"/>
      <c r="BP208" s="955"/>
      <c r="BQ208" s="85"/>
      <c r="BR208" s="84"/>
      <c r="BS208" s="1214"/>
      <c r="BT208" s="968"/>
      <c r="BU208" s="955"/>
      <c r="BV208" s="85"/>
      <c r="BW208" s="84"/>
      <c r="BX208" s="1214"/>
      <c r="BY208" s="968"/>
      <c r="BZ208" s="955"/>
      <c r="CA208" s="1281"/>
      <c r="CB208" s="1023"/>
      <c r="CC208" s="1239"/>
    </row>
    <row r="209" spans="1:81" s="5" customFormat="1" ht="18" customHeight="1">
      <c r="A209" s="1180"/>
      <c r="B209" s="1285"/>
      <c r="C209" s="1177" t="s">
        <v>40</v>
      </c>
      <c r="D209" s="44" t="s">
        <v>8</v>
      </c>
      <c r="E209" s="35"/>
      <c r="F209" s="1214"/>
      <c r="G209" s="973">
        <f>E212*F187-H209</f>
        <v>0</v>
      </c>
      <c r="H209" s="1275"/>
      <c r="I209" s="44" t="s">
        <v>8</v>
      </c>
      <c r="J209" s="35"/>
      <c r="K209" s="1214"/>
      <c r="L209" s="973">
        <f>J212*K187-M209</f>
        <v>0</v>
      </c>
      <c r="M209" s="1095"/>
      <c r="N209" s="335" t="s">
        <v>8</v>
      </c>
      <c r="O209" s="35"/>
      <c r="P209" s="1214"/>
      <c r="Q209" s="973">
        <f>O212*P187-R209</f>
        <v>0</v>
      </c>
      <c r="R209" s="1212">
        <f>ROUND(IF(O187="",0,O209*P187*(職員設定!$AC$48+R195/O187)*1.35),0)</f>
        <v>0</v>
      </c>
      <c r="S209" s="44" t="s">
        <v>8</v>
      </c>
      <c r="T209" s="35"/>
      <c r="U209" s="1214"/>
      <c r="V209" s="973">
        <f>T212*U187-W209</f>
        <v>0</v>
      </c>
      <c r="W209" s="961">
        <f>ROUND(IF(T187="",0,T209*U187*(職員設定!$AC$48+W195/T187)*1.35),0)</f>
        <v>0</v>
      </c>
      <c r="X209" s="335" t="s">
        <v>8</v>
      </c>
      <c r="Y209" s="35"/>
      <c r="Z209" s="1214"/>
      <c r="AA209" s="973">
        <f>Y212*Z187-AB209</f>
        <v>0</v>
      </c>
      <c r="AB209" s="1212">
        <f>ROUND(IF(Y187="",0,Y209*Z187*(職員設定!$AC$48+AB195/Y187)*1.35),0)</f>
        <v>0</v>
      </c>
      <c r="AC209" s="44" t="s">
        <v>8</v>
      </c>
      <c r="AD209" s="35"/>
      <c r="AE209" s="1214"/>
      <c r="AF209" s="973">
        <f>AD212*AE187-AG209</f>
        <v>0</v>
      </c>
      <c r="AG209" s="961">
        <f>ROUND(IF(AD187="",0,AD209*AE187*(職員設定!$AC$48+AG195/AD187)*1.35),0)</f>
        <v>0</v>
      </c>
      <c r="AH209" s="335" t="s">
        <v>8</v>
      </c>
      <c r="AI209" s="35"/>
      <c r="AJ209" s="1214"/>
      <c r="AK209" s="973">
        <f>AI212*AJ187-AL209</f>
        <v>0</v>
      </c>
      <c r="AL209" s="1212">
        <f>ROUND(IF(AI187="",0,AI209*AJ187*(職員設定!$AC$48+AL195/AI187)*1.35),0)</f>
        <v>0</v>
      </c>
      <c r="AM209" s="44" t="s">
        <v>8</v>
      </c>
      <c r="AN209" s="35"/>
      <c r="AO209" s="1214"/>
      <c r="AP209" s="973">
        <f>AN212*AO187-AQ209</f>
        <v>0</v>
      </c>
      <c r="AQ209" s="961">
        <f>ROUND(IF(AN187="",0,AN209*AO187*(職員設定!$AC$48+AQ195/AN187)*1.35),0)</f>
        <v>0</v>
      </c>
      <c r="AR209" s="335" t="s">
        <v>8</v>
      </c>
      <c r="AS209" s="35"/>
      <c r="AT209" s="1214"/>
      <c r="AU209" s="973">
        <f>AS212*AT187-AV209</f>
        <v>0</v>
      </c>
      <c r="AV209" s="1212">
        <f>ROUND(IF(AS187="",0,AS209*AT187*(職員設定!$AC$48+AV195/AS187)*1.35),0)</f>
        <v>0</v>
      </c>
      <c r="AW209" s="44" t="s">
        <v>8</v>
      </c>
      <c r="AX209" s="35"/>
      <c r="AY209" s="1214"/>
      <c r="AZ209" s="973">
        <f>AX212*AY187-BA209</f>
        <v>0</v>
      </c>
      <c r="BA209" s="961">
        <f>ROUND(IF(AX187="",0,AX209*AY187*(職員設定!$AC$48+BA195/AX187)*1.35),0)</f>
        <v>0</v>
      </c>
      <c r="BB209" s="335" t="s">
        <v>8</v>
      </c>
      <c r="BC209" s="35"/>
      <c r="BD209" s="1214"/>
      <c r="BE209" s="973">
        <f>BC212*BD187-BF209</f>
        <v>0</v>
      </c>
      <c r="BF209" s="1212">
        <f>ROUND(IF(BC187="",0,BC209*BD187*(職員設定!$AC$48+BF195/BC187)*1.35),0)</f>
        <v>0</v>
      </c>
      <c r="BG209" s="44" t="s">
        <v>8</v>
      </c>
      <c r="BH209" s="35"/>
      <c r="BI209" s="1214"/>
      <c r="BJ209" s="973">
        <f>BH212*BI187-BK209</f>
        <v>0</v>
      </c>
      <c r="BK209" s="961">
        <f>ROUND(IF(BH187="",0,BH209*BI187*(職員設定!$AC$48+BK195/BH187)*1.35),0)</f>
        <v>0</v>
      </c>
      <c r="BL209" s="338"/>
      <c r="BM209" s="82"/>
      <c r="BN209" s="1214"/>
      <c r="BO209" s="966"/>
      <c r="BP209" s="953"/>
      <c r="BQ209" s="75"/>
      <c r="BR209" s="82"/>
      <c r="BS209" s="1214"/>
      <c r="BT209" s="966"/>
      <c r="BU209" s="953"/>
      <c r="BV209" s="75"/>
      <c r="BW209" s="82"/>
      <c r="BX209" s="1214"/>
      <c r="BY209" s="966"/>
      <c r="BZ209" s="953"/>
      <c r="CA209" s="1003">
        <f t="shared" ref="CA209" si="30">BJ209+BK209+BE209+BF209+AZ209+BA209+AU209+AV209+AP209+AQ209+AL209+AK209+AG209+AF209+AB209+AA209+W209+V209+R209+Q209+L209+G209</f>
        <v>0</v>
      </c>
      <c r="CB209" s="1019">
        <f t="shared" ref="CB209" si="31">M209+H209</f>
        <v>0</v>
      </c>
      <c r="CC209" s="1237">
        <f>BK209+BF209+BA209+AV209+AQ209+AL209+AG209+AB209+W209+R209</f>
        <v>0</v>
      </c>
    </row>
    <row r="210" spans="1:81" s="5" customFormat="1" ht="18" customHeight="1">
      <c r="A210" s="1180"/>
      <c r="B210" s="1285"/>
      <c r="C210" s="1178"/>
      <c r="D210" s="48" t="s">
        <v>38</v>
      </c>
      <c r="E210" s="33"/>
      <c r="F210" s="1214"/>
      <c r="G210" s="974"/>
      <c r="H210" s="1272"/>
      <c r="I210" s="48" t="s">
        <v>38</v>
      </c>
      <c r="J210" s="33"/>
      <c r="K210" s="1214"/>
      <c r="L210" s="974"/>
      <c r="M210" s="1103"/>
      <c r="N210" s="336" t="s">
        <v>38</v>
      </c>
      <c r="O210" s="33"/>
      <c r="P210" s="1214"/>
      <c r="Q210" s="974"/>
      <c r="R210" s="1210"/>
      <c r="S210" s="48" t="s">
        <v>38</v>
      </c>
      <c r="T210" s="33"/>
      <c r="U210" s="1214"/>
      <c r="V210" s="974"/>
      <c r="W210" s="958"/>
      <c r="X210" s="336" t="s">
        <v>38</v>
      </c>
      <c r="Y210" s="33"/>
      <c r="Z210" s="1214"/>
      <c r="AA210" s="974"/>
      <c r="AB210" s="1210"/>
      <c r="AC210" s="48" t="s">
        <v>38</v>
      </c>
      <c r="AD210" s="33"/>
      <c r="AE210" s="1214"/>
      <c r="AF210" s="974"/>
      <c r="AG210" s="958"/>
      <c r="AH210" s="336" t="s">
        <v>38</v>
      </c>
      <c r="AI210" s="33"/>
      <c r="AJ210" s="1214"/>
      <c r="AK210" s="974"/>
      <c r="AL210" s="1210"/>
      <c r="AM210" s="48" t="s">
        <v>38</v>
      </c>
      <c r="AN210" s="33"/>
      <c r="AO210" s="1214"/>
      <c r="AP210" s="974"/>
      <c r="AQ210" s="958"/>
      <c r="AR210" s="336" t="s">
        <v>38</v>
      </c>
      <c r="AS210" s="33"/>
      <c r="AT210" s="1214"/>
      <c r="AU210" s="974"/>
      <c r="AV210" s="1210"/>
      <c r="AW210" s="48" t="s">
        <v>38</v>
      </c>
      <c r="AX210" s="33"/>
      <c r="AY210" s="1214"/>
      <c r="AZ210" s="974"/>
      <c r="BA210" s="958"/>
      <c r="BB210" s="336" t="s">
        <v>38</v>
      </c>
      <c r="BC210" s="33"/>
      <c r="BD210" s="1214"/>
      <c r="BE210" s="974"/>
      <c r="BF210" s="1210"/>
      <c r="BG210" s="48" t="s">
        <v>38</v>
      </c>
      <c r="BH210" s="33"/>
      <c r="BI210" s="1214"/>
      <c r="BJ210" s="974"/>
      <c r="BK210" s="958"/>
      <c r="BL210" s="339"/>
      <c r="BM210" s="80"/>
      <c r="BN210" s="1214"/>
      <c r="BO210" s="967"/>
      <c r="BP210" s="954"/>
      <c r="BQ210" s="79"/>
      <c r="BR210" s="80"/>
      <c r="BS210" s="1214"/>
      <c r="BT210" s="967"/>
      <c r="BU210" s="954"/>
      <c r="BV210" s="79"/>
      <c r="BW210" s="80"/>
      <c r="BX210" s="1214"/>
      <c r="BY210" s="967"/>
      <c r="BZ210" s="954"/>
      <c r="CA210" s="1080"/>
      <c r="CB210" s="1022"/>
      <c r="CC210" s="1238"/>
    </row>
    <row r="211" spans="1:81" s="5" customFormat="1" ht="18" customHeight="1">
      <c r="A211" s="1180"/>
      <c r="B211" s="1285"/>
      <c r="C211" s="1178"/>
      <c r="D211" s="51" t="s">
        <v>9</v>
      </c>
      <c r="E211" s="6">
        <f>ROUND(IF(E187="",0,E209*職員設定!$R$48+E209*E196/E187*1.35),0)</f>
        <v>0</v>
      </c>
      <c r="F211" s="1214"/>
      <c r="G211" s="974"/>
      <c r="H211" s="1272"/>
      <c r="I211" s="51" t="s">
        <v>9</v>
      </c>
      <c r="J211" s="6">
        <f>ROUND(IF(J187="",0,J209*職員設定!$R$48+J209*J196/J187*1.35),0)</f>
        <v>0</v>
      </c>
      <c r="K211" s="1214"/>
      <c r="L211" s="974"/>
      <c r="M211" s="1103"/>
      <c r="N211" s="629" t="s">
        <v>9</v>
      </c>
      <c r="O211" s="6">
        <f>ROUND(IF(O187="",0,O209*職員設定!$R$48+O209*O196/O187*1.35),0)</f>
        <v>0</v>
      </c>
      <c r="P211" s="1214"/>
      <c r="Q211" s="974"/>
      <c r="R211" s="1210"/>
      <c r="S211" s="51" t="s">
        <v>9</v>
      </c>
      <c r="T211" s="6">
        <f>ROUND(IF(T187="",0,T209*職員設定!$R$48+T209*T196/T187*1.35),0)</f>
        <v>0</v>
      </c>
      <c r="U211" s="1214"/>
      <c r="V211" s="974"/>
      <c r="W211" s="958"/>
      <c r="X211" s="629" t="s">
        <v>9</v>
      </c>
      <c r="Y211" s="6">
        <f>ROUND(IF(Y187="",0,Y209*職員設定!$R$48+Y209*Y196/Y187*1.35),0)</f>
        <v>0</v>
      </c>
      <c r="Z211" s="1214"/>
      <c r="AA211" s="974"/>
      <c r="AB211" s="1210"/>
      <c r="AC211" s="51" t="s">
        <v>9</v>
      </c>
      <c r="AD211" s="6">
        <f>ROUND(IF(AD187="",0,AD209*職員設定!$R$48+AD209*AD196/AD187*1.35),0)</f>
        <v>0</v>
      </c>
      <c r="AE211" s="1214"/>
      <c r="AF211" s="974"/>
      <c r="AG211" s="958"/>
      <c r="AH211" s="629" t="s">
        <v>9</v>
      </c>
      <c r="AI211" s="6">
        <f>ROUND(IF(AI187="",0,AI209*職員設定!$R$48+AI209*AI196/AI187*1.35),0)</f>
        <v>0</v>
      </c>
      <c r="AJ211" s="1214"/>
      <c r="AK211" s="974"/>
      <c r="AL211" s="1210"/>
      <c r="AM211" s="51" t="s">
        <v>9</v>
      </c>
      <c r="AN211" s="6">
        <f>ROUND(IF(AN187="",0,AN209*職員設定!$R$48+AN209*AN196/AN187*1.35),0)</f>
        <v>0</v>
      </c>
      <c r="AO211" s="1214"/>
      <c r="AP211" s="974"/>
      <c r="AQ211" s="958"/>
      <c r="AR211" s="629" t="s">
        <v>9</v>
      </c>
      <c r="AS211" s="6">
        <f>ROUND(IF(AS187="",0,AS209*職員設定!$R$48+AS209*AS196/AS187*1.35),0)</f>
        <v>0</v>
      </c>
      <c r="AT211" s="1214"/>
      <c r="AU211" s="974"/>
      <c r="AV211" s="1210"/>
      <c r="AW211" s="51" t="s">
        <v>9</v>
      </c>
      <c r="AX211" s="6">
        <f>ROUND(IF(AX187="",0,AX209*職員設定!$R$48+AX209*AX196/AX187*1.35),0)</f>
        <v>0</v>
      </c>
      <c r="AY211" s="1214"/>
      <c r="AZ211" s="974"/>
      <c r="BA211" s="958"/>
      <c r="BB211" s="629" t="s">
        <v>9</v>
      </c>
      <c r="BC211" s="6">
        <f>ROUND(IF(BC187="",0,BC209*職員設定!$R$48+BC209*BC196/BC187*1.35),0)</f>
        <v>0</v>
      </c>
      <c r="BD211" s="1214"/>
      <c r="BE211" s="974"/>
      <c r="BF211" s="1210"/>
      <c r="BG211" s="51" t="s">
        <v>9</v>
      </c>
      <c r="BH211" s="6">
        <f>ROUND(IF(BH187="",0,BH209*職員設定!$R$48+BH209*BH196/BH187*1.35),0)</f>
        <v>0</v>
      </c>
      <c r="BI211" s="1214"/>
      <c r="BJ211" s="974"/>
      <c r="BK211" s="958"/>
      <c r="BL211" s="624"/>
      <c r="BM211" s="28"/>
      <c r="BN211" s="1214"/>
      <c r="BO211" s="967"/>
      <c r="BP211" s="954"/>
      <c r="BQ211" s="72"/>
      <c r="BR211" s="28"/>
      <c r="BS211" s="1214"/>
      <c r="BT211" s="967"/>
      <c r="BU211" s="954"/>
      <c r="BV211" s="72"/>
      <c r="BW211" s="28"/>
      <c r="BX211" s="1214"/>
      <c r="BY211" s="967"/>
      <c r="BZ211" s="954"/>
      <c r="CA211" s="1080"/>
      <c r="CB211" s="1022"/>
      <c r="CC211" s="1238"/>
    </row>
    <row r="212" spans="1:81" ht="18" customHeight="1" thickBot="1">
      <c r="A212" s="1180"/>
      <c r="B212" s="1285"/>
      <c r="C212" s="1179"/>
      <c r="D212" s="53" t="s">
        <v>10</v>
      </c>
      <c r="E212" s="19">
        <f>E210-E211</f>
        <v>0</v>
      </c>
      <c r="F212" s="1214"/>
      <c r="G212" s="975"/>
      <c r="H212" s="1273"/>
      <c r="I212" s="53" t="s">
        <v>10</v>
      </c>
      <c r="J212" s="19">
        <f>J210-J211</f>
        <v>0</v>
      </c>
      <c r="K212" s="1214"/>
      <c r="L212" s="975"/>
      <c r="M212" s="1104"/>
      <c r="N212" s="337" t="s">
        <v>10</v>
      </c>
      <c r="O212" s="19">
        <f>O210-O211</f>
        <v>0</v>
      </c>
      <c r="P212" s="1214"/>
      <c r="Q212" s="975"/>
      <c r="R212" s="1211"/>
      <c r="S212" s="53" t="s">
        <v>10</v>
      </c>
      <c r="T212" s="19">
        <f>T210-T211</f>
        <v>0</v>
      </c>
      <c r="U212" s="1214"/>
      <c r="V212" s="975"/>
      <c r="W212" s="959"/>
      <c r="X212" s="337" t="s">
        <v>10</v>
      </c>
      <c r="Y212" s="19">
        <f>Y210-Y211</f>
        <v>0</v>
      </c>
      <c r="Z212" s="1214"/>
      <c r="AA212" s="975"/>
      <c r="AB212" s="1211"/>
      <c r="AC212" s="53" t="s">
        <v>10</v>
      </c>
      <c r="AD212" s="19">
        <f>AD210-AD211</f>
        <v>0</v>
      </c>
      <c r="AE212" s="1214"/>
      <c r="AF212" s="975"/>
      <c r="AG212" s="959"/>
      <c r="AH212" s="337" t="s">
        <v>10</v>
      </c>
      <c r="AI212" s="19">
        <f>AI210-AI211</f>
        <v>0</v>
      </c>
      <c r="AJ212" s="1214"/>
      <c r="AK212" s="975"/>
      <c r="AL212" s="1211"/>
      <c r="AM212" s="53" t="s">
        <v>10</v>
      </c>
      <c r="AN212" s="19">
        <f>AN210-AN211</f>
        <v>0</v>
      </c>
      <c r="AO212" s="1214"/>
      <c r="AP212" s="975"/>
      <c r="AQ212" s="959"/>
      <c r="AR212" s="337" t="s">
        <v>10</v>
      </c>
      <c r="AS212" s="19">
        <f>AS210-AS211</f>
        <v>0</v>
      </c>
      <c r="AT212" s="1214"/>
      <c r="AU212" s="975"/>
      <c r="AV212" s="1211"/>
      <c r="AW212" s="53" t="s">
        <v>10</v>
      </c>
      <c r="AX212" s="19">
        <f>AX210-AX211</f>
        <v>0</v>
      </c>
      <c r="AY212" s="1214"/>
      <c r="AZ212" s="975"/>
      <c r="BA212" s="959"/>
      <c r="BB212" s="337" t="s">
        <v>10</v>
      </c>
      <c r="BC212" s="19">
        <f>BC210-BC211</f>
        <v>0</v>
      </c>
      <c r="BD212" s="1214"/>
      <c r="BE212" s="975"/>
      <c r="BF212" s="1211"/>
      <c r="BG212" s="53" t="s">
        <v>10</v>
      </c>
      <c r="BH212" s="19">
        <f>BH210-BH211</f>
        <v>0</v>
      </c>
      <c r="BI212" s="1214"/>
      <c r="BJ212" s="975"/>
      <c r="BK212" s="959"/>
      <c r="BL212" s="340"/>
      <c r="BM212" s="84"/>
      <c r="BN212" s="1214"/>
      <c r="BO212" s="968"/>
      <c r="BP212" s="955"/>
      <c r="BQ212" s="85"/>
      <c r="BR212" s="84"/>
      <c r="BS212" s="1214"/>
      <c r="BT212" s="968"/>
      <c r="BU212" s="955"/>
      <c r="BV212" s="85"/>
      <c r="BW212" s="84"/>
      <c r="BX212" s="1214"/>
      <c r="BY212" s="968"/>
      <c r="BZ212" s="955"/>
      <c r="CA212" s="1081"/>
      <c r="CB212" s="1023"/>
      <c r="CC212" s="1239"/>
    </row>
    <row r="213" spans="1:81" ht="18" customHeight="1">
      <c r="A213" s="1180"/>
      <c r="B213" s="1285"/>
      <c r="C213" s="1178" t="s">
        <v>43</v>
      </c>
      <c r="D213" s="48" t="s">
        <v>11</v>
      </c>
      <c r="E213" s="36"/>
      <c r="F213" s="1214"/>
      <c r="G213" s="974">
        <f>E216*F187-H213</f>
        <v>0</v>
      </c>
      <c r="H213" s="1275"/>
      <c r="I213" s="48" t="s">
        <v>11</v>
      </c>
      <c r="J213" s="36"/>
      <c r="K213" s="1214"/>
      <c r="L213" s="974">
        <f>J216*K187-M213</f>
        <v>0</v>
      </c>
      <c r="M213" s="1095"/>
      <c r="N213" s="336" t="s">
        <v>11</v>
      </c>
      <c r="O213" s="36"/>
      <c r="P213" s="1214"/>
      <c r="Q213" s="974">
        <f>O216*P187-R213</f>
        <v>0</v>
      </c>
      <c r="R213" s="1212">
        <f>ROUND(IF(O187="",0,O213*P187*(職員設定!$AC$48+R195/O187)*0.25),0)</f>
        <v>0</v>
      </c>
      <c r="S213" s="48" t="s">
        <v>11</v>
      </c>
      <c r="T213" s="36"/>
      <c r="U213" s="1214"/>
      <c r="V213" s="974">
        <f>T216*U187-W213</f>
        <v>0</v>
      </c>
      <c r="W213" s="961">
        <f>ROUND(IF(T187="",0,T213*U187*(職員設定!$AC$48+W195/T187)*0.25),0)</f>
        <v>0</v>
      </c>
      <c r="X213" s="336" t="s">
        <v>11</v>
      </c>
      <c r="Y213" s="36"/>
      <c r="Z213" s="1214"/>
      <c r="AA213" s="974">
        <f>Y216*Z187-AB213</f>
        <v>0</v>
      </c>
      <c r="AB213" s="1212">
        <f>ROUND(IF(Y187="",0,Y213*Z187*(職員設定!$AC$48+AB195/Y187)*0.25),0)</f>
        <v>0</v>
      </c>
      <c r="AC213" s="48" t="s">
        <v>11</v>
      </c>
      <c r="AD213" s="36"/>
      <c r="AE213" s="1214"/>
      <c r="AF213" s="974">
        <f>AD216*AE187-AG213</f>
        <v>0</v>
      </c>
      <c r="AG213" s="961">
        <f>ROUND(IF(AD187="",0,AD213*AE187*(職員設定!$AC$48+AG195/AD187)*0.25),0)</f>
        <v>0</v>
      </c>
      <c r="AH213" s="336" t="s">
        <v>11</v>
      </c>
      <c r="AI213" s="36"/>
      <c r="AJ213" s="1214"/>
      <c r="AK213" s="974">
        <f>AI216*AJ187-AL213</f>
        <v>0</v>
      </c>
      <c r="AL213" s="1212">
        <f>ROUND(IF(AI187="",0,AI213*AJ187*(職員設定!$AC$48+AL195/AI187)*0.25),0)</f>
        <v>0</v>
      </c>
      <c r="AM213" s="48" t="s">
        <v>11</v>
      </c>
      <c r="AN213" s="36"/>
      <c r="AO213" s="1214"/>
      <c r="AP213" s="974">
        <f>AN216*AO187-AQ213</f>
        <v>0</v>
      </c>
      <c r="AQ213" s="961">
        <f>ROUND(IF(AN187="",0,AN213*AO187*(職員設定!$AC$48+AQ195/AN187)*0.25),0)</f>
        <v>0</v>
      </c>
      <c r="AR213" s="336" t="s">
        <v>11</v>
      </c>
      <c r="AS213" s="36"/>
      <c r="AT213" s="1214"/>
      <c r="AU213" s="974">
        <f>AS216*AT187-AV213</f>
        <v>0</v>
      </c>
      <c r="AV213" s="1212">
        <f>ROUND(IF(AS187="",0,AS213*AT187*(職員設定!$AC$48+AV195/AS187)*0.25),0)</f>
        <v>0</v>
      </c>
      <c r="AW213" s="48" t="s">
        <v>11</v>
      </c>
      <c r="AX213" s="36"/>
      <c r="AY213" s="1214"/>
      <c r="AZ213" s="974">
        <f>AX216*AY187-BA213</f>
        <v>0</v>
      </c>
      <c r="BA213" s="961">
        <f>ROUND(IF(AX187="",0,AX213*AY187*(職員設定!$AC$48+BA195/AX187)*0.25),0)</f>
        <v>0</v>
      </c>
      <c r="BB213" s="336" t="s">
        <v>11</v>
      </c>
      <c r="BC213" s="36"/>
      <c r="BD213" s="1214"/>
      <c r="BE213" s="974">
        <f>BC216*BD187-BF213</f>
        <v>0</v>
      </c>
      <c r="BF213" s="1212">
        <f>ROUND(IF(BC187="",0,BC213*BD187*(職員設定!$AC$48+BF195/BC187)*0.25),0)</f>
        <v>0</v>
      </c>
      <c r="BG213" s="48" t="s">
        <v>11</v>
      </c>
      <c r="BH213" s="36"/>
      <c r="BI213" s="1214"/>
      <c r="BJ213" s="974">
        <f>BH216*BI187-BK213</f>
        <v>0</v>
      </c>
      <c r="BK213" s="961">
        <f>ROUND(IF(BH187="",0,BH213*BI187*(職員設定!$AC$48+BK195/BH187)*0.25),0)</f>
        <v>0</v>
      </c>
      <c r="BL213" s="339"/>
      <c r="BM213" s="86"/>
      <c r="BN213" s="1214"/>
      <c r="BO213" s="969"/>
      <c r="BP213" s="953"/>
      <c r="BQ213" s="79"/>
      <c r="BR213" s="86"/>
      <c r="BS213" s="1214"/>
      <c r="BT213" s="969"/>
      <c r="BU213" s="953"/>
      <c r="BV213" s="79"/>
      <c r="BW213" s="86"/>
      <c r="BX213" s="1214"/>
      <c r="BY213" s="969"/>
      <c r="BZ213" s="953"/>
      <c r="CA213" s="1003">
        <f t="shared" ref="CA213" si="32">BJ213+BK213+BE213+BF213+AZ213+BA213+AU213+AV213+AP213+AQ213+AL213+AK213+AG213+AF213+AB213+AA213+W213+V213+R213+Q213+L213+G213</f>
        <v>0</v>
      </c>
      <c r="CB213" s="1019">
        <f t="shared" ref="CB213" si="33">M213+H213</f>
        <v>0</v>
      </c>
      <c r="CC213" s="1238">
        <f>BK213+BF213+BA213+AV213+AQ213+AL213+AG213+AB213+W213+R213</f>
        <v>0</v>
      </c>
    </row>
    <row r="214" spans="1:81" ht="18" customHeight="1">
      <c r="A214" s="1180"/>
      <c r="B214" s="1285"/>
      <c r="C214" s="1178"/>
      <c r="D214" s="48" t="s">
        <v>38</v>
      </c>
      <c r="E214" s="33"/>
      <c r="F214" s="1214"/>
      <c r="G214" s="974"/>
      <c r="H214" s="1272"/>
      <c r="I214" s="48" t="s">
        <v>38</v>
      </c>
      <c r="J214" s="33"/>
      <c r="K214" s="1214"/>
      <c r="L214" s="974"/>
      <c r="M214" s="1103"/>
      <c r="N214" s="336" t="s">
        <v>38</v>
      </c>
      <c r="O214" s="33"/>
      <c r="P214" s="1214"/>
      <c r="Q214" s="974"/>
      <c r="R214" s="1210"/>
      <c r="S214" s="48" t="s">
        <v>38</v>
      </c>
      <c r="T214" s="33"/>
      <c r="U214" s="1214"/>
      <c r="V214" s="974"/>
      <c r="W214" s="958"/>
      <c r="X214" s="336" t="s">
        <v>38</v>
      </c>
      <c r="Y214" s="33"/>
      <c r="Z214" s="1214"/>
      <c r="AA214" s="974"/>
      <c r="AB214" s="1210"/>
      <c r="AC214" s="48" t="s">
        <v>38</v>
      </c>
      <c r="AD214" s="33"/>
      <c r="AE214" s="1214"/>
      <c r="AF214" s="974"/>
      <c r="AG214" s="958"/>
      <c r="AH214" s="336" t="s">
        <v>38</v>
      </c>
      <c r="AI214" s="33"/>
      <c r="AJ214" s="1214"/>
      <c r="AK214" s="974"/>
      <c r="AL214" s="1210"/>
      <c r="AM214" s="48" t="s">
        <v>38</v>
      </c>
      <c r="AN214" s="33"/>
      <c r="AO214" s="1214"/>
      <c r="AP214" s="974"/>
      <c r="AQ214" s="958"/>
      <c r="AR214" s="336" t="s">
        <v>38</v>
      </c>
      <c r="AS214" s="33"/>
      <c r="AT214" s="1214"/>
      <c r="AU214" s="974"/>
      <c r="AV214" s="1210"/>
      <c r="AW214" s="48" t="s">
        <v>38</v>
      </c>
      <c r="AX214" s="33"/>
      <c r="AY214" s="1214"/>
      <c r="AZ214" s="974"/>
      <c r="BA214" s="958"/>
      <c r="BB214" s="336" t="s">
        <v>38</v>
      </c>
      <c r="BC214" s="33"/>
      <c r="BD214" s="1214"/>
      <c r="BE214" s="974"/>
      <c r="BF214" s="1210"/>
      <c r="BG214" s="48" t="s">
        <v>38</v>
      </c>
      <c r="BH214" s="33"/>
      <c r="BI214" s="1214"/>
      <c r="BJ214" s="974"/>
      <c r="BK214" s="958"/>
      <c r="BL214" s="339"/>
      <c r="BM214" s="80"/>
      <c r="BN214" s="1214"/>
      <c r="BO214" s="967"/>
      <c r="BP214" s="954"/>
      <c r="BQ214" s="79"/>
      <c r="BR214" s="80"/>
      <c r="BS214" s="1214"/>
      <c r="BT214" s="967"/>
      <c r="BU214" s="954"/>
      <c r="BV214" s="79"/>
      <c r="BW214" s="80"/>
      <c r="BX214" s="1214"/>
      <c r="BY214" s="967"/>
      <c r="BZ214" s="954"/>
      <c r="CA214" s="1080"/>
      <c r="CB214" s="1022"/>
      <c r="CC214" s="1238"/>
    </row>
    <row r="215" spans="1:81" ht="18" customHeight="1">
      <c r="A215" s="1180"/>
      <c r="B215" s="1285"/>
      <c r="C215" s="1178"/>
      <c r="D215" s="51" t="s">
        <v>12</v>
      </c>
      <c r="E215" s="6">
        <f>ROUND(IF(E187="",0,E213*職員設定!$S$48+E213*E196/E187*0.25),0)</f>
        <v>0</v>
      </c>
      <c r="F215" s="1214"/>
      <c r="G215" s="974"/>
      <c r="H215" s="1272"/>
      <c r="I215" s="51" t="s">
        <v>12</v>
      </c>
      <c r="J215" s="6">
        <f>ROUND(IF(J187="",0,J213*職員設定!$S$48+J213*J196/J187*0.25),0)</f>
        <v>0</v>
      </c>
      <c r="K215" s="1214"/>
      <c r="L215" s="974"/>
      <c r="M215" s="1103"/>
      <c r="N215" s="629" t="s">
        <v>12</v>
      </c>
      <c r="O215" s="6">
        <f>ROUND(IF(O187="",0,O213*職員設定!$S$48+O213*O196/O187*0.25),0)</f>
        <v>0</v>
      </c>
      <c r="P215" s="1214"/>
      <c r="Q215" s="974"/>
      <c r="R215" s="1210"/>
      <c r="S215" s="51" t="s">
        <v>12</v>
      </c>
      <c r="T215" s="6">
        <f>ROUND(IF(T187="",0,T213*職員設定!$S$48+T213*T196/T187*0.25),0)</f>
        <v>0</v>
      </c>
      <c r="U215" s="1214"/>
      <c r="V215" s="974"/>
      <c r="W215" s="958"/>
      <c r="X215" s="629" t="s">
        <v>12</v>
      </c>
      <c r="Y215" s="6">
        <f>ROUND(IF(Y187="",0,Y213*職員設定!$S$48+Y213*Y196/Y187*0.25),0)</f>
        <v>0</v>
      </c>
      <c r="Z215" s="1214"/>
      <c r="AA215" s="974"/>
      <c r="AB215" s="1210"/>
      <c r="AC215" s="51" t="s">
        <v>12</v>
      </c>
      <c r="AD215" s="6">
        <f>ROUND(IF(AD187="",0,AD213*職員設定!$S$48+AD213*AD196/AD187*0.25),0)</f>
        <v>0</v>
      </c>
      <c r="AE215" s="1214"/>
      <c r="AF215" s="974"/>
      <c r="AG215" s="958"/>
      <c r="AH215" s="629" t="s">
        <v>12</v>
      </c>
      <c r="AI215" s="6">
        <f>ROUND(IF(AI187="",0,AI213*職員設定!$S$48+AI213*AI196/AI187*0.25),0)</f>
        <v>0</v>
      </c>
      <c r="AJ215" s="1214"/>
      <c r="AK215" s="974"/>
      <c r="AL215" s="1210"/>
      <c r="AM215" s="51" t="s">
        <v>12</v>
      </c>
      <c r="AN215" s="6">
        <f>ROUND(IF(AN187="",0,AN213*職員設定!$S$48+AN213*AN196/AN187*0.25),0)</f>
        <v>0</v>
      </c>
      <c r="AO215" s="1214"/>
      <c r="AP215" s="974"/>
      <c r="AQ215" s="958"/>
      <c r="AR215" s="629" t="s">
        <v>12</v>
      </c>
      <c r="AS215" s="6">
        <f>ROUND(IF(AS187="",0,AS213*職員設定!$S$48+AS213*AS196/AS187*0.25),0)</f>
        <v>0</v>
      </c>
      <c r="AT215" s="1214"/>
      <c r="AU215" s="974"/>
      <c r="AV215" s="1210"/>
      <c r="AW215" s="51" t="s">
        <v>12</v>
      </c>
      <c r="AX215" s="6">
        <f>ROUND(IF(AX187="",0,AX213*職員設定!$S$48+AX213*AX196/AX187*0.25),0)</f>
        <v>0</v>
      </c>
      <c r="AY215" s="1214"/>
      <c r="AZ215" s="974"/>
      <c r="BA215" s="958"/>
      <c r="BB215" s="629" t="s">
        <v>12</v>
      </c>
      <c r="BC215" s="6">
        <f>ROUND(IF(BC187="",0,BC213*職員設定!$S$48+BC213*BC196/BC187*0.25),0)</f>
        <v>0</v>
      </c>
      <c r="BD215" s="1214"/>
      <c r="BE215" s="974"/>
      <c r="BF215" s="1210"/>
      <c r="BG215" s="51" t="s">
        <v>12</v>
      </c>
      <c r="BH215" s="6">
        <f>ROUND(IF(BH187="",0,BH213*職員設定!$S$48+BH213*BH196/BH187*0.25),0)</f>
        <v>0</v>
      </c>
      <c r="BI215" s="1214"/>
      <c r="BJ215" s="974"/>
      <c r="BK215" s="958"/>
      <c r="BL215" s="624"/>
      <c r="BM215" s="28"/>
      <c r="BN215" s="1214"/>
      <c r="BO215" s="967"/>
      <c r="BP215" s="954"/>
      <c r="BQ215" s="72"/>
      <c r="BR215" s="28"/>
      <c r="BS215" s="1214"/>
      <c r="BT215" s="967"/>
      <c r="BU215" s="954"/>
      <c r="BV215" s="72"/>
      <c r="BW215" s="28"/>
      <c r="BX215" s="1214"/>
      <c r="BY215" s="967"/>
      <c r="BZ215" s="954"/>
      <c r="CA215" s="1080"/>
      <c r="CB215" s="1022"/>
      <c r="CC215" s="1238"/>
    </row>
    <row r="216" spans="1:81" ht="18" customHeight="1" thickBot="1">
      <c r="A216" s="1180"/>
      <c r="B216" s="1286"/>
      <c r="C216" s="1179"/>
      <c r="D216" s="53" t="s">
        <v>13</v>
      </c>
      <c r="E216" s="19">
        <f>E214-E215</f>
        <v>0</v>
      </c>
      <c r="F216" s="1218"/>
      <c r="G216" s="975"/>
      <c r="H216" s="1273"/>
      <c r="I216" s="53" t="s">
        <v>13</v>
      </c>
      <c r="J216" s="19">
        <f>J214-J215</f>
        <v>0</v>
      </c>
      <c r="K216" s="1218"/>
      <c r="L216" s="975"/>
      <c r="M216" s="1104"/>
      <c r="N216" s="337" t="s">
        <v>13</v>
      </c>
      <c r="O216" s="19">
        <f>O214-O215</f>
        <v>0</v>
      </c>
      <c r="P216" s="1218"/>
      <c r="Q216" s="975"/>
      <c r="R216" s="1211"/>
      <c r="S216" s="53" t="s">
        <v>13</v>
      </c>
      <c r="T216" s="19">
        <f>T214-T215</f>
        <v>0</v>
      </c>
      <c r="U216" s="1218"/>
      <c r="V216" s="975"/>
      <c r="W216" s="959"/>
      <c r="X216" s="337" t="s">
        <v>13</v>
      </c>
      <c r="Y216" s="19">
        <f>Y214-Y215</f>
        <v>0</v>
      </c>
      <c r="Z216" s="1218"/>
      <c r="AA216" s="975"/>
      <c r="AB216" s="1211"/>
      <c r="AC216" s="53" t="s">
        <v>13</v>
      </c>
      <c r="AD216" s="19">
        <f>AD214-AD215</f>
        <v>0</v>
      </c>
      <c r="AE216" s="1218"/>
      <c r="AF216" s="975"/>
      <c r="AG216" s="959"/>
      <c r="AH216" s="337" t="s">
        <v>13</v>
      </c>
      <c r="AI216" s="19">
        <f>AI214-AI215</f>
        <v>0</v>
      </c>
      <c r="AJ216" s="1218"/>
      <c r="AK216" s="975"/>
      <c r="AL216" s="1211"/>
      <c r="AM216" s="53" t="s">
        <v>13</v>
      </c>
      <c r="AN216" s="19">
        <f>AN214-AN215</f>
        <v>0</v>
      </c>
      <c r="AO216" s="1218"/>
      <c r="AP216" s="975"/>
      <c r="AQ216" s="959"/>
      <c r="AR216" s="337" t="s">
        <v>13</v>
      </c>
      <c r="AS216" s="19">
        <f>AS214-AS215</f>
        <v>0</v>
      </c>
      <c r="AT216" s="1218"/>
      <c r="AU216" s="975"/>
      <c r="AV216" s="1211"/>
      <c r="AW216" s="53" t="s">
        <v>13</v>
      </c>
      <c r="AX216" s="19">
        <f>AX214-AX215</f>
        <v>0</v>
      </c>
      <c r="AY216" s="1218"/>
      <c r="AZ216" s="975"/>
      <c r="BA216" s="959"/>
      <c r="BB216" s="337" t="s">
        <v>13</v>
      </c>
      <c r="BC216" s="19">
        <f>BC214-BC215</f>
        <v>0</v>
      </c>
      <c r="BD216" s="1218"/>
      <c r="BE216" s="975"/>
      <c r="BF216" s="1211"/>
      <c r="BG216" s="53" t="s">
        <v>13</v>
      </c>
      <c r="BH216" s="19">
        <f>BH214-BH215</f>
        <v>0</v>
      </c>
      <c r="BI216" s="1218"/>
      <c r="BJ216" s="975"/>
      <c r="BK216" s="959"/>
      <c r="BL216" s="667"/>
      <c r="BM216" s="88"/>
      <c r="BN216" s="1218"/>
      <c r="BO216" s="968"/>
      <c r="BP216" s="955"/>
      <c r="BQ216" s="87"/>
      <c r="BR216" s="88"/>
      <c r="BS216" s="1218"/>
      <c r="BT216" s="968"/>
      <c r="BU216" s="955"/>
      <c r="BV216" s="87"/>
      <c r="BW216" s="88"/>
      <c r="BX216" s="1218"/>
      <c r="BY216" s="968"/>
      <c r="BZ216" s="955"/>
      <c r="CA216" s="1081"/>
      <c r="CB216" s="1023"/>
      <c r="CC216" s="1239"/>
    </row>
    <row r="217" spans="1:81" ht="18" customHeight="1">
      <c r="A217" s="1180"/>
      <c r="B217" s="1278" t="s">
        <v>228</v>
      </c>
      <c r="C217" s="1135"/>
      <c r="D217" s="201" t="str">
        <f>IF(職員設定!$V$43="","",職員設定!$V$43)</f>
        <v>通勤手当</v>
      </c>
      <c r="E217" s="151">
        <v>1170</v>
      </c>
      <c r="F217" s="2"/>
      <c r="G217" s="299" t="s">
        <v>79</v>
      </c>
      <c r="H217" s="29" t="s">
        <v>79</v>
      </c>
      <c r="I217" s="201" t="str">
        <f>IF(職員設定!$V$43="","",職員設定!$V$43)</f>
        <v>通勤手当</v>
      </c>
      <c r="J217" s="151">
        <v>3900</v>
      </c>
      <c r="K217" s="2"/>
      <c r="L217" s="299" t="s">
        <v>79</v>
      </c>
      <c r="M217" s="60" t="s">
        <v>79</v>
      </c>
      <c r="N217" s="631" t="str">
        <f>IF(職員設定!$V$43="","",職員設定!$V$43)</f>
        <v>通勤手当</v>
      </c>
      <c r="O217" s="151">
        <v>1560</v>
      </c>
      <c r="P217" s="2"/>
      <c r="Q217" s="299" t="s">
        <v>79</v>
      </c>
      <c r="R217" s="29" t="s">
        <v>79</v>
      </c>
      <c r="S217" s="201" t="str">
        <f>IF(職員設定!$V$43="","",職員設定!$V$43)</f>
        <v>通勤手当</v>
      </c>
      <c r="T217" s="151">
        <v>780</v>
      </c>
      <c r="U217" s="2"/>
      <c r="V217" s="299" t="s">
        <v>79</v>
      </c>
      <c r="W217" s="60" t="s">
        <v>79</v>
      </c>
      <c r="X217" s="631" t="str">
        <f>IF(職員設定!$V$43="","",職員設定!$V$43)</f>
        <v>通勤手当</v>
      </c>
      <c r="Y217" s="151" t="str">
        <f>IF(Y187&lt;&gt;"",職員設定!$V$48,"0")</f>
        <v>0</v>
      </c>
      <c r="Z217" s="2"/>
      <c r="AA217" s="299" t="s">
        <v>79</v>
      </c>
      <c r="AB217" s="29" t="s">
        <v>79</v>
      </c>
      <c r="AC217" s="201" t="str">
        <f>IF(職員設定!$V$43="","",職員設定!$V$43)</f>
        <v>通勤手当</v>
      </c>
      <c r="AD217" s="151" t="str">
        <f>IF(AD187&lt;&gt;"",職員設定!$V$48,"0")</f>
        <v>0</v>
      </c>
      <c r="AE217" s="2"/>
      <c r="AF217" s="299" t="s">
        <v>79</v>
      </c>
      <c r="AG217" s="60" t="s">
        <v>79</v>
      </c>
      <c r="AH217" s="631" t="str">
        <f>IF(職員設定!$V$43="","",職員設定!$V$43)</f>
        <v>通勤手当</v>
      </c>
      <c r="AI217" s="151" t="str">
        <f>IF(AI187&lt;&gt;"",職員設定!$V$48,"0")</f>
        <v>0</v>
      </c>
      <c r="AJ217" s="2"/>
      <c r="AK217" s="299" t="s">
        <v>79</v>
      </c>
      <c r="AL217" s="29" t="s">
        <v>79</v>
      </c>
      <c r="AM217" s="201" t="str">
        <f>IF(職員設定!$V$43="","",職員設定!$V$43)</f>
        <v>通勤手当</v>
      </c>
      <c r="AN217" s="151" t="str">
        <f>IF(AN187&lt;&gt;"",職員設定!$V$48,"0")</f>
        <v>0</v>
      </c>
      <c r="AO217" s="2"/>
      <c r="AP217" s="299" t="s">
        <v>79</v>
      </c>
      <c r="AQ217" s="60" t="s">
        <v>79</v>
      </c>
      <c r="AR217" s="631" t="str">
        <f>IF(職員設定!$V$43="","",職員設定!$V$43)</f>
        <v>通勤手当</v>
      </c>
      <c r="AS217" s="151" t="str">
        <f>IF(AS187&lt;&gt;"",職員設定!$V$48,"0")</f>
        <v>0</v>
      </c>
      <c r="AT217" s="2"/>
      <c r="AU217" s="299" t="s">
        <v>79</v>
      </c>
      <c r="AV217" s="29" t="s">
        <v>79</v>
      </c>
      <c r="AW217" s="201" t="str">
        <f>IF(職員設定!$V$43="","",職員設定!$V$43)</f>
        <v>通勤手当</v>
      </c>
      <c r="AX217" s="151" t="str">
        <f>IF(AX187&lt;&gt;"",職員設定!$V$48,"0")</f>
        <v>0</v>
      </c>
      <c r="AY217" s="2"/>
      <c r="AZ217" s="299" t="s">
        <v>79</v>
      </c>
      <c r="BA217" s="60" t="s">
        <v>79</v>
      </c>
      <c r="BB217" s="631" t="str">
        <f>IF(職員設定!$V$43="","",職員設定!$V$43)</f>
        <v>通勤手当</v>
      </c>
      <c r="BC217" s="151" t="str">
        <f>IF(BC187&lt;&gt;"",職員設定!$V$48,"0")</f>
        <v>0</v>
      </c>
      <c r="BD217" s="2"/>
      <c r="BE217" s="299" t="s">
        <v>79</v>
      </c>
      <c r="BF217" s="29" t="s">
        <v>79</v>
      </c>
      <c r="BG217" s="201" t="str">
        <f>IF(職員設定!$V$43="","",職員設定!$V$43)</f>
        <v>通勤手当</v>
      </c>
      <c r="BH217" s="151" t="str">
        <f>IF(BH187&lt;&gt;"",職員設定!$V$48,"0")</f>
        <v>0</v>
      </c>
      <c r="BI217" s="2"/>
      <c r="BJ217" s="299" t="s">
        <v>79</v>
      </c>
      <c r="BK217" s="60" t="s">
        <v>79</v>
      </c>
      <c r="BL217" s="668"/>
      <c r="BM217" s="90"/>
      <c r="BN217" s="2"/>
      <c r="BO217" s="299" t="s">
        <v>79</v>
      </c>
      <c r="BP217" s="299" t="s">
        <v>79</v>
      </c>
      <c r="BQ217" s="89"/>
      <c r="BR217" s="90"/>
      <c r="BS217" s="2"/>
      <c r="BT217" s="299" t="s">
        <v>79</v>
      </c>
      <c r="BU217" s="299" t="s">
        <v>79</v>
      </c>
      <c r="BV217" s="89"/>
      <c r="BW217" s="90"/>
      <c r="BX217" s="2"/>
      <c r="BY217" s="299" t="s">
        <v>79</v>
      </c>
      <c r="BZ217" s="299" t="s">
        <v>79</v>
      </c>
      <c r="CA217" s="482" t="s">
        <v>116</v>
      </c>
      <c r="CB217" s="300" t="s">
        <v>116</v>
      </c>
      <c r="CC217" s="371" t="s">
        <v>121</v>
      </c>
    </row>
    <row r="218" spans="1:81" ht="18" customHeight="1">
      <c r="A218" s="1180"/>
      <c r="B218" s="1134"/>
      <c r="C218" s="1135"/>
      <c r="D218" s="200" t="str">
        <f>IF(職員設定!$W$43="","",職員設定!$W$43)</f>
        <v>課税通勤手当</v>
      </c>
      <c r="E218" s="151">
        <f>IF(E187&lt;&gt;"",職員設定!$W$48,"0")</f>
        <v>0</v>
      </c>
      <c r="F218" s="2"/>
      <c r="G218" s="999">
        <f>SUM(G187:G216)</f>
        <v>600</v>
      </c>
      <c r="H218" s="1305">
        <f>SUM(H187:H216)</f>
        <v>0</v>
      </c>
      <c r="I218" s="200" t="str">
        <f>IF(職員設定!$W$43="","",職員設定!$W$43)</f>
        <v>課税通勤手当</v>
      </c>
      <c r="J218" s="151">
        <f>IF(J187&lt;&gt;"",職員設定!$W$48,"0")</f>
        <v>0</v>
      </c>
      <c r="K218" s="2"/>
      <c r="L218" s="999">
        <f>SUM(L187:L216)</f>
        <v>2175</v>
      </c>
      <c r="M218" s="1102">
        <f>SUM(M187:M216)</f>
        <v>0</v>
      </c>
      <c r="N218" s="632" t="str">
        <f>IF(職員設定!$W$43="","",職員設定!$W$43)</f>
        <v>課税通勤手当</v>
      </c>
      <c r="O218" s="151">
        <f>IF(O187&lt;&gt;"",職員設定!$W$48,"0")</f>
        <v>0</v>
      </c>
      <c r="P218" s="2"/>
      <c r="Q218" s="999">
        <f>SUM(Q187:Q216)</f>
        <v>580</v>
      </c>
      <c r="R218" s="1213">
        <f>SUM(R187:R216)</f>
        <v>870</v>
      </c>
      <c r="S218" s="200" t="str">
        <f>IF(職員設定!$W$43="","",職員設定!$W$43)</f>
        <v>課税通勤手当</v>
      </c>
      <c r="T218" s="151">
        <f>IF(T187&lt;&gt;"",職員設定!$W$48,"0")</f>
        <v>0</v>
      </c>
      <c r="U218" s="2"/>
      <c r="V218" s="999">
        <f>SUM(V187:V216)</f>
        <v>161</v>
      </c>
      <c r="W218" s="992">
        <f>SUM(W187:W216)</f>
        <v>245</v>
      </c>
      <c r="X218" s="632" t="str">
        <f>IF(職員設定!$W$43="","",職員設定!$W$43)</f>
        <v>課税通勤手当</v>
      </c>
      <c r="Y218" s="151" t="str">
        <f>IF(Y187&lt;&gt;"",職員設定!$W$48,"0")</f>
        <v>0</v>
      </c>
      <c r="Z218" s="2"/>
      <c r="AA218" s="999">
        <f>SUM(AA187:AA216)</f>
        <v>0</v>
      </c>
      <c r="AB218" s="1213">
        <f>SUM(AB187:AB216)</f>
        <v>0</v>
      </c>
      <c r="AC218" s="200" t="str">
        <f>IF(職員設定!$W$43="","",職員設定!$W$43)</f>
        <v>課税通勤手当</v>
      </c>
      <c r="AD218" s="151" t="str">
        <f>IF(AD187&lt;&gt;"",職員設定!$W$48,"0")</f>
        <v>0</v>
      </c>
      <c r="AE218" s="2"/>
      <c r="AF218" s="999">
        <f>SUM(AF187:AF216)</f>
        <v>0</v>
      </c>
      <c r="AG218" s="992">
        <f>SUM(AG187:AG216)</f>
        <v>0</v>
      </c>
      <c r="AH218" s="632" t="str">
        <f>IF(職員設定!$W$43="","",職員設定!$W$43)</f>
        <v>課税通勤手当</v>
      </c>
      <c r="AI218" s="151" t="str">
        <f>IF(AI187&lt;&gt;"",職員設定!$W$48,"0")</f>
        <v>0</v>
      </c>
      <c r="AJ218" s="2"/>
      <c r="AK218" s="999">
        <f>SUM(AK187:AK216)</f>
        <v>0</v>
      </c>
      <c r="AL218" s="1213">
        <f>SUM(AL187:AL216)</f>
        <v>0</v>
      </c>
      <c r="AM218" s="200" t="str">
        <f>IF(職員設定!$W$43="","",職員設定!$W$43)</f>
        <v>課税通勤手当</v>
      </c>
      <c r="AN218" s="151" t="str">
        <f>IF(AN187&lt;&gt;"",職員設定!$W$48,"0")</f>
        <v>0</v>
      </c>
      <c r="AO218" s="2"/>
      <c r="AP218" s="999">
        <f>SUM(AP187:AP216)</f>
        <v>0</v>
      </c>
      <c r="AQ218" s="992">
        <f>SUM(AQ187:AQ216)</f>
        <v>0</v>
      </c>
      <c r="AR218" s="632" t="str">
        <f>IF(職員設定!$W$43="","",職員設定!$W$43)</f>
        <v>課税通勤手当</v>
      </c>
      <c r="AS218" s="151" t="str">
        <f>IF(AS187&lt;&gt;"",職員設定!$W$48,"0")</f>
        <v>0</v>
      </c>
      <c r="AT218" s="2"/>
      <c r="AU218" s="999">
        <f>SUM(AU187:AU216)</f>
        <v>0</v>
      </c>
      <c r="AV218" s="1213">
        <f>SUM(AV187:AV216)</f>
        <v>0</v>
      </c>
      <c r="AW218" s="200" t="str">
        <f>IF(職員設定!$W$43="","",職員設定!$W$43)</f>
        <v>課税通勤手当</v>
      </c>
      <c r="AX218" s="151" t="str">
        <f>IF(AX187&lt;&gt;"",職員設定!$W$48,"0")</f>
        <v>0</v>
      </c>
      <c r="AY218" s="2"/>
      <c r="AZ218" s="999">
        <f>SUM(AZ187:AZ216)</f>
        <v>0</v>
      </c>
      <c r="BA218" s="992">
        <f>SUM(BA187:BA216)</f>
        <v>0</v>
      </c>
      <c r="BB218" s="632" t="str">
        <f>IF(職員設定!$W$43="","",職員設定!$W$43)</f>
        <v>課税通勤手当</v>
      </c>
      <c r="BC218" s="151" t="str">
        <f>IF(BC187&lt;&gt;"",職員設定!$W$48,"0")</f>
        <v>0</v>
      </c>
      <c r="BD218" s="2"/>
      <c r="BE218" s="999">
        <f>SUM(BE187:BE216)</f>
        <v>0</v>
      </c>
      <c r="BF218" s="1213">
        <f>SUM(BF187:BF216)</f>
        <v>0</v>
      </c>
      <c r="BG218" s="200" t="str">
        <f>IF(職員設定!$W$43="","",職員設定!$W$43)</f>
        <v>課税通勤手当</v>
      </c>
      <c r="BH218" s="151" t="str">
        <f>IF(BH187&lt;&gt;"",職員設定!$W$48,"0")</f>
        <v>0</v>
      </c>
      <c r="BI218" s="2"/>
      <c r="BJ218" s="999">
        <f>SUM(BJ187:BJ216)</f>
        <v>0</v>
      </c>
      <c r="BK218" s="992">
        <f>SUM(BK187:BK216)</f>
        <v>0</v>
      </c>
      <c r="BL218" s="669"/>
      <c r="BM218" s="92"/>
      <c r="BN218" s="2"/>
      <c r="BO218" s="999">
        <f>SUM(BO187:BO216)</f>
        <v>0</v>
      </c>
      <c r="BP218" s="1255">
        <f>SUM(BP187:BP216)</f>
        <v>0</v>
      </c>
      <c r="BQ218" s="91"/>
      <c r="BR218" s="92"/>
      <c r="BS218" s="2"/>
      <c r="BT218" s="999">
        <f>SUM(BT187:BT216)</f>
        <v>0</v>
      </c>
      <c r="BU218" s="1255">
        <f>SUM(BU187:BU216)</f>
        <v>0</v>
      </c>
      <c r="BV218" s="91"/>
      <c r="BW218" s="92"/>
      <c r="BX218" s="2"/>
      <c r="BY218" s="999">
        <f>SUM(BY187:BY216)</f>
        <v>0</v>
      </c>
      <c r="BZ218" s="1255">
        <f>SUM(BZ187:BZ216)</f>
        <v>0</v>
      </c>
      <c r="CA218" s="1089">
        <f>SUM(CA187:CA212)-CA213</f>
        <v>4631</v>
      </c>
      <c r="CB218" s="1088">
        <f t="shared" ref="CB218" si="34">SUM(CB187:CB216)</f>
        <v>0</v>
      </c>
      <c r="CC218" s="1230" t="str">
        <f>IF(BZ218+BU218+BP218+BK218+BF218+BA218+AV218+AQ218+AL218+AG218+AB218+W218+R218+CB229+CC229-CC230-CB230=0,"〇",BZ218+BU218+BP218+BK218+BF218+BA218+AV218+AQ218+AL218+AG218+AB218+W218+R218+CB229+CC229-CC230-CB230)</f>
        <v>〇</v>
      </c>
    </row>
    <row r="219" spans="1:81" ht="18" customHeight="1">
      <c r="A219" s="1180"/>
      <c r="B219" s="1134"/>
      <c r="C219" s="1135"/>
      <c r="D219" s="62" t="str">
        <f>IF(職員設定!$X$43="","",職員設定!$X$43)</f>
        <v>その他</v>
      </c>
      <c r="E219" s="152">
        <f>IF(E187&lt;&gt;"",職員設定!$X$48,"0")</f>
        <v>0</v>
      </c>
      <c r="F219" s="2"/>
      <c r="G219" s="974"/>
      <c r="H219" s="1271"/>
      <c r="I219" s="62" t="str">
        <f>IF(職員設定!$X$43="","",職員設定!$X$43)</f>
        <v>その他</v>
      </c>
      <c r="J219" s="152">
        <f>IF(J187&lt;&gt;"",職員設定!$X$48,"0")</f>
        <v>0</v>
      </c>
      <c r="K219" s="2"/>
      <c r="L219" s="974"/>
      <c r="M219" s="1096"/>
      <c r="N219" s="633" t="str">
        <f>IF(職員設定!$X$43="","",職員設定!$X$43)</f>
        <v>その他</v>
      </c>
      <c r="O219" s="152">
        <v>3201</v>
      </c>
      <c r="P219" s="2"/>
      <c r="Q219" s="974"/>
      <c r="R219" s="1204"/>
      <c r="S219" s="62" t="str">
        <f>IF(職員設定!$X$43="","",職員設定!$X$43)</f>
        <v>その他</v>
      </c>
      <c r="T219" s="152">
        <f>IF(T187&lt;&gt;"",職員設定!$X$48,"0")</f>
        <v>0</v>
      </c>
      <c r="U219" s="2"/>
      <c r="V219" s="974"/>
      <c r="W219" s="971"/>
      <c r="X219" s="633" t="str">
        <f>IF(職員設定!$X$43="","",職員設定!$X$43)</f>
        <v>その他</v>
      </c>
      <c r="Y219" s="152" t="str">
        <f>IF(Y187&lt;&gt;"",職員設定!$X$48,"0")</f>
        <v>0</v>
      </c>
      <c r="Z219" s="2"/>
      <c r="AA219" s="974"/>
      <c r="AB219" s="1204"/>
      <c r="AC219" s="62" t="str">
        <f>IF(職員設定!$X$43="","",職員設定!$X$43)</f>
        <v>その他</v>
      </c>
      <c r="AD219" s="152" t="str">
        <f>IF(AD187&lt;&gt;"",職員設定!$X$48,"0")</f>
        <v>0</v>
      </c>
      <c r="AE219" s="2"/>
      <c r="AF219" s="974"/>
      <c r="AG219" s="971"/>
      <c r="AH219" s="633" t="str">
        <f>IF(職員設定!$X$43="","",職員設定!$X$43)</f>
        <v>その他</v>
      </c>
      <c r="AI219" s="152" t="str">
        <f>IF(AI187&lt;&gt;"",職員設定!$X$48,"0")</f>
        <v>0</v>
      </c>
      <c r="AJ219" s="2"/>
      <c r="AK219" s="974"/>
      <c r="AL219" s="1204"/>
      <c r="AM219" s="62" t="str">
        <f>IF(職員設定!$X$43="","",職員設定!$X$43)</f>
        <v>その他</v>
      </c>
      <c r="AN219" s="152" t="str">
        <f>IF(AN187&lt;&gt;"",職員設定!$X$48,"0")</f>
        <v>0</v>
      </c>
      <c r="AO219" s="2"/>
      <c r="AP219" s="974"/>
      <c r="AQ219" s="971"/>
      <c r="AR219" s="633" t="str">
        <f>IF(職員設定!$X$43="","",職員設定!$X$43)</f>
        <v>その他</v>
      </c>
      <c r="AS219" s="152" t="str">
        <f>IF(AS187&lt;&gt;"",職員設定!$X$48,"0")</f>
        <v>0</v>
      </c>
      <c r="AT219" s="2"/>
      <c r="AU219" s="974"/>
      <c r="AV219" s="1204"/>
      <c r="AW219" s="62" t="str">
        <f>IF(職員設定!$X$43="","",職員設定!$X$43)</f>
        <v>その他</v>
      </c>
      <c r="AX219" s="152" t="str">
        <f>IF(AX187&lt;&gt;"",職員設定!$X$48,"0")</f>
        <v>0</v>
      </c>
      <c r="AY219" s="2"/>
      <c r="AZ219" s="974"/>
      <c r="BA219" s="971"/>
      <c r="BB219" s="633" t="str">
        <f>IF(職員設定!$X$43="","",職員設定!$X$43)</f>
        <v>その他</v>
      </c>
      <c r="BC219" s="152" t="str">
        <f>IF(BC187&lt;&gt;"",職員設定!$X$48,"0")</f>
        <v>0</v>
      </c>
      <c r="BD219" s="2"/>
      <c r="BE219" s="974"/>
      <c r="BF219" s="1204"/>
      <c r="BG219" s="62" t="str">
        <f>IF(職員設定!$X$43="","",職員設定!$X$43)</f>
        <v>その他</v>
      </c>
      <c r="BH219" s="152" t="str">
        <f>IF(BH187&lt;&gt;"",職員設定!$X$48,"0")</f>
        <v>0</v>
      </c>
      <c r="BI219" s="2"/>
      <c r="BJ219" s="974"/>
      <c r="BK219" s="971"/>
      <c r="BL219" s="670"/>
      <c r="BM219" s="26"/>
      <c r="BN219" s="2"/>
      <c r="BO219" s="974"/>
      <c r="BP219" s="1256"/>
      <c r="BQ219" s="93"/>
      <c r="BR219" s="26"/>
      <c r="BS219" s="2"/>
      <c r="BT219" s="974"/>
      <c r="BU219" s="1256"/>
      <c r="BV219" s="93"/>
      <c r="BW219" s="26"/>
      <c r="BX219" s="2"/>
      <c r="BY219" s="974"/>
      <c r="BZ219" s="1256"/>
      <c r="CA219" s="1004"/>
      <c r="CB219" s="1020"/>
      <c r="CC219" s="1231"/>
    </row>
    <row r="220" spans="1:81" ht="18" customHeight="1" thickBot="1">
      <c r="A220" s="1180"/>
      <c r="B220" s="1136"/>
      <c r="C220" s="1137"/>
      <c r="D220" s="63" t="str">
        <f>IF(職員設定!$Y$43="","",職員設定!$Y$43)</f>
        <v/>
      </c>
      <c r="E220" s="178">
        <f>IF(E187&lt;&gt;"",職員設定!$Y$48,"0")</f>
        <v>0</v>
      </c>
      <c r="F220" s="2"/>
      <c r="G220" s="975"/>
      <c r="H220" s="1306"/>
      <c r="I220" s="63" t="str">
        <f>IF(職員設定!$Y$43="","",職員設定!$Y$43)</f>
        <v/>
      </c>
      <c r="J220" s="178">
        <f>IF(J187&lt;&gt;"",職員設定!$Y$48,"0")</f>
        <v>0</v>
      </c>
      <c r="K220" s="2"/>
      <c r="L220" s="975"/>
      <c r="M220" s="1097"/>
      <c r="N220" s="634" t="str">
        <f>IF(職員設定!$Y$43="","",職員設定!$Y$43)</f>
        <v/>
      </c>
      <c r="O220" s="178">
        <f>IF(O187&lt;&gt;"",職員設定!$Y$48,"0")</f>
        <v>0</v>
      </c>
      <c r="P220" s="2"/>
      <c r="Q220" s="975"/>
      <c r="R220" s="1205"/>
      <c r="S220" s="63" t="str">
        <f>IF(職員設定!$Y$43="","",職員設定!$Y$43)</f>
        <v/>
      </c>
      <c r="T220" s="178">
        <f>IF(T187&lt;&gt;"",職員設定!$Y$48,"0")</f>
        <v>0</v>
      </c>
      <c r="U220" s="2"/>
      <c r="V220" s="975"/>
      <c r="W220" s="972"/>
      <c r="X220" s="634" t="str">
        <f>IF(職員設定!$Y$43="","",職員設定!$Y$43)</f>
        <v/>
      </c>
      <c r="Y220" s="178" t="str">
        <f>IF(Y187&lt;&gt;"",職員設定!$Y$48,"0")</f>
        <v>0</v>
      </c>
      <c r="Z220" s="2"/>
      <c r="AA220" s="975"/>
      <c r="AB220" s="1205"/>
      <c r="AC220" s="63" t="str">
        <f>IF(職員設定!$Y$43="","",職員設定!$Y$43)</f>
        <v/>
      </c>
      <c r="AD220" s="178" t="str">
        <f>IF(AD187&lt;&gt;"",職員設定!$Y$48,"0")</f>
        <v>0</v>
      </c>
      <c r="AE220" s="2"/>
      <c r="AF220" s="975"/>
      <c r="AG220" s="972"/>
      <c r="AH220" s="634" t="str">
        <f>IF(職員設定!$Y$43="","",職員設定!$Y$43)</f>
        <v/>
      </c>
      <c r="AI220" s="178" t="str">
        <f>IF(AI187&lt;&gt;"",職員設定!$Y$48,"0")</f>
        <v>0</v>
      </c>
      <c r="AJ220" s="2"/>
      <c r="AK220" s="975"/>
      <c r="AL220" s="1205"/>
      <c r="AM220" s="63" t="str">
        <f>IF(職員設定!$Y$43="","",職員設定!$Y$43)</f>
        <v/>
      </c>
      <c r="AN220" s="178" t="str">
        <f>IF(AN187&lt;&gt;"",職員設定!$Y$48,"0")</f>
        <v>0</v>
      </c>
      <c r="AO220" s="2"/>
      <c r="AP220" s="975"/>
      <c r="AQ220" s="972"/>
      <c r="AR220" s="634" t="str">
        <f>IF(職員設定!$Y$43="","",職員設定!$Y$43)</f>
        <v/>
      </c>
      <c r="AS220" s="178" t="str">
        <f>IF(AS187&lt;&gt;"",職員設定!$Y$48,"0")</f>
        <v>0</v>
      </c>
      <c r="AT220" s="2"/>
      <c r="AU220" s="975"/>
      <c r="AV220" s="1205"/>
      <c r="AW220" s="63" t="str">
        <f>IF(職員設定!$Y$43="","",職員設定!$Y$43)</f>
        <v/>
      </c>
      <c r="AX220" s="178" t="str">
        <f>IF(AX187&lt;&gt;"",職員設定!$Y$48,"0")</f>
        <v>0</v>
      </c>
      <c r="AY220" s="2"/>
      <c r="AZ220" s="975"/>
      <c r="BA220" s="972"/>
      <c r="BB220" s="634" t="str">
        <f>IF(職員設定!$Y$43="","",職員設定!$Y$43)</f>
        <v/>
      </c>
      <c r="BC220" s="178" t="str">
        <f>IF(BC187&lt;&gt;"",職員設定!$Y$48,"0")</f>
        <v>0</v>
      </c>
      <c r="BD220" s="2"/>
      <c r="BE220" s="975"/>
      <c r="BF220" s="1205"/>
      <c r="BG220" s="63" t="str">
        <f>IF(職員設定!$Y$43="","",職員設定!$Y$43)</f>
        <v/>
      </c>
      <c r="BH220" s="178" t="str">
        <f>IF(BH187&lt;&gt;"",職員設定!$Y$48,"0")</f>
        <v>0</v>
      </c>
      <c r="BI220" s="2"/>
      <c r="BJ220" s="975"/>
      <c r="BK220" s="972"/>
      <c r="BL220" s="671"/>
      <c r="BM220" s="84"/>
      <c r="BN220" s="2"/>
      <c r="BO220" s="975"/>
      <c r="BP220" s="1257"/>
      <c r="BQ220" s="94"/>
      <c r="BR220" s="84"/>
      <c r="BS220" s="2"/>
      <c r="BT220" s="975"/>
      <c r="BU220" s="1257"/>
      <c r="BV220" s="94"/>
      <c r="BW220" s="84"/>
      <c r="BX220" s="2"/>
      <c r="BY220" s="975"/>
      <c r="BZ220" s="1257"/>
      <c r="CA220" s="1005"/>
      <c r="CB220" s="1021"/>
      <c r="CC220" s="1232"/>
    </row>
    <row r="221" spans="1:81" ht="18" customHeight="1">
      <c r="A221" s="1180"/>
      <c r="B221" s="1276"/>
      <c r="C221" s="1277"/>
      <c r="D221" s="64" t="s">
        <v>15</v>
      </c>
      <c r="E221" s="8">
        <f>E220+E219+E218+E217+E215+E211+E207+E203+E199+E196+E193+E189</f>
        <v>11970</v>
      </c>
      <c r="F221" s="963" t="str">
        <f>IF(E222=F222,"〇","×")</f>
        <v>〇</v>
      </c>
      <c r="G221" s="964"/>
      <c r="H221" s="1098"/>
      <c r="I221" s="64" t="s">
        <v>15</v>
      </c>
      <c r="J221" s="516">
        <f>J220+J219+J218+J217+J215+J211+J207+J203+J199+J196+J193+J189</f>
        <v>43050</v>
      </c>
      <c r="K221" s="963" t="str">
        <f>IF(J222=K222,"〇","×")</f>
        <v>〇</v>
      </c>
      <c r="L221" s="964"/>
      <c r="M221" s="965"/>
      <c r="N221" s="635" t="s">
        <v>15</v>
      </c>
      <c r="O221" s="8">
        <f>O220+O219+O218+O217+O215+O211+O207+O203+O199+O196+O193+O189</f>
        <v>30861</v>
      </c>
      <c r="P221" s="963" t="str">
        <f>IF(O222=P222,"〇","×")</f>
        <v>〇</v>
      </c>
      <c r="Q221" s="964"/>
      <c r="R221" s="1098"/>
      <c r="S221" s="64" t="s">
        <v>15</v>
      </c>
      <c r="T221" s="8">
        <f>T220+T219+T218+T217+T215+T211+T207+T203+T199+T196+T193+T189</f>
        <v>8133</v>
      </c>
      <c r="U221" s="963" t="str">
        <f>IF(T222=U222,"〇","×")</f>
        <v>〇</v>
      </c>
      <c r="V221" s="964"/>
      <c r="W221" s="965"/>
      <c r="X221" s="635" t="s">
        <v>15</v>
      </c>
      <c r="Y221" s="516">
        <f>Y220+Y219+Y218+Y217+Y215+Y211+Y207+Y203+Y199+Y196+Y193+Y189</f>
        <v>0</v>
      </c>
      <c r="Z221" s="963" t="str">
        <f>IF(Y222=Z222,"〇","×")</f>
        <v>〇</v>
      </c>
      <c r="AA221" s="964"/>
      <c r="AB221" s="1098"/>
      <c r="AC221" s="64" t="s">
        <v>15</v>
      </c>
      <c r="AD221" s="516">
        <f>AD220+AD219+AD218+AD217+AD215+AD211+AD207+AD203+AD199+AD196+AD193+AD189</f>
        <v>0</v>
      </c>
      <c r="AE221" s="963" t="str">
        <f>IF(AD222=AE222,"〇","×")</f>
        <v>〇</v>
      </c>
      <c r="AF221" s="964"/>
      <c r="AG221" s="965"/>
      <c r="AH221" s="635" t="s">
        <v>15</v>
      </c>
      <c r="AI221" s="516">
        <f>AI220+AI219+AI218+AI217+AI215+AI211+AI207+AI203+AI199+AI196+AI193+AI189</f>
        <v>0</v>
      </c>
      <c r="AJ221" s="963" t="str">
        <f>IF(AI222=AJ222,"〇","×")</f>
        <v>〇</v>
      </c>
      <c r="AK221" s="964"/>
      <c r="AL221" s="1098"/>
      <c r="AM221" s="64" t="s">
        <v>15</v>
      </c>
      <c r="AN221" s="516">
        <f>AN220+AN219+AN218+AN217+AN215+AN211+AN207+AN203+AN199+AN196+AN193+AN189</f>
        <v>0</v>
      </c>
      <c r="AO221" s="963" t="str">
        <f>IF(AN222=AO222,"〇","×")</f>
        <v>〇</v>
      </c>
      <c r="AP221" s="964"/>
      <c r="AQ221" s="965"/>
      <c r="AR221" s="635" t="s">
        <v>15</v>
      </c>
      <c r="AS221" s="516">
        <f>AS220+AS219+AS218+AS217+AS215+AS211+AS207+AS203+AS199+AS196+AS193+AS189</f>
        <v>0</v>
      </c>
      <c r="AT221" s="963" t="str">
        <f>IF(AS222=AT222,"〇","×")</f>
        <v>〇</v>
      </c>
      <c r="AU221" s="964"/>
      <c r="AV221" s="1098"/>
      <c r="AW221" s="64" t="s">
        <v>15</v>
      </c>
      <c r="AX221" s="516">
        <f>AX220+AX219+AX218+AX217+AX215+AX211+AX207+AX203+AX199+AX196+AX193+AX189</f>
        <v>0</v>
      </c>
      <c r="AY221" s="963" t="str">
        <f>IF(AX222=AY222,"〇","×")</f>
        <v>〇</v>
      </c>
      <c r="AZ221" s="964"/>
      <c r="BA221" s="965"/>
      <c r="BB221" s="635" t="s">
        <v>15</v>
      </c>
      <c r="BC221" s="516">
        <f>BC220+BC219+BC218+BC217+BC215+BC211+BC207+BC203+BC199+BC196+BC193+BC189</f>
        <v>0</v>
      </c>
      <c r="BD221" s="963" t="str">
        <f>IF(BC222=BD222,"〇","×")</f>
        <v>〇</v>
      </c>
      <c r="BE221" s="964"/>
      <c r="BF221" s="1098"/>
      <c r="BG221" s="64" t="s">
        <v>15</v>
      </c>
      <c r="BH221" s="516">
        <f>BH220+BH219+BH218+BH217+BH215+BH211+BH207+BH203+BH199+BH196+BH193+BH189</f>
        <v>0</v>
      </c>
      <c r="BI221" s="963" t="str">
        <f>IF(BH222=BI222,"〇","×")</f>
        <v>〇</v>
      </c>
      <c r="BJ221" s="964"/>
      <c r="BK221" s="965"/>
      <c r="BL221" s="635" t="s">
        <v>15</v>
      </c>
      <c r="BM221" s="8">
        <f>BM203</f>
        <v>0</v>
      </c>
      <c r="BN221" s="963" t="str">
        <f>IF(BM222=BN222,"〇","×")</f>
        <v>〇</v>
      </c>
      <c r="BO221" s="964"/>
      <c r="BP221" s="965"/>
      <c r="BQ221" s="64" t="s">
        <v>15</v>
      </c>
      <c r="BR221" s="8">
        <f>BR203</f>
        <v>0</v>
      </c>
      <c r="BS221" s="963" t="str">
        <f>IF(BR222=BS222,"〇","×")</f>
        <v>〇</v>
      </c>
      <c r="BT221" s="964"/>
      <c r="BU221" s="965"/>
      <c r="BV221" s="64" t="s">
        <v>15</v>
      </c>
      <c r="BW221" s="8">
        <f>BW203</f>
        <v>0</v>
      </c>
      <c r="BX221" s="963" t="str">
        <f>IF(BW222=BX222,"〇","×")</f>
        <v>〇</v>
      </c>
      <c r="BY221" s="964"/>
      <c r="BZ221" s="965"/>
      <c r="CA221" s="477">
        <f>BW221+BR221+BM221+BH221+BC221+AX221+AS221+AN221+AI221+AD221+Y221+T221+O221+J221+E221</f>
        <v>94014</v>
      </c>
      <c r="CB221" s="369"/>
      <c r="CC221" s="422"/>
    </row>
    <row r="222" spans="1:81" ht="18" customHeight="1" thickBot="1">
      <c r="A222" s="1180"/>
      <c r="B222" s="1292"/>
      <c r="C222" s="1037"/>
      <c r="D222" s="65" t="s">
        <v>100</v>
      </c>
      <c r="E222" s="27">
        <f>E188+E192+E195+E198+E202+E206+E210+E214+E217+E218+E219+E220</f>
        <v>12570</v>
      </c>
      <c r="F222" s="981">
        <f>E221+(G218)/F187+H218</f>
        <v>12570</v>
      </c>
      <c r="G222" s="982"/>
      <c r="H222" s="365"/>
      <c r="I222" s="65" t="s">
        <v>100</v>
      </c>
      <c r="J222" s="27">
        <f>J188+J192+J195+J198+J202+J206+J210+J214+J217+J218+J219+J220</f>
        <v>45225</v>
      </c>
      <c r="K222" s="981">
        <f>J221+(L218)/K187+M218</f>
        <v>45225</v>
      </c>
      <c r="L222" s="982"/>
      <c r="M222" s="359"/>
      <c r="N222" s="636" t="s">
        <v>100</v>
      </c>
      <c r="O222" s="27">
        <f>O188+O192+O195+O198+O202+O206+O210+O214+O217+O218+O219+O220</f>
        <v>32311</v>
      </c>
      <c r="P222" s="981">
        <f>O221+(Q218)/P187+R218/P187</f>
        <v>32311</v>
      </c>
      <c r="Q222" s="982"/>
      <c r="R222" s="365"/>
      <c r="S222" s="65" t="s">
        <v>100</v>
      </c>
      <c r="T222" s="27">
        <f>T188+T192+T195+T198+T202+T206+T210+T214+T217+T218+T219+T220</f>
        <v>8539</v>
      </c>
      <c r="U222" s="981">
        <f>T221+(V218)/U187+W218/U187</f>
        <v>8539</v>
      </c>
      <c r="V222" s="982"/>
      <c r="W222" s="359"/>
      <c r="X222" s="636" t="s">
        <v>100</v>
      </c>
      <c r="Y222" s="27">
        <f>Y188+Y192+Y195+Y198+Y202+Y206+Y210+Y214+Y217+Y218+Y219+Y220</f>
        <v>0</v>
      </c>
      <c r="Z222" s="981">
        <f>Y221+(AA218)/Z187+AB218/Z187</f>
        <v>0</v>
      </c>
      <c r="AA222" s="982"/>
      <c r="AB222" s="365"/>
      <c r="AC222" s="65" t="s">
        <v>100</v>
      </c>
      <c r="AD222" s="27">
        <f>AD188+AD192+AD195+AD198+AD202+AD206+AD210+AD214+AD217+AD218+AD219+AD220</f>
        <v>0</v>
      </c>
      <c r="AE222" s="981">
        <f>AD221+(AF218)/AE187+AG218/AE187</f>
        <v>0</v>
      </c>
      <c r="AF222" s="982"/>
      <c r="AG222" s="359"/>
      <c r="AH222" s="636" t="s">
        <v>100</v>
      </c>
      <c r="AI222" s="27">
        <f>AI188+AI192+AI195+AI198+AI202+AI206+AI210+AI214+AI217+AI218+AI219+AI220</f>
        <v>0</v>
      </c>
      <c r="AJ222" s="981">
        <f>AI221+(AK218)/AJ187+AL218/AJ187</f>
        <v>0</v>
      </c>
      <c r="AK222" s="982"/>
      <c r="AL222" s="365"/>
      <c r="AM222" s="65" t="s">
        <v>100</v>
      </c>
      <c r="AN222" s="27">
        <f>AN188+AN192+AN195+AN198+AN202+AN206+AN210+AN214+AN217+AN218+AN219+AN220</f>
        <v>0</v>
      </c>
      <c r="AO222" s="981">
        <f>AN221+(AP218)/AO187+AQ218/AO187</f>
        <v>0</v>
      </c>
      <c r="AP222" s="982"/>
      <c r="AQ222" s="359"/>
      <c r="AR222" s="636" t="s">
        <v>100</v>
      </c>
      <c r="AS222" s="27">
        <f>AS188+AS192+AS195+AS198+AS202+AS206+AS210+AS214+AS217+AS218+AS219+AS220</f>
        <v>0</v>
      </c>
      <c r="AT222" s="981">
        <f>AS221+(AU218)/AT187+AV218/AT187</f>
        <v>0</v>
      </c>
      <c r="AU222" s="982"/>
      <c r="AV222" s="365"/>
      <c r="AW222" s="65" t="s">
        <v>100</v>
      </c>
      <c r="AX222" s="27">
        <f>AX188+AX192+AX195+AX198+AX202+AX206+AX210+AX214+AX217+AX218+AX219+AX220</f>
        <v>0</v>
      </c>
      <c r="AY222" s="981">
        <f>AX221+(AZ218)/AY187+BA218/AY187</f>
        <v>0</v>
      </c>
      <c r="AZ222" s="982"/>
      <c r="BA222" s="359"/>
      <c r="BB222" s="636" t="s">
        <v>100</v>
      </c>
      <c r="BC222" s="27">
        <f>BC188+BC192+BC195+BC198+BC202+BC206+BC210+BC214+BC217+BC218+BC219+BC220</f>
        <v>0</v>
      </c>
      <c r="BD222" s="981">
        <f>BC221+(BE218)/BD187+BF218/BD187</f>
        <v>0</v>
      </c>
      <c r="BE222" s="982"/>
      <c r="BF222" s="365"/>
      <c r="BG222" s="65" t="s">
        <v>100</v>
      </c>
      <c r="BH222" s="27">
        <f>BH188+BH192+BH195+BH198+BH202+BH206+BH210+BH214+BH217+BH218+BH219+BH220</f>
        <v>0</v>
      </c>
      <c r="BI222" s="981">
        <f>BH221+(BJ218)/BI187+BK218/BI187</f>
        <v>0</v>
      </c>
      <c r="BJ222" s="982"/>
      <c r="BK222" s="359"/>
      <c r="BL222" s="636" t="s">
        <v>100</v>
      </c>
      <c r="BM222" s="27">
        <f>BM202</f>
        <v>0</v>
      </c>
      <c r="BN222" s="981">
        <f>BM221+(BO218)/BN187+BP218/BN187</f>
        <v>0</v>
      </c>
      <c r="BO222" s="982"/>
      <c r="BP222" s="359"/>
      <c r="BQ222" s="65" t="s">
        <v>100</v>
      </c>
      <c r="BR222" s="27">
        <f>BR202</f>
        <v>0</v>
      </c>
      <c r="BS222" s="981">
        <f>BR221+(BT218)/BS187+BU218/BS187</f>
        <v>0</v>
      </c>
      <c r="BT222" s="982"/>
      <c r="BU222" s="359"/>
      <c r="BV222" s="65" t="s">
        <v>100</v>
      </c>
      <c r="BW222" s="27">
        <f>BW202</f>
        <v>0</v>
      </c>
      <c r="BX222" s="981">
        <f>BW221+(BY218)/BX187+BZ218/BX187</f>
        <v>0</v>
      </c>
      <c r="BY222" s="982"/>
      <c r="BZ222" s="359"/>
      <c r="CA222" s="481">
        <f>BW222+BR222+BM222+BH222+BC222+AX222+AS222+AN222+AI222+AD222+Y222+T222+O222+J222+E222</f>
        <v>98645</v>
      </c>
      <c r="CB222" s="370"/>
      <c r="CC222" s="422"/>
    </row>
    <row r="223" spans="1:81" s="5" customFormat="1" ht="18" customHeight="1" thickTop="1">
      <c r="A223" s="1180"/>
      <c r="B223" s="1128" t="s">
        <v>227</v>
      </c>
      <c r="C223" s="1129"/>
      <c r="D223" s="66" t="s">
        <v>17</v>
      </c>
      <c r="E223" s="74">
        <f>IF(E187="","",職員設定!M48)</f>
        <v>0</v>
      </c>
      <c r="F223" s="114"/>
      <c r="G223" s="291"/>
      <c r="H223" s="618"/>
      <c r="I223" s="66" t="s">
        <v>17</v>
      </c>
      <c r="J223" s="74">
        <f>IF(J187="","",職員設定!$M$48)</f>
        <v>0</v>
      </c>
      <c r="K223" s="114"/>
      <c r="L223" s="291"/>
      <c r="M223" s="368"/>
      <c r="N223" s="637" t="s">
        <v>17</v>
      </c>
      <c r="O223" s="74">
        <f>IF(O187="","",職員設定!$M$48)</f>
        <v>0</v>
      </c>
      <c r="P223" s="950" t="s">
        <v>222</v>
      </c>
      <c r="Q223" s="951"/>
      <c r="R223" s="951"/>
      <c r="S223" s="66" t="s">
        <v>17</v>
      </c>
      <c r="T223" s="74">
        <f>IF(T187="","",職員設定!$M$48)</f>
        <v>0</v>
      </c>
      <c r="U223" s="950" t="s">
        <v>222</v>
      </c>
      <c r="V223" s="951"/>
      <c r="W223" s="952"/>
      <c r="X223" s="637" t="s">
        <v>17</v>
      </c>
      <c r="Y223" s="74" t="str">
        <f>IF(Y187="","",職員設定!$M$48)</f>
        <v/>
      </c>
      <c r="Z223" s="950" t="s">
        <v>222</v>
      </c>
      <c r="AA223" s="951"/>
      <c r="AB223" s="951"/>
      <c r="AC223" s="66" t="s">
        <v>17</v>
      </c>
      <c r="AD223" s="74" t="str">
        <f>IF(AD187="","",職員設定!$M$48)</f>
        <v/>
      </c>
      <c r="AE223" s="950" t="s">
        <v>222</v>
      </c>
      <c r="AF223" s="951"/>
      <c r="AG223" s="952"/>
      <c r="AH223" s="637" t="s">
        <v>17</v>
      </c>
      <c r="AI223" s="74" t="str">
        <f>IF(AI187="","",職員設定!$M$48)</f>
        <v/>
      </c>
      <c r="AJ223" s="950" t="s">
        <v>222</v>
      </c>
      <c r="AK223" s="951"/>
      <c r="AL223" s="951"/>
      <c r="AM223" s="66" t="s">
        <v>17</v>
      </c>
      <c r="AN223" s="74" t="str">
        <f>IF(AN187="","",職員設定!$M$48)</f>
        <v/>
      </c>
      <c r="AO223" s="950" t="s">
        <v>222</v>
      </c>
      <c r="AP223" s="951"/>
      <c r="AQ223" s="952"/>
      <c r="AR223" s="637" t="s">
        <v>17</v>
      </c>
      <c r="AS223" s="74" t="str">
        <f>IF(AS187="","",職員設定!$M$48)</f>
        <v/>
      </c>
      <c r="AT223" s="950" t="s">
        <v>222</v>
      </c>
      <c r="AU223" s="951"/>
      <c r="AV223" s="951"/>
      <c r="AW223" s="66" t="s">
        <v>17</v>
      </c>
      <c r="AX223" s="74" t="str">
        <f>IF(AX187="","",職員設定!$M$48)</f>
        <v/>
      </c>
      <c r="AY223" s="950" t="s">
        <v>222</v>
      </c>
      <c r="AZ223" s="951"/>
      <c r="BA223" s="952"/>
      <c r="BB223" s="637" t="s">
        <v>17</v>
      </c>
      <c r="BC223" s="74" t="str">
        <f>IF(BC187="","",職員設定!$M$48)</f>
        <v/>
      </c>
      <c r="BD223" s="950" t="s">
        <v>222</v>
      </c>
      <c r="BE223" s="951"/>
      <c r="BF223" s="951"/>
      <c r="BG223" s="66" t="s">
        <v>17</v>
      </c>
      <c r="BH223" s="74" t="str">
        <f>IF(BH187="","",職員設定!$M$48)</f>
        <v/>
      </c>
      <c r="BI223" s="950" t="s">
        <v>222</v>
      </c>
      <c r="BJ223" s="951"/>
      <c r="BK223" s="952"/>
      <c r="BL223" s="637"/>
      <c r="BM223" s="74"/>
      <c r="BN223" s="950" t="s">
        <v>222</v>
      </c>
      <c r="BO223" s="951"/>
      <c r="BP223" s="952"/>
      <c r="BQ223" s="66"/>
      <c r="BR223" s="74"/>
      <c r="BS223" s="950" t="s">
        <v>222</v>
      </c>
      <c r="BT223" s="951"/>
      <c r="BU223" s="952"/>
      <c r="BV223" s="66"/>
      <c r="BW223" s="74"/>
      <c r="BX223" s="950" t="s">
        <v>222</v>
      </c>
      <c r="BY223" s="951"/>
      <c r="BZ223" s="952"/>
      <c r="CA223" s="477"/>
      <c r="CB223" s="1008" t="s">
        <v>223</v>
      </c>
      <c r="CC223" s="1008" t="s">
        <v>224</v>
      </c>
    </row>
    <row r="224" spans="1:81" ht="18" customHeight="1">
      <c r="A224" s="1180"/>
      <c r="B224" s="1130"/>
      <c r="C224" s="1131"/>
      <c r="D224" s="68" t="s">
        <v>63</v>
      </c>
      <c r="E224" s="34"/>
      <c r="F224" s="1120" t="s">
        <v>104</v>
      </c>
      <c r="G224" s="1121"/>
      <c r="H224" s="759"/>
      <c r="I224" s="68" t="s">
        <v>63</v>
      </c>
      <c r="J224" s="34">
        <f>IF(J187="","",E224)</f>
        <v>0</v>
      </c>
      <c r="K224" s="1120" t="s">
        <v>104</v>
      </c>
      <c r="L224" s="1121"/>
      <c r="M224" s="1148"/>
      <c r="N224" s="638" t="s">
        <v>63</v>
      </c>
      <c r="O224" s="34">
        <f>IF(O187="","",J224)</f>
        <v>0</v>
      </c>
      <c r="P224" s="1006" t="s">
        <v>221</v>
      </c>
      <c r="Q224" s="1007"/>
      <c r="R224" s="653"/>
      <c r="S224" s="68" t="s">
        <v>63</v>
      </c>
      <c r="T224" s="34">
        <f>IF(T187="","",O224)</f>
        <v>0</v>
      </c>
      <c r="U224" s="1006" t="s">
        <v>221</v>
      </c>
      <c r="V224" s="1007"/>
      <c r="W224" s="537"/>
      <c r="X224" s="638" t="s">
        <v>63</v>
      </c>
      <c r="Y224" s="34" t="str">
        <f>IF(Y187="","",T224)</f>
        <v/>
      </c>
      <c r="Z224" s="1006" t="s">
        <v>221</v>
      </c>
      <c r="AA224" s="1007"/>
      <c r="AB224" s="653"/>
      <c r="AC224" s="68" t="s">
        <v>63</v>
      </c>
      <c r="AD224" s="34" t="str">
        <f>IF(AD187="","",Y224)</f>
        <v/>
      </c>
      <c r="AE224" s="1006" t="s">
        <v>221</v>
      </c>
      <c r="AF224" s="1007"/>
      <c r="AG224" s="537"/>
      <c r="AH224" s="638" t="s">
        <v>63</v>
      </c>
      <c r="AI224" s="34" t="str">
        <f>IF(AI187="","",AD224)</f>
        <v/>
      </c>
      <c r="AJ224" s="1006" t="s">
        <v>221</v>
      </c>
      <c r="AK224" s="1007"/>
      <c r="AL224" s="653"/>
      <c r="AM224" s="68" t="s">
        <v>63</v>
      </c>
      <c r="AN224" s="34" t="str">
        <f>IF(AN187="","",AI224)</f>
        <v/>
      </c>
      <c r="AO224" s="1006" t="s">
        <v>221</v>
      </c>
      <c r="AP224" s="1007"/>
      <c r="AQ224" s="537"/>
      <c r="AR224" s="638" t="s">
        <v>63</v>
      </c>
      <c r="AS224" s="34" t="str">
        <f>IF(AS187="","",AN224)</f>
        <v/>
      </c>
      <c r="AT224" s="1006" t="s">
        <v>221</v>
      </c>
      <c r="AU224" s="1007"/>
      <c r="AV224" s="653"/>
      <c r="AW224" s="68" t="s">
        <v>63</v>
      </c>
      <c r="AX224" s="34" t="str">
        <f>IF(AX187="","",AS224)</f>
        <v/>
      </c>
      <c r="AY224" s="1006" t="s">
        <v>221</v>
      </c>
      <c r="AZ224" s="1007"/>
      <c r="BA224" s="537"/>
      <c r="BB224" s="638" t="s">
        <v>63</v>
      </c>
      <c r="BC224" s="34" t="str">
        <f>IF(BC187="","",AX224)</f>
        <v/>
      </c>
      <c r="BD224" s="1006" t="s">
        <v>221</v>
      </c>
      <c r="BE224" s="1007"/>
      <c r="BF224" s="653"/>
      <c r="BG224" s="68" t="s">
        <v>63</v>
      </c>
      <c r="BH224" s="34" t="str">
        <f>IF(BH187="","",BC224)</f>
        <v/>
      </c>
      <c r="BI224" s="1006" t="s">
        <v>221</v>
      </c>
      <c r="BJ224" s="1007"/>
      <c r="BK224" s="537"/>
      <c r="BL224" s="638" t="s">
        <v>208</v>
      </c>
      <c r="BM224" s="420" t="s">
        <v>115</v>
      </c>
      <c r="BN224" s="529"/>
      <c r="BO224" s="527"/>
      <c r="BP224" s="408"/>
      <c r="BQ224" s="68" t="s">
        <v>208</v>
      </c>
      <c r="BR224" s="420" t="s">
        <v>115</v>
      </c>
      <c r="BS224" s="529"/>
      <c r="BT224" s="527"/>
      <c r="BU224" s="408"/>
      <c r="BV224" s="68" t="s">
        <v>208</v>
      </c>
      <c r="BW224" s="420" t="s">
        <v>115</v>
      </c>
      <c r="BX224" s="529"/>
      <c r="BY224" s="527"/>
      <c r="BZ224" s="408"/>
      <c r="CA224" s="478"/>
      <c r="CB224" s="1009"/>
      <c r="CC224" s="1009"/>
    </row>
    <row r="225" spans="1:81" s="5" customFormat="1" ht="18" customHeight="1">
      <c r="A225" s="1180"/>
      <c r="B225" s="1130"/>
      <c r="C225" s="1131"/>
      <c r="D225" s="68" t="s">
        <v>18</v>
      </c>
      <c r="E225" s="10">
        <f>IF(E223="","",E224-E223)</f>
        <v>0</v>
      </c>
      <c r="F225" s="498"/>
      <c r="G225" s="565">
        <f>ROUND(IF(E225="",0,E225*E4*F187+E225*G4*F187),0)</f>
        <v>0</v>
      </c>
      <c r="H225" s="619"/>
      <c r="I225" s="68" t="s">
        <v>18</v>
      </c>
      <c r="J225" s="10">
        <f>IF(J223="","",J224-J223)</f>
        <v>0</v>
      </c>
      <c r="K225" s="498"/>
      <c r="L225" s="565">
        <f>ROUND(IF(J225="",0,J225*J4*K187+J225*L4*K187),0)</f>
        <v>0</v>
      </c>
      <c r="M225" s="450"/>
      <c r="N225" s="638" t="s">
        <v>18</v>
      </c>
      <c r="O225" s="10">
        <f>IF(O223="","",O224-O223)</f>
        <v>0</v>
      </c>
      <c r="P225" s="144"/>
      <c r="Q225" s="565">
        <f>ROUND(IF(O225="",0,O225*O4*P187+O225*Q4*P187),0)</f>
        <v>0</v>
      </c>
      <c r="R225" s="573">
        <f>ROUND(IF(R224="",0,R224*O4*P187+R224*Q4*P187),0)</f>
        <v>0</v>
      </c>
      <c r="S225" s="68" t="s">
        <v>18</v>
      </c>
      <c r="T225" s="10">
        <f>IF(T223="","",T224-T223)</f>
        <v>0</v>
      </c>
      <c r="U225" s="144"/>
      <c r="V225" s="565">
        <f>ROUND(IF(T225="",0,T225*T4*U187+T225*V4*U187),0)</f>
        <v>0</v>
      </c>
      <c r="W225" s="571">
        <f>ROUND(IF(W224="",0,W224*T4*U187+W224*V4*U187),0)</f>
        <v>0</v>
      </c>
      <c r="X225" s="638" t="s">
        <v>18</v>
      </c>
      <c r="Y225" s="10" t="str">
        <f>IF(Y223="","",Y224-Y223)</f>
        <v/>
      </c>
      <c r="Z225" s="144"/>
      <c r="AA225" s="565">
        <f>ROUND(IF(Y225="",0,Y225*Y4*Z187+Y225*AA4*Z187),0)</f>
        <v>0</v>
      </c>
      <c r="AB225" s="573">
        <f>ROUND(IF(AB224="",0,AB224*Y4*Z187+AB224*AA4*Z187),0)</f>
        <v>0</v>
      </c>
      <c r="AC225" s="68" t="s">
        <v>18</v>
      </c>
      <c r="AD225" s="10" t="str">
        <f>IF(AD223="","",AD224-AD223)</f>
        <v/>
      </c>
      <c r="AE225" s="144"/>
      <c r="AF225" s="565">
        <f>ROUND(IF(AD225="",0,AD225*AD4*AE187+AD225*AF4*AE187),0)</f>
        <v>0</v>
      </c>
      <c r="AG225" s="571">
        <f>ROUND(IF(AG224="",0,AG224*AD4*AE187+AG224*AF4*AE187),0)</f>
        <v>0</v>
      </c>
      <c r="AH225" s="638" t="s">
        <v>18</v>
      </c>
      <c r="AI225" s="10" t="str">
        <f>IF(AI223="","",AI224-AI223)</f>
        <v/>
      </c>
      <c r="AJ225" s="144"/>
      <c r="AK225" s="565">
        <f>ROUND(IF(AI225="",0,AI225*AI4*AJ187+AI225*AK4*AJ187),0)</f>
        <v>0</v>
      </c>
      <c r="AL225" s="573">
        <f>ROUND(IF(AL224="",0,AL224*AI4*AJ187+AL224*AK4*AJ187),0)</f>
        <v>0</v>
      </c>
      <c r="AM225" s="68" t="s">
        <v>18</v>
      </c>
      <c r="AN225" s="10" t="str">
        <f>IF(AN223="","",AN224-AN223)</f>
        <v/>
      </c>
      <c r="AO225" s="144"/>
      <c r="AP225" s="565">
        <f>ROUND(IF(AN225="",0,AN225*AN4*AO187+AN225*AP4*AO187),0)</f>
        <v>0</v>
      </c>
      <c r="AQ225" s="571">
        <f>ROUND(IF(AQ224="",0,AQ224*AN4*AO187+AQ224*AP4*AO187),0)</f>
        <v>0</v>
      </c>
      <c r="AR225" s="638" t="s">
        <v>18</v>
      </c>
      <c r="AS225" s="10" t="str">
        <f>IF(AS223="","",AS224-AS223)</f>
        <v/>
      </c>
      <c r="AT225" s="144"/>
      <c r="AU225" s="565">
        <f>ROUND(IF(AS225="",0,AS225*AS4*AT187+AS225*AU4*AT187),0)</f>
        <v>0</v>
      </c>
      <c r="AV225" s="573">
        <f>ROUND(IF(AV224="",0,AV224*AS4*AT187+AV224*AU4*AT187),0)</f>
        <v>0</v>
      </c>
      <c r="AW225" s="68" t="s">
        <v>18</v>
      </c>
      <c r="AX225" s="10" t="str">
        <f>IF(AX223="","",AX224-AX223)</f>
        <v/>
      </c>
      <c r="AY225" s="144"/>
      <c r="AZ225" s="565">
        <f>ROUND(IF(AX225="",0,AX225*AX4*AY187+AX225*AZ4*AY187),0)</f>
        <v>0</v>
      </c>
      <c r="BA225" s="571">
        <f>ROUND(IF(BA224="",0,BA224*AX4*AY187+BA224*AZ4*AY187),0)</f>
        <v>0</v>
      </c>
      <c r="BB225" s="638" t="s">
        <v>18</v>
      </c>
      <c r="BC225" s="10" t="str">
        <f>IF(BC223="","",BC224-BC223)</f>
        <v/>
      </c>
      <c r="BD225" s="144"/>
      <c r="BE225" s="565">
        <f>ROUND(IF(BC225="",0,BC225*BC4*BD187+BC225*BE4*BD187),0)</f>
        <v>0</v>
      </c>
      <c r="BF225" s="573">
        <f>ROUND(IF(BF224="",0,BF224*BC4*BD187+BF224*BE4*BD187),0)</f>
        <v>0</v>
      </c>
      <c r="BG225" s="68" t="s">
        <v>18</v>
      </c>
      <c r="BH225" s="10" t="str">
        <f>IF(BH223="","",BH224-BH223)</f>
        <v/>
      </c>
      <c r="BI225" s="144"/>
      <c r="BJ225" s="565">
        <f>ROUND(IF(BH225="",0,BH225*BH4*BI187+BH225*BJ4*BI187),0)</f>
        <v>0</v>
      </c>
      <c r="BK225" s="571">
        <f>ROUND(IF(BK224="",0,BK224*BH4*BI187+BK224*BJ4*BI187),0)</f>
        <v>0</v>
      </c>
      <c r="BL225" s="638"/>
      <c r="BM225" s="10"/>
      <c r="BN225" s="144"/>
      <c r="BO225" s="565">
        <f>ROUND(IF(BM224="対象",BO218*$BM$4+BO218*$BO$4,0),0)</f>
        <v>0</v>
      </c>
      <c r="BP225" s="574">
        <f>ROUND(IF(BM224="対象外",0,(BP218*BM4+BP218*BO4)),0)</f>
        <v>0</v>
      </c>
      <c r="BQ225" s="68"/>
      <c r="BR225" s="10"/>
      <c r="BS225" s="144"/>
      <c r="BT225" s="565">
        <f>ROUND(IF(BR224="対象",BT218*$BR$4+BT218*$BT$4,0),0)</f>
        <v>0</v>
      </c>
      <c r="BU225" s="574">
        <f>ROUND(IF(BR224="対象外",0,(BU218*BR4+BU218*BT4)),0)</f>
        <v>0</v>
      </c>
      <c r="BV225" s="68"/>
      <c r="BW225" s="10"/>
      <c r="BX225" s="144"/>
      <c r="BY225" s="565">
        <f>ROUND(IF(BW224="対象",BY218*$BW$4+BY218*$BY$4,0),0)</f>
        <v>0</v>
      </c>
      <c r="BZ225" s="574">
        <f>ROUND(IF(BW224="対象外",0,(BZ218*BW4+BZ218*BY4)),0)</f>
        <v>0</v>
      </c>
      <c r="CA225" s="479"/>
      <c r="CB225" s="414">
        <f>BZ225+BU225+BP225</f>
        <v>0</v>
      </c>
      <c r="CC225" s="443">
        <f>BK225+BF225+BA225+AV225+AQ225+AL225+AG225+AB225+W225+R225</f>
        <v>0</v>
      </c>
    </row>
    <row r="226" spans="1:81" ht="18" customHeight="1">
      <c r="A226" s="1180"/>
      <c r="B226" s="1130"/>
      <c r="C226" s="1131"/>
      <c r="D226" s="68" t="s">
        <v>103</v>
      </c>
      <c r="E226" s="510" t="s">
        <v>115</v>
      </c>
      <c r="F226" s="496"/>
      <c r="G226" s="565">
        <f>ROUND(IF(E226="対象外",0,E225*E5*F187),0)</f>
        <v>0</v>
      </c>
      <c r="H226" s="619"/>
      <c r="I226" s="68" t="s">
        <v>103</v>
      </c>
      <c r="J226" s="510" t="s">
        <v>115</v>
      </c>
      <c r="K226" s="496"/>
      <c r="L226" s="565">
        <f>ROUND(IF(J226="対象外",0,J225*J5*K187),0)</f>
        <v>0</v>
      </c>
      <c r="M226" s="450"/>
      <c r="N226" s="638" t="s">
        <v>103</v>
      </c>
      <c r="O226" s="510" t="s">
        <v>115</v>
      </c>
      <c r="P226" s="496"/>
      <c r="Q226" s="565">
        <f>ROUND(IF(O226="対象外",0,O225*O5*P187),0)</f>
        <v>0</v>
      </c>
      <c r="R226" s="573">
        <f>ROUND(IF(OR(O226="対象外",R224=0),0,R224*O5*P187),0)</f>
        <v>0</v>
      </c>
      <c r="S226" s="68" t="s">
        <v>103</v>
      </c>
      <c r="T226" s="510" t="s">
        <v>115</v>
      </c>
      <c r="U226" s="496"/>
      <c r="V226" s="565">
        <f>ROUND(IF(T226="対象外",0,T225*T5*U187),0)</f>
        <v>0</v>
      </c>
      <c r="W226" s="571">
        <f>ROUND(IF(OR(T226="対象外",W224=0),0,W224*T5*U187),0)</f>
        <v>0</v>
      </c>
      <c r="X226" s="638" t="s">
        <v>103</v>
      </c>
      <c r="Y226" s="510" t="s">
        <v>115</v>
      </c>
      <c r="Z226" s="496"/>
      <c r="AA226" s="565">
        <f>ROUND(IF(Y226="対象外",0,Y225*Y5*Z187),0)</f>
        <v>0</v>
      </c>
      <c r="AB226" s="573">
        <f>ROUND(IF(OR(Y226="対象外",AB224=0),0,AB224*Y5*Z187),0)</f>
        <v>0</v>
      </c>
      <c r="AC226" s="68" t="s">
        <v>103</v>
      </c>
      <c r="AD226" s="510" t="s">
        <v>115</v>
      </c>
      <c r="AE226" s="496"/>
      <c r="AF226" s="565">
        <f>ROUND(IF(AD226="対象外",0,AD225*AD5*AE187),0)</f>
        <v>0</v>
      </c>
      <c r="AG226" s="571">
        <f>ROUND(IF(OR(AD226="対象外",AG224=0),0,AG224*AD5*AE187),0)</f>
        <v>0</v>
      </c>
      <c r="AH226" s="638" t="s">
        <v>103</v>
      </c>
      <c r="AI226" s="510" t="s">
        <v>115</v>
      </c>
      <c r="AJ226" s="496"/>
      <c r="AK226" s="565">
        <f>ROUND(IF(AI226="対象外",0,AI225*AI5*AJ187),0)</f>
        <v>0</v>
      </c>
      <c r="AL226" s="573">
        <f>ROUND(IF(OR(AI226="対象外",AL224=0),0,AL224*AI5*AJ187),0)</f>
        <v>0</v>
      </c>
      <c r="AM226" s="68" t="s">
        <v>103</v>
      </c>
      <c r="AN226" s="510" t="s">
        <v>115</v>
      </c>
      <c r="AO226" s="496"/>
      <c r="AP226" s="565">
        <f>ROUND(IF(AN226="対象外",0,AN225*AN5*AO187),0)</f>
        <v>0</v>
      </c>
      <c r="AQ226" s="571">
        <f>ROUND(IF(OR(AN226="対象外",AQ224=0),0,AQ224*AN5*AO187),0)</f>
        <v>0</v>
      </c>
      <c r="AR226" s="638" t="s">
        <v>103</v>
      </c>
      <c r="AS226" s="510" t="s">
        <v>115</v>
      </c>
      <c r="AT226" s="496"/>
      <c r="AU226" s="565">
        <f>ROUND(IF(AS226="対象外",0,AS225*AS5*AT187),0)</f>
        <v>0</v>
      </c>
      <c r="AV226" s="573">
        <f>ROUND(IF(OR(AS226="対象外",AV224=0),0,AV224*AS5*AT187),0)</f>
        <v>0</v>
      </c>
      <c r="AW226" s="68" t="s">
        <v>103</v>
      </c>
      <c r="AX226" s="510" t="s">
        <v>115</v>
      </c>
      <c r="AY226" s="496"/>
      <c r="AZ226" s="565">
        <f>ROUND(IF(AX226="対象外",0,AX225*AX5*AY187),0)</f>
        <v>0</v>
      </c>
      <c r="BA226" s="571">
        <f>ROUND(IF(OR(AX226="対象外",BA224=0),0,BA224*AX5*AY187),0)</f>
        <v>0</v>
      </c>
      <c r="BB226" s="638" t="s">
        <v>103</v>
      </c>
      <c r="BC226" s="510" t="s">
        <v>115</v>
      </c>
      <c r="BD226" s="496"/>
      <c r="BE226" s="565">
        <f>ROUND(IF(BC226="対象外",0,BC225*BC5*BD187),0)</f>
        <v>0</v>
      </c>
      <c r="BF226" s="573">
        <f>ROUND(IF(OR(BC226="対象外",BF224=0),0,BF224*BC5*BD187),0)</f>
        <v>0</v>
      </c>
      <c r="BG226" s="68" t="s">
        <v>103</v>
      </c>
      <c r="BH226" s="510" t="s">
        <v>115</v>
      </c>
      <c r="BI226" s="496"/>
      <c r="BJ226" s="565">
        <f>ROUND(IF(BH226="対象外",0,BH225*BH5*BI187),0)</f>
        <v>0</v>
      </c>
      <c r="BK226" s="571">
        <f>ROUND(IF(OR(BH226="対象外",BK224=0),0,BK224*BH5*BI187),0)</f>
        <v>0</v>
      </c>
      <c r="BL226" s="638" t="s">
        <v>103</v>
      </c>
      <c r="BM226" s="510" t="s">
        <v>115</v>
      </c>
      <c r="BN226" s="496"/>
      <c r="BO226" s="565">
        <f>ROUND(IF(BM226="対象",BO218*$BM$5,0),0)</f>
        <v>0</v>
      </c>
      <c r="BP226" s="574">
        <f>ROUND(IF(BM226="対象外",0,BP218*BM5),0)</f>
        <v>0</v>
      </c>
      <c r="BQ226" s="68" t="s">
        <v>103</v>
      </c>
      <c r="BR226" s="510" t="s">
        <v>115</v>
      </c>
      <c r="BS226" s="496"/>
      <c r="BT226" s="565">
        <f>ROUND(IF(BR226="対象",BT218*$BR$5,0),0)</f>
        <v>0</v>
      </c>
      <c r="BU226" s="574">
        <f>ROUND(IF(BR226="対象外",0,BU218*BR5),0)</f>
        <v>0</v>
      </c>
      <c r="BV226" s="68" t="s">
        <v>103</v>
      </c>
      <c r="BW226" s="510" t="s">
        <v>115</v>
      </c>
      <c r="BX226" s="496"/>
      <c r="BY226" s="565">
        <f>ROUND(IF(BW226="対象",BY218*$BW$5,0),0)</f>
        <v>0</v>
      </c>
      <c r="BZ226" s="574">
        <f>ROUND(IF(BW226="対象外",0,BZ218*BW5),0)</f>
        <v>0</v>
      </c>
      <c r="CA226" s="479"/>
      <c r="CB226" s="414">
        <f>BZ226+BU226+BP226</f>
        <v>0</v>
      </c>
      <c r="CC226" s="443">
        <f t="shared" ref="CC226" si="35">BK226+BF226+BA226+AV226+AQ226+AL226+AG226+AB226+W226+R226</f>
        <v>0</v>
      </c>
    </row>
    <row r="227" spans="1:81" s="5" customFormat="1" ht="18" customHeight="1">
      <c r="A227" s="1180"/>
      <c r="B227" s="1130"/>
      <c r="C227" s="1131"/>
      <c r="D227" s="69" t="s">
        <v>102</v>
      </c>
      <c r="E227" s="30"/>
      <c r="F227" s="496"/>
      <c r="G227" s="565">
        <f>ROUND((G218*E3),0)</f>
        <v>2</v>
      </c>
      <c r="H227" s="619"/>
      <c r="I227" s="69" t="s">
        <v>102</v>
      </c>
      <c r="J227" s="30"/>
      <c r="K227" s="496"/>
      <c r="L227" s="565">
        <f>ROUND((L218*J3),0)</f>
        <v>7</v>
      </c>
      <c r="M227" s="450"/>
      <c r="N227" s="639" t="s">
        <v>102</v>
      </c>
      <c r="O227" s="30"/>
      <c r="P227" s="496"/>
      <c r="Q227" s="565">
        <f>ROUND((Q218*O3),0)</f>
        <v>2</v>
      </c>
      <c r="R227" s="573">
        <f>ROUND(R218*O3,0)</f>
        <v>3</v>
      </c>
      <c r="S227" s="69" t="s">
        <v>102</v>
      </c>
      <c r="T227" s="30"/>
      <c r="U227" s="496"/>
      <c r="V227" s="565">
        <f>ROUND((V218*T3),0)</f>
        <v>0</v>
      </c>
      <c r="W227" s="571">
        <f>ROUND(W218*T3,0)</f>
        <v>1</v>
      </c>
      <c r="X227" s="639" t="s">
        <v>102</v>
      </c>
      <c r="Y227" s="30"/>
      <c r="Z227" s="496"/>
      <c r="AA227" s="565">
        <f>ROUND((AA218*Y3),0)</f>
        <v>0</v>
      </c>
      <c r="AB227" s="573">
        <f>ROUND(AB218*Y3,0)</f>
        <v>0</v>
      </c>
      <c r="AC227" s="69" t="s">
        <v>102</v>
      </c>
      <c r="AD227" s="30"/>
      <c r="AE227" s="496"/>
      <c r="AF227" s="565">
        <f>ROUND((AF218*AD3),0)</f>
        <v>0</v>
      </c>
      <c r="AG227" s="571">
        <f>ROUND(AG218*AD3,0)</f>
        <v>0</v>
      </c>
      <c r="AH227" s="639" t="s">
        <v>102</v>
      </c>
      <c r="AI227" s="30"/>
      <c r="AJ227" s="496"/>
      <c r="AK227" s="565">
        <f>ROUND((AK218*AI3),0)</f>
        <v>0</v>
      </c>
      <c r="AL227" s="573">
        <f>ROUND(AL218*AI3,0)</f>
        <v>0</v>
      </c>
      <c r="AM227" s="69" t="s">
        <v>102</v>
      </c>
      <c r="AN227" s="30"/>
      <c r="AO227" s="496"/>
      <c r="AP227" s="565">
        <f>ROUND((AP218*AN3),0)</f>
        <v>0</v>
      </c>
      <c r="AQ227" s="571">
        <f>ROUND(AQ218*AN3,0)</f>
        <v>0</v>
      </c>
      <c r="AR227" s="639" t="s">
        <v>102</v>
      </c>
      <c r="AS227" s="30"/>
      <c r="AT227" s="496"/>
      <c r="AU227" s="565">
        <f>ROUND((AU218*AS3),0)</f>
        <v>0</v>
      </c>
      <c r="AV227" s="573">
        <f>ROUND(AV218*AS3,0)</f>
        <v>0</v>
      </c>
      <c r="AW227" s="69" t="s">
        <v>102</v>
      </c>
      <c r="AX227" s="30"/>
      <c r="AY227" s="496"/>
      <c r="AZ227" s="565">
        <f>ROUND((AZ218*AX3),0)</f>
        <v>0</v>
      </c>
      <c r="BA227" s="571">
        <f>ROUND(BA218*AX3,0)</f>
        <v>0</v>
      </c>
      <c r="BB227" s="639" t="s">
        <v>102</v>
      </c>
      <c r="BC227" s="30"/>
      <c r="BD227" s="496"/>
      <c r="BE227" s="565">
        <f>ROUND((BE218*BC3),0)</f>
        <v>0</v>
      </c>
      <c r="BF227" s="573">
        <f>ROUND(BF218*BC3,0)</f>
        <v>0</v>
      </c>
      <c r="BG227" s="69" t="s">
        <v>102</v>
      </c>
      <c r="BH227" s="30"/>
      <c r="BI227" s="496"/>
      <c r="BJ227" s="565">
        <f>ROUND((BJ218*BH3),0)</f>
        <v>0</v>
      </c>
      <c r="BK227" s="571">
        <f>ROUND(BK218*BH3,0)</f>
        <v>0</v>
      </c>
      <c r="BL227" s="639" t="s">
        <v>102</v>
      </c>
      <c r="BM227" s="30"/>
      <c r="BN227" s="496"/>
      <c r="BO227" s="565">
        <f>ROUND(BO218*$BM$3,0)</f>
        <v>0</v>
      </c>
      <c r="BP227" s="567">
        <f>ROUND(BP218*BM3,0)</f>
        <v>0</v>
      </c>
      <c r="BQ227" s="69" t="s">
        <v>102</v>
      </c>
      <c r="BR227" s="30"/>
      <c r="BS227" s="496"/>
      <c r="BT227" s="565">
        <f>ROUND(BT218*$BR$3,0)</f>
        <v>0</v>
      </c>
      <c r="BU227" s="567">
        <f>ROUND(BU218*BR3,0)</f>
        <v>0</v>
      </c>
      <c r="BV227" s="69" t="s">
        <v>102</v>
      </c>
      <c r="BW227" s="30"/>
      <c r="BX227" s="496"/>
      <c r="BY227" s="565">
        <f>ROUND(BY218*$BW$3,0)</f>
        <v>0</v>
      </c>
      <c r="BZ227" s="567">
        <f>ROUND(BZ218*BW3,0)</f>
        <v>0</v>
      </c>
      <c r="CA227" s="479"/>
      <c r="CB227" s="414">
        <f>BZ227+BU227+BP227</f>
        <v>0</v>
      </c>
      <c r="CC227" s="443">
        <f>BK227+BF227+BA227+AV227+AQ227+AL227+AG227+AB227+W227+R227</f>
        <v>4</v>
      </c>
    </row>
    <row r="228" spans="1:81" ht="18" customHeight="1" thickBot="1">
      <c r="A228" s="1180"/>
      <c r="B228" s="1132"/>
      <c r="C228" s="1133"/>
      <c r="D228" s="70" t="s">
        <v>101</v>
      </c>
      <c r="E228" s="511" t="s">
        <v>115</v>
      </c>
      <c r="F228" s="497"/>
      <c r="G228" s="566">
        <f>ROUND(IF(E228="対象外",0,G218*G3),0)</f>
        <v>0</v>
      </c>
      <c r="H228" s="620"/>
      <c r="I228" s="70" t="s">
        <v>101</v>
      </c>
      <c r="J228" s="511" t="s">
        <v>115</v>
      </c>
      <c r="K228" s="497"/>
      <c r="L228" s="566">
        <f>ROUND(IF(J228="対象外",0,L218*L3),0)</f>
        <v>0</v>
      </c>
      <c r="M228" s="451"/>
      <c r="N228" s="640" t="s">
        <v>101</v>
      </c>
      <c r="O228" s="511" t="s">
        <v>115</v>
      </c>
      <c r="P228" s="497"/>
      <c r="Q228" s="566">
        <f>ROUND(IF(O228="対象外",0,Q218*Q3),0)</f>
        <v>0</v>
      </c>
      <c r="R228" s="654">
        <f>ROUND(IF(O228="対象外",0,R218*Q3),0)</f>
        <v>0</v>
      </c>
      <c r="S228" s="70" t="s">
        <v>101</v>
      </c>
      <c r="T228" s="511" t="s">
        <v>115</v>
      </c>
      <c r="U228" s="497"/>
      <c r="V228" s="566">
        <f>ROUND(IF(T228="対象外",0,V218*V3),0)</f>
        <v>0</v>
      </c>
      <c r="W228" s="572">
        <f>ROUND(IF(T228="対象外",0,W218*V3),0)</f>
        <v>0</v>
      </c>
      <c r="X228" s="640" t="s">
        <v>101</v>
      </c>
      <c r="Y228" s="511" t="s">
        <v>115</v>
      </c>
      <c r="Z228" s="497"/>
      <c r="AA228" s="566">
        <f>ROUND(IF(Y228="対象外",0,AA218*AA3),0)</f>
        <v>0</v>
      </c>
      <c r="AB228" s="654">
        <f>ROUND(IF(Y228="対象外",0,AB218*AA3),0)</f>
        <v>0</v>
      </c>
      <c r="AC228" s="70" t="s">
        <v>101</v>
      </c>
      <c r="AD228" s="511" t="s">
        <v>115</v>
      </c>
      <c r="AE228" s="497"/>
      <c r="AF228" s="566">
        <f>ROUND(IF(AD228="対象外",0,AF218*AF3),0)</f>
        <v>0</v>
      </c>
      <c r="AG228" s="572">
        <f>ROUND(IF(AD228="対象外",0,AG218*AF3),0)</f>
        <v>0</v>
      </c>
      <c r="AH228" s="640" t="s">
        <v>101</v>
      </c>
      <c r="AI228" s="511" t="s">
        <v>115</v>
      </c>
      <c r="AJ228" s="497"/>
      <c r="AK228" s="566">
        <f>ROUND(IF(AI228="対象外",0,AK218*AK3),0)</f>
        <v>0</v>
      </c>
      <c r="AL228" s="654">
        <f>ROUND(IF(AI228="対象外",0,AL218*AK3),0)</f>
        <v>0</v>
      </c>
      <c r="AM228" s="70" t="s">
        <v>101</v>
      </c>
      <c r="AN228" s="511" t="s">
        <v>115</v>
      </c>
      <c r="AO228" s="497"/>
      <c r="AP228" s="566">
        <f>ROUND(IF(AN228="対象外",0,AP218*AP3),0)</f>
        <v>0</v>
      </c>
      <c r="AQ228" s="572">
        <f>ROUND(IF(AN228="対象外",0,AQ218*AP3),0)</f>
        <v>0</v>
      </c>
      <c r="AR228" s="640" t="s">
        <v>101</v>
      </c>
      <c r="AS228" s="511" t="s">
        <v>115</v>
      </c>
      <c r="AT228" s="497"/>
      <c r="AU228" s="566">
        <f>ROUND(IF(AS228="対象外",0,AU218*AU3),0)</f>
        <v>0</v>
      </c>
      <c r="AV228" s="654">
        <f>ROUND(IF(AS228="対象外",0,AV218*AU3),0)</f>
        <v>0</v>
      </c>
      <c r="AW228" s="70" t="s">
        <v>101</v>
      </c>
      <c r="AX228" s="511" t="s">
        <v>115</v>
      </c>
      <c r="AY228" s="497"/>
      <c r="AZ228" s="566">
        <f>ROUND(IF(AX228="対象外",0,AZ218*AZ3),0)</f>
        <v>0</v>
      </c>
      <c r="BA228" s="572">
        <f>ROUND(IF(AX228="対象外",0,BA218*AZ3),0)</f>
        <v>0</v>
      </c>
      <c r="BB228" s="640" t="s">
        <v>101</v>
      </c>
      <c r="BC228" s="511" t="s">
        <v>115</v>
      </c>
      <c r="BD228" s="497"/>
      <c r="BE228" s="566">
        <f>ROUND(IF(BC228="対象外",0,BE218*BE3),0)</f>
        <v>0</v>
      </c>
      <c r="BF228" s="654">
        <f>ROUND(IF(BC228="対象外",0,BF218*BE3),0)</f>
        <v>0</v>
      </c>
      <c r="BG228" s="70" t="s">
        <v>101</v>
      </c>
      <c r="BH228" s="511" t="s">
        <v>115</v>
      </c>
      <c r="BI228" s="497"/>
      <c r="BJ228" s="566">
        <f>ROUND(IF(BH228="対象外",0,BJ218*BJ3),0)</f>
        <v>0</v>
      </c>
      <c r="BK228" s="572">
        <f>ROUND(IF(BH228="対象外",0,BK218*BJ3),0)</f>
        <v>0</v>
      </c>
      <c r="BL228" s="640" t="s">
        <v>101</v>
      </c>
      <c r="BM228" s="511" t="s">
        <v>115</v>
      </c>
      <c r="BN228" s="497"/>
      <c r="BO228" s="566">
        <f>ROUND(IF(BM228="対象",BO218*$BO$3,0),0)</f>
        <v>0</v>
      </c>
      <c r="BP228" s="568">
        <f>ROUND(IF(BM228="対象外",0,BP218*BO3),0)</f>
        <v>0</v>
      </c>
      <c r="BQ228" s="70" t="s">
        <v>101</v>
      </c>
      <c r="BR228" s="511" t="s">
        <v>115</v>
      </c>
      <c r="BS228" s="497"/>
      <c r="BT228" s="566">
        <f>ROUND(IF(BR228="対象",BT218*$BT$3,0),0)</f>
        <v>0</v>
      </c>
      <c r="BU228" s="568">
        <f>ROUND(IF(BR228="対象外",0,BU218*BT3),0)</f>
        <v>0</v>
      </c>
      <c r="BV228" s="70" t="s">
        <v>101</v>
      </c>
      <c r="BW228" s="511" t="s">
        <v>115</v>
      </c>
      <c r="BX228" s="497"/>
      <c r="BY228" s="566">
        <f>ROUND(IF(BW228="対象",BY218*$BY$3,0),0)</f>
        <v>0</v>
      </c>
      <c r="BZ228" s="568">
        <f>ROUND(IF(BW228="対象外",0,BZ218*BY3),0)</f>
        <v>0</v>
      </c>
      <c r="CA228" s="480"/>
      <c r="CB228" s="414">
        <f>BZ228+BU228+BP228</f>
        <v>0</v>
      </c>
      <c r="CC228" s="444">
        <f>BK228+BF228+BA228+AV228+AQ228+AL228+AG228+AB228+W228+R228</f>
        <v>0</v>
      </c>
    </row>
    <row r="229" spans="1:81" s="5" customFormat="1" ht="18" customHeight="1" thickBot="1">
      <c r="A229" s="1180"/>
      <c r="B229" s="1151" t="s">
        <v>65</v>
      </c>
      <c r="C229" s="1152"/>
      <c r="D229" s="71" t="s">
        <v>50</v>
      </c>
      <c r="E229" s="11"/>
      <c r="F229" s="599">
        <f>G229</f>
        <v>2</v>
      </c>
      <c r="G229" s="524">
        <f>SUM(G225:G228)</f>
        <v>2</v>
      </c>
      <c r="H229" s="466"/>
      <c r="I229" s="71" t="s">
        <v>50</v>
      </c>
      <c r="J229" s="11"/>
      <c r="K229" s="599">
        <f>L229</f>
        <v>7</v>
      </c>
      <c r="L229" s="524">
        <f>SUM(L225:L228)</f>
        <v>7</v>
      </c>
      <c r="M229" s="452"/>
      <c r="N229" s="616" t="s">
        <v>50</v>
      </c>
      <c r="O229" s="11"/>
      <c r="P229" s="599">
        <f>Q229+R229</f>
        <v>5</v>
      </c>
      <c r="Q229" s="524">
        <f>SUM(Q225:Q228)</f>
        <v>2</v>
      </c>
      <c r="R229" s="563">
        <f>SUM(R225:R228)</f>
        <v>3</v>
      </c>
      <c r="S229" s="71" t="s">
        <v>50</v>
      </c>
      <c r="T229" s="11"/>
      <c r="U229" s="599">
        <f>V229+W229</f>
        <v>1</v>
      </c>
      <c r="V229" s="524">
        <f>SUM(V225:V228)</f>
        <v>0</v>
      </c>
      <c r="W229" s="525">
        <f>SUM(W225:W228)</f>
        <v>1</v>
      </c>
      <c r="X229" s="616" t="s">
        <v>50</v>
      </c>
      <c r="Y229" s="11"/>
      <c r="Z229" s="599">
        <f>AA229+AB229</f>
        <v>0</v>
      </c>
      <c r="AA229" s="524">
        <f>SUM(AA225:AA228)</f>
        <v>0</v>
      </c>
      <c r="AB229" s="563">
        <f>SUM(AB225:AB228)</f>
        <v>0</v>
      </c>
      <c r="AC229" s="71" t="s">
        <v>50</v>
      </c>
      <c r="AD229" s="11"/>
      <c r="AE229" s="599">
        <f>AF229+AG229</f>
        <v>0</v>
      </c>
      <c r="AF229" s="524">
        <f>SUM(AF225:AF228)</f>
        <v>0</v>
      </c>
      <c r="AG229" s="525">
        <f>SUM(AG225:AG228)</f>
        <v>0</v>
      </c>
      <c r="AH229" s="616" t="s">
        <v>50</v>
      </c>
      <c r="AI229" s="11"/>
      <c r="AJ229" s="599">
        <f>AK229+AL229</f>
        <v>0</v>
      </c>
      <c r="AK229" s="524">
        <f>SUM(AK225:AK228)</f>
        <v>0</v>
      </c>
      <c r="AL229" s="563">
        <f>SUM(AL225:AL228)</f>
        <v>0</v>
      </c>
      <c r="AM229" s="71" t="s">
        <v>50</v>
      </c>
      <c r="AN229" s="11"/>
      <c r="AO229" s="599">
        <f>AP229+AQ229</f>
        <v>0</v>
      </c>
      <c r="AP229" s="524">
        <f>SUM(AP225:AP228)</f>
        <v>0</v>
      </c>
      <c r="AQ229" s="525">
        <f>SUM(AQ225:AQ228)</f>
        <v>0</v>
      </c>
      <c r="AR229" s="616" t="s">
        <v>50</v>
      </c>
      <c r="AS229" s="11"/>
      <c r="AT229" s="599">
        <f>AU229+AV229</f>
        <v>0</v>
      </c>
      <c r="AU229" s="524">
        <f>SUM(AU225:AU228)</f>
        <v>0</v>
      </c>
      <c r="AV229" s="563">
        <f>SUM(AV225:AV228)</f>
        <v>0</v>
      </c>
      <c r="AW229" s="71" t="s">
        <v>50</v>
      </c>
      <c r="AX229" s="11"/>
      <c r="AY229" s="599">
        <f>AZ229+BA229</f>
        <v>0</v>
      </c>
      <c r="AZ229" s="524">
        <f>SUM(AZ225:AZ228)</f>
        <v>0</v>
      </c>
      <c r="BA229" s="525">
        <f>SUM(BA225:BA228)</f>
        <v>0</v>
      </c>
      <c r="BB229" s="616" t="s">
        <v>50</v>
      </c>
      <c r="BC229" s="11"/>
      <c r="BD229" s="599">
        <f>BE229+BF229</f>
        <v>0</v>
      </c>
      <c r="BE229" s="524">
        <f>SUM(BE225:BE228)</f>
        <v>0</v>
      </c>
      <c r="BF229" s="563">
        <f>SUM(BF225:BF228)</f>
        <v>0</v>
      </c>
      <c r="BG229" s="71" t="s">
        <v>50</v>
      </c>
      <c r="BH229" s="11"/>
      <c r="BI229" s="599">
        <f>BJ229+BK229</f>
        <v>0</v>
      </c>
      <c r="BJ229" s="524">
        <f>SUM(BJ225:BJ228)</f>
        <v>0</v>
      </c>
      <c r="BK229" s="525">
        <f>SUM(BK225:BK228)</f>
        <v>0</v>
      </c>
      <c r="BL229" s="616" t="s">
        <v>50</v>
      </c>
      <c r="BM229" s="11"/>
      <c r="BN229" s="601">
        <f>BO229+BP229</f>
        <v>0</v>
      </c>
      <c r="BO229" s="524">
        <f>SUM(BO225:BO228)</f>
        <v>0</v>
      </c>
      <c r="BP229" s="532">
        <f>SUM(BP225:BP228)</f>
        <v>0</v>
      </c>
      <c r="BQ229" s="71" t="s">
        <v>50</v>
      </c>
      <c r="BR229" s="11"/>
      <c r="BS229" s="601">
        <f>BT229+BU229</f>
        <v>0</v>
      </c>
      <c r="BT229" s="524">
        <f>SUM(BT225:BT228)</f>
        <v>0</v>
      </c>
      <c r="BU229" s="532">
        <f>SUM(BU225:BU228)</f>
        <v>0</v>
      </c>
      <c r="BV229" s="71" t="s">
        <v>50</v>
      </c>
      <c r="BW229" s="11"/>
      <c r="BX229" s="601">
        <f>BY229+BZ229</f>
        <v>0</v>
      </c>
      <c r="BY229" s="524">
        <f>SUM(BY225:BY228)</f>
        <v>0</v>
      </c>
      <c r="BZ229" s="532">
        <f>SUM(BZ225:BZ228)</f>
        <v>0</v>
      </c>
      <c r="CA229" s="476">
        <f>BX229+BS229+BN229+BI229+BD229+AY229+AT229+AO229+AJ229+AE229+Z229+U229+P229+K229+F229</f>
        <v>15</v>
      </c>
      <c r="CB229" s="415">
        <f>SUM(CB225:CB228)</f>
        <v>0</v>
      </c>
      <c r="CC229" s="445">
        <f>SUM(CC225:CC228)</f>
        <v>4</v>
      </c>
    </row>
    <row r="230" spans="1:81" ht="18" customHeight="1" thickBot="1">
      <c r="A230" s="1180"/>
      <c r="B230" s="1290" t="s">
        <v>66</v>
      </c>
      <c r="C230" s="1291"/>
      <c r="D230" s="588" t="s">
        <v>22</v>
      </c>
      <c r="E230" s="589"/>
      <c r="F230" s="600">
        <f>G230</f>
        <v>602</v>
      </c>
      <c r="G230" s="590">
        <f>G229+G218</f>
        <v>602</v>
      </c>
      <c r="H230" s="621"/>
      <c r="I230" s="588" t="s">
        <v>22</v>
      </c>
      <c r="J230" s="589"/>
      <c r="K230" s="600">
        <f>L230</f>
        <v>2182</v>
      </c>
      <c r="L230" s="590">
        <f>L229+L218</f>
        <v>2182</v>
      </c>
      <c r="M230" s="591"/>
      <c r="N230" s="641" t="s">
        <v>22</v>
      </c>
      <c r="O230" s="589"/>
      <c r="P230" s="600">
        <f>Q230+R230</f>
        <v>1455</v>
      </c>
      <c r="Q230" s="590">
        <f>Q229+Q218</f>
        <v>582</v>
      </c>
      <c r="R230" s="655">
        <f>R229+R218</f>
        <v>873</v>
      </c>
      <c r="S230" s="588" t="s">
        <v>22</v>
      </c>
      <c r="T230" s="589"/>
      <c r="U230" s="600">
        <f>V230+W230</f>
        <v>407</v>
      </c>
      <c r="V230" s="590">
        <f>V229+V218</f>
        <v>161</v>
      </c>
      <c r="W230" s="592">
        <f>W229+W218</f>
        <v>246</v>
      </c>
      <c r="X230" s="641" t="s">
        <v>22</v>
      </c>
      <c r="Y230" s="589"/>
      <c r="Z230" s="600">
        <f>AA230+AB230</f>
        <v>0</v>
      </c>
      <c r="AA230" s="590">
        <f>AA229+AA218</f>
        <v>0</v>
      </c>
      <c r="AB230" s="655">
        <f>AB229+AB218</f>
        <v>0</v>
      </c>
      <c r="AC230" s="588" t="s">
        <v>22</v>
      </c>
      <c r="AD230" s="589"/>
      <c r="AE230" s="600">
        <f>AF230+AG230</f>
        <v>0</v>
      </c>
      <c r="AF230" s="590">
        <f>AF229+AF218</f>
        <v>0</v>
      </c>
      <c r="AG230" s="592">
        <f>AG229+AG218</f>
        <v>0</v>
      </c>
      <c r="AH230" s="641" t="s">
        <v>22</v>
      </c>
      <c r="AI230" s="589"/>
      <c r="AJ230" s="600">
        <f>AK230+AL230</f>
        <v>0</v>
      </c>
      <c r="AK230" s="590">
        <f>AK229+AK218</f>
        <v>0</v>
      </c>
      <c r="AL230" s="655">
        <f>AL229+AL218</f>
        <v>0</v>
      </c>
      <c r="AM230" s="588" t="s">
        <v>22</v>
      </c>
      <c r="AN230" s="589"/>
      <c r="AO230" s="600">
        <f>AP230+AQ230</f>
        <v>0</v>
      </c>
      <c r="AP230" s="590">
        <f>AP229+AP218</f>
        <v>0</v>
      </c>
      <c r="AQ230" s="592">
        <f>AQ229+AQ218</f>
        <v>0</v>
      </c>
      <c r="AR230" s="641" t="s">
        <v>22</v>
      </c>
      <c r="AS230" s="589"/>
      <c r="AT230" s="600">
        <f>AU230+AV230</f>
        <v>0</v>
      </c>
      <c r="AU230" s="590">
        <f>AU229+AU218</f>
        <v>0</v>
      </c>
      <c r="AV230" s="655">
        <f>AV229+AV218</f>
        <v>0</v>
      </c>
      <c r="AW230" s="588" t="s">
        <v>22</v>
      </c>
      <c r="AX230" s="589"/>
      <c r="AY230" s="600">
        <f>AZ230+BA230</f>
        <v>0</v>
      </c>
      <c r="AZ230" s="590">
        <f>AZ229+AZ218</f>
        <v>0</v>
      </c>
      <c r="BA230" s="592">
        <f>BA229+BA218</f>
        <v>0</v>
      </c>
      <c r="BB230" s="641" t="s">
        <v>22</v>
      </c>
      <c r="BC230" s="589"/>
      <c r="BD230" s="600">
        <f>BE230+BF230</f>
        <v>0</v>
      </c>
      <c r="BE230" s="590">
        <f>BE229+BE218</f>
        <v>0</v>
      </c>
      <c r="BF230" s="655">
        <f>BF229+BF218</f>
        <v>0</v>
      </c>
      <c r="BG230" s="588" t="s">
        <v>22</v>
      </c>
      <c r="BH230" s="589"/>
      <c r="BI230" s="600">
        <f>BJ230+BK230</f>
        <v>0</v>
      </c>
      <c r="BJ230" s="590">
        <f>BJ229+BJ218</f>
        <v>0</v>
      </c>
      <c r="BK230" s="592">
        <f>BK229+BK218</f>
        <v>0</v>
      </c>
      <c r="BL230" s="641" t="s">
        <v>22</v>
      </c>
      <c r="BM230" s="589"/>
      <c r="BN230" s="602">
        <f>BO230+BP230</f>
        <v>0</v>
      </c>
      <c r="BO230" s="590">
        <f>BO229+BO218</f>
        <v>0</v>
      </c>
      <c r="BP230" s="593">
        <f>BP229+BP218</f>
        <v>0</v>
      </c>
      <c r="BQ230" s="588" t="s">
        <v>22</v>
      </c>
      <c r="BR230" s="589"/>
      <c r="BS230" s="602">
        <f>BT230+BU230</f>
        <v>0</v>
      </c>
      <c r="BT230" s="590">
        <f>BT229+BT218</f>
        <v>0</v>
      </c>
      <c r="BU230" s="593">
        <f>BU229+BU218</f>
        <v>0</v>
      </c>
      <c r="BV230" s="588" t="s">
        <v>22</v>
      </c>
      <c r="BW230" s="589"/>
      <c r="BX230" s="602">
        <f>BY230+BZ230</f>
        <v>0</v>
      </c>
      <c r="BY230" s="590">
        <f>BY229+BY218</f>
        <v>0</v>
      </c>
      <c r="BZ230" s="593">
        <f>BZ229+BZ218</f>
        <v>0</v>
      </c>
      <c r="CA230" s="594">
        <f>BX230+BS230+BN230+BI230+BD230+AY230+AT230+AO230+AJ230+AE230+Z230+U230+P230+K230+F230</f>
        <v>4646</v>
      </c>
      <c r="CB230" s="595">
        <f>CB229+SUM(CC198:CC216)</f>
        <v>5</v>
      </c>
      <c r="CC230" s="596">
        <f>CC229+CC187+CC195</f>
        <v>1114</v>
      </c>
    </row>
    <row r="231" spans="1:81" ht="35.4" customHeight="1" thickBot="1">
      <c r="A231" s="723" t="s">
        <v>32</v>
      </c>
      <c r="B231" s="1308">
        <f>職員設定!B49</f>
        <v>6</v>
      </c>
      <c r="C231" s="1309"/>
      <c r="D231" s="683"/>
      <c r="E231" s="684" t="s">
        <v>4</v>
      </c>
      <c r="F231" s="684" t="s">
        <v>33</v>
      </c>
      <c r="G231" s="687" t="s">
        <v>51</v>
      </c>
      <c r="H231" s="724" t="s">
        <v>165</v>
      </c>
      <c r="I231" s="683"/>
      <c r="J231" s="684" t="s">
        <v>4</v>
      </c>
      <c r="K231" s="684" t="s">
        <v>33</v>
      </c>
      <c r="L231" s="687" t="s">
        <v>51</v>
      </c>
      <c r="M231" s="686" t="s">
        <v>165</v>
      </c>
      <c r="N231" s="725"/>
      <c r="O231" s="684" t="s">
        <v>4</v>
      </c>
      <c r="P231" s="684" t="s">
        <v>33</v>
      </c>
      <c r="Q231" s="687" t="s">
        <v>51</v>
      </c>
      <c r="R231" s="726" t="s">
        <v>225</v>
      </c>
      <c r="S231" s="683"/>
      <c r="T231" s="684" t="s">
        <v>4</v>
      </c>
      <c r="U231" s="684" t="s">
        <v>33</v>
      </c>
      <c r="V231" s="687" t="s">
        <v>51</v>
      </c>
      <c r="W231" s="727" t="s">
        <v>225</v>
      </c>
      <c r="X231" s="725"/>
      <c r="Y231" s="684" t="s">
        <v>4</v>
      </c>
      <c r="Z231" s="684" t="s">
        <v>33</v>
      </c>
      <c r="AA231" s="687" t="s">
        <v>51</v>
      </c>
      <c r="AB231" s="726" t="s">
        <v>225</v>
      </c>
      <c r="AC231" s="683"/>
      <c r="AD231" s="684" t="s">
        <v>4</v>
      </c>
      <c r="AE231" s="684" t="s">
        <v>33</v>
      </c>
      <c r="AF231" s="687" t="s">
        <v>51</v>
      </c>
      <c r="AG231" s="727" t="s">
        <v>225</v>
      </c>
      <c r="AH231" s="725"/>
      <c r="AI231" s="684" t="s">
        <v>4</v>
      </c>
      <c r="AJ231" s="684" t="s">
        <v>33</v>
      </c>
      <c r="AK231" s="687" t="s">
        <v>51</v>
      </c>
      <c r="AL231" s="726" t="s">
        <v>225</v>
      </c>
      <c r="AM231" s="683"/>
      <c r="AN231" s="684" t="s">
        <v>4</v>
      </c>
      <c r="AO231" s="684" t="s">
        <v>33</v>
      </c>
      <c r="AP231" s="687" t="s">
        <v>51</v>
      </c>
      <c r="AQ231" s="727" t="s">
        <v>225</v>
      </c>
      <c r="AR231" s="725"/>
      <c r="AS231" s="684" t="s">
        <v>4</v>
      </c>
      <c r="AT231" s="684" t="s">
        <v>33</v>
      </c>
      <c r="AU231" s="687" t="s">
        <v>51</v>
      </c>
      <c r="AV231" s="726" t="s">
        <v>225</v>
      </c>
      <c r="AW231" s="683"/>
      <c r="AX231" s="684" t="s">
        <v>4</v>
      </c>
      <c r="AY231" s="684" t="s">
        <v>33</v>
      </c>
      <c r="AZ231" s="687" t="s">
        <v>51</v>
      </c>
      <c r="BA231" s="727" t="s">
        <v>225</v>
      </c>
      <c r="BB231" s="725"/>
      <c r="BC231" s="684" t="s">
        <v>4</v>
      </c>
      <c r="BD231" s="684" t="s">
        <v>33</v>
      </c>
      <c r="BE231" s="687" t="s">
        <v>51</v>
      </c>
      <c r="BF231" s="726" t="s">
        <v>225</v>
      </c>
      <c r="BG231" s="683"/>
      <c r="BH231" s="684" t="s">
        <v>4</v>
      </c>
      <c r="BI231" s="684" t="s">
        <v>33</v>
      </c>
      <c r="BJ231" s="687" t="s">
        <v>51</v>
      </c>
      <c r="BK231" s="727" t="s">
        <v>225</v>
      </c>
      <c r="BL231" s="725"/>
      <c r="BM231" s="684" t="s">
        <v>4</v>
      </c>
      <c r="BN231" s="684" t="s">
        <v>33</v>
      </c>
      <c r="BO231" s="685" t="s">
        <v>51</v>
      </c>
      <c r="BP231" s="413" t="s">
        <v>225</v>
      </c>
      <c r="BQ231" s="683"/>
      <c r="BR231" s="684" t="s">
        <v>4</v>
      </c>
      <c r="BS231" s="684" t="s">
        <v>33</v>
      </c>
      <c r="BT231" s="685" t="s">
        <v>51</v>
      </c>
      <c r="BU231" s="413" t="s">
        <v>225</v>
      </c>
      <c r="BV231" s="683"/>
      <c r="BW231" s="684" t="s">
        <v>4</v>
      </c>
      <c r="BX231" s="684" t="s">
        <v>33</v>
      </c>
      <c r="BY231" s="685" t="s">
        <v>51</v>
      </c>
      <c r="BZ231" s="413" t="s">
        <v>225</v>
      </c>
      <c r="CA231" s="688" t="s">
        <v>0</v>
      </c>
      <c r="CB231" s="689" t="s">
        <v>157</v>
      </c>
      <c r="CC231" s="728" t="s">
        <v>225</v>
      </c>
    </row>
    <row r="232" spans="1:81" s="5" customFormat="1" ht="18" customHeight="1">
      <c r="A232" s="1180" t="str">
        <f>職員設定!C49</f>
        <v>PP</v>
      </c>
      <c r="B232" s="1296" t="s">
        <v>109</v>
      </c>
      <c r="C232" s="1140" t="s">
        <v>2</v>
      </c>
      <c r="D232" s="48" t="s">
        <v>110</v>
      </c>
      <c r="E232" s="597"/>
      <c r="F232" s="1214">
        <f>職員設定!$D$49</f>
        <v>1</v>
      </c>
      <c r="G232" s="974">
        <f>E235*F232-H232</f>
        <v>0</v>
      </c>
      <c r="H232" s="1271"/>
      <c r="I232" s="48" t="s">
        <v>110</v>
      </c>
      <c r="J232" s="597"/>
      <c r="K232" s="1214">
        <f>職員設定!$D$49</f>
        <v>1</v>
      </c>
      <c r="L232" s="974">
        <f>J235*K232-M232</f>
        <v>0</v>
      </c>
      <c r="M232" s="1096"/>
      <c r="N232" s="336" t="s">
        <v>110</v>
      </c>
      <c r="O232" s="597">
        <v>36</v>
      </c>
      <c r="P232" s="1214">
        <f>職員設定!$D$49</f>
        <v>1</v>
      </c>
      <c r="Q232" s="974">
        <f>O235*P232-R232</f>
        <v>6120</v>
      </c>
      <c r="R232" s="1203">
        <f>ROUND(O232*P232*職員設定!$AC$49,0)</f>
        <v>1080</v>
      </c>
      <c r="S232" s="48" t="s">
        <v>110</v>
      </c>
      <c r="T232" s="597">
        <v>57.75</v>
      </c>
      <c r="U232" s="1214">
        <f>職員設定!$D$49</f>
        <v>1</v>
      </c>
      <c r="V232" s="974">
        <f>T235*U232-W232</f>
        <v>9817</v>
      </c>
      <c r="W232" s="993">
        <f>ROUND(T232*U232*職員設定!$AC$49,0)</f>
        <v>1733</v>
      </c>
      <c r="X232" s="336" t="s">
        <v>110</v>
      </c>
      <c r="Y232" s="597">
        <v>67.25</v>
      </c>
      <c r="Z232" s="1214">
        <f>職員設定!$D$49</f>
        <v>1</v>
      </c>
      <c r="AA232" s="974">
        <f>Y235*Z232-AB232</f>
        <v>11432</v>
      </c>
      <c r="AB232" s="1203">
        <f>ROUND(Y232*Z232*職員設定!$AC$49,0)</f>
        <v>2018</v>
      </c>
      <c r="AC232" s="48" t="s">
        <v>110</v>
      </c>
      <c r="AD232" s="597"/>
      <c r="AE232" s="1214">
        <f>職員設定!$D$49</f>
        <v>1</v>
      </c>
      <c r="AF232" s="974">
        <f>AD235*AE232-AG232</f>
        <v>0</v>
      </c>
      <c r="AG232" s="993">
        <f>ROUND(AD232*AE232*職員設定!$AC$49,0)</f>
        <v>0</v>
      </c>
      <c r="AH232" s="336" t="s">
        <v>110</v>
      </c>
      <c r="AI232" s="597"/>
      <c r="AJ232" s="1214">
        <f>職員設定!$D$49</f>
        <v>1</v>
      </c>
      <c r="AK232" s="974">
        <f>AI235*AJ232-AL232</f>
        <v>0</v>
      </c>
      <c r="AL232" s="1203">
        <f>ROUND(AI232*AJ232*職員設定!$AC$49,0)</f>
        <v>0</v>
      </c>
      <c r="AM232" s="48" t="s">
        <v>110</v>
      </c>
      <c r="AN232" s="597"/>
      <c r="AO232" s="1214">
        <f>職員設定!$D$49</f>
        <v>1</v>
      </c>
      <c r="AP232" s="974">
        <f>AN235*AO232-AQ232</f>
        <v>0</v>
      </c>
      <c r="AQ232" s="993">
        <f>ROUND(AN232*AO232*職員設定!$AC$49,0)</f>
        <v>0</v>
      </c>
      <c r="AR232" s="336" t="s">
        <v>110</v>
      </c>
      <c r="AS232" s="597"/>
      <c r="AT232" s="1214">
        <f>職員設定!$D$49</f>
        <v>1</v>
      </c>
      <c r="AU232" s="974">
        <f>AS235*AT232-AV232</f>
        <v>0</v>
      </c>
      <c r="AV232" s="1203">
        <f>ROUND(AS232*AT232*職員設定!$AC$49,0)</f>
        <v>0</v>
      </c>
      <c r="AW232" s="48" t="s">
        <v>110</v>
      </c>
      <c r="AX232" s="597"/>
      <c r="AY232" s="1214">
        <f>職員設定!$D$49</f>
        <v>1</v>
      </c>
      <c r="AZ232" s="974">
        <f>AX235*AY232-BA232</f>
        <v>0</v>
      </c>
      <c r="BA232" s="993">
        <f>ROUND(AX232*AY232*職員設定!$AC$49,0)</f>
        <v>0</v>
      </c>
      <c r="BB232" s="336" t="s">
        <v>110</v>
      </c>
      <c r="BC232" s="597"/>
      <c r="BD232" s="1214">
        <f>職員設定!$D$49</f>
        <v>1</v>
      </c>
      <c r="BE232" s="974">
        <f>BC235*BD232-BF232</f>
        <v>0</v>
      </c>
      <c r="BF232" s="1203">
        <f>ROUND(BC232*BD232*職員設定!$AC$49,0)</f>
        <v>0</v>
      </c>
      <c r="BG232" s="48" t="s">
        <v>110</v>
      </c>
      <c r="BH232" s="597"/>
      <c r="BI232" s="1214">
        <f>職員設定!$D$49</f>
        <v>1</v>
      </c>
      <c r="BJ232" s="974">
        <f>BH235*BI232-BK232</f>
        <v>0</v>
      </c>
      <c r="BK232" s="993">
        <f>ROUND(BH232*BI232*職員設定!$AC$49,0)</f>
        <v>0</v>
      </c>
      <c r="BL232" s="339"/>
      <c r="BM232" s="598"/>
      <c r="BN232" s="1214">
        <f>職員設定!$D$49</f>
        <v>1</v>
      </c>
      <c r="BO232" s="984"/>
      <c r="BP232" s="1259"/>
      <c r="BQ232" s="79"/>
      <c r="BR232" s="598"/>
      <c r="BS232" s="1214">
        <f>職員設定!$D$49</f>
        <v>1</v>
      </c>
      <c r="BT232" s="984"/>
      <c r="BU232" s="1259"/>
      <c r="BV232" s="79"/>
      <c r="BW232" s="598"/>
      <c r="BX232" s="1214">
        <f>職員設定!$D$49</f>
        <v>1</v>
      </c>
      <c r="BY232" s="984"/>
      <c r="BZ232" s="1259"/>
      <c r="CA232" s="1086">
        <f>BJ232+BK232+BE232+BF232+AZ232+BA232+AU232+AV232+AP232+AQ232+AL232+AK232+AG232+AF232+AB232+AA232+W232+V232+R232+Q232+L232+G232</f>
        <v>32200</v>
      </c>
      <c r="CB232" s="1087">
        <f>M232+H232</f>
        <v>0</v>
      </c>
      <c r="CC232" s="1243">
        <f>BK232+BF232+BA232+AV232+AQ232+AL232+AG232+AB232+W232+R232</f>
        <v>4831</v>
      </c>
    </row>
    <row r="233" spans="1:81" s="5" customFormat="1" ht="18" customHeight="1">
      <c r="A233" s="1180"/>
      <c r="B233" s="1296"/>
      <c r="C233" s="1140"/>
      <c r="D233" s="48" t="s">
        <v>38</v>
      </c>
      <c r="E233" s="33"/>
      <c r="F233" s="1214"/>
      <c r="G233" s="974"/>
      <c r="H233" s="1272"/>
      <c r="I233" s="48" t="s">
        <v>38</v>
      </c>
      <c r="J233" s="33"/>
      <c r="K233" s="1214"/>
      <c r="L233" s="974"/>
      <c r="M233" s="1103"/>
      <c r="N233" s="336" t="s">
        <v>38</v>
      </c>
      <c r="O233" s="33">
        <v>39600</v>
      </c>
      <c r="P233" s="1214"/>
      <c r="Q233" s="974"/>
      <c r="R233" s="1204"/>
      <c r="S233" s="48" t="s">
        <v>38</v>
      </c>
      <c r="T233" s="33">
        <v>63525</v>
      </c>
      <c r="U233" s="1214"/>
      <c r="V233" s="974"/>
      <c r="W233" s="971"/>
      <c r="X233" s="336" t="s">
        <v>38</v>
      </c>
      <c r="Y233" s="33">
        <v>73975</v>
      </c>
      <c r="Z233" s="1214"/>
      <c r="AA233" s="974"/>
      <c r="AB233" s="1204"/>
      <c r="AC233" s="48" t="s">
        <v>38</v>
      </c>
      <c r="AD233" s="33"/>
      <c r="AE233" s="1214"/>
      <c r="AF233" s="974"/>
      <c r="AG233" s="971"/>
      <c r="AH233" s="336" t="s">
        <v>38</v>
      </c>
      <c r="AI233" s="33"/>
      <c r="AJ233" s="1214"/>
      <c r="AK233" s="974"/>
      <c r="AL233" s="1204"/>
      <c r="AM233" s="48" t="s">
        <v>38</v>
      </c>
      <c r="AN233" s="33"/>
      <c r="AO233" s="1214"/>
      <c r="AP233" s="974"/>
      <c r="AQ233" s="971"/>
      <c r="AR233" s="336" t="s">
        <v>38</v>
      </c>
      <c r="AS233" s="33"/>
      <c r="AT233" s="1214"/>
      <c r="AU233" s="974"/>
      <c r="AV233" s="1204"/>
      <c r="AW233" s="48" t="s">
        <v>38</v>
      </c>
      <c r="AX233" s="33"/>
      <c r="AY233" s="1214"/>
      <c r="AZ233" s="974"/>
      <c r="BA233" s="971"/>
      <c r="BB233" s="336" t="s">
        <v>38</v>
      </c>
      <c r="BC233" s="33"/>
      <c r="BD233" s="1214"/>
      <c r="BE233" s="974"/>
      <c r="BF233" s="1204"/>
      <c r="BG233" s="48" t="s">
        <v>38</v>
      </c>
      <c r="BH233" s="33"/>
      <c r="BI233" s="1214"/>
      <c r="BJ233" s="974"/>
      <c r="BK233" s="971"/>
      <c r="BL233" s="658"/>
      <c r="BM233" s="80"/>
      <c r="BN233" s="1214"/>
      <c r="BO233" s="984"/>
      <c r="BP233" s="954"/>
      <c r="BQ233" s="301"/>
      <c r="BR233" s="80"/>
      <c r="BS233" s="1214"/>
      <c r="BT233" s="984"/>
      <c r="BU233" s="954"/>
      <c r="BV233" s="301"/>
      <c r="BW233" s="80"/>
      <c r="BX233" s="1214"/>
      <c r="BY233" s="984"/>
      <c r="BZ233" s="954"/>
      <c r="CA233" s="1080"/>
      <c r="CB233" s="1022"/>
      <c r="CC233" s="1243"/>
    </row>
    <row r="234" spans="1:81" s="5" customFormat="1" ht="18.600000000000001" customHeight="1">
      <c r="A234" s="1180"/>
      <c r="B234" s="1296"/>
      <c r="C234" s="1140"/>
      <c r="D234" s="72" t="s">
        <v>112</v>
      </c>
      <c r="E234" s="28">
        <f>ROUND(E232*職員設定!$E$49,0)</f>
        <v>0</v>
      </c>
      <c r="F234" s="1214"/>
      <c r="G234" s="974"/>
      <c r="H234" s="1272"/>
      <c r="I234" s="72" t="s">
        <v>112</v>
      </c>
      <c r="J234" s="28">
        <f>ROUND(J232*職員設定!$E$49,0)</f>
        <v>0</v>
      </c>
      <c r="K234" s="1214"/>
      <c r="L234" s="974"/>
      <c r="M234" s="1103"/>
      <c r="N234" s="624" t="s">
        <v>112</v>
      </c>
      <c r="O234" s="28">
        <f>ROUND(O232*職員設定!$E$49,0)</f>
        <v>32400</v>
      </c>
      <c r="P234" s="1214"/>
      <c r="Q234" s="974"/>
      <c r="R234" s="1204"/>
      <c r="S234" s="72" t="s">
        <v>112</v>
      </c>
      <c r="T234" s="28">
        <f>ROUND(T232*職員設定!$E$49,0)</f>
        <v>51975</v>
      </c>
      <c r="U234" s="1214"/>
      <c r="V234" s="974"/>
      <c r="W234" s="971"/>
      <c r="X234" s="624" t="s">
        <v>112</v>
      </c>
      <c r="Y234" s="28">
        <f>ROUND(Y232*職員設定!$E$49,0)</f>
        <v>60525</v>
      </c>
      <c r="Z234" s="1214"/>
      <c r="AA234" s="974"/>
      <c r="AB234" s="1204"/>
      <c r="AC234" s="72" t="s">
        <v>112</v>
      </c>
      <c r="AD234" s="28">
        <f>ROUND(AD232*職員設定!$E$49,0)</f>
        <v>0</v>
      </c>
      <c r="AE234" s="1214"/>
      <c r="AF234" s="974"/>
      <c r="AG234" s="971"/>
      <c r="AH234" s="624" t="s">
        <v>112</v>
      </c>
      <c r="AI234" s="28">
        <f>ROUND(AI232*職員設定!$E$49,0)</f>
        <v>0</v>
      </c>
      <c r="AJ234" s="1214"/>
      <c r="AK234" s="974"/>
      <c r="AL234" s="1204"/>
      <c r="AM234" s="72" t="s">
        <v>112</v>
      </c>
      <c r="AN234" s="28">
        <f>ROUND(AN232*職員設定!$E$49,0)</f>
        <v>0</v>
      </c>
      <c r="AO234" s="1214"/>
      <c r="AP234" s="974"/>
      <c r="AQ234" s="971"/>
      <c r="AR234" s="624" t="s">
        <v>112</v>
      </c>
      <c r="AS234" s="28">
        <f>ROUND(AS232*職員設定!$E$49,0)</f>
        <v>0</v>
      </c>
      <c r="AT234" s="1214"/>
      <c r="AU234" s="974"/>
      <c r="AV234" s="1204"/>
      <c r="AW234" s="72" t="s">
        <v>112</v>
      </c>
      <c r="AX234" s="28">
        <f>ROUND(AX232*職員設定!$E$49,0)</f>
        <v>0</v>
      </c>
      <c r="AY234" s="1214"/>
      <c r="AZ234" s="974"/>
      <c r="BA234" s="971"/>
      <c r="BB234" s="624" t="s">
        <v>112</v>
      </c>
      <c r="BC234" s="28">
        <f>ROUND(BC232*職員設定!$E$49,0)</f>
        <v>0</v>
      </c>
      <c r="BD234" s="1214"/>
      <c r="BE234" s="974"/>
      <c r="BF234" s="1204"/>
      <c r="BG234" s="72" t="s">
        <v>112</v>
      </c>
      <c r="BH234" s="28">
        <f>ROUND(BH232*職員設定!$E$49,0)</f>
        <v>0</v>
      </c>
      <c r="BI234" s="1214"/>
      <c r="BJ234" s="974"/>
      <c r="BK234" s="971"/>
      <c r="BL234" s="626"/>
      <c r="BM234" s="28"/>
      <c r="BN234" s="1214"/>
      <c r="BO234" s="984"/>
      <c r="BP234" s="954"/>
      <c r="BQ234" s="45"/>
      <c r="BR234" s="28"/>
      <c r="BS234" s="1214"/>
      <c r="BT234" s="984"/>
      <c r="BU234" s="954"/>
      <c r="BV234" s="45"/>
      <c r="BW234" s="28"/>
      <c r="BX234" s="1214"/>
      <c r="BY234" s="984"/>
      <c r="BZ234" s="954"/>
      <c r="CA234" s="1080"/>
      <c r="CB234" s="1022"/>
      <c r="CC234" s="1243"/>
    </row>
    <row r="235" spans="1:81" ht="18" customHeight="1" thickBot="1">
      <c r="A235" s="1180"/>
      <c r="B235" s="1296"/>
      <c r="C235" s="1141"/>
      <c r="D235" s="50" t="s">
        <v>113</v>
      </c>
      <c r="E235" s="18">
        <f>E233-E234</f>
        <v>0</v>
      </c>
      <c r="F235" s="1214"/>
      <c r="G235" s="975"/>
      <c r="H235" s="1273"/>
      <c r="I235" s="50" t="s">
        <v>113</v>
      </c>
      <c r="J235" s="18">
        <f>J233-J234</f>
        <v>0</v>
      </c>
      <c r="K235" s="1214"/>
      <c r="L235" s="975"/>
      <c r="M235" s="1104"/>
      <c r="N235" s="625" t="s">
        <v>113</v>
      </c>
      <c r="O235" s="18">
        <f>O233-O234</f>
        <v>7200</v>
      </c>
      <c r="P235" s="1214"/>
      <c r="Q235" s="975"/>
      <c r="R235" s="1205"/>
      <c r="S235" s="50" t="s">
        <v>113</v>
      </c>
      <c r="T235" s="18">
        <f>T233-T234</f>
        <v>11550</v>
      </c>
      <c r="U235" s="1214"/>
      <c r="V235" s="975"/>
      <c r="W235" s="972"/>
      <c r="X235" s="625" t="s">
        <v>113</v>
      </c>
      <c r="Y235" s="18">
        <f>Y233-Y234</f>
        <v>13450</v>
      </c>
      <c r="Z235" s="1214"/>
      <c r="AA235" s="975"/>
      <c r="AB235" s="1205"/>
      <c r="AC235" s="50" t="s">
        <v>113</v>
      </c>
      <c r="AD235" s="18">
        <f>AD233-AD234</f>
        <v>0</v>
      </c>
      <c r="AE235" s="1214"/>
      <c r="AF235" s="975"/>
      <c r="AG235" s="972"/>
      <c r="AH235" s="625" t="s">
        <v>113</v>
      </c>
      <c r="AI235" s="18">
        <f>AI233-AI234</f>
        <v>0</v>
      </c>
      <c r="AJ235" s="1214"/>
      <c r="AK235" s="975"/>
      <c r="AL235" s="1205"/>
      <c r="AM235" s="50" t="s">
        <v>113</v>
      </c>
      <c r="AN235" s="18">
        <f>AN233-AN234</f>
        <v>0</v>
      </c>
      <c r="AO235" s="1214"/>
      <c r="AP235" s="975"/>
      <c r="AQ235" s="972"/>
      <c r="AR235" s="625" t="s">
        <v>113</v>
      </c>
      <c r="AS235" s="18">
        <f>AS233-AS234</f>
        <v>0</v>
      </c>
      <c r="AT235" s="1214"/>
      <c r="AU235" s="975"/>
      <c r="AV235" s="1205"/>
      <c r="AW235" s="50" t="s">
        <v>113</v>
      </c>
      <c r="AX235" s="18">
        <f>AX233-AX234</f>
        <v>0</v>
      </c>
      <c r="AY235" s="1214"/>
      <c r="AZ235" s="975"/>
      <c r="BA235" s="972"/>
      <c r="BB235" s="625" t="s">
        <v>113</v>
      </c>
      <c r="BC235" s="18">
        <f>BC233-BC234</f>
        <v>0</v>
      </c>
      <c r="BD235" s="1214"/>
      <c r="BE235" s="975"/>
      <c r="BF235" s="1205"/>
      <c r="BG235" s="50" t="s">
        <v>113</v>
      </c>
      <c r="BH235" s="18">
        <f>BH233-BH234</f>
        <v>0</v>
      </c>
      <c r="BI235" s="1214"/>
      <c r="BJ235" s="975"/>
      <c r="BK235" s="972"/>
      <c r="BL235" s="659"/>
      <c r="BM235" s="78"/>
      <c r="BN235" s="1214"/>
      <c r="BO235" s="985"/>
      <c r="BP235" s="955"/>
      <c r="BQ235" s="81"/>
      <c r="BR235" s="78"/>
      <c r="BS235" s="1214"/>
      <c r="BT235" s="985"/>
      <c r="BU235" s="955"/>
      <c r="BV235" s="81"/>
      <c r="BW235" s="78"/>
      <c r="BX235" s="1214"/>
      <c r="BY235" s="985"/>
      <c r="BZ235" s="955"/>
      <c r="CA235" s="1081"/>
      <c r="CB235" s="1023"/>
      <c r="CC235" s="1244"/>
    </row>
    <row r="236" spans="1:81" ht="18" customHeight="1">
      <c r="A236" s="1180"/>
      <c r="B236" s="1296"/>
      <c r="C236" s="1293" t="str">
        <f>"時間当たりの手当("&amp;職員設定!$F$43&amp;"等)"</f>
        <v>時間当たりの手当(資格手当等)</v>
      </c>
      <c r="D236" s="75" t="s">
        <v>110</v>
      </c>
      <c r="E236" s="172">
        <f>E232</f>
        <v>0</v>
      </c>
      <c r="F236" s="1214"/>
      <c r="G236" s="973">
        <f>E239*F232-H236</f>
        <v>0</v>
      </c>
      <c r="H236" s="1275"/>
      <c r="I236" s="75" t="s">
        <v>110</v>
      </c>
      <c r="J236" s="172">
        <f>J232</f>
        <v>0</v>
      </c>
      <c r="K236" s="1214"/>
      <c r="L236" s="973">
        <f>J239*K232-M236</f>
        <v>0</v>
      </c>
      <c r="M236" s="1095"/>
      <c r="N236" s="338" t="s">
        <v>110</v>
      </c>
      <c r="O236" s="172">
        <f>O232</f>
        <v>36</v>
      </c>
      <c r="P236" s="1214"/>
      <c r="Q236" s="973">
        <f>O239*P232</f>
        <v>0</v>
      </c>
      <c r="R236" s="983"/>
      <c r="S236" s="75" t="s">
        <v>110</v>
      </c>
      <c r="T236" s="172">
        <f>T232</f>
        <v>57.75</v>
      </c>
      <c r="U236" s="1214"/>
      <c r="V236" s="973">
        <f>T239*U232</f>
        <v>0</v>
      </c>
      <c r="W236" s="960"/>
      <c r="X236" s="338" t="s">
        <v>110</v>
      </c>
      <c r="Y236" s="172">
        <f>Y232</f>
        <v>67.25</v>
      </c>
      <c r="Z236" s="1214"/>
      <c r="AA236" s="973">
        <f>Y239*Z232</f>
        <v>0</v>
      </c>
      <c r="AB236" s="983"/>
      <c r="AC236" s="75" t="s">
        <v>110</v>
      </c>
      <c r="AD236" s="172">
        <f>AD232</f>
        <v>0</v>
      </c>
      <c r="AE236" s="1214"/>
      <c r="AF236" s="973">
        <f>AD239*AE232</f>
        <v>0</v>
      </c>
      <c r="AG236" s="960"/>
      <c r="AH236" s="338" t="s">
        <v>110</v>
      </c>
      <c r="AI236" s="172">
        <f>AI232</f>
        <v>0</v>
      </c>
      <c r="AJ236" s="1214"/>
      <c r="AK236" s="973">
        <f>AI239*AJ232</f>
        <v>0</v>
      </c>
      <c r="AL236" s="983"/>
      <c r="AM236" s="75" t="s">
        <v>110</v>
      </c>
      <c r="AN236" s="172">
        <f>AN232</f>
        <v>0</v>
      </c>
      <c r="AO236" s="1214"/>
      <c r="AP236" s="973">
        <f>AN239*AO232</f>
        <v>0</v>
      </c>
      <c r="AQ236" s="960"/>
      <c r="AR236" s="338" t="s">
        <v>110</v>
      </c>
      <c r="AS236" s="172">
        <f>AS232</f>
        <v>0</v>
      </c>
      <c r="AT236" s="1214"/>
      <c r="AU236" s="973">
        <f>AS239*AT232</f>
        <v>0</v>
      </c>
      <c r="AV236" s="983"/>
      <c r="AW236" s="75" t="s">
        <v>110</v>
      </c>
      <c r="AX236" s="172">
        <f>AX232</f>
        <v>0</v>
      </c>
      <c r="AY236" s="1214"/>
      <c r="AZ236" s="973">
        <f>AX239*AY232</f>
        <v>0</v>
      </c>
      <c r="BA236" s="960"/>
      <c r="BB236" s="338" t="s">
        <v>110</v>
      </c>
      <c r="BC236" s="172">
        <f>BC232</f>
        <v>0</v>
      </c>
      <c r="BD236" s="1214"/>
      <c r="BE236" s="973">
        <f>BC239*BD232</f>
        <v>0</v>
      </c>
      <c r="BF236" s="983"/>
      <c r="BG236" s="75" t="s">
        <v>110</v>
      </c>
      <c r="BH236" s="172">
        <f>BH232</f>
        <v>0</v>
      </c>
      <c r="BI236" s="1214"/>
      <c r="BJ236" s="973">
        <f>BH239*BI232</f>
        <v>0</v>
      </c>
      <c r="BK236" s="960"/>
      <c r="BL236" s="338"/>
      <c r="BM236" s="76"/>
      <c r="BN236" s="1214"/>
      <c r="BO236" s="983"/>
      <c r="BP236" s="960"/>
      <c r="BQ236" s="75"/>
      <c r="BR236" s="76"/>
      <c r="BS236" s="1214"/>
      <c r="BT236" s="983"/>
      <c r="BU236" s="960"/>
      <c r="BV236" s="75"/>
      <c r="BW236" s="76"/>
      <c r="BX236" s="1214"/>
      <c r="BY236" s="983"/>
      <c r="BZ236" s="960"/>
      <c r="CA236" s="1003">
        <f>BJ236+BE236+AZ236+AU236+AP236+AK236+AF236+AA236+V236+Q236+L236+G236</f>
        <v>0</v>
      </c>
      <c r="CB236" s="1019">
        <f>M236+H236</f>
        <v>0</v>
      </c>
      <c r="CC236" s="1245"/>
    </row>
    <row r="237" spans="1:81" ht="18" customHeight="1">
      <c r="A237" s="1180"/>
      <c r="B237" s="1296"/>
      <c r="C237" s="1294"/>
      <c r="D237" s="48" t="s">
        <v>38</v>
      </c>
      <c r="E237" s="33"/>
      <c r="F237" s="1214"/>
      <c r="G237" s="1066"/>
      <c r="H237" s="1272"/>
      <c r="I237" s="48" t="s">
        <v>38</v>
      </c>
      <c r="J237" s="33"/>
      <c r="K237" s="1214"/>
      <c r="L237" s="1066"/>
      <c r="M237" s="1103"/>
      <c r="N237" s="336" t="s">
        <v>38</v>
      </c>
      <c r="O237" s="33"/>
      <c r="P237" s="1214"/>
      <c r="Q237" s="1066"/>
      <c r="R237" s="1206"/>
      <c r="S237" s="48" t="s">
        <v>38</v>
      </c>
      <c r="T237" s="33"/>
      <c r="U237" s="1214"/>
      <c r="V237" s="1066"/>
      <c r="W237" s="954"/>
      <c r="X237" s="336" t="s">
        <v>38</v>
      </c>
      <c r="Y237" s="33"/>
      <c r="Z237" s="1214"/>
      <c r="AA237" s="1066"/>
      <c r="AB237" s="1206"/>
      <c r="AC237" s="48" t="s">
        <v>38</v>
      </c>
      <c r="AD237" s="33"/>
      <c r="AE237" s="1214"/>
      <c r="AF237" s="1066"/>
      <c r="AG237" s="954"/>
      <c r="AH237" s="336" t="s">
        <v>38</v>
      </c>
      <c r="AI237" s="33"/>
      <c r="AJ237" s="1214"/>
      <c r="AK237" s="1066"/>
      <c r="AL237" s="1206"/>
      <c r="AM237" s="48" t="s">
        <v>38</v>
      </c>
      <c r="AN237" s="33"/>
      <c r="AO237" s="1214"/>
      <c r="AP237" s="1066"/>
      <c r="AQ237" s="954"/>
      <c r="AR237" s="336" t="s">
        <v>38</v>
      </c>
      <c r="AS237" s="33"/>
      <c r="AT237" s="1214"/>
      <c r="AU237" s="1066"/>
      <c r="AV237" s="1206"/>
      <c r="AW237" s="48" t="s">
        <v>38</v>
      </c>
      <c r="AX237" s="33"/>
      <c r="AY237" s="1214"/>
      <c r="AZ237" s="1066"/>
      <c r="BA237" s="954"/>
      <c r="BB237" s="336" t="s">
        <v>38</v>
      </c>
      <c r="BC237" s="33"/>
      <c r="BD237" s="1214"/>
      <c r="BE237" s="1066"/>
      <c r="BF237" s="1206"/>
      <c r="BG237" s="48" t="s">
        <v>38</v>
      </c>
      <c r="BH237" s="33"/>
      <c r="BI237" s="1214"/>
      <c r="BJ237" s="1066"/>
      <c r="BK237" s="954"/>
      <c r="BL237" s="339"/>
      <c r="BM237" s="80"/>
      <c r="BN237" s="1214"/>
      <c r="BO237" s="977"/>
      <c r="BP237" s="954"/>
      <c r="BQ237" s="79"/>
      <c r="BR237" s="80"/>
      <c r="BS237" s="1214"/>
      <c r="BT237" s="977"/>
      <c r="BU237" s="954"/>
      <c r="BV237" s="79"/>
      <c r="BW237" s="80"/>
      <c r="BX237" s="1214"/>
      <c r="BY237" s="977"/>
      <c r="BZ237" s="954"/>
      <c r="CA237" s="1080"/>
      <c r="CB237" s="1022"/>
      <c r="CC237" s="1246"/>
    </row>
    <row r="238" spans="1:81" ht="18" customHeight="1">
      <c r="A238" s="1180"/>
      <c r="B238" s="1296"/>
      <c r="C238" s="1294"/>
      <c r="D238" s="72" t="s">
        <v>44</v>
      </c>
      <c r="E238" s="28">
        <f>ROUND(E232*(職員設定!$F$49+職員設定!$G$49+職員設定!$H$49+職員設定!$I$49),0)</f>
        <v>0</v>
      </c>
      <c r="F238" s="1214"/>
      <c r="G238" s="1066"/>
      <c r="H238" s="1272"/>
      <c r="I238" s="72" t="s">
        <v>44</v>
      </c>
      <c r="J238" s="28">
        <f>ROUND(J232*(職員設定!$F$49+職員設定!$G$49+職員設定!$H$49+職員設定!$I$49),0)</f>
        <v>0</v>
      </c>
      <c r="K238" s="1214"/>
      <c r="L238" s="1066"/>
      <c r="M238" s="1103"/>
      <c r="N238" s="624" t="s">
        <v>44</v>
      </c>
      <c r="O238" s="28">
        <f>ROUND(O232*(職員設定!$F$49+職員設定!$G$49+職員設定!$H$49+職員設定!$I$49),0)</f>
        <v>0</v>
      </c>
      <c r="P238" s="1214"/>
      <c r="Q238" s="1066"/>
      <c r="R238" s="1206"/>
      <c r="S238" s="72" t="s">
        <v>44</v>
      </c>
      <c r="T238" s="28">
        <f>ROUND(T232*(職員設定!$F$49+職員設定!$G$49+職員設定!$H$49+職員設定!$I$49),0)</f>
        <v>0</v>
      </c>
      <c r="U238" s="1214"/>
      <c r="V238" s="1066"/>
      <c r="W238" s="954"/>
      <c r="X238" s="624" t="s">
        <v>44</v>
      </c>
      <c r="Y238" s="28">
        <f>ROUND(Y232*(職員設定!$F$49+職員設定!$G$49+職員設定!$H$49+職員設定!$I$49),0)</f>
        <v>0</v>
      </c>
      <c r="Z238" s="1214"/>
      <c r="AA238" s="1066"/>
      <c r="AB238" s="1206"/>
      <c r="AC238" s="72" t="s">
        <v>44</v>
      </c>
      <c r="AD238" s="28">
        <f>ROUND(AD232*(職員設定!$F$49+職員設定!$G$49+職員設定!$H$49+職員設定!$I$49),0)</f>
        <v>0</v>
      </c>
      <c r="AE238" s="1214"/>
      <c r="AF238" s="1066"/>
      <c r="AG238" s="954"/>
      <c r="AH238" s="624" t="s">
        <v>44</v>
      </c>
      <c r="AI238" s="28">
        <f>ROUND(AI232*(職員設定!$F$49+職員設定!$G$49+職員設定!$H$49+職員設定!$I$49),0)</f>
        <v>0</v>
      </c>
      <c r="AJ238" s="1214"/>
      <c r="AK238" s="1066"/>
      <c r="AL238" s="1206"/>
      <c r="AM238" s="72" t="s">
        <v>44</v>
      </c>
      <c r="AN238" s="28">
        <f>ROUND(AN232*(職員設定!$F$49+職員設定!$G$49+職員設定!$H$49+職員設定!$I$49),0)</f>
        <v>0</v>
      </c>
      <c r="AO238" s="1214"/>
      <c r="AP238" s="1066"/>
      <c r="AQ238" s="954"/>
      <c r="AR238" s="624" t="s">
        <v>44</v>
      </c>
      <c r="AS238" s="28">
        <f>ROUND(AS232*(職員設定!$F$49+職員設定!$G$49+職員設定!$H$49+職員設定!$I$49),0)</f>
        <v>0</v>
      </c>
      <c r="AT238" s="1214"/>
      <c r="AU238" s="1066"/>
      <c r="AV238" s="1206"/>
      <c r="AW238" s="72" t="s">
        <v>44</v>
      </c>
      <c r="AX238" s="28">
        <f>ROUND(AX232*(職員設定!$F$49+職員設定!$G$49+職員設定!$H$49+職員設定!$I$49),0)</f>
        <v>0</v>
      </c>
      <c r="AY238" s="1214"/>
      <c r="AZ238" s="1066"/>
      <c r="BA238" s="954"/>
      <c r="BB238" s="624" t="s">
        <v>44</v>
      </c>
      <c r="BC238" s="28">
        <f>ROUND(BC232*(職員設定!$F$49+職員設定!$G$49+職員設定!$H$49+職員設定!$I$49),0)</f>
        <v>0</v>
      </c>
      <c r="BD238" s="1214"/>
      <c r="BE238" s="1066"/>
      <c r="BF238" s="1206"/>
      <c r="BG238" s="72" t="s">
        <v>44</v>
      </c>
      <c r="BH238" s="28">
        <f>ROUND(BH232*(職員設定!$F$49+職員設定!$G$49+職員設定!$H$49+職員設定!$I$49),0)</f>
        <v>0</v>
      </c>
      <c r="BI238" s="1214"/>
      <c r="BJ238" s="1066"/>
      <c r="BK238" s="954"/>
      <c r="BL238" s="624"/>
      <c r="BM238" s="28"/>
      <c r="BN238" s="1214"/>
      <c r="BO238" s="977"/>
      <c r="BP238" s="954"/>
      <c r="BQ238" s="72"/>
      <c r="BR238" s="28"/>
      <c r="BS238" s="1214"/>
      <c r="BT238" s="977"/>
      <c r="BU238" s="954"/>
      <c r="BV238" s="72"/>
      <c r="BW238" s="28"/>
      <c r="BX238" s="1214"/>
      <c r="BY238" s="977"/>
      <c r="BZ238" s="954"/>
      <c r="CA238" s="1080"/>
      <c r="CB238" s="1022"/>
      <c r="CC238" s="1246"/>
    </row>
    <row r="239" spans="1:81" ht="18" customHeight="1" thickBot="1">
      <c r="A239" s="1180"/>
      <c r="B239" s="1296"/>
      <c r="C239" s="1295"/>
      <c r="D239" s="50" t="s">
        <v>88</v>
      </c>
      <c r="E239" s="18">
        <f>E237-E238</f>
        <v>0</v>
      </c>
      <c r="F239" s="1214"/>
      <c r="G239" s="1067"/>
      <c r="H239" s="1273"/>
      <c r="I239" s="50" t="s">
        <v>88</v>
      </c>
      <c r="J239" s="18">
        <f>J237-J238</f>
        <v>0</v>
      </c>
      <c r="K239" s="1214"/>
      <c r="L239" s="1067"/>
      <c r="M239" s="1104"/>
      <c r="N239" s="625" t="s">
        <v>88</v>
      </c>
      <c r="O239" s="18">
        <f>O237-O238</f>
        <v>0</v>
      </c>
      <c r="P239" s="1214"/>
      <c r="Q239" s="1067"/>
      <c r="R239" s="1207"/>
      <c r="S239" s="50" t="s">
        <v>88</v>
      </c>
      <c r="T239" s="18">
        <f>T237-T238</f>
        <v>0</v>
      </c>
      <c r="U239" s="1214"/>
      <c r="V239" s="1067"/>
      <c r="W239" s="955"/>
      <c r="X239" s="625" t="s">
        <v>88</v>
      </c>
      <c r="Y239" s="18">
        <f>Y237-Y238</f>
        <v>0</v>
      </c>
      <c r="Z239" s="1214"/>
      <c r="AA239" s="1067"/>
      <c r="AB239" s="1207"/>
      <c r="AC239" s="50" t="s">
        <v>88</v>
      </c>
      <c r="AD239" s="18">
        <f>AD237-AD238</f>
        <v>0</v>
      </c>
      <c r="AE239" s="1214"/>
      <c r="AF239" s="1067"/>
      <c r="AG239" s="955"/>
      <c r="AH239" s="625" t="s">
        <v>88</v>
      </c>
      <c r="AI239" s="18">
        <f>AI237-AI238</f>
        <v>0</v>
      </c>
      <c r="AJ239" s="1214"/>
      <c r="AK239" s="1067"/>
      <c r="AL239" s="1207"/>
      <c r="AM239" s="50" t="s">
        <v>88</v>
      </c>
      <c r="AN239" s="18">
        <f>AN237-AN238</f>
        <v>0</v>
      </c>
      <c r="AO239" s="1214"/>
      <c r="AP239" s="1067"/>
      <c r="AQ239" s="955"/>
      <c r="AR239" s="625" t="s">
        <v>88</v>
      </c>
      <c r="AS239" s="18">
        <f>AS237-AS238</f>
        <v>0</v>
      </c>
      <c r="AT239" s="1214"/>
      <c r="AU239" s="1067"/>
      <c r="AV239" s="1207"/>
      <c r="AW239" s="50" t="s">
        <v>88</v>
      </c>
      <c r="AX239" s="18">
        <f>AX237-AX238</f>
        <v>0</v>
      </c>
      <c r="AY239" s="1214"/>
      <c r="AZ239" s="1067"/>
      <c r="BA239" s="955"/>
      <c r="BB239" s="625" t="s">
        <v>88</v>
      </c>
      <c r="BC239" s="18">
        <f>BC237-BC238</f>
        <v>0</v>
      </c>
      <c r="BD239" s="1214"/>
      <c r="BE239" s="1067"/>
      <c r="BF239" s="1207"/>
      <c r="BG239" s="50" t="s">
        <v>88</v>
      </c>
      <c r="BH239" s="18">
        <f>BH237-BH238</f>
        <v>0</v>
      </c>
      <c r="BI239" s="1214"/>
      <c r="BJ239" s="1067"/>
      <c r="BK239" s="955"/>
      <c r="BL239" s="659"/>
      <c r="BM239" s="78"/>
      <c r="BN239" s="1214"/>
      <c r="BO239" s="978"/>
      <c r="BP239" s="955"/>
      <c r="BQ239" s="81"/>
      <c r="BR239" s="78"/>
      <c r="BS239" s="1214"/>
      <c r="BT239" s="978"/>
      <c r="BU239" s="955"/>
      <c r="BV239" s="81"/>
      <c r="BW239" s="78"/>
      <c r="BX239" s="1214"/>
      <c r="BY239" s="978"/>
      <c r="BZ239" s="955"/>
      <c r="CA239" s="1081"/>
      <c r="CB239" s="1023"/>
      <c r="CC239" s="1247"/>
    </row>
    <row r="240" spans="1:81" ht="18" customHeight="1">
      <c r="A240" s="1180"/>
      <c r="B240" s="1296"/>
      <c r="C240" s="1293" t="str">
        <f>"定額手当("&amp;職員設定!$J$43&amp;"等)"</f>
        <v>定額手当(等)</v>
      </c>
      <c r="D240" s="48" t="s">
        <v>38</v>
      </c>
      <c r="E240" s="33"/>
      <c r="F240" s="1214"/>
      <c r="G240" s="1215">
        <f>E242*F232-H240</f>
        <v>0</v>
      </c>
      <c r="H240" s="1274"/>
      <c r="I240" s="48" t="s">
        <v>38</v>
      </c>
      <c r="J240" s="33"/>
      <c r="K240" s="1214"/>
      <c r="L240" s="1215">
        <f>J242*K232-M240</f>
        <v>0</v>
      </c>
      <c r="M240" s="1307"/>
      <c r="N240" s="336" t="s">
        <v>38</v>
      </c>
      <c r="O240" s="33"/>
      <c r="P240" s="1214"/>
      <c r="Q240" s="1215">
        <f>O242*P232-R240</f>
        <v>0</v>
      </c>
      <c r="R240" s="1208">
        <f>ROUND(IF(O232="",0,$M$240),0)</f>
        <v>0</v>
      </c>
      <c r="S240" s="48" t="s">
        <v>38</v>
      </c>
      <c r="T240" s="33"/>
      <c r="U240" s="1214"/>
      <c r="V240" s="1215">
        <f>T242*U232-W240</f>
        <v>0</v>
      </c>
      <c r="W240" s="1201">
        <f>ROUND(IF(T232="",0,$M$240),0)</f>
        <v>0</v>
      </c>
      <c r="X240" s="336" t="s">
        <v>38</v>
      </c>
      <c r="Y240" s="33"/>
      <c r="Z240" s="1214"/>
      <c r="AA240" s="1215">
        <f>Y242*Z232-AB240</f>
        <v>0</v>
      </c>
      <c r="AB240" s="1208">
        <f>ROUND(IF(Y232="",0,$M$240),0)</f>
        <v>0</v>
      </c>
      <c r="AC240" s="48" t="s">
        <v>38</v>
      </c>
      <c r="AD240" s="33"/>
      <c r="AE240" s="1214"/>
      <c r="AF240" s="1215">
        <f>AD242*AE232-AG240</f>
        <v>0</v>
      </c>
      <c r="AG240" s="1201">
        <f>ROUND(IF(AD232="",0,$M$240),0)</f>
        <v>0</v>
      </c>
      <c r="AH240" s="336" t="s">
        <v>38</v>
      </c>
      <c r="AI240" s="33"/>
      <c r="AJ240" s="1214"/>
      <c r="AK240" s="1215">
        <f>AI242*AJ232-AL240</f>
        <v>0</v>
      </c>
      <c r="AL240" s="1208">
        <f>ROUND(IF(AI232="",0,$M$240),0)</f>
        <v>0</v>
      </c>
      <c r="AM240" s="48" t="s">
        <v>38</v>
      </c>
      <c r="AN240" s="33"/>
      <c r="AO240" s="1214"/>
      <c r="AP240" s="1215">
        <f>AN242*AO232-AQ240</f>
        <v>0</v>
      </c>
      <c r="AQ240" s="1201">
        <f>ROUND(IF(AN232="",0,$M$240),0)</f>
        <v>0</v>
      </c>
      <c r="AR240" s="336" t="s">
        <v>38</v>
      </c>
      <c r="AS240" s="33"/>
      <c r="AT240" s="1214"/>
      <c r="AU240" s="1215">
        <f>AS242*AT232-AV240</f>
        <v>0</v>
      </c>
      <c r="AV240" s="1208">
        <f>ROUND(IF(AS232="",0,$M$240),0)</f>
        <v>0</v>
      </c>
      <c r="AW240" s="48" t="s">
        <v>38</v>
      </c>
      <c r="AX240" s="33"/>
      <c r="AY240" s="1214"/>
      <c r="AZ240" s="1215">
        <f>AX242*AY232-BA240</f>
        <v>0</v>
      </c>
      <c r="BA240" s="1201">
        <f>ROUND(IF(AX232="",0,$M$240),0)</f>
        <v>0</v>
      </c>
      <c r="BB240" s="336" t="s">
        <v>38</v>
      </c>
      <c r="BC240" s="33"/>
      <c r="BD240" s="1214"/>
      <c r="BE240" s="1215">
        <f>BC242*BD232-BF240</f>
        <v>0</v>
      </c>
      <c r="BF240" s="1208">
        <f>ROUND(IF(BC232="",0,$M$240),0)</f>
        <v>0</v>
      </c>
      <c r="BG240" s="48" t="s">
        <v>38</v>
      </c>
      <c r="BH240" s="33"/>
      <c r="BI240" s="1214"/>
      <c r="BJ240" s="1215">
        <f>BH242*BI232-BK240</f>
        <v>0</v>
      </c>
      <c r="BK240" s="1201">
        <f>ROUND(IF(BH232="",0,$M$240),0)</f>
        <v>0</v>
      </c>
      <c r="BL240" s="660"/>
      <c r="BM240" s="181"/>
      <c r="BN240" s="1214"/>
      <c r="BO240" s="1254"/>
      <c r="BP240" s="1258"/>
      <c r="BQ240" s="180"/>
      <c r="BR240" s="181"/>
      <c r="BS240" s="1214"/>
      <c r="BT240" s="1254"/>
      <c r="BU240" s="1258"/>
      <c r="BV240" s="180"/>
      <c r="BW240" s="181"/>
      <c r="BX240" s="1214"/>
      <c r="BY240" s="1254"/>
      <c r="BZ240" s="1258"/>
      <c r="CA240" s="1279">
        <f>BJ240+BK240+BE240+BF240+AZ240+BA240+AU240+AV240+AP240+AQ240+AL240+AK240+AG240+AF240+AB240+AA240+W240+V240+R240+Q240+L240+G240</f>
        <v>0</v>
      </c>
      <c r="CB240" s="1233">
        <f>H240+M240</f>
        <v>0</v>
      </c>
      <c r="CC240" s="1248">
        <f>BK240+BF240+BA240+AV240+AQ240+AL240+AG240+AB240+W240+R240</f>
        <v>0</v>
      </c>
    </row>
    <row r="241" spans="1:81" ht="18" customHeight="1">
      <c r="A241" s="1180"/>
      <c r="B241" s="1296"/>
      <c r="C241" s="1294"/>
      <c r="D241" s="45" t="s">
        <v>71</v>
      </c>
      <c r="E241" s="150" t="str">
        <f>IF(E232&lt;&gt;"",職員設定!$J$49+職員設定!$K$49,"0")</f>
        <v>0</v>
      </c>
      <c r="F241" s="1214"/>
      <c r="G241" s="1216"/>
      <c r="H241" s="1272"/>
      <c r="I241" s="45" t="s">
        <v>71</v>
      </c>
      <c r="J241" s="150" t="str">
        <f>IF(J232&lt;&gt;"",職員設定!$J$49+職員設定!$K$49,"0")</f>
        <v>0</v>
      </c>
      <c r="K241" s="1214"/>
      <c r="L241" s="1216"/>
      <c r="M241" s="1103"/>
      <c r="N241" s="626" t="s">
        <v>71</v>
      </c>
      <c r="O241" s="150">
        <f>IF(O232&lt;&gt;"",職員設定!$J$49+職員設定!$K$49,"0")</f>
        <v>0</v>
      </c>
      <c r="P241" s="1214"/>
      <c r="Q241" s="1216"/>
      <c r="R241" s="1204"/>
      <c r="S241" s="45" t="s">
        <v>71</v>
      </c>
      <c r="T241" s="150">
        <f>IF(T232&lt;&gt;"",職員設定!$J$49+職員設定!$K$49,"0")</f>
        <v>0</v>
      </c>
      <c r="U241" s="1214"/>
      <c r="V241" s="1216"/>
      <c r="W241" s="971"/>
      <c r="X241" s="626" t="s">
        <v>71</v>
      </c>
      <c r="Y241" s="150">
        <f>IF(Y232&lt;&gt;"",職員設定!$J$49+職員設定!$K$49,"0")</f>
        <v>0</v>
      </c>
      <c r="Z241" s="1214"/>
      <c r="AA241" s="1216"/>
      <c r="AB241" s="1204"/>
      <c r="AC241" s="45" t="s">
        <v>71</v>
      </c>
      <c r="AD241" s="150" t="str">
        <f>IF(AD232&lt;&gt;"",職員設定!$J$49+職員設定!$K$49,"0")</f>
        <v>0</v>
      </c>
      <c r="AE241" s="1214"/>
      <c r="AF241" s="1216"/>
      <c r="AG241" s="971"/>
      <c r="AH241" s="626" t="s">
        <v>71</v>
      </c>
      <c r="AI241" s="150" t="str">
        <f>IF(AI232&lt;&gt;"",職員設定!$J$49+職員設定!$K$49,"0")</f>
        <v>0</v>
      </c>
      <c r="AJ241" s="1214"/>
      <c r="AK241" s="1216"/>
      <c r="AL241" s="1204"/>
      <c r="AM241" s="45" t="s">
        <v>71</v>
      </c>
      <c r="AN241" s="150" t="str">
        <f>IF(AN232&lt;&gt;"",職員設定!$J$49+職員設定!$K$49,"0")</f>
        <v>0</v>
      </c>
      <c r="AO241" s="1214"/>
      <c r="AP241" s="1216"/>
      <c r="AQ241" s="971"/>
      <c r="AR241" s="626" t="s">
        <v>71</v>
      </c>
      <c r="AS241" s="150" t="str">
        <f>IF(AS232&lt;&gt;"",職員設定!$J$49+職員設定!$K$49,"0")</f>
        <v>0</v>
      </c>
      <c r="AT241" s="1214"/>
      <c r="AU241" s="1216"/>
      <c r="AV241" s="1204"/>
      <c r="AW241" s="45" t="s">
        <v>71</v>
      </c>
      <c r="AX241" s="150" t="str">
        <f>IF(AX232&lt;&gt;"",職員設定!$J$49+職員設定!$K$49,"0")</f>
        <v>0</v>
      </c>
      <c r="AY241" s="1214"/>
      <c r="AZ241" s="1216"/>
      <c r="BA241" s="971"/>
      <c r="BB241" s="626" t="s">
        <v>71</v>
      </c>
      <c r="BC241" s="150" t="str">
        <f>IF(BC232&lt;&gt;"",職員設定!$J$49+職員設定!$K$49,"0")</f>
        <v>0</v>
      </c>
      <c r="BD241" s="1214"/>
      <c r="BE241" s="1216"/>
      <c r="BF241" s="1204"/>
      <c r="BG241" s="45" t="s">
        <v>71</v>
      </c>
      <c r="BH241" s="150" t="str">
        <f>IF(BH232&lt;&gt;"",職員設定!$J$49+職員設定!$K$49,"0")</f>
        <v>0</v>
      </c>
      <c r="BI241" s="1214"/>
      <c r="BJ241" s="1216"/>
      <c r="BK241" s="971"/>
      <c r="BL241" s="624"/>
      <c r="BM241" s="28"/>
      <c r="BN241" s="1214"/>
      <c r="BO241" s="1206"/>
      <c r="BP241" s="954"/>
      <c r="BQ241" s="72"/>
      <c r="BR241" s="28"/>
      <c r="BS241" s="1214"/>
      <c r="BT241" s="1206"/>
      <c r="BU241" s="954"/>
      <c r="BV241" s="72"/>
      <c r="BW241" s="28"/>
      <c r="BX241" s="1214"/>
      <c r="BY241" s="1206"/>
      <c r="BZ241" s="954"/>
      <c r="CA241" s="1280"/>
      <c r="CB241" s="1022"/>
      <c r="CC241" s="1243"/>
    </row>
    <row r="242" spans="1:81" ht="18" customHeight="1" thickBot="1">
      <c r="A242" s="1180"/>
      <c r="B242" s="1297"/>
      <c r="C242" s="1303"/>
      <c r="D242" s="46" t="s">
        <v>51</v>
      </c>
      <c r="E242" s="18">
        <f>E240-E241</f>
        <v>0</v>
      </c>
      <c r="F242" s="1214"/>
      <c r="G242" s="1217"/>
      <c r="H242" s="1273"/>
      <c r="I242" s="46" t="s">
        <v>51</v>
      </c>
      <c r="J242" s="18">
        <f>J240-J241</f>
        <v>0</v>
      </c>
      <c r="K242" s="1214"/>
      <c r="L242" s="1217"/>
      <c r="M242" s="1104"/>
      <c r="N242" s="627" t="s">
        <v>51</v>
      </c>
      <c r="O242" s="18">
        <f>O240-O241</f>
        <v>0</v>
      </c>
      <c r="P242" s="1214"/>
      <c r="Q242" s="1217"/>
      <c r="R242" s="1205"/>
      <c r="S242" s="46" t="s">
        <v>51</v>
      </c>
      <c r="T242" s="18">
        <f>T240-T241</f>
        <v>0</v>
      </c>
      <c r="U242" s="1214"/>
      <c r="V242" s="1217"/>
      <c r="W242" s="972"/>
      <c r="X242" s="627" t="s">
        <v>51</v>
      </c>
      <c r="Y242" s="18">
        <f>Y240-Y241</f>
        <v>0</v>
      </c>
      <c r="Z242" s="1214"/>
      <c r="AA242" s="1217"/>
      <c r="AB242" s="1205"/>
      <c r="AC242" s="46" t="s">
        <v>51</v>
      </c>
      <c r="AD242" s="18">
        <f>AD240-AD241</f>
        <v>0</v>
      </c>
      <c r="AE242" s="1214"/>
      <c r="AF242" s="1217"/>
      <c r="AG242" s="972"/>
      <c r="AH242" s="627" t="s">
        <v>51</v>
      </c>
      <c r="AI242" s="18">
        <f>AI240-AI241</f>
        <v>0</v>
      </c>
      <c r="AJ242" s="1214"/>
      <c r="AK242" s="1217"/>
      <c r="AL242" s="1205"/>
      <c r="AM242" s="46" t="s">
        <v>51</v>
      </c>
      <c r="AN242" s="18">
        <f>AN240-AN241</f>
        <v>0</v>
      </c>
      <c r="AO242" s="1214"/>
      <c r="AP242" s="1217"/>
      <c r="AQ242" s="972"/>
      <c r="AR242" s="627" t="s">
        <v>51</v>
      </c>
      <c r="AS242" s="18">
        <f>AS240-AS241</f>
        <v>0</v>
      </c>
      <c r="AT242" s="1214"/>
      <c r="AU242" s="1217"/>
      <c r="AV242" s="1205"/>
      <c r="AW242" s="46" t="s">
        <v>51</v>
      </c>
      <c r="AX242" s="18">
        <f>AX240-AX241</f>
        <v>0</v>
      </c>
      <c r="AY242" s="1214"/>
      <c r="AZ242" s="1217"/>
      <c r="BA242" s="972"/>
      <c r="BB242" s="627" t="s">
        <v>51</v>
      </c>
      <c r="BC242" s="18">
        <f>BC240-BC241</f>
        <v>0</v>
      </c>
      <c r="BD242" s="1214"/>
      <c r="BE242" s="1217"/>
      <c r="BF242" s="1205"/>
      <c r="BG242" s="46" t="s">
        <v>51</v>
      </c>
      <c r="BH242" s="18">
        <f>BH240-BH241</f>
        <v>0</v>
      </c>
      <c r="BI242" s="1214"/>
      <c r="BJ242" s="1217"/>
      <c r="BK242" s="972"/>
      <c r="BL242" s="659"/>
      <c r="BM242" s="78"/>
      <c r="BN242" s="1214"/>
      <c r="BO242" s="1207"/>
      <c r="BP242" s="955"/>
      <c r="BQ242" s="81"/>
      <c r="BR242" s="78"/>
      <c r="BS242" s="1214"/>
      <c r="BT242" s="1207"/>
      <c r="BU242" s="955"/>
      <c r="BV242" s="81"/>
      <c r="BW242" s="78"/>
      <c r="BX242" s="1214"/>
      <c r="BY242" s="1207"/>
      <c r="BZ242" s="955"/>
      <c r="CA242" s="1281"/>
      <c r="CB242" s="1023"/>
      <c r="CC242" s="1244"/>
    </row>
    <row r="243" spans="1:81" ht="18" customHeight="1">
      <c r="A243" s="1180"/>
      <c r="B243" s="1142" t="s">
        <v>108</v>
      </c>
      <c r="C243" s="1287" t="s">
        <v>226</v>
      </c>
      <c r="D243" s="48" t="s">
        <v>38</v>
      </c>
      <c r="E243" s="33"/>
      <c r="F243" s="1214"/>
      <c r="G243" s="1215">
        <f>E245*F232-H243</f>
        <v>0</v>
      </c>
      <c r="H243" s="1274"/>
      <c r="I243" s="48" t="s">
        <v>38</v>
      </c>
      <c r="J243" s="33"/>
      <c r="K243" s="1214"/>
      <c r="L243" s="1215">
        <f>J245*K232-M243</f>
        <v>0</v>
      </c>
      <c r="M243" s="1307"/>
      <c r="N243" s="336" t="s">
        <v>38</v>
      </c>
      <c r="O243" s="33"/>
      <c r="P243" s="1214"/>
      <c r="Q243" s="1066">
        <f>O245*P232-R243</f>
        <v>0</v>
      </c>
      <c r="R243" s="1209"/>
      <c r="S243" s="48" t="s">
        <v>38</v>
      </c>
      <c r="T243" s="33"/>
      <c r="U243" s="1214"/>
      <c r="V243" s="1066">
        <f>T245*U232-W243</f>
        <v>0</v>
      </c>
      <c r="W243" s="1202"/>
      <c r="X243" s="336" t="s">
        <v>38</v>
      </c>
      <c r="Y243" s="33"/>
      <c r="Z243" s="1214"/>
      <c r="AA243" s="1066">
        <f>Y245*Z232-AB243</f>
        <v>0</v>
      </c>
      <c r="AB243" s="1209"/>
      <c r="AC243" s="48" t="s">
        <v>38</v>
      </c>
      <c r="AD243" s="33"/>
      <c r="AE243" s="1214"/>
      <c r="AF243" s="1066">
        <f>AD245*AE232-AG243</f>
        <v>0</v>
      </c>
      <c r="AG243" s="1202"/>
      <c r="AH243" s="336" t="s">
        <v>38</v>
      </c>
      <c r="AI243" s="33"/>
      <c r="AJ243" s="1214"/>
      <c r="AK243" s="1066">
        <f>AI245*AJ232-AL243</f>
        <v>0</v>
      </c>
      <c r="AL243" s="1209"/>
      <c r="AM243" s="48" t="s">
        <v>38</v>
      </c>
      <c r="AN243" s="33"/>
      <c r="AO243" s="1214"/>
      <c r="AP243" s="1066">
        <f>AN245*AO232-AQ243</f>
        <v>0</v>
      </c>
      <c r="AQ243" s="1202"/>
      <c r="AR243" s="336" t="s">
        <v>38</v>
      </c>
      <c r="AS243" s="33"/>
      <c r="AT243" s="1214"/>
      <c r="AU243" s="1066">
        <f>AS245*AT232-AV243</f>
        <v>0</v>
      </c>
      <c r="AV243" s="1209"/>
      <c r="AW243" s="48" t="s">
        <v>38</v>
      </c>
      <c r="AX243" s="33"/>
      <c r="AY243" s="1214"/>
      <c r="AZ243" s="1066">
        <f>AX245*AY232-BA243</f>
        <v>0</v>
      </c>
      <c r="BA243" s="1202"/>
      <c r="BB243" s="336" t="s">
        <v>38</v>
      </c>
      <c r="BC243" s="33"/>
      <c r="BD243" s="1214"/>
      <c r="BE243" s="1066">
        <f>BC245*BD232-BF243</f>
        <v>0</v>
      </c>
      <c r="BF243" s="1209"/>
      <c r="BG243" s="48" t="s">
        <v>38</v>
      </c>
      <c r="BH243" s="33"/>
      <c r="BI243" s="1214"/>
      <c r="BJ243" s="1066">
        <f>BH245*BI232-BK243</f>
        <v>0</v>
      </c>
      <c r="BK243" s="1202"/>
      <c r="BL243" s="658"/>
      <c r="BM243" s="80"/>
      <c r="BN243" s="1214"/>
      <c r="BO243" s="1254"/>
      <c r="BP243" s="1258"/>
      <c r="BQ243" s="301"/>
      <c r="BR243" s="80"/>
      <c r="BS243" s="1214"/>
      <c r="BT243" s="1254"/>
      <c r="BU243" s="1258"/>
      <c r="BV243" s="301"/>
      <c r="BW243" s="80"/>
      <c r="BX243" s="1214"/>
      <c r="BY243" s="1254"/>
      <c r="BZ243" s="1258"/>
      <c r="CA243" s="1279">
        <f>BJ243+BK243+BE243+BF243+AZ243+BA243+AU243+AV243+AP243+AQ243+AL243+AK243+AG243+AF243+AB243+AA243+W243+V243+R243+Q243+L243+G243</f>
        <v>0</v>
      </c>
      <c r="CB243" s="1234">
        <f>H243+M243</f>
        <v>0</v>
      </c>
      <c r="CC243" s="1237">
        <f>BK243+BF243+BA243+AV243+AQ243+AL243+AG243+AB243+W243+R243</f>
        <v>0</v>
      </c>
    </row>
    <row r="244" spans="1:81" ht="18" customHeight="1">
      <c r="A244" s="1180"/>
      <c r="B244" s="1285"/>
      <c r="C244" s="1288"/>
      <c r="D244" s="154" t="s">
        <v>71</v>
      </c>
      <c r="E244" s="179"/>
      <c r="F244" s="1214"/>
      <c r="G244" s="1066"/>
      <c r="H244" s="1272"/>
      <c r="I244" s="154" t="s">
        <v>71</v>
      </c>
      <c r="J244" s="179"/>
      <c r="K244" s="1214"/>
      <c r="L244" s="1066"/>
      <c r="M244" s="1103"/>
      <c r="N244" s="628" t="s">
        <v>71</v>
      </c>
      <c r="O244" s="179"/>
      <c r="P244" s="1214"/>
      <c r="Q244" s="1066"/>
      <c r="R244" s="1210"/>
      <c r="S244" s="154" t="s">
        <v>71</v>
      </c>
      <c r="T244" s="179"/>
      <c r="U244" s="1214"/>
      <c r="V244" s="1066"/>
      <c r="W244" s="958"/>
      <c r="X244" s="628" t="s">
        <v>71</v>
      </c>
      <c r="Y244" s="179"/>
      <c r="Z244" s="1214"/>
      <c r="AA244" s="1066"/>
      <c r="AB244" s="1210"/>
      <c r="AC244" s="154" t="s">
        <v>71</v>
      </c>
      <c r="AD244" s="179"/>
      <c r="AE244" s="1214"/>
      <c r="AF244" s="1066"/>
      <c r="AG244" s="958"/>
      <c r="AH244" s="628" t="s">
        <v>71</v>
      </c>
      <c r="AI244" s="179"/>
      <c r="AJ244" s="1214"/>
      <c r="AK244" s="1066"/>
      <c r="AL244" s="1210"/>
      <c r="AM244" s="154" t="s">
        <v>71</v>
      </c>
      <c r="AN244" s="179"/>
      <c r="AO244" s="1214"/>
      <c r="AP244" s="1066"/>
      <c r="AQ244" s="958"/>
      <c r="AR244" s="628" t="s">
        <v>71</v>
      </c>
      <c r="AS244" s="179"/>
      <c r="AT244" s="1214"/>
      <c r="AU244" s="1066"/>
      <c r="AV244" s="1210"/>
      <c r="AW244" s="154" t="s">
        <v>71</v>
      </c>
      <c r="AX244" s="179"/>
      <c r="AY244" s="1214"/>
      <c r="AZ244" s="1066"/>
      <c r="BA244" s="958"/>
      <c r="BB244" s="628" t="s">
        <v>71</v>
      </c>
      <c r="BC244" s="179"/>
      <c r="BD244" s="1214"/>
      <c r="BE244" s="1066"/>
      <c r="BF244" s="1210"/>
      <c r="BG244" s="154" t="s">
        <v>71</v>
      </c>
      <c r="BH244" s="179"/>
      <c r="BI244" s="1214"/>
      <c r="BJ244" s="1066"/>
      <c r="BK244" s="958"/>
      <c r="BL244" s="626"/>
      <c r="BM244" s="28"/>
      <c r="BN244" s="1214"/>
      <c r="BO244" s="977"/>
      <c r="BP244" s="954"/>
      <c r="BQ244" s="45"/>
      <c r="BR244" s="28"/>
      <c r="BS244" s="1214"/>
      <c r="BT244" s="977"/>
      <c r="BU244" s="954"/>
      <c r="BV244" s="45"/>
      <c r="BW244" s="28"/>
      <c r="BX244" s="1214"/>
      <c r="BY244" s="977"/>
      <c r="BZ244" s="954"/>
      <c r="CA244" s="1280"/>
      <c r="CB244" s="1235"/>
      <c r="CC244" s="1249"/>
    </row>
    <row r="245" spans="1:81" ht="18" customHeight="1" thickBot="1">
      <c r="A245" s="1180"/>
      <c r="B245" s="1285"/>
      <c r="C245" s="1289"/>
      <c r="D245" s="46" t="s">
        <v>51</v>
      </c>
      <c r="E245" s="18">
        <f>E243-E244</f>
        <v>0</v>
      </c>
      <c r="F245" s="1214"/>
      <c r="G245" s="1067"/>
      <c r="H245" s="1273"/>
      <c r="I245" s="708" t="s">
        <v>51</v>
      </c>
      <c r="J245" s="18">
        <f>J243-J244</f>
        <v>0</v>
      </c>
      <c r="K245" s="1214"/>
      <c r="L245" s="1067"/>
      <c r="M245" s="1104"/>
      <c r="N245" s="627" t="s">
        <v>51</v>
      </c>
      <c r="O245" s="18">
        <f>O243-O244</f>
        <v>0</v>
      </c>
      <c r="P245" s="1214"/>
      <c r="Q245" s="1067"/>
      <c r="R245" s="1211"/>
      <c r="S245" s="46" t="s">
        <v>51</v>
      </c>
      <c r="T245" s="18">
        <f>T243-T244</f>
        <v>0</v>
      </c>
      <c r="U245" s="1214"/>
      <c r="V245" s="1067"/>
      <c r="W245" s="959"/>
      <c r="X245" s="627" t="s">
        <v>51</v>
      </c>
      <c r="Y245" s="18">
        <f>Y243-Y244</f>
        <v>0</v>
      </c>
      <c r="Z245" s="1214"/>
      <c r="AA245" s="1067"/>
      <c r="AB245" s="1211"/>
      <c r="AC245" s="46" t="s">
        <v>51</v>
      </c>
      <c r="AD245" s="18">
        <f>AD243-AD244</f>
        <v>0</v>
      </c>
      <c r="AE245" s="1214"/>
      <c r="AF245" s="1067"/>
      <c r="AG245" s="959"/>
      <c r="AH245" s="627" t="s">
        <v>51</v>
      </c>
      <c r="AI245" s="18">
        <f>AI243-AI244</f>
        <v>0</v>
      </c>
      <c r="AJ245" s="1214"/>
      <c r="AK245" s="1067"/>
      <c r="AL245" s="1211"/>
      <c r="AM245" s="46" t="s">
        <v>51</v>
      </c>
      <c r="AN245" s="18">
        <f>AN243-AN244</f>
        <v>0</v>
      </c>
      <c r="AO245" s="1214"/>
      <c r="AP245" s="1067"/>
      <c r="AQ245" s="959"/>
      <c r="AR245" s="627" t="s">
        <v>51</v>
      </c>
      <c r="AS245" s="18">
        <f>AS243-AS244</f>
        <v>0</v>
      </c>
      <c r="AT245" s="1214"/>
      <c r="AU245" s="1067"/>
      <c r="AV245" s="1211"/>
      <c r="AW245" s="46" t="s">
        <v>51</v>
      </c>
      <c r="AX245" s="18">
        <f>AX243-AX244</f>
        <v>0</v>
      </c>
      <c r="AY245" s="1214"/>
      <c r="AZ245" s="1067"/>
      <c r="BA245" s="959"/>
      <c r="BB245" s="627" t="s">
        <v>51</v>
      </c>
      <c r="BC245" s="18">
        <f>BC243-BC244</f>
        <v>0</v>
      </c>
      <c r="BD245" s="1214"/>
      <c r="BE245" s="1067"/>
      <c r="BF245" s="1211"/>
      <c r="BG245" s="46" t="s">
        <v>51</v>
      </c>
      <c r="BH245" s="18">
        <f>BH243-BH244</f>
        <v>0</v>
      </c>
      <c r="BI245" s="1214"/>
      <c r="BJ245" s="1067"/>
      <c r="BK245" s="959"/>
      <c r="BL245" s="659"/>
      <c r="BM245" s="78"/>
      <c r="BN245" s="1214"/>
      <c r="BO245" s="978"/>
      <c r="BP245" s="955"/>
      <c r="BQ245" s="81"/>
      <c r="BR245" s="78"/>
      <c r="BS245" s="1214"/>
      <c r="BT245" s="978"/>
      <c r="BU245" s="955"/>
      <c r="BV245" s="81"/>
      <c r="BW245" s="78"/>
      <c r="BX245" s="1214"/>
      <c r="BY245" s="978"/>
      <c r="BZ245" s="955"/>
      <c r="CA245" s="1281"/>
      <c r="CB245" s="1236"/>
      <c r="CC245" s="1250"/>
    </row>
    <row r="246" spans="1:81" ht="18" customHeight="1">
      <c r="A246" s="1180"/>
      <c r="B246" s="1285"/>
      <c r="C246" s="1177" t="s">
        <v>41</v>
      </c>
      <c r="D246" s="44" t="s">
        <v>119</v>
      </c>
      <c r="E246" s="35"/>
      <c r="F246" s="1214"/>
      <c r="G246" s="973">
        <f>E249*F232-H246</f>
        <v>0</v>
      </c>
      <c r="H246" s="1275"/>
      <c r="I246" s="44" t="s">
        <v>119</v>
      </c>
      <c r="J246" s="35"/>
      <c r="K246" s="1214"/>
      <c r="L246" s="973">
        <f>J249*K232-M246</f>
        <v>0</v>
      </c>
      <c r="M246" s="1095"/>
      <c r="N246" s="335" t="s">
        <v>119</v>
      </c>
      <c r="O246" s="35">
        <v>8.3299999999999999E-2</v>
      </c>
      <c r="P246" s="1214"/>
      <c r="Q246" s="973">
        <f>O249*P232-R246</f>
        <v>107</v>
      </c>
      <c r="R246" s="1212">
        <f>ROUND(O246*P232*職員設定!$AC$49,0)</f>
        <v>2</v>
      </c>
      <c r="S246" s="44" t="s">
        <v>119</v>
      </c>
      <c r="T246" s="35">
        <v>1.67</v>
      </c>
      <c r="U246" s="1214"/>
      <c r="V246" s="973">
        <f>T249*U232-W246</f>
        <v>281</v>
      </c>
      <c r="W246" s="961">
        <f>ROUND(T246*U232*職員設定!$AC$49,0)</f>
        <v>50</v>
      </c>
      <c r="X246" s="335" t="s">
        <v>119</v>
      </c>
      <c r="Y246" s="35">
        <v>1.5</v>
      </c>
      <c r="Z246" s="1214"/>
      <c r="AA246" s="973">
        <f>Y249*Z232-AB246</f>
        <v>255</v>
      </c>
      <c r="AB246" s="1212">
        <f>ROUND(Y246*Z232*職員設定!$AC$49,0)</f>
        <v>45</v>
      </c>
      <c r="AC246" s="44" t="s">
        <v>119</v>
      </c>
      <c r="AD246" s="35"/>
      <c r="AE246" s="1214"/>
      <c r="AF246" s="973">
        <f>AD249*AE232-AG246</f>
        <v>0</v>
      </c>
      <c r="AG246" s="961">
        <f>ROUND(AD246*AE232*職員設定!$AC$49,0)</f>
        <v>0</v>
      </c>
      <c r="AH246" s="335" t="s">
        <v>119</v>
      </c>
      <c r="AI246" s="35"/>
      <c r="AJ246" s="1214"/>
      <c r="AK246" s="973">
        <f>AI249*AJ232-AL246</f>
        <v>0</v>
      </c>
      <c r="AL246" s="1212">
        <f>ROUND(AI246*AJ232*職員設定!$AC$49,0)</f>
        <v>0</v>
      </c>
      <c r="AM246" s="44" t="s">
        <v>119</v>
      </c>
      <c r="AN246" s="35"/>
      <c r="AO246" s="1214"/>
      <c r="AP246" s="973">
        <f>AN249*AO232-AQ246</f>
        <v>0</v>
      </c>
      <c r="AQ246" s="961">
        <f>ROUND(AN246*AO232*職員設定!$AC$49,0)</f>
        <v>0</v>
      </c>
      <c r="AR246" s="335" t="s">
        <v>119</v>
      </c>
      <c r="AS246" s="35"/>
      <c r="AT246" s="1214"/>
      <c r="AU246" s="973">
        <f>AS249*AT232-AV246</f>
        <v>0</v>
      </c>
      <c r="AV246" s="1212">
        <f>ROUND(AS246*AT232*職員設定!$AC$49,0)</f>
        <v>0</v>
      </c>
      <c r="AW246" s="44" t="s">
        <v>119</v>
      </c>
      <c r="AX246" s="35"/>
      <c r="AY246" s="1214"/>
      <c r="AZ246" s="973">
        <f>AX249*AY232-BA246</f>
        <v>0</v>
      </c>
      <c r="BA246" s="961">
        <f>ROUND(AX246*AY232*職員設定!$AC$49,0)</f>
        <v>0</v>
      </c>
      <c r="BB246" s="335" t="s">
        <v>119</v>
      </c>
      <c r="BC246" s="35"/>
      <c r="BD246" s="1214"/>
      <c r="BE246" s="973">
        <f>BC249*BD232-BF246</f>
        <v>0</v>
      </c>
      <c r="BF246" s="1212">
        <f>ROUND(BC246*BD232*職員設定!$AC$49,0)</f>
        <v>0</v>
      </c>
      <c r="BG246" s="44" t="s">
        <v>119</v>
      </c>
      <c r="BH246" s="35"/>
      <c r="BI246" s="1214"/>
      <c r="BJ246" s="973">
        <f>BH249*BI232-BK246</f>
        <v>0</v>
      </c>
      <c r="BK246" s="961">
        <f>ROUND(BH246*BI232*職員設定!$AC$49,0)</f>
        <v>0</v>
      </c>
      <c r="BL246" s="661" t="s">
        <v>206</v>
      </c>
      <c r="BM246" s="32"/>
      <c r="BN246" s="1214"/>
      <c r="BO246" s="973">
        <f>BM249*BN232-BP246</f>
        <v>0</v>
      </c>
      <c r="BP246" s="961">
        <f>IF(BM247&gt;BM246,(BM247-BM246)*BN232,0)</f>
        <v>0</v>
      </c>
      <c r="BQ246" s="409" t="s">
        <v>206</v>
      </c>
      <c r="BR246" s="32"/>
      <c r="BS246" s="1214"/>
      <c r="BT246" s="973">
        <f>BR249*BS232-BU246</f>
        <v>0</v>
      </c>
      <c r="BU246" s="961">
        <f>IF(BR247&gt;BR246,(BR247-BR246)*BS232,0)</f>
        <v>0</v>
      </c>
      <c r="BV246" s="409" t="s">
        <v>206</v>
      </c>
      <c r="BW246" s="32"/>
      <c r="BX246" s="1214"/>
      <c r="BY246" s="973">
        <f>BW249*BX232-BZ246</f>
        <v>0</v>
      </c>
      <c r="BZ246" s="961">
        <f>IF(BW247&gt;BW246,(BW247-BW246)*BX232,0)</f>
        <v>0</v>
      </c>
      <c r="CA246" s="1003">
        <f>BY246+BZ246+BU246+BT246+BP246+BO246+BJ246+BK246+BE246+BF246+AZ246+BA246+AU246+AV246+AP246+AQ246+AK246+AL246+AF246+AG246+AA246+AB246+V246+W246+Q246+R246+L246+G246</f>
        <v>740</v>
      </c>
      <c r="CB246" s="1019">
        <f t="shared" ref="CB246" si="36">M246+H246</f>
        <v>0</v>
      </c>
      <c r="CC246" s="1237">
        <f>BK246+BF246+BA246+AV246+AQ246+AL246+AG246+AB246+W246+R246+BP246+BU246+BZ246</f>
        <v>97</v>
      </c>
    </row>
    <row r="247" spans="1:81" ht="18" customHeight="1">
      <c r="A247" s="1180"/>
      <c r="B247" s="1285"/>
      <c r="C247" s="1178"/>
      <c r="D247" s="48" t="s">
        <v>38</v>
      </c>
      <c r="E247" s="33"/>
      <c r="F247" s="1214"/>
      <c r="G247" s="974"/>
      <c r="H247" s="1272"/>
      <c r="I247" s="48" t="s">
        <v>38</v>
      </c>
      <c r="J247" s="33"/>
      <c r="K247" s="1214"/>
      <c r="L247" s="974"/>
      <c r="M247" s="1103"/>
      <c r="N247" s="336" t="s">
        <v>38</v>
      </c>
      <c r="O247" s="33">
        <v>184</v>
      </c>
      <c r="P247" s="1214"/>
      <c r="Q247" s="974"/>
      <c r="R247" s="1210"/>
      <c r="S247" s="48" t="s">
        <v>38</v>
      </c>
      <c r="T247" s="33">
        <v>1834</v>
      </c>
      <c r="U247" s="1214"/>
      <c r="V247" s="974"/>
      <c r="W247" s="958"/>
      <c r="X247" s="336" t="s">
        <v>38</v>
      </c>
      <c r="Y247" s="33">
        <v>1650</v>
      </c>
      <c r="Z247" s="1214"/>
      <c r="AA247" s="974"/>
      <c r="AB247" s="1210"/>
      <c r="AC247" s="48" t="s">
        <v>38</v>
      </c>
      <c r="AD247" s="33"/>
      <c r="AE247" s="1214"/>
      <c r="AF247" s="974"/>
      <c r="AG247" s="958"/>
      <c r="AH247" s="336" t="s">
        <v>38</v>
      </c>
      <c r="AI247" s="33"/>
      <c r="AJ247" s="1214"/>
      <c r="AK247" s="974"/>
      <c r="AL247" s="1210"/>
      <c r="AM247" s="48" t="s">
        <v>38</v>
      </c>
      <c r="AN247" s="33"/>
      <c r="AO247" s="1214"/>
      <c r="AP247" s="974"/>
      <c r="AQ247" s="958"/>
      <c r="AR247" s="336" t="s">
        <v>38</v>
      </c>
      <c r="AS247" s="33"/>
      <c r="AT247" s="1214"/>
      <c r="AU247" s="974"/>
      <c r="AV247" s="1210"/>
      <c r="AW247" s="48" t="s">
        <v>38</v>
      </c>
      <c r="AX247" s="33"/>
      <c r="AY247" s="1214"/>
      <c r="AZ247" s="974"/>
      <c r="BA247" s="958"/>
      <c r="BB247" s="336" t="s">
        <v>38</v>
      </c>
      <c r="BC247" s="33"/>
      <c r="BD247" s="1214"/>
      <c r="BE247" s="974"/>
      <c r="BF247" s="1210"/>
      <c r="BG247" s="48" t="s">
        <v>38</v>
      </c>
      <c r="BH247" s="33"/>
      <c r="BI247" s="1214"/>
      <c r="BJ247" s="974"/>
      <c r="BK247" s="958"/>
      <c r="BL247" s="336" t="s">
        <v>205</v>
      </c>
      <c r="BM247" s="33"/>
      <c r="BN247" s="1214"/>
      <c r="BO247" s="974"/>
      <c r="BP247" s="958"/>
      <c r="BQ247" s="48" t="s">
        <v>205</v>
      </c>
      <c r="BR247" s="33"/>
      <c r="BS247" s="1214"/>
      <c r="BT247" s="974"/>
      <c r="BU247" s="958"/>
      <c r="BV247" s="48" t="s">
        <v>205</v>
      </c>
      <c r="BW247" s="33"/>
      <c r="BX247" s="1214"/>
      <c r="BY247" s="974"/>
      <c r="BZ247" s="958"/>
      <c r="CA247" s="1080"/>
      <c r="CB247" s="1022"/>
      <c r="CC247" s="1238"/>
    </row>
    <row r="248" spans="1:81" ht="18" customHeight="1">
      <c r="A248" s="1180"/>
      <c r="B248" s="1285"/>
      <c r="C248" s="1178"/>
      <c r="D248" s="51" t="s">
        <v>46</v>
      </c>
      <c r="E248" s="6">
        <f>ROUND(E246*職員設定!$P$49,0)</f>
        <v>0</v>
      </c>
      <c r="F248" s="1214"/>
      <c r="G248" s="974"/>
      <c r="H248" s="1272"/>
      <c r="I248" s="51" t="s">
        <v>46</v>
      </c>
      <c r="J248" s="6">
        <f>ROUND(J246*職員設定!$P$49,0)</f>
        <v>0</v>
      </c>
      <c r="K248" s="1214"/>
      <c r="L248" s="974"/>
      <c r="M248" s="1103"/>
      <c r="N248" s="629" t="s">
        <v>46</v>
      </c>
      <c r="O248" s="6">
        <f>ROUND(O246*職員設定!$P$49,0)</f>
        <v>75</v>
      </c>
      <c r="P248" s="1214"/>
      <c r="Q248" s="974"/>
      <c r="R248" s="1210"/>
      <c r="S248" s="51" t="s">
        <v>46</v>
      </c>
      <c r="T248" s="6">
        <f>ROUND(T246*職員設定!$P$49,0)</f>
        <v>1503</v>
      </c>
      <c r="U248" s="1214"/>
      <c r="V248" s="974"/>
      <c r="W248" s="958"/>
      <c r="X248" s="629" t="s">
        <v>46</v>
      </c>
      <c r="Y248" s="6">
        <f>ROUND(Y246*職員設定!$P$49,0)</f>
        <v>1350</v>
      </c>
      <c r="Z248" s="1214"/>
      <c r="AA248" s="974"/>
      <c r="AB248" s="1210"/>
      <c r="AC248" s="51" t="s">
        <v>46</v>
      </c>
      <c r="AD248" s="6">
        <f>ROUND(AD246*職員設定!$P$49,0)</f>
        <v>0</v>
      </c>
      <c r="AE248" s="1214"/>
      <c r="AF248" s="974"/>
      <c r="AG248" s="958"/>
      <c r="AH248" s="629" t="s">
        <v>46</v>
      </c>
      <c r="AI248" s="6">
        <f>ROUND(AI246*職員設定!$P$49,0)</f>
        <v>0</v>
      </c>
      <c r="AJ248" s="1214"/>
      <c r="AK248" s="974"/>
      <c r="AL248" s="1210"/>
      <c r="AM248" s="51" t="s">
        <v>46</v>
      </c>
      <c r="AN248" s="6">
        <f>ROUND(AN246*職員設定!$P$49,0)</f>
        <v>0</v>
      </c>
      <c r="AO248" s="1214"/>
      <c r="AP248" s="974"/>
      <c r="AQ248" s="958"/>
      <c r="AR248" s="629" t="s">
        <v>46</v>
      </c>
      <c r="AS248" s="6">
        <f>ROUND(AS246*職員設定!$P$49,0)</f>
        <v>0</v>
      </c>
      <c r="AT248" s="1214"/>
      <c r="AU248" s="974"/>
      <c r="AV248" s="1210"/>
      <c r="AW248" s="51" t="s">
        <v>46</v>
      </c>
      <c r="AX248" s="6">
        <f>ROUND(AX246*職員設定!$P$49,0)</f>
        <v>0</v>
      </c>
      <c r="AY248" s="1214"/>
      <c r="AZ248" s="974"/>
      <c r="BA248" s="958"/>
      <c r="BB248" s="629" t="s">
        <v>46</v>
      </c>
      <c r="BC248" s="6">
        <f>ROUND(BC246*職員設定!$P$49,0)</f>
        <v>0</v>
      </c>
      <c r="BD248" s="1214"/>
      <c r="BE248" s="974"/>
      <c r="BF248" s="1210"/>
      <c r="BG248" s="51" t="s">
        <v>46</v>
      </c>
      <c r="BH248" s="6">
        <f>ROUND(BH246*職員設定!$P$49,0)</f>
        <v>0</v>
      </c>
      <c r="BI248" s="1214"/>
      <c r="BJ248" s="974"/>
      <c r="BK248" s="958"/>
      <c r="BL248" s="735" t="s">
        <v>52</v>
      </c>
      <c r="BM248" s="28">
        <f>IF(BM247="",0,職員設定!N49)</f>
        <v>0</v>
      </c>
      <c r="BN248" s="1214"/>
      <c r="BO248" s="974"/>
      <c r="BP248" s="958"/>
      <c r="BQ248" s="735" t="s">
        <v>52</v>
      </c>
      <c r="BR248" s="28">
        <f>IF(BR247="",0,職員設定!O49)</f>
        <v>0</v>
      </c>
      <c r="BS248" s="1214"/>
      <c r="BT248" s="974"/>
      <c r="BU248" s="958"/>
      <c r="BV248" s="250" t="s">
        <v>52</v>
      </c>
      <c r="BW248" s="34"/>
      <c r="BX248" s="1214"/>
      <c r="BY248" s="974"/>
      <c r="BZ248" s="958"/>
      <c r="CA248" s="1080"/>
      <c r="CB248" s="1022"/>
      <c r="CC248" s="1238"/>
    </row>
    <row r="249" spans="1:81" ht="18.600000000000001" thickBot="1">
      <c r="A249" s="1180"/>
      <c r="B249" s="1285"/>
      <c r="C249" s="1179"/>
      <c r="D249" s="52" t="s">
        <v>89</v>
      </c>
      <c r="E249" s="19">
        <f>E247-E248</f>
        <v>0</v>
      </c>
      <c r="F249" s="1214"/>
      <c r="G249" s="975"/>
      <c r="H249" s="1273"/>
      <c r="I249" s="52" t="s">
        <v>89</v>
      </c>
      <c r="J249" s="19">
        <f>J247-J248</f>
        <v>0</v>
      </c>
      <c r="K249" s="1214"/>
      <c r="L249" s="975"/>
      <c r="M249" s="1104"/>
      <c r="N249" s="630" t="s">
        <v>89</v>
      </c>
      <c r="O249" s="19">
        <f>O247-O248</f>
        <v>109</v>
      </c>
      <c r="P249" s="1214"/>
      <c r="Q249" s="975"/>
      <c r="R249" s="1211"/>
      <c r="S249" s="52" t="s">
        <v>89</v>
      </c>
      <c r="T249" s="19">
        <f>T247-T248</f>
        <v>331</v>
      </c>
      <c r="U249" s="1214"/>
      <c r="V249" s="975"/>
      <c r="W249" s="959"/>
      <c r="X249" s="630" t="s">
        <v>89</v>
      </c>
      <c r="Y249" s="19">
        <f>Y247-Y248</f>
        <v>300</v>
      </c>
      <c r="Z249" s="1214"/>
      <c r="AA249" s="975"/>
      <c r="AB249" s="1211"/>
      <c r="AC249" s="52" t="s">
        <v>89</v>
      </c>
      <c r="AD249" s="19">
        <f>AD247-AD248</f>
        <v>0</v>
      </c>
      <c r="AE249" s="1214"/>
      <c r="AF249" s="975"/>
      <c r="AG249" s="959"/>
      <c r="AH249" s="630" t="s">
        <v>89</v>
      </c>
      <c r="AI249" s="19">
        <f>AI247-AI248</f>
        <v>0</v>
      </c>
      <c r="AJ249" s="1214"/>
      <c r="AK249" s="975"/>
      <c r="AL249" s="1211"/>
      <c r="AM249" s="52" t="s">
        <v>89</v>
      </c>
      <c r="AN249" s="19">
        <f>AN247-AN248</f>
        <v>0</v>
      </c>
      <c r="AO249" s="1214"/>
      <c r="AP249" s="975"/>
      <c r="AQ249" s="959"/>
      <c r="AR249" s="630" t="s">
        <v>89</v>
      </c>
      <c r="AS249" s="19">
        <f>AS247-AS248</f>
        <v>0</v>
      </c>
      <c r="AT249" s="1214"/>
      <c r="AU249" s="975"/>
      <c r="AV249" s="1211"/>
      <c r="AW249" s="52" t="s">
        <v>89</v>
      </c>
      <c r="AX249" s="19">
        <f>AX247-AX248</f>
        <v>0</v>
      </c>
      <c r="AY249" s="1214"/>
      <c r="AZ249" s="975"/>
      <c r="BA249" s="959"/>
      <c r="BB249" s="630" t="s">
        <v>89</v>
      </c>
      <c r="BC249" s="19">
        <f>BC247-BC248</f>
        <v>0</v>
      </c>
      <c r="BD249" s="1214"/>
      <c r="BE249" s="975"/>
      <c r="BF249" s="1211"/>
      <c r="BG249" s="52" t="s">
        <v>89</v>
      </c>
      <c r="BH249" s="19">
        <f>BH247-BH248</f>
        <v>0</v>
      </c>
      <c r="BI249" s="1214"/>
      <c r="BJ249" s="975"/>
      <c r="BK249" s="959"/>
      <c r="BL249" s="630" t="s">
        <v>204</v>
      </c>
      <c r="BM249" s="19">
        <f>BM247-BM248</f>
        <v>0</v>
      </c>
      <c r="BN249" s="1214"/>
      <c r="BO249" s="975"/>
      <c r="BP249" s="959"/>
      <c r="BQ249" s="52" t="s">
        <v>204</v>
      </c>
      <c r="BR249" s="19">
        <f>BR247-BR248</f>
        <v>0</v>
      </c>
      <c r="BS249" s="1214"/>
      <c r="BT249" s="975"/>
      <c r="BU249" s="959"/>
      <c r="BV249" s="52" t="s">
        <v>204</v>
      </c>
      <c r="BW249" s="19">
        <f>BW247-BW248</f>
        <v>0</v>
      </c>
      <c r="BX249" s="1214"/>
      <c r="BY249" s="975"/>
      <c r="BZ249" s="959"/>
      <c r="CA249" s="1081"/>
      <c r="CB249" s="1023"/>
      <c r="CC249" s="1239"/>
    </row>
    <row r="250" spans="1:81" s="3" customFormat="1" ht="18" customHeight="1">
      <c r="A250" s="1180"/>
      <c r="B250" s="1285"/>
      <c r="C250" s="1177" t="s">
        <v>42</v>
      </c>
      <c r="D250" s="44" t="s">
        <v>5</v>
      </c>
      <c r="E250" s="35"/>
      <c r="F250" s="1214"/>
      <c r="G250" s="973">
        <f>E253*F232-H250</f>
        <v>0</v>
      </c>
      <c r="H250" s="1275"/>
      <c r="I250" s="44" t="s">
        <v>5</v>
      </c>
      <c r="J250" s="35"/>
      <c r="K250" s="1214"/>
      <c r="L250" s="973">
        <f>J253*K232-M250</f>
        <v>0</v>
      </c>
      <c r="M250" s="1095"/>
      <c r="N250" s="335" t="s">
        <v>5</v>
      </c>
      <c r="O250" s="35"/>
      <c r="P250" s="1214"/>
      <c r="Q250" s="973">
        <f>O253*P232-R250</f>
        <v>0</v>
      </c>
      <c r="R250" s="1212">
        <f>ROUND(IF(O232="",0,O250*P232*(職員設定!$AC$49+R240/O232)*1.25),0)</f>
        <v>0</v>
      </c>
      <c r="S250" s="44" t="s">
        <v>5</v>
      </c>
      <c r="T250" s="35"/>
      <c r="U250" s="1214"/>
      <c r="V250" s="973">
        <f>T253*U232-W250</f>
        <v>0</v>
      </c>
      <c r="W250" s="961">
        <f>ROUND(IF(T232="",0,T250*U232*(職員設定!$AC$49+W240/T232)*1.25),0)</f>
        <v>0</v>
      </c>
      <c r="X250" s="335" t="s">
        <v>5</v>
      </c>
      <c r="Y250" s="35"/>
      <c r="Z250" s="1214"/>
      <c r="AA250" s="973">
        <f>Y253*Z232-AB250</f>
        <v>0</v>
      </c>
      <c r="AB250" s="1212">
        <f>ROUND(IF(Y232="",0,Y250*Z232*(職員設定!$AC$49+AB240/Y232)*1.25),0)</f>
        <v>0</v>
      </c>
      <c r="AC250" s="44" t="s">
        <v>5</v>
      </c>
      <c r="AD250" s="35"/>
      <c r="AE250" s="1214"/>
      <c r="AF250" s="973">
        <f>AD253*AE232-AG250</f>
        <v>0</v>
      </c>
      <c r="AG250" s="961">
        <f>ROUND(IF(AD232="",0,AD250*AE232*(職員設定!$AC$49+AG240/AD232)*1.25),0)</f>
        <v>0</v>
      </c>
      <c r="AH250" s="335" t="s">
        <v>5</v>
      </c>
      <c r="AI250" s="35"/>
      <c r="AJ250" s="1214"/>
      <c r="AK250" s="973">
        <f>AI253*AJ232-AL250</f>
        <v>0</v>
      </c>
      <c r="AL250" s="1212">
        <f>ROUND(IF(AI232="",0,AI250*AJ232*(職員設定!$AC$49+AL240/AI232)*1.25),0)</f>
        <v>0</v>
      </c>
      <c r="AM250" s="44" t="s">
        <v>5</v>
      </c>
      <c r="AN250" s="35"/>
      <c r="AO250" s="1214"/>
      <c r="AP250" s="973">
        <f>AN253*AO232-AQ250</f>
        <v>0</v>
      </c>
      <c r="AQ250" s="961">
        <f>ROUND(IF(AN232="",0,AN250*AO232*(職員設定!$AC$49+AQ240/AN232)*1.25),0)</f>
        <v>0</v>
      </c>
      <c r="AR250" s="335" t="s">
        <v>5</v>
      </c>
      <c r="AS250" s="35"/>
      <c r="AT250" s="1214"/>
      <c r="AU250" s="973">
        <f>AS253*AT232-AV250</f>
        <v>0</v>
      </c>
      <c r="AV250" s="1212">
        <f>ROUND(IF(AS232="",0,AS250*AT232*(職員設定!$AC$49+AV240/AS232)*1.25),0)</f>
        <v>0</v>
      </c>
      <c r="AW250" s="44" t="s">
        <v>5</v>
      </c>
      <c r="AX250" s="35"/>
      <c r="AY250" s="1214"/>
      <c r="AZ250" s="973">
        <f>AX253*AY232-BA250</f>
        <v>0</v>
      </c>
      <c r="BA250" s="961">
        <f>ROUND(IF(AX232="",0,AX250*AY232*(職員設定!$AC$49+BA240/AX232)*1.25),0)</f>
        <v>0</v>
      </c>
      <c r="BB250" s="335" t="s">
        <v>5</v>
      </c>
      <c r="BC250" s="35"/>
      <c r="BD250" s="1214"/>
      <c r="BE250" s="973">
        <f>BC253*BD232-BF250</f>
        <v>0</v>
      </c>
      <c r="BF250" s="1212">
        <f>ROUND(IF(BC232="",0,BC250*BD232*(職員設定!$AC$49+BF240/BC232)*1.25),0)</f>
        <v>0</v>
      </c>
      <c r="BG250" s="44" t="s">
        <v>5</v>
      </c>
      <c r="BH250" s="35"/>
      <c r="BI250" s="1214"/>
      <c r="BJ250" s="973">
        <f>BH253*BI232-BK250</f>
        <v>0</v>
      </c>
      <c r="BK250" s="961">
        <f>ROUND(IF(BH232="",0,BH250*BI232*(職員設定!$AC$49+BK240/BH232)*1.25),0)</f>
        <v>0</v>
      </c>
      <c r="BL250" s="338"/>
      <c r="BM250" s="82"/>
      <c r="BN250" s="1214"/>
      <c r="BO250" s="966"/>
      <c r="BP250" s="953"/>
      <c r="BQ250" s="75"/>
      <c r="BR250" s="82"/>
      <c r="BS250" s="1214"/>
      <c r="BT250" s="966"/>
      <c r="BU250" s="953"/>
      <c r="BV250" s="75"/>
      <c r="BW250" s="82"/>
      <c r="BX250" s="1214"/>
      <c r="BY250" s="966"/>
      <c r="BZ250" s="953"/>
      <c r="CA250" s="1003">
        <f>BJ250+BK250+BE250+BF250+AZ250+BA250+AU250+AV250+AP250+AQ250+AL250+AK250+AG250+AF250+AB250+AA250+W250+V250+R250+Q250+L250+G250</f>
        <v>0</v>
      </c>
      <c r="CB250" s="1019">
        <f t="shared" ref="CB250" si="37">M250+H250</f>
        <v>0</v>
      </c>
      <c r="CC250" s="1237">
        <f>BK250+BF250+BA250+AV250+AQ250+AL250+AG250+AB250+W250+R250</f>
        <v>0</v>
      </c>
    </row>
    <row r="251" spans="1:81" ht="18.600000000000001" customHeight="1">
      <c r="A251" s="1180"/>
      <c r="B251" s="1285"/>
      <c r="C251" s="1178"/>
      <c r="D251" s="48" t="s">
        <v>38</v>
      </c>
      <c r="E251" s="33"/>
      <c r="F251" s="1214"/>
      <c r="G251" s="974"/>
      <c r="H251" s="1272"/>
      <c r="I251" s="48" t="s">
        <v>38</v>
      </c>
      <c r="J251" s="33"/>
      <c r="K251" s="1214"/>
      <c r="L251" s="974"/>
      <c r="M251" s="1103"/>
      <c r="N251" s="336" t="s">
        <v>38</v>
      </c>
      <c r="O251" s="33"/>
      <c r="P251" s="1214"/>
      <c r="Q251" s="974"/>
      <c r="R251" s="1210"/>
      <c r="S251" s="48" t="s">
        <v>38</v>
      </c>
      <c r="T251" s="33"/>
      <c r="U251" s="1214"/>
      <c r="V251" s="974"/>
      <c r="W251" s="958"/>
      <c r="X251" s="336" t="s">
        <v>38</v>
      </c>
      <c r="Y251" s="33"/>
      <c r="Z251" s="1214"/>
      <c r="AA251" s="974"/>
      <c r="AB251" s="1210"/>
      <c r="AC251" s="48" t="s">
        <v>38</v>
      </c>
      <c r="AD251" s="33"/>
      <c r="AE251" s="1214"/>
      <c r="AF251" s="974"/>
      <c r="AG251" s="958"/>
      <c r="AH251" s="336" t="s">
        <v>38</v>
      </c>
      <c r="AI251" s="33"/>
      <c r="AJ251" s="1214"/>
      <c r="AK251" s="974"/>
      <c r="AL251" s="1210"/>
      <c r="AM251" s="48" t="s">
        <v>38</v>
      </c>
      <c r="AN251" s="33"/>
      <c r="AO251" s="1214"/>
      <c r="AP251" s="974"/>
      <c r="AQ251" s="958"/>
      <c r="AR251" s="336" t="s">
        <v>38</v>
      </c>
      <c r="AS251" s="33"/>
      <c r="AT251" s="1214"/>
      <c r="AU251" s="974"/>
      <c r="AV251" s="1210"/>
      <c r="AW251" s="48" t="s">
        <v>38</v>
      </c>
      <c r="AX251" s="33"/>
      <c r="AY251" s="1214"/>
      <c r="AZ251" s="974"/>
      <c r="BA251" s="958"/>
      <c r="BB251" s="336" t="s">
        <v>38</v>
      </c>
      <c r="BC251" s="33"/>
      <c r="BD251" s="1214"/>
      <c r="BE251" s="974"/>
      <c r="BF251" s="1210"/>
      <c r="BG251" s="48" t="s">
        <v>38</v>
      </c>
      <c r="BH251" s="33"/>
      <c r="BI251" s="1214"/>
      <c r="BJ251" s="974"/>
      <c r="BK251" s="958"/>
      <c r="BL251" s="339"/>
      <c r="BM251" s="80"/>
      <c r="BN251" s="1214"/>
      <c r="BO251" s="967"/>
      <c r="BP251" s="954"/>
      <c r="BQ251" s="79"/>
      <c r="BR251" s="80"/>
      <c r="BS251" s="1214"/>
      <c r="BT251" s="967"/>
      <c r="BU251" s="954"/>
      <c r="BV251" s="79"/>
      <c r="BW251" s="80"/>
      <c r="BX251" s="1214"/>
      <c r="BY251" s="967"/>
      <c r="BZ251" s="954"/>
      <c r="CA251" s="1280"/>
      <c r="CB251" s="1022"/>
      <c r="CC251" s="1238"/>
    </row>
    <row r="252" spans="1:81">
      <c r="A252" s="1180"/>
      <c r="B252" s="1285"/>
      <c r="C252" s="1178"/>
      <c r="D252" s="51" t="s">
        <v>6</v>
      </c>
      <c r="E252" s="6">
        <f>ROUND(IF(E232="",0,E250*職員設定!$Q$49+E250*E241/E232*1.25),0)</f>
        <v>0</v>
      </c>
      <c r="F252" s="1214"/>
      <c r="G252" s="974"/>
      <c r="H252" s="1272"/>
      <c r="I252" s="51" t="s">
        <v>6</v>
      </c>
      <c r="J252" s="6">
        <f>ROUND(IF(J232="",0,J250*職員設定!$Q$49+J250*J241/J232*1.25),0)</f>
        <v>0</v>
      </c>
      <c r="K252" s="1214"/>
      <c r="L252" s="974"/>
      <c r="M252" s="1103"/>
      <c r="N252" s="629" t="s">
        <v>6</v>
      </c>
      <c r="O252" s="6">
        <f>ROUND(IF(O232="",0,O250*職員設定!$Q$49+O250*O241/O232*1.25),0)</f>
        <v>0</v>
      </c>
      <c r="P252" s="1214"/>
      <c r="Q252" s="974"/>
      <c r="R252" s="1210"/>
      <c r="S252" s="51" t="s">
        <v>6</v>
      </c>
      <c r="T252" s="6">
        <f>ROUND(IF(T232="",0,T250*職員設定!$Q$49+T250*T241/T232*1.25),0)</f>
        <v>0</v>
      </c>
      <c r="U252" s="1214"/>
      <c r="V252" s="974"/>
      <c r="W252" s="958"/>
      <c r="X252" s="629" t="s">
        <v>6</v>
      </c>
      <c r="Y252" s="6">
        <f>ROUND(IF(Y232="",0,Y250*職員設定!$Q$49+Y250*Y241/Y232*1.25),0)</f>
        <v>0</v>
      </c>
      <c r="Z252" s="1214"/>
      <c r="AA252" s="974"/>
      <c r="AB252" s="1210"/>
      <c r="AC252" s="51" t="s">
        <v>6</v>
      </c>
      <c r="AD252" s="6">
        <f>ROUND(IF(AD232="",0,AD250*職員設定!$Q$49+AD250*AD241/AD232*1.25),0)</f>
        <v>0</v>
      </c>
      <c r="AE252" s="1214"/>
      <c r="AF252" s="974"/>
      <c r="AG252" s="958"/>
      <c r="AH252" s="629" t="s">
        <v>6</v>
      </c>
      <c r="AI252" s="6">
        <f>ROUND(IF(AI232="",0,AI250*職員設定!$Q$49+AI250*AI241/AI232*1.25),0)</f>
        <v>0</v>
      </c>
      <c r="AJ252" s="1214"/>
      <c r="AK252" s="974"/>
      <c r="AL252" s="1210"/>
      <c r="AM252" s="51" t="s">
        <v>6</v>
      </c>
      <c r="AN252" s="576">
        <f>ROUND(IF(AN232="",0,AN250*職員設定!$Q$49+AN250*AN241/AN232*1.25),0)</f>
        <v>0</v>
      </c>
      <c r="AO252" s="1214"/>
      <c r="AP252" s="974"/>
      <c r="AQ252" s="958"/>
      <c r="AR252" s="629" t="s">
        <v>6</v>
      </c>
      <c r="AS252" s="6">
        <f>ROUND(IF(AS232="",0,AS250*職員設定!$Q$49+AS250*AS241/AS232*1.25),0)</f>
        <v>0</v>
      </c>
      <c r="AT252" s="1214"/>
      <c r="AU252" s="974"/>
      <c r="AV252" s="1210"/>
      <c r="AW252" s="51" t="s">
        <v>6</v>
      </c>
      <c r="AX252" s="6">
        <f>ROUND(IF(AX232="",0,AX250*職員設定!$Q$49+AX250*AX241/AX232*1.25),0)</f>
        <v>0</v>
      </c>
      <c r="AY252" s="1214"/>
      <c r="AZ252" s="974"/>
      <c r="BA252" s="958"/>
      <c r="BB252" s="629" t="s">
        <v>6</v>
      </c>
      <c r="BC252" s="6">
        <f>ROUND(IF(BC232="",0,BC250*職員設定!$Q$49+BC250*BC241/BC232*1.25),0)</f>
        <v>0</v>
      </c>
      <c r="BD252" s="1214"/>
      <c r="BE252" s="974"/>
      <c r="BF252" s="1210"/>
      <c r="BG252" s="51" t="s">
        <v>6</v>
      </c>
      <c r="BH252" s="6">
        <f>ROUND(IF(BH232="",0,BH250*職員設定!$Q$49+BH250*BH241/BH232*1.25),0)</f>
        <v>0</v>
      </c>
      <c r="BI252" s="1214"/>
      <c r="BJ252" s="974"/>
      <c r="BK252" s="958"/>
      <c r="BL252" s="624"/>
      <c r="BM252" s="28"/>
      <c r="BN252" s="1214"/>
      <c r="BO252" s="967"/>
      <c r="BP252" s="954"/>
      <c r="BQ252" s="72"/>
      <c r="BR252" s="28"/>
      <c r="BS252" s="1214"/>
      <c r="BT252" s="967"/>
      <c r="BU252" s="954"/>
      <c r="BV252" s="72"/>
      <c r="BW252" s="28"/>
      <c r="BX252" s="1214"/>
      <c r="BY252" s="967"/>
      <c r="BZ252" s="954"/>
      <c r="CA252" s="1280"/>
      <c r="CB252" s="1022"/>
      <c r="CC252" s="1238"/>
    </row>
    <row r="253" spans="1:81" ht="18.600000000000001" thickBot="1">
      <c r="A253" s="1180"/>
      <c r="B253" s="1285"/>
      <c r="C253" s="1179"/>
      <c r="D253" s="53" t="s">
        <v>7</v>
      </c>
      <c r="E253" s="19">
        <f>E251-E252</f>
        <v>0</v>
      </c>
      <c r="F253" s="1214"/>
      <c r="G253" s="975"/>
      <c r="H253" s="1273"/>
      <c r="I253" s="53" t="s">
        <v>7</v>
      </c>
      <c r="J253" s="19">
        <f>J251-J252</f>
        <v>0</v>
      </c>
      <c r="K253" s="1214"/>
      <c r="L253" s="975"/>
      <c r="M253" s="1104"/>
      <c r="N253" s="337" t="s">
        <v>7</v>
      </c>
      <c r="O253" s="19">
        <f>O251-O252</f>
        <v>0</v>
      </c>
      <c r="P253" s="1214"/>
      <c r="Q253" s="975"/>
      <c r="R253" s="1211"/>
      <c r="S253" s="53" t="s">
        <v>7</v>
      </c>
      <c r="T253" s="19">
        <f>T251-T252</f>
        <v>0</v>
      </c>
      <c r="U253" s="1214"/>
      <c r="V253" s="975"/>
      <c r="W253" s="959"/>
      <c r="X253" s="337" t="s">
        <v>7</v>
      </c>
      <c r="Y253" s="19">
        <f>Y251-Y252</f>
        <v>0</v>
      </c>
      <c r="Z253" s="1214"/>
      <c r="AA253" s="975"/>
      <c r="AB253" s="1211"/>
      <c r="AC253" s="53" t="s">
        <v>7</v>
      </c>
      <c r="AD253" s="19">
        <f>AD251-AD252</f>
        <v>0</v>
      </c>
      <c r="AE253" s="1214"/>
      <c r="AF253" s="975"/>
      <c r="AG253" s="959"/>
      <c r="AH253" s="337" t="s">
        <v>7</v>
      </c>
      <c r="AI253" s="19">
        <f>AI251-AI252</f>
        <v>0</v>
      </c>
      <c r="AJ253" s="1214"/>
      <c r="AK253" s="975"/>
      <c r="AL253" s="1211"/>
      <c r="AM253" s="53" t="s">
        <v>7</v>
      </c>
      <c r="AN253" s="19">
        <f>AN251-AN252</f>
        <v>0</v>
      </c>
      <c r="AO253" s="1214"/>
      <c r="AP253" s="975"/>
      <c r="AQ253" s="959"/>
      <c r="AR253" s="337" t="s">
        <v>7</v>
      </c>
      <c r="AS253" s="19">
        <f>AS251-AS252</f>
        <v>0</v>
      </c>
      <c r="AT253" s="1214"/>
      <c r="AU253" s="975"/>
      <c r="AV253" s="1211"/>
      <c r="AW253" s="53" t="s">
        <v>7</v>
      </c>
      <c r="AX253" s="19">
        <f>AX251-AX252</f>
        <v>0</v>
      </c>
      <c r="AY253" s="1214"/>
      <c r="AZ253" s="975"/>
      <c r="BA253" s="959"/>
      <c r="BB253" s="337" t="s">
        <v>7</v>
      </c>
      <c r="BC253" s="19">
        <f>BC251-BC252</f>
        <v>0</v>
      </c>
      <c r="BD253" s="1214"/>
      <c r="BE253" s="975"/>
      <c r="BF253" s="1211"/>
      <c r="BG253" s="53" t="s">
        <v>7</v>
      </c>
      <c r="BH253" s="19">
        <f>BH251-BH252</f>
        <v>0</v>
      </c>
      <c r="BI253" s="1214"/>
      <c r="BJ253" s="975"/>
      <c r="BK253" s="959"/>
      <c r="BL253" s="340"/>
      <c r="BM253" s="84"/>
      <c r="BN253" s="1214"/>
      <c r="BO253" s="968"/>
      <c r="BP253" s="955"/>
      <c r="BQ253" s="85"/>
      <c r="BR253" s="84"/>
      <c r="BS253" s="1214"/>
      <c r="BT253" s="968"/>
      <c r="BU253" s="955"/>
      <c r="BV253" s="85"/>
      <c r="BW253" s="84"/>
      <c r="BX253" s="1214"/>
      <c r="BY253" s="968"/>
      <c r="BZ253" s="955"/>
      <c r="CA253" s="1281"/>
      <c r="CB253" s="1023"/>
      <c r="CC253" s="1239"/>
    </row>
    <row r="254" spans="1:81" ht="19.2" customHeight="1">
      <c r="A254" s="1180"/>
      <c r="B254" s="1285"/>
      <c r="C254" s="1177" t="s">
        <v>40</v>
      </c>
      <c r="D254" s="44" t="s">
        <v>8</v>
      </c>
      <c r="E254" s="35"/>
      <c r="F254" s="1214"/>
      <c r="G254" s="973">
        <f>E257*F232-H254</f>
        <v>0</v>
      </c>
      <c r="H254" s="1275"/>
      <c r="I254" s="44" t="s">
        <v>8</v>
      </c>
      <c r="J254" s="35"/>
      <c r="K254" s="1214"/>
      <c r="L254" s="973">
        <f>J257*K232-M254</f>
        <v>0</v>
      </c>
      <c r="M254" s="1095"/>
      <c r="N254" s="335" t="s">
        <v>8</v>
      </c>
      <c r="O254" s="35"/>
      <c r="P254" s="1214"/>
      <c r="Q254" s="973">
        <f>O257*P232-R254</f>
        <v>0</v>
      </c>
      <c r="R254" s="1212">
        <f>ROUND(IF(O232="",0,O254*P232*(職員設定!$AC$49+R240/O232)*1.35),0)</f>
        <v>0</v>
      </c>
      <c r="S254" s="44" t="s">
        <v>8</v>
      </c>
      <c r="T254" s="35"/>
      <c r="U254" s="1214"/>
      <c r="V254" s="973">
        <f>T257*U232-W254</f>
        <v>0</v>
      </c>
      <c r="W254" s="961">
        <f>ROUND(IF(T232="",0,T254*U232*(職員設定!$AC$49+W240/T232)*1.35),0)</f>
        <v>0</v>
      </c>
      <c r="X254" s="335" t="s">
        <v>8</v>
      </c>
      <c r="Y254" s="35"/>
      <c r="Z254" s="1214"/>
      <c r="AA254" s="973">
        <f>Y257*Z232-AB254</f>
        <v>0</v>
      </c>
      <c r="AB254" s="1212">
        <f>ROUND(IF(Y232="",0,Y254*Z232*(職員設定!$AC$49+AB240/Y232)*1.35),0)</f>
        <v>0</v>
      </c>
      <c r="AC254" s="44" t="s">
        <v>8</v>
      </c>
      <c r="AD254" s="35"/>
      <c r="AE254" s="1214"/>
      <c r="AF254" s="973">
        <f>AD257*AE232-AG254</f>
        <v>0</v>
      </c>
      <c r="AG254" s="961">
        <f>ROUND(IF(AD232="",0,AD254*AE232*(職員設定!$AC$49+AG240/AD232)*1.35),0)</f>
        <v>0</v>
      </c>
      <c r="AH254" s="335" t="s">
        <v>8</v>
      </c>
      <c r="AI254" s="35"/>
      <c r="AJ254" s="1214"/>
      <c r="AK254" s="973">
        <f>AI257*AJ232-AL254</f>
        <v>0</v>
      </c>
      <c r="AL254" s="1212">
        <f>ROUND(IF(AI232="",0,AI254*AJ232*(職員設定!$AC$49+AL240/AI232)*1.35),0)</f>
        <v>0</v>
      </c>
      <c r="AM254" s="44" t="s">
        <v>8</v>
      </c>
      <c r="AN254" s="35"/>
      <c r="AO254" s="1214"/>
      <c r="AP254" s="973">
        <f>AN257*AO232-AQ254</f>
        <v>0</v>
      </c>
      <c r="AQ254" s="961">
        <f>ROUND(IF(AN232="",0,AN254*AO232*(職員設定!$AC$49+AQ240/AN232)*1.35),0)</f>
        <v>0</v>
      </c>
      <c r="AR254" s="335" t="s">
        <v>8</v>
      </c>
      <c r="AS254" s="35"/>
      <c r="AT254" s="1214"/>
      <c r="AU254" s="973">
        <f>AS257*AT232-AV254</f>
        <v>0</v>
      </c>
      <c r="AV254" s="1212">
        <f>ROUND(IF(AS232="",0,AS254*AT232*(職員設定!$AC$49+AV240/AS232)*1.35),0)</f>
        <v>0</v>
      </c>
      <c r="AW254" s="44" t="s">
        <v>8</v>
      </c>
      <c r="AX254" s="35"/>
      <c r="AY254" s="1214"/>
      <c r="AZ254" s="973">
        <f>AX257*AY232-BA254</f>
        <v>0</v>
      </c>
      <c r="BA254" s="961">
        <f>ROUND(IF(AX232="",0,AX254*AY232*(職員設定!$AC$49+BA240/AX232)*1.35),0)</f>
        <v>0</v>
      </c>
      <c r="BB254" s="335" t="s">
        <v>8</v>
      </c>
      <c r="BC254" s="35"/>
      <c r="BD254" s="1214"/>
      <c r="BE254" s="973">
        <f>BC257*BD232-BF254</f>
        <v>0</v>
      </c>
      <c r="BF254" s="1212">
        <f>ROUND(IF(BC232="",0,BC254*BD232*(職員設定!$AC$49+BF240/BC232)*1.35),0)</f>
        <v>0</v>
      </c>
      <c r="BG254" s="44" t="s">
        <v>8</v>
      </c>
      <c r="BH254" s="35"/>
      <c r="BI254" s="1214"/>
      <c r="BJ254" s="973">
        <f>BH257*BI232-BK254</f>
        <v>0</v>
      </c>
      <c r="BK254" s="961">
        <f>ROUND(IF(BH232="",0,BH254*BI232*(職員設定!$AC$49+BK240/BH232)*1.35),0)</f>
        <v>0</v>
      </c>
      <c r="BL254" s="338"/>
      <c r="BM254" s="82"/>
      <c r="BN254" s="1214"/>
      <c r="BO254" s="966"/>
      <c r="BP254" s="953"/>
      <c r="BQ254" s="75"/>
      <c r="BR254" s="82"/>
      <c r="BS254" s="1214"/>
      <c r="BT254" s="966"/>
      <c r="BU254" s="953"/>
      <c r="BV254" s="75"/>
      <c r="BW254" s="82"/>
      <c r="BX254" s="1214"/>
      <c r="BY254" s="966"/>
      <c r="BZ254" s="953"/>
      <c r="CA254" s="1003">
        <f t="shared" ref="CA254" si="38">BJ254+BK254+BE254+BF254+AZ254+BA254+AU254+AV254+AP254+AQ254+AL254+AK254+AG254+AF254+AB254+AA254+W254+V254+R254+Q254+L254+G254</f>
        <v>0</v>
      </c>
      <c r="CB254" s="1019">
        <f t="shared" ref="CB254" si="39">M254+H254</f>
        <v>0</v>
      </c>
      <c r="CC254" s="1237">
        <f>BK254+BF254+BA254+AV254+AQ254+AL254+AG254+AB254+W254+R254</f>
        <v>0</v>
      </c>
    </row>
    <row r="255" spans="1:81" ht="18" customHeight="1">
      <c r="A255" s="1180"/>
      <c r="B255" s="1285"/>
      <c r="C255" s="1178"/>
      <c r="D255" s="48" t="s">
        <v>38</v>
      </c>
      <c r="E255" s="33"/>
      <c r="F255" s="1214"/>
      <c r="G255" s="974"/>
      <c r="H255" s="1272"/>
      <c r="I255" s="48" t="s">
        <v>38</v>
      </c>
      <c r="J255" s="33"/>
      <c r="K255" s="1214"/>
      <c r="L255" s="974"/>
      <c r="M255" s="1103"/>
      <c r="N255" s="336" t="s">
        <v>38</v>
      </c>
      <c r="O255" s="33"/>
      <c r="P255" s="1214"/>
      <c r="Q255" s="974"/>
      <c r="R255" s="1210"/>
      <c r="S255" s="48" t="s">
        <v>38</v>
      </c>
      <c r="T255" s="33"/>
      <c r="U255" s="1214"/>
      <c r="V255" s="974"/>
      <c r="W255" s="958"/>
      <c r="X255" s="336" t="s">
        <v>38</v>
      </c>
      <c r="Y255" s="33"/>
      <c r="Z255" s="1214"/>
      <c r="AA255" s="974"/>
      <c r="AB255" s="1210"/>
      <c r="AC255" s="48" t="s">
        <v>38</v>
      </c>
      <c r="AD255" s="33"/>
      <c r="AE255" s="1214"/>
      <c r="AF255" s="974"/>
      <c r="AG255" s="958"/>
      <c r="AH255" s="336" t="s">
        <v>38</v>
      </c>
      <c r="AI255" s="33"/>
      <c r="AJ255" s="1214"/>
      <c r="AK255" s="974"/>
      <c r="AL255" s="1210"/>
      <c r="AM255" s="48" t="s">
        <v>38</v>
      </c>
      <c r="AN255" s="33"/>
      <c r="AO255" s="1214"/>
      <c r="AP255" s="974"/>
      <c r="AQ255" s="958"/>
      <c r="AR255" s="336" t="s">
        <v>38</v>
      </c>
      <c r="AS255" s="33"/>
      <c r="AT255" s="1214"/>
      <c r="AU255" s="974"/>
      <c r="AV255" s="1210"/>
      <c r="AW255" s="48" t="s">
        <v>38</v>
      </c>
      <c r="AX255" s="33"/>
      <c r="AY255" s="1214"/>
      <c r="AZ255" s="974"/>
      <c r="BA255" s="958"/>
      <c r="BB255" s="336" t="s">
        <v>38</v>
      </c>
      <c r="BC255" s="33"/>
      <c r="BD255" s="1214"/>
      <c r="BE255" s="974"/>
      <c r="BF255" s="1210"/>
      <c r="BG255" s="48" t="s">
        <v>38</v>
      </c>
      <c r="BH255" s="33"/>
      <c r="BI255" s="1214"/>
      <c r="BJ255" s="974"/>
      <c r="BK255" s="958"/>
      <c r="BL255" s="339"/>
      <c r="BM255" s="80"/>
      <c r="BN255" s="1214"/>
      <c r="BO255" s="967"/>
      <c r="BP255" s="954"/>
      <c r="BQ255" s="79"/>
      <c r="BR255" s="80"/>
      <c r="BS255" s="1214"/>
      <c r="BT255" s="967"/>
      <c r="BU255" s="954"/>
      <c r="BV255" s="79"/>
      <c r="BW255" s="80"/>
      <c r="BX255" s="1214"/>
      <c r="BY255" s="967"/>
      <c r="BZ255" s="954"/>
      <c r="CA255" s="1080"/>
      <c r="CB255" s="1022"/>
      <c r="CC255" s="1238"/>
    </row>
    <row r="256" spans="1:81" s="5" customFormat="1" ht="18" customHeight="1">
      <c r="A256" s="1180"/>
      <c r="B256" s="1285"/>
      <c r="C256" s="1178"/>
      <c r="D256" s="51" t="s">
        <v>9</v>
      </c>
      <c r="E256" s="6">
        <f>ROUND(IF(E232="",0,E254*職員設定!$R$49+E254*E241/E232*1.35),0)</f>
        <v>0</v>
      </c>
      <c r="F256" s="1214"/>
      <c r="G256" s="974"/>
      <c r="H256" s="1272"/>
      <c r="I256" s="51" t="s">
        <v>9</v>
      </c>
      <c r="J256" s="6">
        <f>ROUND(IF(J232="",0,J254*職員設定!$R$49+J254*J241/J232*1.35),0)</f>
        <v>0</v>
      </c>
      <c r="K256" s="1214"/>
      <c r="L256" s="974"/>
      <c r="M256" s="1103"/>
      <c r="N256" s="629" t="s">
        <v>9</v>
      </c>
      <c r="O256" s="6">
        <f>ROUND(IF(O232="",0,O254*職員設定!$R$49+O254*O241/O232*1.35),0)</f>
        <v>0</v>
      </c>
      <c r="P256" s="1214"/>
      <c r="Q256" s="974"/>
      <c r="R256" s="1210"/>
      <c r="S256" s="51" t="s">
        <v>9</v>
      </c>
      <c r="T256" s="6">
        <f>ROUND(IF(T232="",0,T254*職員設定!$R$49+T254*T241/T232*1.35),0)</f>
        <v>0</v>
      </c>
      <c r="U256" s="1214"/>
      <c r="V256" s="974"/>
      <c r="W256" s="958"/>
      <c r="X256" s="629" t="s">
        <v>9</v>
      </c>
      <c r="Y256" s="6">
        <f>ROUND(IF(Y232="",0,Y254*職員設定!$R$49+Y254*Y241/Y232*1.35),0)</f>
        <v>0</v>
      </c>
      <c r="Z256" s="1214"/>
      <c r="AA256" s="974"/>
      <c r="AB256" s="1210"/>
      <c r="AC256" s="51" t="s">
        <v>9</v>
      </c>
      <c r="AD256" s="6">
        <f>ROUND(IF(AD232="",0,AD254*職員設定!$R$49+AD254*AD241/AD232*1.35),0)</f>
        <v>0</v>
      </c>
      <c r="AE256" s="1214"/>
      <c r="AF256" s="974"/>
      <c r="AG256" s="958"/>
      <c r="AH256" s="629" t="s">
        <v>9</v>
      </c>
      <c r="AI256" s="6">
        <f>ROUND(IF(AI232="",0,AI254*職員設定!$R$49+AI254*AI241/AI232*1.35),0)</f>
        <v>0</v>
      </c>
      <c r="AJ256" s="1214"/>
      <c r="AK256" s="974"/>
      <c r="AL256" s="1210"/>
      <c r="AM256" s="51" t="s">
        <v>9</v>
      </c>
      <c r="AN256" s="6">
        <f>ROUND(IF(AN232="",0,AN254*職員設定!$R$49+AN254*AN241/AN232*1.35),0)</f>
        <v>0</v>
      </c>
      <c r="AO256" s="1214"/>
      <c r="AP256" s="974"/>
      <c r="AQ256" s="958"/>
      <c r="AR256" s="629" t="s">
        <v>9</v>
      </c>
      <c r="AS256" s="6">
        <f>ROUND(IF(AS232="",0,AS254*職員設定!$R$49+AS254*AS241/AS232*1.35),0)</f>
        <v>0</v>
      </c>
      <c r="AT256" s="1214"/>
      <c r="AU256" s="974"/>
      <c r="AV256" s="1210"/>
      <c r="AW256" s="51" t="s">
        <v>9</v>
      </c>
      <c r="AX256" s="6">
        <f>ROUND(IF(AX232="",0,AX254*職員設定!$R$49+AX254*AX241/AX232*1.35),0)</f>
        <v>0</v>
      </c>
      <c r="AY256" s="1214"/>
      <c r="AZ256" s="974"/>
      <c r="BA256" s="958"/>
      <c r="BB256" s="629" t="s">
        <v>9</v>
      </c>
      <c r="BC256" s="6">
        <f>ROUND(IF(BC232="",0,BC254*職員設定!$R$49+BC254*BC241/BC232*1.35),0)</f>
        <v>0</v>
      </c>
      <c r="BD256" s="1214"/>
      <c r="BE256" s="974"/>
      <c r="BF256" s="1210"/>
      <c r="BG256" s="51" t="s">
        <v>9</v>
      </c>
      <c r="BH256" s="6">
        <f>ROUND(IF(BH232="",0,BH254*職員設定!$R$49+BH254*BH241/BH232*1.35),0)</f>
        <v>0</v>
      </c>
      <c r="BI256" s="1214"/>
      <c r="BJ256" s="974"/>
      <c r="BK256" s="958"/>
      <c r="BL256" s="624"/>
      <c r="BM256" s="28"/>
      <c r="BN256" s="1214"/>
      <c r="BO256" s="967"/>
      <c r="BP256" s="954"/>
      <c r="BQ256" s="72"/>
      <c r="BR256" s="28"/>
      <c r="BS256" s="1214"/>
      <c r="BT256" s="967"/>
      <c r="BU256" s="954"/>
      <c r="BV256" s="72"/>
      <c r="BW256" s="28"/>
      <c r="BX256" s="1214"/>
      <c r="BY256" s="967"/>
      <c r="BZ256" s="954"/>
      <c r="CA256" s="1080"/>
      <c r="CB256" s="1022"/>
      <c r="CC256" s="1238"/>
    </row>
    <row r="257" spans="1:81" ht="18" customHeight="1" thickBot="1">
      <c r="A257" s="1180"/>
      <c r="B257" s="1285"/>
      <c r="C257" s="1179"/>
      <c r="D257" s="53" t="s">
        <v>10</v>
      </c>
      <c r="E257" s="19">
        <f>E255-E256</f>
        <v>0</v>
      </c>
      <c r="F257" s="1214"/>
      <c r="G257" s="975"/>
      <c r="H257" s="1273"/>
      <c r="I257" s="53" t="s">
        <v>10</v>
      </c>
      <c r="J257" s="19">
        <f>J255-J256</f>
        <v>0</v>
      </c>
      <c r="K257" s="1214"/>
      <c r="L257" s="975"/>
      <c r="M257" s="1104"/>
      <c r="N257" s="337" t="s">
        <v>10</v>
      </c>
      <c r="O257" s="19">
        <f>O255-O256</f>
        <v>0</v>
      </c>
      <c r="P257" s="1214"/>
      <c r="Q257" s="975"/>
      <c r="R257" s="1211"/>
      <c r="S257" s="53" t="s">
        <v>10</v>
      </c>
      <c r="T257" s="19">
        <f>T255-T256</f>
        <v>0</v>
      </c>
      <c r="U257" s="1214"/>
      <c r="V257" s="975"/>
      <c r="W257" s="959"/>
      <c r="X257" s="337" t="s">
        <v>10</v>
      </c>
      <c r="Y257" s="19">
        <f>Y255-Y256</f>
        <v>0</v>
      </c>
      <c r="Z257" s="1214"/>
      <c r="AA257" s="975"/>
      <c r="AB257" s="1211"/>
      <c r="AC257" s="53" t="s">
        <v>10</v>
      </c>
      <c r="AD257" s="19">
        <f>AD255-AD256</f>
        <v>0</v>
      </c>
      <c r="AE257" s="1214"/>
      <c r="AF257" s="975"/>
      <c r="AG257" s="959"/>
      <c r="AH257" s="337" t="s">
        <v>10</v>
      </c>
      <c r="AI257" s="19">
        <f>AI255-AI256</f>
        <v>0</v>
      </c>
      <c r="AJ257" s="1214"/>
      <c r="AK257" s="975"/>
      <c r="AL257" s="1211"/>
      <c r="AM257" s="53" t="s">
        <v>10</v>
      </c>
      <c r="AN257" s="19">
        <f>AN255-AN256</f>
        <v>0</v>
      </c>
      <c r="AO257" s="1214"/>
      <c r="AP257" s="975"/>
      <c r="AQ257" s="959"/>
      <c r="AR257" s="337" t="s">
        <v>10</v>
      </c>
      <c r="AS257" s="19">
        <f>AS255-AS256</f>
        <v>0</v>
      </c>
      <c r="AT257" s="1214"/>
      <c r="AU257" s="975"/>
      <c r="AV257" s="1211"/>
      <c r="AW257" s="53" t="s">
        <v>10</v>
      </c>
      <c r="AX257" s="19">
        <f>AX255-AX256</f>
        <v>0</v>
      </c>
      <c r="AY257" s="1214"/>
      <c r="AZ257" s="975"/>
      <c r="BA257" s="959"/>
      <c r="BB257" s="337" t="s">
        <v>10</v>
      </c>
      <c r="BC257" s="19">
        <f>BC255-BC256</f>
        <v>0</v>
      </c>
      <c r="BD257" s="1214"/>
      <c r="BE257" s="975"/>
      <c r="BF257" s="1211"/>
      <c r="BG257" s="53" t="s">
        <v>10</v>
      </c>
      <c r="BH257" s="19">
        <f>BH255-BH256</f>
        <v>0</v>
      </c>
      <c r="BI257" s="1214"/>
      <c r="BJ257" s="975"/>
      <c r="BK257" s="959"/>
      <c r="BL257" s="340"/>
      <c r="BM257" s="84"/>
      <c r="BN257" s="1214"/>
      <c r="BO257" s="968"/>
      <c r="BP257" s="955"/>
      <c r="BQ257" s="85"/>
      <c r="BR257" s="84"/>
      <c r="BS257" s="1214"/>
      <c r="BT257" s="968"/>
      <c r="BU257" s="955"/>
      <c r="BV257" s="85"/>
      <c r="BW257" s="84"/>
      <c r="BX257" s="1214"/>
      <c r="BY257" s="968"/>
      <c r="BZ257" s="955"/>
      <c r="CA257" s="1081"/>
      <c r="CB257" s="1023"/>
      <c r="CC257" s="1239"/>
    </row>
    <row r="258" spans="1:81" s="5" customFormat="1" ht="18" customHeight="1">
      <c r="A258" s="1180"/>
      <c r="B258" s="1285"/>
      <c r="C258" s="1178" t="s">
        <v>43</v>
      </c>
      <c r="D258" s="48" t="s">
        <v>11</v>
      </c>
      <c r="E258" s="36"/>
      <c r="F258" s="1214"/>
      <c r="G258" s="974">
        <f>E261*F232-H258</f>
        <v>0</v>
      </c>
      <c r="H258" s="1275"/>
      <c r="I258" s="48" t="s">
        <v>11</v>
      </c>
      <c r="J258" s="36"/>
      <c r="K258" s="1214"/>
      <c r="L258" s="974">
        <f>J261*K232-M258</f>
        <v>0</v>
      </c>
      <c r="M258" s="1095"/>
      <c r="N258" s="336" t="s">
        <v>11</v>
      </c>
      <c r="O258" s="36"/>
      <c r="P258" s="1214"/>
      <c r="Q258" s="974">
        <f>O261*P232-R258</f>
        <v>0</v>
      </c>
      <c r="R258" s="1212">
        <f>ROUND(IF(O232="",0,O258*P232*(職員設定!$AC$49+R240/O232)*0.25),0)</f>
        <v>0</v>
      </c>
      <c r="S258" s="48" t="s">
        <v>11</v>
      </c>
      <c r="T258" s="36"/>
      <c r="U258" s="1214"/>
      <c r="V258" s="974">
        <f>T261*U232-W258</f>
        <v>0</v>
      </c>
      <c r="W258" s="961">
        <f>ROUND(IF(T232="",0,T258*U232*(職員設定!$AC$49+W240/T232)*0.25),0)</f>
        <v>0</v>
      </c>
      <c r="X258" s="336" t="s">
        <v>11</v>
      </c>
      <c r="Y258" s="36"/>
      <c r="Z258" s="1214"/>
      <c r="AA258" s="974">
        <f>Y261*Z232-AB258</f>
        <v>0</v>
      </c>
      <c r="AB258" s="1212">
        <f>ROUND(IF(Y232="",0,Y258*Z232*(職員設定!$AC$49+AB240/Y232)*0.25),0)</f>
        <v>0</v>
      </c>
      <c r="AC258" s="48" t="s">
        <v>11</v>
      </c>
      <c r="AD258" s="36"/>
      <c r="AE258" s="1214"/>
      <c r="AF258" s="974">
        <f>AD261*AE232-AG258</f>
        <v>0</v>
      </c>
      <c r="AG258" s="961">
        <f>ROUND(IF(AD232="",0,AD258*AE232*(職員設定!$AC$49+AG240/AD232)*0.25),0)</f>
        <v>0</v>
      </c>
      <c r="AH258" s="336" t="s">
        <v>11</v>
      </c>
      <c r="AI258" s="36"/>
      <c r="AJ258" s="1214"/>
      <c r="AK258" s="974">
        <f>AI261*AJ232-AL258</f>
        <v>0</v>
      </c>
      <c r="AL258" s="1212">
        <f>ROUND(IF(AI232="",0,AI258*AJ232*(職員設定!$AC$49+AL240/AI232)*0.25),0)</f>
        <v>0</v>
      </c>
      <c r="AM258" s="48" t="s">
        <v>11</v>
      </c>
      <c r="AN258" s="36"/>
      <c r="AO258" s="1214"/>
      <c r="AP258" s="974">
        <f>AN261*AO232-AQ258</f>
        <v>0</v>
      </c>
      <c r="AQ258" s="961">
        <f>ROUND(IF(AN232="",0,AN258*AO232*(職員設定!$AC$49+AQ240/AN232)*0.25),0)</f>
        <v>0</v>
      </c>
      <c r="AR258" s="336" t="s">
        <v>11</v>
      </c>
      <c r="AS258" s="36"/>
      <c r="AT258" s="1214"/>
      <c r="AU258" s="974">
        <f>AS261*AT232-AV258</f>
        <v>0</v>
      </c>
      <c r="AV258" s="1212">
        <f>ROUND(IF(AS232="",0,AS258*AT232*(職員設定!$AC$49+AV240/AS232)*0.25),0)</f>
        <v>0</v>
      </c>
      <c r="AW258" s="48" t="s">
        <v>11</v>
      </c>
      <c r="AX258" s="36"/>
      <c r="AY258" s="1214"/>
      <c r="AZ258" s="974">
        <f>AX261*AY232-BA258</f>
        <v>0</v>
      </c>
      <c r="BA258" s="961">
        <f>ROUND(IF(AX232="",0,AX258*AY232*(職員設定!$AC$49+BA240/AX232)*0.25),0)</f>
        <v>0</v>
      </c>
      <c r="BB258" s="336" t="s">
        <v>11</v>
      </c>
      <c r="BC258" s="36"/>
      <c r="BD258" s="1214"/>
      <c r="BE258" s="974">
        <f>BC261*BD232-BF258</f>
        <v>0</v>
      </c>
      <c r="BF258" s="1212">
        <f>ROUND(IF(BC232="",0,BC258*BD232*(職員設定!$AC$49+BF240/BC232)*0.25),0)</f>
        <v>0</v>
      </c>
      <c r="BG258" s="48" t="s">
        <v>11</v>
      </c>
      <c r="BH258" s="36"/>
      <c r="BI258" s="1214"/>
      <c r="BJ258" s="974">
        <f>BH261*BI232-BK258</f>
        <v>0</v>
      </c>
      <c r="BK258" s="961">
        <f>ROUND(IF(BH232="",0,BH258*BI232*(職員設定!$AC$49+BK240/BH232)*0.25),0)</f>
        <v>0</v>
      </c>
      <c r="BL258" s="339"/>
      <c r="BM258" s="86"/>
      <c r="BN258" s="1214"/>
      <c r="BO258" s="969"/>
      <c r="BP258" s="953"/>
      <c r="BQ258" s="79"/>
      <c r="BR258" s="86"/>
      <c r="BS258" s="1214"/>
      <c r="BT258" s="969"/>
      <c r="BU258" s="953"/>
      <c r="BV258" s="79"/>
      <c r="BW258" s="86"/>
      <c r="BX258" s="1214"/>
      <c r="BY258" s="969"/>
      <c r="BZ258" s="953"/>
      <c r="CA258" s="1003">
        <f t="shared" ref="CA258" si="40">BJ258+BK258+BE258+BF258+AZ258+BA258+AU258+AV258+AP258+AQ258+AL258+AK258+AG258+AF258+AB258+AA258+W258+V258+R258+Q258+L258+G258</f>
        <v>0</v>
      </c>
      <c r="CB258" s="1019">
        <f t="shared" ref="CB258" si="41">M258+H258</f>
        <v>0</v>
      </c>
      <c r="CC258" s="1238">
        <f>BK258+BF258+BA258+AV258+AQ258+AL258+AG258+AB258+W258+R258</f>
        <v>0</v>
      </c>
    </row>
    <row r="259" spans="1:81" ht="18" customHeight="1">
      <c r="A259" s="1180"/>
      <c r="B259" s="1285"/>
      <c r="C259" s="1178"/>
      <c r="D259" s="48" t="s">
        <v>38</v>
      </c>
      <c r="E259" s="33"/>
      <c r="F259" s="1214"/>
      <c r="G259" s="974"/>
      <c r="H259" s="1272"/>
      <c r="I259" s="48" t="s">
        <v>38</v>
      </c>
      <c r="J259" s="33"/>
      <c r="K259" s="1214"/>
      <c r="L259" s="974"/>
      <c r="M259" s="1103"/>
      <c r="N259" s="336" t="s">
        <v>38</v>
      </c>
      <c r="O259" s="33"/>
      <c r="P259" s="1214"/>
      <c r="Q259" s="974"/>
      <c r="R259" s="1210"/>
      <c r="S259" s="48" t="s">
        <v>38</v>
      </c>
      <c r="T259" s="33"/>
      <c r="U259" s="1214"/>
      <c r="V259" s="974"/>
      <c r="W259" s="958"/>
      <c r="X259" s="336" t="s">
        <v>38</v>
      </c>
      <c r="Y259" s="33"/>
      <c r="Z259" s="1214"/>
      <c r="AA259" s="974"/>
      <c r="AB259" s="1210"/>
      <c r="AC259" s="48" t="s">
        <v>38</v>
      </c>
      <c r="AD259" s="33"/>
      <c r="AE259" s="1214"/>
      <c r="AF259" s="974"/>
      <c r="AG259" s="958"/>
      <c r="AH259" s="336" t="s">
        <v>38</v>
      </c>
      <c r="AI259" s="33"/>
      <c r="AJ259" s="1214"/>
      <c r="AK259" s="974"/>
      <c r="AL259" s="1210"/>
      <c r="AM259" s="48" t="s">
        <v>38</v>
      </c>
      <c r="AN259" s="33"/>
      <c r="AO259" s="1214"/>
      <c r="AP259" s="974"/>
      <c r="AQ259" s="958"/>
      <c r="AR259" s="336" t="s">
        <v>38</v>
      </c>
      <c r="AS259" s="33"/>
      <c r="AT259" s="1214"/>
      <c r="AU259" s="974"/>
      <c r="AV259" s="1210"/>
      <c r="AW259" s="48" t="s">
        <v>38</v>
      </c>
      <c r="AX259" s="33"/>
      <c r="AY259" s="1214"/>
      <c r="AZ259" s="974"/>
      <c r="BA259" s="958"/>
      <c r="BB259" s="336" t="s">
        <v>38</v>
      </c>
      <c r="BC259" s="33"/>
      <c r="BD259" s="1214"/>
      <c r="BE259" s="974"/>
      <c r="BF259" s="1210"/>
      <c r="BG259" s="48" t="s">
        <v>38</v>
      </c>
      <c r="BH259" s="33"/>
      <c r="BI259" s="1214"/>
      <c r="BJ259" s="974"/>
      <c r="BK259" s="958"/>
      <c r="BL259" s="339"/>
      <c r="BM259" s="80"/>
      <c r="BN259" s="1214"/>
      <c r="BO259" s="967"/>
      <c r="BP259" s="954"/>
      <c r="BQ259" s="79"/>
      <c r="BR259" s="80"/>
      <c r="BS259" s="1214"/>
      <c r="BT259" s="967"/>
      <c r="BU259" s="954"/>
      <c r="BV259" s="79"/>
      <c r="BW259" s="80"/>
      <c r="BX259" s="1214"/>
      <c r="BY259" s="967"/>
      <c r="BZ259" s="954"/>
      <c r="CA259" s="1080"/>
      <c r="CB259" s="1022"/>
      <c r="CC259" s="1238"/>
    </row>
    <row r="260" spans="1:81" s="5" customFormat="1" ht="18" customHeight="1">
      <c r="A260" s="1180"/>
      <c r="B260" s="1285"/>
      <c r="C260" s="1178"/>
      <c r="D260" s="51" t="s">
        <v>12</v>
      </c>
      <c r="E260" s="6">
        <f>ROUND(IF(E232="",0,E258*職員設定!$S$49+E258*E241/E232*0.25),0)</f>
        <v>0</v>
      </c>
      <c r="F260" s="1214"/>
      <c r="G260" s="974"/>
      <c r="H260" s="1272"/>
      <c r="I260" s="51" t="s">
        <v>12</v>
      </c>
      <c r="J260" s="6">
        <f>ROUND(IF(J232="",0,J258*職員設定!$S$49+J258*J241/J232*0.25),0)</f>
        <v>0</v>
      </c>
      <c r="K260" s="1214"/>
      <c r="L260" s="974"/>
      <c r="M260" s="1103"/>
      <c r="N260" s="629" t="s">
        <v>12</v>
      </c>
      <c r="O260" s="6">
        <f>ROUND(IF(O232="",0,O258*職員設定!$S$49+O258*O241/O232*0.25),0)</f>
        <v>0</v>
      </c>
      <c r="P260" s="1214"/>
      <c r="Q260" s="974"/>
      <c r="R260" s="1210"/>
      <c r="S260" s="51" t="s">
        <v>12</v>
      </c>
      <c r="T260" s="6">
        <f>ROUND(IF(T232="",0,T258*職員設定!$S$49+T258*T241/T232*0.25),0)</f>
        <v>0</v>
      </c>
      <c r="U260" s="1214"/>
      <c r="V260" s="974"/>
      <c r="W260" s="958"/>
      <c r="X260" s="629" t="s">
        <v>12</v>
      </c>
      <c r="Y260" s="6">
        <f>ROUND(IF(Y232="",0,Y258*職員設定!$S$49+Y258*Y241/Y232*0.25),0)</f>
        <v>0</v>
      </c>
      <c r="Z260" s="1214"/>
      <c r="AA260" s="974"/>
      <c r="AB260" s="1210"/>
      <c r="AC260" s="51" t="s">
        <v>12</v>
      </c>
      <c r="AD260" s="6">
        <f>ROUND(IF(AD232="",0,AD258*職員設定!$S$49+AD258*AD241/AD232*0.25),0)</f>
        <v>0</v>
      </c>
      <c r="AE260" s="1214"/>
      <c r="AF260" s="974"/>
      <c r="AG260" s="958"/>
      <c r="AH260" s="629" t="s">
        <v>12</v>
      </c>
      <c r="AI260" s="6">
        <f>ROUND(IF(AI232="",0,AI258*職員設定!$S$49+AI258*AI241/AI232*0.25),0)</f>
        <v>0</v>
      </c>
      <c r="AJ260" s="1214"/>
      <c r="AK260" s="974"/>
      <c r="AL260" s="1210"/>
      <c r="AM260" s="51" t="s">
        <v>12</v>
      </c>
      <c r="AN260" s="6">
        <f>ROUND(IF(AN232="",0,AN258*職員設定!$S$49+AN258*AN241/AN232*0.25),0)</f>
        <v>0</v>
      </c>
      <c r="AO260" s="1214"/>
      <c r="AP260" s="974"/>
      <c r="AQ260" s="958"/>
      <c r="AR260" s="629" t="s">
        <v>12</v>
      </c>
      <c r="AS260" s="6">
        <f>ROUND(IF(AS232="",0,AS258*職員設定!$S$49+AS258*AS241/AS232*0.25),0)</f>
        <v>0</v>
      </c>
      <c r="AT260" s="1214"/>
      <c r="AU260" s="974"/>
      <c r="AV260" s="1210"/>
      <c r="AW260" s="51" t="s">
        <v>12</v>
      </c>
      <c r="AX260" s="6">
        <f>ROUND(IF(AX232="",0,AX258*職員設定!$S$49+AX258*AX241/AX232*0.25),0)</f>
        <v>0</v>
      </c>
      <c r="AY260" s="1214"/>
      <c r="AZ260" s="974"/>
      <c r="BA260" s="958"/>
      <c r="BB260" s="629" t="s">
        <v>12</v>
      </c>
      <c r="BC260" s="6">
        <f>ROUND(IF(BC232="",0,BC258*職員設定!$S$49+BC258*BC241/BC232*0.25),0)</f>
        <v>0</v>
      </c>
      <c r="BD260" s="1214"/>
      <c r="BE260" s="974"/>
      <c r="BF260" s="1210"/>
      <c r="BG260" s="51" t="s">
        <v>12</v>
      </c>
      <c r="BH260" s="6">
        <f>ROUND(IF(BH232="",0,BH258*職員設定!$S$49+BH258*BH241/BH232*0.25),0)</f>
        <v>0</v>
      </c>
      <c r="BI260" s="1214"/>
      <c r="BJ260" s="974"/>
      <c r="BK260" s="958"/>
      <c r="BL260" s="624"/>
      <c r="BM260" s="28"/>
      <c r="BN260" s="1214"/>
      <c r="BO260" s="967"/>
      <c r="BP260" s="954"/>
      <c r="BQ260" s="72"/>
      <c r="BR260" s="28"/>
      <c r="BS260" s="1214"/>
      <c r="BT260" s="967"/>
      <c r="BU260" s="954"/>
      <c r="BV260" s="72"/>
      <c r="BW260" s="28"/>
      <c r="BX260" s="1214"/>
      <c r="BY260" s="967"/>
      <c r="BZ260" s="954"/>
      <c r="CA260" s="1080"/>
      <c r="CB260" s="1022"/>
      <c r="CC260" s="1238"/>
    </row>
    <row r="261" spans="1:81" ht="18" customHeight="1" thickBot="1">
      <c r="A261" s="1180"/>
      <c r="B261" s="1286"/>
      <c r="C261" s="1179"/>
      <c r="D261" s="53" t="s">
        <v>13</v>
      </c>
      <c r="E261" s="19">
        <f>E259-E260</f>
        <v>0</v>
      </c>
      <c r="F261" s="1218"/>
      <c r="G261" s="975"/>
      <c r="H261" s="1273"/>
      <c r="I261" s="53" t="s">
        <v>13</v>
      </c>
      <c r="J261" s="19">
        <f>J259-J260</f>
        <v>0</v>
      </c>
      <c r="K261" s="1218"/>
      <c r="L261" s="975"/>
      <c r="M261" s="1104"/>
      <c r="N261" s="337" t="s">
        <v>13</v>
      </c>
      <c r="O261" s="19">
        <f>O259-O260</f>
        <v>0</v>
      </c>
      <c r="P261" s="1218"/>
      <c r="Q261" s="975"/>
      <c r="R261" s="1211"/>
      <c r="S261" s="53" t="s">
        <v>13</v>
      </c>
      <c r="T261" s="19">
        <f>T259-T260</f>
        <v>0</v>
      </c>
      <c r="U261" s="1218"/>
      <c r="V261" s="975"/>
      <c r="W261" s="959"/>
      <c r="X261" s="337" t="s">
        <v>13</v>
      </c>
      <c r="Y261" s="19">
        <f>Y259-Y260</f>
        <v>0</v>
      </c>
      <c r="Z261" s="1218"/>
      <c r="AA261" s="975"/>
      <c r="AB261" s="1211"/>
      <c r="AC261" s="53" t="s">
        <v>13</v>
      </c>
      <c r="AD261" s="19">
        <f>AD259-AD260</f>
        <v>0</v>
      </c>
      <c r="AE261" s="1218"/>
      <c r="AF261" s="975"/>
      <c r="AG261" s="959"/>
      <c r="AH261" s="337" t="s">
        <v>13</v>
      </c>
      <c r="AI261" s="19">
        <f>AI259-AI260</f>
        <v>0</v>
      </c>
      <c r="AJ261" s="1218"/>
      <c r="AK261" s="975"/>
      <c r="AL261" s="1211"/>
      <c r="AM261" s="53" t="s">
        <v>13</v>
      </c>
      <c r="AN261" s="19">
        <f>AN259-AN260</f>
        <v>0</v>
      </c>
      <c r="AO261" s="1218"/>
      <c r="AP261" s="975"/>
      <c r="AQ261" s="959"/>
      <c r="AR261" s="337" t="s">
        <v>13</v>
      </c>
      <c r="AS261" s="19">
        <f>AS259-AS260</f>
        <v>0</v>
      </c>
      <c r="AT261" s="1218"/>
      <c r="AU261" s="975"/>
      <c r="AV261" s="1211"/>
      <c r="AW261" s="53" t="s">
        <v>13</v>
      </c>
      <c r="AX261" s="19">
        <f>AX259-AX260</f>
        <v>0</v>
      </c>
      <c r="AY261" s="1218"/>
      <c r="AZ261" s="975"/>
      <c r="BA261" s="959"/>
      <c r="BB261" s="337" t="s">
        <v>13</v>
      </c>
      <c r="BC261" s="19">
        <f>BC259-BC260</f>
        <v>0</v>
      </c>
      <c r="BD261" s="1218"/>
      <c r="BE261" s="975"/>
      <c r="BF261" s="1211"/>
      <c r="BG261" s="53" t="s">
        <v>13</v>
      </c>
      <c r="BH261" s="19">
        <f>BH259-BH260</f>
        <v>0</v>
      </c>
      <c r="BI261" s="1218"/>
      <c r="BJ261" s="975"/>
      <c r="BK261" s="959"/>
      <c r="BL261" s="667"/>
      <c r="BM261" s="88"/>
      <c r="BN261" s="1218"/>
      <c r="BO261" s="968"/>
      <c r="BP261" s="955"/>
      <c r="BQ261" s="87"/>
      <c r="BR261" s="88"/>
      <c r="BS261" s="1218"/>
      <c r="BT261" s="968"/>
      <c r="BU261" s="955"/>
      <c r="BV261" s="87"/>
      <c r="BW261" s="88"/>
      <c r="BX261" s="1218"/>
      <c r="BY261" s="968"/>
      <c r="BZ261" s="955"/>
      <c r="CA261" s="1081"/>
      <c r="CB261" s="1023"/>
      <c r="CC261" s="1239"/>
    </row>
    <row r="262" spans="1:81" s="5" customFormat="1" ht="18" customHeight="1">
      <c r="A262" s="1180"/>
      <c r="B262" s="1278" t="s">
        <v>228</v>
      </c>
      <c r="C262" s="1135"/>
      <c r="D262" s="201" t="str">
        <f>IF(職員設定!$V$43="","",職員設定!$V$43)</f>
        <v>通勤手当</v>
      </c>
      <c r="E262" s="151" t="str">
        <f>IF(E232&lt;&gt;"",職員設定!$V$49,"0")</f>
        <v>0</v>
      </c>
      <c r="F262" s="2"/>
      <c r="G262" s="299" t="s">
        <v>79</v>
      </c>
      <c r="H262" s="29" t="s">
        <v>79</v>
      </c>
      <c r="I262" s="201" t="str">
        <f>IF(職員設定!$V$43="","",職員設定!$V$43)</f>
        <v>通勤手当</v>
      </c>
      <c r="J262" s="151" t="str">
        <f>IF(J232&lt;&gt;"",職員設定!$V$49,"0")</f>
        <v>0</v>
      </c>
      <c r="K262" s="2"/>
      <c r="L262" s="299" t="s">
        <v>79</v>
      </c>
      <c r="M262" s="60" t="s">
        <v>79</v>
      </c>
      <c r="N262" s="631" t="str">
        <f>IF(職員設定!$V$43="","",職員設定!$V$43)</f>
        <v>通勤手当</v>
      </c>
      <c r="O262" s="151">
        <v>420</v>
      </c>
      <c r="P262" s="2"/>
      <c r="Q262" s="299" t="s">
        <v>79</v>
      </c>
      <c r="R262" s="29" t="s">
        <v>79</v>
      </c>
      <c r="S262" s="201" t="str">
        <f>IF(職員設定!$V$43="","",職員設定!$V$43)</f>
        <v>通勤手当</v>
      </c>
      <c r="T262" s="151">
        <v>840</v>
      </c>
      <c r="U262" s="2"/>
      <c r="V262" s="299" t="s">
        <v>79</v>
      </c>
      <c r="W262" s="60" t="s">
        <v>79</v>
      </c>
      <c r="X262" s="631" t="str">
        <f>IF(職員設定!$V$43="","",職員設定!$V$43)</f>
        <v>通勤手当</v>
      </c>
      <c r="Y262" s="151">
        <v>960</v>
      </c>
      <c r="Z262" s="2"/>
      <c r="AA262" s="299" t="s">
        <v>79</v>
      </c>
      <c r="AB262" s="29" t="s">
        <v>79</v>
      </c>
      <c r="AC262" s="201" t="str">
        <f>IF(職員設定!$V$43="","",職員設定!$V$43)</f>
        <v>通勤手当</v>
      </c>
      <c r="AD262" s="151" t="str">
        <f>IF(AD232&lt;&gt;"",職員設定!$V$49,"0")</f>
        <v>0</v>
      </c>
      <c r="AE262" s="2"/>
      <c r="AF262" s="299" t="s">
        <v>79</v>
      </c>
      <c r="AG262" s="60" t="s">
        <v>79</v>
      </c>
      <c r="AH262" s="631" t="str">
        <f>IF(職員設定!$V$43="","",職員設定!$V$43)</f>
        <v>通勤手当</v>
      </c>
      <c r="AI262" s="151" t="str">
        <f>IF(AI232&lt;&gt;"",職員設定!$V$49,"0")</f>
        <v>0</v>
      </c>
      <c r="AJ262" s="2"/>
      <c r="AK262" s="299" t="s">
        <v>79</v>
      </c>
      <c r="AL262" s="29" t="s">
        <v>79</v>
      </c>
      <c r="AM262" s="201" t="str">
        <f>IF(職員設定!$V$43="","",職員設定!$V$43)</f>
        <v>通勤手当</v>
      </c>
      <c r="AN262" s="151" t="str">
        <f>IF(AN232&lt;&gt;"",職員設定!$V$49,"0")</f>
        <v>0</v>
      </c>
      <c r="AO262" s="2"/>
      <c r="AP262" s="299" t="s">
        <v>79</v>
      </c>
      <c r="AQ262" s="60" t="s">
        <v>79</v>
      </c>
      <c r="AR262" s="631" t="str">
        <f>IF(職員設定!$V$43="","",職員設定!$V$43)</f>
        <v>通勤手当</v>
      </c>
      <c r="AS262" s="151" t="str">
        <f>IF(AS232&lt;&gt;"",職員設定!$V$49,"0")</f>
        <v>0</v>
      </c>
      <c r="AT262" s="2"/>
      <c r="AU262" s="299" t="s">
        <v>79</v>
      </c>
      <c r="AV262" s="29" t="s">
        <v>79</v>
      </c>
      <c r="AW262" s="201" t="str">
        <f>IF(職員設定!$V$43="","",職員設定!$V$43)</f>
        <v>通勤手当</v>
      </c>
      <c r="AX262" s="151" t="str">
        <f>IF(AX232&lt;&gt;"",職員設定!$V$49,"0")</f>
        <v>0</v>
      </c>
      <c r="AY262" s="2"/>
      <c r="AZ262" s="299" t="s">
        <v>79</v>
      </c>
      <c r="BA262" s="60" t="s">
        <v>79</v>
      </c>
      <c r="BB262" s="631" t="str">
        <f>IF(職員設定!$V$43="","",職員設定!$V$43)</f>
        <v>通勤手当</v>
      </c>
      <c r="BC262" s="151" t="str">
        <f>IF(BC232&lt;&gt;"",職員設定!$V$49,"0")</f>
        <v>0</v>
      </c>
      <c r="BD262" s="2"/>
      <c r="BE262" s="299" t="s">
        <v>79</v>
      </c>
      <c r="BF262" s="29" t="s">
        <v>79</v>
      </c>
      <c r="BG262" s="201" t="str">
        <f>IF(職員設定!$V$43="","",職員設定!$V$43)</f>
        <v>通勤手当</v>
      </c>
      <c r="BH262" s="151" t="str">
        <f>IF(BH232&lt;&gt;"",職員設定!$V$49,"0")</f>
        <v>0</v>
      </c>
      <c r="BI262" s="2"/>
      <c r="BJ262" s="299" t="s">
        <v>79</v>
      </c>
      <c r="BK262" s="60" t="s">
        <v>79</v>
      </c>
      <c r="BL262" s="668"/>
      <c r="BM262" s="90"/>
      <c r="BN262" s="2"/>
      <c r="BO262" s="299" t="s">
        <v>79</v>
      </c>
      <c r="BP262" s="299" t="s">
        <v>79</v>
      </c>
      <c r="BQ262" s="89"/>
      <c r="BR262" s="90"/>
      <c r="BS262" s="2"/>
      <c r="BT262" s="299" t="s">
        <v>79</v>
      </c>
      <c r="BU262" s="299" t="s">
        <v>79</v>
      </c>
      <c r="BV262" s="89"/>
      <c r="BW262" s="90"/>
      <c r="BX262" s="2"/>
      <c r="BY262" s="299" t="s">
        <v>79</v>
      </c>
      <c r="BZ262" s="299" t="s">
        <v>79</v>
      </c>
      <c r="CA262" s="482" t="s">
        <v>116</v>
      </c>
      <c r="CB262" s="300" t="s">
        <v>116</v>
      </c>
      <c r="CC262" s="371" t="s">
        <v>121</v>
      </c>
    </row>
    <row r="263" spans="1:81" ht="18" customHeight="1">
      <c r="A263" s="1180"/>
      <c r="B263" s="1134"/>
      <c r="C263" s="1135"/>
      <c r="D263" s="200" t="str">
        <f>IF(職員設定!$W$43="","",職員設定!$W$43)</f>
        <v>課税通勤手当</v>
      </c>
      <c r="E263" s="151" t="str">
        <f>IF(E232&lt;&gt;"",職員設定!$W$49,"0")</f>
        <v>0</v>
      </c>
      <c r="F263" s="2"/>
      <c r="G263" s="999">
        <f>SUM(G232:G261)</f>
        <v>0</v>
      </c>
      <c r="H263" s="1305">
        <f>SUM(H232:H261)</f>
        <v>0</v>
      </c>
      <c r="I263" s="200" t="str">
        <f>IF(職員設定!$W$43="","",職員設定!$W$43)</f>
        <v>課税通勤手当</v>
      </c>
      <c r="J263" s="151" t="str">
        <f>IF(J232&lt;&gt;"",職員設定!$W$49,"0")</f>
        <v>0</v>
      </c>
      <c r="K263" s="2"/>
      <c r="L263" s="999">
        <f>SUM(L232:L261)</f>
        <v>0</v>
      </c>
      <c r="M263" s="1102">
        <f>SUM(M232:M261)</f>
        <v>0</v>
      </c>
      <c r="N263" s="632" t="str">
        <f>IF(職員設定!$W$43="","",職員設定!$W$43)</f>
        <v>課税通勤手当</v>
      </c>
      <c r="O263" s="151">
        <f>IF(O232&lt;&gt;"",職員設定!$W$49,"0")</f>
        <v>0</v>
      </c>
      <c r="P263" s="2"/>
      <c r="Q263" s="999">
        <f>SUM(Q232:Q261)</f>
        <v>6227</v>
      </c>
      <c r="R263" s="1213">
        <f>SUM(R232:R261)</f>
        <v>1082</v>
      </c>
      <c r="S263" s="200" t="str">
        <f>IF(職員設定!$W$43="","",職員設定!$W$43)</f>
        <v>課税通勤手当</v>
      </c>
      <c r="T263" s="151">
        <f>IF(T232&lt;&gt;"",職員設定!$W$49,"0")</f>
        <v>0</v>
      </c>
      <c r="U263" s="2"/>
      <c r="V263" s="999">
        <f>SUM(V232:V261)</f>
        <v>10098</v>
      </c>
      <c r="W263" s="992">
        <f>SUM(W232:W261)</f>
        <v>1783</v>
      </c>
      <c r="X263" s="632" t="str">
        <f>IF(職員設定!$W$43="","",職員設定!$W$43)</f>
        <v>課税通勤手当</v>
      </c>
      <c r="Y263" s="151">
        <f>IF(Y232&lt;&gt;"",職員設定!$W$49,"0")</f>
        <v>0</v>
      </c>
      <c r="Z263" s="2"/>
      <c r="AA263" s="999">
        <f>SUM(AA232:AA261)</f>
        <v>11687</v>
      </c>
      <c r="AB263" s="1213">
        <f>SUM(AB232:AB261)</f>
        <v>2063</v>
      </c>
      <c r="AC263" s="200" t="str">
        <f>IF(職員設定!$W$43="","",職員設定!$W$43)</f>
        <v>課税通勤手当</v>
      </c>
      <c r="AD263" s="151" t="str">
        <f>IF(AD232&lt;&gt;"",職員設定!$W$49,"0")</f>
        <v>0</v>
      </c>
      <c r="AE263" s="2"/>
      <c r="AF263" s="999">
        <f>SUM(AF232:AF261)</f>
        <v>0</v>
      </c>
      <c r="AG263" s="992">
        <f>SUM(AG232:AG261)</f>
        <v>0</v>
      </c>
      <c r="AH263" s="632" t="str">
        <f>IF(職員設定!$W$43="","",職員設定!$W$43)</f>
        <v>課税通勤手当</v>
      </c>
      <c r="AI263" s="151" t="str">
        <f>IF(AI232&lt;&gt;"",職員設定!$W$49,"0")</f>
        <v>0</v>
      </c>
      <c r="AJ263" s="2"/>
      <c r="AK263" s="999">
        <f>SUM(AK232:AK261)</f>
        <v>0</v>
      </c>
      <c r="AL263" s="1213">
        <f>SUM(AL232:AL261)</f>
        <v>0</v>
      </c>
      <c r="AM263" s="200" t="str">
        <f>IF(職員設定!$W$43="","",職員設定!$W$43)</f>
        <v>課税通勤手当</v>
      </c>
      <c r="AN263" s="151" t="str">
        <f>IF(AN232&lt;&gt;"",職員設定!$W$49,"0")</f>
        <v>0</v>
      </c>
      <c r="AO263" s="2"/>
      <c r="AP263" s="999">
        <f>SUM(AP232:AP261)</f>
        <v>0</v>
      </c>
      <c r="AQ263" s="992">
        <f>SUM(AQ232:AQ261)</f>
        <v>0</v>
      </c>
      <c r="AR263" s="632" t="str">
        <f>IF(職員設定!$W$43="","",職員設定!$W$43)</f>
        <v>課税通勤手当</v>
      </c>
      <c r="AS263" s="151" t="str">
        <f>IF(AS232&lt;&gt;"",職員設定!$W$49,"0")</f>
        <v>0</v>
      </c>
      <c r="AT263" s="2"/>
      <c r="AU263" s="999">
        <f>SUM(AU232:AU261)</f>
        <v>0</v>
      </c>
      <c r="AV263" s="1213">
        <f>SUM(AV232:AV261)</f>
        <v>0</v>
      </c>
      <c r="AW263" s="200" t="str">
        <f>IF(職員設定!$W$43="","",職員設定!$W$43)</f>
        <v>課税通勤手当</v>
      </c>
      <c r="AX263" s="151" t="str">
        <f>IF(AX232&lt;&gt;"",職員設定!$W$49,"0")</f>
        <v>0</v>
      </c>
      <c r="AY263" s="2"/>
      <c r="AZ263" s="999">
        <f>SUM(AZ232:AZ261)</f>
        <v>0</v>
      </c>
      <c r="BA263" s="992">
        <f>SUM(BA232:BA261)</f>
        <v>0</v>
      </c>
      <c r="BB263" s="632" t="str">
        <f>IF(職員設定!$W$43="","",職員設定!$W$43)</f>
        <v>課税通勤手当</v>
      </c>
      <c r="BC263" s="151" t="str">
        <f>IF(BC232&lt;&gt;"",職員設定!$W$49,"0")</f>
        <v>0</v>
      </c>
      <c r="BD263" s="2"/>
      <c r="BE263" s="999">
        <f>SUM(BE232:BE261)</f>
        <v>0</v>
      </c>
      <c r="BF263" s="1213">
        <f>SUM(BF232:BF261)</f>
        <v>0</v>
      </c>
      <c r="BG263" s="200" t="str">
        <f>IF(職員設定!$W$43="","",職員設定!$W$43)</f>
        <v>課税通勤手当</v>
      </c>
      <c r="BH263" s="151" t="str">
        <f>IF(BH232&lt;&gt;"",職員設定!$W$49,"0")</f>
        <v>0</v>
      </c>
      <c r="BI263" s="2"/>
      <c r="BJ263" s="999">
        <f>SUM(BJ232:BJ261)</f>
        <v>0</v>
      </c>
      <c r="BK263" s="992">
        <f>SUM(BK232:BK261)</f>
        <v>0</v>
      </c>
      <c r="BL263" s="669"/>
      <c r="BM263" s="92"/>
      <c r="BN263" s="2"/>
      <c r="BO263" s="999">
        <f>SUM(BO232:BO261)</f>
        <v>0</v>
      </c>
      <c r="BP263" s="1255">
        <f>SUM(BP232:BP261)</f>
        <v>0</v>
      </c>
      <c r="BQ263" s="91"/>
      <c r="BR263" s="92"/>
      <c r="BS263" s="2"/>
      <c r="BT263" s="999">
        <f>SUM(BT232:BT261)</f>
        <v>0</v>
      </c>
      <c r="BU263" s="1255">
        <f>SUM(BU232:BU261)</f>
        <v>0</v>
      </c>
      <c r="BV263" s="91"/>
      <c r="BW263" s="92"/>
      <c r="BX263" s="2"/>
      <c r="BY263" s="999">
        <f>SUM(BY232:BY261)</f>
        <v>0</v>
      </c>
      <c r="BZ263" s="1255">
        <f>SUM(BZ232:BZ261)</f>
        <v>0</v>
      </c>
      <c r="CA263" s="1089">
        <f>SUM(CA232:CA257)-CA258</f>
        <v>32940</v>
      </c>
      <c r="CB263" s="1088">
        <f t="shared" ref="CB263" si="42">SUM(CB232:CB261)</f>
        <v>0</v>
      </c>
      <c r="CC263" s="1230" t="str">
        <f>IF(BZ263+BU263+BP263+BK263+BF263+BA263+AV263+AQ263+AL263+AG263+AB263+W263+R263+CB274+CC274-CC275-CB275=0,"〇",BZ263+BU263+BP263+BK263+BF263+BA263+AV263+AQ263+AL263+AG263+AB263+W263+R263+CB274+CC274-CC275-CB275)</f>
        <v>〇</v>
      </c>
    </row>
    <row r="264" spans="1:81" ht="18" customHeight="1">
      <c r="A264" s="1180"/>
      <c r="B264" s="1134"/>
      <c r="C264" s="1135"/>
      <c r="D264" s="62" t="str">
        <f>IF(職員設定!$X$43="","",職員設定!$X$43)</f>
        <v>その他</v>
      </c>
      <c r="E264" s="152" t="str">
        <f>IF(E232&lt;&gt;"",職員設定!$X$49,"0")</f>
        <v>0</v>
      </c>
      <c r="F264" s="2"/>
      <c r="G264" s="974"/>
      <c r="H264" s="1271"/>
      <c r="I264" s="62" t="str">
        <f>IF(職員設定!$X$43="","",職員設定!$X$43)</f>
        <v>その他</v>
      </c>
      <c r="J264" s="152" t="str">
        <f>IF(J232&lt;&gt;"",職員設定!$X$49,"0")</f>
        <v>0</v>
      </c>
      <c r="K264" s="2"/>
      <c r="L264" s="974"/>
      <c r="M264" s="1096"/>
      <c r="N264" s="633" t="str">
        <f>IF(職員設定!$X$43="","",職員設定!$X$43)</f>
        <v>その他</v>
      </c>
      <c r="O264" s="152">
        <f>IF(O232&lt;&gt;"",職員設定!$X$49,"0")</f>
        <v>0</v>
      </c>
      <c r="P264" s="2"/>
      <c r="Q264" s="974"/>
      <c r="R264" s="1204"/>
      <c r="S264" s="62" t="str">
        <f>IF(職員設定!$X$43="","",職員設定!$X$43)</f>
        <v>その他</v>
      </c>
      <c r="T264" s="152">
        <f>IF(T232&lt;&gt;"",職員設定!$X$49,"0")</f>
        <v>0</v>
      </c>
      <c r="U264" s="2"/>
      <c r="V264" s="974"/>
      <c r="W264" s="971"/>
      <c r="X264" s="633" t="str">
        <f>IF(職員設定!$X$43="","",職員設定!$X$43)</f>
        <v>その他</v>
      </c>
      <c r="Y264" s="152">
        <f>IF(Y232&lt;&gt;"",職員設定!$X$49,"0")</f>
        <v>0</v>
      </c>
      <c r="Z264" s="2"/>
      <c r="AA264" s="974"/>
      <c r="AB264" s="1204"/>
      <c r="AC264" s="62" t="str">
        <f>IF(職員設定!$X$43="","",職員設定!$X$43)</f>
        <v>その他</v>
      </c>
      <c r="AD264" s="152" t="str">
        <f>IF(AD232&lt;&gt;"",職員設定!$X$49,"0")</f>
        <v>0</v>
      </c>
      <c r="AE264" s="2"/>
      <c r="AF264" s="974"/>
      <c r="AG264" s="971"/>
      <c r="AH264" s="633" t="str">
        <f>IF(職員設定!$X$43="","",職員設定!$X$43)</f>
        <v>その他</v>
      </c>
      <c r="AI264" s="152" t="str">
        <f>IF(AI232&lt;&gt;"",職員設定!$X$49,"0")</f>
        <v>0</v>
      </c>
      <c r="AJ264" s="2"/>
      <c r="AK264" s="974"/>
      <c r="AL264" s="1204"/>
      <c r="AM264" s="62" t="str">
        <f>IF(職員設定!$X$43="","",職員設定!$X$43)</f>
        <v>その他</v>
      </c>
      <c r="AN264" s="152" t="str">
        <f>IF(AN232&lt;&gt;"",職員設定!$X$49,"0")</f>
        <v>0</v>
      </c>
      <c r="AO264" s="2"/>
      <c r="AP264" s="974"/>
      <c r="AQ264" s="971"/>
      <c r="AR264" s="633" t="str">
        <f>IF(職員設定!$X$43="","",職員設定!$X$43)</f>
        <v>その他</v>
      </c>
      <c r="AS264" s="152" t="str">
        <f>IF(AS232&lt;&gt;"",職員設定!$X$49,"0")</f>
        <v>0</v>
      </c>
      <c r="AT264" s="2"/>
      <c r="AU264" s="974"/>
      <c r="AV264" s="1204"/>
      <c r="AW264" s="62" t="str">
        <f>IF(職員設定!$X$43="","",職員設定!$X$43)</f>
        <v>その他</v>
      </c>
      <c r="AX264" s="152" t="str">
        <f>IF(AX232&lt;&gt;"",職員設定!$X$49,"0")</f>
        <v>0</v>
      </c>
      <c r="AY264" s="2"/>
      <c r="AZ264" s="974"/>
      <c r="BA264" s="971"/>
      <c r="BB264" s="633" t="str">
        <f>IF(職員設定!$X$43="","",職員設定!$X$43)</f>
        <v>その他</v>
      </c>
      <c r="BC264" s="152" t="str">
        <f>IF(BC232&lt;&gt;"",職員設定!$X$49,"0")</f>
        <v>0</v>
      </c>
      <c r="BD264" s="2"/>
      <c r="BE264" s="974"/>
      <c r="BF264" s="1204"/>
      <c r="BG264" s="62" t="str">
        <f>IF(職員設定!$X$43="","",職員設定!$X$43)</f>
        <v>その他</v>
      </c>
      <c r="BH264" s="152" t="str">
        <f>IF(BH232&lt;&gt;"",職員設定!$X$49,"0")</f>
        <v>0</v>
      </c>
      <c r="BI264" s="2"/>
      <c r="BJ264" s="974"/>
      <c r="BK264" s="971"/>
      <c r="BL264" s="670"/>
      <c r="BM264" s="26"/>
      <c r="BN264" s="2"/>
      <c r="BO264" s="974"/>
      <c r="BP264" s="1256"/>
      <c r="BQ264" s="93"/>
      <c r="BR264" s="26"/>
      <c r="BS264" s="2"/>
      <c r="BT264" s="974"/>
      <c r="BU264" s="1256"/>
      <c r="BV264" s="93"/>
      <c r="BW264" s="26"/>
      <c r="BX264" s="2"/>
      <c r="BY264" s="974"/>
      <c r="BZ264" s="1256"/>
      <c r="CA264" s="1004"/>
      <c r="CB264" s="1020"/>
      <c r="CC264" s="1231"/>
    </row>
    <row r="265" spans="1:81" s="5" customFormat="1" ht="18" customHeight="1" thickBot="1">
      <c r="A265" s="1180"/>
      <c r="B265" s="1136"/>
      <c r="C265" s="1137"/>
      <c r="D265" s="63" t="str">
        <f>IF(職員設定!$Y$43="","",職員設定!$Y$43)</f>
        <v/>
      </c>
      <c r="E265" s="178" t="str">
        <f>IF(E232&lt;&gt;"",職員設定!$Y$49,"0")</f>
        <v>0</v>
      </c>
      <c r="F265" s="2"/>
      <c r="G265" s="975"/>
      <c r="H265" s="1306"/>
      <c r="I265" s="63" t="str">
        <f>IF(職員設定!$Y$43="","",職員設定!$Y$43)</f>
        <v/>
      </c>
      <c r="J265" s="178" t="str">
        <f>IF(J232&lt;&gt;"",職員設定!$Y$49,"0")</f>
        <v>0</v>
      </c>
      <c r="K265" s="2"/>
      <c r="L265" s="975"/>
      <c r="M265" s="1097"/>
      <c r="N265" s="634" t="str">
        <f>IF(職員設定!$Y$43="","",職員設定!$Y$43)</f>
        <v/>
      </c>
      <c r="O265" s="178">
        <f>IF(O232&lt;&gt;"",職員設定!$Y$49,"0")</f>
        <v>0</v>
      </c>
      <c r="P265" s="2"/>
      <c r="Q265" s="975"/>
      <c r="R265" s="1205"/>
      <c r="S265" s="63" t="str">
        <f>IF(職員設定!$Y$43="","",職員設定!$Y$43)</f>
        <v/>
      </c>
      <c r="T265" s="178">
        <f>IF(T232&lt;&gt;"",職員設定!$Y$49,"0")</f>
        <v>0</v>
      </c>
      <c r="U265" s="2"/>
      <c r="V265" s="975"/>
      <c r="W265" s="972"/>
      <c r="X265" s="634" t="str">
        <f>IF(職員設定!$Y$43="","",職員設定!$Y$43)</f>
        <v/>
      </c>
      <c r="Y265" s="178">
        <f>IF(Y232&lt;&gt;"",職員設定!$Y$49,"0")</f>
        <v>0</v>
      </c>
      <c r="Z265" s="2"/>
      <c r="AA265" s="975"/>
      <c r="AB265" s="1205"/>
      <c r="AC265" s="63" t="str">
        <f>IF(職員設定!$Y$43="","",職員設定!$Y$43)</f>
        <v/>
      </c>
      <c r="AD265" s="178" t="str">
        <f>IF(AD232&lt;&gt;"",職員設定!$Y$49,"0")</f>
        <v>0</v>
      </c>
      <c r="AE265" s="2"/>
      <c r="AF265" s="975"/>
      <c r="AG265" s="972"/>
      <c r="AH265" s="634" t="str">
        <f>IF(職員設定!$Y$43="","",職員設定!$Y$43)</f>
        <v/>
      </c>
      <c r="AI265" s="178" t="str">
        <f>IF(AI232&lt;&gt;"",職員設定!$Y$49,"0")</f>
        <v>0</v>
      </c>
      <c r="AJ265" s="2"/>
      <c r="AK265" s="975"/>
      <c r="AL265" s="1205"/>
      <c r="AM265" s="63" t="str">
        <f>IF(職員設定!$Y$43="","",職員設定!$Y$43)</f>
        <v/>
      </c>
      <c r="AN265" s="178" t="str">
        <f>IF(AN232&lt;&gt;"",職員設定!$Y$49,"0")</f>
        <v>0</v>
      </c>
      <c r="AO265" s="2"/>
      <c r="AP265" s="975"/>
      <c r="AQ265" s="972"/>
      <c r="AR265" s="634" t="str">
        <f>IF(職員設定!$Y$43="","",職員設定!$Y$43)</f>
        <v/>
      </c>
      <c r="AS265" s="178" t="str">
        <f>IF(AS232&lt;&gt;"",職員設定!$Y$49,"0")</f>
        <v>0</v>
      </c>
      <c r="AT265" s="2"/>
      <c r="AU265" s="975"/>
      <c r="AV265" s="1205"/>
      <c r="AW265" s="63" t="str">
        <f>IF(職員設定!$Y$43="","",職員設定!$Y$43)</f>
        <v/>
      </c>
      <c r="AX265" s="178" t="str">
        <f>IF(AX232&lt;&gt;"",職員設定!$Y$49,"0")</f>
        <v>0</v>
      </c>
      <c r="AY265" s="2"/>
      <c r="AZ265" s="975"/>
      <c r="BA265" s="972"/>
      <c r="BB265" s="634" t="str">
        <f>IF(職員設定!$Y$43="","",職員設定!$Y$43)</f>
        <v/>
      </c>
      <c r="BC265" s="178" t="str">
        <f>IF(BC232&lt;&gt;"",職員設定!$Y$49,"0")</f>
        <v>0</v>
      </c>
      <c r="BD265" s="2"/>
      <c r="BE265" s="975"/>
      <c r="BF265" s="1205"/>
      <c r="BG265" s="63" t="str">
        <f>IF(職員設定!$Y$43="","",職員設定!$Y$43)</f>
        <v/>
      </c>
      <c r="BH265" s="178" t="str">
        <f>IF(BH232&lt;&gt;"",職員設定!$Y$49,"0")</f>
        <v>0</v>
      </c>
      <c r="BI265" s="2"/>
      <c r="BJ265" s="975"/>
      <c r="BK265" s="972"/>
      <c r="BL265" s="671"/>
      <c r="BM265" s="84"/>
      <c r="BN265" s="2"/>
      <c r="BO265" s="975"/>
      <c r="BP265" s="1257"/>
      <c r="BQ265" s="94"/>
      <c r="BR265" s="84"/>
      <c r="BS265" s="2"/>
      <c r="BT265" s="975"/>
      <c r="BU265" s="1257"/>
      <c r="BV265" s="94"/>
      <c r="BW265" s="84"/>
      <c r="BX265" s="2"/>
      <c r="BY265" s="975"/>
      <c r="BZ265" s="1257"/>
      <c r="CA265" s="1005"/>
      <c r="CB265" s="1021"/>
      <c r="CC265" s="1232"/>
    </row>
    <row r="266" spans="1:81" ht="18" customHeight="1">
      <c r="A266" s="1180"/>
      <c r="B266" s="1276"/>
      <c r="C266" s="1277"/>
      <c r="D266" s="64" t="s">
        <v>15</v>
      </c>
      <c r="E266" s="8">
        <f>E265+E264+E263+E262+E260+E256+E252+E248+E244+E241+E238+E234</f>
        <v>0</v>
      </c>
      <c r="F266" s="963" t="str">
        <f>IF(E267=F267,"〇","×")</f>
        <v>〇</v>
      </c>
      <c r="G266" s="964"/>
      <c r="H266" s="1098"/>
      <c r="I266" s="64" t="s">
        <v>15</v>
      </c>
      <c r="J266" s="516">
        <f>J265+J264+J263+J262+J260+J256+J252+J248+J244+J241+J238+J234</f>
        <v>0</v>
      </c>
      <c r="K266" s="963" t="str">
        <f>IF(J267=K267,"〇","×")</f>
        <v>〇</v>
      </c>
      <c r="L266" s="964"/>
      <c r="M266" s="965"/>
      <c r="N266" s="635" t="s">
        <v>15</v>
      </c>
      <c r="O266" s="8">
        <f>O265+O264+O263+O262+O260+O256+O252+O248+O244+O241+O238+O234</f>
        <v>32895</v>
      </c>
      <c r="P266" s="963" t="str">
        <f>IF(O267=P267,"〇","×")</f>
        <v>〇</v>
      </c>
      <c r="Q266" s="964"/>
      <c r="R266" s="1098"/>
      <c r="S266" s="64" t="s">
        <v>15</v>
      </c>
      <c r="T266" s="8">
        <f>T265+T264+T263+T262+T260+T256+T252+T248+T244+T241+T238+T234</f>
        <v>54318</v>
      </c>
      <c r="U266" s="963" t="str">
        <f>IF(T267=U267,"〇","×")</f>
        <v>〇</v>
      </c>
      <c r="V266" s="964"/>
      <c r="W266" s="965"/>
      <c r="X266" s="635" t="s">
        <v>15</v>
      </c>
      <c r="Y266" s="516">
        <f>Y265+Y264+Y263+Y262+Y260+Y256+Y252+Y248+Y244+Y241+Y238+Y234</f>
        <v>62835</v>
      </c>
      <c r="Z266" s="963" t="str">
        <f>IF(Y267=Z267,"〇","×")</f>
        <v>〇</v>
      </c>
      <c r="AA266" s="964"/>
      <c r="AB266" s="1098"/>
      <c r="AC266" s="64" t="s">
        <v>15</v>
      </c>
      <c r="AD266" s="516">
        <f>AD265+AD264+AD263+AD262+AD260+AD256+AD252+AD248+AD244+AD241+AD238+AD234</f>
        <v>0</v>
      </c>
      <c r="AE266" s="963" t="str">
        <f>IF(AD267=AE267,"〇","×")</f>
        <v>〇</v>
      </c>
      <c r="AF266" s="964"/>
      <c r="AG266" s="965"/>
      <c r="AH266" s="635" t="s">
        <v>15</v>
      </c>
      <c r="AI266" s="516">
        <f>AI265+AI264+AI263+AI262+AI260+AI256+AI252+AI248+AI244+AI241+AI238+AI234</f>
        <v>0</v>
      </c>
      <c r="AJ266" s="963" t="str">
        <f>IF(AI267=AJ267,"〇","×")</f>
        <v>〇</v>
      </c>
      <c r="AK266" s="964"/>
      <c r="AL266" s="1098"/>
      <c r="AM266" s="64" t="s">
        <v>15</v>
      </c>
      <c r="AN266" s="516">
        <f>AN265+AN264+AN263+AN262+AN260+AN256+AN252+AN248+AN244+AN241+AN238+AN234</f>
        <v>0</v>
      </c>
      <c r="AO266" s="963" t="str">
        <f>IF(AN267=AO267,"〇","×")</f>
        <v>〇</v>
      </c>
      <c r="AP266" s="964"/>
      <c r="AQ266" s="965"/>
      <c r="AR266" s="635" t="s">
        <v>15</v>
      </c>
      <c r="AS266" s="516">
        <f>AS265+AS264+AS263+AS262+AS260+AS256+AS252+AS248+AS244+AS241+AS238+AS234</f>
        <v>0</v>
      </c>
      <c r="AT266" s="963" t="str">
        <f>IF(AS267=AT267,"〇","×")</f>
        <v>〇</v>
      </c>
      <c r="AU266" s="964"/>
      <c r="AV266" s="1098"/>
      <c r="AW266" s="64" t="s">
        <v>15</v>
      </c>
      <c r="AX266" s="516">
        <f>AX265+AX264+AX263+AX262+AX260+AX256+AX252+AX248+AX244+AX241+AX238+AX234</f>
        <v>0</v>
      </c>
      <c r="AY266" s="963" t="str">
        <f>IF(AX267=AY267,"〇","×")</f>
        <v>〇</v>
      </c>
      <c r="AZ266" s="964"/>
      <c r="BA266" s="965"/>
      <c r="BB266" s="635" t="s">
        <v>15</v>
      </c>
      <c r="BC266" s="516">
        <f>BC265+BC264+BC263+BC262+BC260+BC256+BC252+BC248+BC244+BC241+BC238+BC234</f>
        <v>0</v>
      </c>
      <c r="BD266" s="963" t="str">
        <f>IF(BC267=BD267,"〇","×")</f>
        <v>〇</v>
      </c>
      <c r="BE266" s="964"/>
      <c r="BF266" s="1098"/>
      <c r="BG266" s="64" t="s">
        <v>15</v>
      </c>
      <c r="BH266" s="516">
        <f>BH265+BH264+BH263+BH262+BH260+BH256+BH252+BH248+BH244+BH241+BH238+BH234</f>
        <v>0</v>
      </c>
      <c r="BI266" s="963" t="str">
        <f>IF(BH267=BI267,"〇","×")</f>
        <v>〇</v>
      </c>
      <c r="BJ266" s="964"/>
      <c r="BK266" s="965"/>
      <c r="BL266" s="635" t="s">
        <v>15</v>
      </c>
      <c r="BM266" s="8">
        <f>BM248</f>
        <v>0</v>
      </c>
      <c r="BN266" s="963" t="str">
        <f>IF(BM267=BN267,"〇","×")</f>
        <v>〇</v>
      </c>
      <c r="BO266" s="964"/>
      <c r="BP266" s="965"/>
      <c r="BQ266" s="64" t="s">
        <v>15</v>
      </c>
      <c r="BR266" s="8">
        <f>BR248</f>
        <v>0</v>
      </c>
      <c r="BS266" s="963" t="str">
        <f>IF(BR267=BS267,"〇","×")</f>
        <v>〇</v>
      </c>
      <c r="BT266" s="964"/>
      <c r="BU266" s="965"/>
      <c r="BV266" s="64" t="s">
        <v>15</v>
      </c>
      <c r="BW266" s="8">
        <f>BW248</f>
        <v>0</v>
      </c>
      <c r="BX266" s="963" t="str">
        <f>IF(BW267=BX267,"〇","×")</f>
        <v>〇</v>
      </c>
      <c r="BY266" s="964"/>
      <c r="BZ266" s="965"/>
      <c r="CA266" s="575">
        <f>BW266+BR266+BM266+BH266+BC266+AX266+AS266+AN266+AI266+AD266+Y266+T266+O266+J266+E266</f>
        <v>150048</v>
      </c>
      <c r="CB266" s="369"/>
      <c r="CC266" s="422"/>
    </row>
    <row r="267" spans="1:81" s="5" customFormat="1" ht="18" customHeight="1" thickBot="1">
      <c r="A267" s="1180"/>
      <c r="B267" s="1292"/>
      <c r="C267" s="1037"/>
      <c r="D267" s="65" t="s">
        <v>100</v>
      </c>
      <c r="E267" s="27">
        <f>E233+E237+E240+E243+E247+E251+E255+E259+E262+E263+E264+E265</f>
        <v>0</v>
      </c>
      <c r="F267" s="981">
        <f>E266+(G263)/F232+H263</f>
        <v>0</v>
      </c>
      <c r="G267" s="982"/>
      <c r="H267" s="365"/>
      <c r="I267" s="65" t="s">
        <v>100</v>
      </c>
      <c r="J267" s="27">
        <f>J233+J237+J240+J243+J247+J251+J255+J259+J262+J263+J264+J265</f>
        <v>0</v>
      </c>
      <c r="K267" s="981">
        <f>J266+(L263)/K232+M263</f>
        <v>0</v>
      </c>
      <c r="L267" s="982"/>
      <c r="M267" s="359"/>
      <c r="N267" s="636" t="s">
        <v>100</v>
      </c>
      <c r="O267" s="27">
        <f>O233+O237+O240+O243+O247+O251+O255+O259+O262+O263+O264+O265</f>
        <v>40204</v>
      </c>
      <c r="P267" s="981">
        <f>O266+(Q263)/P232+R263/P232</f>
        <v>40204</v>
      </c>
      <c r="Q267" s="982"/>
      <c r="R267" s="365"/>
      <c r="S267" s="65" t="s">
        <v>100</v>
      </c>
      <c r="T267" s="27">
        <f>T233+T237+T240+T243+T247+T251+T255+T259+T262+T263+T264+T265</f>
        <v>66199</v>
      </c>
      <c r="U267" s="981">
        <f>T266+(V263)/U232+W263/U232</f>
        <v>66199</v>
      </c>
      <c r="V267" s="982"/>
      <c r="W267" s="359"/>
      <c r="X267" s="636" t="s">
        <v>100</v>
      </c>
      <c r="Y267" s="27">
        <f>Y233+Y237+Y240+Y243+Y247+Y251+Y255+Y259+Y262+Y263+Y264+Y265</f>
        <v>76585</v>
      </c>
      <c r="Z267" s="981">
        <f>Y266+(AA263)/Z232+AB263/Z232</f>
        <v>76585</v>
      </c>
      <c r="AA267" s="982"/>
      <c r="AB267" s="365"/>
      <c r="AC267" s="65" t="s">
        <v>100</v>
      </c>
      <c r="AD267" s="27">
        <f>AD233+AD237+AD240+AD243+AD247+AD251+AD255+AD259+AD262+AD263+AD264+AD265</f>
        <v>0</v>
      </c>
      <c r="AE267" s="981">
        <f>AD266+(AF263)/AE232+AG263/AE232</f>
        <v>0</v>
      </c>
      <c r="AF267" s="982"/>
      <c r="AG267" s="359"/>
      <c r="AH267" s="636" t="s">
        <v>100</v>
      </c>
      <c r="AI267" s="27">
        <f>AI233+AI237+AI240+AI243+AI247+AI251+AI255+AI259+AI262+AI263+AI264+AI265</f>
        <v>0</v>
      </c>
      <c r="AJ267" s="981">
        <f>AI266+(AK263)/AJ232+AL263/AJ232</f>
        <v>0</v>
      </c>
      <c r="AK267" s="982"/>
      <c r="AL267" s="365"/>
      <c r="AM267" s="65" t="s">
        <v>100</v>
      </c>
      <c r="AN267" s="27">
        <f>AN233+AN237+AN240+AN243+AN247+AN251+AN255+AN259+AN262+AN263+AN264+AN265</f>
        <v>0</v>
      </c>
      <c r="AO267" s="981">
        <f>AN266+(AP263)/AO232+AQ263/AO232</f>
        <v>0</v>
      </c>
      <c r="AP267" s="982"/>
      <c r="AQ267" s="359"/>
      <c r="AR267" s="636" t="s">
        <v>100</v>
      </c>
      <c r="AS267" s="27">
        <f>AS233+AS237+AS240+AS243+AS247+AS251+AS255+AS259+AS262+AS263+AS264+AS265</f>
        <v>0</v>
      </c>
      <c r="AT267" s="981">
        <f>AS266+(AU263)/AT232+AV263/AT232</f>
        <v>0</v>
      </c>
      <c r="AU267" s="982"/>
      <c r="AV267" s="365"/>
      <c r="AW267" s="65" t="s">
        <v>100</v>
      </c>
      <c r="AX267" s="27">
        <f>AX233+AX237+AX240+AX243+AX247+AX251+AX255+AX259+AX262+AX263+AX264+AX265</f>
        <v>0</v>
      </c>
      <c r="AY267" s="981">
        <f>AX266+(AZ263)/AY232+BA263/AY232</f>
        <v>0</v>
      </c>
      <c r="AZ267" s="982"/>
      <c r="BA267" s="359"/>
      <c r="BB267" s="636" t="s">
        <v>100</v>
      </c>
      <c r="BC267" s="27">
        <f>BC233+BC237+BC240+BC243+BC247+BC251+BC255+BC259+BC262+BC263+BC264+BC265</f>
        <v>0</v>
      </c>
      <c r="BD267" s="981">
        <f>BC266+(BE263)/BD232+BF263/BD232</f>
        <v>0</v>
      </c>
      <c r="BE267" s="982"/>
      <c r="BF267" s="365"/>
      <c r="BG267" s="65" t="s">
        <v>100</v>
      </c>
      <c r="BH267" s="27">
        <f>BH233+BH237+BH240+BH243+BH247+BH251+BH255+BH259+BH262+BH263+BH264+BH265</f>
        <v>0</v>
      </c>
      <c r="BI267" s="981">
        <f>BH266+(BJ263)/BI232+BK263/BI232</f>
        <v>0</v>
      </c>
      <c r="BJ267" s="982"/>
      <c r="BK267" s="359"/>
      <c r="BL267" s="636" t="s">
        <v>100</v>
      </c>
      <c r="BM267" s="27">
        <f>BM247</f>
        <v>0</v>
      </c>
      <c r="BN267" s="981">
        <f>BM266+(BO263)/BN232+BP263/BN232</f>
        <v>0</v>
      </c>
      <c r="BO267" s="982"/>
      <c r="BP267" s="359"/>
      <c r="BQ267" s="65" t="s">
        <v>100</v>
      </c>
      <c r="BR267" s="27">
        <f>BR247</f>
        <v>0</v>
      </c>
      <c r="BS267" s="981">
        <f>BR266+(BT263)/BS232+BU263/BS232</f>
        <v>0</v>
      </c>
      <c r="BT267" s="982"/>
      <c r="BU267" s="359"/>
      <c r="BV267" s="65" t="s">
        <v>100</v>
      </c>
      <c r="BW267" s="27">
        <f>BW247</f>
        <v>0</v>
      </c>
      <c r="BX267" s="981">
        <f>BW266+(BY263)/BX232+BZ263/BX232</f>
        <v>0</v>
      </c>
      <c r="BY267" s="982"/>
      <c r="BZ267" s="359"/>
      <c r="CA267" s="552">
        <f>BW267+BR267+BM267+BH267+BC267+AX267+AS267+AN267+AI267+AD267+Y267+T267+O267+J267+E267</f>
        <v>182988</v>
      </c>
      <c r="CB267" s="370"/>
      <c r="CC267" s="422"/>
    </row>
    <row r="268" spans="1:81" ht="18" customHeight="1" thickTop="1">
      <c r="A268" s="1180"/>
      <c r="B268" s="1128" t="s">
        <v>227</v>
      </c>
      <c r="C268" s="1129"/>
      <c r="D268" s="66" t="s">
        <v>17</v>
      </c>
      <c r="E268" s="74" t="str">
        <f>IF(E232="","",職員設定!M49)</f>
        <v/>
      </c>
      <c r="F268" s="114"/>
      <c r="G268" s="291"/>
      <c r="H268" s="618"/>
      <c r="I268" s="66" t="s">
        <v>17</v>
      </c>
      <c r="J268" s="74" t="str">
        <f>IF(J232="","",職員設定!$M$49)</f>
        <v/>
      </c>
      <c r="K268" s="114"/>
      <c r="L268" s="291"/>
      <c r="M268" s="368"/>
      <c r="N268" s="637" t="s">
        <v>17</v>
      </c>
      <c r="O268" s="74"/>
      <c r="P268" s="950" t="s">
        <v>222</v>
      </c>
      <c r="Q268" s="951"/>
      <c r="R268" s="951"/>
      <c r="S268" s="66" t="s">
        <v>17</v>
      </c>
      <c r="T268" s="74"/>
      <c r="U268" s="950" t="s">
        <v>222</v>
      </c>
      <c r="V268" s="951"/>
      <c r="W268" s="952"/>
      <c r="X268" s="637" t="s">
        <v>17</v>
      </c>
      <c r="Y268" s="74"/>
      <c r="Z268" s="950" t="s">
        <v>222</v>
      </c>
      <c r="AA268" s="951"/>
      <c r="AB268" s="951"/>
      <c r="AC268" s="66" t="s">
        <v>17</v>
      </c>
      <c r="AD268" s="74" t="str">
        <f>IF(AD232="","",職員設定!$M$49)</f>
        <v/>
      </c>
      <c r="AE268" s="950" t="s">
        <v>222</v>
      </c>
      <c r="AF268" s="951"/>
      <c r="AG268" s="952"/>
      <c r="AH268" s="637" t="s">
        <v>17</v>
      </c>
      <c r="AI268" s="74" t="str">
        <f>IF(AI232="","",職員設定!$M$49)</f>
        <v/>
      </c>
      <c r="AJ268" s="950" t="s">
        <v>222</v>
      </c>
      <c r="AK268" s="951"/>
      <c r="AL268" s="951"/>
      <c r="AM268" s="66" t="s">
        <v>17</v>
      </c>
      <c r="AN268" s="74" t="str">
        <f>IF(AN232="","",職員設定!$M$49)</f>
        <v/>
      </c>
      <c r="AO268" s="950" t="s">
        <v>222</v>
      </c>
      <c r="AP268" s="951"/>
      <c r="AQ268" s="952"/>
      <c r="AR268" s="637" t="s">
        <v>17</v>
      </c>
      <c r="AS268" s="74" t="str">
        <f>IF(AS232="","",職員設定!$M$49)</f>
        <v/>
      </c>
      <c r="AT268" s="950" t="s">
        <v>222</v>
      </c>
      <c r="AU268" s="951"/>
      <c r="AV268" s="951"/>
      <c r="AW268" s="66" t="s">
        <v>17</v>
      </c>
      <c r="AX268" s="74" t="str">
        <f>IF(AX232="","",職員設定!$M$49)</f>
        <v/>
      </c>
      <c r="AY268" s="950" t="s">
        <v>222</v>
      </c>
      <c r="AZ268" s="951"/>
      <c r="BA268" s="952"/>
      <c r="BB268" s="637" t="s">
        <v>17</v>
      </c>
      <c r="BC268" s="74" t="str">
        <f>IF(BC232="","",職員設定!$M$49)</f>
        <v/>
      </c>
      <c r="BD268" s="950" t="s">
        <v>222</v>
      </c>
      <c r="BE268" s="951"/>
      <c r="BF268" s="951"/>
      <c r="BG268" s="66" t="s">
        <v>17</v>
      </c>
      <c r="BH268" s="74" t="str">
        <f>IF(BH232="","",職員設定!$M$49)</f>
        <v/>
      </c>
      <c r="BI268" s="950" t="s">
        <v>222</v>
      </c>
      <c r="BJ268" s="951"/>
      <c r="BK268" s="952"/>
      <c r="BL268" s="637"/>
      <c r="BM268" s="74"/>
      <c r="BN268" s="950" t="s">
        <v>222</v>
      </c>
      <c r="BO268" s="951"/>
      <c r="BP268" s="952"/>
      <c r="BQ268" s="66"/>
      <c r="BR268" s="74"/>
      <c r="BS268" s="950" t="s">
        <v>222</v>
      </c>
      <c r="BT268" s="951"/>
      <c r="BU268" s="952"/>
      <c r="BV268" s="66"/>
      <c r="BW268" s="74"/>
      <c r="BX268" s="950" t="s">
        <v>222</v>
      </c>
      <c r="BY268" s="951"/>
      <c r="BZ268" s="952"/>
      <c r="CA268" s="477"/>
      <c r="CB268" s="1008" t="s">
        <v>223</v>
      </c>
      <c r="CC268" s="1008" t="s">
        <v>224</v>
      </c>
    </row>
    <row r="269" spans="1:81" ht="18" customHeight="1">
      <c r="A269" s="1180"/>
      <c r="B269" s="1130"/>
      <c r="C269" s="1131"/>
      <c r="D269" s="68" t="s">
        <v>63</v>
      </c>
      <c r="E269" s="34"/>
      <c r="F269" s="1120" t="s">
        <v>104</v>
      </c>
      <c r="G269" s="1121"/>
      <c r="H269" s="759"/>
      <c r="I269" s="68" t="s">
        <v>63</v>
      </c>
      <c r="J269" s="34" t="str">
        <f>IF(J232="","",E269)</f>
        <v/>
      </c>
      <c r="K269" s="1120" t="s">
        <v>104</v>
      </c>
      <c r="L269" s="1121"/>
      <c r="M269" s="1148"/>
      <c r="N269" s="638" t="s">
        <v>63</v>
      </c>
      <c r="O269" s="34" t="str">
        <f>IF(O232="","",J269)</f>
        <v/>
      </c>
      <c r="P269" s="1006" t="s">
        <v>221</v>
      </c>
      <c r="Q269" s="1007"/>
      <c r="R269" s="653"/>
      <c r="S269" s="68" t="s">
        <v>63</v>
      </c>
      <c r="T269" s="34" t="str">
        <f>IF(T232="","",O269)</f>
        <v/>
      </c>
      <c r="U269" s="1006" t="s">
        <v>221</v>
      </c>
      <c r="V269" s="1007"/>
      <c r="W269" s="537"/>
      <c r="X269" s="638" t="s">
        <v>63</v>
      </c>
      <c r="Y269" s="34" t="str">
        <f>IF(Y232="","",T269)</f>
        <v/>
      </c>
      <c r="Z269" s="1006" t="s">
        <v>221</v>
      </c>
      <c r="AA269" s="1007"/>
      <c r="AB269" s="653"/>
      <c r="AC269" s="68" t="s">
        <v>63</v>
      </c>
      <c r="AD269" s="34" t="str">
        <f>IF(AD232="","",Y269)</f>
        <v/>
      </c>
      <c r="AE269" s="1006" t="s">
        <v>221</v>
      </c>
      <c r="AF269" s="1007"/>
      <c r="AG269" s="537"/>
      <c r="AH269" s="638" t="s">
        <v>63</v>
      </c>
      <c r="AI269" s="34" t="str">
        <f>IF(AI232="","",AD269)</f>
        <v/>
      </c>
      <c r="AJ269" s="1006" t="s">
        <v>221</v>
      </c>
      <c r="AK269" s="1007"/>
      <c r="AL269" s="653"/>
      <c r="AM269" s="68" t="s">
        <v>63</v>
      </c>
      <c r="AN269" s="34" t="str">
        <f>IF(AN232="","",AI269)</f>
        <v/>
      </c>
      <c r="AO269" s="1006" t="s">
        <v>221</v>
      </c>
      <c r="AP269" s="1007"/>
      <c r="AQ269" s="537"/>
      <c r="AR269" s="638" t="s">
        <v>63</v>
      </c>
      <c r="AS269" s="34" t="str">
        <f>IF(AS232="","",AN269)</f>
        <v/>
      </c>
      <c r="AT269" s="1006" t="s">
        <v>221</v>
      </c>
      <c r="AU269" s="1007"/>
      <c r="AV269" s="653"/>
      <c r="AW269" s="68" t="s">
        <v>63</v>
      </c>
      <c r="AX269" s="34" t="str">
        <f>IF(AX232="","",AS269)</f>
        <v/>
      </c>
      <c r="AY269" s="1006" t="s">
        <v>221</v>
      </c>
      <c r="AZ269" s="1007"/>
      <c r="BA269" s="537"/>
      <c r="BB269" s="638" t="s">
        <v>63</v>
      </c>
      <c r="BC269" s="34" t="str">
        <f>IF(BC232="","",AX269)</f>
        <v/>
      </c>
      <c r="BD269" s="1006" t="s">
        <v>221</v>
      </c>
      <c r="BE269" s="1007"/>
      <c r="BF269" s="653"/>
      <c r="BG269" s="68" t="s">
        <v>63</v>
      </c>
      <c r="BH269" s="34" t="str">
        <f>IF(BH232="","",BC269)</f>
        <v/>
      </c>
      <c r="BI269" s="1006" t="s">
        <v>221</v>
      </c>
      <c r="BJ269" s="1007"/>
      <c r="BK269" s="537"/>
      <c r="BL269" s="638" t="s">
        <v>208</v>
      </c>
      <c r="BM269" s="420" t="s">
        <v>115</v>
      </c>
      <c r="BN269" s="529"/>
      <c r="BO269" s="527"/>
      <c r="BP269" s="408"/>
      <c r="BQ269" s="68" t="s">
        <v>208</v>
      </c>
      <c r="BR269" s="420" t="s">
        <v>115</v>
      </c>
      <c r="BS269" s="529"/>
      <c r="BT269" s="527"/>
      <c r="BU269" s="408"/>
      <c r="BV269" s="68" t="s">
        <v>208</v>
      </c>
      <c r="BW269" s="420" t="s">
        <v>115</v>
      </c>
      <c r="BX269" s="529"/>
      <c r="BY269" s="527"/>
      <c r="BZ269" s="408"/>
      <c r="CA269" s="478"/>
      <c r="CB269" s="1009"/>
      <c r="CC269" s="1009"/>
    </row>
    <row r="270" spans="1:81" s="5" customFormat="1" ht="18" customHeight="1">
      <c r="A270" s="1180"/>
      <c r="B270" s="1130"/>
      <c r="C270" s="1131"/>
      <c r="D270" s="68" t="s">
        <v>18</v>
      </c>
      <c r="E270" s="10" t="str">
        <f>IF(E268="","",E269-E268)</f>
        <v/>
      </c>
      <c r="F270" s="498"/>
      <c r="G270" s="565">
        <f>ROUND(IF(E270="",0,E270*E4*F232+E270*G4*F232),0)</f>
        <v>0</v>
      </c>
      <c r="H270" s="619"/>
      <c r="I270" s="68" t="s">
        <v>18</v>
      </c>
      <c r="J270" s="10" t="str">
        <f>IF(J268="","",J269-J268)</f>
        <v/>
      </c>
      <c r="K270" s="498"/>
      <c r="L270" s="565">
        <f>ROUND(IF(J270="",0,J270*J4*K232+J270*L4*K232),0)</f>
        <v>0</v>
      </c>
      <c r="M270" s="450"/>
      <c r="N270" s="638" t="s">
        <v>18</v>
      </c>
      <c r="O270" s="10" t="str">
        <f>IF(O268="","",O269-O268)</f>
        <v/>
      </c>
      <c r="P270" s="144"/>
      <c r="Q270" s="565">
        <f>ROUND(IF(O270="",0,O270*O4*P232+O270*Q4*P232),0)</f>
        <v>0</v>
      </c>
      <c r="R270" s="573">
        <f>ROUND(IF(R269="",0,R269*O4*P232+R269*Q4*P232),0)</f>
        <v>0</v>
      </c>
      <c r="S270" s="68" t="s">
        <v>18</v>
      </c>
      <c r="T270" s="10" t="str">
        <f>IF(T268="","",T269-T268)</f>
        <v/>
      </c>
      <c r="U270" s="144"/>
      <c r="V270" s="565">
        <f>ROUND(IF(T270="",0,T270*T4*U232+T270*V4*U232),0)</f>
        <v>0</v>
      </c>
      <c r="W270" s="571">
        <f>ROUND(IF(W269="",0,W269*T4*U232+W269*V4*U232),0)</f>
        <v>0</v>
      </c>
      <c r="X270" s="638" t="s">
        <v>18</v>
      </c>
      <c r="Y270" s="10" t="str">
        <f>IF(Y268="","",Y269-Y268)</f>
        <v/>
      </c>
      <c r="Z270" s="144"/>
      <c r="AA270" s="565">
        <f>ROUND(IF(Y270="",0,Y270*Y4*Z232+Y270*AA4*Z232),0)</f>
        <v>0</v>
      </c>
      <c r="AB270" s="573">
        <f>ROUND(IF(AB269="",0,AB269*Y4*Z232+AB269*AA4*Z232),0)</f>
        <v>0</v>
      </c>
      <c r="AC270" s="68" t="s">
        <v>18</v>
      </c>
      <c r="AD270" s="10" t="str">
        <f>IF(AD268="","",AD269-AD268)</f>
        <v/>
      </c>
      <c r="AE270" s="144"/>
      <c r="AF270" s="565">
        <f>ROUND(IF(AD270="",0,AD270*AD4*AE232+AD270*AF4*AE232),0)</f>
        <v>0</v>
      </c>
      <c r="AG270" s="571">
        <f>ROUND(IF(AG269="",0,AG269*AD4*AE232+AG269*AF4*AE232),0)</f>
        <v>0</v>
      </c>
      <c r="AH270" s="638" t="s">
        <v>18</v>
      </c>
      <c r="AI270" s="10" t="str">
        <f>IF(AI268="","",AI269-AI268)</f>
        <v/>
      </c>
      <c r="AJ270" s="144"/>
      <c r="AK270" s="565">
        <f>ROUND(IF(AI270="",0,AI270*AI4*AJ232+AI270*AK4*AJ232),0)</f>
        <v>0</v>
      </c>
      <c r="AL270" s="573">
        <f>ROUND(IF(AL269="",0,AL269*AI4*AJ232+AL269*AK4*AJ232),0)</f>
        <v>0</v>
      </c>
      <c r="AM270" s="68" t="s">
        <v>18</v>
      </c>
      <c r="AN270" s="10" t="str">
        <f>IF(AN268="","",AN269-AN268)</f>
        <v/>
      </c>
      <c r="AO270" s="144"/>
      <c r="AP270" s="565">
        <f>ROUND(IF(AN270="",0,AN270*AN4*AO232+AN270*AP4*AO232),0)</f>
        <v>0</v>
      </c>
      <c r="AQ270" s="571">
        <f>ROUND(IF(AQ269="",0,AQ269*AN4*AO232+AQ269*AP4*AO232),0)</f>
        <v>0</v>
      </c>
      <c r="AR270" s="638" t="s">
        <v>18</v>
      </c>
      <c r="AS270" s="10" t="str">
        <f>IF(AS268="","",AS269-AS268)</f>
        <v/>
      </c>
      <c r="AT270" s="144"/>
      <c r="AU270" s="565">
        <f>ROUND(IF(AS270="",0,AS270*AS4*AT232+AS270*AU4*AT232),0)</f>
        <v>0</v>
      </c>
      <c r="AV270" s="573">
        <f>ROUND(IF(AV269="",0,AV269*AS4*AT232+AV269*AU4*AT232),0)</f>
        <v>0</v>
      </c>
      <c r="AW270" s="68" t="s">
        <v>18</v>
      </c>
      <c r="AX270" s="10" t="str">
        <f>IF(AX268="","",AX269-AX268)</f>
        <v/>
      </c>
      <c r="AY270" s="144"/>
      <c r="AZ270" s="565">
        <f>ROUND(IF(AX270="",0,AX270*AX4*AY232+AX270*AZ4*AY232),0)</f>
        <v>0</v>
      </c>
      <c r="BA270" s="571">
        <f>ROUND(IF(BA269="",0,BA269*AX4*AY232+BA269*AZ4*AY232),0)</f>
        <v>0</v>
      </c>
      <c r="BB270" s="638" t="s">
        <v>18</v>
      </c>
      <c r="BC270" s="10" t="str">
        <f>IF(BC268="","",BC269-BC268)</f>
        <v/>
      </c>
      <c r="BD270" s="144"/>
      <c r="BE270" s="565">
        <f>ROUND(IF(BC270="",0,BC270*BC4*BD232+BC270*BE4*BD232),0)</f>
        <v>0</v>
      </c>
      <c r="BF270" s="573">
        <f>ROUND(IF(BF269="",0,BF269*BC4*BD232+BF269*BE4*BD232),0)</f>
        <v>0</v>
      </c>
      <c r="BG270" s="68" t="s">
        <v>18</v>
      </c>
      <c r="BH270" s="10" t="str">
        <f>IF(BH268="","",BH269-BH268)</f>
        <v/>
      </c>
      <c r="BI270" s="144"/>
      <c r="BJ270" s="565">
        <f>ROUND(IF(BH270="",0,BH270*BH4*BI232+BH270*BJ4*BI232),0)</f>
        <v>0</v>
      </c>
      <c r="BK270" s="571">
        <f>ROUND(IF(BK269="",0,BK269*BH4*BI232+BK269*BJ4*BI232),0)</f>
        <v>0</v>
      </c>
      <c r="BL270" s="638"/>
      <c r="BM270" s="10"/>
      <c r="BN270" s="144"/>
      <c r="BO270" s="565">
        <f>ROUND(IF(BM269="対象",BO263*$BM$4+BO263*$BO$4,0),0)</f>
        <v>0</v>
      </c>
      <c r="BP270" s="574">
        <f>ROUND(IF(BM269="対象外",0,(BP263*BM4+BP263*BO4)),0)</f>
        <v>0</v>
      </c>
      <c r="BQ270" s="68"/>
      <c r="BR270" s="10"/>
      <c r="BS270" s="144"/>
      <c r="BT270" s="565">
        <f>ROUND(IF(BR269="対象",BT263*$BR$4+BT263*$BT$4,0),0)</f>
        <v>0</v>
      </c>
      <c r="BU270" s="574">
        <f>ROUND(IF(BR269="対象外",0,(BU263*BR4+BU263*BT4)),0)</f>
        <v>0</v>
      </c>
      <c r="BV270" s="68"/>
      <c r="BW270" s="10"/>
      <c r="BX270" s="144"/>
      <c r="BY270" s="565">
        <f>ROUND(IF(BW269="対象",BY263*$BW$4+BY263*$BY$4,0),0)</f>
        <v>0</v>
      </c>
      <c r="BZ270" s="574">
        <f>ROUND(IF(BW269="対象外",0,(BZ263*BW4+BZ263*BY4)),0)</f>
        <v>0</v>
      </c>
      <c r="CA270" s="479"/>
      <c r="CB270" s="414">
        <f>BZ270+BU270+BP270</f>
        <v>0</v>
      </c>
      <c r="CC270" s="443">
        <f>BK270+BF270+BA270+AV270+AQ270+AL270+AG270+AB270+W270+R270</f>
        <v>0</v>
      </c>
    </row>
    <row r="271" spans="1:81" s="12" customFormat="1" ht="18" customHeight="1">
      <c r="A271" s="1180"/>
      <c r="B271" s="1130"/>
      <c r="C271" s="1131"/>
      <c r="D271" s="68" t="s">
        <v>103</v>
      </c>
      <c r="E271" s="510" t="s">
        <v>115</v>
      </c>
      <c r="F271" s="496"/>
      <c r="G271" s="565">
        <f>ROUND(IF(E271="対象外",0,E270*E5*F232),0)</f>
        <v>0</v>
      </c>
      <c r="H271" s="619"/>
      <c r="I271" s="68" t="s">
        <v>103</v>
      </c>
      <c r="J271" s="510" t="s">
        <v>115</v>
      </c>
      <c r="K271" s="496"/>
      <c r="L271" s="565">
        <f>ROUND(IF(J271="対象外",0,J270*J5*K232),0)</f>
        <v>0</v>
      </c>
      <c r="M271" s="450"/>
      <c r="N271" s="638" t="s">
        <v>103</v>
      </c>
      <c r="O271" s="510" t="s">
        <v>115</v>
      </c>
      <c r="P271" s="496"/>
      <c r="Q271" s="565">
        <f>ROUND(IF(O271="対象外",0,O270*O5*P232),0)</f>
        <v>0</v>
      </c>
      <c r="R271" s="573">
        <f>ROUND(IF(OR(O271="対象外",R269=0),0,R269*O5*P232),0)</f>
        <v>0</v>
      </c>
      <c r="S271" s="68" t="s">
        <v>103</v>
      </c>
      <c r="T271" s="510" t="s">
        <v>115</v>
      </c>
      <c r="U271" s="496"/>
      <c r="V271" s="565">
        <f>ROUND(IF(T271="対象外",0,T270*T5*U232),0)</f>
        <v>0</v>
      </c>
      <c r="W271" s="571">
        <f>ROUND(IF(OR(T271="対象外",W269=0),0,W269*T5*U232),0)</f>
        <v>0</v>
      </c>
      <c r="X271" s="638" t="s">
        <v>103</v>
      </c>
      <c r="Y271" s="510" t="s">
        <v>115</v>
      </c>
      <c r="Z271" s="496"/>
      <c r="AA271" s="565">
        <f>ROUND(IF(Y271="対象外",0,Y270*Y5*Z232),0)</f>
        <v>0</v>
      </c>
      <c r="AB271" s="573">
        <f>ROUND(IF(OR(Y271="対象外",AB269=0),0,AB269*Y5*Z232),0)</f>
        <v>0</v>
      </c>
      <c r="AC271" s="68" t="s">
        <v>103</v>
      </c>
      <c r="AD271" s="510" t="s">
        <v>115</v>
      </c>
      <c r="AE271" s="496"/>
      <c r="AF271" s="565">
        <f>ROUND(IF(AD271="対象外",0,AD270*AD5*AE232),0)</f>
        <v>0</v>
      </c>
      <c r="AG271" s="571">
        <f>ROUND(IF(OR(AD271="対象外",AG269=0),0,AG269*AD5*AE232),0)</f>
        <v>0</v>
      </c>
      <c r="AH271" s="638" t="s">
        <v>103</v>
      </c>
      <c r="AI271" s="510" t="s">
        <v>115</v>
      </c>
      <c r="AJ271" s="496"/>
      <c r="AK271" s="565">
        <f>ROUND(IF(AI271="対象外",0,AI270*AI5*AJ232),0)</f>
        <v>0</v>
      </c>
      <c r="AL271" s="573">
        <f>ROUND(IF(OR(AI271="対象外",AL269=0),0,AL269*AI5*AJ232),0)</f>
        <v>0</v>
      </c>
      <c r="AM271" s="68" t="s">
        <v>103</v>
      </c>
      <c r="AN271" s="510" t="s">
        <v>115</v>
      </c>
      <c r="AO271" s="496"/>
      <c r="AP271" s="565">
        <f>ROUND(IF(AN271="対象外",0,AN270*AN5*AO232),0)</f>
        <v>0</v>
      </c>
      <c r="AQ271" s="571">
        <f>ROUND(IF(OR(AN271="対象外",AQ269=0),0,AQ269*AN5*AO232),0)</f>
        <v>0</v>
      </c>
      <c r="AR271" s="638" t="s">
        <v>103</v>
      </c>
      <c r="AS271" s="510" t="s">
        <v>115</v>
      </c>
      <c r="AT271" s="496"/>
      <c r="AU271" s="565">
        <f>ROUND(IF(AS271="対象外",0,AS270*AS5*AT232),0)</f>
        <v>0</v>
      </c>
      <c r="AV271" s="573">
        <f>ROUND(IF(OR(AS271="対象外",AV269=0),0,AV269*AS5*AT232),0)</f>
        <v>0</v>
      </c>
      <c r="AW271" s="68" t="s">
        <v>103</v>
      </c>
      <c r="AX271" s="510" t="s">
        <v>115</v>
      </c>
      <c r="AY271" s="496"/>
      <c r="AZ271" s="565">
        <f>ROUND(IF(AX271="対象外",0,AX270*AX5*AY232),0)</f>
        <v>0</v>
      </c>
      <c r="BA271" s="571">
        <f>ROUND(IF(OR(AX271="対象外",BA269=0),0,BA269*AX5*AY232),0)</f>
        <v>0</v>
      </c>
      <c r="BB271" s="638" t="s">
        <v>103</v>
      </c>
      <c r="BC271" s="510" t="s">
        <v>115</v>
      </c>
      <c r="BD271" s="496"/>
      <c r="BE271" s="565">
        <f>ROUND(IF(BC271="対象外",0,BC270*BC5*BD232),0)</f>
        <v>0</v>
      </c>
      <c r="BF271" s="573">
        <f>ROUND(IF(OR(BC271="対象外",BF269=0),0,BF269*BC5*BD232),0)</f>
        <v>0</v>
      </c>
      <c r="BG271" s="68" t="s">
        <v>103</v>
      </c>
      <c r="BH271" s="510" t="s">
        <v>115</v>
      </c>
      <c r="BI271" s="496"/>
      <c r="BJ271" s="565">
        <f>ROUND(IF(BH271="対象外",0,BH270*BH5*BI232),0)</f>
        <v>0</v>
      </c>
      <c r="BK271" s="571">
        <f>ROUND(IF(OR(BH271="対象外",BK269=0),0,BK269*BH5*BI232),0)</f>
        <v>0</v>
      </c>
      <c r="BL271" s="638" t="s">
        <v>103</v>
      </c>
      <c r="BM271" s="510" t="s">
        <v>115</v>
      </c>
      <c r="BN271" s="496"/>
      <c r="BO271" s="565">
        <f>ROUND(IF(BM271="対象",BO263*$BM$5,0),0)</f>
        <v>0</v>
      </c>
      <c r="BP271" s="574">
        <f>ROUND(IF(BM271="対象外",0,BP263*BM5),0)</f>
        <v>0</v>
      </c>
      <c r="BQ271" s="68" t="s">
        <v>103</v>
      </c>
      <c r="BR271" s="510" t="s">
        <v>115</v>
      </c>
      <c r="BS271" s="496"/>
      <c r="BT271" s="565">
        <f>ROUND(IF(BR271="対象",BT263*$BR$5,0),0)</f>
        <v>0</v>
      </c>
      <c r="BU271" s="574">
        <f>ROUND(IF(BR271="対象外",0,BU263*BR5),0)</f>
        <v>0</v>
      </c>
      <c r="BV271" s="68" t="s">
        <v>103</v>
      </c>
      <c r="BW271" s="510" t="s">
        <v>115</v>
      </c>
      <c r="BX271" s="496"/>
      <c r="BY271" s="565">
        <f>ROUND(IF(BW271="対象",BY263*$BW$5,0),0)</f>
        <v>0</v>
      </c>
      <c r="BZ271" s="574">
        <f>ROUND(IF(BW271="対象外",0,BZ263*BW5),0)</f>
        <v>0</v>
      </c>
      <c r="CA271" s="479"/>
      <c r="CB271" s="414">
        <f>BZ271+BU271+BP271</f>
        <v>0</v>
      </c>
      <c r="CC271" s="443">
        <f t="shared" ref="CC271" si="43">BK271+BF271+BA271+AV271+AQ271+AL271+AG271+AB271+W271+R271</f>
        <v>0</v>
      </c>
    </row>
    <row r="272" spans="1:81" s="5" customFormat="1" ht="18" customHeight="1">
      <c r="A272" s="1180"/>
      <c r="B272" s="1130"/>
      <c r="C272" s="1131"/>
      <c r="D272" s="69" t="s">
        <v>102</v>
      </c>
      <c r="E272" s="30"/>
      <c r="F272" s="496"/>
      <c r="G272" s="565">
        <f>ROUND((G263*E3),0)</f>
        <v>0</v>
      </c>
      <c r="H272" s="619"/>
      <c r="I272" s="69" t="s">
        <v>102</v>
      </c>
      <c r="J272" s="30"/>
      <c r="K272" s="496"/>
      <c r="L272" s="565">
        <f>ROUND((L263*J3),0)</f>
        <v>0</v>
      </c>
      <c r="M272" s="450"/>
      <c r="N272" s="639" t="s">
        <v>102</v>
      </c>
      <c r="O272" s="30"/>
      <c r="P272" s="496"/>
      <c r="Q272" s="565">
        <f>ROUND((Q263*O3),0)</f>
        <v>19</v>
      </c>
      <c r="R272" s="573">
        <f>ROUND(R263*O3,0)</f>
        <v>3</v>
      </c>
      <c r="S272" s="69" t="s">
        <v>102</v>
      </c>
      <c r="T272" s="30"/>
      <c r="U272" s="496"/>
      <c r="V272" s="565">
        <f>ROUND((V263*T3),0)</f>
        <v>30</v>
      </c>
      <c r="W272" s="571">
        <f>ROUND(W263*T3,0)</f>
        <v>5</v>
      </c>
      <c r="X272" s="639" t="s">
        <v>102</v>
      </c>
      <c r="Y272" s="30"/>
      <c r="Z272" s="496"/>
      <c r="AA272" s="565">
        <f>ROUND((AA263*Y3),0)</f>
        <v>35</v>
      </c>
      <c r="AB272" s="573">
        <f>ROUND(AB263*Y3,0)</f>
        <v>6</v>
      </c>
      <c r="AC272" s="69" t="s">
        <v>102</v>
      </c>
      <c r="AD272" s="30"/>
      <c r="AE272" s="496"/>
      <c r="AF272" s="565">
        <f>ROUND((AF263*AD3),0)</f>
        <v>0</v>
      </c>
      <c r="AG272" s="571">
        <f>ROUND(AG263*AD3,0)</f>
        <v>0</v>
      </c>
      <c r="AH272" s="639" t="s">
        <v>102</v>
      </c>
      <c r="AI272" s="30"/>
      <c r="AJ272" s="496"/>
      <c r="AK272" s="565">
        <f>ROUND((AK263*AI3),0)</f>
        <v>0</v>
      </c>
      <c r="AL272" s="573">
        <f>ROUND(AL263*AI3,0)</f>
        <v>0</v>
      </c>
      <c r="AM272" s="69" t="s">
        <v>102</v>
      </c>
      <c r="AN272" s="30"/>
      <c r="AO272" s="496"/>
      <c r="AP272" s="565">
        <f>ROUND((AP263*AN3),0)</f>
        <v>0</v>
      </c>
      <c r="AQ272" s="571">
        <f>ROUND(AQ263*AN3,0)</f>
        <v>0</v>
      </c>
      <c r="AR272" s="639" t="s">
        <v>102</v>
      </c>
      <c r="AS272" s="30"/>
      <c r="AT272" s="496"/>
      <c r="AU272" s="565">
        <f>ROUND((AU263*AS3),0)</f>
        <v>0</v>
      </c>
      <c r="AV272" s="573">
        <f>ROUND(AV263*AS3,0)</f>
        <v>0</v>
      </c>
      <c r="AW272" s="69" t="s">
        <v>102</v>
      </c>
      <c r="AX272" s="30"/>
      <c r="AY272" s="496"/>
      <c r="AZ272" s="565">
        <f>ROUND((AZ263*AX3),0)</f>
        <v>0</v>
      </c>
      <c r="BA272" s="571">
        <f>ROUND(BA263*AX3,0)</f>
        <v>0</v>
      </c>
      <c r="BB272" s="639" t="s">
        <v>102</v>
      </c>
      <c r="BC272" s="30"/>
      <c r="BD272" s="496"/>
      <c r="BE272" s="565">
        <f>ROUND((BE263*BC3),0)</f>
        <v>0</v>
      </c>
      <c r="BF272" s="573">
        <f>ROUND(BF263*BC3,0)</f>
        <v>0</v>
      </c>
      <c r="BG272" s="69" t="s">
        <v>102</v>
      </c>
      <c r="BH272" s="30"/>
      <c r="BI272" s="496"/>
      <c r="BJ272" s="565">
        <f>ROUND((BJ263*BH3),0)</f>
        <v>0</v>
      </c>
      <c r="BK272" s="571">
        <f>ROUND(BK263*BH3,0)</f>
        <v>0</v>
      </c>
      <c r="BL272" s="639" t="s">
        <v>102</v>
      </c>
      <c r="BM272" s="30"/>
      <c r="BN272" s="496"/>
      <c r="BO272" s="565">
        <f>ROUND(BO263*$BM$3,0)</f>
        <v>0</v>
      </c>
      <c r="BP272" s="567">
        <f>ROUND(BP263*BM3,0)</f>
        <v>0</v>
      </c>
      <c r="BQ272" s="69" t="s">
        <v>102</v>
      </c>
      <c r="BR272" s="30"/>
      <c r="BS272" s="496"/>
      <c r="BT272" s="565">
        <f>ROUND(BT263*$BR$3,0)</f>
        <v>0</v>
      </c>
      <c r="BU272" s="567">
        <f>ROUND(BU263*BR3,0)</f>
        <v>0</v>
      </c>
      <c r="BV272" s="69" t="s">
        <v>102</v>
      </c>
      <c r="BW272" s="30"/>
      <c r="BX272" s="496"/>
      <c r="BY272" s="565">
        <f>ROUND(BY263*$BW$3,0)</f>
        <v>0</v>
      </c>
      <c r="BZ272" s="567">
        <f>ROUND(BZ263*BW3,0)</f>
        <v>0</v>
      </c>
      <c r="CA272" s="479"/>
      <c r="CB272" s="414">
        <f>BZ272+BU272+BP272</f>
        <v>0</v>
      </c>
      <c r="CC272" s="443">
        <f>BK272+BF272+BA272+AV272+AQ272+AL272+AG272+AB272+W272+R272</f>
        <v>14</v>
      </c>
    </row>
    <row r="273" spans="1:81" s="5" customFormat="1" ht="18" customHeight="1" thickBot="1">
      <c r="A273" s="1180"/>
      <c r="B273" s="1132"/>
      <c r="C273" s="1133"/>
      <c r="D273" s="70" t="s">
        <v>101</v>
      </c>
      <c r="E273" s="511" t="s">
        <v>115</v>
      </c>
      <c r="F273" s="497"/>
      <c r="G273" s="566">
        <f>ROUND(IF(E273="対象外",0,G263*G3),0)</f>
        <v>0</v>
      </c>
      <c r="H273" s="620"/>
      <c r="I273" s="70" t="s">
        <v>101</v>
      </c>
      <c r="J273" s="511" t="s">
        <v>115</v>
      </c>
      <c r="K273" s="497"/>
      <c r="L273" s="566">
        <f>ROUND(IF(J273="対象外",0,L263*L3),0)</f>
        <v>0</v>
      </c>
      <c r="M273" s="451"/>
      <c r="N273" s="640" t="s">
        <v>101</v>
      </c>
      <c r="O273" s="511" t="s">
        <v>23</v>
      </c>
      <c r="P273" s="497"/>
      <c r="Q273" s="566">
        <f>ROUND(IF(O273="対象外",0,Q263*Q3),0)</f>
        <v>59</v>
      </c>
      <c r="R273" s="654">
        <f>ROUND(IF(O273="対象外",0,R263*P232),0)</f>
        <v>1082</v>
      </c>
      <c r="S273" s="70" t="s">
        <v>101</v>
      </c>
      <c r="T273" s="511" t="s">
        <v>23</v>
      </c>
      <c r="U273" s="497"/>
      <c r="V273" s="566">
        <f>ROUND(IF(T273="対象外",0,V263*V3),0)</f>
        <v>96</v>
      </c>
      <c r="W273" s="572">
        <f>ROUND(IF(T273="対象外",0,W263*V3),0)</f>
        <v>17</v>
      </c>
      <c r="X273" s="640" t="s">
        <v>101</v>
      </c>
      <c r="Y273" s="511" t="s">
        <v>23</v>
      </c>
      <c r="Z273" s="497"/>
      <c r="AA273" s="566">
        <f>ROUND(IF(Y273="対象外",0,AA263*AA3),0)</f>
        <v>111</v>
      </c>
      <c r="AB273" s="654">
        <f>ROUND(IF(Y273="対象外",0,AB263*AA3),0)</f>
        <v>20</v>
      </c>
      <c r="AC273" s="70" t="s">
        <v>101</v>
      </c>
      <c r="AD273" s="511" t="s">
        <v>115</v>
      </c>
      <c r="AE273" s="497"/>
      <c r="AF273" s="566">
        <f>ROUND(IF(AD273="対象外",0,AF263*AF3),0)</f>
        <v>0</v>
      </c>
      <c r="AG273" s="572">
        <f>ROUND(IF(AD273="対象外",0,AG263*AF3),0)</f>
        <v>0</v>
      </c>
      <c r="AH273" s="640" t="s">
        <v>101</v>
      </c>
      <c r="AI273" s="511" t="s">
        <v>115</v>
      </c>
      <c r="AJ273" s="497"/>
      <c r="AK273" s="566">
        <f>ROUND(IF(AI273="対象外",0,AK263*AK3),0)</f>
        <v>0</v>
      </c>
      <c r="AL273" s="654">
        <f>ROUND(IF(AI273="対象外",0,AL263*AK3),0)</f>
        <v>0</v>
      </c>
      <c r="AM273" s="70" t="s">
        <v>101</v>
      </c>
      <c r="AN273" s="511" t="s">
        <v>115</v>
      </c>
      <c r="AO273" s="497"/>
      <c r="AP273" s="566">
        <f>ROUND(IF(AN273="対象外",0,AP263*AP3),0)</f>
        <v>0</v>
      </c>
      <c r="AQ273" s="572">
        <f>ROUND(IF(AN273="対象外",0,AQ263*AP3),0)</f>
        <v>0</v>
      </c>
      <c r="AR273" s="640" t="s">
        <v>101</v>
      </c>
      <c r="AS273" s="511" t="s">
        <v>115</v>
      </c>
      <c r="AT273" s="497"/>
      <c r="AU273" s="566">
        <f>ROUND(IF(AS273="対象外",0,AU263*AU3),0)</f>
        <v>0</v>
      </c>
      <c r="AV273" s="654">
        <f>ROUND(IF(AS273="対象外",0,AV263*AU3),0)</f>
        <v>0</v>
      </c>
      <c r="AW273" s="70" t="s">
        <v>101</v>
      </c>
      <c r="AX273" s="511" t="s">
        <v>115</v>
      </c>
      <c r="AY273" s="497"/>
      <c r="AZ273" s="566">
        <f>ROUND(IF(AX273="対象外",0,AZ263*AZ3),0)</f>
        <v>0</v>
      </c>
      <c r="BA273" s="572">
        <f>ROUND(IF(AX273="対象外",0,BA263*AZ3),0)</f>
        <v>0</v>
      </c>
      <c r="BB273" s="640" t="s">
        <v>101</v>
      </c>
      <c r="BC273" s="511" t="s">
        <v>115</v>
      </c>
      <c r="BD273" s="497"/>
      <c r="BE273" s="566">
        <f>ROUND(IF(BC273="対象外",0,BE263*BE3),0)</f>
        <v>0</v>
      </c>
      <c r="BF273" s="654">
        <f>ROUND(IF(BC273="対象外",0,BF263*BE3),0)</f>
        <v>0</v>
      </c>
      <c r="BG273" s="70" t="s">
        <v>101</v>
      </c>
      <c r="BH273" s="511" t="s">
        <v>115</v>
      </c>
      <c r="BI273" s="497"/>
      <c r="BJ273" s="566">
        <f>ROUND(IF(BH273="対象外",0,BJ263*BJ3),0)</f>
        <v>0</v>
      </c>
      <c r="BK273" s="572">
        <f>ROUND(IF(BH273="対象外",0,BK263*BJ3),0)</f>
        <v>0</v>
      </c>
      <c r="BL273" s="640" t="s">
        <v>101</v>
      </c>
      <c r="BM273" s="511" t="s">
        <v>115</v>
      </c>
      <c r="BN273" s="497"/>
      <c r="BO273" s="566">
        <f>ROUND(IF(BM273="対象",BO263*$BO$3,0),0)</f>
        <v>0</v>
      </c>
      <c r="BP273" s="568">
        <f>ROUND(IF(BM273="対象外",0,BP263*BO3),0)</f>
        <v>0</v>
      </c>
      <c r="BQ273" s="70" t="s">
        <v>101</v>
      </c>
      <c r="BR273" s="511" t="s">
        <v>115</v>
      </c>
      <c r="BS273" s="497"/>
      <c r="BT273" s="566">
        <f>ROUND(IF(BR273="対象",BT263*$BT$3,0),0)</f>
        <v>0</v>
      </c>
      <c r="BU273" s="568">
        <f>ROUND(IF(BR273="対象外",0,BU263*BT3),0)</f>
        <v>0</v>
      </c>
      <c r="BV273" s="70" t="s">
        <v>101</v>
      </c>
      <c r="BW273" s="511" t="s">
        <v>115</v>
      </c>
      <c r="BX273" s="497"/>
      <c r="BY273" s="566">
        <f>ROUND(IF(BW273="対象",BY263*$BY$3,0),0)</f>
        <v>0</v>
      </c>
      <c r="BZ273" s="568">
        <f>ROUND(IF(BW273="対象外",0,BZ263*BY3),0)</f>
        <v>0</v>
      </c>
      <c r="CA273" s="480"/>
      <c r="CB273" s="414">
        <f>BZ273+BU273+BP273</f>
        <v>0</v>
      </c>
      <c r="CC273" s="444">
        <f>BK273+BF273+BA273+AV273+AQ273+AL273+AG273+AB273+W273+R273</f>
        <v>1119</v>
      </c>
    </row>
    <row r="274" spans="1:81" s="5" customFormat="1" ht="18" customHeight="1" thickBot="1">
      <c r="A274" s="1180"/>
      <c r="B274" s="1151" t="s">
        <v>65</v>
      </c>
      <c r="C274" s="1152"/>
      <c r="D274" s="71" t="s">
        <v>50</v>
      </c>
      <c r="E274" s="11"/>
      <c r="F274" s="599">
        <f>G274</f>
        <v>0</v>
      </c>
      <c r="G274" s="554">
        <f>SUM(G270:G273)</f>
        <v>0</v>
      </c>
      <c r="H274" s="466"/>
      <c r="I274" s="71" t="s">
        <v>50</v>
      </c>
      <c r="J274" s="11"/>
      <c r="K274" s="599">
        <f>L274</f>
        <v>0</v>
      </c>
      <c r="L274" s="554">
        <f>SUM(L270:L273)</f>
        <v>0</v>
      </c>
      <c r="M274" s="452"/>
      <c r="N274" s="616" t="s">
        <v>50</v>
      </c>
      <c r="O274" s="11"/>
      <c r="P274" s="599">
        <f>Q274+R274</f>
        <v>1163</v>
      </c>
      <c r="Q274" s="524">
        <f>SUM(Q270:Q273)</f>
        <v>78</v>
      </c>
      <c r="R274" s="563">
        <f>SUM(R270:R273)</f>
        <v>1085</v>
      </c>
      <c r="S274" s="71" t="s">
        <v>50</v>
      </c>
      <c r="T274" s="11"/>
      <c r="U274" s="599">
        <f>V274+W274</f>
        <v>148</v>
      </c>
      <c r="V274" s="524">
        <f>SUM(V270:V273)</f>
        <v>126</v>
      </c>
      <c r="W274" s="525">
        <f>SUM(W270:W273)</f>
        <v>22</v>
      </c>
      <c r="X274" s="616" t="s">
        <v>50</v>
      </c>
      <c r="Y274" s="11"/>
      <c r="Z274" s="599">
        <f>AA274+AB274</f>
        <v>172</v>
      </c>
      <c r="AA274" s="524">
        <f>SUM(AA270:AA273)</f>
        <v>146</v>
      </c>
      <c r="AB274" s="563">
        <f>SUM(AB270:AB273)</f>
        <v>26</v>
      </c>
      <c r="AC274" s="71" t="s">
        <v>50</v>
      </c>
      <c r="AD274" s="11"/>
      <c r="AE274" s="599">
        <f>AF274+AG274</f>
        <v>0</v>
      </c>
      <c r="AF274" s="524">
        <f>SUM(AF270:AF273)</f>
        <v>0</v>
      </c>
      <c r="AG274" s="525">
        <f>SUM(AG270:AG273)</f>
        <v>0</v>
      </c>
      <c r="AH274" s="616" t="s">
        <v>50</v>
      </c>
      <c r="AI274" s="11"/>
      <c r="AJ274" s="599">
        <f>AK274+AL274</f>
        <v>0</v>
      </c>
      <c r="AK274" s="524">
        <f>SUM(AK270:AK273)</f>
        <v>0</v>
      </c>
      <c r="AL274" s="563">
        <f>SUM(AL270:AL273)</f>
        <v>0</v>
      </c>
      <c r="AM274" s="71" t="s">
        <v>50</v>
      </c>
      <c r="AN274" s="11"/>
      <c r="AO274" s="599">
        <f>AP274+AQ274</f>
        <v>0</v>
      </c>
      <c r="AP274" s="524">
        <f>SUM(AP270:AP273)</f>
        <v>0</v>
      </c>
      <c r="AQ274" s="525">
        <f>SUM(AQ270:AQ273)</f>
        <v>0</v>
      </c>
      <c r="AR274" s="616" t="s">
        <v>50</v>
      </c>
      <c r="AS274" s="11"/>
      <c r="AT274" s="599">
        <f>AU274+AV274</f>
        <v>0</v>
      </c>
      <c r="AU274" s="524">
        <f>SUM(AU270:AU273)</f>
        <v>0</v>
      </c>
      <c r="AV274" s="563">
        <f>SUM(AV270:AV273)</f>
        <v>0</v>
      </c>
      <c r="AW274" s="71" t="s">
        <v>50</v>
      </c>
      <c r="AX274" s="11"/>
      <c r="AY274" s="599">
        <f>AZ274+BA274</f>
        <v>0</v>
      </c>
      <c r="AZ274" s="524">
        <f>SUM(AZ270:AZ273)</f>
        <v>0</v>
      </c>
      <c r="BA274" s="525">
        <f>SUM(BA270:BA273)</f>
        <v>0</v>
      </c>
      <c r="BB274" s="616" t="s">
        <v>50</v>
      </c>
      <c r="BC274" s="11"/>
      <c r="BD274" s="599">
        <f>BE274+BF274</f>
        <v>0</v>
      </c>
      <c r="BE274" s="524">
        <f>SUM(BE270:BE273)</f>
        <v>0</v>
      </c>
      <c r="BF274" s="563">
        <f>SUM(BF270:BF273)</f>
        <v>0</v>
      </c>
      <c r="BG274" s="71" t="s">
        <v>50</v>
      </c>
      <c r="BH274" s="11"/>
      <c r="BI274" s="599">
        <f>BJ274+BK274</f>
        <v>0</v>
      </c>
      <c r="BJ274" s="524">
        <f>SUM(BJ270:BJ273)</f>
        <v>0</v>
      </c>
      <c r="BK274" s="525">
        <f>SUM(BK270:BK273)</f>
        <v>0</v>
      </c>
      <c r="BL274" s="616" t="s">
        <v>50</v>
      </c>
      <c r="BM274" s="11"/>
      <c r="BN274" s="601">
        <f>BO274+BP274</f>
        <v>0</v>
      </c>
      <c r="BO274" s="524">
        <f>SUM(BO270:BO273)</f>
        <v>0</v>
      </c>
      <c r="BP274" s="532">
        <f>SUM(BP270:BP273)</f>
        <v>0</v>
      </c>
      <c r="BQ274" s="71" t="s">
        <v>50</v>
      </c>
      <c r="BR274" s="11"/>
      <c r="BS274" s="601">
        <f>BT274+BU274</f>
        <v>0</v>
      </c>
      <c r="BT274" s="524">
        <f>SUM(BT270:BT273)</f>
        <v>0</v>
      </c>
      <c r="BU274" s="532">
        <f>SUM(BU270:BU273)</f>
        <v>0</v>
      </c>
      <c r="BV274" s="71" t="s">
        <v>50</v>
      </c>
      <c r="BW274" s="11"/>
      <c r="BX274" s="601">
        <f>BY274+BZ274</f>
        <v>0</v>
      </c>
      <c r="BY274" s="524">
        <f>SUM(BY270:BY273)</f>
        <v>0</v>
      </c>
      <c r="BZ274" s="532">
        <f>SUM(BZ270:BZ273)</f>
        <v>0</v>
      </c>
      <c r="CA274" s="476">
        <f>BX274+BS274+BN274+BI274+BD274+AY274+AT274+AO274+AJ274+AE274+Z274+U274+P274+K274+F274</f>
        <v>1483</v>
      </c>
      <c r="CB274" s="415">
        <f>SUM(CB270:CB273)</f>
        <v>0</v>
      </c>
      <c r="CC274" s="445">
        <f>SUM(CC270:CC273)</f>
        <v>1133</v>
      </c>
    </row>
    <row r="275" spans="1:81" s="5" customFormat="1" ht="18" customHeight="1" thickBot="1">
      <c r="A275" s="1180"/>
      <c r="B275" s="1290" t="s">
        <v>66</v>
      </c>
      <c r="C275" s="1291"/>
      <c r="D275" s="588" t="s">
        <v>22</v>
      </c>
      <c r="E275" s="589"/>
      <c r="F275" s="600">
        <f>G275</f>
        <v>0</v>
      </c>
      <c r="G275" s="590">
        <f>G274+G263</f>
        <v>0</v>
      </c>
      <c r="H275" s="621"/>
      <c r="I275" s="588" t="s">
        <v>22</v>
      </c>
      <c r="J275" s="589"/>
      <c r="K275" s="600">
        <f>L275</f>
        <v>0</v>
      </c>
      <c r="L275" s="590">
        <f>L274+L263</f>
        <v>0</v>
      </c>
      <c r="M275" s="591"/>
      <c r="N275" s="641" t="s">
        <v>22</v>
      </c>
      <c r="O275" s="589"/>
      <c r="P275" s="600">
        <f>Q275+R275</f>
        <v>8472</v>
      </c>
      <c r="Q275" s="590">
        <f>Q274+Q263</f>
        <v>6305</v>
      </c>
      <c r="R275" s="655">
        <f>R274+R263</f>
        <v>2167</v>
      </c>
      <c r="S275" s="588" t="s">
        <v>22</v>
      </c>
      <c r="T275" s="589"/>
      <c r="U275" s="600">
        <f>V275+W275</f>
        <v>12029</v>
      </c>
      <c r="V275" s="590">
        <f>V274+V263</f>
        <v>10224</v>
      </c>
      <c r="W275" s="592">
        <f>W274+W263</f>
        <v>1805</v>
      </c>
      <c r="X275" s="641" t="s">
        <v>22</v>
      </c>
      <c r="Y275" s="589"/>
      <c r="Z275" s="600">
        <f>AA275+AB275</f>
        <v>13922</v>
      </c>
      <c r="AA275" s="590">
        <f>AA274+AA263</f>
        <v>11833</v>
      </c>
      <c r="AB275" s="655">
        <f>AB274+AB263</f>
        <v>2089</v>
      </c>
      <c r="AC275" s="588" t="s">
        <v>22</v>
      </c>
      <c r="AD275" s="589"/>
      <c r="AE275" s="600">
        <f>AF275+AG275</f>
        <v>0</v>
      </c>
      <c r="AF275" s="590">
        <f>AF274+AF263</f>
        <v>0</v>
      </c>
      <c r="AG275" s="592">
        <f>AG274+AG263</f>
        <v>0</v>
      </c>
      <c r="AH275" s="641" t="s">
        <v>22</v>
      </c>
      <c r="AI275" s="589"/>
      <c r="AJ275" s="600">
        <f>AK275+AL275</f>
        <v>0</v>
      </c>
      <c r="AK275" s="590">
        <f>AK274+AK263</f>
        <v>0</v>
      </c>
      <c r="AL275" s="655">
        <f>AL274+AL263</f>
        <v>0</v>
      </c>
      <c r="AM275" s="588" t="s">
        <v>22</v>
      </c>
      <c r="AN275" s="589"/>
      <c r="AO275" s="600">
        <f>AP275+AQ275</f>
        <v>0</v>
      </c>
      <c r="AP275" s="590">
        <f>AP274+AP263</f>
        <v>0</v>
      </c>
      <c r="AQ275" s="592">
        <f>AQ274+AQ263</f>
        <v>0</v>
      </c>
      <c r="AR275" s="641" t="s">
        <v>22</v>
      </c>
      <c r="AS275" s="589"/>
      <c r="AT275" s="600">
        <f>AU275+AV275</f>
        <v>0</v>
      </c>
      <c r="AU275" s="590">
        <f>AU274+AU263</f>
        <v>0</v>
      </c>
      <c r="AV275" s="655">
        <f>AV274+AV263</f>
        <v>0</v>
      </c>
      <c r="AW275" s="588" t="s">
        <v>22</v>
      </c>
      <c r="AX275" s="589"/>
      <c r="AY275" s="600">
        <f>AZ275+BA275</f>
        <v>0</v>
      </c>
      <c r="AZ275" s="590">
        <f>AZ274+AZ263</f>
        <v>0</v>
      </c>
      <c r="BA275" s="592">
        <f>BA274+BA263</f>
        <v>0</v>
      </c>
      <c r="BB275" s="641" t="s">
        <v>22</v>
      </c>
      <c r="BC275" s="589"/>
      <c r="BD275" s="600">
        <f>BE275+BF275</f>
        <v>0</v>
      </c>
      <c r="BE275" s="590">
        <f>BE274+BE263</f>
        <v>0</v>
      </c>
      <c r="BF275" s="655">
        <f>BF274+BF263</f>
        <v>0</v>
      </c>
      <c r="BG275" s="588" t="s">
        <v>22</v>
      </c>
      <c r="BH275" s="589"/>
      <c r="BI275" s="600">
        <f>BJ275+BK275</f>
        <v>0</v>
      </c>
      <c r="BJ275" s="590">
        <f>BJ274+BJ263</f>
        <v>0</v>
      </c>
      <c r="BK275" s="592">
        <f>BK274+BK263</f>
        <v>0</v>
      </c>
      <c r="BL275" s="641" t="s">
        <v>22</v>
      </c>
      <c r="BM275" s="589"/>
      <c r="BN275" s="602">
        <f>BO275+BP275</f>
        <v>0</v>
      </c>
      <c r="BO275" s="590">
        <f>BO274+BO263</f>
        <v>0</v>
      </c>
      <c r="BP275" s="593">
        <f>BP274+BP263</f>
        <v>0</v>
      </c>
      <c r="BQ275" s="588" t="s">
        <v>22</v>
      </c>
      <c r="BR275" s="589"/>
      <c r="BS275" s="602">
        <f>BT275+BU275</f>
        <v>0</v>
      </c>
      <c r="BT275" s="590">
        <f>BT274+BT263</f>
        <v>0</v>
      </c>
      <c r="BU275" s="593">
        <f>BU274+BU263</f>
        <v>0</v>
      </c>
      <c r="BV275" s="588" t="s">
        <v>22</v>
      </c>
      <c r="BW275" s="589"/>
      <c r="BX275" s="602">
        <f>BY275+BZ275</f>
        <v>0</v>
      </c>
      <c r="BY275" s="590">
        <f>BY274+BY263</f>
        <v>0</v>
      </c>
      <c r="BZ275" s="593">
        <f>BZ274+BZ263</f>
        <v>0</v>
      </c>
      <c r="CA275" s="594">
        <f>BX275+BS275+BN275+BI275+BD275+AY275+AT275+AO275+AJ275+AE275+Z275+U275+P275+K275+F275</f>
        <v>34423</v>
      </c>
      <c r="CB275" s="595">
        <f>CB274+SUM(CC243:CC261)</f>
        <v>97</v>
      </c>
      <c r="CC275" s="596">
        <f>CC274+CC232+CC240</f>
        <v>5964</v>
      </c>
    </row>
    <row r="276" spans="1:81" s="5" customFormat="1" ht="35.4" customHeight="1" thickBot="1">
      <c r="A276" s="723" t="s">
        <v>32</v>
      </c>
      <c r="B276" s="1308">
        <f>職員設定!B50</f>
        <v>7</v>
      </c>
      <c r="C276" s="1309"/>
      <c r="D276" s="683"/>
      <c r="E276" s="684" t="s">
        <v>4</v>
      </c>
      <c r="F276" s="684" t="s">
        <v>33</v>
      </c>
      <c r="G276" s="687" t="s">
        <v>51</v>
      </c>
      <c r="H276" s="724" t="s">
        <v>165</v>
      </c>
      <c r="I276" s="683"/>
      <c r="J276" s="684" t="s">
        <v>4</v>
      </c>
      <c r="K276" s="684" t="s">
        <v>33</v>
      </c>
      <c r="L276" s="687" t="s">
        <v>51</v>
      </c>
      <c r="M276" s="686" t="s">
        <v>165</v>
      </c>
      <c r="N276" s="725"/>
      <c r="O276" s="684" t="s">
        <v>4</v>
      </c>
      <c r="P276" s="684" t="s">
        <v>33</v>
      </c>
      <c r="Q276" s="687" t="s">
        <v>51</v>
      </c>
      <c r="R276" s="726" t="s">
        <v>225</v>
      </c>
      <c r="S276" s="683"/>
      <c r="T276" s="684" t="s">
        <v>4</v>
      </c>
      <c r="U276" s="684" t="s">
        <v>33</v>
      </c>
      <c r="V276" s="687" t="s">
        <v>51</v>
      </c>
      <c r="W276" s="727" t="s">
        <v>225</v>
      </c>
      <c r="X276" s="725"/>
      <c r="Y276" s="684" t="s">
        <v>4</v>
      </c>
      <c r="Z276" s="684" t="s">
        <v>33</v>
      </c>
      <c r="AA276" s="687" t="s">
        <v>51</v>
      </c>
      <c r="AB276" s="726" t="s">
        <v>225</v>
      </c>
      <c r="AC276" s="683"/>
      <c r="AD276" s="684" t="s">
        <v>4</v>
      </c>
      <c r="AE276" s="684" t="s">
        <v>33</v>
      </c>
      <c r="AF276" s="687" t="s">
        <v>51</v>
      </c>
      <c r="AG276" s="727" t="s">
        <v>225</v>
      </c>
      <c r="AH276" s="725"/>
      <c r="AI276" s="684" t="s">
        <v>4</v>
      </c>
      <c r="AJ276" s="684" t="s">
        <v>33</v>
      </c>
      <c r="AK276" s="687" t="s">
        <v>51</v>
      </c>
      <c r="AL276" s="726" t="s">
        <v>225</v>
      </c>
      <c r="AM276" s="683"/>
      <c r="AN276" s="684" t="s">
        <v>4</v>
      </c>
      <c r="AO276" s="684" t="s">
        <v>33</v>
      </c>
      <c r="AP276" s="687" t="s">
        <v>51</v>
      </c>
      <c r="AQ276" s="727" t="s">
        <v>225</v>
      </c>
      <c r="AR276" s="725"/>
      <c r="AS276" s="684" t="s">
        <v>4</v>
      </c>
      <c r="AT276" s="684" t="s">
        <v>33</v>
      </c>
      <c r="AU276" s="687" t="s">
        <v>51</v>
      </c>
      <c r="AV276" s="726" t="s">
        <v>225</v>
      </c>
      <c r="AW276" s="683"/>
      <c r="AX276" s="684" t="s">
        <v>4</v>
      </c>
      <c r="AY276" s="684" t="s">
        <v>33</v>
      </c>
      <c r="AZ276" s="687" t="s">
        <v>51</v>
      </c>
      <c r="BA276" s="727" t="s">
        <v>225</v>
      </c>
      <c r="BB276" s="725"/>
      <c r="BC276" s="684" t="s">
        <v>4</v>
      </c>
      <c r="BD276" s="684" t="s">
        <v>33</v>
      </c>
      <c r="BE276" s="687" t="s">
        <v>51</v>
      </c>
      <c r="BF276" s="726" t="s">
        <v>225</v>
      </c>
      <c r="BG276" s="683"/>
      <c r="BH276" s="684" t="s">
        <v>4</v>
      </c>
      <c r="BI276" s="684" t="s">
        <v>33</v>
      </c>
      <c r="BJ276" s="687" t="s">
        <v>51</v>
      </c>
      <c r="BK276" s="727" t="s">
        <v>225</v>
      </c>
      <c r="BL276" s="725"/>
      <c r="BM276" s="684" t="s">
        <v>4</v>
      </c>
      <c r="BN276" s="684" t="s">
        <v>33</v>
      </c>
      <c r="BO276" s="685" t="s">
        <v>51</v>
      </c>
      <c r="BP276" s="413" t="s">
        <v>225</v>
      </c>
      <c r="BQ276" s="683"/>
      <c r="BR276" s="684" t="s">
        <v>4</v>
      </c>
      <c r="BS276" s="684" t="s">
        <v>33</v>
      </c>
      <c r="BT276" s="685" t="s">
        <v>51</v>
      </c>
      <c r="BU276" s="413" t="s">
        <v>225</v>
      </c>
      <c r="BV276" s="683"/>
      <c r="BW276" s="684" t="s">
        <v>4</v>
      </c>
      <c r="BX276" s="684" t="s">
        <v>33</v>
      </c>
      <c r="BY276" s="685" t="s">
        <v>51</v>
      </c>
      <c r="BZ276" s="413" t="s">
        <v>225</v>
      </c>
      <c r="CA276" s="688" t="s">
        <v>0</v>
      </c>
      <c r="CB276" s="689" t="s">
        <v>157</v>
      </c>
      <c r="CC276" s="728" t="s">
        <v>225</v>
      </c>
    </row>
    <row r="277" spans="1:81" ht="19.2" customHeight="1">
      <c r="A277" s="1180" t="str">
        <f>職員設定!C50</f>
        <v>QQ</v>
      </c>
      <c r="B277" s="1296" t="s">
        <v>109</v>
      </c>
      <c r="C277" s="1140" t="s">
        <v>2</v>
      </c>
      <c r="D277" s="48" t="s">
        <v>110</v>
      </c>
      <c r="E277" s="597">
        <v>168</v>
      </c>
      <c r="F277" s="1214">
        <f>職員設定!$D$50</f>
        <v>1</v>
      </c>
      <c r="G277" s="974">
        <f>E280*F277-H277</f>
        <v>38640</v>
      </c>
      <c r="H277" s="1271">
        <v>5040</v>
      </c>
      <c r="I277" s="48" t="s">
        <v>110</v>
      </c>
      <c r="J277" s="597">
        <v>184</v>
      </c>
      <c r="K277" s="1214">
        <f>職員設定!$D$50</f>
        <v>1</v>
      </c>
      <c r="L277" s="974">
        <f>J280*K277-M277</f>
        <v>42320</v>
      </c>
      <c r="M277" s="1096">
        <v>5520</v>
      </c>
      <c r="N277" s="336" t="s">
        <v>110</v>
      </c>
      <c r="O277" s="597">
        <v>176</v>
      </c>
      <c r="P277" s="1214">
        <f>職員設定!$D$50</f>
        <v>1</v>
      </c>
      <c r="Q277" s="974">
        <f>O280*P277-R277</f>
        <v>41360</v>
      </c>
      <c r="R277" s="1203">
        <f>ROUND(O277*P277*職員設定!$AC$50,0)</f>
        <v>4400</v>
      </c>
      <c r="S277" s="48" t="s">
        <v>110</v>
      </c>
      <c r="T277" s="597">
        <v>168</v>
      </c>
      <c r="U277" s="1214">
        <f>職員設定!$D$50</f>
        <v>1</v>
      </c>
      <c r="V277" s="974">
        <f>T280*U277-W277</f>
        <v>39480</v>
      </c>
      <c r="W277" s="993">
        <f>ROUND(T277*U277*職員設定!$AC$50,0)</f>
        <v>4200</v>
      </c>
      <c r="X277" s="336" t="s">
        <v>110</v>
      </c>
      <c r="Y277" s="597">
        <v>184</v>
      </c>
      <c r="Z277" s="1214">
        <f>職員設定!$D$50</f>
        <v>1</v>
      </c>
      <c r="AA277" s="974">
        <f>Y280*Z277-AB277</f>
        <v>43240</v>
      </c>
      <c r="AB277" s="1203">
        <f>ROUND(Y277*Z277*職員設定!$AC$50,0)</f>
        <v>4600</v>
      </c>
      <c r="AC277" s="48" t="s">
        <v>110</v>
      </c>
      <c r="AD277" s="597"/>
      <c r="AE277" s="1214">
        <f>職員設定!$D$50</f>
        <v>1</v>
      </c>
      <c r="AF277" s="974">
        <f>AD280*AE277-AG277</f>
        <v>0</v>
      </c>
      <c r="AG277" s="993">
        <f>ROUND(AD277*AE277*職員設定!$AC$50,0)</f>
        <v>0</v>
      </c>
      <c r="AH277" s="336" t="s">
        <v>110</v>
      </c>
      <c r="AI277" s="597"/>
      <c r="AJ277" s="1214">
        <f>職員設定!$D$50</f>
        <v>1</v>
      </c>
      <c r="AK277" s="974">
        <f>AI280*AJ277-AL277</f>
        <v>0</v>
      </c>
      <c r="AL277" s="1203">
        <f>ROUND(AI277*AJ277*職員設定!$AC$50,0)</f>
        <v>0</v>
      </c>
      <c r="AM277" s="48" t="s">
        <v>110</v>
      </c>
      <c r="AN277" s="597"/>
      <c r="AO277" s="1214">
        <f>職員設定!$D$50</f>
        <v>1</v>
      </c>
      <c r="AP277" s="974">
        <f>AN280*AO277-AQ277</f>
        <v>0</v>
      </c>
      <c r="AQ277" s="993">
        <f>ROUND(AN277*AO277*職員設定!$AC$50,0)</f>
        <v>0</v>
      </c>
      <c r="AR277" s="336" t="s">
        <v>110</v>
      </c>
      <c r="AS277" s="597"/>
      <c r="AT277" s="1214">
        <f>職員設定!$D$50</f>
        <v>1</v>
      </c>
      <c r="AU277" s="974">
        <f>AS280*AT277-AV277</f>
        <v>0</v>
      </c>
      <c r="AV277" s="1203">
        <f>ROUND(AS277*AT277*職員設定!$AC$50,0)</f>
        <v>0</v>
      </c>
      <c r="AW277" s="48" t="s">
        <v>110</v>
      </c>
      <c r="AX277" s="597"/>
      <c r="AY277" s="1214">
        <f>職員設定!$D$50</f>
        <v>1</v>
      </c>
      <c r="AZ277" s="974">
        <f>AX280*AY277-BA277</f>
        <v>0</v>
      </c>
      <c r="BA277" s="993">
        <f>ROUND(AX277*AY277*職員設定!$AC$50,0)</f>
        <v>0</v>
      </c>
      <c r="BB277" s="336" t="s">
        <v>110</v>
      </c>
      <c r="BC277" s="597"/>
      <c r="BD277" s="1214">
        <f>職員設定!$D$50</f>
        <v>1</v>
      </c>
      <c r="BE277" s="974">
        <f>BC280*BD277-BF277</f>
        <v>0</v>
      </c>
      <c r="BF277" s="1203">
        <f>ROUND(BC277*BD277*職員設定!$AC$50,0)</f>
        <v>0</v>
      </c>
      <c r="BG277" s="48" t="s">
        <v>110</v>
      </c>
      <c r="BH277" s="597"/>
      <c r="BI277" s="1214">
        <f>職員設定!$D$50</f>
        <v>1</v>
      </c>
      <c r="BJ277" s="974">
        <f>BH280*BI277-BK277</f>
        <v>0</v>
      </c>
      <c r="BK277" s="993">
        <f>ROUND(BH277*BI277*職員設定!$AC$50,0)</f>
        <v>0</v>
      </c>
      <c r="BL277" s="339"/>
      <c r="BM277" s="598"/>
      <c r="BN277" s="1214">
        <f>職員設定!$D$50</f>
        <v>1</v>
      </c>
      <c r="BO277" s="984"/>
      <c r="BP277" s="1259"/>
      <c r="BQ277" s="79"/>
      <c r="BR277" s="598"/>
      <c r="BS277" s="1214">
        <f>職員設定!$D$50</f>
        <v>1</v>
      </c>
      <c r="BT277" s="984"/>
      <c r="BU277" s="1259"/>
      <c r="BV277" s="79"/>
      <c r="BW277" s="598"/>
      <c r="BX277" s="1214">
        <f>職員設定!$D$50</f>
        <v>1</v>
      </c>
      <c r="BY277" s="984"/>
      <c r="BZ277" s="1259"/>
      <c r="CA277" s="1086">
        <f>BJ277+BK277+BE277+BF277+AZ277+BA277+AU277+AV277+AP277+AQ277+AL277+AK277+AG277+AF277+AB277+AA277+W277+V277+R277+Q277+L277+G277</f>
        <v>218240</v>
      </c>
      <c r="CB277" s="1087">
        <f>M277+H277</f>
        <v>10560</v>
      </c>
      <c r="CC277" s="1243">
        <f>BK277+BF277+BA277+AV277+AQ277+AL277+AG277+AB277+W277+R277</f>
        <v>13200</v>
      </c>
    </row>
    <row r="278" spans="1:81" ht="18" customHeight="1">
      <c r="A278" s="1180"/>
      <c r="B278" s="1296"/>
      <c r="C278" s="1140"/>
      <c r="D278" s="48" t="s">
        <v>38</v>
      </c>
      <c r="E278" s="33">
        <v>223440</v>
      </c>
      <c r="F278" s="1214"/>
      <c r="G278" s="974"/>
      <c r="H278" s="1272"/>
      <c r="I278" s="48" t="s">
        <v>38</v>
      </c>
      <c r="J278" s="33">
        <v>244720</v>
      </c>
      <c r="K278" s="1214"/>
      <c r="L278" s="974"/>
      <c r="M278" s="1103"/>
      <c r="N278" s="336" t="s">
        <v>38</v>
      </c>
      <c r="O278" s="33">
        <v>234080</v>
      </c>
      <c r="P278" s="1214"/>
      <c r="Q278" s="974"/>
      <c r="R278" s="1204"/>
      <c r="S278" s="48" t="s">
        <v>38</v>
      </c>
      <c r="T278" s="33">
        <v>223440</v>
      </c>
      <c r="U278" s="1214"/>
      <c r="V278" s="974"/>
      <c r="W278" s="971"/>
      <c r="X278" s="336" t="s">
        <v>38</v>
      </c>
      <c r="Y278" s="33">
        <v>244720</v>
      </c>
      <c r="Z278" s="1214"/>
      <c r="AA278" s="974"/>
      <c r="AB278" s="1204"/>
      <c r="AC278" s="48" t="s">
        <v>38</v>
      </c>
      <c r="AD278" s="33"/>
      <c r="AE278" s="1214"/>
      <c r="AF278" s="974"/>
      <c r="AG278" s="971"/>
      <c r="AH278" s="336" t="s">
        <v>38</v>
      </c>
      <c r="AI278" s="33"/>
      <c r="AJ278" s="1214"/>
      <c r="AK278" s="974"/>
      <c r="AL278" s="1204"/>
      <c r="AM278" s="48" t="s">
        <v>38</v>
      </c>
      <c r="AN278" s="33"/>
      <c r="AO278" s="1214"/>
      <c r="AP278" s="974"/>
      <c r="AQ278" s="971"/>
      <c r="AR278" s="336" t="s">
        <v>38</v>
      </c>
      <c r="AS278" s="33"/>
      <c r="AT278" s="1214"/>
      <c r="AU278" s="974"/>
      <c r="AV278" s="1204"/>
      <c r="AW278" s="48" t="s">
        <v>38</v>
      </c>
      <c r="AX278" s="33"/>
      <c r="AY278" s="1214"/>
      <c r="AZ278" s="974"/>
      <c r="BA278" s="971"/>
      <c r="BB278" s="336" t="s">
        <v>38</v>
      </c>
      <c r="BC278" s="33"/>
      <c r="BD278" s="1214"/>
      <c r="BE278" s="974"/>
      <c r="BF278" s="1204"/>
      <c r="BG278" s="48" t="s">
        <v>38</v>
      </c>
      <c r="BH278" s="33"/>
      <c r="BI278" s="1214"/>
      <c r="BJ278" s="974"/>
      <c r="BK278" s="971"/>
      <c r="BL278" s="658"/>
      <c r="BM278" s="80"/>
      <c r="BN278" s="1214"/>
      <c r="BO278" s="984"/>
      <c r="BP278" s="954"/>
      <c r="BQ278" s="301"/>
      <c r="BR278" s="80"/>
      <c r="BS278" s="1214"/>
      <c r="BT278" s="984"/>
      <c r="BU278" s="954"/>
      <c r="BV278" s="301"/>
      <c r="BW278" s="80"/>
      <c r="BX278" s="1214"/>
      <c r="BY278" s="984"/>
      <c r="BZ278" s="954"/>
      <c r="CA278" s="1080"/>
      <c r="CB278" s="1022"/>
      <c r="CC278" s="1243"/>
    </row>
    <row r="279" spans="1:81" s="5" customFormat="1" ht="18" customHeight="1">
      <c r="A279" s="1180"/>
      <c r="B279" s="1296"/>
      <c r="C279" s="1140"/>
      <c r="D279" s="72" t="s">
        <v>112</v>
      </c>
      <c r="E279" s="28">
        <f>ROUND(E277*職員設定!$E$50,0)</f>
        <v>179760</v>
      </c>
      <c r="F279" s="1214"/>
      <c r="G279" s="974"/>
      <c r="H279" s="1272"/>
      <c r="I279" s="72" t="s">
        <v>112</v>
      </c>
      <c r="J279" s="28">
        <f>ROUND(J277*職員設定!$E$50,0)</f>
        <v>196880</v>
      </c>
      <c r="K279" s="1214"/>
      <c r="L279" s="974"/>
      <c r="M279" s="1103"/>
      <c r="N279" s="624" t="s">
        <v>112</v>
      </c>
      <c r="O279" s="28">
        <f>ROUND(O277*職員設定!$E$50,0)</f>
        <v>188320</v>
      </c>
      <c r="P279" s="1214"/>
      <c r="Q279" s="974"/>
      <c r="R279" s="1204"/>
      <c r="S279" s="72" t="s">
        <v>112</v>
      </c>
      <c r="T279" s="28">
        <f>ROUND(T277*職員設定!$E$50,0)</f>
        <v>179760</v>
      </c>
      <c r="U279" s="1214"/>
      <c r="V279" s="974"/>
      <c r="W279" s="971"/>
      <c r="X279" s="624" t="s">
        <v>112</v>
      </c>
      <c r="Y279" s="28">
        <f>ROUND(Y277*職員設定!$E$50,0)</f>
        <v>196880</v>
      </c>
      <c r="Z279" s="1214"/>
      <c r="AA279" s="974"/>
      <c r="AB279" s="1204"/>
      <c r="AC279" s="72" t="s">
        <v>112</v>
      </c>
      <c r="AD279" s="28">
        <f>ROUND(AD277*職員設定!$E$50,0)</f>
        <v>0</v>
      </c>
      <c r="AE279" s="1214"/>
      <c r="AF279" s="974"/>
      <c r="AG279" s="971"/>
      <c r="AH279" s="624" t="s">
        <v>112</v>
      </c>
      <c r="AI279" s="28">
        <f>ROUND(AI277*職員設定!$E$50,0)</f>
        <v>0</v>
      </c>
      <c r="AJ279" s="1214"/>
      <c r="AK279" s="974"/>
      <c r="AL279" s="1204"/>
      <c r="AM279" s="72" t="s">
        <v>112</v>
      </c>
      <c r="AN279" s="28">
        <f>ROUND(AN277*職員設定!$E$50,0)</f>
        <v>0</v>
      </c>
      <c r="AO279" s="1214"/>
      <c r="AP279" s="974"/>
      <c r="AQ279" s="971"/>
      <c r="AR279" s="624" t="s">
        <v>112</v>
      </c>
      <c r="AS279" s="28">
        <f>ROUND(AS277*職員設定!$E$50,0)</f>
        <v>0</v>
      </c>
      <c r="AT279" s="1214"/>
      <c r="AU279" s="974"/>
      <c r="AV279" s="1204"/>
      <c r="AW279" s="72" t="s">
        <v>112</v>
      </c>
      <c r="AX279" s="28">
        <f>ROUND(AX277*職員設定!$E$50,0)</f>
        <v>0</v>
      </c>
      <c r="AY279" s="1214"/>
      <c r="AZ279" s="974"/>
      <c r="BA279" s="971"/>
      <c r="BB279" s="624" t="s">
        <v>112</v>
      </c>
      <c r="BC279" s="28">
        <f>ROUND(BC277*職員設定!$E$50,0)</f>
        <v>0</v>
      </c>
      <c r="BD279" s="1214"/>
      <c r="BE279" s="974"/>
      <c r="BF279" s="1204"/>
      <c r="BG279" s="72" t="s">
        <v>112</v>
      </c>
      <c r="BH279" s="28">
        <f>ROUND(BH277*職員設定!$E$50,0)</f>
        <v>0</v>
      </c>
      <c r="BI279" s="1214"/>
      <c r="BJ279" s="974"/>
      <c r="BK279" s="971"/>
      <c r="BL279" s="626"/>
      <c r="BM279" s="28"/>
      <c r="BN279" s="1214"/>
      <c r="BO279" s="984"/>
      <c r="BP279" s="954"/>
      <c r="BQ279" s="45"/>
      <c r="BR279" s="28"/>
      <c r="BS279" s="1214"/>
      <c r="BT279" s="984"/>
      <c r="BU279" s="954"/>
      <c r="BV279" s="45"/>
      <c r="BW279" s="28"/>
      <c r="BX279" s="1214"/>
      <c r="BY279" s="984"/>
      <c r="BZ279" s="954"/>
      <c r="CA279" s="1080"/>
      <c r="CB279" s="1022"/>
      <c r="CC279" s="1243"/>
    </row>
    <row r="280" spans="1:81" ht="18" customHeight="1" thickBot="1">
      <c r="A280" s="1180"/>
      <c r="B280" s="1296"/>
      <c r="C280" s="1141"/>
      <c r="D280" s="50" t="s">
        <v>113</v>
      </c>
      <c r="E280" s="18">
        <f>E278-E279</f>
        <v>43680</v>
      </c>
      <c r="F280" s="1214"/>
      <c r="G280" s="975"/>
      <c r="H280" s="1273"/>
      <c r="I280" s="50" t="s">
        <v>113</v>
      </c>
      <c r="J280" s="18">
        <f>J278-J279</f>
        <v>47840</v>
      </c>
      <c r="K280" s="1214"/>
      <c r="L280" s="975"/>
      <c r="M280" s="1104"/>
      <c r="N280" s="625" t="s">
        <v>113</v>
      </c>
      <c r="O280" s="18">
        <f>O278-O279</f>
        <v>45760</v>
      </c>
      <c r="P280" s="1214"/>
      <c r="Q280" s="975"/>
      <c r="R280" s="1205"/>
      <c r="S280" s="50" t="s">
        <v>113</v>
      </c>
      <c r="T280" s="18">
        <f>T278-T279</f>
        <v>43680</v>
      </c>
      <c r="U280" s="1214"/>
      <c r="V280" s="975"/>
      <c r="W280" s="972"/>
      <c r="X280" s="625" t="s">
        <v>113</v>
      </c>
      <c r="Y280" s="18">
        <f>Y278-Y279</f>
        <v>47840</v>
      </c>
      <c r="Z280" s="1214"/>
      <c r="AA280" s="975"/>
      <c r="AB280" s="1205"/>
      <c r="AC280" s="50" t="s">
        <v>113</v>
      </c>
      <c r="AD280" s="18">
        <f>AD278-AD279</f>
        <v>0</v>
      </c>
      <c r="AE280" s="1214"/>
      <c r="AF280" s="975"/>
      <c r="AG280" s="972"/>
      <c r="AH280" s="625" t="s">
        <v>113</v>
      </c>
      <c r="AI280" s="18">
        <f>AI278-AI279</f>
        <v>0</v>
      </c>
      <c r="AJ280" s="1214"/>
      <c r="AK280" s="975"/>
      <c r="AL280" s="1205"/>
      <c r="AM280" s="50" t="s">
        <v>113</v>
      </c>
      <c r="AN280" s="18">
        <f>AN278-AN279</f>
        <v>0</v>
      </c>
      <c r="AO280" s="1214"/>
      <c r="AP280" s="975"/>
      <c r="AQ280" s="972"/>
      <c r="AR280" s="625" t="s">
        <v>113</v>
      </c>
      <c r="AS280" s="18">
        <f>AS278-AS279</f>
        <v>0</v>
      </c>
      <c r="AT280" s="1214"/>
      <c r="AU280" s="975"/>
      <c r="AV280" s="1205"/>
      <c r="AW280" s="50" t="s">
        <v>113</v>
      </c>
      <c r="AX280" s="18">
        <f>AX278-AX279</f>
        <v>0</v>
      </c>
      <c r="AY280" s="1214"/>
      <c r="AZ280" s="975"/>
      <c r="BA280" s="972"/>
      <c r="BB280" s="625" t="s">
        <v>113</v>
      </c>
      <c r="BC280" s="18">
        <f>BC278-BC279</f>
        <v>0</v>
      </c>
      <c r="BD280" s="1214"/>
      <c r="BE280" s="975"/>
      <c r="BF280" s="1205"/>
      <c r="BG280" s="50" t="s">
        <v>113</v>
      </c>
      <c r="BH280" s="18">
        <f>BH278-BH279</f>
        <v>0</v>
      </c>
      <c r="BI280" s="1214"/>
      <c r="BJ280" s="975"/>
      <c r="BK280" s="972"/>
      <c r="BL280" s="659"/>
      <c r="BM280" s="78"/>
      <c r="BN280" s="1214"/>
      <c r="BO280" s="985"/>
      <c r="BP280" s="955"/>
      <c r="BQ280" s="81"/>
      <c r="BR280" s="78"/>
      <c r="BS280" s="1214"/>
      <c r="BT280" s="985"/>
      <c r="BU280" s="955"/>
      <c r="BV280" s="81"/>
      <c r="BW280" s="78"/>
      <c r="BX280" s="1214"/>
      <c r="BY280" s="985"/>
      <c r="BZ280" s="955"/>
      <c r="CA280" s="1081"/>
      <c r="CB280" s="1023"/>
      <c r="CC280" s="1244"/>
    </row>
    <row r="281" spans="1:81" s="5" customFormat="1" ht="18" customHeight="1">
      <c r="A281" s="1180"/>
      <c r="B281" s="1296"/>
      <c r="C281" s="1293" t="str">
        <f>"時間当たりの手当("&amp;職員設定!$F$43&amp;"等)"</f>
        <v>時間当たりの手当(資格手当等)</v>
      </c>
      <c r="D281" s="75" t="s">
        <v>110</v>
      </c>
      <c r="E281" s="172">
        <f>E277</f>
        <v>168</v>
      </c>
      <c r="F281" s="1214"/>
      <c r="G281" s="973">
        <f>E284*F277-H281</f>
        <v>0</v>
      </c>
      <c r="H281" s="1275"/>
      <c r="I281" s="75" t="s">
        <v>110</v>
      </c>
      <c r="J281" s="172">
        <f>J277</f>
        <v>184</v>
      </c>
      <c r="K281" s="1214"/>
      <c r="L281" s="973">
        <f>J284*K277-M281</f>
        <v>0</v>
      </c>
      <c r="M281" s="1095"/>
      <c r="N281" s="338" t="s">
        <v>110</v>
      </c>
      <c r="O281" s="172">
        <f>O277</f>
        <v>176</v>
      </c>
      <c r="P281" s="1214"/>
      <c r="Q281" s="973">
        <f>O284*P277</f>
        <v>0</v>
      </c>
      <c r="R281" s="983"/>
      <c r="S281" s="75" t="s">
        <v>110</v>
      </c>
      <c r="T281" s="172">
        <f>T277</f>
        <v>168</v>
      </c>
      <c r="U281" s="1214"/>
      <c r="V281" s="973">
        <f>T284*U277</f>
        <v>0</v>
      </c>
      <c r="W281" s="960"/>
      <c r="X281" s="338" t="s">
        <v>110</v>
      </c>
      <c r="Y281" s="172">
        <f>Y277</f>
        <v>184</v>
      </c>
      <c r="Z281" s="1214"/>
      <c r="AA281" s="973">
        <f>Y284*Z277</f>
        <v>0</v>
      </c>
      <c r="AB281" s="983"/>
      <c r="AC281" s="75" t="s">
        <v>110</v>
      </c>
      <c r="AD281" s="172">
        <f>AD277</f>
        <v>0</v>
      </c>
      <c r="AE281" s="1214"/>
      <c r="AF281" s="973">
        <f>AD284*AE277</f>
        <v>0</v>
      </c>
      <c r="AG281" s="960"/>
      <c r="AH281" s="338" t="s">
        <v>110</v>
      </c>
      <c r="AI281" s="172">
        <f>AI277</f>
        <v>0</v>
      </c>
      <c r="AJ281" s="1214"/>
      <c r="AK281" s="973">
        <f>AI284*AJ277</f>
        <v>0</v>
      </c>
      <c r="AL281" s="983"/>
      <c r="AM281" s="75" t="s">
        <v>110</v>
      </c>
      <c r="AN281" s="172">
        <f>AN277</f>
        <v>0</v>
      </c>
      <c r="AO281" s="1214"/>
      <c r="AP281" s="973">
        <f>AN284*AO277</f>
        <v>0</v>
      </c>
      <c r="AQ281" s="960"/>
      <c r="AR281" s="338" t="s">
        <v>110</v>
      </c>
      <c r="AS281" s="172">
        <f>AS277</f>
        <v>0</v>
      </c>
      <c r="AT281" s="1214"/>
      <c r="AU281" s="973">
        <f>AS284*AT277</f>
        <v>0</v>
      </c>
      <c r="AV281" s="983"/>
      <c r="AW281" s="75" t="s">
        <v>110</v>
      </c>
      <c r="AX281" s="172">
        <f>AX277</f>
        <v>0</v>
      </c>
      <c r="AY281" s="1214"/>
      <c r="AZ281" s="973">
        <f>AX284*AY277</f>
        <v>0</v>
      </c>
      <c r="BA281" s="960"/>
      <c r="BB281" s="338" t="s">
        <v>110</v>
      </c>
      <c r="BC281" s="172">
        <f>BC277</f>
        <v>0</v>
      </c>
      <c r="BD281" s="1214"/>
      <c r="BE281" s="973">
        <f>BC284*BD277</f>
        <v>0</v>
      </c>
      <c r="BF281" s="983"/>
      <c r="BG281" s="75" t="s">
        <v>110</v>
      </c>
      <c r="BH281" s="172">
        <f>BH277</f>
        <v>0</v>
      </c>
      <c r="BI281" s="1214"/>
      <c r="BJ281" s="973">
        <f>BH284*BI277</f>
        <v>0</v>
      </c>
      <c r="BK281" s="960"/>
      <c r="BL281" s="338"/>
      <c r="BM281" s="76"/>
      <c r="BN281" s="1214"/>
      <c r="BO281" s="983"/>
      <c r="BP281" s="960"/>
      <c r="BQ281" s="75"/>
      <c r="BR281" s="76"/>
      <c r="BS281" s="1214"/>
      <c r="BT281" s="983"/>
      <c r="BU281" s="960"/>
      <c r="BV281" s="75"/>
      <c r="BW281" s="76"/>
      <c r="BX281" s="1214"/>
      <c r="BY281" s="983"/>
      <c r="BZ281" s="960"/>
      <c r="CA281" s="1003">
        <f>BJ281+BE281+AZ281+AU281+AP281+AK281+AF281+AA281+V281+Q281+L281+G281</f>
        <v>0</v>
      </c>
      <c r="CB281" s="1019">
        <f>M281+H281</f>
        <v>0</v>
      </c>
      <c r="CC281" s="1245"/>
    </row>
    <row r="282" spans="1:81" ht="18" customHeight="1">
      <c r="A282" s="1180"/>
      <c r="B282" s="1296"/>
      <c r="C282" s="1294"/>
      <c r="D282" s="48" t="s">
        <v>38</v>
      </c>
      <c r="E282" s="33"/>
      <c r="F282" s="1214"/>
      <c r="G282" s="1066"/>
      <c r="H282" s="1272"/>
      <c r="I282" s="48" t="s">
        <v>38</v>
      </c>
      <c r="J282" s="33"/>
      <c r="K282" s="1214"/>
      <c r="L282" s="1066"/>
      <c r="M282" s="1103"/>
      <c r="N282" s="336" t="s">
        <v>38</v>
      </c>
      <c r="O282" s="33"/>
      <c r="P282" s="1214"/>
      <c r="Q282" s="1066"/>
      <c r="R282" s="1206"/>
      <c r="S282" s="48" t="s">
        <v>38</v>
      </c>
      <c r="T282" s="33"/>
      <c r="U282" s="1214"/>
      <c r="V282" s="1066"/>
      <c r="W282" s="954"/>
      <c r="X282" s="336" t="s">
        <v>38</v>
      </c>
      <c r="Y282" s="33"/>
      <c r="Z282" s="1214"/>
      <c r="AA282" s="1066"/>
      <c r="AB282" s="1206"/>
      <c r="AC282" s="48" t="s">
        <v>38</v>
      </c>
      <c r="AD282" s="33"/>
      <c r="AE282" s="1214"/>
      <c r="AF282" s="1066"/>
      <c r="AG282" s="954"/>
      <c r="AH282" s="336" t="s">
        <v>38</v>
      </c>
      <c r="AI282" s="33"/>
      <c r="AJ282" s="1214"/>
      <c r="AK282" s="1066"/>
      <c r="AL282" s="1206"/>
      <c r="AM282" s="48" t="s">
        <v>38</v>
      </c>
      <c r="AN282" s="33"/>
      <c r="AO282" s="1214"/>
      <c r="AP282" s="1066"/>
      <c r="AQ282" s="954"/>
      <c r="AR282" s="336" t="s">
        <v>38</v>
      </c>
      <c r="AS282" s="33"/>
      <c r="AT282" s="1214"/>
      <c r="AU282" s="1066"/>
      <c r="AV282" s="1206"/>
      <c r="AW282" s="48" t="s">
        <v>38</v>
      </c>
      <c r="AX282" s="33"/>
      <c r="AY282" s="1214"/>
      <c r="AZ282" s="1066"/>
      <c r="BA282" s="954"/>
      <c r="BB282" s="336" t="s">
        <v>38</v>
      </c>
      <c r="BC282" s="33"/>
      <c r="BD282" s="1214"/>
      <c r="BE282" s="1066"/>
      <c r="BF282" s="1206"/>
      <c r="BG282" s="48" t="s">
        <v>38</v>
      </c>
      <c r="BH282" s="33"/>
      <c r="BI282" s="1214"/>
      <c r="BJ282" s="1066"/>
      <c r="BK282" s="954"/>
      <c r="BL282" s="339"/>
      <c r="BM282" s="80"/>
      <c r="BN282" s="1214"/>
      <c r="BO282" s="977"/>
      <c r="BP282" s="954"/>
      <c r="BQ282" s="79"/>
      <c r="BR282" s="80"/>
      <c r="BS282" s="1214"/>
      <c r="BT282" s="977"/>
      <c r="BU282" s="954"/>
      <c r="BV282" s="79"/>
      <c r="BW282" s="80"/>
      <c r="BX282" s="1214"/>
      <c r="BY282" s="977"/>
      <c r="BZ282" s="954"/>
      <c r="CA282" s="1080"/>
      <c r="CB282" s="1022"/>
      <c r="CC282" s="1246"/>
    </row>
    <row r="283" spans="1:81" s="5" customFormat="1" ht="18" customHeight="1">
      <c r="A283" s="1180"/>
      <c r="B283" s="1296"/>
      <c r="C283" s="1294"/>
      <c r="D283" s="72" t="s">
        <v>44</v>
      </c>
      <c r="E283" s="28">
        <f>ROUND(E277*(職員設定!$F$50+職員設定!$G$50+職員設定!$H$50+職員設定!$I$50),0)</f>
        <v>0</v>
      </c>
      <c r="F283" s="1214"/>
      <c r="G283" s="1066"/>
      <c r="H283" s="1272"/>
      <c r="I283" s="72" t="s">
        <v>44</v>
      </c>
      <c r="J283" s="28">
        <f>ROUND(J277*(職員設定!$F$50+職員設定!$G$50+職員設定!$H$50+職員設定!$I$50),0)</f>
        <v>0</v>
      </c>
      <c r="K283" s="1214"/>
      <c r="L283" s="1066"/>
      <c r="M283" s="1103"/>
      <c r="N283" s="624" t="s">
        <v>44</v>
      </c>
      <c r="O283" s="28">
        <f>ROUND(O277*(職員設定!$F$50+職員設定!$G$50+職員設定!$H$50+職員設定!$I$50),0)</f>
        <v>0</v>
      </c>
      <c r="P283" s="1214"/>
      <c r="Q283" s="1066"/>
      <c r="R283" s="1206"/>
      <c r="S283" s="72" t="s">
        <v>44</v>
      </c>
      <c r="T283" s="28">
        <f>ROUND(T277*(職員設定!$F$50+職員設定!$G$50+職員設定!$H$50+職員設定!$I$50),0)</f>
        <v>0</v>
      </c>
      <c r="U283" s="1214"/>
      <c r="V283" s="1066"/>
      <c r="W283" s="954"/>
      <c r="X283" s="624" t="s">
        <v>44</v>
      </c>
      <c r="Y283" s="28">
        <f>ROUND(Y277*(職員設定!$F$50+職員設定!$G$50+職員設定!$H$50+職員設定!$I$50),0)</f>
        <v>0</v>
      </c>
      <c r="Z283" s="1214"/>
      <c r="AA283" s="1066"/>
      <c r="AB283" s="1206"/>
      <c r="AC283" s="72" t="s">
        <v>44</v>
      </c>
      <c r="AD283" s="28">
        <f>ROUND(AD277*(職員設定!$F$50+職員設定!$G$50+職員設定!$H$50+職員設定!$I$50),0)</f>
        <v>0</v>
      </c>
      <c r="AE283" s="1214"/>
      <c r="AF283" s="1066"/>
      <c r="AG283" s="954"/>
      <c r="AH283" s="624" t="s">
        <v>44</v>
      </c>
      <c r="AI283" s="28">
        <f>ROUND(AI277*(職員設定!$F$50+職員設定!$G$50+職員設定!$H$50+職員設定!$I$50),0)</f>
        <v>0</v>
      </c>
      <c r="AJ283" s="1214"/>
      <c r="AK283" s="1066"/>
      <c r="AL283" s="1206"/>
      <c r="AM283" s="72" t="s">
        <v>44</v>
      </c>
      <c r="AN283" s="28">
        <f>ROUND(AN277*(職員設定!$F$50+職員設定!$G$50+職員設定!$H$50+職員設定!$I$50),0)</f>
        <v>0</v>
      </c>
      <c r="AO283" s="1214"/>
      <c r="AP283" s="1066"/>
      <c r="AQ283" s="954"/>
      <c r="AR283" s="624" t="s">
        <v>44</v>
      </c>
      <c r="AS283" s="28">
        <f>ROUND(AS277*(職員設定!$F$50+職員設定!$G$50+職員設定!$H$50+職員設定!$I$50),0)</f>
        <v>0</v>
      </c>
      <c r="AT283" s="1214"/>
      <c r="AU283" s="1066"/>
      <c r="AV283" s="1206"/>
      <c r="AW283" s="72" t="s">
        <v>44</v>
      </c>
      <c r="AX283" s="28">
        <f>ROUND(AX277*(職員設定!$F$50+職員設定!$G$50+職員設定!$H$50+職員設定!$I$50),0)</f>
        <v>0</v>
      </c>
      <c r="AY283" s="1214"/>
      <c r="AZ283" s="1066"/>
      <c r="BA283" s="954"/>
      <c r="BB283" s="624" t="s">
        <v>44</v>
      </c>
      <c r="BC283" s="28">
        <f>ROUND(BC277*(職員設定!$F$50+職員設定!$G$50+職員設定!$H$50+職員設定!$I$50),0)</f>
        <v>0</v>
      </c>
      <c r="BD283" s="1214"/>
      <c r="BE283" s="1066"/>
      <c r="BF283" s="1206"/>
      <c r="BG283" s="72" t="s">
        <v>44</v>
      </c>
      <c r="BH283" s="28">
        <f>ROUND(BH277*(職員設定!$F$50+職員設定!$G$50+職員設定!$H$50+職員設定!$I$50),0)</f>
        <v>0</v>
      </c>
      <c r="BI283" s="1214"/>
      <c r="BJ283" s="1066"/>
      <c r="BK283" s="954"/>
      <c r="BL283" s="624"/>
      <c r="BM283" s="28"/>
      <c r="BN283" s="1214"/>
      <c r="BO283" s="977"/>
      <c r="BP283" s="954"/>
      <c r="BQ283" s="72"/>
      <c r="BR283" s="28"/>
      <c r="BS283" s="1214"/>
      <c r="BT283" s="977"/>
      <c r="BU283" s="954"/>
      <c r="BV283" s="72"/>
      <c r="BW283" s="28"/>
      <c r="BX283" s="1214"/>
      <c r="BY283" s="977"/>
      <c r="BZ283" s="954"/>
      <c r="CA283" s="1080"/>
      <c r="CB283" s="1022"/>
      <c r="CC283" s="1246"/>
    </row>
    <row r="284" spans="1:81" ht="18" customHeight="1" thickBot="1">
      <c r="A284" s="1180"/>
      <c r="B284" s="1296"/>
      <c r="C284" s="1295"/>
      <c r="D284" s="50" t="s">
        <v>88</v>
      </c>
      <c r="E284" s="18">
        <f>E282-E283</f>
        <v>0</v>
      </c>
      <c r="F284" s="1214"/>
      <c r="G284" s="1067"/>
      <c r="H284" s="1273"/>
      <c r="I284" s="50" t="s">
        <v>88</v>
      </c>
      <c r="J284" s="18">
        <f>J282-J283</f>
        <v>0</v>
      </c>
      <c r="K284" s="1214"/>
      <c r="L284" s="1067"/>
      <c r="M284" s="1104"/>
      <c r="N284" s="625" t="s">
        <v>88</v>
      </c>
      <c r="O284" s="18">
        <f>O282-O283</f>
        <v>0</v>
      </c>
      <c r="P284" s="1214"/>
      <c r="Q284" s="1067"/>
      <c r="R284" s="1207"/>
      <c r="S284" s="50" t="s">
        <v>88</v>
      </c>
      <c r="T284" s="18">
        <f>T282-T283</f>
        <v>0</v>
      </c>
      <c r="U284" s="1214"/>
      <c r="V284" s="1067"/>
      <c r="W284" s="955"/>
      <c r="X284" s="625" t="s">
        <v>88</v>
      </c>
      <c r="Y284" s="18">
        <f>Y282-Y283</f>
        <v>0</v>
      </c>
      <c r="Z284" s="1214"/>
      <c r="AA284" s="1067"/>
      <c r="AB284" s="1207"/>
      <c r="AC284" s="50" t="s">
        <v>88</v>
      </c>
      <c r="AD284" s="18">
        <f>AD282-AD283</f>
        <v>0</v>
      </c>
      <c r="AE284" s="1214"/>
      <c r="AF284" s="1067"/>
      <c r="AG284" s="955"/>
      <c r="AH284" s="625" t="s">
        <v>88</v>
      </c>
      <c r="AI284" s="18">
        <f>AI282-AI283</f>
        <v>0</v>
      </c>
      <c r="AJ284" s="1214"/>
      <c r="AK284" s="1067"/>
      <c r="AL284" s="1207"/>
      <c r="AM284" s="50" t="s">
        <v>88</v>
      </c>
      <c r="AN284" s="18">
        <f>AN282-AN283</f>
        <v>0</v>
      </c>
      <c r="AO284" s="1214"/>
      <c r="AP284" s="1067"/>
      <c r="AQ284" s="955"/>
      <c r="AR284" s="625" t="s">
        <v>88</v>
      </c>
      <c r="AS284" s="18">
        <f>AS282-AS283</f>
        <v>0</v>
      </c>
      <c r="AT284" s="1214"/>
      <c r="AU284" s="1067"/>
      <c r="AV284" s="1207"/>
      <c r="AW284" s="50" t="s">
        <v>88</v>
      </c>
      <c r="AX284" s="18">
        <f>AX282-AX283</f>
        <v>0</v>
      </c>
      <c r="AY284" s="1214"/>
      <c r="AZ284" s="1067"/>
      <c r="BA284" s="955"/>
      <c r="BB284" s="625" t="s">
        <v>88</v>
      </c>
      <c r="BC284" s="18">
        <f>BC282-BC283</f>
        <v>0</v>
      </c>
      <c r="BD284" s="1214"/>
      <c r="BE284" s="1067"/>
      <c r="BF284" s="1207"/>
      <c r="BG284" s="50" t="s">
        <v>88</v>
      </c>
      <c r="BH284" s="18">
        <f>BH282-BH283</f>
        <v>0</v>
      </c>
      <c r="BI284" s="1214"/>
      <c r="BJ284" s="1067"/>
      <c r="BK284" s="955"/>
      <c r="BL284" s="659"/>
      <c r="BM284" s="78"/>
      <c r="BN284" s="1214"/>
      <c r="BO284" s="978"/>
      <c r="BP284" s="955"/>
      <c r="BQ284" s="81"/>
      <c r="BR284" s="78"/>
      <c r="BS284" s="1214"/>
      <c r="BT284" s="978"/>
      <c r="BU284" s="955"/>
      <c r="BV284" s="81"/>
      <c r="BW284" s="78"/>
      <c r="BX284" s="1214"/>
      <c r="BY284" s="978"/>
      <c r="BZ284" s="955"/>
      <c r="CA284" s="1081"/>
      <c r="CB284" s="1023"/>
      <c r="CC284" s="1247"/>
    </row>
    <row r="285" spans="1:81" ht="18" customHeight="1">
      <c r="A285" s="1180"/>
      <c r="B285" s="1296"/>
      <c r="C285" s="1293" t="str">
        <f>"定額手当("&amp;職員設定!$J$43&amp;"等)"</f>
        <v>定額手当(等)</v>
      </c>
      <c r="D285" s="48" t="s">
        <v>38</v>
      </c>
      <c r="E285" s="33"/>
      <c r="F285" s="1214"/>
      <c r="G285" s="1215">
        <f>E287*F277-H285</f>
        <v>0</v>
      </c>
      <c r="H285" s="1274"/>
      <c r="I285" s="48" t="s">
        <v>38</v>
      </c>
      <c r="J285" s="33"/>
      <c r="K285" s="1214"/>
      <c r="L285" s="1215">
        <f>J287*K277-M285</f>
        <v>0</v>
      </c>
      <c r="M285" s="1307"/>
      <c r="N285" s="336" t="s">
        <v>38</v>
      </c>
      <c r="O285" s="33"/>
      <c r="P285" s="1214"/>
      <c r="Q285" s="1215">
        <f>O287*P277-R285</f>
        <v>0</v>
      </c>
      <c r="R285" s="1208">
        <f>ROUND(IF(O277="",0,$M$285),0)</f>
        <v>0</v>
      </c>
      <c r="S285" s="48" t="s">
        <v>38</v>
      </c>
      <c r="T285" s="33"/>
      <c r="U285" s="1214"/>
      <c r="V285" s="1215">
        <f>T287*U277-W285</f>
        <v>0</v>
      </c>
      <c r="W285" s="1201">
        <f>ROUND(IF(T277="",0,$M$285),0)</f>
        <v>0</v>
      </c>
      <c r="X285" s="336" t="s">
        <v>38</v>
      </c>
      <c r="Y285" s="33"/>
      <c r="Z285" s="1214"/>
      <c r="AA285" s="1215">
        <f>Y287*Z277-AB285</f>
        <v>0</v>
      </c>
      <c r="AB285" s="1208">
        <f>ROUND(IF(Y277="",0,$M$285),0)</f>
        <v>0</v>
      </c>
      <c r="AC285" s="48" t="s">
        <v>38</v>
      </c>
      <c r="AD285" s="33"/>
      <c r="AE285" s="1214"/>
      <c r="AF285" s="1215">
        <f>AD287*AE277-AG285</f>
        <v>0</v>
      </c>
      <c r="AG285" s="1201">
        <f>ROUND(IF(AD277="",0,$M$285),0)</f>
        <v>0</v>
      </c>
      <c r="AH285" s="336" t="s">
        <v>38</v>
      </c>
      <c r="AI285" s="33"/>
      <c r="AJ285" s="1214"/>
      <c r="AK285" s="1215">
        <f>AI287*AJ277-AL285</f>
        <v>0</v>
      </c>
      <c r="AL285" s="1208">
        <f>ROUND(IF(AI277="",0,$M$285),0)</f>
        <v>0</v>
      </c>
      <c r="AM285" s="48" t="s">
        <v>38</v>
      </c>
      <c r="AN285" s="33"/>
      <c r="AO285" s="1214"/>
      <c r="AP285" s="1215">
        <f>AN287*AO277-AQ285</f>
        <v>0</v>
      </c>
      <c r="AQ285" s="1201">
        <f>ROUND(IF(AN277="",0,$M$285),0)</f>
        <v>0</v>
      </c>
      <c r="AR285" s="336" t="s">
        <v>38</v>
      </c>
      <c r="AS285" s="33"/>
      <c r="AT285" s="1214"/>
      <c r="AU285" s="1215">
        <f>AS287*AT277-AV285</f>
        <v>0</v>
      </c>
      <c r="AV285" s="1208">
        <f>ROUND(IF(AS277="",0,$M$285),0)</f>
        <v>0</v>
      </c>
      <c r="AW285" s="48" t="s">
        <v>38</v>
      </c>
      <c r="AX285" s="33"/>
      <c r="AY285" s="1214"/>
      <c r="AZ285" s="1215">
        <f>AX287*AY277-BA285</f>
        <v>0</v>
      </c>
      <c r="BA285" s="1201">
        <f>ROUND(IF(AX277="",0,$M$285),0)</f>
        <v>0</v>
      </c>
      <c r="BB285" s="336" t="s">
        <v>38</v>
      </c>
      <c r="BC285" s="33"/>
      <c r="BD285" s="1214"/>
      <c r="BE285" s="1215">
        <f>BC287*BD277-BF285</f>
        <v>0</v>
      </c>
      <c r="BF285" s="1208">
        <f>ROUND(IF(BC277="",0,$M$285),0)</f>
        <v>0</v>
      </c>
      <c r="BG285" s="48" t="s">
        <v>38</v>
      </c>
      <c r="BH285" s="33"/>
      <c r="BI285" s="1214"/>
      <c r="BJ285" s="1215">
        <f>BH287*BI277-BK285</f>
        <v>0</v>
      </c>
      <c r="BK285" s="1201">
        <f>ROUND(IF(BH277="",0,$M$285),0)</f>
        <v>0</v>
      </c>
      <c r="BL285" s="660"/>
      <c r="BM285" s="181"/>
      <c r="BN285" s="1214"/>
      <c r="BO285" s="1254"/>
      <c r="BP285" s="1258"/>
      <c r="BQ285" s="180"/>
      <c r="BR285" s="181"/>
      <c r="BS285" s="1214"/>
      <c r="BT285" s="1254"/>
      <c r="BU285" s="1258"/>
      <c r="BV285" s="180"/>
      <c r="BW285" s="181"/>
      <c r="BX285" s="1214"/>
      <c r="BY285" s="1254"/>
      <c r="BZ285" s="1258"/>
      <c r="CA285" s="1279">
        <f>BJ285+BK285+BE285+BF285+AZ285+BA285+AU285+AV285+AP285+AQ285+AL285+AK285+AG285+AF285+AB285+AA285+W285+V285+R285+Q285+L285+G285</f>
        <v>0</v>
      </c>
      <c r="CB285" s="1233">
        <f>H285+M285</f>
        <v>0</v>
      </c>
      <c r="CC285" s="1248">
        <f>BK285+BF285+BA285+AV285+AQ285+AL285+AG285+AB285+W285+R285</f>
        <v>0</v>
      </c>
    </row>
    <row r="286" spans="1:81" ht="18" customHeight="1">
      <c r="A286" s="1180"/>
      <c r="B286" s="1296"/>
      <c r="C286" s="1294"/>
      <c r="D286" s="45" t="s">
        <v>71</v>
      </c>
      <c r="E286" s="150">
        <f>IF(E277&lt;&gt;"",職員設定!$J$50+職員設定!$K$50,"0")</f>
        <v>0</v>
      </c>
      <c r="F286" s="1214"/>
      <c r="G286" s="1216"/>
      <c r="H286" s="1272"/>
      <c r="I286" s="45" t="s">
        <v>71</v>
      </c>
      <c r="J286" s="150">
        <f>IF(J277&lt;&gt;"",職員設定!$J$50+職員設定!$K$50,"0")</f>
        <v>0</v>
      </c>
      <c r="K286" s="1214"/>
      <c r="L286" s="1216"/>
      <c r="M286" s="1103"/>
      <c r="N286" s="626" t="s">
        <v>71</v>
      </c>
      <c r="O286" s="150">
        <f>IF(O277&lt;&gt;"",職員設定!$J$50+職員設定!$K$50,"0")</f>
        <v>0</v>
      </c>
      <c r="P286" s="1214"/>
      <c r="Q286" s="1216"/>
      <c r="R286" s="1204"/>
      <c r="S286" s="45" t="s">
        <v>71</v>
      </c>
      <c r="T286" s="150">
        <f>IF(T277&lt;&gt;"",職員設定!$J$50+職員設定!$K$50,"0")</f>
        <v>0</v>
      </c>
      <c r="U286" s="1214"/>
      <c r="V286" s="1216"/>
      <c r="W286" s="971"/>
      <c r="X286" s="626" t="s">
        <v>71</v>
      </c>
      <c r="Y286" s="150">
        <f>IF(Y277&lt;&gt;"",職員設定!$J$50+職員設定!$K$50,"0")</f>
        <v>0</v>
      </c>
      <c r="Z286" s="1214"/>
      <c r="AA286" s="1216"/>
      <c r="AB286" s="1204"/>
      <c r="AC286" s="45" t="s">
        <v>71</v>
      </c>
      <c r="AD286" s="150" t="str">
        <f>IF(AD277&lt;&gt;"",職員設定!$J$50+職員設定!$K$50,"0")</f>
        <v>0</v>
      </c>
      <c r="AE286" s="1214"/>
      <c r="AF286" s="1216"/>
      <c r="AG286" s="971"/>
      <c r="AH286" s="626" t="s">
        <v>71</v>
      </c>
      <c r="AI286" s="150" t="str">
        <f>IF(AI277&lt;&gt;"",職員設定!$J$50+職員設定!$K$50,"0")</f>
        <v>0</v>
      </c>
      <c r="AJ286" s="1214"/>
      <c r="AK286" s="1216"/>
      <c r="AL286" s="1204"/>
      <c r="AM286" s="45" t="s">
        <v>71</v>
      </c>
      <c r="AN286" s="150" t="str">
        <f>IF(AN277&lt;&gt;"",職員設定!$J$50+職員設定!$K$50,"0")</f>
        <v>0</v>
      </c>
      <c r="AO286" s="1214"/>
      <c r="AP286" s="1216"/>
      <c r="AQ286" s="971"/>
      <c r="AR286" s="626" t="s">
        <v>71</v>
      </c>
      <c r="AS286" s="150" t="str">
        <f>IF(AS277&lt;&gt;"",職員設定!$J$50+職員設定!$K$50,"0")</f>
        <v>0</v>
      </c>
      <c r="AT286" s="1214"/>
      <c r="AU286" s="1216"/>
      <c r="AV286" s="1204"/>
      <c r="AW286" s="45" t="s">
        <v>71</v>
      </c>
      <c r="AX286" s="150" t="str">
        <f>IF(AX277&lt;&gt;"",職員設定!$J$50+職員設定!$K$50,"0")</f>
        <v>0</v>
      </c>
      <c r="AY286" s="1214"/>
      <c r="AZ286" s="1216"/>
      <c r="BA286" s="971"/>
      <c r="BB286" s="626" t="s">
        <v>71</v>
      </c>
      <c r="BC286" s="150" t="str">
        <f>IF(BC277&lt;&gt;"",職員設定!$J$50+職員設定!$K$50,"0")</f>
        <v>0</v>
      </c>
      <c r="BD286" s="1214"/>
      <c r="BE286" s="1216"/>
      <c r="BF286" s="1204"/>
      <c r="BG286" s="45" t="s">
        <v>71</v>
      </c>
      <c r="BH286" s="150" t="str">
        <f>IF(BH277&lt;&gt;"",職員設定!$J$50+職員設定!$K$50,"0")</f>
        <v>0</v>
      </c>
      <c r="BI286" s="1214"/>
      <c r="BJ286" s="1216"/>
      <c r="BK286" s="971"/>
      <c r="BL286" s="624"/>
      <c r="BM286" s="28"/>
      <c r="BN286" s="1214"/>
      <c r="BO286" s="1206"/>
      <c r="BP286" s="954"/>
      <c r="BQ286" s="72"/>
      <c r="BR286" s="28"/>
      <c r="BS286" s="1214"/>
      <c r="BT286" s="1206"/>
      <c r="BU286" s="954"/>
      <c r="BV286" s="72"/>
      <c r="BW286" s="28"/>
      <c r="BX286" s="1214"/>
      <c r="BY286" s="1206"/>
      <c r="BZ286" s="954"/>
      <c r="CA286" s="1280"/>
      <c r="CB286" s="1022"/>
      <c r="CC286" s="1243"/>
    </row>
    <row r="287" spans="1:81" ht="18" customHeight="1" thickBot="1">
      <c r="A287" s="1180"/>
      <c r="B287" s="1297"/>
      <c r="C287" s="1303"/>
      <c r="D287" s="46" t="s">
        <v>51</v>
      </c>
      <c r="E287" s="18">
        <f>E285-E286</f>
        <v>0</v>
      </c>
      <c r="F287" s="1214"/>
      <c r="G287" s="1217"/>
      <c r="H287" s="1273"/>
      <c r="I287" s="46" t="s">
        <v>51</v>
      </c>
      <c r="J287" s="18">
        <f>J285-J286</f>
        <v>0</v>
      </c>
      <c r="K287" s="1214"/>
      <c r="L287" s="1217"/>
      <c r="M287" s="1104"/>
      <c r="N287" s="627" t="s">
        <v>51</v>
      </c>
      <c r="O287" s="18">
        <f>O285-O286</f>
        <v>0</v>
      </c>
      <c r="P287" s="1214"/>
      <c r="Q287" s="1217"/>
      <c r="R287" s="1205"/>
      <c r="S287" s="46" t="s">
        <v>51</v>
      </c>
      <c r="T287" s="18">
        <f>T285-T286</f>
        <v>0</v>
      </c>
      <c r="U287" s="1214"/>
      <c r="V287" s="1217"/>
      <c r="W287" s="972"/>
      <c r="X287" s="627" t="s">
        <v>51</v>
      </c>
      <c r="Y287" s="18">
        <f>Y285-Y286</f>
        <v>0</v>
      </c>
      <c r="Z287" s="1214"/>
      <c r="AA287" s="1217"/>
      <c r="AB287" s="1205"/>
      <c r="AC287" s="46" t="s">
        <v>51</v>
      </c>
      <c r="AD287" s="18">
        <f>AD285-AD286</f>
        <v>0</v>
      </c>
      <c r="AE287" s="1214"/>
      <c r="AF287" s="1217"/>
      <c r="AG287" s="972"/>
      <c r="AH287" s="627" t="s">
        <v>51</v>
      </c>
      <c r="AI287" s="18">
        <f>AI285-AI286</f>
        <v>0</v>
      </c>
      <c r="AJ287" s="1214"/>
      <c r="AK287" s="1217"/>
      <c r="AL287" s="1205"/>
      <c r="AM287" s="46" t="s">
        <v>51</v>
      </c>
      <c r="AN287" s="18">
        <f>AN285-AN286</f>
        <v>0</v>
      </c>
      <c r="AO287" s="1214"/>
      <c r="AP287" s="1217"/>
      <c r="AQ287" s="972"/>
      <c r="AR287" s="627" t="s">
        <v>51</v>
      </c>
      <c r="AS287" s="18">
        <f>AS285-AS286</f>
        <v>0</v>
      </c>
      <c r="AT287" s="1214"/>
      <c r="AU287" s="1217"/>
      <c r="AV287" s="1205"/>
      <c r="AW287" s="46" t="s">
        <v>51</v>
      </c>
      <c r="AX287" s="18">
        <f>AX285-AX286</f>
        <v>0</v>
      </c>
      <c r="AY287" s="1214"/>
      <c r="AZ287" s="1217"/>
      <c r="BA287" s="972"/>
      <c r="BB287" s="627" t="s">
        <v>51</v>
      </c>
      <c r="BC287" s="18">
        <f>BC285-BC286</f>
        <v>0</v>
      </c>
      <c r="BD287" s="1214"/>
      <c r="BE287" s="1217"/>
      <c r="BF287" s="1205"/>
      <c r="BG287" s="46" t="s">
        <v>51</v>
      </c>
      <c r="BH287" s="18">
        <f>BH285-BH286</f>
        <v>0</v>
      </c>
      <c r="BI287" s="1214"/>
      <c r="BJ287" s="1217"/>
      <c r="BK287" s="972"/>
      <c r="BL287" s="659"/>
      <c r="BM287" s="78"/>
      <c r="BN287" s="1214"/>
      <c r="BO287" s="1207"/>
      <c r="BP287" s="955"/>
      <c r="BQ287" s="81"/>
      <c r="BR287" s="78"/>
      <c r="BS287" s="1214"/>
      <c r="BT287" s="1207"/>
      <c r="BU287" s="955"/>
      <c r="BV287" s="81"/>
      <c r="BW287" s="78"/>
      <c r="BX287" s="1214"/>
      <c r="BY287" s="1207"/>
      <c r="BZ287" s="955"/>
      <c r="CA287" s="1281"/>
      <c r="CB287" s="1023"/>
      <c r="CC287" s="1244"/>
    </row>
    <row r="288" spans="1:81" ht="18" customHeight="1">
      <c r="A288" s="1180"/>
      <c r="B288" s="1142" t="s">
        <v>108</v>
      </c>
      <c r="C288" s="1287" t="s">
        <v>226</v>
      </c>
      <c r="D288" s="48" t="s">
        <v>38</v>
      </c>
      <c r="E288" s="33"/>
      <c r="F288" s="1214"/>
      <c r="G288" s="1215">
        <f>E290*F277-H288</f>
        <v>0</v>
      </c>
      <c r="H288" s="1274"/>
      <c r="I288" s="48" t="s">
        <v>38</v>
      </c>
      <c r="J288" s="33"/>
      <c r="K288" s="1214"/>
      <c r="L288" s="1215">
        <f>J290*K277-M288</f>
        <v>0</v>
      </c>
      <c r="M288" s="1307"/>
      <c r="N288" s="336" t="s">
        <v>38</v>
      </c>
      <c r="O288" s="33"/>
      <c r="P288" s="1214"/>
      <c r="Q288" s="1066">
        <f>O290*P277-R288</f>
        <v>0</v>
      </c>
      <c r="R288" s="1209"/>
      <c r="S288" s="48" t="s">
        <v>38</v>
      </c>
      <c r="T288" s="33"/>
      <c r="U288" s="1214"/>
      <c r="V288" s="1066">
        <f>T290*U277-W288</f>
        <v>0</v>
      </c>
      <c r="W288" s="1202"/>
      <c r="X288" s="336" t="s">
        <v>38</v>
      </c>
      <c r="Y288" s="33"/>
      <c r="Z288" s="1214"/>
      <c r="AA288" s="1066">
        <f>Y290*Z277-AB288</f>
        <v>0</v>
      </c>
      <c r="AB288" s="1209"/>
      <c r="AC288" s="48" t="s">
        <v>38</v>
      </c>
      <c r="AD288" s="33"/>
      <c r="AE288" s="1214"/>
      <c r="AF288" s="1066">
        <f>AD290*AE277-AG288</f>
        <v>0</v>
      </c>
      <c r="AG288" s="1202"/>
      <c r="AH288" s="336" t="s">
        <v>38</v>
      </c>
      <c r="AI288" s="33"/>
      <c r="AJ288" s="1214"/>
      <c r="AK288" s="1066">
        <f>AI290*AJ277-AL288</f>
        <v>0</v>
      </c>
      <c r="AL288" s="1209"/>
      <c r="AM288" s="48" t="s">
        <v>38</v>
      </c>
      <c r="AN288" s="33"/>
      <c r="AO288" s="1214"/>
      <c r="AP288" s="1066">
        <f>AN290*AO277-AQ288</f>
        <v>0</v>
      </c>
      <c r="AQ288" s="1202"/>
      <c r="AR288" s="336" t="s">
        <v>38</v>
      </c>
      <c r="AS288" s="33"/>
      <c r="AT288" s="1214"/>
      <c r="AU288" s="1066">
        <f>AS290*AT277-AV288</f>
        <v>0</v>
      </c>
      <c r="AV288" s="1209"/>
      <c r="AW288" s="48" t="s">
        <v>38</v>
      </c>
      <c r="AX288" s="33"/>
      <c r="AY288" s="1214"/>
      <c r="AZ288" s="1066">
        <f>AX290*AY277-BA288</f>
        <v>0</v>
      </c>
      <c r="BA288" s="1202"/>
      <c r="BB288" s="336" t="s">
        <v>38</v>
      </c>
      <c r="BC288" s="33"/>
      <c r="BD288" s="1214"/>
      <c r="BE288" s="1066">
        <f>BC290*BD277-BF288</f>
        <v>0</v>
      </c>
      <c r="BF288" s="1209"/>
      <c r="BG288" s="48" t="s">
        <v>38</v>
      </c>
      <c r="BH288" s="33"/>
      <c r="BI288" s="1214"/>
      <c r="BJ288" s="1066">
        <f>BH290*BI277-BK288</f>
        <v>0</v>
      </c>
      <c r="BK288" s="1202"/>
      <c r="BL288" s="658"/>
      <c r="BM288" s="80"/>
      <c r="BN288" s="1214"/>
      <c r="BO288" s="1254"/>
      <c r="BP288" s="1258"/>
      <c r="BQ288" s="301"/>
      <c r="BR288" s="80"/>
      <c r="BS288" s="1214"/>
      <c r="BT288" s="1254"/>
      <c r="BU288" s="1258"/>
      <c r="BV288" s="301"/>
      <c r="BW288" s="80"/>
      <c r="BX288" s="1214"/>
      <c r="BY288" s="1254"/>
      <c r="BZ288" s="1258"/>
      <c r="CA288" s="1279">
        <f>BJ288+BK288+BE288+BF288+AZ288+BA288+AU288+AV288+AP288+AQ288+AL288+AK288+AG288+AF288+AB288+AA288+W288+V288+R288+Q288+L288+G288</f>
        <v>0</v>
      </c>
      <c r="CB288" s="1234">
        <f>H288+M288</f>
        <v>0</v>
      </c>
      <c r="CC288" s="1237">
        <f>BK288+BF288+BA288+AV288+AQ288+AL288+AG288+AB288+W288+R288</f>
        <v>0</v>
      </c>
    </row>
    <row r="289" spans="1:81" ht="18" customHeight="1">
      <c r="A289" s="1180"/>
      <c r="B289" s="1285"/>
      <c r="C289" s="1288"/>
      <c r="D289" s="154" t="s">
        <v>71</v>
      </c>
      <c r="E289" s="179"/>
      <c r="F289" s="1214"/>
      <c r="G289" s="1066"/>
      <c r="H289" s="1272"/>
      <c r="I289" s="154" t="s">
        <v>71</v>
      </c>
      <c r="J289" s="179"/>
      <c r="K289" s="1214"/>
      <c r="L289" s="1066"/>
      <c r="M289" s="1103"/>
      <c r="N289" s="628" t="s">
        <v>71</v>
      </c>
      <c r="O289" s="179"/>
      <c r="P289" s="1214"/>
      <c r="Q289" s="1066"/>
      <c r="R289" s="1210"/>
      <c r="S289" s="154" t="s">
        <v>71</v>
      </c>
      <c r="T289" s="179"/>
      <c r="U289" s="1214"/>
      <c r="V289" s="1066"/>
      <c r="W289" s="958"/>
      <c r="X289" s="628" t="s">
        <v>71</v>
      </c>
      <c r="Y289" s="179"/>
      <c r="Z289" s="1214"/>
      <c r="AA289" s="1066"/>
      <c r="AB289" s="1210"/>
      <c r="AC289" s="154" t="s">
        <v>71</v>
      </c>
      <c r="AD289" s="179"/>
      <c r="AE289" s="1214"/>
      <c r="AF289" s="1066"/>
      <c r="AG289" s="958"/>
      <c r="AH289" s="628" t="s">
        <v>71</v>
      </c>
      <c r="AI289" s="179"/>
      <c r="AJ289" s="1214"/>
      <c r="AK289" s="1066"/>
      <c r="AL289" s="1210"/>
      <c r="AM289" s="154" t="s">
        <v>71</v>
      </c>
      <c r="AN289" s="179"/>
      <c r="AO289" s="1214"/>
      <c r="AP289" s="1066"/>
      <c r="AQ289" s="958"/>
      <c r="AR289" s="628" t="s">
        <v>71</v>
      </c>
      <c r="AS289" s="179"/>
      <c r="AT289" s="1214"/>
      <c r="AU289" s="1066"/>
      <c r="AV289" s="1210"/>
      <c r="AW289" s="154" t="s">
        <v>71</v>
      </c>
      <c r="AX289" s="179"/>
      <c r="AY289" s="1214"/>
      <c r="AZ289" s="1066"/>
      <c r="BA289" s="958"/>
      <c r="BB289" s="628" t="s">
        <v>71</v>
      </c>
      <c r="BC289" s="179"/>
      <c r="BD289" s="1214"/>
      <c r="BE289" s="1066"/>
      <c r="BF289" s="1210"/>
      <c r="BG289" s="154" t="s">
        <v>71</v>
      </c>
      <c r="BH289" s="179"/>
      <c r="BI289" s="1214"/>
      <c r="BJ289" s="1066"/>
      <c r="BK289" s="958"/>
      <c r="BL289" s="626"/>
      <c r="BM289" s="28"/>
      <c r="BN289" s="1214"/>
      <c r="BO289" s="977"/>
      <c r="BP289" s="954"/>
      <c r="BQ289" s="45"/>
      <c r="BR289" s="28"/>
      <c r="BS289" s="1214"/>
      <c r="BT289" s="977"/>
      <c r="BU289" s="954"/>
      <c r="BV289" s="45"/>
      <c r="BW289" s="28"/>
      <c r="BX289" s="1214"/>
      <c r="BY289" s="977"/>
      <c r="BZ289" s="954"/>
      <c r="CA289" s="1280"/>
      <c r="CB289" s="1235"/>
      <c r="CC289" s="1249"/>
    </row>
    <row r="290" spans="1:81" ht="18" customHeight="1" thickBot="1">
      <c r="A290" s="1180"/>
      <c r="B290" s="1285"/>
      <c r="C290" s="1289"/>
      <c r="D290" s="46" t="s">
        <v>51</v>
      </c>
      <c r="E290" s="18">
        <f>E288-E289</f>
        <v>0</v>
      </c>
      <c r="F290" s="1214"/>
      <c r="G290" s="1067"/>
      <c r="H290" s="1273"/>
      <c r="I290" s="46" t="s">
        <v>51</v>
      </c>
      <c r="J290" s="18">
        <f>J288-J289</f>
        <v>0</v>
      </c>
      <c r="K290" s="1214"/>
      <c r="L290" s="1067"/>
      <c r="M290" s="1104"/>
      <c r="N290" s="627" t="s">
        <v>51</v>
      </c>
      <c r="O290" s="18">
        <f>O288-O289</f>
        <v>0</v>
      </c>
      <c r="P290" s="1214"/>
      <c r="Q290" s="1067"/>
      <c r="R290" s="1211"/>
      <c r="S290" s="46" t="s">
        <v>51</v>
      </c>
      <c r="T290" s="18">
        <f>T288-T289</f>
        <v>0</v>
      </c>
      <c r="U290" s="1214"/>
      <c r="V290" s="1067"/>
      <c r="W290" s="959"/>
      <c r="X290" s="627" t="s">
        <v>51</v>
      </c>
      <c r="Y290" s="18">
        <f>Y288-Y289</f>
        <v>0</v>
      </c>
      <c r="Z290" s="1214"/>
      <c r="AA290" s="1067"/>
      <c r="AB290" s="1211"/>
      <c r="AC290" s="46" t="s">
        <v>51</v>
      </c>
      <c r="AD290" s="18">
        <f>AD288-AD289</f>
        <v>0</v>
      </c>
      <c r="AE290" s="1214"/>
      <c r="AF290" s="1067"/>
      <c r="AG290" s="959"/>
      <c r="AH290" s="627" t="s">
        <v>51</v>
      </c>
      <c r="AI290" s="18">
        <f>AI288-AI289</f>
        <v>0</v>
      </c>
      <c r="AJ290" s="1214"/>
      <c r="AK290" s="1067"/>
      <c r="AL290" s="1211"/>
      <c r="AM290" s="46" t="s">
        <v>51</v>
      </c>
      <c r="AN290" s="18">
        <f>AN288-AN289</f>
        <v>0</v>
      </c>
      <c r="AO290" s="1214"/>
      <c r="AP290" s="1067"/>
      <c r="AQ290" s="959"/>
      <c r="AR290" s="627" t="s">
        <v>51</v>
      </c>
      <c r="AS290" s="18">
        <f>AS288-AS289</f>
        <v>0</v>
      </c>
      <c r="AT290" s="1214"/>
      <c r="AU290" s="1067"/>
      <c r="AV290" s="1211"/>
      <c r="AW290" s="46" t="s">
        <v>51</v>
      </c>
      <c r="AX290" s="18">
        <f>AX288-AX289</f>
        <v>0</v>
      </c>
      <c r="AY290" s="1214"/>
      <c r="AZ290" s="1067"/>
      <c r="BA290" s="959"/>
      <c r="BB290" s="627" t="s">
        <v>51</v>
      </c>
      <c r="BC290" s="18">
        <f>BC288-BC289</f>
        <v>0</v>
      </c>
      <c r="BD290" s="1214"/>
      <c r="BE290" s="1067"/>
      <c r="BF290" s="1211"/>
      <c r="BG290" s="46" t="s">
        <v>51</v>
      </c>
      <c r="BH290" s="18">
        <f>BH288-BH289</f>
        <v>0</v>
      </c>
      <c r="BI290" s="1214"/>
      <c r="BJ290" s="1067"/>
      <c r="BK290" s="959"/>
      <c r="BL290" s="659"/>
      <c r="BM290" s="78"/>
      <c r="BN290" s="1214"/>
      <c r="BO290" s="978"/>
      <c r="BP290" s="955"/>
      <c r="BQ290" s="81"/>
      <c r="BR290" s="78"/>
      <c r="BS290" s="1214"/>
      <c r="BT290" s="978"/>
      <c r="BU290" s="955"/>
      <c r="BV290" s="81"/>
      <c r="BW290" s="78"/>
      <c r="BX290" s="1214"/>
      <c r="BY290" s="978"/>
      <c r="BZ290" s="955"/>
      <c r="CA290" s="1281"/>
      <c r="CB290" s="1236"/>
      <c r="CC290" s="1250"/>
    </row>
    <row r="291" spans="1:81" s="5" customFormat="1" ht="18" customHeight="1">
      <c r="A291" s="1180"/>
      <c r="B291" s="1285"/>
      <c r="C291" s="1177" t="s">
        <v>41</v>
      </c>
      <c r="D291" s="44" t="s">
        <v>119</v>
      </c>
      <c r="E291" s="35"/>
      <c r="F291" s="1214"/>
      <c r="G291" s="973">
        <f>E294*F277-H291</f>
        <v>0</v>
      </c>
      <c r="H291" s="1275"/>
      <c r="I291" s="739" t="s">
        <v>119</v>
      </c>
      <c r="J291" s="35">
        <v>4.5</v>
      </c>
      <c r="K291" s="1214"/>
      <c r="L291" s="973">
        <f>J294*K277-M291</f>
        <v>1035</v>
      </c>
      <c r="M291" s="1095">
        <v>135</v>
      </c>
      <c r="N291" s="335" t="s">
        <v>119</v>
      </c>
      <c r="O291" s="35">
        <v>1.75</v>
      </c>
      <c r="P291" s="1214"/>
      <c r="Q291" s="973">
        <f>O294*P277-R291</f>
        <v>411</v>
      </c>
      <c r="R291" s="1212">
        <f>ROUND(O291*P277*職員設定!$AC$50,0)</f>
        <v>44</v>
      </c>
      <c r="S291" s="44" t="s">
        <v>119</v>
      </c>
      <c r="T291" s="35">
        <v>3</v>
      </c>
      <c r="U291" s="1214"/>
      <c r="V291" s="973">
        <f>T294*U277-W291</f>
        <v>705</v>
      </c>
      <c r="W291" s="961">
        <f>ROUND(T291*U277*職員設定!$AC$50,0)</f>
        <v>75</v>
      </c>
      <c r="X291" s="335" t="s">
        <v>119</v>
      </c>
      <c r="Y291" s="35"/>
      <c r="Z291" s="1214"/>
      <c r="AA291" s="973">
        <f>Y294*Z277-AB291</f>
        <v>0</v>
      </c>
      <c r="AB291" s="1212">
        <f>ROUND(Y291*Z277*職員設定!$AC$50,0)</f>
        <v>0</v>
      </c>
      <c r="AC291" s="44" t="s">
        <v>119</v>
      </c>
      <c r="AD291" s="35"/>
      <c r="AE291" s="1214"/>
      <c r="AF291" s="973">
        <f>AD294*AE277-AG291</f>
        <v>0</v>
      </c>
      <c r="AG291" s="961">
        <f>ROUND(AD291*AE277*職員設定!$AC$50,0)</f>
        <v>0</v>
      </c>
      <c r="AH291" s="335" t="s">
        <v>119</v>
      </c>
      <c r="AI291" s="35"/>
      <c r="AJ291" s="1214"/>
      <c r="AK291" s="973">
        <f>AI294*AJ277-AL291</f>
        <v>0</v>
      </c>
      <c r="AL291" s="1212">
        <f>ROUND(AI291*AJ277*職員設定!$AC$50,0)</f>
        <v>0</v>
      </c>
      <c r="AM291" s="44" t="s">
        <v>119</v>
      </c>
      <c r="AN291" s="35"/>
      <c r="AO291" s="1214"/>
      <c r="AP291" s="973">
        <f>AN294*AO277-AQ291</f>
        <v>0</v>
      </c>
      <c r="AQ291" s="961">
        <f>ROUND(AN291*AO277*職員設定!$AC$50,0)</f>
        <v>0</v>
      </c>
      <c r="AR291" s="335" t="s">
        <v>119</v>
      </c>
      <c r="AS291" s="35"/>
      <c r="AT291" s="1214"/>
      <c r="AU291" s="973">
        <f>AS294*AT277-AV291</f>
        <v>0</v>
      </c>
      <c r="AV291" s="1212">
        <f>ROUND(AS291*AT277*職員設定!$AC$50,0)</f>
        <v>0</v>
      </c>
      <c r="AW291" s="44" t="s">
        <v>119</v>
      </c>
      <c r="AX291" s="35"/>
      <c r="AY291" s="1214"/>
      <c r="AZ291" s="973">
        <f>AX294*AY277-BA291</f>
        <v>0</v>
      </c>
      <c r="BA291" s="961">
        <f>ROUND(AX291*AY277*職員設定!$AC$50,0)</f>
        <v>0</v>
      </c>
      <c r="BB291" s="335" t="s">
        <v>119</v>
      </c>
      <c r="BC291" s="35"/>
      <c r="BD291" s="1214"/>
      <c r="BE291" s="973">
        <f>BC294*BD277-BF291</f>
        <v>0</v>
      </c>
      <c r="BF291" s="1212">
        <f>ROUND(BC291*BD277*職員設定!$AC$50,0)</f>
        <v>0</v>
      </c>
      <c r="BG291" s="44" t="s">
        <v>119</v>
      </c>
      <c r="BH291" s="35"/>
      <c r="BI291" s="1214"/>
      <c r="BJ291" s="973">
        <f>BH294*BI277-BK291</f>
        <v>0</v>
      </c>
      <c r="BK291" s="961">
        <f>ROUND(BH291*BI277*職員設定!$AC$50,0)</f>
        <v>0</v>
      </c>
      <c r="BL291" s="661" t="s">
        <v>206</v>
      </c>
      <c r="BM291" s="32"/>
      <c r="BN291" s="1214"/>
      <c r="BO291" s="973">
        <f>BM294*BN277-BP291</f>
        <v>0</v>
      </c>
      <c r="BP291" s="961">
        <f>IF(BM292&gt;BM291,(BM292-BM291)*BN277,0)</f>
        <v>0</v>
      </c>
      <c r="BQ291" s="409" t="s">
        <v>206</v>
      </c>
      <c r="BR291" s="32"/>
      <c r="BS291" s="1214"/>
      <c r="BT291" s="973">
        <f>BR294*BS277-BU291</f>
        <v>0</v>
      </c>
      <c r="BU291" s="961">
        <f>IF(BR292&gt;BR291,(BR292-BR291)*BS277,0)</f>
        <v>0</v>
      </c>
      <c r="BV291" s="409" t="s">
        <v>206</v>
      </c>
      <c r="BW291" s="32"/>
      <c r="BX291" s="1214"/>
      <c r="BY291" s="973">
        <f>BW294*BX277-BZ291</f>
        <v>0</v>
      </c>
      <c r="BZ291" s="961">
        <f>IF(BW292&gt;BW291,(BW292-BW291)*BX277,0)</f>
        <v>0</v>
      </c>
      <c r="CA291" s="1003">
        <f>BY291+BZ291+BU291+BT291+BP291+BO291+BJ291+BK291+BE291+BF291+AZ291+BA291+AU291+AV291+AP291+AQ291+AK291+AL291+AF291+AG291+AA291+AB291+V291+W291+Q291+R291+L291+G291</f>
        <v>2270</v>
      </c>
      <c r="CB291" s="1019">
        <f t="shared" ref="CB291" si="44">M291+H291</f>
        <v>135</v>
      </c>
      <c r="CC291" s="1237">
        <f>BK291+BF291+BA291+AV291+AQ291+AL291+AG291+AB291+W291+R291+BP291+BU291+BZ291</f>
        <v>119</v>
      </c>
    </row>
    <row r="292" spans="1:81" ht="18" customHeight="1">
      <c r="A292" s="1180"/>
      <c r="B292" s="1285"/>
      <c r="C292" s="1178"/>
      <c r="D292" s="48" t="s">
        <v>38</v>
      </c>
      <c r="E292" s="33"/>
      <c r="F292" s="1214"/>
      <c r="G292" s="974"/>
      <c r="H292" s="1272"/>
      <c r="I292" s="48" t="s">
        <v>38</v>
      </c>
      <c r="J292" s="33">
        <v>5985</v>
      </c>
      <c r="K292" s="1214"/>
      <c r="L292" s="974"/>
      <c r="M292" s="1103"/>
      <c r="N292" s="336" t="s">
        <v>38</v>
      </c>
      <c r="O292" s="33">
        <v>2328</v>
      </c>
      <c r="P292" s="1214"/>
      <c r="Q292" s="974"/>
      <c r="R292" s="1210"/>
      <c r="S292" s="48" t="s">
        <v>38</v>
      </c>
      <c r="T292" s="33">
        <v>3990</v>
      </c>
      <c r="U292" s="1214"/>
      <c r="V292" s="974"/>
      <c r="W292" s="958"/>
      <c r="X292" s="336" t="s">
        <v>38</v>
      </c>
      <c r="Y292" s="33"/>
      <c r="Z292" s="1214"/>
      <c r="AA292" s="974"/>
      <c r="AB292" s="1210"/>
      <c r="AC292" s="48" t="s">
        <v>38</v>
      </c>
      <c r="AD292" s="33"/>
      <c r="AE292" s="1214"/>
      <c r="AF292" s="974"/>
      <c r="AG292" s="958"/>
      <c r="AH292" s="336" t="s">
        <v>38</v>
      </c>
      <c r="AI292" s="33"/>
      <c r="AJ292" s="1214"/>
      <c r="AK292" s="974"/>
      <c r="AL292" s="1210"/>
      <c r="AM292" s="48" t="s">
        <v>38</v>
      </c>
      <c r="AN292" s="33"/>
      <c r="AO292" s="1214"/>
      <c r="AP292" s="974"/>
      <c r="AQ292" s="958"/>
      <c r="AR292" s="336" t="s">
        <v>38</v>
      </c>
      <c r="AS292" s="33"/>
      <c r="AT292" s="1214"/>
      <c r="AU292" s="974"/>
      <c r="AV292" s="1210"/>
      <c r="AW292" s="48" t="s">
        <v>38</v>
      </c>
      <c r="AX292" s="33"/>
      <c r="AY292" s="1214"/>
      <c r="AZ292" s="974"/>
      <c r="BA292" s="958"/>
      <c r="BB292" s="336" t="s">
        <v>38</v>
      </c>
      <c r="BC292" s="33"/>
      <c r="BD292" s="1214"/>
      <c r="BE292" s="974"/>
      <c r="BF292" s="1210"/>
      <c r="BG292" s="48" t="s">
        <v>38</v>
      </c>
      <c r="BH292" s="33"/>
      <c r="BI292" s="1214"/>
      <c r="BJ292" s="974"/>
      <c r="BK292" s="958"/>
      <c r="BL292" s="336" t="s">
        <v>205</v>
      </c>
      <c r="BM292" s="33"/>
      <c r="BN292" s="1214"/>
      <c r="BO292" s="974"/>
      <c r="BP292" s="958"/>
      <c r="BQ292" s="48" t="s">
        <v>205</v>
      </c>
      <c r="BR292" s="33"/>
      <c r="BS292" s="1214"/>
      <c r="BT292" s="974"/>
      <c r="BU292" s="958"/>
      <c r="BV292" s="48" t="s">
        <v>205</v>
      </c>
      <c r="BW292" s="33"/>
      <c r="BX292" s="1214"/>
      <c r="BY292" s="974"/>
      <c r="BZ292" s="958"/>
      <c r="CA292" s="1080"/>
      <c r="CB292" s="1022"/>
      <c r="CC292" s="1238"/>
    </row>
    <row r="293" spans="1:81" ht="18" customHeight="1">
      <c r="A293" s="1180"/>
      <c r="B293" s="1285"/>
      <c r="C293" s="1178"/>
      <c r="D293" s="51" t="s">
        <v>46</v>
      </c>
      <c r="E293" s="6">
        <f>ROUND(E291*職員設定!$P$50,0)</f>
        <v>0</v>
      </c>
      <c r="F293" s="1214"/>
      <c r="G293" s="974"/>
      <c r="H293" s="1272"/>
      <c r="I293" s="51" t="s">
        <v>46</v>
      </c>
      <c r="J293" s="6">
        <f>ROUND(J291*職員設定!$P$50,0)</f>
        <v>4815</v>
      </c>
      <c r="K293" s="1214"/>
      <c r="L293" s="974"/>
      <c r="M293" s="1103"/>
      <c r="N293" s="629" t="s">
        <v>46</v>
      </c>
      <c r="O293" s="6">
        <f>ROUND(O291*職員設定!$P$50,0)</f>
        <v>1873</v>
      </c>
      <c r="P293" s="1214"/>
      <c r="Q293" s="974"/>
      <c r="R293" s="1210"/>
      <c r="S293" s="51" t="s">
        <v>46</v>
      </c>
      <c r="T293" s="6">
        <f>ROUND(T291*職員設定!$P$50,0)</f>
        <v>3210</v>
      </c>
      <c r="U293" s="1214"/>
      <c r="V293" s="974"/>
      <c r="W293" s="958"/>
      <c r="X293" s="629" t="s">
        <v>46</v>
      </c>
      <c r="Y293" s="6">
        <f>ROUND(Y291*職員設定!$P$50,0)</f>
        <v>0</v>
      </c>
      <c r="Z293" s="1214"/>
      <c r="AA293" s="974"/>
      <c r="AB293" s="1210"/>
      <c r="AC293" s="51" t="s">
        <v>46</v>
      </c>
      <c r="AD293" s="6">
        <f>ROUND(AD291*職員設定!$P$50,0)</f>
        <v>0</v>
      </c>
      <c r="AE293" s="1214"/>
      <c r="AF293" s="974"/>
      <c r="AG293" s="958"/>
      <c r="AH293" s="629" t="s">
        <v>46</v>
      </c>
      <c r="AI293" s="6">
        <f>ROUND(AI291*職員設定!$P$50,0)</f>
        <v>0</v>
      </c>
      <c r="AJ293" s="1214"/>
      <c r="AK293" s="974"/>
      <c r="AL293" s="1210"/>
      <c r="AM293" s="51" t="s">
        <v>46</v>
      </c>
      <c r="AN293" s="6">
        <f>ROUND(AN291*職員設定!$P$50,0)</f>
        <v>0</v>
      </c>
      <c r="AO293" s="1214"/>
      <c r="AP293" s="974"/>
      <c r="AQ293" s="958"/>
      <c r="AR293" s="629" t="s">
        <v>46</v>
      </c>
      <c r="AS293" s="6">
        <f>ROUND(AS291*職員設定!$P$50,0)</f>
        <v>0</v>
      </c>
      <c r="AT293" s="1214"/>
      <c r="AU293" s="974"/>
      <c r="AV293" s="1210"/>
      <c r="AW293" s="51" t="s">
        <v>46</v>
      </c>
      <c r="AX293" s="6">
        <f>ROUND(AX291*職員設定!$P$50,0)</f>
        <v>0</v>
      </c>
      <c r="AY293" s="1214"/>
      <c r="AZ293" s="974"/>
      <c r="BA293" s="958"/>
      <c r="BB293" s="629" t="s">
        <v>46</v>
      </c>
      <c r="BC293" s="6">
        <f>ROUND(BC291*職員設定!$P$50,0)</f>
        <v>0</v>
      </c>
      <c r="BD293" s="1214"/>
      <c r="BE293" s="974"/>
      <c r="BF293" s="1210"/>
      <c r="BG293" s="51" t="s">
        <v>46</v>
      </c>
      <c r="BH293" s="6">
        <f>ROUND(BH291*職員設定!$P$50,0)</f>
        <v>0</v>
      </c>
      <c r="BI293" s="1214"/>
      <c r="BJ293" s="974"/>
      <c r="BK293" s="958"/>
      <c r="BL293" s="735" t="s">
        <v>52</v>
      </c>
      <c r="BM293" s="28">
        <f>IF(BM292="",0,職員設定!N50)</f>
        <v>0</v>
      </c>
      <c r="BN293" s="1214"/>
      <c r="BO293" s="974"/>
      <c r="BP293" s="958"/>
      <c r="BQ293" s="735" t="s">
        <v>52</v>
      </c>
      <c r="BR293" s="28">
        <f>IF(BR292="",0,職員設定!O50)</f>
        <v>0</v>
      </c>
      <c r="BS293" s="1214"/>
      <c r="BT293" s="974"/>
      <c r="BU293" s="958"/>
      <c r="BV293" s="250" t="s">
        <v>52</v>
      </c>
      <c r="BW293" s="34"/>
      <c r="BX293" s="1214"/>
      <c r="BY293" s="974"/>
      <c r="BZ293" s="958"/>
      <c r="CA293" s="1080"/>
      <c r="CB293" s="1022"/>
      <c r="CC293" s="1238"/>
    </row>
    <row r="294" spans="1:81" s="5" customFormat="1" ht="18" customHeight="1" thickBot="1">
      <c r="A294" s="1180"/>
      <c r="B294" s="1285"/>
      <c r="C294" s="1179"/>
      <c r="D294" s="52" t="s">
        <v>89</v>
      </c>
      <c r="E294" s="19">
        <f>E292-E293</f>
        <v>0</v>
      </c>
      <c r="F294" s="1214"/>
      <c r="G294" s="975"/>
      <c r="H294" s="1273"/>
      <c r="I294" s="52" t="s">
        <v>89</v>
      </c>
      <c r="J294" s="19">
        <f>J292-J293</f>
        <v>1170</v>
      </c>
      <c r="K294" s="1214"/>
      <c r="L294" s="975"/>
      <c r="M294" s="1104"/>
      <c r="N294" s="630" t="s">
        <v>89</v>
      </c>
      <c r="O294" s="19">
        <f>O292-O293</f>
        <v>455</v>
      </c>
      <c r="P294" s="1214"/>
      <c r="Q294" s="975"/>
      <c r="R294" s="1211"/>
      <c r="S294" s="52" t="s">
        <v>89</v>
      </c>
      <c r="T294" s="19">
        <f>T292-T293</f>
        <v>780</v>
      </c>
      <c r="U294" s="1214"/>
      <c r="V294" s="975"/>
      <c r="W294" s="959"/>
      <c r="X294" s="630" t="s">
        <v>89</v>
      </c>
      <c r="Y294" s="19">
        <f>Y292-Y293</f>
        <v>0</v>
      </c>
      <c r="Z294" s="1214"/>
      <c r="AA294" s="975"/>
      <c r="AB294" s="1211"/>
      <c r="AC294" s="52" t="s">
        <v>89</v>
      </c>
      <c r="AD294" s="19">
        <f>AD292-AD293</f>
        <v>0</v>
      </c>
      <c r="AE294" s="1214"/>
      <c r="AF294" s="975"/>
      <c r="AG294" s="959"/>
      <c r="AH294" s="630" t="s">
        <v>89</v>
      </c>
      <c r="AI294" s="19">
        <f>AI292-AI293</f>
        <v>0</v>
      </c>
      <c r="AJ294" s="1214"/>
      <c r="AK294" s="975"/>
      <c r="AL294" s="1211"/>
      <c r="AM294" s="52" t="s">
        <v>89</v>
      </c>
      <c r="AN294" s="19">
        <f>AN292-AN293</f>
        <v>0</v>
      </c>
      <c r="AO294" s="1214"/>
      <c r="AP294" s="975"/>
      <c r="AQ294" s="959"/>
      <c r="AR294" s="630" t="s">
        <v>89</v>
      </c>
      <c r="AS294" s="19">
        <f>AS292-AS293</f>
        <v>0</v>
      </c>
      <c r="AT294" s="1214"/>
      <c r="AU294" s="975"/>
      <c r="AV294" s="1211"/>
      <c r="AW294" s="52" t="s">
        <v>89</v>
      </c>
      <c r="AX294" s="19">
        <f>AX292-AX293</f>
        <v>0</v>
      </c>
      <c r="AY294" s="1214"/>
      <c r="AZ294" s="975"/>
      <c r="BA294" s="959"/>
      <c r="BB294" s="630" t="s">
        <v>89</v>
      </c>
      <c r="BC294" s="19">
        <f>BC292-BC293</f>
        <v>0</v>
      </c>
      <c r="BD294" s="1214"/>
      <c r="BE294" s="975"/>
      <c r="BF294" s="1211"/>
      <c r="BG294" s="52" t="s">
        <v>89</v>
      </c>
      <c r="BH294" s="19">
        <f>BH292-BH293</f>
        <v>0</v>
      </c>
      <c r="BI294" s="1214"/>
      <c r="BJ294" s="975"/>
      <c r="BK294" s="959"/>
      <c r="BL294" s="630" t="s">
        <v>204</v>
      </c>
      <c r="BM294" s="19">
        <f>BM292-BM293</f>
        <v>0</v>
      </c>
      <c r="BN294" s="1214"/>
      <c r="BO294" s="975"/>
      <c r="BP294" s="959"/>
      <c r="BQ294" s="52" t="s">
        <v>204</v>
      </c>
      <c r="BR294" s="19">
        <f>BR292-BR293</f>
        <v>0</v>
      </c>
      <c r="BS294" s="1214"/>
      <c r="BT294" s="975"/>
      <c r="BU294" s="959"/>
      <c r="BV294" s="52" t="s">
        <v>204</v>
      </c>
      <c r="BW294" s="19">
        <f>BW292-BW293</f>
        <v>0</v>
      </c>
      <c r="BX294" s="1214"/>
      <c r="BY294" s="975"/>
      <c r="BZ294" s="959"/>
      <c r="CA294" s="1081"/>
      <c r="CB294" s="1023"/>
      <c r="CC294" s="1239"/>
    </row>
    <row r="295" spans="1:81" ht="18" customHeight="1">
      <c r="A295" s="1180"/>
      <c r="B295" s="1285"/>
      <c r="C295" s="1177" t="s">
        <v>42</v>
      </c>
      <c r="D295" s="44" t="s">
        <v>5</v>
      </c>
      <c r="E295" s="35">
        <v>1.4166000000000001</v>
      </c>
      <c r="F295" s="1214"/>
      <c r="G295" s="973">
        <f>E298*F277-H295</f>
        <v>406</v>
      </c>
      <c r="H295" s="1275">
        <v>54</v>
      </c>
      <c r="I295" s="44" t="s">
        <v>5</v>
      </c>
      <c r="J295" s="35"/>
      <c r="K295" s="1214"/>
      <c r="L295" s="973">
        <f>J298*K277-M295</f>
        <v>0</v>
      </c>
      <c r="M295" s="1095"/>
      <c r="N295" s="335" t="s">
        <v>5</v>
      </c>
      <c r="O295" s="35"/>
      <c r="P295" s="1214"/>
      <c r="Q295" s="973">
        <f>O298*P277-R295</f>
        <v>0</v>
      </c>
      <c r="R295" s="1212">
        <f>ROUND(IF(O277="",0,O295*P277*(職員設定!$AC$50+R285/O277)*1.25),0)</f>
        <v>0</v>
      </c>
      <c r="S295" s="44" t="s">
        <v>5</v>
      </c>
      <c r="T295" s="35">
        <v>2.0832999999999999</v>
      </c>
      <c r="U295" s="1214"/>
      <c r="V295" s="973">
        <f>T298*U277-W295</f>
        <v>612</v>
      </c>
      <c r="W295" s="961">
        <f>ROUND(IF(T277="",0,T295*U277*(職員設定!$AC$50+W285/T277)*1.25),0)</f>
        <v>65</v>
      </c>
      <c r="X295" s="335" t="s">
        <v>5</v>
      </c>
      <c r="Y295" s="35">
        <v>24.7</v>
      </c>
      <c r="Z295" s="1214"/>
      <c r="AA295" s="973">
        <f>Y298*Z277-AB295</f>
        <v>7243</v>
      </c>
      <c r="AB295" s="1212">
        <f>ROUND(IF(Y277="",0,Y295*Z277*(職員設定!$AC$50+AB285/Y277)*1.25),0)</f>
        <v>772</v>
      </c>
      <c r="AC295" s="44" t="s">
        <v>5</v>
      </c>
      <c r="AD295" s="35"/>
      <c r="AE295" s="1214"/>
      <c r="AF295" s="973">
        <f>AD298*AE277-AG295</f>
        <v>0</v>
      </c>
      <c r="AG295" s="961">
        <f>ROUND(IF(AD277="",0,AD295*AE277*(職員設定!$AC$50+AG285/AD277)*1.25),0)</f>
        <v>0</v>
      </c>
      <c r="AH295" s="335" t="s">
        <v>5</v>
      </c>
      <c r="AI295" s="35"/>
      <c r="AJ295" s="1214"/>
      <c r="AK295" s="973">
        <f>AI298*AJ277-AL295</f>
        <v>0</v>
      </c>
      <c r="AL295" s="1212">
        <f>ROUND(IF(AI277="",0,AI295*AJ277*(職員設定!$AC$50+AL285/AI277)*1.25),0)</f>
        <v>0</v>
      </c>
      <c r="AM295" s="44" t="s">
        <v>5</v>
      </c>
      <c r="AN295" s="35"/>
      <c r="AO295" s="1214"/>
      <c r="AP295" s="973">
        <f>AN298*AO277-AQ295</f>
        <v>0</v>
      </c>
      <c r="AQ295" s="961">
        <f>ROUND(IF(AN277="",0,AN295*AO277*(職員設定!$AC$50+AQ285/AN277)*1.25),0)</f>
        <v>0</v>
      </c>
      <c r="AR295" s="335" t="s">
        <v>5</v>
      </c>
      <c r="AS295" s="35"/>
      <c r="AT295" s="1214"/>
      <c r="AU295" s="973">
        <f>AS298*AT277-AV295</f>
        <v>0</v>
      </c>
      <c r="AV295" s="1212">
        <f>ROUND(IF(AS277="",0,AS295*AT277*(職員設定!$AC$50+AV285/AS277)*1.25),0)</f>
        <v>0</v>
      </c>
      <c r="AW295" s="44" t="s">
        <v>5</v>
      </c>
      <c r="AX295" s="35"/>
      <c r="AY295" s="1214"/>
      <c r="AZ295" s="973">
        <f>AX298*AY277-BA295</f>
        <v>0</v>
      </c>
      <c r="BA295" s="961">
        <f>ROUND(IF(AX277="",0,AX295*AY277*(職員設定!$AC$50+BA285/AX277)*1.25),0)</f>
        <v>0</v>
      </c>
      <c r="BB295" s="335" t="s">
        <v>5</v>
      </c>
      <c r="BC295" s="35"/>
      <c r="BD295" s="1214"/>
      <c r="BE295" s="973">
        <f>BC298*BD277-BF295</f>
        <v>0</v>
      </c>
      <c r="BF295" s="1212">
        <f>ROUND(IF(BC277="",0,BC295*BD277*(職員設定!$AC$50+BF285/BC277)*1.25),0)</f>
        <v>0</v>
      </c>
      <c r="BG295" s="44" t="s">
        <v>5</v>
      </c>
      <c r="BH295" s="35"/>
      <c r="BI295" s="1214"/>
      <c r="BJ295" s="973">
        <f>BH298*BI277-BK295</f>
        <v>0</v>
      </c>
      <c r="BK295" s="961">
        <f>ROUND(IF(BH277="",0,BH295*BI277*(職員設定!$AC$50+BK285/BH277)*1.25),0)</f>
        <v>0</v>
      </c>
      <c r="BL295" s="338"/>
      <c r="BM295" s="82"/>
      <c r="BN295" s="1214"/>
      <c r="BO295" s="966"/>
      <c r="BP295" s="953"/>
      <c r="BQ295" s="75"/>
      <c r="BR295" s="82"/>
      <c r="BS295" s="1214"/>
      <c r="BT295" s="966"/>
      <c r="BU295" s="953"/>
      <c r="BV295" s="75"/>
      <c r="BW295" s="82"/>
      <c r="BX295" s="1214"/>
      <c r="BY295" s="966"/>
      <c r="BZ295" s="953"/>
      <c r="CA295" s="1003">
        <f>BJ295+BK295+BE295+BF295+AZ295+BA295+AU295+AV295+AP295+AQ295+AL295+AK295+AG295+AF295+AB295+AA295+W295+V295+R295+Q295+L295+G295</f>
        <v>9098</v>
      </c>
      <c r="CB295" s="1019">
        <f t="shared" ref="CB295" si="45">M295+H295</f>
        <v>54</v>
      </c>
      <c r="CC295" s="1237">
        <f>BK295+BF295+BA295+AV295+AQ295+AL295+AG295+AB295+W295+R295</f>
        <v>837</v>
      </c>
    </row>
    <row r="296" spans="1:81" ht="18" customHeight="1">
      <c r="A296" s="1180"/>
      <c r="B296" s="1285"/>
      <c r="C296" s="1178"/>
      <c r="D296" s="48" t="s">
        <v>38</v>
      </c>
      <c r="E296" s="33">
        <v>2355</v>
      </c>
      <c r="F296" s="1214"/>
      <c r="G296" s="974"/>
      <c r="H296" s="1272"/>
      <c r="I296" s="48" t="s">
        <v>38</v>
      </c>
      <c r="J296" s="33"/>
      <c r="K296" s="1214"/>
      <c r="L296" s="974"/>
      <c r="M296" s="1103"/>
      <c r="N296" s="336" t="s">
        <v>38</v>
      </c>
      <c r="O296" s="33"/>
      <c r="P296" s="1214"/>
      <c r="Q296" s="974"/>
      <c r="R296" s="1210"/>
      <c r="S296" s="48" t="s">
        <v>38</v>
      </c>
      <c r="T296" s="33">
        <v>3464</v>
      </c>
      <c r="U296" s="1214"/>
      <c r="V296" s="974"/>
      <c r="W296" s="958"/>
      <c r="X296" s="336" t="s">
        <v>38</v>
      </c>
      <c r="Y296" s="33">
        <v>41064</v>
      </c>
      <c r="Z296" s="1214"/>
      <c r="AA296" s="974"/>
      <c r="AB296" s="1210"/>
      <c r="AC296" s="48" t="s">
        <v>38</v>
      </c>
      <c r="AD296" s="33"/>
      <c r="AE296" s="1214"/>
      <c r="AF296" s="974"/>
      <c r="AG296" s="958"/>
      <c r="AH296" s="336" t="s">
        <v>38</v>
      </c>
      <c r="AI296" s="33"/>
      <c r="AJ296" s="1214"/>
      <c r="AK296" s="974"/>
      <c r="AL296" s="1210"/>
      <c r="AM296" s="48" t="s">
        <v>38</v>
      </c>
      <c r="AN296" s="33"/>
      <c r="AO296" s="1214"/>
      <c r="AP296" s="974"/>
      <c r="AQ296" s="958"/>
      <c r="AR296" s="336" t="s">
        <v>38</v>
      </c>
      <c r="AS296" s="33"/>
      <c r="AT296" s="1214"/>
      <c r="AU296" s="974"/>
      <c r="AV296" s="1210"/>
      <c r="AW296" s="48" t="s">
        <v>38</v>
      </c>
      <c r="AX296" s="33"/>
      <c r="AY296" s="1214"/>
      <c r="AZ296" s="974"/>
      <c r="BA296" s="958"/>
      <c r="BB296" s="336" t="s">
        <v>38</v>
      </c>
      <c r="BC296" s="33"/>
      <c r="BD296" s="1214"/>
      <c r="BE296" s="974"/>
      <c r="BF296" s="1210"/>
      <c r="BG296" s="48" t="s">
        <v>38</v>
      </c>
      <c r="BH296" s="33"/>
      <c r="BI296" s="1214"/>
      <c r="BJ296" s="974"/>
      <c r="BK296" s="958"/>
      <c r="BL296" s="339"/>
      <c r="BM296" s="80"/>
      <c r="BN296" s="1214"/>
      <c r="BO296" s="967"/>
      <c r="BP296" s="954"/>
      <c r="BQ296" s="79"/>
      <c r="BR296" s="80"/>
      <c r="BS296" s="1214"/>
      <c r="BT296" s="967"/>
      <c r="BU296" s="954"/>
      <c r="BV296" s="79"/>
      <c r="BW296" s="80"/>
      <c r="BX296" s="1214"/>
      <c r="BY296" s="967"/>
      <c r="BZ296" s="954"/>
      <c r="CA296" s="1280"/>
      <c r="CB296" s="1022"/>
      <c r="CC296" s="1238"/>
    </row>
    <row r="297" spans="1:81" s="5" customFormat="1" ht="18" customHeight="1">
      <c r="A297" s="1180"/>
      <c r="B297" s="1285"/>
      <c r="C297" s="1178"/>
      <c r="D297" s="51" t="s">
        <v>6</v>
      </c>
      <c r="E297" s="6">
        <f>ROUND(IF(E277="",0,E295*職員設定!$Q$50+E295*E286/E277*1.25),0)</f>
        <v>1895</v>
      </c>
      <c r="F297" s="1214"/>
      <c r="G297" s="974"/>
      <c r="H297" s="1272"/>
      <c r="I297" s="51" t="s">
        <v>6</v>
      </c>
      <c r="J297" s="6">
        <f>ROUND(IF(J277="",0,J295*職員設定!$Q$50+J295*J286/J277*1.25),0)</f>
        <v>0</v>
      </c>
      <c r="K297" s="1214"/>
      <c r="L297" s="974"/>
      <c r="M297" s="1103"/>
      <c r="N297" s="629" t="s">
        <v>6</v>
      </c>
      <c r="O297" s="6">
        <f>ROUND(IF(O277="",0,O295*職員設定!$Q$50+O295*O286/O277*1.25),0)</f>
        <v>0</v>
      </c>
      <c r="P297" s="1214"/>
      <c r="Q297" s="974"/>
      <c r="R297" s="1210"/>
      <c r="S297" s="51" t="s">
        <v>6</v>
      </c>
      <c r="T297" s="6">
        <f>ROUND(IF(T277="",0,T295*職員設定!$Q$50+T295*T286/T277*1.25),0)</f>
        <v>2787</v>
      </c>
      <c r="U297" s="1214"/>
      <c r="V297" s="974"/>
      <c r="W297" s="958"/>
      <c r="X297" s="629" t="s">
        <v>6</v>
      </c>
      <c r="Y297" s="6">
        <f>ROUND(IF(Y277="",0,Y295*職員設定!$Q$50+Y295*Y286/Y277*1.25),0)</f>
        <v>33049</v>
      </c>
      <c r="Z297" s="1214"/>
      <c r="AA297" s="974"/>
      <c r="AB297" s="1210"/>
      <c r="AC297" s="51" t="s">
        <v>6</v>
      </c>
      <c r="AD297" s="6">
        <f>ROUND(IF(AD277="",0,AD295*職員設定!$Q$50+AD295*AD286/AD277*1.25),0)</f>
        <v>0</v>
      </c>
      <c r="AE297" s="1214"/>
      <c r="AF297" s="974"/>
      <c r="AG297" s="958"/>
      <c r="AH297" s="629" t="s">
        <v>6</v>
      </c>
      <c r="AI297" s="6">
        <f>ROUND(IF(AI277="",0,AI295*職員設定!$Q$50+AI295*AI286/AI277*1.25),0)</f>
        <v>0</v>
      </c>
      <c r="AJ297" s="1214"/>
      <c r="AK297" s="974"/>
      <c r="AL297" s="1210"/>
      <c r="AM297" s="51" t="s">
        <v>6</v>
      </c>
      <c r="AN297" s="6">
        <f>ROUND(IF(AN277="",0,AN295*職員設定!$Q$50+AN295*AN286/AN277*1.25),0)</f>
        <v>0</v>
      </c>
      <c r="AO297" s="1214"/>
      <c r="AP297" s="974"/>
      <c r="AQ297" s="958"/>
      <c r="AR297" s="629" t="s">
        <v>6</v>
      </c>
      <c r="AS297" s="6">
        <f>ROUND(IF(AS277="",0,AS295*職員設定!$Q$50+AS295*AS286/AS277*1.25),0)</f>
        <v>0</v>
      </c>
      <c r="AT297" s="1214"/>
      <c r="AU297" s="974"/>
      <c r="AV297" s="1210"/>
      <c r="AW297" s="51" t="s">
        <v>6</v>
      </c>
      <c r="AX297" s="6">
        <f>ROUND(IF(AX277="",0,AX295*職員設定!$Q$50+AX295*AX286/AX277*1.25),0)</f>
        <v>0</v>
      </c>
      <c r="AY297" s="1214"/>
      <c r="AZ297" s="974"/>
      <c r="BA297" s="958"/>
      <c r="BB297" s="629" t="s">
        <v>6</v>
      </c>
      <c r="BC297" s="6">
        <f>ROUND(IF(BC277="",0,BC295*職員設定!$Q$50+BC295*BC286/BC277*1.25),0)</f>
        <v>0</v>
      </c>
      <c r="BD297" s="1214"/>
      <c r="BE297" s="974"/>
      <c r="BF297" s="1210"/>
      <c r="BG297" s="51" t="s">
        <v>6</v>
      </c>
      <c r="BH297" s="6">
        <f>ROUND(IF(BH277="",0,BH295*職員設定!$Q$50+BH295*BH286/BH277*1.25),0)</f>
        <v>0</v>
      </c>
      <c r="BI297" s="1214"/>
      <c r="BJ297" s="974"/>
      <c r="BK297" s="958"/>
      <c r="BL297" s="624"/>
      <c r="BM297" s="28"/>
      <c r="BN297" s="1214"/>
      <c r="BO297" s="967"/>
      <c r="BP297" s="954"/>
      <c r="BQ297" s="72"/>
      <c r="BR297" s="28"/>
      <c r="BS297" s="1214"/>
      <c r="BT297" s="967"/>
      <c r="BU297" s="954"/>
      <c r="BV297" s="72"/>
      <c r="BW297" s="28"/>
      <c r="BX297" s="1214"/>
      <c r="BY297" s="967"/>
      <c r="BZ297" s="954"/>
      <c r="CA297" s="1280"/>
      <c r="CB297" s="1022"/>
      <c r="CC297" s="1238"/>
    </row>
    <row r="298" spans="1:81" ht="18" customHeight="1" thickBot="1">
      <c r="A298" s="1180"/>
      <c r="B298" s="1285"/>
      <c r="C298" s="1179"/>
      <c r="D298" s="53" t="s">
        <v>7</v>
      </c>
      <c r="E298" s="19">
        <f>E296-E297</f>
        <v>460</v>
      </c>
      <c r="F298" s="1214"/>
      <c r="G298" s="975"/>
      <c r="H298" s="1273"/>
      <c r="I298" s="53" t="s">
        <v>7</v>
      </c>
      <c r="J298" s="19">
        <f>J296-J297</f>
        <v>0</v>
      </c>
      <c r="K298" s="1214"/>
      <c r="L298" s="975"/>
      <c r="M298" s="1104"/>
      <c r="N298" s="337" t="s">
        <v>7</v>
      </c>
      <c r="O298" s="19">
        <f>O296-O297</f>
        <v>0</v>
      </c>
      <c r="P298" s="1214"/>
      <c r="Q298" s="975"/>
      <c r="R298" s="1211"/>
      <c r="S298" s="53" t="s">
        <v>7</v>
      </c>
      <c r="T298" s="19">
        <f>T296-T297</f>
        <v>677</v>
      </c>
      <c r="U298" s="1214"/>
      <c r="V298" s="975"/>
      <c r="W298" s="959"/>
      <c r="X298" s="337" t="s">
        <v>7</v>
      </c>
      <c r="Y298" s="19">
        <f>Y296-Y297</f>
        <v>8015</v>
      </c>
      <c r="Z298" s="1214"/>
      <c r="AA298" s="975"/>
      <c r="AB298" s="1211"/>
      <c r="AC298" s="53" t="s">
        <v>7</v>
      </c>
      <c r="AD298" s="19">
        <f>AD296-AD297</f>
        <v>0</v>
      </c>
      <c r="AE298" s="1214"/>
      <c r="AF298" s="975"/>
      <c r="AG298" s="959"/>
      <c r="AH298" s="337" t="s">
        <v>7</v>
      </c>
      <c r="AI298" s="19">
        <f>AI296-AI297</f>
        <v>0</v>
      </c>
      <c r="AJ298" s="1214"/>
      <c r="AK298" s="975"/>
      <c r="AL298" s="1211"/>
      <c r="AM298" s="53" t="s">
        <v>7</v>
      </c>
      <c r="AN298" s="19">
        <f>AN296-AN297</f>
        <v>0</v>
      </c>
      <c r="AO298" s="1214"/>
      <c r="AP298" s="975"/>
      <c r="AQ298" s="959"/>
      <c r="AR298" s="337" t="s">
        <v>7</v>
      </c>
      <c r="AS298" s="19">
        <f>AS296-AS297</f>
        <v>0</v>
      </c>
      <c r="AT298" s="1214"/>
      <c r="AU298" s="975"/>
      <c r="AV298" s="1211"/>
      <c r="AW298" s="53" t="s">
        <v>7</v>
      </c>
      <c r="AX298" s="19">
        <f>AX296-AX297</f>
        <v>0</v>
      </c>
      <c r="AY298" s="1214"/>
      <c r="AZ298" s="975"/>
      <c r="BA298" s="959"/>
      <c r="BB298" s="337" t="s">
        <v>7</v>
      </c>
      <c r="BC298" s="19">
        <f>BC296-BC297</f>
        <v>0</v>
      </c>
      <c r="BD298" s="1214"/>
      <c r="BE298" s="975"/>
      <c r="BF298" s="1211"/>
      <c r="BG298" s="53" t="s">
        <v>7</v>
      </c>
      <c r="BH298" s="19">
        <f>BH296-BH297</f>
        <v>0</v>
      </c>
      <c r="BI298" s="1214"/>
      <c r="BJ298" s="975"/>
      <c r="BK298" s="959"/>
      <c r="BL298" s="340"/>
      <c r="BM298" s="84"/>
      <c r="BN298" s="1214"/>
      <c r="BO298" s="968"/>
      <c r="BP298" s="955"/>
      <c r="BQ298" s="85"/>
      <c r="BR298" s="84"/>
      <c r="BS298" s="1214"/>
      <c r="BT298" s="968"/>
      <c r="BU298" s="955"/>
      <c r="BV298" s="85"/>
      <c r="BW298" s="84"/>
      <c r="BX298" s="1214"/>
      <c r="BY298" s="968"/>
      <c r="BZ298" s="955"/>
      <c r="CA298" s="1281"/>
      <c r="CB298" s="1023"/>
      <c r="CC298" s="1239"/>
    </row>
    <row r="299" spans="1:81" ht="18" customHeight="1">
      <c r="A299" s="1180"/>
      <c r="B299" s="1285"/>
      <c r="C299" s="1177" t="s">
        <v>40</v>
      </c>
      <c r="D299" s="44" t="s">
        <v>8</v>
      </c>
      <c r="E299" s="35"/>
      <c r="F299" s="1214"/>
      <c r="G299" s="973">
        <f>E302*F277-H299</f>
        <v>0</v>
      </c>
      <c r="H299" s="1275"/>
      <c r="I299" s="44" t="s">
        <v>8</v>
      </c>
      <c r="J299" s="35"/>
      <c r="K299" s="1214"/>
      <c r="L299" s="973">
        <f>J302*K277-M299</f>
        <v>0</v>
      </c>
      <c r="M299" s="1095"/>
      <c r="N299" s="335" t="s">
        <v>8</v>
      </c>
      <c r="O299" s="35"/>
      <c r="P299" s="1214"/>
      <c r="Q299" s="973">
        <f>O302*P277-R299</f>
        <v>0</v>
      </c>
      <c r="R299" s="1212">
        <f>ROUND(IF(O277="",0,O299*P277*(職員設定!$AC$50+R285/O277)*1.35),0)</f>
        <v>0</v>
      </c>
      <c r="S299" s="44" t="s">
        <v>8</v>
      </c>
      <c r="T299" s="35"/>
      <c r="U299" s="1214"/>
      <c r="V299" s="973">
        <f>T302*U277-W299</f>
        <v>0</v>
      </c>
      <c r="W299" s="961">
        <f>ROUND(IF(T277="",0,T299*U277*(職員設定!$AC$50+W285/T277)*1.35),0)</f>
        <v>0</v>
      </c>
      <c r="X299" s="335" t="s">
        <v>8</v>
      </c>
      <c r="Y299" s="35"/>
      <c r="Z299" s="1214"/>
      <c r="AA299" s="973">
        <f>Y302*Z277-AB299</f>
        <v>0</v>
      </c>
      <c r="AB299" s="1212">
        <f>ROUND(IF(Y277="",0,Y299*Z277*(職員設定!$AC$50+AB285/Y277)*1.35),0)</f>
        <v>0</v>
      </c>
      <c r="AC299" s="44" t="s">
        <v>8</v>
      </c>
      <c r="AD299" s="35"/>
      <c r="AE299" s="1214"/>
      <c r="AF299" s="973">
        <f>AD302*AE277-AG299</f>
        <v>0</v>
      </c>
      <c r="AG299" s="961">
        <f>ROUND(IF(AD277="",0,AD299*AE277*(職員設定!$AC$50+AG285/AD277)*1.35),0)</f>
        <v>0</v>
      </c>
      <c r="AH299" s="335" t="s">
        <v>8</v>
      </c>
      <c r="AI299" s="35"/>
      <c r="AJ299" s="1214"/>
      <c r="AK299" s="973">
        <f>AI302*AJ277-AL299</f>
        <v>0</v>
      </c>
      <c r="AL299" s="1212">
        <f>ROUND(IF(AI277="",0,AI299*AJ277*(職員設定!$AC$50+AL285/AI277)*1.35),0)</f>
        <v>0</v>
      </c>
      <c r="AM299" s="44" t="s">
        <v>8</v>
      </c>
      <c r="AN299" s="35"/>
      <c r="AO299" s="1214"/>
      <c r="AP299" s="973">
        <f>AN302*AO277-AQ299</f>
        <v>0</v>
      </c>
      <c r="AQ299" s="961">
        <f>ROUND(IF(AN277="",0,AN299*AO277*(職員設定!$AC$50+AQ285/AN277)*1.35),0)</f>
        <v>0</v>
      </c>
      <c r="AR299" s="335" t="s">
        <v>8</v>
      </c>
      <c r="AS299" s="35"/>
      <c r="AT299" s="1214"/>
      <c r="AU299" s="973">
        <f>AS302*AT277-AV299</f>
        <v>0</v>
      </c>
      <c r="AV299" s="1212">
        <f>ROUND(IF(AS277="",0,AS299*AT277*(職員設定!$AC$50+AV285/AS277)*1.35),0)</f>
        <v>0</v>
      </c>
      <c r="AW299" s="44" t="s">
        <v>8</v>
      </c>
      <c r="AX299" s="35"/>
      <c r="AY299" s="1214"/>
      <c r="AZ299" s="973">
        <f>AX302*AY277-BA299</f>
        <v>0</v>
      </c>
      <c r="BA299" s="961">
        <f>ROUND(IF(AX277="",0,AX299*AY277*(職員設定!$AC$50+BA285/AX277)*1.35),0)</f>
        <v>0</v>
      </c>
      <c r="BB299" s="335" t="s">
        <v>8</v>
      </c>
      <c r="BC299" s="35"/>
      <c r="BD299" s="1214"/>
      <c r="BE299" s="973">
        <f>BC302*BD277-BF299</f>
        <v>0</v>
      </c>
      <c r="BF299" s="1212">
        <f>ROUND(IF(BC277="",0,BC299*BD277*(職員設定!$AC$50+BF285/BC277)*1.35),0)</f>
        <v>0</v>
      </c>
      <c r="BG299" s="44" t="s">
        <v>8</v>
      </c>
      <c r="BH299" s="35"/>
      <c r="BI299" s="1214"/>
      <c r="BJ299" s="973">
        <f>BH302*BI277-BK299</f>
        <v>0</v>
      </c>
      <c r="BK299" s="961">
        <f>ROUND(IF(BH277="",0,BH299*BI277*(職員設定!$AC$50+BK285/BH277)*1.35),0)</f>
        <v>0</v>
      </c>
      <c r="BL299" s="338"/>
      <c r="BM299" s="82"/>
      <c r="BN299" s="1214"/>
      <c r="BO299" s="966"/>
      <c r="BP299" s="953"/>
      <c r="BQ299" s="75"/>
      <c r="BR299" s="82"/>
      <c r="BS299" s="1214"/>
      <c r="BT299" s="966"/>
      <c r="BU299" s="953"/>
      <c r="BV299" s="75"/>
      <c r="BW299" s="82"/>
      <c r="BX299" s="1214"/>
      <c r="BY299" s="966"/>
      <c r="BZ299" s="953"/>
      <c r="CA299" s="1003">
        <f t="shared" ref="CA299" si="46">BJ299+BK299+BE299+BF299+AZ299+BA299+AU299+AV299+AP299+AQ299+AL299+AK299+AG299+AF299+AB299+AA299+W299+V299+R299+Q299+L299+G299</f>
        <v>0</v>
      </c>
      <c r="CB299" s="1019">
        <f t="shared" ref="CB299" si="47">M299+H299</f>
        <v>0</v>
      </c>
      <c r="CC299" s="1237">
        <f>BK299+BF299+BA299+AV299+AQ299+AL299+AG299+AB299+W299+R299</f>
        <v>0</v>
      </c>
    </row>
    <row r="300" spans="1:81" s="5" customFormat="1" ht="18" customHeight="1">
      <c r="A300" s="1180"/>
      <c r="B300" s="1285"/>
      <c r="C300" s="1178"/>
      <c r="D300" s="48" t="s">
        <v>38</v>
      </c>
      <c r="E300" s="33"/>
      <c r="F300" s="1214"/>
      <c r="G300" s="974"/>
      <c r="H300" s="1272"/>
      <c r="I300" s="48" t="s">
        <v>38</v>
      </c>
      <c r="J300" s="33"/>
      <c r="K300" s="1214"/>
      <c r="L300" s="974"/>
      <c r="M300" s="1103"/>
      <c r="N300" s="336" t="s">
        <v>38</v>
      </c>
      <c r="O300" s="33"/>
      <c r="P300" s="1214"/>
      <c r="Q300" s="974"/>
      <c r="R300" s="1210"/>
      <c r="S300" s="48" t="s">
        <v>38</v>
      </c>
      <c r="T300" s="33"/>
      <c r="U300" s="1214"/>
      <c r="V300" s="974"/>
      <c r="W300" s="958"/>
      <c r="X300" s="336" t="s">
        <v>38</v>
      </c>
      <c r="Y300" s="33"/>
      <c r="Z300" s="1214"/>
      <c r="AA300" s="974"/>
      <c r="AB300" s="1210"/>
      <c r="AC300" s="48" t="s">
        <v>38</v>
      </c>
      <c r="AD300" s="33"/>
      <c r="AE300" s="1214"/>
      <c r="AF300" s="974"/>
      <c r="AG300" s="958"/>
      <c r="AH300" s="336" t="s">
        <v>38</v>
      </c>
      <c r="AI300" s="33"/>
      <c r="AJ300" s="1214"/>
      <c r="AK300" s="974"/>
      <c r="AL300" s="1210"/>
      <c r="AM300" s="48" t="s">
        <v>38</v>
      </c>
      <c r="AN300" s="33"/>
      <c r="AO300" s="1214"/>
      <c r="AP300" s="974"/>
      <c r="AQ300" s="958"/>
      <c r="AR300" s="336" t="s">
        <v>38</v>
      </c>
      <c r="AS300" s="33"/>
      <c r="AT300" s="1214"/>
      <c r="AU300" s="974"/>
      <c r="AV300" s="1210"/>
      <c r="AW300" s="48" t="s">
        <v>38</v>
      </c>
      <c r="AX300" s="33"/>
      <c r="AY300" s="1214"/>
      <c r="AZ300" s="974"/>
      <c r="BA300" s="958"/>
      <c r="BB300" s="336" t="s">
        <v>38</v>
      </c>
      <c r="BC300" s="33"/>
      <c r="BD300" s="1214"/>
      <c r="BE300" s="974"/>
      <c r="BF300" s="1210"/>
      <c r="BG300" s="48" t="s">
        <v>38</v>
      </c>
      <c r="BH300" s="33"/>
      <c r="BI300" s="1214"/>
      <c r="BJ300" s="974"/>
      <c r="BK300" s="958"/>
      <c r="BL300" s="339"/>
      <c r="BM300" s="80"/>
      <c r="BN300" s="1214"/>
      <c r="BO300" s="967"/>
      <c r="BP300" s="954"/>
      <c r="BQ300" s="79"/>
      <c r="BR300" s="80"/>
      <c r="BS300" s="1214"/>
      <c r="BT300" s="967"/>
      <c r="BU300" s="954"/>
      <c r="BV300" s="79"/>
      <c r="BW300" s="80"/>
      <c r="BX300" s="1214"/>
      <c r="BY300" s="967"/>
      <c r="BZ300" s="954"/>
      <c r="CA300" s="1080"/>
      <c r="CB300" s="1022"/>
      <c r="CC300" s="1238"/>
    </row>
    <row r="301" spans="1:81" ht="18" customHeight="1">
      <c r="A301" s="1180"/>
      <c r="B301" s="1285"/>
      <c r="C301" s="1178"/>
      <c r="D301" s="51" t="s">
        <v>9</v>
      </c>
      <c r="E301" s="6">
        <f>ROUND(IF(E277="",0,E299*職員設定!$R$50+E299*E286/E277*1.35),0)</f>
        <v>0</v>
      </c>
      <c r="F301" s="1214"/>
      <c r="G301" s="974"/>
      <c r="H301" s="1272"/>
      <c r="I301" s="51" t="s">
        <v>9</v>
      </c>
      <c r="J301" s="6">
        <f>ROUND(IF(J277="",0,J299*職員設定!$R$50+J299*J286/J277*1.35),0)</f>
        <v>0</v>
      </c>
      <c r="K301" s="1214"/>
      <c r="L301" s="974"/>
      <c r="M301" s="1103"/>
      <c r="N301" s="629" t="s">
        <v>9</v>
      </c>
      <c r="O301" s="6">
        <f>ROUND(IF(O277="",0,O299*職員設定!$R$50+O299*O286/O277*1.35),0)</f>
        <v>0</v>
      </c>
      <c r="P301" s="1214"/>
      <c r="Q301" s="974"/>
      <c r="R301" s="1210"/>
      <c r="S301" s="51" t="s">
        <v>9</v>
      </c>
      <c r="T301" s="6">
        <f>ROUND(IF(T277="",0,T299*職員設定!$R$50+T299*T286/T277*1.35),0)</f>
        <v>0</v>
      </c>
      <c r="U301" s="1214"/>
      <c r="V301" s="974"/>
      <c r="W301" s="958"/>
      <c r="X301" s="629" t="s">
        <v>9</v>
      </c>
      <c r="Y301" s="6">
        <f>ROUND(IF(Y277="",0,Y299*職員設定!$R$50+Y299*Y286/Y277*1.35),0)</f>
        <v>0</v>
      </c>
      <c r="Z301" s="1214"/>
      <c r="AA301" s="974"/>
      <c r="AB301" s="1210"/>
      <c r="AC301" s="51" t="s">
        <v>9</v>
      </c>
      <c r="AD301" s="6">
        <f>ROUND(IF(AD277="",0,AD299*職員設定!$R$50+AD299*AD286/AD277*1.35),0)</f>
        <v>0</v>
      </c>
      <c r="AE301" s="1214"/>
      <c r="AF301" s="974"/>
      <c r="AG301" s="958"/>
      <c r="AH301" s="629" t="s">
        <v>9</v>
      </c>
      <c r="AI301" s="6">
        <f>ROUND(IF(AI277="",0,AI299*職員設定!$R$50+AI299*AI286/AI277*1.35),0)</f>
        <v>0</v>
      </c>
      <c r="AJ301" s="1214"/>
      <c r="AK301" s="974"/>
      <c r="AL301" s="1210"/>
      <c r="AM301" s="51" t="s">
        <v>9</v>
      </c>
      <c r="AN301" s="6">
        <f>ROUND(IF(AN277="",0,AN299*職員設定!$R$50+AN299*AN286/AN277*1.35),0)</f>
        <v>0</v>
      </c>
      <c r="AO301" s="1214"/>
      <c r="AP301" s="974"/>
      <c r="AQ301" s="958"/>
      <c r="AR301" s="629" t="s">
        <v>9</v>
      </c>
      <c r="AS301" s="6">
        <f>ROUND(IF(AS277="",0,AS299*職員設定!$R$50+AS299*AS286/AS277*1.35),0)</f>
        <v>0</v>
      </c>
      <c r="AT301" s="1214"/>
      <c r="AU301" s="974"/>
      <c r="AV301" s="1210"/>
      <c r="AW301" s="51" t="s">
        <v>9</v>
      </c>
      <c r="AX301" s="6">
        <f>ROUND(IF(AX277="",0,AX299*職員設定!$R$50+AX299*AX286/AX277*1.35),0)</f>
        <v>0</v>
      </c>
      <c r="AY301" s="1214"/>
      <c r="AZ301" s="974"/>
      <c r="BA301" s="958"/>
      <c r="BB301" s="629" t="s">
        <v>9</v>
      </c>
      <c r="BC301" s="6">
        <f>ROUND(IF(BC277="",0,BC299*職員設定!$R$50+BC299*BC286/BC277*1.35),0)</f>
        <v>0</v>
      </c>
      <c r="BD301" s="1214"/>
      <c r="BE301" s="974"/>
      <c r="BF301" s="1210"/>
      <c r="BG301" s="51" t="s">
        <v>9</v>
      </c>
      <c r="BH301" s="6">
        <f>ROUND(IF(BH277="",0,BH299*職員設定!$R$50+BH299*BH286/BH277*1.35),0)</f>
        <v>0</v>
      </c>
      <c r="BI301" s="1214"/>
      <c r="BJ301" s="974"/>
      <c r="BK301" s="958"/>
      <c r="BL301" s="624"/>
      <c r="BM301" s="28"/>
      <c r="BN301" s="1214"/>
      <c r="BO301" s="967"/>
      <c r="BP301" s="954"/>
      <c r="BQ301" s="72"/>
      <c r="BR301" s="28"/>
      <c r="BS301" s="1214"/>
      <c r="BT301" s="967"/>
      <c r="BU301" s="954"/>
      <c r="BV301" s="72"/>
      <c r="BW301" s="28"/>
      <c r="BX301" s="1214"/>
      <c r="BY301" s="967"/>
      <c r="BZ301" s="954"/>
      <c r="CA301" s="1080"/>
      <c r="CB301" s="1022"/>
      <c r="CC301" s="1238"/>
    </row>
    <row r="302" spans="1:81" ht="18" customHeight="1" thickBot="1">
      <c r="A302" s="1180"/>
      <c r="B302" s="1285"/>
      <c r="C302" s="1179"/>
      <c r="D302" s="53" t="s">
        <v>10</v>
      </c>
      <c r="E302" s="19">
        <f>E300-E301</f>
        <v>0</v>
      </c>
      <c r="F302" s="1214"/>
      <c r="G302" s="975"/>
      <c r="H302" s="1273"/>
      <c r="I302" s="53" t="s">
        <v>10</v>
      </c>
      <c r="J302" s="19">
        <f>J300-J301</f>
        <v>0</v>
      </c>
      <c r="K302" s="1214"/>
      <c r="L302" s="975"/>
      <c r="M302" s="1104"/>
      <c r="N302" s="337" t="s">
        <v>10</v>
      </c>
      <c r="O302" s="19">
        <f>O300-O301</f>
        <v>0</v>
      </c>
      <c r="P302" s="1214"/>
      <c r="Q302" s="975"/>
      <c r="R302" s="1211"/>
      <c r="S302" s="53" t="s">
        <v>10</v>
      </c>
      <c r="T302" s="19">
        <f>T300-T301</f>
        <v>0</v>
      </c>
      <c r="U302" s="1214"/>
      <c r="V302" s="975"/>
      <c r="W302" s="959"/>
      <c r="X302" s="337" t="s">
        <v>10</v>
      </c>
      <c r="Y302" s="19">
        <f>Y300-Y301</f>
        <v>0</v>
      </c>
      <c r="Z302" s="1214"/>
      <c r="AA302" s="975"/>
      <c r="AB302" s="1211"/>
      <c r="AC302" s="53" t="s">
        <v>10</v>
      </c>
      <c r="AD302" s="19">
        <f>AD300-AD301</f>
        <v>0</v>
      </c>
      <c r="AE302" s="1214"/>
      <c r="AF302" s="975"/>
      <c r="AG302" s="959"/>
      <c r="AH302" s="337" t="s">
        <v>10</v>
      </c>
      <c r="AI302" s="19">
        <f>AI300-AI301</f>
        <v>0</v>
      </c>
      <c r="AJ302" s="1214"/>
      <c r="AK302" s="975"/>
      <c r="AL302" s="1211"/>
      <c r="AM302" s="53" t="s">
        <v>10</v>
      </c>
      <c r="AN302" s="19">
        <f>AN300-AN301</f>
        <v>0</v>
      </c>
      <c r="AO302" s="1214"/>
      <c r="AP302" s="975"/>
      <c r="AQ302" s="959"/>
      <c r="AR302" s="337" t="s">
        <v>10</v>
      </c>
      <c r="AS302" s="19">
        <f>AS300-AS301</f>
        <v>0</v>
      </c>
      <c r="AT302" s="1214"/>
      <c r="AU302" s="975"/>
      <c r="AV302" s="1211"/>
      <c r="AW302" s="53" t="s">
        <v>10</v>
      </c>
      <c r="AX302" s="19">
        <f>AX300-AX301</f>
        <v>0</v>
      </c>
      <c r="AY302" s="1214"/>
      <c r="AZ302" s="975"/>
      <c r="BA302" s="959"/>
      <c r="BB302" s="337" t="s">
        <v>10</v>
      </c>
      <c r="BC302" s="19">
        <f>BC300-BC301</f>
        <v>0</v>
      </c>
      <c r="BD302" s="1214"/>
      <c r="BE302" s="975"/>
      <c r="BF302" s="1211"/>
      <c r="BG302" s="53" t="s">
        <v>10</v>
      </c>
      <c r="BH302" s="19">
        <f>BH300-BH301</f>
        <v>0</v>
      </c>
      <c r="BI302" s="1214"/>
      <c r="BJ302" s="975"/>
      <c r="BK302" s="959"/>
      <c r="BL302" s="340"/>
      <c r="BM302" s="84"/>
      <c r="BN302" s="1214"/>
      <c r="BO302" s="968"/>
      <c r="BP302" s="955"/>
      <c r="BQ302" s="85"/>
      <c r="BR302" s="84"/>
      <c r="BS302" s="1214"/>
      <c r="BT302" s="968"/>
      <c r="BU302" s="955"/>
      <c r="BV302" s="85"/>
      <c r="BW302" s="84"/>
      <c r="BX302" s="1214"/>
      <c r="BY302" s="968"/>
      <c r="BZ302" s="955"/>
      <c r="CA302" s="1081"/>
      <c r="CB302" s="1023"/>
      <c r="CC302" s="1239"/>
    </row>
    <row r="303" spans="1:81" s="5" customFormat="1" ht="18" customHeight="1">
      <c r="A303" s="1180"/>
      <c r="B303" s="1285"/>
      <c r="C303" s="1178" t="s">
        <v>43</v>
      </c>
      <c r="D303" s="48" t="s">
        <v>11</v>
      </c>
      <c r="E303" s="36"/>
      <c r="F303" s="1214"/>
      <c r="G303" s="974">
        <f>E306*F277-H303</f>
        <v>0</v>
      </c>
      <c r="H303" s="1275"/>
      <c r="I303" s="48" t="s">
        <v>11</v>
      </c>
      <c r="J303" s="36"/>
      <c r="K303" s="1214"/>
      <c r="L303" s="974">
        <f>J306*K277-M303</f>
        <v>0</v>
      </c>
      <c r="M303" s="1095"/>
      <c r="N303" s="336" t="s">
        <v>11</v>
      </c>
      <c r="O303" s="36"/>
      <c r="P303" s="1214"/>
      <c r="Q303" s="974">
        <f>O306*P277-R303</f>
        <v>0</v>
      </c>
      <c r="R303" s="1212">
        <f>ROUND(IF(O277="",0,O303*P277*(職員設定!$AC$50+R285/O277)*0.25),0)</f>
        <v>0</v>
      </c>
      <c r="S303" s="48" t="s">
        <v>11</v>
      </c>
      <c r="T303" s="36"/>
      <c r="U303" s="1214"/>
      <c r="V303" s="974">
        <f>T306*U277-W303</f>
        <v>0</v>
      </c>
      <c r="W303" s="961">
        <f>ROUND(IF(T277="",0,T303*U277*(職員設定!$AC$50+W285/T277)*0.25),0)</f>
        <v>0</v>
      </c>
      <c r="X303" s="336" t="s">
        <v>11</v>
      </c>
      <c r="Y303" s="36"/>
      <c r="Z303" s="1214"/>
      <c r="AA303" s="974">
        <f>Y306*Z277-AB303</f>
        <v>0</v>
      </c>
      <c r="AB303" s="1212">
        <f>ROUND(IF(Y277="",0,Y303*Z277*(職員設定!$AC$50+AB285/Y277)*0.25),0)</f>
        <v>0</v>
      </c>
      <c r="AC303" s="48" t="s">
        <v>11</v>
      </c>
      <c r="AD303" s="36"/>
      <c r="AE303" s="1214"/>
      <c r="AF303" s="974">
        <f>AD306*AE277-AG303</f>
        <v>0</v>
      </c>
      <c r="AG303" s="961">
        <f>ROUND(IF(AD277="",0,AD303*AE277*(職員設定!$AC$50+AG285/AD277)*0.25),0)</f>
        <v>0</v>
      </c>
      <c r="AH303" s="336" t="s">
        <v>11</v>
      </c>
      <c r="AI303" s="36"/>
      <c r="AJ303" s="1214"/>
      <c r="AK303" s="974">
        <f>AI306*AJ277-AL303</f>
        <v>0</v>
      </c>
      <c r="AL303" s="1212">
        <f>ROUND(IF(AI277="",0,AI303*AJ277*(職員設定!$AC$50+AL285/AI277)*0.25),0)</f>
        <v>0</v>
      </c>
      <c r="AM303" s="48" t="s">
        <v>11</v>
      </c>
      <c r="AN303" s="36"/>
      <c r="AO303" s="1214"/>
      <c r="AP303" s="974">
        <f>AN306*AO277-AQ303</f>
        <v>0</v>
      </c>
      <c r="AQ303" s="961">
        <f>ROUND(IF(AN277="",0,AN303*AO277*(職員設定!$AC$50+AQ285/AN277)*0.25),0)</f>
        <v>0</v>
      </c>
      <c r="AR303" s="336" t="s">
        <v>11</v>
      </c>
      <c r="AS303" s="36"/>
      <c r="AT303" s="1214"/>
      <c r="AU303" s="974">
        <f>AS306*AT277-AV303</f>
        <v>0</v>
      </c>
      <c r="AV303" s="1212">
        <f>ROUND(IF(AS277="",0,AS303*AT277*(職員設定!$AC$50+AV285/AS277)*0.25),0)</f>
        <v>0</v>
      </c>
      <c r="AW303" s="48" t="s">
        <v>11</v>
      </c>
      <c r="AX303" s="36"/>
      <c r="AY303" s="1214"/>
      <c r="AZ303" s="974">
        <f>AX306*AY277-BA303</f>
        <v>0</v>
      </c>
      <c r="BA303" s="961">
        <f>ROUND(IF(AX277="",0,AX303*AY277*(職員設定!$AC$50+BA285/AX277)*0.25),0)</f>
        <v>0</v>
      </c>
      <c r="BB303" s="336" t="s">
        <v>11</v>
      </c>
      <c r="BC303" s="36"/>
      <c r="BD303" s="1214"/>
      <c r="BE303" s="974">
        <f>BC306*BD277-BF303</f>
        <v>0</v>
      </c>
      <c r="BF303" s="1212">
        <f>ROUND(IF(BC277="",0,BC303*BD277*(職員設定!$AC$50+BF285/BC277)*0.25),0)</f>
        <v>0</v>
      </c>
      <c r="BG303" s="48" t="s">
        <v>11</v>
      </c>
      <c r="BH303" s="36"/>
      <c r="BI303" s="1214"/>
      <c r="BJ303" s="974">
        <f>BH306*BI277-BK303</f>
        <v>0</v>
      </c>
      <c r="BK303" s="961">
        <f>ROUND(IF(BH277="",0,BH303*BI277*(職員設定!$AC$50+BK285/BH277)*0.25),0)</f>
        <v>0</v>
      </c>
      <c r="BL303" s="339"/>
      <c r="BM303" s="86"/>
      <c r="BN303" s="1214"/>
      <c r="BO303" s="969"/>
      <c r="BP303" s="953"/>
      <c r="BQ303" s="79"/>
      <c r="BR303" s="86"/>
      <c r="BS303" s="1214"/>
      <c r="BT303" s="969"/>
      <c r="BU303" s="953"/>
      <c r="BV303" s="79"/>
      <c r="BW303" s="86"/>
      <c r="BX303" s="1214"/>
      <c r="BY303" s="969"/>
      <c r="BZ303" s="953"/>
      <c r="CA303" s="1003">
        <f t="shared" ref="CA303" si="48">BJ303+BK303+BE303+BF303+AZ303+BA303+AU303+AV303+AP303+AQ303+AL303+AK303+AG303+AF303+AB303+AA303+W303+V303+R303+Q303+L303+G303</f>
        <v>0</v>
      </c>
      <c r="CB303" s="1019">
        <f t="shared" ref="CB303" si="49">M303+H303</f>
        <v>0</v>
      </c>
      <c r="CC303" s="1238">
        <f>BK303+BF303+BA303+AV303+AQ303+AL303+AG303+AB303+W303+R303</f>
        <v>0</v>
      </c>
    </row>
    <row r="304" spans="1:81" s="12" customFormat="1" ht="18" customHeight="1">
      <c r="A304" s="1180"/>
      <c r="B304" s="1285"/>
      <c r="C304" s="1178"/>
      <c r="D304" s="48" t="s">
        <v>38</v>
      </c>
      <c r="E304" s="33"/>
      <c r="F304" s="1214"/>
      <c r="G304" s="974"/>
      <c r="H304" s="1272"/>
      <c r="I304" s="48" t="s">
        <v>38</v>
      </c>
      <c r="J304" s="33"/>
      <c r="K304" s="1214"/>
      <c r="L304" s="974"/>
      <c r="M304" s="1103"/>
      <c r="N304" s="336" t="s">
        <v>38</v>
      </c>
      <c r="O304" s="33"/>
      <c r="P304" s="1214"/>
      <c r="Q304" s="974"/>
      <c r="R304" s="1210"/>
      <c r="S304" s="48" t="s">
        <v>38</v>
      </c>
      <c r="T304" s="33"/>
      <c r="U304" s="1214"/>
      <c r="V304" s="974"/>
      <c r="W304" s="958"/>
      <c r="X304" s="336" t="s">
        <v>38</v>
      </c>
      <c r="Y304" s="33"/>
      <c r="Z304" s="1214"/>
      <c r="AA304" s="974"/>
      <c r="AB304" s="1210"/>
      <c r="AC304" s="48" t="s">
        <v>38</v>
      </c>
      <c r="AD304" s="33"/>
      <c r="AE304" s="1214"/>
      <c r="AF304" s="974"/>
      <c r="AG304" s="958"/>
      <c r="AH304" s="336" t="s">
        <v>38</v>
      </c>
      <c r="AI304" s="33"/>
      <c r="AJ304" s="1214"/>
      <c r="AK304" s="974"/>
      <c r="AL304" s="1210"/>
      <c r="AM304" s="48" t="s">
        <v>38</v>
      </c>
      <c r="AN304" s="33"/>
      <c r="AO304" s="1214"/>
      <c r="AP304" s="974"/>
      <c r="AQ304" s="958"/>
      <c r="AR304" s="336" t="s">
        <v>38</v>
      </c>
      <c r="AS304" s="33"/>
      <c r="AT304" s="1214"/>
      <c r="AU304" s="974"/>
      <c r="AV304" s="1210"/>
      <c r="AW304" s="48" t="s">
        <v>38</v>
      </c>
      <c r="AX304" s="33"/>
      <c r="AY304" s="1214"/>
      <c r="AZ304" s="974"/>
      <c r="BA304" s="958"/>
      <c r="BB304" s="336" t="s">
        <v>38</v>
      </c>
      <c r="BC304" s="33"/>
      <c r="BD304" s="1214"/>
      <c r="BE304" s="974"/>
      <c r="BF304" s="1210"/>
      <c r="BG304" s="48" t="s">
        <v>38</v>
      </c>
      <c r="BH304" s="33"/>
      <c r="BI304" s="1214"/>
      <c r="BJ304" s="974"/>
      <c r="BK304" s="958"/>
      <c r="BL304" s="339"/>
      <c r="BM304" s="80"/>
      <c r="BN304" s="1214"/>
      <c r="BO304" s="967"/>
      <c r="BP304" s="954"/>
      <c r="BQ304" s="79"/>
      <c r="BR304" s="80"/>
      <c r="BS304" s="1214"/>
      <c r="BT304" s="967"/>
      <c r="BU304" s="954"/>
      <c r="BV304" s="79"/>
      <c r="BW304" s="80"/>
      <c r="BX304" s="1214"/>
      <c r="BY304" s="967"/>
      <c r="BZ304" s="954"/>
      <c r="CA304" s="1080"/>
      <c r="CB304" s="1022"/>
      <c r="CC304" s="1238"/>
    </row>
    <row r="305" spans="1:81" s="5" customFormat="1" ht="18" customHeight="1">
      <c r="A305" s="1180"/>
      <c r="B305" s="1285"/>
      <c r="C305" s="1178"/>
      <c r="D305" s="51" t="s">
        <v>12</v>
      </c>
      <c r="E305" s="6">
        <f>ROUND(IF(E277="",0,E303*職員設定!$S$50+E303*E286/E277*0.25),0)</f>
        <v>0</v>
      </c>
      <c r="F305" s="1214"/>
      <c r="G305" s="974"/>
      <c r="H305" s="1272"/>
      <c r="I305" s="51" t="s">
        <v>12</v>
      </c>
      <c r="J305" s="6">
        <f>ROUND(IF(J277="",0,J303*職員設定!$S$50+J303*J286/J277*0.25),0)</f>
        <v>0</v>
      </c>
      <c r="K305" s="1214"/>
      <c r="L305" s="974"/>
      <c r="M305" s="1103"/>
      <c r="N305" s="629" t="s">
        <v>12</v>
      </c>
      <c r="O305" s="6">
        <f>ROUND(IF(O277="",0,O303*職員設定!$S$50+O303*O286/O277*0.25),0)</f>
        <v>0</v>
      </c>
      <c r="P305" s="1214"/>
      <c r="Q305" s="974"/>
      <c r="R305" s="1210"/>
      <c r="S305" s="51" t="s">
        <v>12</v>
      </c>
      <c r="T305" s="6">
        <f>ROUND(IF(T277="",0,T303*職員設定!$S$50+T303*T286/T277*0.25),0)</f>
        <v>0</v>
      </c>
      <c r="U305" s="1214"/>
      <c r="V305" s="974"/>
      <c r="W305" s="958"/>
      <c r="X305" s="629" t="s">
        <v>12</v>
      </c>
      <c r="Y305" s="6">
        <f>ROUND(IF(Y277="",0,Y303*職員設定!$S$50+Y303*Y286/Y277*0.25),0)</f>
        <v>0</v>
      </c>
      <c r="Z305" s="1214"/>
      <c r="AA305" s="974"/>
      <c r="AB305" s="1210"/>
      <c r="AC305" s="51" t="s">
        <v>12</v>
      </c>
      <c r="AD305" s="6">
        <f>ROUND(IF(AD277="",0,AD303*職員設定!$S$50+AD303*AD286/AD277*0.25),0)</f>
        <v>0</v>
      </c>
      <c r="AE305" s="1214"/>
      <c r="AF305" s="974"/>
      <c r="AG305" s="958"/>
      <c r="AH305" s="629" t="s">
        <v>12</v>
      </c>
      <c r="AI305" s="6">
        <f>ROUND(IF(AI277="",0,AI303*職員設定!$S$50+AI303*AI286/AI277*0.25),0)</f>
        <v>0</v>
      </c>
      <c r="AJ305" s="1214"/>
      <c r="AK305" s="974"/>
      <c r="AL305" s="1210"/>
      <c r="AM305" s="51" t="s">
        <v>12</v>
      </c>
      <c r="AN305" s="6">
        <f>ROUND(IF(AN277="",0,AN303*職員設定!$S$50+AN303*AN286/AN277*0.25),0)</f>
        <v>0</v>
      </c>
      <c r="AO305" s="1214"/>
      <c r="AP305" s="974"/>
      <c r="AQ305" s="958"/>
      <c r="AR305" s="629" t="s">
        <v>12</v>
      </c>
      <c r="AS305" s="6">
        <f>ROUND(IF(AS277="",0,AS303*職員設定!$S$50+AS303*AS286/AS277*0.25),0)</f>
        <v>0</v>
      </c>
      <c r="AT305" s="1214"/>
      <c r="AU305" s="974"/>
      <c r="AV305" s="1210"/>
      <c r="AW305" s="51" t="s">
        <v>12</v>
      </c>
      <c r="AX305" s="6">
        <f>ROUND(IF(AX277="",0,AX303*職員設定!$S$50+AX303*AX286/AX277*0.25),0)</f>
        <v>0</v>
      </c>
      <c r="AY305" s="1214"/>
      <c r="AZ305" s="974"/>
      <c r="BA305" s="958"/>
      <c r="BB305" s="629" t="s">
        <v>12</v>
      </c>
      <c r="BC305" s="6">
        <f>ROUND(IF(BC277="",0,BC303*職員設定!$S$50+BC303*BC286/BC277*0.25),0)</f>
        <v>0</v>
      </c>
      <c r="BD305" s="1214"/>
      <c r="BE305" s="974"/>
      <c r="BF305" s="1210"/>
      <c r="BG305" s="51" t="s">
        <v>12</v>
      </c>
      <c r="BH305" s="6">
        <f>ROUND(IF(BH277="",0,BH303*職員設定!$S$50+BH303*BH286/BH277*0.25),0)</f>
        <v>0</v>
      </c>
      <c r="BI305" s="1214"/>
      <c r="BJ305" s="974"/>
      <c r="BK305" s="958"/>
      <c r="BL305" s="624"/>
      <c r="BM305" s="28"/>
      <c r="BN305" s="1214"/>
      <c r="BO305" s="967"/>
      <c r="BP305" s="954"/>
      <c r="BQ305" s="72"/>
      <c r="BR305" s="28"/>
      <c r="BS305" s="1214"/>
      <c r="BT305" s="967"/>
      <c r="BU305" s="954"/>
      <c r="BV305" s="72"/>
      <c r="BW305" s="28"/>
      <c r="BX305" s="1214"/>
      <c r="BY305" s="967"/>
      <c r="BZ305" s="954"/>
      <c r="CA305" s="1080"/>
      <c r="CB305" s="1022"/>
      <c r="CC305" s="1238"/>
    </row>
    <row r="306" spans="1:81" s="5" customFormat="1" ht="18" customHeight="1" thickBot="1">
      <c r="A306" s="1180"/>
      <c r="B306" s="1286"/>
      <c r="C306" s="1179"/>
      <c r="D306" s="53" t="s">
        <v>13</v>
      </c>
      <c r="E306" s="19">
        <f>E304-E305</f>
        <v>0</v>
      </c>
      <c r="F306" s="1218"/>
      <c r="G306" s="975"/>
      <c r="H306" s="1273"/>
      <c r="I306" s="53" t="s">
        <v>13</v>
      </c>
      <c r="J306" s="19">
        <f>J304-J305</f>
        <v>0</v>
      </c>
      <c r="K306" s="1218"/>
      <c r="L306" s="975"/>
      <c r="M306" s="1104"/>
      <c r="N306" s="337" t="s">
        <v>13</v>
      </c>
      <c r="O306" s="19">
        <f>O304-O305</f>
        <v>0</v>
      </c>
      <c r="P306" s="1218"/>
      <c r="Q306" s="975"/>
      <c r="R306" s="1211"/>
      <c r="S306" s="53" t="s">
        <v>13</v>
      </c>
      <c r="T306" s="19">
        <f>T304-T305</f>
        <v>0</v>
      </c>
      <c r="U306" s="1218"/>
      <c r="V306" s="975"/>
      <c r="W306" s="959"/>
      <c r="X306" s="337" t="s">
        <v>13</v>
      </c>
      <c r="Y306" s="19">
        <f>Y304-Y305</f>
        <v>0</v>
      </c>
      <c r="Z306" s="1218"/>
      <c r="AA306" s="975"/>
      <c r="AB306" s="1211"/>
      <c r="AC306" s="53" t="s">
        <v>13</v>
      </c>
      <c r="AD306" s="19">
        <f>AD304-AD305</f>
        <v>0</v>
      </c>
      <c r="AE306" s="1218"/>
      <c r="AF306" s="975"/>
      <c r="AG306" s="959"/>
      <c r="AH306" s="337" t="s">
        <v>13</v>
      </c>
      <c r="AI306" s="19">
        <f>AI304-AI305</f>
        <v>0</v>
      </c>
      <c r="AJ306" s="1218"/>
      <c r="AK306" s="975"/>
      <c r="AL306" s="1211"/>
      <c r="AM306" s="53" t="s">
        <v>13</v>
      </c>
      <c r="AN306" s="19">
        <f>AN304-AN305</f>
        <v>0</v>
      </c>
      <c r="AO306" s="1218"/>
      <c r="AP306" s="975"/>
      <c r="AQ306" s="959"/>
      <c r="AR306" s="337" t="s">
        <v>13</v>
      </c>
      <c r="AS306" s="19">
        <f>AS304-AS305</f>
        <v>0</v>
      </c>
      <c r="AT306" s="1218"/>
      <c r="AU306" s="975"/>
      <c r="AV306" s="1211"/>
      <c r="AW306" s="53" t="s">
        <v>13</v>
      </c>
      <c r="AX306" s="19">
        <f>AX304-AX305</f>
        <v>0</v>
      </c>
      <c r="AY306" s="1218"/>
      <c r="AZ306" s="975"/>
      <c r="BA306" s="959"/>
      <c r="BB306" s="337" t="s">
        <v>13</v>
      </c>
      <c r="BC306" s="19">
        <f>BC304-BC305</f>
        <v>0</v>
      </c>
      <c r="BD306" s="1218"/>
      <c r="BE306" s="975"/>
      <c r="BF306" s="1211"/>
      <c r="BG306" s="53" t="s">
        <v>13</v>
      </c>
      <c r="BH306" s="19">
        <f>BH304-BH305</f>
        <v>0</v>
      </c>
      <c r="BI306" s="1218"/>
      <c r="BJ306" s="975"/>
      <c r="BK306" s="959"/>
      <c r="BL306" s="667"/>
      <c r="BM306" s="88"/>
      <c r="BN306" s="1218"/>
      <c r="BO306" s="968"/>
      <c r="BP306" s="955"/>
      <c r="BQ306" s="87"/>
      <c r="BR306" s="88"/>
      <c r="BS306" s="1218"/>
      <c r="BT306" s="968"/>
      <c r="BU306" s="955"/>
      <c r="BV306" s="87"/>
      <c r="BW306" s="88"/>
      <c r="BX306" s="1218"/>
      <c r="BY306" s="968"/>
      <c r="BZ306" s="955"/>
      <c r="CA306" s="1081"/>
      <c r="CB306" s="1023"/>
      <c r="CC306" s="1239"/>
    </row>
    <row r="307" spans="1:81" s="5" customFormat="1" ht="18" customHeight="1">
      <c r="A307" s="1180"/>
      <c r="B307" s="1278" t="s">
        <v>228</v>
      </c>
      <c r="C307" s="1135"/>
      <c r="D307" s="201" t="str">
        <f>IF(職員設定!$V$43="","",職員設定!$V$43)</f>
        <v>通勤手当</v>
      </c>
      <c r="E307" s="151">
        <f>IF(E277&lt;&gt;"",職員設定!$V$50,"0")</f>
        <v>4200</v>
      </c>
      <c r="F307" s="2"/>
      <c r="G307" s="299" t="s">
        <v>79</v>
      </c>
      <c r="H307" s="29" t="s">
        <v>79</v>
      </c>
      <c r="I307" s="201" t="str">
        <f>IF(職員設定!$V$43="","",職員設定!$V$43)</f>
        <v>通勤手当</v>
      </c>
      <c r="J307" s="151">
        <f>IF(J277&lt;&gt;"",職員設定!$V$50,"0")</f>
        <v>4200</v>
      </c>
      <c r="K307" s="2"/>
      <c r="L307" s="299" t="s">
        <v>79</v>
      </c>
      <c r="M307" s="60" t="s">
        <v>79</v>
      </c>
      <c r="N307" s="631" t="str">
        <f>IF(職員設定!$V$43="","",職員設定!$V$43)</f>
        <v>通勤手当</v>
      </c>
      <c r="O307" s="151">
        <v>3780</v>
      </c>
      <c r="P307" s="2"/>
      <c r="Q307" s="299" t="s">
        <v>79</v>
      </c>
      <c r="R307" s="29" t="s">
        <v>79</v>
      </c>
      <c r="S307" s="201" t="str">
        <f>IF(職員設定!$V$43="","",職員設定!$V$43)</f>
        <v>通勤手当</v>
      </c>
      <c r="T307" s="151">
        <f>IF(T277&lt;&gt;"",職員設定!$V$50,"0")</f>
        <v>4200</v>
      </c>
      <c r="U307" s="2"/>
      <c r="V307" s="299" t="s">
        <v>79</v>
      </c>
      <c r="W307" s="60" t="s">
        <v>79</v>
      </c>
      <c r="X307" s="631" t="str">
        <f>IF(職員設定!$V$43="","",職員設定!$V$43)</f>
        <v>通勤手当</v>
      </c>
      <c r="Y307" s="151">
        <f>IF(Y277&lt;&gt;"",職員設定!$V$50,"0")</f>
        <v>4200</v>
      </c>
      <c r="Z307" s="2"/>
      <c r="AA307" s="299" t="s">
        <v>79</v>
      </c>
      <c r="AB307" s="29" t="s">
        <v>79</v>
      </c>
      <c r="AC307" s="201" t="str">
        <f>IF(職員設定!$V$43="","",職員設定!$V$43)</f>
        <v>通勤手当</v>
      </c>
      <c r="AD307" s="151" t="str">
        <f>IF(AD277&lt;&gt;"",職員設定!$V$50,"0")</f>
        <v>0</v>
      </c>
      <c r="AE307" s="2"/>
      <c r="AF307" s="299" t="s">
        <v>79</v>
      </c>
      <c r="AG307" s="60" t="s">
        <v>79</v>
      </c>
      <c r="AH307" s="631" t="str">
        <f>IF(職員設定!$V$43="","",職員設定!$V$43)</f>
        <v>通勤手当</v>
      </c>
      <c r="AI307" s="151" t="str">
        <f>IF(AI277&lt;&gt;"",職員設定!$V$50,"0")</f>
        <v>0</v>
      </c>
      <c r="AJ307" s="2"/>
      <c r="AK307" s="299" t="s">
        <v>79</v>
      </c>
      <c r="AL307" s="29" t="s">
        <v>79</v>
      </c>
      <c r="AM307" s="201" t="str">
        <f>IF(職員設定!$V$43="","",職員設定!$V$43)</f>
        <v>通勤手当</v>
      </c>
      <c r="AN307" s="151" t="str">
        <f>IF(AN277&lt;&gt;"",職員設定!$V$50,"0")</f>
        <v>0</v>
      </c>
      <c r="AO307" s="2"/>
      <c r="AP307" s="299" t="s">
        <v>79</v>
      </c>
      <c r="AQ307" s="60" t="s">
        <v>79</v>
      </c>
      <c r="AR307" s="631" t="str">
        <f>IF(職員設定!$V$43="","",職員設定!$V$43)</f>
        <v>通勤手当</v>
      </c>
      <c r="AS307" s="151" t="str">
        <f>IF(AS277&lt;&gt;"",職員設定!$V$50,"0")</f>
        <v>0</v>
      </c>
      <c r="AT307" s="2"/>
      <c r="AU307" s="299" t="s">
        <v>79</v>
      </c>
      <c r="AV307" s="29" t="s">
        <v>79</v>
      </c>
      <c r="AW307" s="201" t="str">
        <f>IF(職員設定!$V$43="","",職員設定!$V$43)</f>
        <v>通勤手当</v>
      </c>
      <c r="AX307" s="151" t="str">
        <f>IF(AX277&lt;&gt;"",職員設定!$V$50,"0")</f>
        <v>0</v>
      </c>
      <c r="AY307" s="2"/>
      <c r="AZ307" s="299" t="s">
        <v>79</v>
      </c>
      <c r="BA307" s="60" t="s">
        <v>79</v>
      </c>
      <c r="BB307" s="631" t="str">
        <f>IF(職員設定!$V$43="","",職員設定!$V$43)</f>
        <v>通勤手当</v>
      </c>
      <c r="BC307" s="151" t="str">
        <f>IF(BC277&lt;&gt;"",職員設定!$V$50,"0")</f>
        <v>0</v>
      </c>
      <c r="BD307" s="2"/>
      <c r="BE307" s="299" t="s">
        <v>79</v>
      </c>
      <c r="BF307" s="29" t="s">
        <v>79</v>
      </c>
      <c r="BG307" s="201" t="str">
        <f>IF(職員設定!$V$43="","",職員設定!$V$43)</f>
        <v>通勤手当</v>
      </c>
      <c r="BH307" s="151" t="str">
        <f>IF(BH277&lt;&gt;"",職員設定!$V$50,"0")</f>
        <v>0</v>
      </c>
      <c r="BI307" s="2"/>
      <c r="BJ307" s="299" t="s">
        <v>79</v>
      </c>
      <c r="BK307" s="60" t="s">
        <v>79</v>
      </c>
      <c r="BL307" s="668"/>
      <c r="BM307" s="90"/>
      <c r="BN307" s="2"/>
      <c r="BO307" s="299" t="s">
        <v>79</v>
      </c>
      <c r="BP307" s="299" t="s">
        <v>79</v>
      </c>
      <c r="BQ307" s="89"/>
      <c r="BR307" s="90"/>
      <c r="BS307" s="2"/>
      <c r="BT307" s="299" t="s">
        <v>79</v>
      </c>
      <c r="BU307" s="299" t="s">
        <v>79</v>
      </c>
      <c r="BV307" s="89"/>
      <c r="BW307" s="90"/>
      <c r="BX307" s="2"/>
      <c r="BY307" s="299" t="s">
        <v>79</v>
      </c>
      <c r="BZ307" s="299" t="s">
        <v>79</v>
      </c>
      <c r="CA307" s="482" t="s">
        <v>116</v>
      </c>
      <c r="CB307" s="300" t="s">
        <v>116</v>
      </c>
      <c r="CC307" s="371" t="s">
        <v>121</v>
      </c>
    </row>
    <row r="308" spans="1:81" s="5" customFormat="1" ht="18" customHeight="1">
      <c r="A308" s="1180"/>
      <c r="B308" s="1134"/>
      <c r="C308" s="1135"/>
      <c r="D308" s="200" t="str">
        <f>IF(職員設定!$W$43="","",職員設定!$W$43)</f>
        <v>課税通勤手当</v>
      </c>
      <c r="E308" s="151">
        <v>210</v>
      </c>
      <c r="F308" s="2"/>
      <c r="G308" s="999">
        <f>SUM(G277:G306)</f>
        <v>39046</v>
      </c>
      <c r="H308" s="1305">
        <f>SUM(H277:H306)</f>
        <v>5094</v>
      </c>
      <c r="I308" s="200" t="str">
        <f>IF(職員設定!$W$43="","",職員設定!$W$43)</f>
        <v>課税通勤手当</v>
      </c>
      <c r="J308" s="151">
        <f>IF(J277&lt;&gt;"",職員設定!$W$50,"0")</f>
        <v>0</v>
      </c>
      <c r="K308" s="2"/>
      <c r="L308" s="999">
        <f>SUM(L277:L306)</f>
        <v>43355</v>
      </c>
      <c r="M308" s="1102">
        <f>SUM(M277:M306)</f>
        <v>5655</v>
      </c>
      <c r="N308" s="632" t="str">
        <f>IF(職員設定!$W$43="","",職員設定!$W$43)</f>
        <v>課税通勤手当</v>
      </c>
      <c r="O308" s="151">
        <f>IF(O277&lt;&gt;"",職員設定!$W$50,"0")</f>
        <v>0</v>
      </c>
      <c r="P308" s="2"/>
      <c r="Q308" s="999">
        <f>SUM(Q277:Q306)</f>
        <v>41771</v>
      </c>
      <c r="R308" s="1213">
        <f>SUM(R277:R306)</f>
        <v>4444</v>
      </c>
      <c r="S308" s="200" t="str">
        <f>IF(職員設定!$W$43="","",職員設定!$W$43)</f>
        <v>課税通勤手当</v>
      </c>
      <c r="T308" s="151">
        <v>210</v>
      </c>
      <c r="U308" s="2"/>
      <c r="V308" s="999">
        <f>SUM(V277:V306)</f>
        <v>40797</v>
      </c>
      <c r="W308" s="992">
        <f>SUM(W277:W306)</f>
        <v>4340</v>
      </c>
      <c r="X308" s="632" t="str">
        <f>IF(職員設定!$W$43="","",職員設定!$W$43)</f>
        <v>課税通勤手当</v>
      </c>
      <c r="Y308" s="151">
        <v>840</v>
      </c>
      <c r="Z308" s="2"/>
      <c r="AA308" s="999">
        <f>SUM(AA277:AA306)</f>
        <v>50483</v>
      </c>
      <c r="AB308" s="1213">
        <f>SUM(AB277:AB306)</f>
        <v>5372</v>
      </c>
      <c r="AC308" s="200" t="str">
        <f>IF(職員設定!$W$43="","",職員設定!$W$43)</f>
        <v>課税通勤手当</v>
      </c>
      <c r="AD308" s="151" t="str">
        <f>IF(AD277&lt;&gt;"",職員設定!$W$50,"0")</f>
        <v>0</v>
      </c>
      <c r="AE308" s="2"/>
      <c r="AF308" s="999">
        <f>SUM(AF277:AF306)</f>
        <v>0</v>
      </c>
      <c r="AG308" s="992">
        <f>SUM(AG277:AG306)</f>
        <v>0</v>
      </c>
      <c r="AH308" s="632" t="str">
        <f>IF(職員設定!$W$43="","",職員設定!$W$43)</f>
        <v>課税通勤手当</v>
      </c>
      <c r="AI308" s="151" t="str">
        <f>IF(AI277&lt;&gt;"",職員設定!$W$50,"0")</f>
        <v>0</v>
      </c>
      <c r="AJ308" s="2"/>
      <c r="AK308" s="999">
        <f>SUM(AK277:AK306)</f>
        <v>0</v>
      </c>
      <c r="AL308" s="1213">
        <f>SUM(AL277:AL306)</f>
        <v>0</v>
      </c>
      <c r="AM308" s="200" t="str">
        <f>IF(職員設定!$W$43="","",職員設定!$W$43)</f>
        <v>課税通勤手当</v>
      </c>
      <c r="AN308" s="151" t="str">
        <f>IF(AN277&lt;&gt;"",職員設定!$W$50,"0")</f>
        <v>0</v>
      </c>
      <c r="AO308" s="2"/>
      <c r="AP308" s="999">
        <f>SUM(AP277:AP306)</f>
        <v>0</v>
      </c>
      <c r="AQ308" s="992">
        <f>SUM(AQ277:AQ306)</f>
        <v>0</v>
      </c>
      <c r="AR308" s="632" t="str">
        <f>IF(職員設定!$W$43="","",職員設定!$W$43)</f>
        <v>課税通勤手当</v>
      </c>
      <c r="AS308" s="151" t="str">
        <f>IF(AS277&lt;&gt;"",職員設定!$W$50,"0")</f>
        <v>0</v>
      </c>
      <c r="AT308" s="2"/>
      <c r="AU308" s="999">
        <f>SUM(AU277:AU306)</f>
        <v>0</v>
      </c>
      <c r="AV308" s="1213">
        <f>SUM(AV277:AV306)</f>
        <v>0</v>
      </c>
      <c r="AW308" s="200" t="str">
        <f>IF(職員設定!$W$43="","",職員設定!$W$43)</f>
        <v>課税通勤手当</v>
      </c>
      <c r="AX308" s="151" t="str">
        <f>IF(AX277&lt;&gt;"",職員設定!$W$50,"0")</f>
        <v>0</v>
      </c>
      <c r="AY308" s="2"/>
      <c r="AZ308" s="999">
        <f>SUM(AZ277:AZ306)</f>
        <v>0</v>
      </c>
      <c r="BA308" s="992">
        <f>SUM(BA277:BA306)</f>
        <v>0</v>
      </c>
      <c r="BB308" s="632" t="str">
        <f>IF(職員設定!$W$43="","",職員設定!$W$43)</f>
        <v>課税通勤手当</v>
      </c>
      <c r="BC308" s="151" t="str">
        <f>IF(BC277&lt;&gt;"",職員設定!$W$50,"0")</f>
        <v>0</v>
      </c>
      <c r="BD308" s="2"/>
      <c r="BE308" s="999">
        <f>SUM(BE277:BE306)</f>
        <v>0</v>
      </c>
      <c r="BF308" s="1213">
        <f>SUM(BF277:BF306)</f>
        <v>0</v>
      </c>
      <c r="BG308" s="200" t="str">
        <f>IF(職員設定!$W$43="","",職員設定!$W$43)</f>
        <v>課税通勤手当</v>
      </c>
      <c r="BH308" s="151" t="str">
        <f>IF(BH277&lt;&gt;"",職員設定!$W$50,"0")</f>
        <v>0</v>
      </c>
      <c r="BI308" s="2"/>
      <c r="BJ308" s="999">
        <f>SUM(BJ277:BJ306)</f>
        <v>0</v>
      </c>
      <c r="BK308" s="992">
        <f>SUM(BK277:BK306)</f>
        <v>0</v>
      </c>
      <c r="BL308" s="669"/>
      <c r="BM308" s="92"/>
      <c r="BN308" s="2"/>
      <c r="BO308" s="999">
        <f>SUM(BO277:BO306)</f>
        <v>0</v>
      </c>
      <c r="BP308" s="1255">
        <f>SUM(BP277:BP306)</f>
        <v>0</v>
      </c>
      <c r="BQ308" s="91"/>
      <c r="BR308" s="92"/>
      <c r="BS308" s="2"/>
      <c r="BT308" s="999">
        <f>SUM(BT277:BT306)</f>
        <v>0</v>
      </c>
      <c r="BU308" s="1255">
        <f>SUM(BU277:BU306)</f>
        <v>0</v>
      </c>
      <c r="BV308" s="91"/>
      <c r="BW308" s="92"/>
      <c r="BX308" s="2"/>
      <c r="BY308" s="999">
        <f>SUM(BY277:BY306)</f>
        <v>0</v>
      </c>
      <c r="BZ308" s="1255">
        <f>SUM(BZ277:BZ306)</f>
        <v>0</v>
      </c>
      <c r="CA308" s="1089">
        <f>SUM(CA277:CA302)-CA303</f>
        <v>229608</v>
      </c>
      <c r="CB308" s="1088">
        <f t="shared" ref="CB308" si="50">SUM(CB277:CB306)</f>
        <v>10749</v>
      </c>
      <c r="CC308" s="1230" t="str">
        <f>IF(BZ308+BU308+BP308+BK308+BF308+BA308+AV308+AQ308+AL308+AG308+AB308+W308+R308+CB319+CC319-CC320-CB320=0,"〇",BZ308+BU308+BP308+BK308+BF308+BA308+AV308+AQ308+AL308+AG308+AB308+W308+R308+CB319+CC319-CC320-CB320)</f>
        <v>〇</v>
      </c>
    </row>
    <row r="309" spans="1:81" s="5" customFormat="1" ht="18" customHeight="1">
      <c r="A309" s="1180"/>
      <c r="B309" s="1134"/>
      <c r="C309" s="1135"/>
      <c r="D309" s="62" t="str">
        <f>IF(職員設定!$X$43="","",職員設定!$X$43)</f>
        <v>その他</v>
      </c>
      <c r="E309" s="152">
        <v>826</v>
      </c>
      <c r="F309" s="2"/>
      <c r="G309" s="974"/>
      <c r="H309" s="1271"/>
      <c r="I309" s="62" t="str">
        <f>IF(職員設定!$X$43="","",職員設定!$X$43)</f>
        <v>その他</v>
      </c>
      <c r="J309" s="152">
        <f>IF(J277&lt;&gt;"",職員設定!$X$50,"0")</f>
        <v>0</v>
      </c>
      <c r="K309" s="2"/>
      <c r="L309" s="974"/>
      <c r="M309" s="1096"/>
      <c r="N309" s="633" t="str">
        <f>IF(職員設定!$X$43="","",職員設定!$X$43)</f>
        <v>その他</v>
      </c>
      <c r="O309" s="152">
        <f>IF(O277&lt;&gt;"",職員設定!$X$50,"0")</f>
        <v>0</v>
      </c>
      <c r="P309" s="2"/>
      <c r="Q309" s="974"/>
      <c r="R309" s="1204"/>
      <c r="S309" s="62" t="str">
        <f>IF(職員設定!$X$43="","",職員設定!$X$43)</f>
        <v>その他</v>
      </c>
      <c r="T309" s="152">
        <f>IF(T277&lt;&gt;"",職員設定!$X$50,"0")</f>
        <v>0</v>
      </c>
      <c r="U309" s="2"/>
      <c r="V309" s="974"/>
      <c r="W309" s="971"/>
      <c r="X309" s="633" t="str">
        <f>IF(職員設定!$X$43="","",職員設定!$X$43)</f>
        <v>その他</v>
      </c>
      <c r="Y309" s="152">
        <f>IF(Y277&lt;&gt;"",職員設定!$X$50,"0")</f>
        <v>0</v>
      </c>
      <c r="Z309" s="2"/>
      <c r="AA309" s="974"/>
      <c r="AB309" s="1204"/>
      <c r="AC309" s="62" t="str">
        <f>IF(職員設定!$X$43="","",職員設定!$X$43)</f>
        <v>その他</v>
      </c>
      <c r="AD309" s="152" t="str">
        <f>IF(AD277&lt;&gt;"",職員設定!$X$50,"0")</f>
        <v>0</v>
      </c>
      <c r="AE309" s="2"/>
      <c r="AF309" s="974"/>
      <c r="AG309" s="971"/>
      <c r="AH309" s="633" t="str">
        <f>IF(職員設定!$X$43="","",職員設定!$X$43)</f>
        <v>その他</v>
      </c>
      <c r="AI309" s="152" t="str">
        <f>IF(AI277&lt;&gt;"",職員設定!$X$50,"0")</f>
        <v>0</v>
      </c>
      <c r="AJ309" s="2"/>
      <c r="AK309" s="974"/>
      <c r="AL309" s="1204"/>
      <c r="AM309" s="62" t="str">
        <f>IF(職員設定!$X$43="","",職員設定!$X$43)</f>
        <v>その他</v>
      </c>
      <c r="AN309" s="152" t="str">
        <f>IF(AN277&lt;&gt;"",職員設定!$X$50,"0")</f>
        <v>0</v>
      </c>
      <c r="AO309" s="2"/>
      <c r="AP309" s="974"/>
      <c r="AQ309" s="971"/>
      <c r="AR309" s="633" t="str">
        <f>IF(職員設定!$X$43="","",職員設定!$X$43)</f>
        <v>その他</v>
      </c>
      <c r="AS309" s="152" t="str">
        <f>IF(AS277&lt;&gt;"",職員設定!$X$50,"0")</f>
        <v>0</v>
      </c>
      <c r="AT309" s="2"/>
      <c r="AU309" s="974"/>
      <c r="AV309" s="1204"/>
      <c r="AW309" s="62" t="str">
        <f>IF(職員設定!$X$43="","",職員設定!$X$43)</f>
        <v>その他</v>
      </c>
      <c r="AX309" s="152" t="str">
        <f>IF(AX277&lt;&gt;"",職員設定!$X$50,"0")</f>
        <v>0</v>
      </c>
      <c r="AY309" s="2"/>
      <c r="AZ309" s="974"/>
      <c r="BA309" s="971"/>
      <c r="BB309" s="633" t="str">
        <f>IF(職員設定!$X$43="","",職員設定!$X$43)</f>
        <v>その他</v>
      </c>
      <c r="BC309" s="152" t="str">
        <f>IF(BC277&lt;&gt;"",職員設定!$X$50,"0")</f>
        <v>0</v>
      </c>
      <c r="BD309" s="2"/>
      <c r="BE309" s="974"/>
      <c r="BF309" s="1204"/>
      <c r="BG309" s="62" t="str">
        <f>IF(職員設定!$X$43="","",職員設定!$X$43)</f>
        <v>その他</v>
      </c>
      <c r="BH309" s="152" t="str">
        <f>IF(BH277&lt;&gt;"",職員設定!$X$50,"0")</f>
        <v>0</v>
      </c>
      <c r="BI309" s="2"/>
      <c r="BJ309" s="974"/>
      <c r="BK309" s="971"/>
      <c r="BL309" s="670"/>
      <c r="BM309" s="26"/>
      <c r="BN309" s="2"/>
      <c r="BO309" s="974"/>
      <c r="BP309" s="1256"/>
      <c r="BQ309" s="93"/>
      <c r="BR309" s="26"/>
      <c r="BS309" s="2"/>
      <c r="BT309" s="974"/>
      <c r="BU309" s="1256"/>
      <c r="BV309" s="93"/>
      <c r="BW309" s="26"/>
      <c r="BX309" s="2"/>
      <c r="BY309" s="974"/>
      <c r="BZ309" s="1256"/>
      <c r="CA309" s="1004"/>
      <c r="CB309" s="1020"/>
      <c r="CC309" s="1231"/>
    </row>
    <row r="310" spans="1:81" s="5" customFormat="1" ht="18" customHeight="1" thickBot="1">
      <c r="A310" s="1180"/>
      <c r="B310" s="1136"/>
      <c r="C310" s="1137"/>
      <c r="D310" s="63" t="str">
        <f>IF(職員設定!$Y$43="","",職員設定!$Y$43)</f>
        <v/>
      </c>
      <c r="E310" s="178">
        <f>IF(E277&lt;&gt;"",職員設定!$Y$50,"0")</f>
        <v>0</v>
      </c>
      <c r="F310" s="2"/>
      <c r="G310" s="975"/>
      <c r="H310" s="1306"/>
      <c r="I310" s="63" t="str">
        <f>IF(職員設定!$Y$43="","",職員設定!$Y$43)</f>
        <v/>
      </c>
      <c r="J310" s="178">
        <f>IF(J277&lt;&gt;"",職員設定!$Y$50,"0")</f>
        <v>0</v>
      </c>
      <c r="K310" s="2"/>
      <c r="L310" s="975"/>
      <c r="M310" s="1097"/>
      <c r="N310" s="634" t="str">
        <f>IF(職員設定!$Y$43="","",職員設定!$Y$43)</f>
        <v/>
      </c>
      <c r="O310" s="178">
        <f>IF(O277&lt;&gt;"",職員設定!$Y$50,"0")</f>
        <v>0</v>
      </c>
      <c r="P310" s="2"/>
      <c r="Q310" s="975"/>
      <c r="R310" s="1205"/>
      <c r="S310" s="63" t="str">
        <f>IF(職員設定!$Y$43="","",職員設定!$Y$43)</f>
        <v/>
      </c>
      <c r="T310" s="178">
        <f>IF(T277&lt;&gt;"",職員設定!$Y$50,"0")</f>
        <v>0</v>
      </c>
      <c r="U310" s="2"/>
      <c r="V310" s="975"/>
      <c r="W310" s="972"/>
      <c r="X310" s="634" t="str">
        <f>IF(職員設定!$Y$43="","",職員設定!$Y$43)</f>
        <v/>
      </c>
      <c r="Y310" s="178">
        <f>IF(Y277&lt;&gt;"",職員設定!$Y$50,"0")</f>
        <v>0</v>
      </c>
      <c r="Z310" s="2"/>
      <c r="AA310" s="975"/>
      <c r="AB310" s="1205"/>
      <c r="AC310" s="63" t="str">
        <f>IF(職員設定!$Y$43="","",職員設定!$Y$43)</f>
        <v/>
      </c>
      <c r="AD310" s="178" t="str">
        <f>IF(AD277&lt;&gt;"",職員設定!$Y$50,"0")</f>
        <v>0</v>
      </c>
      <c r="AE310" s="2"/>
      <c r="AF310" s="975"/>
      <c r="AG310" s="972"/>
      <c r="AH310" s="634" t="str">
        <f>IF(職員設定!$Y$43="","",職員設定!$Y$43)</f>
        <v/>
      </c>
      <c r="AI310" s="178" t="str">
        <f>IF(AI277&lt;&gt;"",職員設定!$Y$50,"0")</f>
        <v>0</v>
      </c>
      <c r="AJ310" s="2"/>
      <c r="AK310" s="975"/>
      <c r="AL310" s="1205"/>
      <c r="AM310" s="63" t="str">
        <f>IF(職員設定!$Y$43="","",職員設定!$Y$43)</f>
        <v/>
      </c>
      <c r="AN310" s="178" t="str">
        <f>IF(AN277&lt;&gt;"",職員設定!$Y$50,"0")</f>
        <v>0</v>
      </c>
      <c r="AO310" s="2"/>
      <c r="AP310" s="975"/>
      <c r="AQ310" s="972"/>
      <c r="AR310" s="634" t="str">
        <f>IF(職員設定!$Y$43="","",職員設定!$Y$43)</f>
        <v/>
      </c>
      <c r="AS310" s="178" t="str">
        <f>IF(AS277&lt;&gt;"",職員設定!$Y$50,"0")</f>
        <v>0</v>
      </c>
      <c r="AT310" s="2"/>
      <c r="AU310" s="975"/>
      <c r="AV310" s="1205"/>
      <c r="AW310" s="63" t="str">
        <f>IF(職員設定!$Y$43="","",職員設定!$Y$43)</f>
        <v/>
      </c>
      <c r="AX310" s="178" t="str">
        <f>IF(AX277&lt;&gt;"",職員設定!$Y$50,"0")</f>
        <v>0</v>
      </c>
      <c r="AY310" s="2"/>
      <c r="AZ310" s="975"/>
      <c r="BA310" s="972"/>
      <c r="BB310" s="634" t="str">
        <f>IF(職員設定!$Y$43="","",職員設定!$Y$43)</f>
        <v/>
      </c>
      <c r="BC310" s="178" t="str">
        <f>IF(BC277&lt;&gt;"",職員設定!$Y$50,"0")</f>
        <v>0</v>
      </c>
      <c r="BD310" s="2"/>
      <c r="BE310" s="975"/>
      <c r="BF310" s="1205"/>
      <c r="BG310" s="63" t="str">
        <f>IF(職員設定!$Y$43="","",職員設定!$Y$43)</f>
        <v/>
      </c>
      <c r="BH310" s="178" t="str">
        <f>IF(BH277&lt;&gt;"",職員設定!$Y$50,"0")</f>
        <v>0</v>
      </c>
      <c r="BI310" s="2"/>
      <c r="BJ310" s="975"/>
      <c r="BK310" s="972"/>
      <c r="BL310" s="671"/>
      <c r="BM310" s="84"/>
      <c r="BN310" s="2"/>
      <c r="BO310" s="975"/>
      <c r="BP310" s="1257"/>
      <c r="BQ310" s="94"/>
      <c r="BR310" s="84"/>
      <c r="BS310" s="2"/>
      <c r="BT310" s="975"/>
      <c r="BU310" s="1257"/>
      <c r="BV310" s="94"/>
      <c r="BW310" s="84"/>
      <c r="BX310" s="2"/>
      <c r="BY310" s="975"/>
      <c r="BZ310" s="1257"/>
      <c r="CA310" s="1005"/>
      <c r="CB310" s="1021"/>
      <c r="CC310" s="1232"/>
    </row>
    <row r="311" spans="1:81" ht="18" customHeight="1">
      <c r="A311" s="1180"/>
      <c r="B311" s="1276"/>
      <c r="C311" s="1277"/>
      <c r="D311" s="64" t="s">
        <v>15</v>
      </c>
      <c r="E311" s="8">
        <f>E310+E309+E308+E307+E305+E301+E297+E293+E289+E286+E283+E279</f>
        <v>186891</v>
      </c>
      <c r="F311" s="963" t="str">
        <f>IF(E312=F312,"〇","×")</f>
        <v>〇</v>
      </c>
      <c r="G311" s="964"/>
      <c r="H311" s="1098"/>
      <c r="I311" s="64" t="s">
        <v>15</v>
      </c>
      <c r="J311" s="516">
        <f>J310+J309+J308+J307+J305+J301+J297+J293+J289+J286+J283+J279</f>
        <v>205895</v>
      </c>
      <c r="K311" s="963" t="str">
        <f>IF(J312=K312,"〇","×")</f>
        <v>〇</v>
      </c>
      <c r="L311" s="964"/>
      <c r="M311" s="965"/>
      <c r="N311" s="635" t="s">
        <v>15</v>
      </c>
      <c r="O311" s="8">
        <f>O310+O309+O308+O307+O305+O301+O297+O293+O289+O286+O283+O279</f>
        <v>193973</v>
      </c>
      <c r="P311" s="963" t="str">
        <f>IF(O312=P312,"〇","×")</f>
        <v>〇</v>
      </c>
      <c r="Q311" s="964"/>
      <c r="R311" s="1098"/>
      <c r="S311" s="64" t="s">
        <v>15</v>
      </c>
      <c r="T311" s="8">
        <f>T310+T309+T308+T307+T305+T301+T297+T293+T289+T286+T283+T279</f>
        <v>190167</v>
      </c>
      <c r="U311" s="963" t="str">
        <f>IF(T312=U312,"〇","×")</f>
        <v>〇</v>
      </c>
      <c r="V311" s="964"/>
      <c r="W311" s="965"/>
      <c r="X311" s="635" t="s">
        <v>15</v>
      </c>
      <c r="Y311" s="516">
        <f>Y310+Y309+Y308+Y307+Y305+Y301+Y297+Y293+Y289+Y286+Y283+Y279</f>
        <v>234969</v>
      </c>
      <c r="Z311" s="963" t="str">
        <f>IF(Y312=Z312,"〇","×")</f>
        <v>〇</v>
      </c>
      <c r="AA311" s="964"/>
      <c r="AB311" s="1098"/>
      <c r="AC311" s="64" t="s">
        <v>15</v>
      </c>
      <c r="AD311" s="516">
        <f>AD310+AD309+AD308+AD307+AD305+AD301+AD297+AD293+AD289+AD286+AD283+AD279</f>
        <v>0</v>
      </c>
      <c r="AE311" s="963" t="str">
        <f>IF(AD312=AE312,"〇","×")</f>
        <v>〇</v>
      </c>
      <c r="AF311" s="964"/>
      <c r="AG311" s="965"/>
      <c r="AH311" s="635" t="s">
        <v>15</v>
      </c>
      <c r="AI311" s="516">
        <f>AI310+AI309+AI308+AI307+AI305+AI301+AI297+AI293+AI289+AI286+AI283+AI279</f>
        <v>0</v>
      </c>
      <c r="AJ311" s="963" t="str">
        <f>IF(AI312=AJ312,"〇","×")</f>
        <v>〇</v>
      </c>
      <c r="AK311" s="964"/>
      <c r="AL311" s="1098"/>
      <c r="AM311" s="64" t="s">
        <v>15</v>
      </c>
      <c r="AN311" s="516">
        <f>AN310+AN309+AN308+AN307+AN305+AN301+AN297+AN293+AN289+AN286+AN283+AN279</f>
        <v>0</v>
      </c>
      <c r="AO311" s="963" t="str">
        <f>IF(AN312=AO312,"〇","×")</f>
        <v>〇</v>
      </c>
      <c r="AP311" s="964"/>
      <c r="AQ311" s="965"/>
      <c r="AR311" s="635" t="s">
        <v>15</v>
      </c>
      <c r="AS311" s="516">
        <f>AS310+AS309+AS308+AS307+AS305+AS301+AS297+AS293+AS289+AS286+AS283+AS279</f>
        <v>0</v>
      </c>
      <c r="AT311" s="963" t="str">
        <f>IF(AS312=AT312,"〇","×")</f>
        <v>〇</v>
      </c>
      <c r="AU311" s="964"/>
      <c r="AV311" s="1098"/>
      <c r="AW311" s="64" t="s">
        <v>15</v>
      </c>
      <c r="AX311" s="516">
        <f>AX310+AX309+AX308+AX307+AX305+AX301+AX297+AX293+AX289+AX286+AX283+AX279</f>
        <v>0</v>
      </c>
      <c r="AY311" s="963" t="str">
        <f>IF(AX312=AY312,"〇","×")</f>
        <v>〇</v>
      </c>
      <c r="AZ311" s="964"/>
      <c r="BA311" s="965"/>
      <c r="BB311" s="635" t="s">
        <v>15</v>
      </c>
      <c r="BC311" s="516">
        <f>BC310+BC309+BC308+BC307+BC305+BC301+BC297+BC293+BC289+BC286+BC283+BC279</f>
        <v>0</v>
      </c>
      <c r="BD311" s="963" t="str">
        <f>IF(BC312=BD312,"〇","×")</f>
        <v>〇</v>
      </c>
      <c r="BE311" s="964"/>
      <c r="BF311" s="1098"/>
      <c r="BG311" s="64" t="s">
        <v>15</v>
      </c>
      <c r="BH311" s="516">
        <f>BH310+BH309+BH308+BH307+BH305+BH301+BH297+BH293+BH289+BH286+BH283+BH279</f>
        <v>0</v>
      </c>
      <c r="BI311" s="963" t="str">
        <f>IF(BH312=BI312,"〇","×")</f>
        <v>〇</v>
      </c>
      <c r="BJ311" s="964"/>
      <c r="BK311" s="965"/>
      <c r="BL311" s="635" t="s">
        <v>15</v>
      </c>
      <c r="BM311" s="8">
        <f>BM293</f>
        <v>0</v>
      </c>
      <c r="BN311" s="963" t="str">
        <f>IF(BM312=BN312,"〇","×")</f>
        <v>〇</v>
      </c>
      <c r="BO311" s="964"/>
      <c r="BP311" s="965"/>
      <c r="BQ311" s="64" t="s">
        <v>15</v>
      </c>
      <c r="BR311" s="8">
        <f>BR293</f>
        <v>0</v>
      </c>
      <c r="BS311" s="963" t="str">
        <f>IF(BR312=BS312,"〇","×")</f>
        <v>〇</v>
      </c>
      <c r="BT311" s="964"/>
      <c r="BU311" s="965"/>
      <c r="BV311" s="64" t="s">
        <v>15</v>
      </c>
      <c r="BW311" s="8">
        <f>BW293</f>
        <v>0</v>
      </c>
      <c r="BX311" s="963" t="str">
        <f>IF(BW312=BX312,"〇","×")</f>
        <v>〇</v>
      </c>
      <c r="BY311" s="964"/>
      <c r="BZ311" s="965"/>
      <c r="CA311" s="575">
        <f>BW311+BR311+BM311+BH311+BC311+AX311+AS311+AN311+AI311+AD311+Y311+T311+O311+J311+E311</f>
        <v>1011895</v>
      </c>
      <c r="CB311" s="369"/>
      <c r="CC311" s="422"/>
    </row>
    <row r="312" spans="1:81" ht="18" customHeight="1" thickBot="1">
      <c r="A312" s="1180"/>
      <c r="B312" s="1292"/>
      <c r="C312" s="1037"/>
      <c r="D312" s="65" t="s">
        <v>100</v>
      </c>
      <c r="E312" s="27">
        <f>E278+E282+E285+E288+E292+E296+E300+E304+E307+E308+E309+E310</f>
        <v>231031</v>
      </c>
      <c r="F312" s="981">
        <f>E311+(G308)/F277+H308</f>
        <v>231031</v>
      </c>
      <c r="G312" s="982"/>
      <c r="H312" s="365"/>
      <c r="I312" s="65" t="s">
        <v>100</v>
      </c>
      <c r="J312" s="27">
        <f>J278+J282+J285+J288+J292+J296+J300+J304+J307+J308+J309+J310</f>
        <v>254905</v>
      </c>
      <c r="K312" s="981">
        <f>J311+(L308)/K277+M308</f>
        <v>254905</v>
      </c>
      <c r="L312" s="982"/>
      <c r="M312" s="359"/>
      <c r="N312" s="636" t="s">
        <v>100</v>
      </c>
      <c r="O312" s="27">
        <f>O278+O282+O285+O288+O292+O296+O300+O304+O307+O308+O309+O310</f>
        <v>240188</v>
      </c>
      <c r="P312" s="981">
        <f>O311+(Q308)/P277+R308/P277</f>
        <v>240188</v>
      </c>
      <c r="Q312" s="982"/>
      <c r="R312" s="365"/>
      <c r="S312" s="65" t="s">
        <v>100</v>
      </c>
      <c r="T312" s="27">
        <f>T278+T282+T285+T288+T292+T296+T300+T304+T307+T308+T309+T310</f>
        <v>235304</v>
      </c>
      <c r="U312" s="981">
        <f>T311+(V308)/U277+W308/U277</f>
        <v>235304</v>
      </c>
      <c r="V312" s="982"/>
      <c r="W312" s="359"/>
      <c r="X312" s="636" t="s">
        <v>100</v>
      </c>
      <c r="Y312" s="27">
        <f>Y278+Y282+Y285+Y288+Y292+Y296+Y300+Y304+Y307+Y308+Y309+Y310</f>
        <v>290824</v>
      </c>
      <c r="Z312" s="981">
        <f>Y311+(AA308)/Z277+AB308/Z277</f>
        <v>290824</v>
      </c>
      <c r="AA312" s="982"/>
      <c r="AB312" s="365"/>
      <c r="AC312" s="65" t="s">
        <v>100</v>
      </c>
      <c r="AD312" s="27">
        <f>AD278+AD282+AD285+AD288+AD292+AD296+AD300+AD304+AD307+AD308+AD309+AD310</f>
        <v>0</v>
      </c>
      <c r="AE312" s="981">
        <f>AD311+(AF308)/AE277+AG308/AE277</f>
        <v>0</v>
      </c>
      <c r="AF312" s="982"/>
      <c r="AG312" s="359"/>
      <c r="AH312" s="636" t="s">
        <v>100</v>
      </c>
      <c r="AI312" s="27">
        <f>AI278+AI282+AI285+AI288+AI292+AI296+AI300+AI304+AI307+AI308+AI309+AI310</f>
        <v>0</v>
      </c>
      <c r="AJ312" s="981">
        <f>AI311+(AK308)/AJ277+AL308/AJ277</f>
        <v>0</v>
      </c>
      <c r="AK312" s="982"/>
      <c r="AL312" s="365"/>
      <c r="AM312" s="65" t="s">
        <v>100</v>
      </c>
      <c r="AN312" s="27">
        <f>AN278+AN282+AN285+AN288+AN292+AN296+AN300+AN304+AN307+AN308+AN309+AN310</f>
        <v>0</v>
      </c>
      <c r="AO312" s="981">
        <f>AN311+(AP308)/AO277+AQ308/AO277</f>
        <v>0</v>
      </c>
      <c r="AP312" s="982"/>
      <c r="AQ312" s="359"/>
      <c r="AR312" s="636" t="s">
        <v>100</v>
      </c>
      <c r="AS312" s="27">
        <f>AS278+AS282+AS285+AS288+AS292+AS296+AS300+AS304+AS307+AS308+AS309+AS310</f>
        <v>0</v>
      </c>
      <c r="AT312" s="981">
        <f>AS311+(AU308)/AT277+AV308/AT277</f>
        <v>0</v>
      </c>
      <c r="AU312" s="982"/>
      <c r="AV312" s="365"/>
      <c r="AW312" s="65" t="s">
        <v>100</v>
      </c>
      <c r="AX312" s="27">
        <f>AX278+AX282+AX285+AX288+AX292+AX296+AX300+AX304+AX307+AX308+AX309+AX310</f>
        <v>0</v>
      </c>
      <c r="AY312" s="981">
        <f>AX311+(AZ308)/AY277+BA308/AY277</f>
        <v>0</v>
      </c>
      <c r="AZ312" s="982"/>
      <c r="BA312" s="359"/>
      <c r="BB312" s="636" t="s">
        <v>100</v>
      </c>
      <c r="BC312" s="27">
        <f>BC278+BC282+BC285+BC288+BC292+BC296+BC300+BC304+BC307+BC308+BC309+BC310</f>
        <v>0</v>
      </c>
      <c r="BD312" s="981">
        <f>BC311+(BE308)/BD277+BF308/BD277</f>
        <v>0</v>
      </c>
      <c r="BE312" s="982"/>
      <c r="BF312" s="365"/>
      <c r="BG312" s="65" t="s">
        <v>100</v>
      </c>
      <c r="BH312" s="27">
        <f>BH278+BH282+BH285+BH288+BH292+BH296+BH300+BH304+BH307+BH308+BH309+BH310</f>
        <v>0</v>
      </c>
      <c r="BI312" s="981">
        <f>BH311+(BJ308)/BI277+BK308/BI277</f>
        <v>0</v>
      </c>
      <c r="BJ312" s="982"/>
      <c r="BK312" s="359"/>
      <c r="BL312" s="636" t="s">
        <v>100</v>
      </c>
      <c r="BM312" s="27">
        <f>BM292</f>
        <v>0</v>
      </c>
      <c r="BN312" s="981">
        <f>BM311+(BO308)/BN277+BP308/BN277</f>
        <v>0</v>
      </c>
      <c r="BO312" s="982"/>
      <c r="BP312" s="359"/>
      <c r="BQ312" s="65" t="s">
        <v>100</v>
      </c>
      <c r="BR312" s="27">
        <f>BR292</f>
        <v>0</v>
      </c>
      <c r="BS312" s="981">
        <f>BR311+(BT308)/BS277+BU308/BS277</f>
        <v>0</v>
      </c>
      <c r="BT312" s="982"/>
      <c r="BU312" s="359"/>
      <c r="BV312" s="65" t="s">
        <v>100</v>
      </c>
      <c r="BW312" s="27">
        <f>BW292</f>
        <v>0</v>
      </c>
      <c r="BX312" s="981">
        <f>BW311+(BY308)/BX277+BZ308/BX277</f>
        <v>0</v>
      </c>
      <c r="BY312" s="982"/>
      <c r="BZ312" s="359"/>
      <c r="CA312" s="552">
        <f>BW312+BR312+BM312+BH312+BC312+AX312+AS312+AN312+AI312+AD312+Y312+T312+O312+J312+E312</f>
        <v>1252252</v>
      </c>
      <c r="CB312" s="370"/>
      <c r="CC312" s="422"/>
    </row>
    <row r="313" spans="1:81" ht="18" customHeight="1" thickTop="1">
      <c r="A313" s="1180"/>
      <c r="B313" s="1128" t="s">
        <v>227</v>
      </c>
      <c r="C313" s="1129"/>
      <c r="D313" s="66" t="s">
        <v>17</v>
      </c>
      <c r="E313" s="74">
        <f>IF(E277="","",職員設定!M50)</f>
        <v>170000</v>
      </c>
      <c r="F313" s="114"/>
      <c r="G313" s="291"/>
      <c r="H313" s="618"/>
      <c r="I313" s="66" t="s">
        <v>17</v>
      </c>
      <c r="J313" s="74">
        <f>IF(J277="","",職員設定!$M$50)</f>
        <v>170000</v>
      </c>
      <c r="K313" s="114"/>
      <c r="L313" s="291"/>
      <c r="M313" s="368"/>
      <c r="N313" s="637" t="s">
        <v>17</v>
      </c>
      <c r="O313" s="74">
        <f>IF(O277="","",職員設定!$M$50)</f>
        <v>170000</v>
      </c>
      <c r="P313" s="950" t="s">
        <v>222</v>
      </c>
      <c r="Q313" s="951"/>
      <c r="R313" s="951"/>
      <c r="S313" s="66" t="s">
        <v>17</v>
      </c>
      <c r="T313" s="74">
        <f>IF(T277="","",職員設定!$M$50)</f>
        <v>170000</v>
      </c>
      <c r="U313" s="950" t="s">
        <v>222</v>
      </c>
      <c r="V313" s="951"/>
      <c r="W313" s="952"/>
      <c r="X313" s="637" t="s">
        <v>17</v>
      </c>
      <c r="Y313" s="74">
        <f>IF(Y277="","",職員設定!$M$50)</f>
        <v>170000</v>
      </c>
      <c r="Z313" s="950" t="s">
        <v>222</v>
      </c>
      <c r="AA313" s="951"/>
      <c r="AB313" s="951"/>
      <c r="AC313" s="66" t="s">
        <v>17</v>
      </c>
      <c r="AD313" s="74" t="str">
        <f>IF(AD277="","",職員設定!$M$50)</f>
        <v/>
      </c>
      <c r="AE313" s="950" t="s">
        <v>222</v>
      </c>
      <c r="AF313" s="951"/>
      <c r="AG313" s="952"/>
      <c r="AH313" s="637" t="s">
        <v>17</v>
      </c>
      <c r="AI313" s="74" t="str">
        <f>IF(AI277="","",職員設定!$M$50)</f>
        <v/>
      </c>
      <c r="AJ313" s="950" t="s">
        <v>222</v>
      </c>
      <c r="AK313" s="951"/>
      <c r="AL313" s="951"/>
      <c r="AM313" s="66" t="s">
        <v>17</v>
      </c>
      <c r="AN313" s="74" t="str">
        <f>IF(AN277="","",職員設定!$M$50)</f>
        <v/>
      </c>
      <c r="AO313" s="950" t="s">
        <v>222</v>
      </c>
      <c r="AP313" s="951"/>
      <c r="AQ313" s="952"/>
      <c r="AR313" s="637" t="s">
        <v>17</v>
      </c>
      <c r="AS313" s="74" t="str">
        <f>IF(AS277="","",職員設定!$M$50)</f>
        <v/>
      </c>
      <c r="AT313" s="950" t="s">
        <v>222</v>
      </c>
      <c r="AU313" s="951"/>
      <c r="AV313" s="951"/>
      <c r="AW313" s="66" t="s">
        <v>17</v>
      </c>
      <c r="AX313" s="74" t="str">
        <f>IF(AX277="","",職員設定!$M$50)</f>
        <v/>
      </c>
      <c r="AY313" s="950" t="s">
        <v>222</v>
      </c>
      <c r="AZ313" s="951"/>
      <c r="BA313" s="952"/>
      <c r="BB313" s="637" t="s">
        <v>17</v>
      </c>
      <c r="BC313" s="74" t="str">
        <f>IF(BC277="","",職員設定!$M$50)</f>
        <v/>
      </c>
      <c r="BD313" s="950" t="s">
        <v>222</v>
      </c>
      <c r="BE313" s="951"/>
      <c r="BF313" s="951"/>
      <c r="BG313" s="66" t="s">
        <v>17</v>
      </c>
      <c r="BH313" s="74" t="str">
        <f>IF(BH277="","",職員設定!$M$50)</f>
        <v/>
      </c>
      <c r="BI313" s="950" t="s">
        <v>222</v>
      </c>
      <c r="BJ313" s="951"/>
      <c r="BK313" s="952"/>
      <c r="BL313" s="637"/>
      <c r="BM313" s="74"/>
      <c r="BN313" s="950" t="s">
        <v>222</v>
      </c>
      <c r="BO313" s="951"/>
      <c r="BP313" s="952"/>
      <c r="BQ313" s="66"/>
      <c r="BR313" s="74"/>
      <c r="BS313" s="950" t="s">
        <v>222</v>
      </c>
      <c r="BT313" s="951"/>
      <c r="BU313" s="952"/>
      <c r="BV313" s="66"/>
      <c r="BW313" s="74"/>
      <c r="BX313" s="950" t="s">
        <v>222</v>
      </c>
      <c r="BY313" s="951"/>
      <c r="BZ313" s="952"/>
      <c r="CA313" s="477"/>
      <c r="CB313" s="1008" t="s">
        <v>223</v>
      </c>
      <c r="CC313" s="1008" t="s">
        <v>224</v>
      </c>
    </row>
    <row r="314" spans="1:81" ht="18" customHeight="1">
      <c r="A314" s="1180"/>
      <c r="B314" s="1130"/>
      <c r="C314" s="1131"/>
      <c r="D314" s="68" t="s">
        <v>63</v>
      </c>
      <c r="E314" s="34">
        <v>200000</v>
      </c>
      <c r="F314" s="1120" t="s">
        <v>104</v>
      </c>
      <c r="G314" s="1121"/>
      <c r="H314" s="759"/>
      <c r="I314" s="68" t="s">
        <v>63</v>
      </c>
      <c r="J314" s="34">
        <f>IF(J277="","",E314)</f>
        <v>200000</v>
      </c>
      <c r="K314" s="1120" t="s">
        <v>104</v>
      </c>
      <c r="L314" s="1121"/>
      <c r="M314" s="1148"/>
      <c r="N314" s="638" t="s">
        <v>63</v>
      </c>
      <c r="O314" s="34">
        <f>IF(O277="","",J314)</f>
        <v>200000</v>
      </c>
      <c r="P314" s="1006" t="s">
        <v>221</v>
      </c>
      <c r="Q314" s="1007"/>
      <c r="R314" s="653"/>
      <c r="S314" s="68" t="s">
        <v>63</v>
      </c>
      <c r="T314" s="34">
        <f>IF(T277="","",O314)</f>
        <v>200000</v>
      </c>
      <c r="U314" s="1006" t="s">
        <v>221</v>
      </c>
      <c r="V314" s="1007"/>
      <c r="W314" s="537">
        <v>20000</v>
      </c>
      <c r="X314" s="638" t="s">
        <v>63</v>
      </c>
      <c r="Y314" s="34">
        <f>IF(Y277="","",T314)</f>
        <v>200000</v>
      </c>
      <c r="Z314" s="1006" t="s">
        <v>221</v>
      </c>
      <c r="AA314" s="1007"/>
      <c r="AB314" s="653">
        <v>20000</v>
      </c>
      <c r="AC314" s="68" t="s">
        <v>63</v>
      </c>
      <c r="AD314" s="34" t="str">
        <f>IF(AD277="","",Y314)</f>
        <v/>
      </c>
      <c r="AE314" s="1006" t="s">
        <v>221</v>
      </c>
      <c r="AF314" s="1007"/>
      <c r="AG314" s="537"/>
      <c r="AH314" s="638" t="s">
        <v>63</v>
      </c>
      <c r="AI314" s="34" t="str">
        <f>IF(AI277="","",AD314)</f>
        <v/>
      </c>
      <c r="AJ314" s="1006" t="s">
        <v>221</v>
      </c>
      <c r="AK314" s="1007"/>
      <c r="AL314" s="653"/>
      <c r="AM314" s="68" t="s">
        <v>63</v>
      </c>
      <c r="AN314" s="34" t="str">
        <f>IF(AN277="","",AI314)</f>
        <v/>
      </c>
      <c r="AO314" s="1006" t="s">
        <v>221</v>
      </c>
      <c r="AP314" s="1007"/>
      <c r="AQ314" s="537"/>
      <c r="AR314" s="638" t="s">
        <v>63</v>
      </c>
      <c r="AS314" s="34" t="str">
        <f>IF(AS277="","",AN314)</f>
        <v/>
      </c>
      <c r="AT314" s="1006" t="s">
        <v>221</v>
      </c>
      <c r="AU314" s="1007"/>
      <c r="AV314" s="653"/>
      <c r="AW314" s="68" t="s">
        <v>63</v>
      </c>
      <c r="AX314" s="34" t="str">
        <f>IF(AX277="","",AS314)</f>
        <v/>
      </c>
      <c r="AY314" s="1006" t="s">
        <v>221</v>
      </c>
      <c r="AZ314" s="1007"/>
      <c r="BA314" s="537"/>
      <c r="BB314" s="638" t="s">
        <v>63</v>
      </c>
      <c r="BC314" s="34" t="str">
        <f>IF(BC277="","",AX314)</f>
        <v/>
      </c>
      <c r="BD314" s="1006" t="s">
        <v>221</v>
      </c>
      <c r="BE314" s="1007"/>
      <c r="BF314" s="653"/>
      <c r="BG314" s="68" t="s">
        <v>63</v>
      </c>
      <c r="BH314" s="34" t="str">
        <f>IF(BH277="","",BC314)</f>
        <v/>
      </c>
      <c r="BI314" s="1006" t="s">
        <v>221</v>
      </c>
      <c r="BJ314" s="1007"/>
      <c r="BK314" s="537"/>
      <c r="BL314" s="638" t="s">
        <v>208</v>
      </c>
      <c r="BM314" s="420" t="s">
        <v>115</v>
      </c>
      <c r="BN314" s="529"/>
      <c r="BO314" s="527"/>
      <c r="BP314" s="408"/>
      <c r="BQ314" s="68" t="s">
        <v>208</v>
      </c>
      <c r="BR314" s="420" t="s">
        <v>115</v>
      </c>
      <c r="BS314" s="529"/>
      <c r="BT314" s="527"/>
      <c r="BU314" s="408"/>
      <c r="BV314" s="68" t="s">
        <v>208</v>
      </c>
      <c r="BW314" s="420" t="s">
        <v>115</v>
      </c>
      <c r="BX314" s="529"/>
      <c r="BY314" s="527"/>
      <c r="BZ314" s="408"/>
      <c r="CA314" s="478"/>
      <c r="CB314" s="1009"/>
      <c r="CC314" s="1009"/>
    </row>
    <row r="315" spans="1:81" ht="18" customHeight="1">
      <c r="A315" s="1180"/>
      <c r="B315" s="1130"/>
      <c r="C315" s="1131"/>
      <c r="D315" s="68" t="s">
        <v>18</v>
      </c>
      <c r="E315" s="10">
        <f>IF(E313="","",E314-E313)</f>
        <v>30000</v>
      </c>
      <c r="F315" s="498"/>
      <c r="G315" s="565">
        <f>ROUND(IF(E315="",0,E315*E4*F277+E315*G4*F277),0)</f>
        <v>4286</v>
      </c>
      <c r="H315" s="619"/>
      <c r="I315" s="68" t="s">
        <v>18</v>
      </c>
      <c r="J315" s="10">
        <f>IF(J313="","",J314-J313)</f>
        <v>30000</v>
      </c>
      <c r="K315" s="498"/>
      <c r="L315" s="565">
        <f>ROUND(IF(J315="",0,J315*J4*K277+J315*L4*K277),0)</f>
        <v>4286</v>
      </c>
      <c r="M315" s="450"/>
      <c r="N315" s="638" t="s">
        <v>18</v>
      </c>
      <c r="O315" s="10">
        <f>IF(O313="","",O314-O313)</f>
        <v>30000</v>
      </c>
      <c r="P315" s="144"/>
      <c r="Q315" s="565">
        <f>ROUND(IF(O315="",0,O315*O4*P277+O315*Q4*P277),0)</f>
        <v>4286</v>
      </c>
      <c r="R315" s="573">
        <f>ROUND(IF(R314="",0,R314*O4*P277+R314*Q4*P277),0)</f>
        <v>0</v>
      </c>
      <c r="S315" s="68" t="s">
        <v>18</v>
      </c>
      <c r="T315" s="10">
        <f>IF(T313="","",T314-T313)</f>
        <v>30000</v>
      </c>
      <c r="U315" s="144"/>
      <c r="V315" s="565">
        <f>ROUND(IF(T315="",0,T315*T4*U277+T315*V4*U277),0)</f>
        <v>4286</v>
      </c>
      <c r="W315" s="571">
        <f>ROUND(IF(W314="",0,W314*T4*U277+W314*V4*U277),0)</f>
        <v>2857</v>
      </c>
      <c r="X315" s="638" t="s">
        <v>18</v>
      </c>
      <c r="Y315" s="10">
        <f>IF(Y313="","",Y314-Y313)</f>
        <v>30000</v>
      </c>
      <c r="Z315" s="144"/>
      <c r="AA315" s="565">
        <f>ROUND(IF(Y315="",0,Y315*Y4*Z277+Y315*AA4*Z277),0)</f>
        <v>4286</v>
      </c>
      <c r="AB315" s="573">
        <f>ROUND(IF(AB314="",0,AB314*Y4*Z277+AB314*AA4*Z277),0)</f>
        <v>2857</v>
      </c>
      <c r="AC315" s="68" t="s">
        <v>18</v>
      </c>
      <c r="AD315" s="10" t="str">
        <f>IF(AD313="","",AD314-AD313)</f>
        <v/>
      </c>
      <c r="AE315" s="144"/>
      <c r="AF315" s="565">
        <f>ROUND(IF(AD315="",0,AD315*AD4*AE277+AD315*AF4*AE277),0)</f>
        <v>0</v>
      </c>
      <c r="AG315" s="571">
        <f>ROUND(IF(AG314="",0,AG314*AD4*AE277+AG314*AF4*AE277),0)</f>
        <v>0</v>
      </c>
      <c r="AH315" s="638" t="s">
        <v>18</v>
      </c>
      <c r="AI315" s="10" t="str">
        <f>IF(AI313="","",AI314-AI313)</f>
        <v/>
      </c>
      <c r="AJ315" s="144"/>
      <c r="AK315" s="565">
        <f>ROUND(IF(AI315="",0,AI315*AI4*AJ277+AI315*AK4*AJ277),0)</f>
        <v>0</v>
      </c>
      <c r="AL315" s="573">
        <f>ROUND(IF(AL314="",0,AL314*AI4*AJ277+AL314*AK4*AJ277),0)</f>
        <v>0</v>
      </c>
      <c r="AM315" s="68" t="s">
        <v>18</v>
      </c>
      <c r="AN315" s="10" t="str">
        <f>IF(AN313="","",AN314-AN313)</f>
        <v/>
      </c>
      <c r="AO315" s="144"/>
      <c r="AP315" s="565">
        <f>ROUND(IF(AN315="",0,AN315*AN4*AO277+AN315*AP4*AO277),0)</f>
        <v>0</v>
      </c>
      <c r="AQ315" s="571">
        <f>ROUND(IF(AQ314="",0,AQ314*AN4*AO277+AQ314*AP4*AO277),0)</f>
        <v>0</v>
      </c>
      <c r="AR315" s="638" t="s">
        <v>18</v>
      </c>
      <c r="AS315" s="10" t="str">
        <f>IF(AS313="","",AS314-AS313)</f>
        <v/>
      </c>
      <c r="AT315" s="144"/>
      <c r="AU315" s="565">
        <f>ROUND(IF(AS315="",0,AS315*AS4*AT277+AS315*AU4*AT277),0)</f>
        <v>0</v>
      </c>
      <c r="AV315" s="573">
        <f>ROUND(IF(AV314="",0,AV314*AS4*AT277+AV314*AU4*AT277),0)</f>
        <v>0</v>
      </c>
      <c r="AW315" s="68" t="s">
        <v>18</v>
      </c>
      <c r="AX315" s="10" t="str">
        <f>IF(AX313="","",AX314-AX313)</f>
        <v/>
      </c>
      <c r="AY315" s="144"/>
      <c r="AZ315" s="565">
        <f>ROUND(IF(AX315="",0,AX315*AX4*AY277+AX315*AZ4*AY277),0)</f>
        <v>0</v>
      </c>
      <c r="BA315" s="571">
        <f>ROUND(IF(BA314="",0,BA314*AX4*AY277+BA314*AZ4*AY277),0)</f>
        <v>0</v>
      </c>
      <c r="BB315" s="638" t="s">
        <v>18</v>
      </c>
      <c r="BC315" s="10" t="str">
        <f>IF(BC313="","",BC314-BC313)</f>
        <v/>
      </c>
      <c r="BD315" s="144"/>
      <c r="BE315" s="565">
        <f>ROUND(IF(BC315="",0,BC315*BC4*BD277+BC315*BE4*BD277),0)</f>
        <v>0</v>
      </c>
      <c r="BF315" s="573">
        <f>ROUND(IF(BF314="",0,BF314*BC4*BD277+BF314*BE4*BD277),0)</f>
        <v>0</v>
      </c>
      <c r="BG315" s="68" t="s">
        <v>18</v>
      </c>
      <c r="BH315" s="10" t="str">
        <f>IF(BH313="","",BH314-BH313)</f>
        <v/>
      </c>
      <c r="BI315" s="144"/>
      <c r="BJ315" s="565">
        <f>ROUND(IF(BH315="",0,BH315*BH4*BI277+BH315*BJ4*BI277),0)</f>
        <v>0</v>
      </c>
      <c r="BK315" s="571">
        <f>ROUND(IF(BK314="",0,BK314*BH4*BI277+BK314*BJ4*BI277),0)</f>
        <v>0</v>
      </c>
      <c r="BL315" s="638"/>
      <c r="BM315" s="10"/>
      <c r="BN315" s="144"/>
      <c r="BO315" s="565">
        <f>ROUND(IF(BM314="対象",BO308*$BM$4+BO308*$BO$4,0),0)</f>
        <v>0</v>
      </c>
      <c r="BP315" s="574">
        <f>ROUND(IF(BM314="対象外",0,(BP308*BM4+BP308*BO4)),0)</f>
        <v>0</v>
      </c>
      <c r="BQ315" s="68"/>
      <c r="BR315" s="10"/>
      <c r="BS315" s="144"/>
      <c r="BT315" s="565">
        <f>ROUND(IF(BR314="対象",BT308*$BR$4+BT308*$BT$4,0),0)</f>
        <v>0</v>
      </c>
      <c r="BU315" s="574">
        <f>ROUND(IF(BR314="対象外",0,(BU308*BR4+BU308*BT4)),0)</f>
        <v>0</v>
      </c>
      <c r="BV315" s="68"/>
      <c r="BW315" s="10"/>
      <c r="BX315" s="144"/>
      <c r="BY315" s="565">
        <f>ROUND(IF(BW314="対象",BY308*$BW$4+BY308*$BY$4,0),0)</f>
        <v>0</v>
      </c>
      <c r="BZ315" s="574">
        <f>ROUND(IF(BW314="対象外",0,(BZ308*BW4+BZ308*BY4)),0)</f>
        <v>0</v>
      </c>
      <c r="CA315" s="479"/>
      <c r="CB315" s="414">
        <f>BZ315+BU315+BP315</f>
        <v>0</v>
      </c>
      <c r="CC315" s="443">
        <f>BK315+BF315+BA315+AV315+AQ315+AL315+AG315+AB315+W315+R315</f>
        <v>5714</v>
      </c>
    </row>
    <row r="316" spans="1:81" ht="19.8" customHeight="1">
      <c r="A316" s="1180"/>
      <c r="B316" s="1130"/>
      <c r="C316" s="1131"/>
      <c r="D316" s="68" t="s">
        <v>103</v>
      </c>
      <c r="E316" s="510" t="s">
        <v>23</v>
      </c>
      <c r="F316" s="496"/>
      <c r="G316" s="565">
        <f>ROUND(IF(E316="対象外",0,E315*E5*F277),0)</f>
        <v>240</v>
      </c>
      <c r="H316" s="619"/>
      <c r="I316" s="68" t="s">
        <v>103</v>
      </c>
      <c r="J316" s="510" t="s">
        <v>23</v>
      </c>
      <c r="K316" s="496"/>
      <c r="L316" s="565">
        <f>ROUND(IF(J316="対象外",0,J315*J5*K277),0)</f>
        <v>240</v>
      </c>
      <c r="M316" s="450"/>
      <c r="N316" s="638" t="s">
        <v>103</v>
      </c>
      <c r="O316" s="510" t="s">
        <v>23</v>
      </c>
      <c r="P316" s="496"/>
      <c r="Q316" s="565">
        <f>ROUND(IF(O316="対象外",0,O315*O5*P277),0)</f>
        <v>240</v>
      </c>
      <c r="R316" s="573">
        <f>ROUND(IF(OR(O316="対象外",R314=0),0,R314*O5*P277),0)</f>
        <v>0</v>
      </c>
      <c r="S316" s="68" t="s">
        <v>103</v>
      </c>
      <c r="T316" s="510" t="s">
        <v>23</v>
      </c>
      <c r="U316" s="496"/>
      <c r="V316" s="565">
        <f>ROUND(IF(T316="対象外",0,T315*T5*U277),0)</f>
        <v>240</v>
      </c>
      <c r="W316" s="571">
        <f>ROUND(IF(OR(T316="対象外",W314=0),0,W314*T5*U277),0)</f>
        <v>160</v>
      </c>
      <c r="X316" s="638" t="s">
        <v>103</v>
      </c>
      <c r="Y316" s="510" t="s">
        <v>23</v>
      </c>
      <c r="Z316" s="496"/>
      <c r="AA316" s="565">
        <f>ROUND(IF(Y316="対象外",0,Y315*Y5*Z277),0)</f>
        <v>240</v>
      </c>
      <c r="AB316" s="573">
        <f>ROUND(IF(OR(Y316="対象外",AB314=0),0,AB314*Y5*Z277),0)</f>
        <v>160</v>
      </c>
      <c r="AC316" s="68" t="s">
        <v>103</v>
      </c>
      <c r="AD316" s="510" t="s">
        <v>115</v>
      </c>
      <c r="AE316" s="496"/>
      <c r="AF316" s="565">
        <f>ROUND(IF(AD316="対象外",0,AD315*AD5*AE277),0)</f>
        <v>0</v>
      </c>
      <c r="AG316" s="571">
        <f>ROUND(IF(OR(AD316="対象外",AG314=0),0,AG314*AD5*AE277),0)</f>
        <v>0</v>
      </c>
      <c r="AH316" s="638" t="s">
        <v>103</v>
      </c>
      <c r="AI316" s="510" t="s">
        <v>115</v>
      </c>
      <c r="AJ316" s="496"/>
      <c r="AK316" s="565">
        <f>ROUND(IF(AI316="対象外",0,AI315*AI5*AJ277),0)</f>
        <v>0</v>
      </c>
      <c r="AL316" s="573">
        <f>ROUND(IF(OR(AI316="対象外",AL314=0),0,AL314*AI5*AJ277),0)</f>
        <v>0</v>
      </c>
      <c r="AM316" s="68" t="s">
        <v>103</v>
      </c>
      <c r="AN316" s="510" t="s">
        <v>115</v>
      </c>
      <c r="AO316" s="496"/>
      <c r="AP316" s="565">
        <f>ROUND(IF(AN316="対象外",0,AN315*AN5*AO277),0)</f>
        <v>0</v>
      </c>
      <c r="AQ316" s="571">
        <f>ROUND(IF(OR(AN316="対象外",AQ314=0),0,AQ314*AN5*AO277),0)</f>
        <v>0</v>
      </c>
      <c r="AR316" s="638" t="s">
        <v>103</v>
      </c>
      <c r="AS316" s="510" t="s">
        <v>115</v>
      </c>
      <c r="AT316" s="496"/>
      <c r="AU316" s="565">
        <f>ROUND(IF(AS316="対象外",0,AS315*AS5*AT277),0)</f>
        <v>0</v>
      </c>
      <c r="AV316" s="573">
        <f>ROUND(IF(OR(AS316="対象外",AV314=0),0,AV314*AS5*AT277),0)</f>
        <v>0</v>
      </c>
      <c r="AW316" s="68" t="s">
        <v>103</v>
      </c>
      <c r="AX316" s="510" t="s">
        <v>115</v>
      </c>
      <c r="AY316" s="496"/>
      <c r="AZ316" s="565">
        <f>ROUND(IF(AX316="対象外",0,AX315*AX5*AY277),0)</f>
        <v>0</v>
      </c>
      <c r="BA316" s="571">
        <f>ROUND(IF(OR(AX316="対象外",BA314=0),0,BA314*AX5*AY277),0)</f>
        <v>0</v>
      </c>
      <c r="BB316" s="638" t="s">
        <v>103</v>
      </c>
      <c r="BC316" s="510" t="s">
        <v>115</v>
      </c>
      <c r="BD316" s="496"/>
      <c r="BE316" s="565">
        <f>ROUND(IF(BC316="対象外",0,BC315*BC5*BD277),0)</f>
        <v>0</v>
      </c>
      <c r="BF316" s="573">
        <f>ROUND(IF(OR(BC316="対象外",BF314=0),0,BF314*BC5*BD277),0)</f>
        <v>0</v>
      </c>
      <c r="BG316" s="68" t="s">
        <v>103</v>
      </c>
      <c r="BH316" s="510" t="s">
        <v>115</v>
      </c>
      <c r="BI316" s="496"/>
      <c r="BJ316" s="565">
        <f>ROUND(IF(BH316="対象外",0,BH315*BH5*BI277),0)</f>
        <v>0</v>
      </c>
      <c r="BK316" s="571">
        <f>ROUND(IF(OR(BH316="対象外",BK314=0),0,BK314*BH5*BI277),0)</f>
        <v>0</v>
      </c>
      <c r="BL316" s="638" t="s">
        <v>103</v>
      </c>
      <c r="BM316" s="510" t="s">
        <v>115</v>
      </c>
      <c r="BN316" s="496"/>
      <c r="BO316" s="565">
        <f>ROUND(IF(BM316="対象",BO308*$BM$5,0),0)</f>
        <v>0</v>
      </c>
      <c r="BP316" s="574">
        <f>ROUND(IF(BM316="対象外",0,BP308*BM5),0)</f>
        <v>0</v>
      </c>
      <c r="BQ316" s="68" t="s">
        <v>103</v>
      </c>
      <c r="BR316" s="510" t="s">
        <v>115</v>
      </c>
      <c r="BS316" s="496"/>
      <c r="BT316" s="565">
        <f>ROUND(IF(BR316="対象",BT308*$BR$5,0),0)</f>
        <v>0</v>
      </c>
      <c r="BU316" s="574">
        <f>ROUND(IF(BR316="対象外",0,BU308*BR5),0)</f>
        <v>0</v>
      </c>
      <c r="BV316" s="68" t="s">
        <v>103</v>
      </c>
      <c r="BW316" s="510" t="s">
        <v>115</v>
      </c>
      <c r="BX316" s="496"/>
      <c r="BY316" s="565">
        <f>ROUND(IF(BW316="対象",BY308*$BW$5,0),0)</f>
        <v>0</v>
      </c>
      <c r="BZ316" s="574">
        <f>ROUND(IF(BW316="対象外",0,BZ308*BW5),0)</f>
        <v>0</v>
      </c>
      <c r="CA316" s="479"/>
      <c r="CB316" s="414">
        <f>BZ316+BU316+BP316</f>
        <v>0</v>
      </c>
      <c r="CC316" s="443">
        <f t="shared" ref="CC316" si="51">BK316+BF316+BA316+AV316+AQ316+AL316+AG316+AB316+W316+R316</f>
        <v>320</v>
      </c>
    </row>
    <row r="317" spans="1:81" s="3" customFormat="1" ht="19.8" customHeight="1">
      <c r="A317" s="1180"/>
      <c r="B317" s="1130"/>
      <c r="C317" s="1131"/>
      <c r="D317" s="69" t="s">
        <v>102</v>
      </c>
      <c r="E317" s="30"/>
      <c r="F317" s="496"/>
      <c r="G317" s="565">
        <f>ROUND((G308*E3),0)</f>
        <v>118</v>
      </c>
      <c r="H317" s="619"/>
      <c r="I317" s="69" t="s">
        <v>102</v>
      </c>
      <c r="J317" s="30"/>
      <c r="K317" s="496"/>
      <c r="L317" s="565">
        <f>ROUND((L308*J3),0)</f>
        <v>131</v>
      </c>
      <c r="M317" s="450"/>
      <c r="N317" s="639" t="s">
        <v>102</v>
      </c>
      <c r="O317" s="30"/>
      <c r="P317" s="496"/>
      <c r="Q317" s="565">
        <f>ROUND((Q308*O3),0)</f>
        <v>126</v>
      </c>
      <c r="R317" s="573">
        <f>ROUND(R308*O3,0)</f>
        <v>13</v>
      </c>
      <c r="S317" s="69" t="s">
        <v>102</v>
      </c>
      <c r="T317" s="30"/>
      <c r="U317" s="496"/>
      <c r="V317" s="565">
        <f>ROUND((V308*T3),0)</f>
        <v>123</v>
      </c>
      <c r="W317" s="571">
        <f>ROUND(W308*T3,0)</f>
        <v>13</v>
      </c>
      <c r="X317" s="639" t="s">
        <v>102</v>
      </c>
      <c r="Y317" s="30"/>
      <c r="Z317" s="496"/>
      <c r="AA317" s="565">
        <f>ROUND((AA308*Y3),0)</f>
        <v>152</v>
      </c>
      <c r="AB317" s="573">
        <f>ROUND(AB308*Y3,0)</f>
        <v>16</v>
      </c>
      <c r="AC317" s="69" t="s">
        <v>102</v>
      </c>
      <c r="AD317" s="30"/>
      <c r="AE317" s="496"/>
      <c r="AF317" s="565">
        <f>ROUND((AF308*AD3),0)</f>
        <v>0</v>
      </c>
      <c r="AG317" s="571">
        <f>ROUND(AG308*AD3,0)</f>
        <v>0</v>
      </c>
      <c r="AH317" s="639" t="s">
        <v>102</v>
      </c>
      <c r="AI317" s="30"/>
      <c r="AJ317" s="496"/>
      <c r="AK317" s="565">
        <f>ROUND((AK308*AI3),0)</f>
        <v>0</v>
      </c>
      <c r="AL317" s="573">
        <f>ROUND(AL308*AI3,0)</f>
        <v>0</v>
      </c>
      <c r="AM317" s="69" t="s">
        <v>102</v>
      </c>
      <c r="AN317" s="30"/>
      <c r="AO317" s="496"/>
      <c r="AP317" s="565">
        <f>ROUND((AP308*AN3),0)</f>
        <v>0</v>
      </c>
      <c r="AQ317" s="571">
        <f>ROUND(AQ308*AN3,0)</f>
        <v>0</v>
      </c>
      <c r="AR317" s="639" t="s">
        <v>102</v>
      </c>
      <c r="AS317" s="30"/>
      <c r="AT317" s="496"/>
      <c r="AU317" s="565">
        <f>ROUND((AU308*AS3),0)</f>
        <v>0</v>
      </c>
      <c r="AV317" s="573">
        <f>ROUND(AV308*AS3,0)</f>
        <v>0</v>
      </c>
      <c r="AW317" s="69" t="s">
        <v>102</v>
      </c>
      <c r="AX317" s="30"/>
      <c r="AY317" s="496"/>
      <c r="AZ317" s="565">
        <f>ROUND((AZ308*AX3),0)</f>
        <v>0</v>
      </c>
      <c r="BA317" s="571">
        <f>ROUND(BA308*AX3,0)</f>
        <v>0</v>
      </c>
      <c r="BB317" s="639" t="s">
        <v>102</v>
      </c>
      <c r="BC317" s="30"/>
      <c r="BD317" s="496"/>
      <c r="BE317" s="565">
        <f>ROUND((BE308*BC3),0)</f>
        <v>0</v>
      </c>
      <c r="BF317" s="573">
        <f>ROUND(BF308*BC3,0)</f>
        <v>0</v>
      </c>
      <c r="BG317" s="69" t="s">
        <v>102</v>
      </c>
      <c r="BH317" s="30"/>
      <c r="BI317" s="496"/>
      <c r="BJ317" s="565">
        <f>ROUND((BJ308*BH3),0)</f>
        <v>0</v>
      </c>
      <c r="BK317" s="571">
        <f>ROUND(BK308*BH3,0)</f>
        <v>0</v>
      </c>
      <c r="BL317" s="639" t="s">
        <v>102</v>
      </c>
      <c r="BM317" s="30"/>
      <c r="BN317" s="496"/>
      <c r="BO317" s="565">
        <f>ROUND(BO308*$BM$3,0)</f>
        <v>0</v>
      </c>
      <c r="BP317" s="567">
        <f>ROUND(BP308*BM3,0)</f>
        <v>0</v>
      </c>
      <c r="BQ317" s="69" t="s">
        <v>102</v>
      </c>
      <c r="BR317" s="30"/>
      <c r="BS317" s="496"/>
      <c r="BT317" s="565">
        <f>ROUND(BT308*$BR$3,0)</f>
        <v>0</v>
      </c>
      <c r="BU317" s="567">
        <f>ROUND(BU308*BR3,0)</f>
        <v>0</v>
      </c>
      <c r="BV317" s="69" t="s">
        <v>102</v>
      </c>
      <c r="BW317" s="30"/>
      <c r="BX317" s="496"/>
      <c r="BY317" s="565">
        <f>ROUND(BY308*$BW$3,0)</f>
        <v>0</v>
      </c>
      <c r="BZ317" s="567">
        <f>ROUND(BZ308*BW3,0)</f>
        <v>0</v>
      </c>
      <c r="CA317" s="479"/>
      <c r="CB317" s="414">
        <f>BZ317+BU317+BP317</f>
        <v>0</v>
      </c>
      <c r="CC317" s="443">
        <f>BK317+BF317+BA317+AV317+AQ317+AL317+AG317+AB317+W317+R317</f>
        <v>42</v>
      </c>
    </row>
    <row r="318" spans="1:81" ht="18.600000000000001" customHeight="1" thickBot="1">
      <c r="A318" s="1180"/>
      <c r="B318" s="1132"/>
      <c r="C318" s="1133"/>
      <c r="D318" s="70" t="s">
        <v>101</v>
      </c>
      <c r="E318" s="511" t="s">
        <v>23</v>
      </c>
      <c r="F318" s="497"/>
      <c r="G318" s="566">
        <f>ROUND(IF(E318="対象外",0,G308*G3),0)</f>
        <v>371</v>
      </c>
      <c r="H318" s="620"/>
      <c r="I318" s="70" t="s">
        <v>101</v>
      </c>
      <c r="J318" s="511" t="s">
        <v>23</v>
      </c>
      <c r="K318" s="497"/>
      <c r="L318" s="566">
        <f>ROUND(IF(J318="対象外",0,L308*L3),0)</f>
        <v>412</v>
      </c>
      <c r="M318" s="451"/>
      <c r="N318" s="640" t="s">
        <v>101</v>
      </c>
      <c r="O318" s="511" t="s">
        <v>23</v>
      </c>
      <c r="P318" s="497"/>
      <c r="Q318" s="566">
        <f>ROUND(IF(O318="対象外",0,Q308*Q3),0)</f>
        <v>397</v>
      </c>
      <c r="R318" s="654">
        <f>ROUND(IF(O318="対象外",0,R308*Q3),0)</f>
        <v>42</v>
      </c>
      <c r="S318" s="70" t="s">
        <v>101</v>
      </c>
      <c r="T318" s="511" t="s">
        <v>23</v>
      </c>
      <c r="U318" s="497"/>
      <c r="V318" s="566">
        <f>ROUND(IF(T318="対象外",0,V308*V3),0)</f>
        <v>388</v>
      </c>
      <c r="W318" s="572">
        <f>ROUND(IF(T318="対象外",0,W308*V3),0)</f>
        <v>41</v>
      </c>
      <c r="X318" s="640" t="s">
        <v>101</v>
      </c>
      <c r="Y318" s="511" t="s">
        <v>23</v>
      </c>
      <c r="Z318" s="497"/>
      <c r="AA318" s="566">
        <f>ROUND(IF(Y318="対象外",0,AA308*AA3),0)</f>
        <v>480</v>
      </c>
      <c r="AB318" s="654">
        <f>ROUND(IF(Y318="対象外",0,AB308*AA3),0)</f>
        <v>51</v>
      </c>
      <c r="AC318" s="70" t="s">
        <v>101</v>
      </c>
      <c r="AD318" s="511" t="s">
        <v>115</v>
      </c>
      <c r="AE318" s="497"/>
      <c r="AF318" s="566">
        <f>ROUND(IF(AD318="対象外",0,AF308*AF3),0)</f>
        <v>0</v>
      </c>
      <c r="AG318" s="572">
        <f>ROUND(IF(AD318="対象外",0,AG308*AF3),0)</f>
        <v>0</v>
      </c>
      <c r="AH318" s="640" t="s">
        <v>101</v>
      </c>
      <c r="AI318" s="511" t="s">
        <v>115</v>
      </c>
      <c r="AJ318" s="497"/>
      <c r="AK318" s="566">
        <f>ROUND(IF(AI318="対象外",0,AK308*AK3),0)</f>
        <v>0</v>
      </c>
      <c r="AL318" s="654">
        <f>ROUND(IF(AI318="対象外",0,AL308*AK3),0)</f>
        <v>0</v>
      </c>
      <c r="AM318" s="70" t="s">
        <v>101</v>
      </c>
      <c r="AN318" s="511" t="s">
        <v>115</v>
      </c>
      <c r="AO318" s="497"/>
      <c r="AP318" s="566">
        <f>ROUND(IF(AN318="対象外",0,AP308*AP3),0)</f>
        <v>0</v>
      </c>
      <c r="AQ318" s="572">
        <f>ROUND(IF(AN318="対象外",0,AQ308*AP3),0)</f>
        <v>0</v>
      </c>
      <c r="AR318" s="640" t="s">
        <v>101</v>
      </c>
      <c r="AS318" s="511" t="s">
        <v>115</v>
      </c>
      <c r="AT318" s="497"/>
      <c r="AU318" s="566">
        <f>ROUND(IF(AS318="対象外",0,AU308*AU3),0)</f>
        <v>0</v>
      </c>
      <c r="AV318" s="654">
        <f>ROUND(IF(AS318="対象外",0,AV308*AU3),0)</f>
        <v>0</v>
      </c>
      <c r="AW318" s="70" t="s">
        <v>101</v>
      </c>
      <c r="AX318" s="511" t="s">
        <v>115</v>
      </c>
      <c r="AY318" s="497"/>
      <c r="AZ318" s="566">
        <f>ROUND(IF(AX318="対象外",0,AZ308*AZ3),0)</f>
        <v>0</v>
      </c>
      <c r="BA318" s="572">
        <f>ROUND(IF(AX318="対象外",0,BA308*AZ3),0)</f>
        <v>0</v>
      </c>
      <c r="BB318" s="640" t="s">
        <v>101</v>
      </c>
      <c r="BC318" s="511" t="s">
        <v>115</v>
      </c>
      <c r="BD318" s="497"/>
      <c r="BE318" s="566">
        <f>ROUND(IF(BC318="対象外",0,BE308*BE3),0)</f>
        <v>0</v>
      </c>
      <c r="BF318" s="654">
        <f>ROUND(IF(BC318="対象外",0,BF308*BE3),0)</f>
        <v>0</v>
      </c>
      <c r="BG318" s="70" t="s">
        <v>101</v>
      </c>
      <c r="BH318" s="511" t="s">
        <v>115</v>
      </c>
      <c r="BI318" s="497"/>
      <c r="BJ318" s="566">
        <f>ROUND(IF(BH318="対象外",0,BJ308*BJ3),0)</f>
        <v>0</v>
      </c>
      <c r="BK318" s="572">
        <f>ROUND(IF(BH318="対象外",0,BK308*BJ3),0)</f>
        <v>0</v>
      </c>
      <c r="BL318" s="640" t="s">
        <v>101</v>
      </c>
      <c r="BM318" s="511" t="s">
        <v>115</v>
      </c>
      <c r="BN318" s="497"/>
      <c r="BO318" s="566">
        <f>ROUND(IF(BM318="対象",BO308*$BO$3,0),0)</f>
        <v>0</v>
      </c>
      <c r="BP318" s="568">
        <f>ROUND(IF(BM318="対象外",0,BP308*BO3),0)</f>
        <v>0</v>
      </c>
      <c r="BQ318" s="70" t="s">
        <v>101</v>
      </c>
      <c r="BR318" s="511" t="s">
        <v>115</v>
      </c>
      <c r="BS318" s="497"/>
      <c r="BT318" s="566">
        <f>ROUND(IF(BR318="対象",BT308*$BT$3,0),0)</f>
        <v>0</v>
      </c>
      <c r="BU318" s="568">
        <f>ROUND(IF(BR318="対象外",0,BU308*BT3),0)</f>
        <v>0</v>
      </c>
      <c r="BV318" s="70" t="s">
        <v>101</v>
      </c>
      <c r="BW318" s="511" t="s">
        <v>115</v>
      </c>
      <c r="BX318" s="497"/>
      <c r="BY318" s="566">
        <f>ROUND(IF(BW318="対象",BY308*$BY$3,0),0)</f>
        <v>0</v>
      </c>
      <c r="BZ318" s="568">
        <f>ROUND(IF(BW318="対象外",0,BZ308*BY3),0)</f>
        <v>0</v>
      </c>
      <c r="CA318" s="480"/>
      <c r="CB318" s="414">
        <f>BZ318+BU318+BP318</f>
        <v>0</v>
      </c>
      <c r="CC318" s="444">
        <f>BK318+BF318+BA318+AV318+AQ318+AL318+AG318+AB318+W318+R318</f>
        <v>134</v>
      </c>
    </row>
    <row r="319" spans="1:81" ht="18" customHeight="1" thickBot="1">
      <c r="A319" s="1180"/>
      <c r="B319" s="1151" t="s">
        <v>65</v>
      </c>
      <c r="C319" s="1152"/>
      <c r="D319" s="71" t="s">
        <v>50</v>
      </c>
      <c r="E319" s="11"/>
      <c r="F319" s="599">
        <f>G319</f>
        <v>5015</v>
      </c>
      <c r="G319" s="524">
        <f>SUM(G315:G318)</f>
        <v>5015</v>
      </c>
      <c r="H319" s="466"/>
      <c r="I319" s="71" t="s">
        <v>50</v>
      </c>
      <c r="J319" s="11"/>
      <c r="K319" s="599">
        <f>L319</f>
        <v>5069</v>
      </c>
      <c r="L319" s="524">
        <f>SUM(L315:L318)</f>
        <v>5069</v>
      </c>
      <c r="M319" s="452"/>
      <c r="N319" s="616" t="s">
        <v>50</v>
      </c>
      <c r="O319" s="11"/>
      <c r="P319" s="599">
        <f>Q319+R319</f>
        <v>5104</v>
      </c>
      <c r="Q319" s="524">
        <f>SUM(Q315:Q318)</f>
        <v>5049</v>
      </c>
      <c r="R319" s="563">
        <f>SUM(R315:R318)</f>
        <v>55</v>
      </c>
      <c r="S319" s="71" t="s">
        <v>50</v>
      </c>
      <c r="T319" s="11"/>
      <c r="U319" s="599">
        <f>V319+W319</f>
        <v>8108</v>
      </c>
      <c r="V319" s="524">
        <f>SUM(V315:V318)</f>
        <v>5037</v>
      </c>
      <c r="W319" s="525">
        <f>SUM(W315:W318)</f>
        <v>3071</v>
      </c>
      <c r="X319" s="616" t="s">
        <v>50</v>
      </c>
      <c r="Y319" s="11"/>
      <c r="Z319" s="599">
        <f>AA319+AB319</f>
        <v>8242</v>
      </c>
      <c r="AA319" s="524">
        <f>SUM(AA315:AA318)</f>
        <v>5158</v>
      </c>
      <c r="AB319" s="563">
        <f>SUM(AB315:AB318)</f>
        <v>3084</v>
      </c>
      <c r="AC319" s="71" t="s">
        <v>50</v>
      </c>
      <c r="AD319" s="11"/>
      <c r="AE319" s="599">
        <f>AF319+AG319</f>
        <v>0</v>
      </c>
      <c r="AF319" s="524">
        <f>SUM(AF315:AF318)</f>
        <v>0</v>
      </c>
      <c r="AG319" s="525">
        <f>SUM(AG315:AG318)</f>
        <v>0</v>
      </c>
      <c r="AH319" s="616" t="s">
        <v>50</v>
      </c>
      <c r="AI319" s="11"/>
      <c r="AJ319" s="599">
        <f>AK319+AL319</f>
        <v>0</v>
      </c>
      <c r="AK319" s="524">
        <f>SUM(AK315:AK318)</f>
        <v>0</v>
      </c>
      <c r="AL319" s="563">
        <f>SUM(AL315:AL318)</f>
        <v>0</v>
      </c>
      <c r="AM319" s="71" t="s">
        <v>50</v>
      </c>
      <c r="AN319" s="11"/>
      <c r="AO319" s="599">
        <f>AP319+AQ319</f>
        <v>0</v>
      </c>
      <c r="AP319" s="524">
        <f>SUM(AP315:AP318)</f>
        <v>0</v>
      </c>
      <c r="AQ319" s="525">
        <f>SUM(AQ315:AQ318)</f>
        <v>0</v>
      </c>
      <c r="AR319" s="616" t="s">
        <v>50</v>
      </c>
      <c r="AS319" s="11"/>
      <c r="AT319" s="599">
        <f>AU319+AV319</f>
        <v>0</v>
      </c>
      <c r="AU319" s="524">
        <f>SUM(AU315:AU318)</f>
        <v>0</v>
      </c>
      <c r="AV319" s="563">
        <f>SUM(AV315:AV318)</f>
        <v>0</v>
      </c>
      <c r="AW319" s="71" t="s">
        <v>50</v>
      </c>
      <c r="AX319" s="11"/>
      <c r="AY319" s="599">
        <f>AZ319+BA319</f>
        <v>0</v>
      </c>
      <c r="AZ319" s="524">
        <f>SUM(AZ315:AZ318)</f>
        <v>0</v>
      </c>
      <c r="BA319" s="525">
        <f>SUM(BA315:BA318)</f>
        <v>0</v>
      </c>
      <c r="BB319" s="616" t="s">
        <v>50</v>
      </c>
      <c r="BC319" s="11"/>
      <c r="BD319" s="599">
        <f>BE319+BF319</f>
        <v>0</v>
      </c>
      <c r="BE319" s="524">
        <f>SUM(BE315:BE318)</f>
        <v>0</v>
      </c>
      <c r="BF319" s="563">
        <f>SUM(BF315:BF318)</f>
        <v>0</v>
      </c>
      <c r="BG319" s="71" t="s">
        <v>50</v>
      </c>
      <c r="BH319" s="11"/>
      <c r="BI319" s="599">
        <f>BJ319+BK319</f>
        <v>0</v>
      </c>
      <c r="BJ319" s="524">
        <f>SUM(BJ315:BJ318)</f>
        <v>0</v>
      </c>
      <c r="BK319" s="525">
        <f>SUM(BK315:BK318)</f>
        <v>0</v>
      </c>
      <c r="BL319" s="616" t="s">
        <v>50</v>
      </c>
      <c r="BM319" s="11"/>
      <c r="BN319" s="601">
        <f>BO319+BP319</f>
        <v>0</v>
      </c>
      <c r="BO319" s="524">
        <f>SUM(BO315:BO318)</f>
        <v>0</v>
      </c>
      <c r="BP319" s="532">
        <f>SUM(BP315:BP318)</f>
        <v>0</v>
      </c>
      <c r="BQ319" s="71" t="s">
        <v>50</v>
      </c>
      <c r="BR319" s="11"/>
      <c r="BS319" s="601">
        <f>BT319+BU319</f>
        <v>0</v>
      </c>
      <c r="BT319" s="524">
        <f>SUM(BT315:BT318)</f>
        <v>0</v>
      </c>
      <c r="BU319" s="532">
        <f>SUM(BU315:BU318)</f>
        <v>0</v>
      </c>
      <c r="BV319" s="71" t="s">
        <v>50</v>
      </c>
      <c r="BW319" s="11"/>
      <c r="BX319" s="601">
        <f>BY319+BZ319</f>
        <v>0</v>
      </c>
      <c r="BY319" s="524">
        <f>SUM(BY315:BY318)</f>
        <v>0</v>
      </c>
      <c r="BZ319" s="532">
        <f>SUM(BZ315:BZ318)</f>
        <v>0</v>
      </c>
      <c r="CA319" s="476">
        <f>BX319+BS319+BN319+BI319+BD319+AY319+AT319+AO319+AJ319+AE319+Z319+U319+P319+K319+F319</f>
        <v>31538</v>
      </c>
      <c r="CB319" s="415">
        <f>SUM(CB315:CB318)</f>
        <v>0</v>
      </c>
      <c r="CC319" s="445">
        <f>SUM(CC315:CC318)</f>
        <v>6210</v>
      </c>
    </row>
    <row r="320" spans="1:81" ht="18" customHeight="1" thickBot="1">
      <c r="A320" s="1180"/>
      <c r="B320" s="1290" t="s">
        <v>66</v>
      </c>
      <c r="C320" s="1291"/>
      <c r="D320" s="588" t="s">
        <v>22</v>
      </c>
      <c r="E320" s="589"/>
      <c r="F320" s="600">
        <f>G320</f>
        <v>44061</v>
      </c>
      <c r="G320" s="590">
        <f>G319+G308</f>
        <v>44061</v>
      </c>
      <c r="H320" s="621"/>
      <c r="I320" s="588" t="s">
        <v>22</v>
      </c>
      <c r="J320" s="589"/>
      <c r="K320" s="600">
        <f>L320</f>
        <v>48424</v>
      </c>
      <c r="L320" s="590">
        <f>L319+L308</f>
        <v>48424</v>
      </c>
      <c r="M320" s="591"/>
      <c r="N320" s="641" t="s">
        <v>22</v>
      </c>
      <c r="O320" s="589"/>
      <c r="P320" s="600">
        <f>Q320+R320</f>
        <v>51319</v>
      </c>
      <c r="Q320" s="590">
        <f>Q319+Q308</f>
        <v>46820</v>
      </c>
      <c r="R320" s="655">
        <f>R319+R308</f>
        <v>4499</v>
      </c>
      <c r="S320" s="588" t="s">
        <v>22</v>
      </c>
      <c r="T320" s="589"/>
      <c r="U320" s="600">
        <f>V320+W320</f>
        <v>53245</v>
      </c>
      <c r="V320" s="590">
        <f>V319+V308</f>
        <v>45834</v>
      </c>
      <c r="W320" s="592">
        <f>W319+W308</f>
        <v>7411</v>
      </c>
      <c r="X320" s="641" t="s">
        <v>22</v>
      </c>
      <c r="Y320" s="589"/>
      <c r="Z320" s="600">
        <f>AA320+AB320</f>
        <v>64097</v>
      </c>
      <c r="AA320" s="590">
        <f>AA319+AA308</f>
        <v>55641</v>
      </c>
      <c r="AB320" s="655">
        <f>AB319+AB308</f>
        <v>8456</v>
      </c>
      <c r="AC320" s="588" t="s">
        <v>22</v>
      </c>
      <c r="AD320" s="589"/>
      <c r="AE320" s="600">
        <f>AF320+AG320</f>
        <v>0</v>
      </c>
      <c r="AF320" s="590">
        <f>AF319+AF308</f>
        <v>0</v>
      </c>
      <c r="AG320" s="592">
        <f>AG319+AG308</f>
        <v>0</v>
      </c>
      <c r="AH320" s="641" t="s">
        <v>22</v>
      </c>
      <c r="AI320" s="589"/>
      <c r="AJ320" s="600">
        <f>AK320+AL320</f>
        <v>0</v>
      </c>
      <c r="AK320" s="590">
        <f>AK319+AK308</f>
        <v>0</v>
      </c>
      <c r="AL320" s="655">
        <f>AL319+AL308</f>
        <v>0</v>
      </c>
      <c r="AM320" s="588" t="s">
        <v>22</v>
      </c>
      <c r="AN320" s="589"/>
      <c r="AO320" s="600">
        <f>AP320+AQ320</f>
        <v>0</v>
      </c>
      <c r="AP320" s="590">
        <f>AP319+AP308</f>
        <v>0</v>
      </c>
      <c r="AQ320" s="592">
        <f>AQ319+AQ308</f>
        <v>0</v>
      </c>
      <c r="AR320" s="641" t="s">
        <v>22</v>
      </c>
      <c r="AS320" s="589"/>
      <c r="AT320" s="600">
        <f>AU320+AV320</f>
        <v>0</v>
      </c>
      <c r="AU320" s="590">
        <f>AU319+AU308</f>
        <v>0</v>
      </c>
      <c r="AV320" s="655">
        <f>AV319+AV308</f>
        <v>0</v>
      </c>
      <c r="AW320" s="588" t="s">
        <v>22</v>
      </c>
      <c r="AX320" s="589"/>
      <c r="AY320" s="600">
        <f>AZ320+BA320</f>
        <v>0</v>
      </c>
      <c r="AZ320" s="590">
        <f>AZ319+AZ308</f>
        <v>0</v>
      </c>
      <c r="BA320" s="592">
        <f>BA319+BA308</f>
        <v>0</v>
      </c>
      <c r="BB320" s="641" t="s">
        <v>22</v>
      </c>
      <c r="BC320" s="589"/>
      <c r="BD320" s="600">
        <f>BE320+BF320</f>
        <v>0</v>
      </c>
      <c r="BE320" s="590">
        <f>BE319+BE308</f>
        <v>0</v>
      </c>
      <c r="BF320" s="655">
        <f>BF319+BF308</f>
        <v>0</v>
      </c>
      <c r="BG320" s="588" t="s">
        <v>22</v>
      </c>
      <c r="BH320" s="589"/>
      <c r="BI320" s="600">
        <f>BJ320+BK320</f>
        <v>0</v>
      </c>
      <c r="BJ320" s="590">
        <f>BJ319+BJ308</f>
        <v>0</v>
      </c>
      <c r="BK320" s="592">
        <f>BK319+BK308</f>
        <v>0</v>
      </c>
      <c r="BL320" s="641" t="s">
        <v>22</v>
      </c>
      <c r="BM320" s="589"/>
      <c r="BN320" s="602">
        <f>BO320+BP320</f>
        <v>0</v>
      </c>
      <c r="BO320" s="590">
        <f>BO319+BO308</f>
        <v>0</v>
      </c>
      <c r="BP320" s="593">
        <f>BP319+BP308</f>
        <v>0</v>
      </c>
      <c r="BQ320" s="588" t="s">
        <v>22</v>
      </c>
      <c r="BR320" s="589"/>
      <c r="BS320" s="602">
        <f>BT320+BU320</f>
        <v>0</v>
      </c>
      <c r="BT320" s="590">
        <f>BT319+BT308</f>
        <v>0</v>
      </c>
      <c r="BU320" s="593">
        <f>BU319+BU308</f>
        <v>0</v>
      </c>
      <c r="BV320" s="588" t="s">
        <v>22</v>
      </c>
      <c r="BW320" s="589"/>
      <c r="BX320" s="602">
        <f>BY320+BZ320</f>
        <v>0</v>
      </c>
      <c r="BY320" s="590">
        <f>BY319+BY308</f>
        <v>0</v>
      </c>
      <c r="BZ320" s="593">
        <f>BZ319+BZ308</f>
        <v>0</v>
      </c>
      <c r="CA320" s="594">
        <f>BX320+BS320+BN320+BI320+BD320+AY320+AT320+AO320+AJ320+AE320+Z320+U320+P320+K320+F320</f>
        <v>261146</v>
      </c>
      <c r="CB320" s="595">
        <f>CB319+SUM(CC288:CC306)</f>
        <v>956</v>
      </c>
      <c r="CC320" s="596">
        <f>CC319+CC277+CC285</f>
        <v>19410</v>
      </c>
    </row>
    <row r="321" spans="1:81" ht="35.4" customHeight="1" thickBot="1">
      <c r="A321" s="723" t="s">
        <v>32</v>
      </c>
      <c r="B321" s="1308">
        <f>職員設定!B51</f>
        <v>8</v>
      </c>
      <c r="C321" s="1309"/>
      <c r="D321" s="683"/>
      <c r="E321" s="684" t="s">
        <v>4</v>
      </c>
      <c r="F321" s="684" t="s">
        <v>33</v>
      </c>
      <c r="G321" s="687" t="s">
        <v>51</v>
      </c>
      <c r="H321" s="724" t="s">
        <v>165</v>
      </c>
      <c r="I321" s="683"/>
      <c r="J321" s="684" t="s">
        <v>4</v>
      </c>
      <c r="K321" s="684" t="s">
        <v>33</v>
      </c>
      <c r="L321" s="687" t="s">
        <v>51</v>
      </c>
      <c r="M321" s="686" t="s">
        <v>165</v>
      </c>
      <c r="N321" s="725"/>
      <c r="O321" s="684" t="s">
        <v>4</v>
      </c>
      <c r="P321" s="684" t="s">
        <v>33</v>
      </c>
      <c r="Q321" s="687" t="s">
        <v>51</v>
      </c>
      <c r="R321" s="726" t="s">
        <v>225</v>
      </c>
      <c r="S321" s="683"/>
      <c r="T321" s="684" t="s">
        <v>4</v>
      </c>
      <c r="U321" s="684" t="s">
        <v>33</v>
      </c>
      <c r="V321" s="687" t="s">
        <v>51</v>
      </c>
      <c r="W321" s="727" t="s">
        <v>225</v>
      </c>
      <c r="X321" s="725"/>
      <c r="Y321" s="684" t="s">
        <v>4</v>
      </c>
      <c r="Z321" s="684" t="s">
        <v>33</v>
      </c>
      <c r="AA321" s="687" t="s">
        <v>51</v>
      </c>
      <c r="AB321" s="726" t="s">
        <v>225</v>
      </c>
      <c r="AC321" s="683"/>
      <c r="AD321" s="684" t="s">
        <v>4</v>
      </c>
      <c r="AE321" s="684" t="s">
        <v>33</v>
      </c>
      <c r="AF321" s="687" t="s">
        <v>51</v>
      </c>
      <c r="AG321" s="727" t="s">
        <v>225</v>
      </c>
      <c r="AH321" s="725"/>
      <c r="AI321" s="684" t="s">
        <v>4</v>
      </c>
      <c r="AJ321" s="684" t="s">
        <v>33</v>
      </c>
      <c r="AK321" s="687" t="s">
        <v>51</v>
      </c>
      <c r="AL321" s="726" t="s">
        <v>225</v>
      </c>
      <c r="AM321" s="683"/>
      <c r="AN321" s="684" t="s">
        <v>4</v>
      </c>
      <c r="AO321" s="684" t="s">
        <v>33</v>
      </c>
      <c r="AP321" s="687" t="s">
        <v>51</v>
      </c>
      <c r="AQ321" s="727" t="s">
        <v>225</v>
      </c>
      <c r="AR321" s="725"/>
      <c r="AS321" s="684" t="s">
        <v>4</v>
      </c>
      <c r="AT321" s="684" t="s">
        <v>33</v>
      </c>
      <c r="AU321" s="687" t="s">
        <v>51</v>
      </c>
      <c r="AV321" s="726" t="s">
        <v>225</v>
      </c>
      <c r="AW321" s="683"/>
      <c r="AX321" s="684" t="s">
        <v>4</v>
      </c>
      <c r="AY321" s="684" t="s">
        <v>33</v>
      </c>
      <c r="AZ321" s="687" t="s">
        <v>51</v>
      </c>
      <c r="BA321" s="727" t="s">
        <v>225</v>
      </c>
      <c r="BB321" s="725"/>
      <c r="BC321" s="684" t="s">
        <v>4</v>
      </c>
      <c r="BD321" s="684" t="s">
        <v>33</v>
      </c>
      <c r="BE321" s="687" t="s">
        <v>51</v>
      </c>
      <c r="BF321" s="726" t="s">
        <v>225</v>
      </c>
      <c r="BG321" s="683"/>
      <c r="BH321" s="684" t="s">
        <v>4</v>
      </c>
      <c r="BI321" s="684" t="s">
        <v>33</v>
      </c>
      <c r="BJ321" s="687" t="s">
        <v>51</v>
      </c>
      <c r="BK321" s="727" t="s">
        <v>225</v>
      </c>
      <c r="BL321" s="725"/>
      <c r="BM321" s="684" t="s">
        <v>4</v>
      </c>
      <c r="BN321" s="684" t="s">
        <v>33</v>
      </c>
      <c r="BO321" s="685" t="s">
        <v>51</v>
      </c>
      <c r="BP321" s="413" t="s">
        <v>225</v>
      </c>
      <c r="BQ321" s="683"/>
      <c r="BR321" s="684" t="s">
        <v>4</v>
      </c>
      <c r="BS321" s="684" t="s">
        <v>33</v>
      </c>
      <c r="BT321" s="685" t="s">
        <v>51</v>
      </c>
      <c r="BU321" s="413" t="s">
        <v>225</v>
      </c>
      <c r="BV321" s="683"/>
      <c r="BW321" s="684" t="s">
        <v>4</v>
      </c>
      <c r="BX321" s="684" t="s">
        <v>33</v>
      </c>
      <c r="BY321" s="685" t="s">
        <v>51</v>
      </c>
      <c r="BZ321" s="413" t="s">
        <v>225</v>
      </c>
      <c r="CA321" s="688" t="s">
        <v>0</v>
      </c>
      <c r="CB321" s="689" t="s">
        <v>157</v>
      </c>
      <c r="CC321" s="728" t="s">
        <v>225</v>
      </c>
    </row>
    <row r="322" spans="1:81" ht="18" customHeight="1">
      <c r="A322" s="1180" t="str">
        <f>職員設定!C51</f>
        <v>VV</v>
      </c>
      <c r="B322" s="1296" t="s">
        <v>109</v>
      </c>
      <c r="C322" s="1140" t="s">
        <v>2</v>
      </c>
      <c r="D322" s="48" t="s">
        <v>110</v>
      </c>
      <c r="E322" s="597"/>
      <c r="F322" s="1214">
        <f>職員設定!$D$51</f>
        <v>1</v>
      </c>
      <c r="G322" s="974">
        <f>E325*F322-H322</f>
        <v>0</v>
      </c>
      <c r="H322" s="1271"/>
      <c r="I322" s="48" t="s">
        <v>110</v>
      </c>
      <c r="J322" s="597"/>
      <c r="K322" s="1214">
        <f>職員設定!$D$51</f>
        <v>1</v>
      </c>
      <c r="L322" s="974">
        <f>J325*K322-M322</f>
        <v>0</v>
      </c>
      <c r="M322" s="1096"/>
      <c r="N322" s="336" t="s">
        <v>110</v>
      </c>
      <c r="O322" s="597"/>
      <c r="P322" s="1214">
        <f>職員設定!$D$51</f>
        <v>1</v>
      </c>
      <c r="Q322" s="974">
        <f>O325*P322-R322</f>
        <v>0</v>
      </c>
      <c r="R322" s="1203">
        <f>ROUND(O322*P322*職員設定!$AC$51,0)</f>
        <v>0</v>
      </c>
      <c r="S322" s="48" t="s">
        <v>110</v>
      </c>
      <c r="T322" s="597"/>
      <c r="U322" s="1214">
        <f>職員設定!$D$51</f>
        <v>1</v>
      </c>
      <c r="V322" s="974">
        <f>T325*U322-W322</f>
        <v>0</v>
      </c>
      <c r="W322" s="993">
        <f>ROUND(T322*U322*職員設定!$AC$51,0)</f>
        <v>0</v>
      </c>
      <c r="X322" s="336" t="s">
        <v>110</v>
      </c>
      <c r="Y322" s="597"/>
      <c r="Z322" s="1214">
        <f>職員設定!$D$51</f>
        <v>1</v>
      </c>
      <c r="AA322" s="974">
        <f>Y325*Z322-AB322</f>
        <v>0</v>
      </c>
      <c r="AB322" s="1203">
        <f>ROUND(Y322*Z322*職員設定!$AC$51,0)</f>
        <v>0</v>
      </c>
      <c r="AC322" s="48" t="s">
        <v>110</v>
      </c>
      <c r="AD322" s="597"/>
      <c r="AE322" s="1214">
        <f>職員設定!$D$51</f>
        <v>1</v>
      </c>
      <c r="AF322" s="974">
        <f>AD325*AE322-AG322</f>
        <v>0</v>
      </c>
      <c r="AG322" s="993">
        <f>ROUND(AD322*AE322*職員設定!$AC$51,0)</f>
        <v>0</v>
      </c>
      <c r="AH322" s="336" t="s">
        <v>110</v>
      </c>
      <c r="AI322" s="597"/>
      <c r="AJ322" s="1214">
        <f>職員設定!$D$51</f>
        <v>1</v>
      </c>
      <c r="AK322" s="974">
        <f>AI325*AJ322-AL322</f>
        <v>0</v>
      </c>
      <c r="AL322" s="1203">
        <f>ROUND(AI322*AJ322*職員設定!$AC$51,0)</f>
        <v>0</v>
      </c>
      <c r="AM322" s="48" t="s">
        <v>110</v>
      </c>
      <c r="AN322" s="597"/>
      <c r="AO322" s="1214">
        <f>職員設定!$D$51</f>
        <v>1</v>
      </c>
      <c r="AP322" s="974">
        <f>AN325*AO322-AQ322</f>
        <v>0</v>
      </c>
      <c r="AQ322" s="993">
        <f>ROUND(AN322*AO322*職員設定!$AC$51,0)</f>
        <v>0</v>
      </c>
      <c r="AR322" s="336" t="s">
        <v>110</v>
      </c>
      <c r="AS322" s="597"/>
      <c r="AT322" s="1214">
        <f>職員設定!$D$51</f>
        <v>1</v>
      </c>
      <c r="AU322" s="974">
        <f>AS325*AT322-AV322</f>
        <v>0</v>
      </c>
      <c r="AV322" s="1203">
        <f>ROUND(AS322*AT322*職員設定!$AC$51,0)</f>
        <v>0</v>
      </c>
      <c r="AW322" s="48" t="s">
        <v>110</v>
      </c>
      <c r="AX322" s="597"/>
      <c r="AY322" s="1214">
        <f>職員設定!$D$51</f>
        <v>1</v>
      </c>
      <c r="AZ322" s="974">
        <f>AX325*AY322-BA322</f>
        <v>0</v>
      </c>
      <c r="BA322" s="993">
        <f>ROUND(AX322*AY322*職員設定!$AC$51,0)</f>
        <v>0</v>
      </c>
      <c r="BB322" s="336" t="s">
        <v>110</v>
      </c>
      <c r="BC322" s="597"/>
      <c r="BD322" s="1214">
        <f>職員設定!$D$51</f>
        <v>1</v>
      </c>
      <c r="BE322" s="974">
        <f>BC325*BD322-BF322</f>
        <v>0</v>
      </c>
      <c r="BF322" s="1203">
        <f>ROUND(BC322*BD322*職員設定!$AC$51,0)</f>
        <v>0</v>
      </c>
      <c r="BG322" s="48" t="s">
        <v>110</v>
      </c>
      <c r="BH322" s="597"/>
      <c r="BI322" s="1214">
        <f>職員設定!$D$51</f>
        <v>1</v>
      </c>
      <c r="BJ322" s="974">
        <f>BH325*BI322-BK322</f>
        <v>0</v>
      </c>
      <c r="BK322" s="993">
        <f>ROUND(BH322*BI322*職員設定!$AC$51,0)</f>
        <v>0</v>
      </c>
      <c r="BL322" s="339"/>
      <c r="BM322" s="598"/>
      <c r="BN322" s="1214">
        <f>職員設定!$D$51</f>
        <v>1</v>
      </c>
      <c r="BO322" s="984"/>
      <c r="BP322" s="1259"/>
      <c r="BQ322" s="79"/>
      <c r="BR322" s="598"/>
      <c r="BS322" s="1214">
        <f>職員設定!$D$51</f>
        <v>1</v>
      </c>
      <c r="BT322" s="984"/>
      <c r="BU322" s="1259"/>
      <c r="BV322" s="79"/>
      <c r="BW322" s="598"/>
      <c r="BX322" s="1214">
        <f>職員設定!$D$51</f>
        <v>1</v>
      </c>
      <c r="BY322" s="984"/>
      <c r="BZ322" s="1259"/>
      <c r="CA322" s="1086">
        <f>BJ322+BK322+BE322+BF322+AZ322+BA322+AU322+AV322+AP322+AQ322+AL322+AK322+AG322+AF322+AB322+AA322+W322+V322+R322+Q322+L322+G322</f>
        <v>0</v>
      </c>
      <c r="CB322" s="1087">
        <f>M322+H322</f>
        <v>0</v>
      </c>
      <c r="CC322" s="1243">
        <f>BK322+BF322+BA322+AV322+AQ322+AL322+AG322+AB322+W322+R322</f>
        <v>0</v>
      </c>
    </row>
    <row r="323" spans="1:81" s="5" customFormat="1" ht="18" customHeight="1">
      <c r="A323" s="1180"/>
      <c r="B323" s="1296"/>
      <c r="C323" s="1140"/>
      <c r="D323" s="48" t="s">
        <v>38</v>
      </c>
      <c r="E323" s="33"/>
      <c r="F323" s="1214"/>
      <c r="G323" s="974"/>
      <c r="H323" s="1272"/>
      <c r="I323" s="48" t="s">
        <v>38</v>
      </c>
      <c r="J323" s="33"/>
      <c r="K323" s="1214"/>
      <c r="L323" s="974"/>
      <c r="M323" s="1103"/>
      <c r="N323" s="336" t="s">
        <v>38</v>
      </c>
      <c r="O323" s="33"/>
      <c r="P323" s="1214"/>
      <c r="Q323" s="974"/>
      <c r="R323" s="1204"/>
      <c r="S323" s="48" t="s">
        <v>38</v>
      </c>
      <c r="T323" s="33"/>
      <c r="U323" s="1214"/>
      <c r="V323" s="974"/>
      <c r="W323" s="971"/>
      <c r="X323" s="336" t="s">
        <v>38</v>
      </c>
      <c r="Y323" s="33"/>
      <c r="Z323" s="1214"/>
      <c r="AA323" s="974"/>
      <c r="AB323" s="1204"/>
      <c r="AC323" s="48" t="s">
        <v>38</v>
      </c>
      <c r="AD323" s="33"/>
      <c r="AE323" s="1214"/>
      <c r="AF323" s="974"/>
      <c r="AG323" s="971"/>
      <c r="AH323" s="336" t="s">
        <v>38</v>
      </c>
      <c r="AI323" s="33"/>
      <c r="AJ323" s="1214"/>
      <c r="AK323" s="974"/>
      <c r="AL323" s="1204"/>
      <c r="AM323" s="48" t="s">
        <v>38</v>
      </c>
      <c r="AN323" s="33"/>
      <c r="AO323" s="1214"/>
      <c r="AP323" s="974"/>
      <c r="AQ323" s="971"/>
      <c r="AR323" s="336" t="s">
        <v>38</v>
      </c>
      <c r="AS323" s="33"/>
      <c r="AT323" s="1214"/>
      <c r="AU323" s="974"/>
      <c r="AV323" s="1204"/>
      <c r="AW323" s="48" t="s">
        <v>38</v>
      </c>
      <c r="AX323" s="33"/>
      <c r="AY323" s="1214"/>
      <c r="AZ323" s="974"/>
      <c r="BA323" s="971"/>
      <c r="BB323" s="336" t="s">
        <v>38</v>
      </c>
      <c r="BC323" s="33"/>
      <c r="BD323" s="1214"/>
      <c r="BE323" s="974"/>
      <c r="BF323" s="1204"/>
      <c r="BG323" s="48" t="s">
        <v>38</v>
      </c>
      <c r="BH323" s="33"/>
      <c r="BI323" s="1214"/>
      <c r="BJ323" s="974"/>
      <c r="BK323" s="971"/>
      <c r="BL323" s="658"/>
      <c r="BM323" s="80"/>
      <c r="BN323" s="1214"/>
      <c r="BO323" s="984"/>
      <c r="BP323" s="954"/>
      <c r="BQ323" s="301"/>
      <c r="BR323" s="80"/>
      <c r="BS323" s="1214"/>
      <c r="BT323" s="984"/>
      <c r="BU323" s="954"/>
      <c r="BV323" s="301"/>
      <c r="BW323" s="80"/>
      <c r="BX323" s="1214"/>
      <c r="BY323" s="984"/>
      <c r="BZ323" s="954"/>
      <c r="CA323" s="1080"/>
      <c r="CB323" s="1022"/>
      <c r="CC323" s="1243"/>
    </row>
    <row r="324" spans="1:81" ht="18" customHeight="1">
      <c r="A324" s="1180"/>
      <c r="B324" s="1296"/>
      <c r="C324" s="1140"/>
      <c r="D324" s="72" t="s">
        <v>112</v>
      </c>
      <c r="E324" s="28">
        <f>ROUND(E322*職員設定!$E$51,0)</f>
        <v>0</v>
      </c>
      <c r="F324" s="1214"/>
      <c r="G324" s="974"/>
      <c r="H324" s="1272"/>
      <c r="I324" s="72" t="s">
        <v>112</v>
      </c>
      <c r="J324" s="28">
        <f>ROUND(J322*職員設定!$E$51,0)</f>
        <v>0</v>
      </c>
      <c r="K324" s="1214"/>
      <c r="L324" s="974"/>
      <c r="M324" s="1103"/>
      <c r="N324" s="624" t="s">
        <v>112</v>
      </c>
      <c r="O324" s="28">
        <f>ROUND(O322*職員設定!$E$51,0)</f>
        <v>0</v>
      </c>
      <c r="P324" s="1214"/>
      <c r="Q324" s="974"/>
      <c r="R324" s="1204"/>
      <c r="S324" s="72" t="s">
        <v>112</v>
      </c>
      <c r="T324" s="28">
        <f>ROUND(T322*職員設定!$E$51,0)</f>
        <v>0</v>
      </c>
      <c r="U324" s="1214"/>
      <c r="V324" s="974"/>
      <c r="W324" s="971"/>
      <c r="X324" s="624" t="s">
        <v>112</v>
      </c>
      <c r="Y324" s="28">
        <f>ROUND(Y322*職員設定!$E$51,0)</f>
        <v>0</v>
      </c>
      <c r="Z324" s="1214"/>
      <c r="AA324" s="974"/>
      <c r="AB324" s="1204"/>
      <c r="AC324" s="72" t="s">
        <v>112</v>
      </c>
      <c r="AD324" s="28">
        <f>ROUND(AD322*職員設定!$E$51,0)</f>
        <v>0</v>
      </c>
      <c r="AE324" s="1214"/>
      <c r="AF324" s="974"/>
      <c r="AG324" s="971"/>
      <c r="AH324" s="624" t="s">
        <v>112</v>
      </c>
      <c r="AI324" s="28">
        <f>ROUND(AI322*職員設定!$E$51,0)</f>
        <v>0</v>
      </c>
      <c r="AJ324" s="1214"/>
      <c r="AK324" s="974"/>
      <c r="AL324" s="1204"/>
      <c r="AM324" s="72" t="s">
        <v>112</v>
      </c>
      <c r="AN324" s="28">
        <f>ROUND(AN322*職員設定!$E$51,0)</f>
        <v>0</v>
      </c>
      <c r="AO324" s="1214"/>
      <c r="AP324" s="974"/>
      <c r="AQ324" s="971"/>
      <c r="AR324" s="624" t="s">
        <v>112</v>
      </c>
      <c r="AS324" s="28">
        <f>ROUND(AS322*職員設定!$E$51,0)</f>
        <v>0</v>
      </c>
      <c r="AT324" s="1214"/>
      <c r="AU324" s="974"/>
      <c r="AV324" s="1204"/>
      <c r="AW324" s="72" t="s">
        <v>112</v>
      </c>
      <c r="AX324" s="28">
        <f>ROUND(AX322*職員設定!$E$51,0)</f>
        <v>0</v>
      </c>
      <c r="AY324" s="1214"/>
      <c r="AZ324" s="974"/>
      <c r="BA324" s="971"/>
      <c r="BB324" s="624" t="s">
        <v>112</v>
      </c>
      <c r="BC324" s="28">
        <f>ROUND(BC322*職員設定!$E$51,0)</f>
        <v>0</v>
      </c>
      <c r="BD324" s="1214"/>
      <c r="BE324" s="974"/>
      <c r="BF324" s="1204"/>
      <c r="BG324" s="72" t="s">
        <v>112</v>
      </c>
      <c r="BH324" s="28">
        <f>ROUND(BH322*職員設定!$E$51,0)</f>
        <v>0</v>
      </c>
      <c r="BI324" s="1214"/>
      <c r="BJ324" s="974"/>
      <c r="BK324" s="971"/>
      <c r="BL324" s="626"/>
      <c r="BM324" s="28"/>
      <c r="BN324" s="1214"/>
      <c r="BO324" s="984"/>
      <c r="BP324" s="954"/>
      <c r="BQ324" s="45"/>
      <c r="BR324" s="28"/>
      <c r="BS324" s="1214"/>
      <c r="BT324" s="984"/>
      <c r="BU324" s="954"/>
      <c r="BV324" s="45"/>
      <c r="BW324" s="28"/>
      <c r="BX324" s="1214"/>
      <c r="BY324" s="984"/>
      <c r="BZ324" s="954"/>
      <c r="CA324" s="1080"/>
      <c r="CB324" s="1022"/>
      <c r="CC324" s="1243"/>
    </row>
    <row r="325" spans="1:81" ht="18" customHeight="1" thickBot="1">
      <c r="A325" s="1180"/>
      <c r="B325" s="1296"/>
      <c r="C325" s="1141"/>
      <c r="D325" s="50" t="s">
        <v>113</v>
      </c>
      <c r="E325" s="18">
        <f>E323-E324</f>
        <v>0</v>
      </c>
      <c r="F325" s="1214"/>
      <c r="G325" s="975"/>
      <c r="H325" s="1273"/>
      <c r="I325" s="50" t="s">
        <v>113</v>
      </c>
      <c r="J325" s="18">
        <f>J323-J324</f>
        <v>0</v>
      </c>
      <c r="K325" s="1214"/>
      <c r="L325" s="975"/>
      <c r="M325" s="1104"/>
      <c r="N325" s="625" t="s">
        <v>113</v>
      </c>
      <c r="O325" s="18">
        <f>O323-O324</f>
        <v>0</v>
      </c>
      <c r="P325" s="1214"/>
      <c r="Q325" s="975"/>
      <c r="R325" s="1205"/>
      <c r="S325" s="50" t="s">
        <v>113</v>
      </c>
      <c r="T325" s="18">
        <f>T323-T324</f>
        <v>0</v>
      </c>
      <c r="U325" s="1214"/>
      <c r="V325" s="975"/>
      <c r="W325" s="972"/>
      <c r="X325" s="625" t="s">
        <v>113</v>
      </c>
      <c r="Y325" s="18">
        <f>Y323-Y324</f>
        <v>0</v>
      </c>
      <c r="Z325" s="1214"/>
      <c r="AA325" s="975"/>
      <c r="AB325" s="1205"/>
      <c r="AC325" s="50" t="s">
        <v>113</v>
      </c>
      <c r="AD325" s="18">
        <f>AD323-AD324</f>
        <v>0</v>
      </c>
      <c r="AE325" s="1214"/>
      <c r="AF325" s="975"/>
      <c r="AG325" s="972"/>
      <c r="AH325" s="625" t="s">
        <v>113</v>
      </c>
      <c r="AI325" s="18">
        <f>AI323-AI324</f>
        <v>0</v>
      </c>
      <c r="AJ325" s="1214"/>
      <c r="AK325" s="975"/>
      <c r="AL325" s="1205"/>
      <c r="AM325" s="50" t="s">
        <v>113</v>
      </c>
      <c r="AN325" s="18">
        <f>AN323-AN324</f>
        <v>0</v>
      </c>
      <c r="AO325" s="1214"/>
      <c r="AP325" s="975"/>
      <c r="AQ325" s="972"/>
      <c r="AR325" s="625" t="s">
        <v>113</v>
      </c>
      <c r="AS325" s="18">
        <f>AS323-AS324</f>
        <v>0</v>
      </c>
      <c r="AT325" s="1214"/>
      <c r="AU325" s="975"/>
      <c r="AV325" s="1205"/>
      <c r="AW325" s="50" t="s">
        <v>113</v>
      </c>
      <c r="AX325" s="18">
        <f>AX323-AX324</f>
        <v>0</v>
      </c>
      <c r="AY325" s="1214"/>
      <c r="AZ325" s="975"/>
      <c r="BA325" s="972"/>
      <c r="BB325" s="625" t="s">
        <v>113</v>
      </c>
      <c r="BC325" s="18">
        <f>BC323-BC324</f>
        <v>0</v>
      </c>
      <c r="BD325" s="1214"/>
      <c r="BE325" s="975"/>
      <c r="BF325" s="1205"/>
      <c r="BG325" s="50" t="s">
        <v>113</v>
      </c>
      <c r="BH325" s="18">
        <f>BH323-BH324</f>
        <v>0</v>
      </c>
      <c r="BI325" s="1214"/>
      <c r="BJ325" s="975"/>
      <c r="BK325" s="972"/>
      <c r="BL325" s="659"/>
      <c r="BM325" s="78"/>
      <c r="BN325" s="1214"/>
      <c r="BO325" s="985"/>
      <c r="BP325" s="955"/>
      <c r="BQ325" s="81"/>
      <c r="BR325" s="78"/>
      <c r="BS325" s="1214"/>
      <c r="BT325" s="985"/>
      <c r="BU325" s="955"/>
      <c r="BV325" s="81"/>
      <c r="BW325" s="78"/>
      <c r="BX325" s="1214"/>
      <c r="BY325" s="985"/>
      <c r="BZ325" s="955"/>
      <c r="CA325" s="1081"/>
      <c r="CB325" s="1023"/>
      <c r="CC325" s="1244"/>
    </row>
    <row r="326" spans="1:81" s="5" customFormat="1" ht="18" customHeight="1">
      <c r="A326" s="1180"/>
      <c r="B326" s="1296"/>
      <c r="C326" s="1293" t="str">
        <f>"時間当たりの手当("&amp;職員設定!$F$43&amp;"等)"</f>
        <v>時間当たりの手当(資格手当等)</v>
      </c>
      <c r="D326" s="75" t="s">
        <v>110</v>
      </c>
      <c r="E326" s="172">
        <f>E322</f>
        <v>0</v>
      </c>
      <c r="F326" s="1214"/>
      <c r="G326" s="973">
        <f>E329*F322-H326</f>
        <v>0</v>
      </c>
      <c r="H326" s="1275"/>
      <c r="I326" s="75" t="s">
        <v>110</v>
      </c>
      <c r="J326" s="172">
        <f>J322</f>
        <v>0</v>
      </c>
      <c r="K326" s="1214"/>
      <c r="L326" s="973">
        <f>J329*K322-M326</f>
        <v>0</v>
      </c>
      <c r="M326" s="1095"/>
      <c r="N326" s="338" t="s">
        <v>110</v>
      </c>
      <c r="O326" s="172">
        <f>O322</f>
        <v>0</v>
      </c>
      <c r="P326" s="1214"/>
      <c r="Q326" s="973">
        <f>O329*P322</f>
        <v>0</v>
      </c>
      <c r="R326" s="983"/>
      <c r="S326" s="75" t="s">
        <v>110</v>
      </c>
      <c r="T326" s="172">
        <f>T322</f>
        <v>0</v>
      </c>
      <c r="U326" s="1214"/>
      <c r="V326" s="973">
        <f>T329*U322</f>
        <v>0</v>
      </c>
      <c r="W326" s="960"/>
      <c r="X326" s="338" t="s">
        <v>110</v>
      </c>
      <c r="Y326" s="172">
        <f>Y322</f>
        <v>0</v>
      </c>
      <c r="Z326" s="1214"/>
      <c r="AA326" s="973">
        <f>Y329*Z322</f>
        <v>0</v>
      </c>
      <c r="AB326" s="983"/>
      <c r="AC326" s="75" t="s">
        <v>110</v>
      </c>
      <c r="AD326" s="172">
        <f>AD322</f>
        <v>0</v>
      </c>
      <c r="AE326" s="1214"/>
      <c r="AF326" s="973">
        <f>AD329*AE322</f>
        <v>0</v>
      </c>
      <c r="AG326" s="960"/>
      <c r="AH326" s="338" t="s">
        <v>110</v>
      </c>
      <c r="AI326" s="172">
        <f>AI322</f>
        <v>0</v>
      </c>
      <c r="AJ326" s="1214"/>
      <c r="AK326" s="973">
        <f>AI329*AJ322</f>
        <v>0</v>
      </c>
      <c r="AL326" s="983"/>
      <c r="AM326" s="75" t="s">
        <v>110</v>
      </c>
      <c r="AN326" s="172">
        <f>AN322</f>
        <v>0</v>
      </c>
      <c r="AO326" s="1214"/>
      <c r="AP326" s="973">
        <f>AN329*AO322</f>
        <v>0</v>
      </c>
      <c r="AQ326" s="960"/>
      <c r="AR326" s="338" t="s">
        <v>110</v>
      </c>
      <c r="AS326" s="172">
        <f>AS322</f>
        <v>0</v>
      </c>
      <c r="AT326" s="1214"/>
      <c r="AU326" s="973">
        <f>AS329*AT322</f>
        <v>0</v>
      </c>
      <c r="AV326" s="983"/>
      <c r="AW326" s="75" t="s">
        <v>110</v>
      </c>
      <c r="AX326" s="172">
        <f>AX322</f>
        <v>0</v>
      </c>
      <c r="AY326" s="1214"/>
      <c r="AZ326" s="973">
        <f>AX329*AY322</f>
        <v>0</v>
      </c>
      <c r="BA326" s="960"/>
      <c r="BB326" s="338" t="s">
        <v>110</v>
      </c>
      <c r="BC326" s="172">
        <f>BC322</f>
        <v>0</v>
      </c>
      <c r="BD326" s="1214"/>
      <c r="BE326" s="973">
        <f>BC329*BD322</f>
        <v>0</v>
      </c>
      <c r="BF326" s="983"/>
      <c r="BG326" s="75" t="s">
        <v>110</v>
      </c>
      <c r="BH326" s="172">
        <f>BH322</f>
        <v>0</v>
      </c>
      <c r="BI326" s="1214"/>
      <c r="BJ326" s="973">
        <f>BH329*BI322</f>
        <v>0</v>
      </c>
      <c r="BK326" s="960"/>
      <c r="BL326" s="338"/>
      <c r="BM326" s="76"/>
      <c r="BN326" s="1214"/>
      <c r="BO326" s="983"/>
      <c r="BP326" s="960"/>
      <c r="BQ326" s="75"/>
      <c r="BR326" s="76"/>
      <c r="BS326" s="1214"/>
      <c r="BT326" s="983"/>
      <c r="BU326" s="960"/>
      <c r="BV326" s="75"/>
      <c r="BW326" s="76"/>
      <c r="BX326" s="1214"/>
      <c r="BY326" s="983"/>
      <c r="BZ326" s="960"/>
      <c r="CA326" s="1003">
        <f>BJ326+BE326+AZ326+AU326+AP326+AK326+AF326+AA326+V326+Q326+L326+G326</f>
        <v>0</v>
      </c>
      <c r="CB326" s="1019">
        <f>M326+H326</f>
        <v>0</v>
      </c>
      <c r="CC326" s="1245"/>
    </row>
    <row r="327" spans="1:81" s="12" customFormat="1" ht="18" customHeight="1">
      <c r="A327" s="1180"/>
      <c r="B327" s="1296"/>
      <c r="C327" s="1294"/>
      <c r="D327" s="48" t="s">
        <v>38</v>
      </c>
      <c r="E327" s="33"/>
      <c r="F327" s="1214"/>
      <c r="G327" s="1066"/>
      <c r="H327" s="1272"/>
      <c r="I327" s="48" t="s">
        <v>38</v>
      </c>
      <c r="J327" s="33"/>
      <c r="K327" s="1214"/>
      <c r="L327" s="1066"/>
      <c r="M327" s="1103"/>
      <c r="N327" s="336" t="s">
        <v>38</v>
      </c>
      <c r="O327" s="33"/>
      <c r="P327" s="1214"/>
      <c r="Q327" s="1066"/>
      <c r="R327" s="1206"/>
      <c r="S327" s="48" t="s">
        <v>38</v>
      </c>
      <c r="T327" s="33"/>
      <c r="U327" s="1214"/>
      <c r="V327" s="1066"/>
      <c r="W327" s="954"/>
      <c r="X327" s="336" t="s">
        <v>38</v>
      </c>
      <c r="Y327" s="33"/>
      <c r="Z327" s="1214"/>
      <c r="AA327" s="1066"/>
      <c r="AB327" s="1206"/>
      <c r="AC327" s="48" t="s">
        <v>38</v>
      </c>
      <c r="AD327" s="33"/>
      <c r="AE327" s="1214"/>
      <c r="AF327" s="1066"/>
      <c r="AG327" s="954"/>
      <c r="AH327" s="336" t="s">
        <v>38</v>
      </c>
      <c r="AI327" s="33"/>
      <c r="AJ327" s="1214"/>
      <c r="AK327" s="1066"/>
      <c r="AL327" s="1206"/>
      <c r="AM327" s="48" t="s">
        <v>38</v>
      </c>
      <c r="AN327" s="33"/>
      <c r="AO327" s="1214"/>
      <c r="AP327" s="1066"/>
      <c r="AQ327" s="954"/>
      <c r="AR327" s="336" t="s">
        <v>38</v>
      </c>
      <c r="AS327" s="33"/>
      <c r="AT327" s="1214"/>
      <c r="AU327" s="1066"/>
      <c r="AV327" s="1206"/>
      <c r="AW327" s="48" t="s">
        <v>38</v>
      </c>
      <c r="AX327" s="33"/>
      <c r="AY327" s="1214"/>
      <c r="AZ327" s="1066"/>
      <c r="BA327" s="954"/>
      <c r="BB327" s="336" t="s">
        <v>38</v>
      </c>
      <c r="BC327" s="33"/>
      <c r="BD327" s="1214"/>
      <c r="BE327" s="1066"/>
      <c r="BF327" s="1206"/>
      <c r="BG327" s="48" t="s">
        <v>38</v>
      </c>
      <c r="BH327" s="33"/>
      <c r="BI327" s="1214"/>
      <c r="BJ327" s="1066"/>
      <c r="BK327" s="954"/>
      <c r="BL327" s="339"/>
      <c r="BM327" s="80"/>
      <c r="BN327" s="1214"/>
      <c r="BO327" s="977"/>
      <c r="BP327" s="954"/>
      <c r="BQ327" s="79"/>
      <c r="BR327" s="80"/>
      <c r="BS327" s="1214"/>
      <c r="BT327" s="977"/>
      <c r="BU327" s="954"/>
      <c r="BV327" s="79"/>
      <c r="BW327" s="80"/>
      <c r="BX327" s="1214"/>
      <c r="BY327" s="977"/>
      <c r="BZ327" s="954"/>
      <c r="CA327" s="1080"/>
      <c r="CB327" s="1022"/>
      <c r="CC327" s="1246"/>
    </row>
    <row r="328" spans="1:81" s="5" customFormat="1" ht="18" customHeight="1">
      <c r="A328" s="1180"/>
      <c r="B328" s="1296"/>
      <c r="C328" s="1294"/>
      <c r="D328" s="72" t="s">
        <v>44</v>
      </c>
      <c r="E328" s="28">
        <f>ROUND(E322*(職員設定!$F$51+職員設定!$G$51+職員設定!$H$51+職員設定!$I$51),0)</f>
        <v>0</v>
      </c>
      <c r="F328" s="1214"/>
      <c r="G328" s="1066"/>
      <c r="H328" s="1272"/>
      <c r="I328" s="72" t="s">
        <v>44</v>
      </c>
      <c r="J328" s="28">
        <f>ROUND(J322*(職員設定!$F$51+職員設定!$G$51+職員設定!$H$51+職員設定!$I$51),0)</f>
        <v>0</v>
      </c>
      <c r="K328" s="1214"/>
      <c r="L328" s="1066"/>
      <c r="M328" s="1103"/>
      <c r="N328" s="624" t="s">
        <v>44</v>
      </c>
      <c r="O328" s="28">
        <f>ROUND(O322*(職員設定!$F$51+職員設定!$G$51+職員設定!$H$51+職員設定!$I$51),0)</f>
        <v>0</v>
      </c>
      <c r="P328" s="1214"/>
      <c r="Q328" s="1066"/>
      <c r="R328" s="1206"/>
      <c r="S328" s="72" t="s">
        <v>44</v>
      </c>
      <c r="T328" s="28">
        <f>ROUND(T322*(職員設定!$F$51+職員設定!$G$51+職員設定!$H$51+職員設定!$I$51),0)</f>
        <v>0</v>
      </c>
      <c r="U328" s="1214"/>
      <c r="V328" s="1066"/>
      <c r="W328" s="954"/>
      <c r="X328" s="624" t="s">
        <v>44</v>
      </c>
      <c r="Y328" s="28">
        <f>ROUND(Y322*(職員設定!$F$51+職員設定!$G$51+職員設定!$H$51+職員設定!$I$51),0)</f>
        <v>0</v>
      </c>
      <c r="Z328" s="1214"/>
      <c r="AA328" s="1066"/>
      <c r="AB328" s="1206"/>
      <c r="AC328" s="72" t="s">
        <v>44</v>
      </c>
      <c r="AD328" s="28">
        <f>ROUND(AD322*(職員設定!$F$51+職員設定!$G$51+職員設定!$H$51+職員設定!$I$51),0)</f>
        <v>0</v>
      </c>
      <c r="AE328" s="1214"/>
      <c r="AF328" s="1066"/>
      <c r="AG328" s="954"/>
      <c r="AH328" s="624" t="s">
        <v>44</v>
      </c>
      <c r="AI328" s="28">
        <f>ROUND(AI322*(職員設定!$F$51+職員設定!$G$51+職員設定!$H$51+職員設定!$I$51),0)</f>
        <v>0</v>
      </c>
      <c r="AJ328" s="1214"/>
      <c r="AK328" s="1066"/>
      <c r="AL328" s="1206"/>
      <c r="AM328" s="72" t="s">
        <v>44</v>
      </c>
      <c r="AN328" s="28">
        <f>ROUND(AN322*(職員設定!$F$51+職員設定!$G$51+職員設定!$H$51+職員設定!$I$51),0)</f>
        <v>0</v>
      </c>
      <c r="AO328" s="1214"/>
      <c r="AP328" s="1066"/>
      <c r="AQ328" s="954"/>
      <c r="AR328" s="624" t="s">
        <v>44</v>
      </c>
      <c r="AS328" s="28">
        <f>ROUND(AS322*(職員設定!$F$51+職員設定!$G$51+職員設定!$H$51+職員設定!$I$51),0)</f>
        <v>0</v>
      </c>
      <c r="AT328" s="1214"/>
      <c r="AU328" s="1066"/>
      <c r="AV328" s="1206"/>
      <c r="AW328" s="72" t="s">
        <v>44</v>
      </c>
      <c r="AX328" s="28">
        <f>ROUND(AX322*(職員設定!$F$51+職員設定!$G$51+職員設定!$H$51+職員設定!$I$51),0)</f>
        <v>0</v>
      </c>
      <c r="AY328" s="1214"/>
      <c r="AZ328" s="1066"/>
      <c r="BA328" s="954"/>
      <c r="BB328" s="624" t="s">
        <v>44</v>
      </c>
      <c r="BC328" s="28">
        <f>ROUND(BC322*(職員設定!$F$51+職員設定!$G$51+職員設定!$H$51+職員設定!$I$51),0)</f>
        <v>0</v>
      </c>
      <c r="BD328" s="1214"/>
      <c r="BE328" s="1066"/>
      <c r="BF328" s="1206"/>
      <c r="BG328" s="72" t="s">
        <v>44</v>
      </c>
      <c r="BH328" s="28">
        <f>ROUND(BH322*(職員設定!$F$51+職員設定!$G$51+職員設定!$H$51+職員設定!$I$51),0)</f>
        <v>0</v>
      </c>
      <c r="BI328" s="1214"/>
      <c r="BJ328" s="1066"/>
      <c r="BK328" s="954"/>
      <c r="BL328" s="624"/>
      <c r="BM328" s="28"/>
      <c r="BN328" s="1214"/>
      <c r="BO328" s="977"/>
      <c r="BP328" s="954"/>
      <c r="BQ328" s="72"/>
      <c r="BR328" s="28"/>
      <c r="BS328" s="1214"/>
      <c r="BT328" s="977"/>
      <c r="BU328" s="954"/>
      <c r="BV328" s="72"/>
      <c r="BW328" s="28"/>
      <c r="BX328" s="1214"/>
      <c r="BY328" s="977"/>
      <c r="BZ328" s="954"/>
      <c r="CA328" s="1080"/>
      <c r="CB328" s="1022"/>
      <c r="CC328" s="1246"/>
    </row>
    <row r="329" spans="1:81" s="5" customFormat="1" ht="18" customHeight="1" thickBot="1">
      <c r="A329" s="1180"/>
      <c r="B329" s="1296"/>
      <c r="C329" s="1295"/>
      <c r="D329" s="50" t="s">
        <v>88</v>
      </c>
      <c r="E329" s="18">
        <f>E327-E328</f>
        <v>0</v>
      </c>
      <c r="F329" s="1214"/>
      <c r="G329" s="1067"/>
      <c r="H329" s="1273"/>
      <c r="I329" s="50" t="s">
        <v>88</v>
      </c>
      <c r="J329" s="18">
        <f>J327-J328</f>
        <v>0</v>
      </c>
      <c r="K329" s="1214"/>
      <c r="L329" s="1067"/>
      <c r="M329" s="1104"/>
      <c r="N329" s="625" t="s">
        <v>88</v>
      </c>
      <c r="O329" s="18">
        <f>O327-O328</f>
        <v>0</v>
      </c>
      <c r="P329" s="1214"/>
      <c r="Q329" s="1067"/>
      <c r="R329" s="1207"/>
      <c r="S329" s="50" t="s">
        <v>88</v>
      </c>
      <c r="T329" s="18">
        <f>T327-T328</f>
        <v>0</v>
      </c>
      <c r="U329" s="1214"/>
      <c r="V329" s="1067"/>
      <c r="W329" s="955"/>
      <c r="X329" s="625" t="s">
        <v>88</v>
      </c>
      <c r="Y329" s="18">
        <f>Y327-Y328</f>
        <v>0</v>
      </c>
      <c r="Z329" s="1214"/>
      <c r="AA329" s="1067"/>
      <c r="AB329" s="1207"/>
      <c r="AC329" s="50" t="s">
        <v>88</v>
      </c>
      <c r="AD329" s="18">
        <f>AD327-AD328</f>
        <v>0</v>
      </c>
      <c r="AE329" s="1214"/>
      <c r="AF329" s="1067"/>
      <c r="AG329" s="955"/>
      <c r="AH329" s="625" t="s">
        <v>88</v>
      </c>
      <c r="AI329" s="18">
        <f>AI327-AI328</f>
        <v>0</v>
      </c>
      <c r="AJ329" s="1214"/>
      <c r="AK329" s="1067"/>
      <c r="AL329" s="1207"/>
      <c r="AM329" s="50" t="s">
        <v>88</v>
      </c>
      <c r="AN329" s="18">
        <f>AN327-AN328</f>
        <v>0</v>
      </c>
      <c r="AO329" s="1214"/>
      <c r="AP329" s="1067"/>
      <c r="AQ329" s="955"/>
      <c r="AR329" s="625" t="s">
        <v>88</v>
      </c>
      <c r="AS329" s="18">
        <f>AS327-AS328</f>
        <v>0</v>
      </c>
      <c r="AT329" s="1214"/>
      <c r="AU329" s="1067"/>
      <c r="AV329" s="1207"/>
      <c r="AW329" s="50" t="s">
        <v>88</v>
      </c>
      <c r="AX329" s="18">
        <f>AX327-AX328</f>
        <v>0</v>
      </c>
      <c r="AY329" s="1214"/>
      <c r="AZ329" s="1067"/>
      <c r="BA329" s="955"/>
      <c r="BB329" s="625" t="s">
        <v>88</v>
      </c>
      <c r="BC329" s="18">
        <f>BC327-BC328</f>
        <v>0</v>
      </c>
      <c r="BD329" s="1214"/>
      <c r="BE329" s="1067"/>
      <c r="BF329" s="1207"/>
      <c r="BG329" s="50" t="s">
        <v>88</v>
      </c>
      <c r="BH329" s="18">
        <f>BH327-BH328</f>
        <v>0</v>
      </c>
      <c r="BI329" s="1214"/>
      <c r="BJ329" s="1067"/>
      <c r="BK329" s="955"/>
      <c r="BL329" s="659"/>
      <c r="BM329" s="78"/>
      <c r="BN329" s="1214"/>
      <c r="BO329" s="978"/>
      <c r="BP329" s="955"/>
      <c r="BQ329" s="81"/>
      <c r="BR329" s="78"/>
      <c r="BS329" s="1214"/>
      <c r="BT329" s="978"/>
      <c r="BU329" s="955"/>
      <c r="BV329" s="81"/>
      <c r="BW329" s="78"/>
      <c r="BX329" s="1214"/>
      <c r="BY329" s="978"/>
      <c r="BZ329" s="955"/>
      <c r="CA329" s="1081"/>
      <c r="CB329" s="1023"/>
      <c r="CC329" s="1247"/>
    </row>
    <row r="330" spans="1:81" s="5" customFormat="1" ht="18" customHeight="1">
      <c r="A330" s="1180"/>
      <c r="B330" s="1296"/>
      <c r="C330" s="1293" t="str">
        <f>"定額手当("&amp;職員設定!$J$43&amp;"等)"</f>
        <v>定額手当(等)</v>
      </c>
      <c r="D330" s="48" t="s">
        <v>38</v>
      </c>
      <c r="E330" s="33"/>
      <c r="F330" s="1214"/>
      <c r="G330" s="1215">
        <f>E332*F322-H330</f>
        <v>0</v>
      </c>
      <c r="H330" s="1274"/>
      <c r="I330" s="48" t="s">
        <v>38</v>
      </c>
      <c r="J330" s="33"/>
      <c r="K330" s="1214"/>
      <c r="L330" s="1215">
        <f>J332*K322-M330</f>
        <v>0</v>
      </c>
      <c r="M330" s="1307"/>
      <c r="N330" s="336" t="s">
        <v>38</v>
      </c>
      <c r="O330" s="33"/>
      <c r="P330" s="1214"/>
      <c r="Q330" s="1215">
        <f>O332*P322-R330</f>
        <v>0</v>
      </c>
      <c r="R330" s="1208">
        <f>ROUND(IF(O322="",0,$M$330),0)</f>
        <v>0</v>
      </c>
      <c r="S330" s="48" t="s">
        <v>38</v>
      </c>
      <c r="T330" s="33"/>
      <c r="U330" s="1214"/>
      <c r="V330" s="1215">
        <f>T332*U322-W330</f>
        <v>0</v>
      </c>
      <c r="W330" s="1201">
        <f>ROUND(IF(T322="",0,$M$330),0)</f>
        <v>0</v>
      </c>
      <c r="X330" s="336" t="s">
        <v>38</v>
      </c>
      <c r="Y330" s="33"/>
      <c r="Z330" s="1214"/>
      <c r="AA330" s="1215">
        <f>Y332*Z322-AB330</f>
        <v>0</v>
      </c>
      <c r="AB330" s="1208">
        <f>ROUND(IF(Y322="",0,$M$330),0)</f>
        <v>0</v>
      </c>
      <c r="AC330" s="48" t="s">
        <v>38</v>
      </c>
      <c r="AD330" s="33"/>
      <c r="AE330" s="1214"/>
      <c r="AF330" s="1215">
        <f>AD332*AE322-AG330</f>
        <v>0</v>
      </c>
      <c r="AG330" s="1201">
        <f>ROUND(IF(AD322="",0,$M$330),0)</f>
        <v>0</v>
      </c>
      <c r="AH330" s="336" t="s">
        <v>38</v>
      </c>
      <c r="AI330" s="33"/>
      <c r="AJ330" s="1214"/>
      <c r="AK330" s="1215">
        <f>AI332*AJ322-AL330</f>
        <v>0</v>
      </c>
      <c r="AL330" s="1208">
        <f>ROUND(IF(AI322="",0,$M$330),0)</f>
        <v>0</v>
      </c>
      <c r="AM330" s="48" t="s">
        <v>38</v>
      </c>
      <c r="AN330" s="33"/>
      <c r="AO330" s="1214"/>
      <c r="AP330" s="1215">
        <f>AN332*AO322-AQ330</f>
        <v>0</v>
      </c>
      <c r="AQ330" s="1201">
        <f>ROUND(IF(AN322="",0,$M$330),0)</f>
        <v>0</v>
      </c>
      <c r="AR330" s="336" t="s">
        <v>38</v>
      </c>
      <c r="AS330" s="33"/>
      <c r="AT330" s="1214"/>
      <c r="AU330" s="1215">
        <f>AS332*AT322-AV330</f>
        <v>0</v>
      </c>
      <c r="AV330" s="1208">
        <f>ROUND(IF(AS322="",0,$M$330),0)</f>
        <v>0</v>
      </c>
      <c r="AW330" s="48" t="s">
        <v>38</v>
      </c>
      <c r="AX330" s="33"/>
      <c r="AY330" s="1214"/>
      <c r="AZ330" s="1215">
        <f>AX332*AY322-BA330</f>
        <v>0</v>
      </c>
      <c r="BA330" s="1201">
        <f>ROUND(IF(AX322="",0,$M$330),0)</f>
        <v>0</v>
      </c>
      <c r="BB330" s="336" t="s">
        <v>38</v>
      </c>
      <c r="BC330" s="33"/>
      <c r="BD330" s="1214"/>
      <c r="BE330" s="1215">
        <f>BC332*BD322-BF330</f>
        <v>0</v>
      </c>
      <c r="BF330" s="1208">
        <f>ROUND(IF(BC322="",0,$M$330),0)</f>
        <v>0</v>
      </c>
      <c r="BG330" s="48" t="s">
        <v>38</v>
      </c>
      <c r="BH330" s="33"/>
      <c r="BI330" s="1214"/>
      <c r="BJ330" s="1215">
        <f>BH332*BI322-BK330</f>
        <v>0</v>
      </c>
      <c r="BK330" s="1201">
        <f>ROUND(IF(BH322="",0,$M$330),0)</f>
        <v>0</v>
      </c>
      <c r="BL330" s="660"/>
      <c r="BM330" s="181"/>
      <c r="BN330" s="1214"/>
      <c r="BO330" s="1254"/>
      <c r="BP330" s="1258"/>
      <c r="BQ330" s="180"/>
      <c r="BR330" s="181"/>
      <c r="BS330" s="1214"/>
      <c r="BT330" s="1254"/>
      <c r="BU330" s="1258"/>
      <c r="BV330" s="180"/>
      <c r="BW330" s="181"/>
      <c r="BX330" s="1214"/>
      <c r="BY330" s="1254"/>
      <c r="BZ330" s="1258"/>
      <c r="CA330" s="1279">
        <f>BJ330+BK330+BE330+BF330+AZ330+BA330+AU330+AV330+AP330+AQ330+AL330+AK330+AG330+AF330+AB330+AA330+W330+V330+R330+Q330+L330+G330</f>
        <v>0</v>
      </c>
      <c r="CB330" s="1233">
        <f>H330+M330</f>
        <v>0</v>
      </c>
      <c r="CC330" s="1248">
        <f>BK330+BF330+BA330+AV330+AQ330+AL330+AG330+AB330+W330+R330</f>
        <v>0</v>
      </c>
    </row>
    <row r="331" spans="1:81" s="5" customFormat="1" ht="18" customHeight="1">
      <c r="A331" s="1180"/>
      <c r="B331" s="1296"/>
      <c r="C331" s="1294"/>
      <c r="D331" s="45" t="s">
        <v>71</v>
      </c>
      <c r="E331" s="150" t="str">
        <f>IF(E322&lt;&gt;"",職員設定!$J$51+職員設定!$K$51,"0")</f>
        <v>0</v>
      </c>
      <c r="F331" s="1214"/>
      <c r="G331" s="1216"/>
      <c r="H331" s="1272"/>
      <c r="I331" s="45" t="s">
        <v>71</v>
      </c>
      <c r="J331" s="150" t="str">
        <f>IF(J322&lt;&gt;"",職員設定!$J$51+職員設定!$K$51,"0")</f>
        <v>0</v>
      </c>
      <c r="K331" s="1214"/>
      <c r="L331" s="1216"/>
      <c r="M331" s="1103"/>
      <c r="N331" s="626" t="s">
        <v>71</v>
      </c>
      <c r="O331" s="150" t="str">
        <f>IF(O322&lt;&gt;"",職員設定!$J$51+職員設定!$K$51,"0")</f>
        <v>0</v>
      </c>
      <c r="P331" s="1214"/>
      <c r="Q331" s="1216"/>
      <c r="R331" s="1204"/>
      <c r="S331" s="45" t="s">
        <v>71</v>
      </c>
      <c r="T331" s="150" t="str">
        <f>IF(T322&lt;&gt;"",職員設定!$J$51+職員設定!$K$51,"0")</f>
        <v>0</v>
      </c>
      <c r="U331" s="1214"/>
      <c r="V331" s="1216"/>
      <c r="W331" s="971"/>
      <c r="X331" s="626" t="s">
        <v>71</v>
      </c>
      <c r="Y331" s="150" t="str">
        <f>IF(Y322&lt;&gt;"",職員設定!$J$51+職員設定!$K$51,"0")</f>
        <v>0</v>
      </c>
      <c r="Z331" s="1214"/>
      <c r="AA331" s="1216"/>
      <c r="AB331" s="1204"/>
      <c r="AC331" s="45" t="s">
        <v>71</v>
      </c>
      <c r="AD331" s="150" t="str">
        <f>IF(AD322&lt;&gt;"",職員設定!$J$51+職員設定!$K$51,"0")</f>
        <v>0</v>
      </c>
      <c r="AE331" s="1214"/>
      <c r="AF331" s="1216"/>
      <c r="AG331" s="971"/>
      <c r="AH331" s="626" t="s">
        <v>71</v>
      </c>
      <c r="AI331" s="150" t="str">
        <f>IF(AI322&lt;&gt;"",職員設定!$J$51+職員設定!$K$51,"0")</f>
        <v>0</v>
      </c>
      <c r="AJ331" s="1214"/>
      <c r="AK331" s="1216"/>
      <c r="AL331" s="1204"/>
      <c r="AM331" s="45" t="s">
        <v>71</v>
      </c>
      <c r="AN331" s="150" t="str">
        <f>IF(AN322&lt;&gt;"",職員設定!$J$51+職員設定!$K$51,"0")</f>
        <v>0</v>
      </c>
      <c r="AO331" s="1214"/>
      <c r="AP331" s="1216"/>
      <c r="AQ331" s="971"/>
      <c r="AR331" s="626" t="s">
        <v>71</v>
      </c>
      <c r="AS331" s="150" t="str">
        <f>IF(AS322&lt;&gt;"",職員設定!$J$51+職員設定!$K$51,"0")</f>
        <v>0</v>
      </c>
      <c r="AT331" s="1214"/>
      <c r="AU331" s="1216"/>
      <c r="AV331" s="1204"/>
      <c r="AW331" s="45" t="s">
        <v>71</v>
      </c>
      <c r="AX331" s="150" t="str">
        <f>IF(AX322&lt;&gt;"",職員設定!$J$51+職員設定!$K$51,"0")</f>
        <v>0</v>
      </c>
      <c r="AY331" s="1214"/>
      <c r="AZ331" s="1216"/>
      <c r="BA331" s="971"/>
      <c r="BB331" s="626" t="s">
        <v>71</v>
      </c>
      <c r="BC331" s="150" t="str">
        <f>IF(BC322&lt;&gt;"",職員設定!$J$51+職員設定!$K$51,"0")</f>
        <v>0</v>
      </c>
      <c r="BD331" s="1214"/>
      <c r="BE331" s="1216"/>
      <c r="BF331" s="1204"/>
      <c r="BG331" s="45" t="s">
        <v>71</v>
      </c>
      <c r="BH331" s="150" t="str">
        <f>IF(BH322&lt;&gt;"",職員設定!$J$51+職員設定!$K$51,"0")</f>
        <v>0</v>
      </c>
      <c r="BI331" s="1214"/>
      <c r="BJ331" s="1216"/>
      <c r="BK331" s="971"/>
      <c r="BL331" s="624"/>
      <c r="BM331" s="28"/>
      <c r="BN331" s="1214"/>
      <c r="BO331" s="1206"/>
      <c r="BP331" s="954"/>
      <c r="BQ331" s="72"/>
      <c r="BR331" s="28"/>
      <c r="BS331" s="1214"/>
      <c r="BT331" s="1206"/>
      <c r="BU331" s="954"/>
      <c r="BV331" s="72"/>
      <c r="BW331" s="28"/>
      <c r="BX331" s="1214"/>
      <c r="BY331" s="1206"/>
      <c r="BZ331" s="954"/>
      <c r="CA331" s="1280"/>
      <c r="CB331" s="1022"/>
      <c r="CC331" s="1243"/>
    </row>
    <row r="332" spans="1:81" s="5" customFormat="1" ht="18" customHeight="1" thickBot="1">
      <c r="A332" s="1180"/>
      <c r="B332" s="1297"/>
      <c r="C332" s="1303"/>
      <c r="D332" s="46" t="s">
        <v>51</v>
      </c>
      <c r="E332" s="18">
        <f>E330-E331</f>
        <v>0</v>
      </c>
      <c r="F332" s="1214"/>
      <c r="G332" s="1217"/>
      <c r="H332" s="1273"/>
      <c r="I332" s="46" t="s">
        <v>51</v>
      </c>
      <c r="J332" s="18">
        <f>J330-J331</f>
        <v>0</v>
      </c>
      <c r="K332" s="1214"/>
      <c r="L332" s="1217"/>
      <c r="M332" s="1104"/>
      <c r="N332" s="627" t="s">
        <v>51</v>
      </c>
      <c r="O332" s="18">
        <f>O330-O331</f>
        <v>0</v>
      </c>
      <c r="P332" s="1214"/>
      <c r="Q332" s="1217"/>
      <c r="R332" s="1205"/>
      <c r="S332" s="46" t="s">
        <v>51</v>
      </c>
      <c r="T332" s="18">
        <f>T330-T331</f>
        <v>0</v>
      </c>
      <c r="U332" s="1214"/>
      <c r="V332" s="1217"/>
      <c r="W332" s="972"/>
      <c r="X332" s="627" t="s">
        <v>51</v>
      </c>
      <c r="Y332" s="18">
        <f>Y330-Y331</f>
        <v>0</v>
      </c>
      <c r="Z332" s="1214"/>
      <c r="AA332" s="1217"/>
      <c r="AB332" s="1205"/>
      <c r="AC332" s="46" t="s">
        <v>51</v>
      </c>
      <c r="AD332" s="18">
        <f>AD330-AD331</f>
        <v>0</v>
      </c>
      <c r="AE332" s="1214"/>
      <c r="AF332" s="1217"/>
      <c r="AG332" s="972"/>
      <c r="AH332" s="627" t="s">
        <v>51</v>
      </c>
      <c r="AI332" s="18">
        <f>AI330-AI331</f>
        <v>0</v>
      </c>
      <c r="AJ332" s="1214"/>
      <c r="AK332" s="1217"/>
      <c r="AL332" s="1205"/>
      <c r="AM332" s="46" t="s">
        <v>51</v>
      </c>
      <c r="AN332" s="18">
        <f>AN330-AN331</f>
        <v>0</v>
      </c>
      <c r="AO332" s="1214"/>
      <c r="AP332" s="1217"/>
      <c r="AQ332" s="972"/>
      <c r="AR332" s="627" t="s">
        <v>51</v>
      </c>
      <c r="AS332" s="18">
        <f>AS330-AS331</f>
        <v>0</v>
      </c>
      <c r="AT332" s="1214"/>
      <c r="AU332" s="1217"/>
      <c r="AV332" s="1205"/>
      <c r="AW332" s="46" t="s">
        <v>51</v>
      </c>
      <c r="AX332" s="18">
        <f>AX330-AX331</f>
        <v>0</v>
      </c>
      <c r="AY332" s="1214"/>
      <c r="AZ332" s="1217"/>
      <c r="BA332" s="972"/>
      <c r="BB332" s="627" t="s">
        <v>51</v>
      </c>
      <c r="BC332" s="18">
        <f>BC330-BC331</f>
        <v>0</v>
      </c>
      <c r="BD332" s="1214"/>
      <c r="BE332" s="1217"/>
      <c r="BF332" s="1205"/>
      <c r="BG332" s="46" t="s">
        <v>51</v>
      </c>
      <c r="BH332" s="18">
        <f>BH330-BH331</f>
        <v>0</v>
      </c>
      <c r="BI332" s="1214"/>
      <c r="BJ332" s="1217"/>
      <c r="BK332" s="972"/>
      <c r="BL332" s="659"/>
      <c r="BM332" s="78"/>
      <c r="BN332" s="1214"/>
      <c r="BO332" s="1207"/>
      <c r="BP332" s="955"/>
      <c r="BQ332" s="81"/>
      <c r="BR332" s="78"/>
      <c r="BS332" s="1214"/>
      <c r="BT332" s="1207"/>
      <c r="BU332" s="955"/>
      <c r="BV332" s="81"/>
      <c r="BW332" s="78"/>
      <c r="BX332" s="1214"/>
      <c r="BY332" s="1207"/>
      <c r="BZ332" s="955"/>
      <c r="CA332" s="1281"/>
      <c r="CB332" s="1023"/>
      <c r="CC332" s="1244"/>
    </row>
    <row r="333" spans="1:81" s="5" customFormat="1" ht="18" customHeight="1">
      <c r="A333" s="1180"/>
      <c r="B333" s="1142" t="s">
        <v>108</v>
      </c>
      <c r="C333" s="1287" t="s">
        <v>226</v>
      </c>
      <c r="D333" s="48" t="s">
        <v>38</v>
      </c>
      <c r="E333" s="33"/>
      <c r="F333" s="1214"/>
      <c r="G333" s="1215">
        <f>E335*F322-H333</f>
        <v>0</v>
      </c>
      <c r="H333" s="1274"/>
      <c r="I333" s="48" t="s">
        <v>38</v>
      </c>
      <c r="J333" s="33"/>
      <c r="K333" s="1214"/>
      <c r="L333" s="1215">
        <f>J335*K322-M333</f>
        <v>0</v>
      </c>
      <c r="M333" s="1307"/>
      <c r="N333" s="336" t="s">
        <v>38</v>
      </c>
      <c r="O333" s="33"/>
      <c r="P333" s="1214"/>
      <c r="Q333" s="1066">
        <f>O335*P322-R333</f>
        <v>0</v>
      </c>
      <c r="R333" s="1209"/>
      <c r="S333" s="48" t="s">
        <v>38</v>
      </c>
      <c r="T333" s="33"/>
      <c r="U333" s="1214"/>
      <c r="V333" s="1066">
        <f>T335*U322-W333</f>
        <v>0</v>
      </c>
      <c r="W333" s="1202"/>
      <c r="X333" s="336" t="s">
        <v>38</v>
      </c>
      <c r="Y333" s="33"/>
      <c r="Z333" s="1214"/>
      <c r="AA333" s="1066">
        <f>Y335*Z322-AB333</f>
        <v>0</v>
      </c>
      <c r="AB333" s="1209"/>
      <c r="AC333" s="48" t="s">
        <v>38</v>
      </c>
      <c r="AD333" s="33"/>
      <c r="AE333" s="1214"/>
      <c r="AF333" s="1066">
        <f>AD335*AE322-AG333</f>
        <v>0</v>
      </c>
      <c r="AG333" s="1202"/>
      <c r="AH333" s="336" t="s">
        <v>38</v>
      </c>
      <c r="AI333" s="33"/>
      <c r="AJ333" s="1214"/>
      <c r="AK333" s="1066">
        <f>AI335*AJ322-AL333</f>
        <v>0</v>
      </c>
      <c r="AL333" s="1209"/>
      <c r="AM333" s="48" t="s">
        <v>38</v>
      </c>
      <c r="AN333" s="33"/>
      <c r="AO333" s="1214"/>
      <c r="AP333" s="1066">
        <f>AN335*AO322-AQ333</f>
        <v>0</v>
      </c>
      <c r="AQ333" s="1202"/>
      <c r="AR333" s="336" t="s">
        <v>38</v>
      </c>
      <c r="AS333" s="33"/>
      <c r="AT333" s="1214"/>
      <c r="AU333" s="1066">
        <f>AS335*AT322-AV333</f>
        <v>0</v>
      </c>
      <c r="AV333" s="1209"/>
      <c r="AW333" s="48" t="s">
        <v>38</v>
      </c>
      <c r="AX333" s="33"/>
      <c r="AY333" s="1214"/>
      <c r="AZ333" s="1066">
        <f>AX335*AY322-BA333</f>
        <v>0</v>
      </c>
      <c r="BA333" s="1202"/>
      <c r="BB333" s="336" t="s">
        <v>38</v>
      </c>
      <c r="BC333" s="33"/>
      <c r="BD333" s="1214"/>
      <c r="BE333" s="1066">
        <f>BC335*BD322-BF333</f>
        <v>0</v>
      </c>
      <c r="BF333" s="1209"/>
      <c r="BG333" s="48" t="s">
        <v>38</v>
      </c>
      <c r="BH333" s="33"/>
      <c r="BI333" s="1214"/>
      <c r="BJ333" s="1066">
        <f>BH335*BI322-BK333</f>
        <v>0</v>
      </c>
      <c r="BK333" s="1202"/>
      <c r="BL333" s="658"/>
      <c r="BM333" s="80"/>
      <c r="BN333" s="1214"/>
      <c r="BO333" s="1254"/>
      <c r="BP333" s="1258"/>
      <c r="BQ333" s="301"/>
      <c r="BR333" s="80"/>
      <c r="BS333" s="1214"/>
      <c r="BT333" s="1254"/>
      <c r="BU333" s="1258"/>
      <c r="BV333" s="301"/>
      <c r="BW333" s="80"/>
      <c r="BX333" s="1214"/>
      <c r="BY333" s="1254"/>
      <c r="BZ333" s="1258"/>
      <c r="CA333" s="1279">
        <f>BJ333+BK333+BE333+BF333+AZ333+BA333+AU333+AV333+AP333+AQ333+AL333+AK333+AG333+AF333+AB333+AA333+W333+V333+R333+Q333+L333+G333</f>
        <v>0</v>
      </c>
      <c r="CB333" s="1234">
        <f>H333+M333</f>
        <v>0</v>
      </c>
      <c r="CC333" s="1237">
        <f>BK333+BF333+BA333+AV333+AQ333+AL333+AG333+AB333+W333+R333</f>
        <v>0</v>
      </c>
    </row>
    <row r="334" spans="1:81" s="5" customFormat="1" ht="18" customHeight="1">
      <c r="A334" s="1180"/>
      <c r="B334" s="1285"/>
      <c r="C334" s="1288"/>
      <c r="D334" s="154" t="s">
        <v>71</v>
      </c>
      <c r="E334" s="179"/>
      <c r="F334" s="1214"/>
      <c r="G334" s="1066"/>
      <c r="H334" s="1272"/>
      <c r="I334" s="154" t="s">
        <v>71</v>
      </c>
      <c r="J334" s="179"/>
      <c r="K334" s="1214"/>
      <c r="L334" s="1066"/>
      <c r="M334" s="1103"/>
      <c r="N334" s="628" t="s">
        <v>71</v>
      </c>
      <c r="O334" s="179"/>
      <c r="P334" s="1214"/>
      <c r="Q334" s="1066"/>
      <c r="R334" s="1210"/>
      <c r="S334" s="154" t="s">
        <v>71</v>
      </c>
      <c r="T334" s="179"/>
      <c r="U334" s="1214"/>
      <c r="V334" s="1066"/>
      <c r="W334" s="958"/>
      <c r="X334" s="628" t="s">
        <v>71</v>
      </c>
      <c r="Y334" s="179"/>
      <c r="Z334" s="1214"/>
      <c r="AA334" s="1066"/>
      <c r="AB334" s="1210"/>
      <c r="AC334" s="154" t="s">
        <v>71</v>
      </c>
      <c r="AD334" s="179"/>
      <c r="AE334" s="1214"/>
      <c r="AF334" s="1066"/>
      <c r="AG334" s="958"/>
      <c r="AH334" s="628" t="s">
        <v>71</v>
      </c>
      <c r="AI334" s="179"/>
      <c r="AJ334" s="1214"/>
      <c r="AK334" s="1066"/>
      <c r="AL334" s="1210"/>
      <c r="AM334" s="154" t="s">
        <v>71</v>
      </c>
      <c r="AN334" s="179"/>
      <c r="AO334" s="1214"/>
      <c r="AP334" s="1066"/>
      <c r="AQ334" s="958"/>
      <c r="AR334" s="628" t="s">
        <v>71</v>
      </c>
      <c r="AS334" s="179"/>
      <c r="AT334" s="1214"/>
      <c r="AU334" s="1066"/>
      <c r="AV334" s="1210"/>
      <c r="AW334" s="154" t="s">
        <v>71</v>
      </c>
      <c r="AX334" s="179"/>
      <c r="AY334" s="1214"/>
      <c r="AZ334" s="1066"/>
      <c r="BA334" s="958"/>
      <c r="BB334" s="628" t="s">
        <v>71</v>
      </c>
      <c r="BC334" s="179"/>
      <c r="BD334" s="1214"/>
      <c r="BE334" s="1066"/>
      <c r="BF334" s="1210"/>
      <c r="BG334" s="154" t="s">
        <v>71</v>
      </c>
      <c r="BH334" s="179"/>
      <c r="BI334" s="1214"/>
      <c r="BJ334" s="1066"/>
      <c r="BK334" s="958"/>
      <c r="BL334" s="626"/>
      <c r="BM334" s="28"/>
      <c r="BN334" s="1214"/>
      <c r="BO334" s="977"/>
      <c r="BP334" s="954"/>
      <c r="BQ334" s="45"/>
      <c r="BR334" s="28"/>
      <c r="BS334" s="1214"/>
      <c r="BT334" s="977"/>
      <c r="BU334" s="954"/>
      <c r="BV334" s="45"/>
      <c r="BW334" s="28"/>
      <c r="BX334" s="1214"/>
      <c r="BY334" s="977"/>
      <c r="BZ334" s="954"/>
      <c r="CA334" s="1280"/>
      <c r="CB334" s="1235"/>
      <c r="CC334" s="1249"/>
    </row>
    <row r="335" spans="1:81" s="5" customFormat="1" ht="18" customHeight="1" thickBot="1">
      <c r="A335" s="1180"/>
      <c r="B335" s="1285"/>
      <c r="C335" s="1289"/>
      <c r="D335" s="46" t="s">
        <v>51</v>
      </c>
      <c r="E335" s="18">
        <f>E333-E334</f>
        <v>0</v>
      </c>
      <c r="F335" s="1214"/>
      <c r="G335" s="1067"/>
      <c r="H335" s="1273"/>
      <c r="I335" s="46" t="s">
        <v>51</v>
      </c>
      <c r="J335" s="18">
        <f>J333-J334</f>
        <v>0</v>
      </c>
      <c r="K335" s="1214"/>
      <c r="L335" s="1067"/>
      <c r="M335" s="1104"/>
      <c r="N335" s="627" t="s">
        <v>51</v>
      </c>
      <c r="O335" s="18">
        <f>O333-O334</f>
        <v>0</v>
      </c>
      <c r="P335" s="1214"/>
      <c r="Q335" s="1067"/>
      <c r="R335" s="1211"/>
      <c r="S335" s="46" t="s">
        <v>51</v>
      </c>
      <c r="T335" s="18">
        <f>T333-T334</f>
        <v>0</v>
      </c>
      <c r="U335" s="1214"/>
      <c r="V335" s="1067"/>
      <c r="W335" s="959"/>
      <c r="X335" s="627" t="s">
        <v>51</v>
      </c>
      <c r="Y335" s="18">
        <f>Y333-Y334</f>
        <v>0</v>
      </c>
      <c r="Z335" s="1214"/>
      <c r="AA335" s="1067"/>
      <c r="AB335" s="1211"/>
      <c r="AC335" s="46" t="s">
        <v>51</v>
      </c>
      <c r="AD335" s="18">
        <f>AD333-AD334</f>
        <v>0</v>
      </c>
      <c r="AE335" s="1214"/>
      <c r="AF335" s="1067"/>
      <c r="AG335" s="959"/>
      <c r="AH335" s="627" t="s">
        <v>51</v>
      </c>
      <c r="AI335" s="18">
        <f>AI333-AI334</f>
        <v>0</v>
      </c>
      <c r="AJ335" s="1214"/>
      <c r="AK335" s="1067"/>
      <c r="AL335" s="1211"/>
      <c r="AM335" s="46" t="s">
        <v>51</v>
      </c>
      <c r="AN335" s="18">
        <f>AN333-AN334</f>
        <v>0</v>
      </c>
      <c r="AO335" s="1214"/>
      <c r="AP335" s="1067"/>
      <c r="AQ335" s="959"/>
      <c r="AR335" s="627" t="s">
        <v>51</v>
      </c>
      <c r="AS335" s="18">
        <f>AS333-AS334</f>
        <v>0</v>
      </c>
      <c r="AT335" s="1214"/>
      <c r="AU335" s="1067"/>
      <c r="AV335" s="1211"/>
      <c r="AW335" s="46" t="s">
        <v>51</v>
      </c>
      <c r="AX335" s="18">
        <f>AX333-AX334</f>
        <v>0</v>
      </c>
      <c r="AY335" s="1214"/>
      <c r="AZ335" s="1067"/>
      <c r="BA335" s="959"/>
      <c r="BB335" s="627" t="s">
        <v>51</v>
      </c>
      <c r="BC335" s="18">
        <f>BC333-BC334</f>
        <v>0</v>
      </c>
      <c r="BD335" s="1214"/>
      <c r="BE335" s="1067"/>
      <c r="BF335" s="1211"/>
      <c r="BG335" s="46" t="s">
        <v>51</v>
      </c>
      <c r="BH335" s="18">
        <f>BH333-BH334</f>
        <v>0</v>
      </c>
      <c r="BI335" s="1214"/>
      <c r="BJ335" s="1067"/>
      <c r="BK335" s="959"/>
      <c r="BL335" s="659"/>
      <c r="BM335" s="78"/>
      <c r="BN335" s="1214"/>
      <c r="BO335" s="978"/>
      <c r="BP335" s="955"/>
      <c r="BQ335" s="81"/>
      <c r="BR335" s="78"/>
      <c r="BS335" s="1214"/>
      <c r="BT335" s="978"/>
      <c r="BU335" s="955"/>
      <c r="BV335" s="81"/>
      <c r="BW335" s="78"/>
      <c r="BX335" s="1214"/>
      <c r="BY335" s="978"/>
      <c r="BZ335" s="955"/>
      <c r="CA335" s="1281"/>
      <c r="CB335" s="1236"/>
      <c r="CC335" s="1250"/>
    </row>
    <row r="336" spans="1:81" s="5" customFormat="1" ht="18" customHeight="1">
      <c r="A336" s="1180"/>
      <c r="B336" s="1285"/>
      <c r="C336" s="1177" t="s">
        <v>41</v>
      </c>
      <c r="D336" s="44" t="s">
        <v>119</v>
      </c>
      <c r="E336" s="35"/>
      <c r="F336" s="1214"/>
      <c r="G336" s="973">
        <f>E339*F322-H336</f>
        <v>0</v>
      </c>
      <c r="H336" s="1275"/>
      <c r="I336" s="44" t="s">
        <v>119</v>
      </c>
      <c r="J336" s="35"/>
      <c r="K336" s="1214"/>
      <c r="L336" s="973">
        <f>J339*K322-M336</f>
        <v>0</v>
      </c>
      <c r="M336" s="1095"/>
      <c r="N336" s="335" t="s">
        <v>119</v>
      </c>
      <c r="O336" s="35"/>
      <c r="P336" s="1214"/>
      <c r="Q336" s="973">
        <f>O339*P322-R336</f>
        <v>0</v>
      </c>
      <c r="R336" s="1212">
        <f>ROUND(O336*P322*職員設定!$AC$51,0)</f>
        <v>0</v>
      </c>
      <c r="S336" s="44" t="s">
        <v>119</v>
      </c>
      <c r="T336" s="35"/>
      <c r="U336" s="1214"/>
      <c r="V336" s="973">
        <f>T339*U322-W336</f>
        <v>0</v>
      </c>
      <c r="W336" s="961">
        <f>ROUND(T336*U322*職員設定!$AC$51,0)</f>
        <v>0</v>
      </c>
      <c r="X336" s="335" t="s">
        <v>119</v>
      </c>
      <c r="Y336" s="35"/>
      <c r="Z336" s="1214"/>
      <c r="AA336" s="973">
        <f>Y339*Z322-AB336</f>
        <v>0</v>
      </c>
      <c r="AB336" s="1212">
        <f>ROUND(Y336*Z322*職員設定!$AC$51,0)</f>
        <v>0</v>
      </c>
      <c r="AC336" s="44" t="s">
        <v>119</v>
      </c>
      <c r="AD336" s="35"/>
      <c r="AE336" s="1214"/>
      <c r="AF336" s="973">
        <f>AD339*AE322-AG336</f>
        <v>0</v>
      </c>
      <c r="AG336" s="961">
        <f>ROUND(AD336*AE322*職員設定!$AC$51,0)</f>
        <v>0</v>
      </c>
      <c r="AH336" s="335" t="s">
        <v>119</v>
      </c>
      <c r="AI336" s="35"/>
      <c r="AJ336" s="1214"/>
      <c r="AK336" s="973">
        <f>AI339*AJ322-AL336</f>
        <v>0</v>
      </c>
      <c r="AL336" s="1212">
        <f>ROUND(AI336*AJ322*職員設定!$AC$51,0)</f>
        <v>0</v>
      </c>
      <c r="AM336" s="44" t="s">
        <v>119</v>
      </c>
      <c r="AN336" s="35"/>
      <c r="AO336" s="1214"/>
      <c r="AP336" s="973">
        <f>AN339*AO322-AQ336</f>
        <v>0</v>
      </c>
      <c r="AQ336" s="961">
        <f>ROUND(AN336*AO322*職員設定!$AC$51,0)</f>
        <v>0</v>
      </c>
      <c r="AR336" s="335" t="s">
        <v>119</v>
      </c>
      <c r="AS336" s="35"/>
      <c r="AT336" s="1214"/>
      <c r="AU336" s="973">
        <f>AS339*AT322-AV336</f>
        <v>0</v>
      </c>
      <c r="AV336" s="1212">
        <f>ROUND(AS336*AT322*職員設定!$AC$51,0)</f>
        <v>0</v>
      </c>
      <c r="AW336" s="44" t="s">
        <v>119</v>
      </c>
      <c r="AX336" s="35"/>
      <c r="AY336" s="1214"/>
      <c r="AZ336" s="973">
        <f>AX339*AY322-BA336</f>
        <v>0</v>
      </c>
      <c r="BA336" s="961">
        <f>ROUND(AX336*AY322*職員設定!$AC$51,0)</f>
        <v>0</v>
      </c>
      <c r="BB336" s="335" t="s">
        <v>119</v>
      </c>
      <c r="BC336" s="35"/>
      <c r="BD336" s="1214"/>
      <c r="BE336" s="973">
        <f>BC339*BD322-BF336</f>
        <v>0</v>
      </c>
      <c r="BF336" s="1212">
        <f>ROUND(BC336*BD322*職員設定!$AC$51,0)</f>
        <v>0</v>
      </c>
      <c r="BG336" s="44" t="s">
        <v>119</v>
      </c>
      <c r="BH336" s="35"/>
      <c r="BI336" s="1214"/>
      <c r="BJ336" s="973">
        <f>BH339*BI322-BK336</f>
        <v>0</v>
      </c>
      <c r="BK336" s="961">
        <f>ROUND(BH336*BI322*職員設定!$AC$51,0)</f>
        <v>0</v>
      </c>
      <c r="BL336" s="661" t="s">
        <v>206</v>
      </c>
      <c r="BM336" s="32"/>
      <c r="BN336" s="1214"/>
      <c r="BO336" s="973">
        <f>BM339*BN322-BP336</f>
        <v>0</v>
      </c>
      <c r="BP336" s="961">
        <f>IF(BM337&gt;BM336,(BM337-BM336)*BN322,0)</f>
        <v>0</v>
      </c>
      <c r="BQ336" s="409" t="s">
        <v>206</v>
      </c>
      <c r="BR336" s="32"/>
      <c r="BS336" s="1214"/>
      <c r="BT336" s="973">
        <f>BR339*BS322-BU336</f>
        <v>0</v>
      </c>
      <c r="BU336" s="961">
        <f>IF(BR337&gt;BR336,(BR337-BR336)*BS322,0)</f>
        <v>0</v>
      </c>
      <c r="BV336" s="409" t="s">
        <v>206</v>
      </c>
      <c r="BW336" s="32"/>
      <c r="BX336" s="1214"/>
      <c r="BY336" s="973">
        <f>BW339*BX322-BZ336</f>
        <v>0</v>
      </c>
      <c r="BZ336" s="961">
        <f>IF(BW337&gt;BW336,(BW337-BW336)*BX322,0)</f>
        <v>0</v>
      </c>
      <c r="CA336" s="1003">
        <f>BY336+BZ336+BU336+BT336+BP336+BO336+BJ336+BK336+BE336+BF336+AZ336+BA336+AU336+AV336+AP336+AQ336+AK336+AL336+AF336+AG336+AA336+AB336+V336+W336+Q336+R336+L336+G336</f>
        <v>0</v>
      </c>
      <c r="CB336" s="1019">
        <f t="shared" ref="CB336" si="52">M336+H336</f>
        <v>0</v>
      </c>
      <c r="CC336" s="1237">
        <f>BK336+BF336+BA336+AV336+AQ336+AL336+AG336+AB336+W336+R336+BP336+BU336+BZ336</f>
        <v>0</v>
      </c>
    </row>
    <row r="337" spans="1:81" s="5" customFormat="1" ht="18" customHeight="1">
      <c r="A337" s="1180"/>
      <c r="B337" s="1285"/>
      <c r="C337" s="1178"/>
      <c r="D337" s="48" t="s">
        <v>38</v>
      </c>
      <c r="E337" s="33"/>
      <c r="F337" s="1214"/>
      <c r="G337" s="974"/>
      <c r="H337" s="1272"/>
      <c r="I337" s="48" t="s">
        <v>38</v>
      </c>
      <c r="J337" s="33"/>
      <c r="K337" s="1214"/>
      <c r="L337" s="974"/>
      <c r="M337" s="1103"/>
      <c r="N337" s="336" t="s">
        <v>38</v>
      </c>
      <c r="O337" s="33"/>
      <c r="P337" s="1214"/>
      <c r="Q337" s="974"/>
      <c r="R337" s="1210"/>
      <c r="S337" s="48" t="s">
        <v>38</v>
      </c>
      <c r="T337" s="33"/>
      <c r="U337" s="1214"/>
      <c r="V337" s="974"/>
      <c r="W337" s="958"/>
      <c r="X337" s="336" t="s">
        <v>38</v>
      </c>
      <c r="Y337" s="33"/>
      <c r="Z337" s="1214"/>
      <c r="AA337" s="974"/>
      <c r="AB337" s="1210"/>
      <c r="AC337" s="48" t="s">
        <v>38</v>
      </c>
      <c r="AD337" s="33"/>
      <c r="AE337" s="1214"/>
      <c r="AF337" s="974"/>
      <c r="AG337" s="958"/>
      <c r="AH337" s="336" t="s">
        <v>38</v>
      </c>
      <c r="AI337" s="33"/>
      <c r="AJ337" s="1214"/>
      <c r="AK337" s="974"/>
      <c r="AL337" s="1210"/>
      <c r="AM337" s="48" t="s">
        <v>38</v>
      </c>
      <c r="AN337" s="33"/>
      <c r="AO337" s="1214"/>
      <c r="AP337" s="974"/>
      <c r="AQ337" s="958"/>
      <c r="AR337" s="336" t="s">
        <v>38</v>
      </c>
      <c r="AS337" s="33"/>
      <c r="AT337" s="1214"/>
      <c r="AU337" s="974"/>
      <c r="AV337" s="1210"/>
      <c r="AW337" s="48" t="s">
        <v>38</v>
      </c>
      <c r="AX337" s="33"/>
      <c r="AY337" s="1214"/>
      <c r="AZ337" s="974"/>
      <c r="BA337" s="958"/>
      <c r="BB337" s="336" t="s">
        <v>38</v>
      </c>
      <c r="BC337" s="33"/>
      <c r="BD337" s="1214"/>
      <c r="BE337" s="974"/>
      <c r="BF337" s="1210"/>
      <c r="BG337" s="48" t="s">
        <v>38</v>
      </c>
      <c r="BH337" s="33"/>
      <c r="BI337" s="1214"/>
      <c r="BJ337" s="974"/>
      <c r="BK337" s="958"/>
      <c r="BL337" s="336" t="s">
        <v>205</v>
      </c>
      <c r="BM337" s="33"/>
      <c r="BN337" s="1214"/>
      <c r="BO337" s="974"/>
      <c r="BP337" s="958"/>
      <c r="BQ337" s="48" t="s">
        <v>205</v>
      </c>
      <c r="BR337" s="33"/>
      <c r="BS337" s="1214"/>
      <c r="BT337" s="974"/>
      <c r="BU337" s="958"/>
      <c r="BV337" s="48" t="s">
        <v>205</v>
      </c>
      <c r="BW337" s="33"/>
      <c r="BX337" s="1214"/>
      <c r="BY337" s="974"/>
      <c r="BZ337" s="958"/>
      <c r="CA337" s="1080"/>
      <c r="CB337" s="1022"/>
      <c r="CC337" s="1238"/>
    </row>
    <row r="338" spans="1:81" s="5" customFormat="1" ht="18" customHeight="1">
      <c r="A338" s="1180"/>
      <c r="B338" s="1285"/>
      <c r="C338" s="1178"/>
      <c r="D338" s="51" t="s">
        <v>46</v>
      </c>
      <c r="E338" s="6">
        <f>ROUND(E336*職員設定!$P$51,0)</f>
        <v>0</v>
      </c>
      <c r="F338" s="1214"/>
      <c r="G338" s="974"/>
      <c r="H338" s="1272"/>
      <c r="I338" s="51" t="s">
        <v>46</v>
      </c>
      <c r="J338" s="6">
        <f>ROUND(J336*職員設定!$P$51,0)</f>
        <v>0</v>
      </c>
      <c r="K338" s="1214"/>
      <c r="L338" s="974"/>
      <c r="M338" s="1103"/>
      <c r="N338" s="629" t="s">
        <v>46</v>
      </c>
      <c r="O338" s="6">
        <f>ROUND(O336*職員設定!$P$51,0)</f>
        <v>0</v>
      </c>
      <c r="P338" s="1214"/>
      <c r="Q338" s="974"/>
      <c r="R338" s="1210"/>
      <c r="S338" s="51" t="s">
        <v>46</v>
      </c>
      <c r="T338" s="6">
        <f>ROUND(T336*職員設定!$P$51,0)</f>
        <v>0</v>
      </c>
      <c r="U338" s="1214"/>
      <c r="V338" s="974"/>
      <c r="W338" s="958"/>
      <c r="X338" s="629" t="s">
        <v>46</v>
      </c>
      <c r="Y338" s="6">
        <f>ROUND(Y336*職員設定!$P$51,0)</f>
        <v>0</v>
      </c>
      <c r="Z338" s="1214"/>
      <c r="AA338" s="974"/>
      <c r="AB338" s="1210"/>
      <c r="AC338" s="51" t="s">
        <v>46</v>
      </c>
      <c r="AD338" s="6">
        <f>ROUND(AD336*職員設定!$P$51,0)</f>
        <v>0</v>
      </c>
      <c r="AE338" s="1214"/>
      <c r="AF338" s="974"/>
      <c r="AG338" s="958"/>
      <c r="AH338" s="629" t="s">
        <v>46</v>
      </c>
      <c r="AI338" s="6">
        <f>ROUND(AI336*職員設定!$P$51,0)</f>
        <v>0</v>
      </c>
      <c r="AJ338" s="1214"/>
      <c r="AK338" s="974"/>
      <c r="AL338" s="1210"/>
      <c r="AM338" s="51" t="s">
        <v>46</v>
      </c>
      <c r="AN338" s="6">
        <f>ROUND(AN336*職員設定!$P$51,0)</f>
        <v>0</v>
      </c>
      <c r="AO338" s="1214"/>
      <c r="AP338" s="974"/>
      <c r="AQ338" s="958"/>
      <c r="AR338" s="629" t="s">
        <v>46</v>
      </c>
      <c r="AS338" s="6">
        <f>ROUND(AS336*職員設定!$P$51,0)</f>
        <v>0</v>
      </c>
      <c r="AT338" s="1214"/>
      <c r="AU338" s="974"/>
      <c r="AV338" s="1210"/>
      <c r="AW338" s="51" t="s">
        <v>46</v>
      </c>
      <c r="AX338" s="6">
        <f>ROUND(AX336*職員設定!$P$51,0)</f>
        <v>0</v>
      </c>
      <c r="AY338" s="1214"/>
      <c r="AZ338" s="974"/>
      <c r="BA338" s="958"/>
      <c r="BB338" s="629" t="s">
        <v>46</v>
      </c>
      <c r="BC338" s="6">
        <f>ROUND(BC336*職員設定!$P$51,0)</f>
        <v>0</v>
      </c>
      <c r="BD338" s="1214"/>
      <c r="BE338" s="974"/>
      <c r="BF338" s="1210"/>
      <c r="BG338" s="51" t="s">
        <v>46</v>
      </c>
      <c r="BH338" s="6">
        <f>ROUND(BH336*職員設定!$P$51,0)</f>
        <v>0</v>
      </c>
      <c r="BI338" s="1214"/>
      <c r="BJ338" s="974"/>
      <c r="BK338" s="958"/>
      <c r="BL338" s="735" t="s">
        <v>52</v>
      </c>
      <c r="BM338" s="28">
        <f>IF(BM337="",0,職員設定!N51)</f>
        <v>0</v>
      </c>
      <c r="BN338" s="1214"/>
      <c r="BO338" s="974"/>
      <c r="BP338" s="958"/>
      <c r="BQ338" s="735" t="s">
        <v>52</v>
      </c>
      <c r="BR338" s="28">
        <f>IF(BR337="",0,職員設定!O51)</f>
        <v>0</v>
      </c>
      <c r="BS338" s="1214"/>
      <c r="BT338" s="974"/>
      <c r="BU338" s="958"/>
      <c r="BV338" s="250" t="s">
        <v>52</v>
      </c>
      <c r="BW338" s="34"/>
      <c r="BX338" s="1214"/>
      <c r="BY338" s="974"/>
      <c r="BZ338" s="958"/>
      <c r="CA338" s="1080"/>
      <c r="CB338" s="1022"/>
      <c r="CC338" s="1238"/>
    </row>
    <row r="339" spans="1:81" s="5" customFormat="1" ht="18" customHeight="1" thickBot="1">
      <c r="A339" s="1180"/>
      <c r="B339" s="1285"/>
      <c r="C339" s="1179"/>
      <c r="D339" s="52" t="s">
        <v>89</v>
      </c>
      <c r="E339" s="19">
        <f>E337-E338</f>
        <v>0</v>
      </c>
      <c r="F339" s="1214"/>
      <c r="G339" s="975"/>
      <c r="H339" s="1273"/>
      <c r="I339" s="52" t="s">
        <v>89</v>
      </c>
      <c r="J339" s="19">
        <f>J337-J338</f>
        <v>0</v>
      </c>
      <c r="K339" s="1214"/>
      <c r="L339" s="975"/>
      <c r="M339" s="1104"/>
      <c r="N339" s="630" t="s">
        <v>89</v>
      </c>
      <c r="O339" s="19">
        <f>O337-O338</f>
        <v>0</v>
      </c>
      <c r="P339" s="1214"/>
      <c r="Q339" s="975"/>
      <c r="R339" s="1211"/>
      <c r="S339" s="52" t="s">
        <v>89</v>
      </c>
      <c r="T339" s="19">
        <f>T337-T338</f>
        <v>0</v>
      </c>
      <c r="U339" s="1214"/>
      <c r="V339" s="975"/>
      <c r="W339" s="959"/>
      <c r="X339" s="630" t="s">
        <v>89</v>
      </c>
      <c r="Y339" s="19">
        <f>Y337-Y338</f>
        <v>0</v>
      </c>
      <c r="Z339" s="1214"/>
      <c r="AA339" s="975"/>
      <c r="AB339" s="1211"/>
      <c r="AC339" s="52" t="s">
        <v>89</v>
      </c>
      <c r="AD339" s="19">
        <f>AD337-AD338</f>
        <v>0</v>
      </c>
      <c r="AE339" s="1214"/>
      <c r="AF339" s="975"/>
      <c r="AG339" s="959"/>
      <c r="AH339" s="630" t="s">
        <v>89</v>
      </c>
      <c r="AI339" s="19">
        <f>AI337-AI338</f>
        <v>0</v>
      </c>
      <c r="AJ339" s="1214"/>
      <c r="AK339" s="975"/>
      <c r="AL339" s="1211"/>
      <c r="AM339" s="52" t="s">
        <v>89</v>
      </c>
      <c r="AN339" s="19">
        <f>AN337-AN338</f>
        <v>0</v>
      </c>
      <c r="AO339" s="1214"/>
      <c r="AP339" s="975"/>
      <c r="AQ339" s="959"/>
      <c r="AR339" s="630" t="s">
        <v>89</v>
      </c>
      <c r="AS339" s="19">
        <f>AS337-AS338</f>
        <v>0</v>
      </c>
      <c r="AT339" s="1214"/>
      <c r="AU339" s="975"/>
      <c r="AV339" s="1211"/>
      <c r="AW339" s="52" t="s">
        <v>89</v>
      </c>
      <c r="AX339" s="19">
        <f>AX337-AX338</f>
        <v>0</v>
      </c>
      <c r="AY339" s="1214"/>
      <c r="AZ339" s="975"/>
      <c r="BA339" s="959"/>
      <c r="BB339" s="630" t="s">
        <v>89</v>
      </c>
      <c r="BC339" s="19">
        <f>BC337-BC338</f>
        <v>0</v>
      </c>
      <c r="BD339" s="1214"/>
      <c r="BE339" s="975"/>
      <c r="BF339" s="1211"/>
      <c r="BG339" s="52" t="s">
        <v>89</v>
      </c>
      <c r="BH339" s="19">
        <f>BH337-BH338</f>
        <v>0</v>
      </c>
      <c r="BI339" s="1214"/>
      <c r="BJ339" s="975"/>
      <c r="BK339" s="959"/>
      <c r="BL339" s="630" t="s">
        <v>204</v>
      </c>
      <c r="BM339" s="19">
        <f>BM337-BM338</f>
        <v>0</v>
      </c>
      <c r="BN339" s="1214"/>
      <c r="BO339" s="975"/>
      <c r="BP339" s="959"/>
      <c r="BQ339" s="52" t="s">
        <v>204</v>
      </c>
      <c r="BR339" s="19">
        <f>BR337-BR338</f>
        <v>0</v>
      </c>
      <c r="BS339" s="1214"/>
      <c r="BT339" s="975"/>
      <c r="BU339" s="959"/>
      <c r="BV339" s="52" t="s">
        <v>204</v>
      </c>
      <c r="BW339" s="19">
        <f>BW337-BW338</f>
        <v>0</v>
      </c>
      <c r="BX339" s="1214"/>
      <c r="BY339" s="975"/>
      <c r="BZ339" s="959"/>
      <c r="CA339" s="1081"/>
      <c r="CB339" s="1023"/>
      <c r="CC339" s="1239"/>
    </row>
    <row r="340" spans="1:81" s="5" customFormat="1" ht="18.600000000000001" customHeight="1">
      <c r="A340" s="1180"/>
      <c r="B340" s="1285"/>
      <c r="C340" s="1177" t="s">
        <v>42</v>
      </c>
      <c r="D340" s="44" t="s">
        <v>5</v>
      </c>
      <c r="E340" s="35"/>
      <c r="F340" s="1214"/>
      <c r="G340" s="973">
        <f>E343*F322-H340</f>
        <v>0</v>
      </c>
      <c r="H340" s="1275"/>
      <c r="I340" s="44" t="s">
        <v>5</v>
      </c>
      <c r="J340" s="35"/>
      <c r="K340" s="1214"/>
      <c r="L340" s="973">
        <f>J343*K322-M340</f>
        <v>0</v>
      </c>
      <c r="M340" s="1095"/>
      <c r="N340" s="335" t="s">
        <v>5</v>
      </c>
      <c r="O340" s="35"/>
      <c r="P340" s="1214"/>
      <c r="Q340" s="973">
        <f>O343*P322-R340</f>
        <v>0</v>
      </c>
      <c r="R340" s="1212">
        <f>ROUND(IF(O322="",0,O340*P322*(職員設定!$AC$51+R330/O322)*1.25),0)</f>
        <v>0</v>
      </c>
      <c r="S340" s="44" t="s">
        <v>5</v>
      </c>
      <c r="T340" s="35"/>
      <c r="U340" s="1214"/>
      <c r="V340" s="973">
        <f>T343*U322-W340</f>
        <v>0</v>
      </c>
      <c r="W340" s="961">
        <f>ROUND(IF(T322="",0,T340*U322*(職員設定!$AC$51+W330/T322)*1.25),0)</f>
        <v>0</v>
      </c>
      <c r="X340" s="335" t="s">
        <v>5</v>
      </c>
      <c r="Y340" s="35"/>
      <c r="Z340" s="1214"/>
      <c r="AA340" s="973">
        <f>Y343*Z322-AB340</f>
        <v>0</v>
      </c>
      <c r="AB340" s="1212">
        <f>ROUND(IF(Y322="",0,Y340*Z322*(職員設定!$AC$51+AB330/Y322)*1.25),0)</f>
        <v>0</v>
      </c>
      <c r="AC340" s="44" t="s">
        <v>5</v>
      </c>
      <c r="AD340" s="35"/>
      <c r="AE340" s="1214"/>
      <c r="AF340" s="973">
        <f>AD343*AE322-AG340</f>
        <v>0</v>
      </c>
      <c r="AG340" s="961">
        <f>ROUND(IF(AD322="",0,AD340*AE322*(職員設定!$AC$51+AG330/AD322)*1.25),0)</f>
        <v>0</v>
      </c>
      <c r="AH340" s="335" t="s">
        <v>5</v>
      </c>
      <c r="AI340" s="35"/>
      <c r="AJ340" s="1214"/>
      <c r="AK340" s="973">
        <f>AI343*AJ322-AL340</f>
        <v>0</v>
      </c>
      <c r="AL340" s="1212">
        <f>ROUND(IF(AI322="",0,AI340*AJ322*(職員設定!$AC$51+AL330/AI322)*1.25),0)</f>
        <v>0</v>
      </c>
      <c r="AM340" s="44" t="s">
        <v>5</v>
      </c>
      <c r="AN340" s="35"/>
      <c r="AO340" s="1214"/>
      <c r="AP340" s="973">
        <f>AN343*AO322-AQ340</f>
        <v>0</v>
      </c>
      <c r="AQ340" s="961">
        <f>ROUND(IF(AN322="",0,AN340*AO322*(職員設定!$AC$51+AQ330/AN322)*1.25),0)</f>
        <v>0</v>
      </c>
      <c r="AR340" s="335" t="s">
        <v>5</v>
      </c>
      <c r="AS340" s="35"/>
      <c r="AT340" s="1214"/>
      <c r="AU340" s="973">
        <f>AS343*AT322-AV340</f>
        <v>0</v>
      </c>
      <c r="AV340" s="1212">
        <f>ROUND(IF(AS322="",0,AS340*AT322*(職員設定!$AC$51+AV330/AS322)*1.25),0)</f>
        <v>0</v>
      </c>
      <c r="AW340" s="44" t="s">
        <v>5</v>
      </c>
      <c r="AX340" s="35"/>
      <c r="AY340" s="1214"/>
      <c r="AZ340" s="973">
        <f>AX343*AY322-BA340</f>
        <v>0</v>
      </c>
      <c r="BA340" s="961">
        <f>ROUND(IF(AX322="",0,AX340*AY322*(職員設定!$AC$51+BA330/AX322)*1.25),0)</f>
        <v>0</v>
      </c>
      <c r="BB340" s="335" t="s">
        <v>5</v>
      </c>
      <c r="BC340" s="35"/>
      <c r="BD340" s="1214"/>
      <c r="BE340" s="973">
        <f>BC343*BD322-BF340</f>
        <v>0</v>
      </c>
      <c r="BF340" s="1212">
        <f>ROUND(IF(BC322="",0,BC340*BD322*(職員設定!$AC$51+BF330/BC322)*1.25),0)</f>
        <v>0</v>
      </c>
      <c r="BG340" s="44" t="s">
        <v>5</v>
      </c>
      <c r="BH340" s="35"/>
      <c r="BI340" s="1214"/>
      <c r="BJ340" s="973">
        <f>BH343*BI322-BK340</f>
        <v>0</v>
      </c>
      <c r="BK340" s="961">
        <f>ROUND(IF(BH322="",0,BH340*BI322*(職員設定!$AC$51+BK330/BH322)*1.25),0)</f>
        <v>0</v>
      </c>
      <c r="BL340" s="338"/>
      <c r="BM340" s="82"/>
      <c r="BN340" s="1214"/>
      <c r="BO340" s="966"/>
      <c r="BP340" s="953"/>
      <c r="BQ340" s="75"/>
      <c r="BR340" s="82"/>
      <c r="BS340" s="1214"/>
      <c r="BT340" s="966"/>
      <c r="BU340" s="953"/>
      <c r="BV340" s="75"/>
      <c r="BW340" s="82"/>
      <c r="BX340" s="1214"/>
      <c r="BY340" s="966"/>
      <c r="BZ340" s="953"/>
      <c r="CA340" s="1003">
        <f>BJ340+BK340+BE340+BF340+AZ340+BA340+AU340+AV340+AP340+AQ340+AL340+AK340+AG340+AF340+AB340+AA340+W340+V340+R340+Q340+L340+G340</f>
        <v>0</v>
      </c>
      <c r="CB340" s="1019">
        <f t="shared" ref="CB340" si="53">M340+H340</f>
        <v>0</v>
      </c>
      <c r="CC340" s="1237">
        <f>BK340+BF340+BA340+AV340+AQ340+AL340+AG340+AB340+W340+R340</f>
        <v>0</v>
      </c>
    </row>
    <row r="341" spans="1:81" ht="18" customHeight="1">
      <c r="A341" s="1180"/>
      <c r="B341" s="1285"/>
      <c r="C341" s="1178"/>
      <c r="D341" s="48" t="s">
        <v>38</v>
      </c>
      <c r="E341" s="33"/>
      <c r="F341" s="1214"/>
      <c r="G341" s="974"/>
      <c r="H341" s="1272"/>
      <c r="I341" s="48" t="s">
        <v>38</v>
      </c>
      <c r="J341" s="33"/>
      <c r="K341" s="1214"/>
      <c r="L341" s="974"/>
      <c r="M341" s="1103"/>
      <c r="N341" s="336" t="s">
        <v>38</v>
      </c>
      <c r="O341" s="33"/>
      <c r="P341" s="1214"/>
      <c r="Q341" s="974"/>
      <c r="R341" s="1210"/>
      <c r="S341" s="48" t="s">
        <v>38</v>
      </c>
      <c r="T341" s="33"/>
      <c r="U341" s="1214"/>
      <c r="V341" s="974"/>
      <c r="W341" s="958"/>
      <c r="X341" s="336" t="s">
        <v>38</v>
      </c>
      <c r="Y341" s="33"/>
      <c r="Z341" s="1214"/>
      <c r="AA341" s="974"/>
      <c r="AB341" s="1210"/>
      <c r="AC341" s="48" t="s">
        <v>38</v>
      </c>
      <c r="AD341" s="33"/>
      <c r="AE341" s="1214"/>
      <c r="AF341" s="974"/>
      <c r="AG341" s="958"/>
      <c r="AH341" s="336" t="s">
        <v>38</v>
      </c>
      <c r="AI341" s="33"/>
      <c r="AJ341" s="1214"/>
      <c r="AK341" s="974"/>
      <c r="AL341" s="1210"/>
      <c r="AM341" s="48" t="s">
        <v>38</v>
      </c>
      <c r="AN341" s="33"/>
      <c r="AO341" s="1214"/>
      <c r="AP341" s="974"/>
      <c r="AQ341" s="958"/>
      <c r="AR341" s="336" t="s">
        <v>38</v>
      </c>
      <c r="AS341" s="33"/>
      <c r="AT341" s="1214"/>
      <c r="AU341" s="974"/>
      <c r="AV341" s="1210"/>
      <c r="AW341" s="48" t="s">
        <v>38</v>
      </c>
      <c r="AX341" s="33"/>
      <c r="AY341" s="1214"/>
      <c r="AZ341" s="974"/>
      <c r="BA341" s="958"/>
      <c r="BB341" s="336" t="s">
        <v>38</v>
      </c>
      <c r="BC341" s="33"/>
      <c r="BD341" s="1214"/>
      <c r="BE341" s="974"/>
      <c r="BF341" s="1210"/>
      <c r="BG341" s="48" t="s">
        <v>38</v>
      </c>
      <c r="BH341" s="33"/>
      <c r="BI341" s="1214"/>
      <c r="BJ341" s="974"/>
      <c r="BK341" s="958"/>
      <c r="BL341" s="339"/>
      <c r="BM341" s="80"/>
      <c r="BN341" s="1214"/>
      <c r="BO341" s="967"/>
      <c r="BP341" s="954"/>
      <c r="BQ341" s="79"/>
      <c r="BR341" s="80"/>
      <c r="BS341" s="1214"/>
      <c r="BT341" s="967"/>
      <c r="BU341" s="954"/>
      <c r="BV341" s="79"/>
      <c r="BW341" s="80"/>
      <c r="BX341" s="1214"/>
      <c r="BY341" s="967"/>
      <c r="BZ341" s="954"/>
      <c r="CA341" s="1280"/>
      <c r="CB341" s="1022"/>
      <c r="CC341" s="1238"/>
    </row>
    <row r="342" spans="1:81" ht="18" customHeight="1">
      <c r="A342" s="1180"/>
      <c r="B342" s="1285"/>
      <c r="C342" s="1178"/>
      <c r="D342" s="51" t="s">
        <v>6</v>
      </c>
      <c r="E342" s="6">
        <f>ROUND(IF(E322="",0,E340*職員設定!$Q$51+E340*E331/E322*1.25),0)</f>
        <v>0</v>
      </c>
      <c r="F342" s="1214"/>
      <c r="G342" s="974"/>
      <c r="H342" s="1272"/>
      <c r="I342" s="51" t="s">
        <v>6</v>
      </c>
      <c r="J342" s="6">
        <f>ROUND(IF(J322="",0,J340*職員設定!$Q$51+J340*J331/J322*1.25),0)</f>
        <v>0</v>
      </c>
      <c r="K342" s="1214"/>
      <c r="L342" s="974"/>
      <c r="M342" s="1103"/>
      <c r="N342" s="629" t="s">
        <v>6</v>
      </c>
      <c r="O342" s="6">
        <f>ROUND(IF(O322="",0,O340*職員設定!$Q$51+O340*O331/O322*1.25),0)</f>
        <v>0</v>
      </c>
      <c r="P342" s="1214"/>
      <c r="Q342" s="974"/>
      <c r="R342" s="1210"/>
      <c r="S342" s="51" t="s">
        <v>6</v>
      </c>
      <c r="T342" s="6">
        <f>ROUND(IF(T322="",0,T340*職員設定!$Q$51+T340*T331/T322*1.25),0)</f>
        <v>0</v>
      </c>
      <c r="U342" s="1214"/>
      <c r="V342" s="974"/>
      <c r="W342" s="958"/>
      <c r="X342" s="629" t="s">
        <v>6</v>
      </c>
      <c r="Y342" s="6">
        <f>ROUND(IF(Y322="",0,Y340*職員設定!$Q$51+Y340*Y331/Y322*1.25),0)</f>
        <v>0</v>
      </c>
      <c r="Z342" s="1214"/>
      <c r="AA342" s="974"/>
      <c r="AB342" s="1210"/>
      <c r="AC342" s="51" t="s">
        <v>6</v>
      </c>
      <c r="AD342" s="6">
        <f>ROUND(IF(AD322="",0,AD340*職員設定!$Q$51+AD340*AD331/AD322*1.25),0)</f>
        <v>0</v>
      </c>
      <c r="AE342" s="1214"/>
      <c r="AF342" s="974"/>
      <c r="AG342" s="958"/>
      <c r="AH342" s="629" t="s">
        <v>6</v>
      </c>
      <c r="AI342" s="6">
        <f>ROUND(IF(AI322="",0,AI340*職員設定!$Q$51+AI340*AI331/AI322*1.25),0)</f>
        <v>0</v>
      </c>
      <c r="AJ342" s="1214"/>
      <c r="AK342" s="974"/>
      <c r="AL342" s="1210"/>
      <c r="AM342" s="51" t="s">
        <v>6</v>
      </c>
      <c r="AN342" s="6">
        <f>ROUND(IF(AN322="",0,AN340*職員設定!$Q$51+AN340*AN331/AN322*1.25),0)</f>
        <v>0</v>
      </c>
      <c r="AO342" s="1214"/>
      <c r="AP342" s="974"/>
      <c r="AQ342" s="958"/>
      <c r="AR342" s="629" t="s">
        <v>6</v>
      </c>
      <c r="AS342" s="6">
        <f>ROUND(IF(AS322="",0,AS340*職員設定!$Q$51+AS340*AS331/AS322*1.25),0)</f>
        <v>0</v>
      </c>
      <c r="AT342" s="1214"/>
      <c r="AU342" s="974"/>
      <c r="AV342" s="1210"/>
      <c r="AW342" s="51" t="s">
        <v>6</v>
      </c>
      <c r="AX342" s="6">
        <f>ROUND(IF(AX322="",0,AX340*職員設定!$Q$51+AX340*AX331/AX322*1.25),0)</f>
        <v>0</v>
      </c>
      <c r="AY342" s="1214"/>
      <c r="AZ342" s="974"/>
      <c r="BA342" s="958"/>
      <c r="BB342" s="629" t="s">
        <v>6</v>
      </c>
      <c r="BC342" s="6">
        <f>ROUND(IF(BC322="",0,BC340*職員設定!$Q$51+BC340*BC331/BC322*1.25),0)</f>
        <v>0</v>
      </c>
      <c r="BD342" s="1214"/>
      <c r="BE342" s="974"/>
      <c r="BF342" s="1210"/>
      <c r="BG342" s="51" t="s">
        <v>6</v>
      </c>
      <c r="BH342" s="6">
        <f>ROUND(IF(BH322="",0,BH340*職員設定!$Q$51+BH340*BH331/BH322*1.25),0)</f>
        <v>0</v>
      </c>
      <c r="BI342" s="1214"/>
      <c r="BJ342" s="974"/>
      <c r="BK342" s="958"/>
      <c r="BL342" s="624"/>
      <c r="BM342" s="28"/>
      <c r="BN342" s="1214"/>
      <c r="BO342" s="967"/>
      <c r="BP342" s="954"/>
      <c r="BQ342" s="72"/>
      <c r="BR342" s="28"/>
      <c r="BS342" s="1214"/>
      <c r="BT342" s="967"/>
      <c r="BU342" s="954"/>
      <c r="BV342" s="72"/>
      <c r="BW342" s="28"/>
      <c r="BX342" s="1214"/>
      <c r="BY342" s="967"/>
      <c r="BZ342" s="954"/>
      <c r="CA342" s="1280"/>
      <c r="CB342" s="1022"/>
      <c r="CC342" s="1238"/>
    </row>
    <row r="343" spans="1:81" ht="18" customHeight="1" thickBot="1">
      <c r="A343" s="1180"/>
      <c r="B343" s="1285"/>
      <c r="C343" s="1179"/>
      <c r="D343" s="53" t="s">
        <v>7</v>
      </c>
      <c r="E343" s="19">
        <f>E341-E342</f>
        <v>0</v>
      </c>
      <c r="F343" s="1214"/>
      <c r="G343" s="975"/>
      <c r="H343" s="1273"/>
      <c r="I343" s="53" t="s">
        <v>7</v>
      </c>
      <c r="J343" s="19">
        <f>J341-J342</f>
        <v>0</v>
      </c>
      <c r="K343" s="1214"/>
      <c r="L343" s="975"/>
      <c r="M343" s="1104"/>
      <c r="N343" s="337" t="s">
        <v>7</v>
      </c>
      <c r="O343" s="19">
        <f>O341-O342</f>
        <v>0</v>
      </c>
      <c r="P343" s="1214"/>
      <c r="Q343" s="975"/>
      <c r="R343" s="1211"/>
      <c r="S343" s="53" t="s">
        <v>7</v>
      </c>
      <c r="T343" s="19">
        <f>T341-T342</f>
        <v>0</v>
      </c>
      <c r="U343" s="1214"/>
      <c r="V343" s="975"/>
      <c r="W343" s="959"/>
      <c r="X343" s="337" t="s">
        <v>7</v>
      </c>
      <c r="Y343" s="19">
        <f>Y341-Y342</f>
        <v>0</v>
      </c>
      <c r="Z343" s="1214"/>
      <c r="AA343" s="975"/>
      <c r="AB343" s="1211"/>
      <c r="AC343" s="53" t="s">
        <v>7</v>
      </c>
      <c r="AD343" s="19">
        <f>AD341-AD342</f>
        <v>0</v>
      </c>
      <c r="AE343" s="1214"/>
      <c r="AF343" s="975"/>
      <c r="AG343" s="959"/>
      <c r="AH343" s="337" t="s">
        <v>7</v>
      </c>
      <c r="AI343" s="19">
        <f>AI341-AI342</f>
        <v>0</v>
      </c>
      <c r="AJ343" s="1214"/>
      <c r="AK343" s="975"/>
      <c r="AL343" s="1211"/>
      <c r="AM343" s="53" t="s">
        <v>7</v>
      </c>
      <c r="AN343" s="19">
        <f>AN341-AN342</f>
        <v>0</v>
      </c>
      <c r="AO343" s="1214"/>
      <c r="AP343" s="975"/>
      <c r="AQ343" s="959"/>
      <c r="AR343" s="337" t="s">
        <v>7</v>
      </c>
      <c r="AS343" s="19">
        <f>AS341-AS342</f>
        <v>0</v>
      </c>
      <c r="AT343" s="1214"/>
      <c r="AU343" s="975"/>
      <c r="AV343" s="1211"/>
      <c r="AW343" s="53" t="s">
        <v>7</v>
      </c>
      <c r="AX343" s="19">
        <f>AX341-AX342</f>
        <v>0</v>
      </c>
      <c r="AY343" s="1214"/>
      <c r="AZ343" s="975"/>
      <c r="BA343" s="959"/>
      <c r="BB343" s="337" t="s">
        <v>7</v>
      </c>
      <c r="BC343" s="19">
        <f>BC341-BC342</f>
        <v>0</v>
      </c>
      <c r="BD343" s="1214"/>
      <c r="BE343" s="975"/>
      <c r="BF343" s="1211"/>
      <c r="BG343" s="53" t="s">
        <v>7</v>
      </c>
      <c r="BH343" s="19">
        <f>BH341-BH342</f>
        <v>0</v>
      </c>
      <c r="BI343" s="1214"/>
      <c r="BJ343" s="975"/>
      <c r="BK343" s="959"/>
      <c r="BL343" s="340"/>
      <c r="BM343" s="84"/>
      <c r="BN343" s="1214"/>
      <c r="BO343" s="968"/>
      <c r="BP343" s="955"/>
      <c r="BQ343" s="85"/>
      <c r="BR343" s="84"/>
      <c r="BS343" s="1214"/>
      <c r="BT343" s="968"/>
      <c r="BU343" s="955"/>
      <c r="BV343" s="85"/>
      <c r="BW343" s="84"/>
      <c r="BX343" s="1214"/>
      <c r="BY343" s="968"/>
      <c r="BZ343" s="955"/>
      <c r="CA343" s="1281"/>
      <c r="CB343" s="1023"/>
      <c r="CC343" s="1239"/>
    </row>
    <row r="344" spans="1:81" ht="18" customHeight="1">
      <c r="A344" s="1180"/>
      <c r="B344" s="1285"/>
      <c r="C344" s="1177" t="s">
        <v>40</v>
      </c>
      <c r="D344" s="44" t="s">
        <v>8</v>
      </c>
      <c r="E344" s="35"/>
      <c r="F344" s="1214"/>
      <c r="G344" s="973">
        <f>E347*F322-H344</f>
        <v>0</v>
      </c>
      <c r="H344" s="1275"/>
      <c r="I344" s="44" t="s">
        <v>8</v>
      </c>
      <c r="J344" s="35"/>
      <c r="K344" s="1214"/>
      <c r="L344" s="973">
        <f>J347*K322-M344</f>
        <v>0</v>
      </c>
      <c r="M344" s="1095"/>
      <c r="N344" s="335" t="s">
        <v>8</v>
      </c>
      <c r="O344" s="35"/>
      <c r="P344" s="1214"/>
      <c r="Q344" s="973">
        <f>O347*P322-R344</f>
        <v>0</v>
      </c>
      <c r="R344" s="1212">
        <f>ROUND(IF(O322="",0,O344*P322*(職員設定!$AC$51+R330/O322)*1.35),0)</f>
        <v>0</v>
      </c>
      <c r="S344" s="44" t="s">
        <v>8</v>
      </c>
      <c r="T344" s="35"/>
      <c r="U344" s="1214"/>
      <c r="V344" s="973">
        <f>T347*U322-W344</f>
        <v>0</v>
      </c>
      <c r="W344" s="961">
        <f>ROUND(IF(T322="",0,T344*U322*(職員設定!$AC$51+W330/T322)*1.35),0)</f>
        <v>0</v>
      </c>
      <c r="X344" s="335" t="s">
        <v>8</v>
      </c>
      <c r="Y344" s="35"/>
      <c r="Z344" s="1214"/>
      <c r="AA344" s="973">
        <f>Y347*Z322-AB344</f>
        <v>0</v>
      </c>
      <c r="AB344" s="1212">
        <f>ROUND(IF(Y322="",0,Y344*Z322*(職員設定!$AC$51+AB330/Y322)*1.35),0)</f>
        <v>0</v>
      </c>
      <c r="AC344" s="44" t="s">
        <v>8</v>
      </c>
      <c r="AD344" s="35"/>
      <c r="AE344" s="1214"/>
      <c r="AF344" s="973">
        <f>AD347*AE322-AG344</f>
        <v>0</v>
      </c>
      <c r="AG344" s="961">
        <f>ROUND(IF(AD322="",0,AD344*AE322*(職員設定!$AC$51+AG330/AD322)*1.35),0)</f>
        <v>0</v>
      </c>
      <c r="AH344" s="335" t="s">
        <v>8</v>
      </c>
      <c r="AI344" s="35"/>
      <c r="AJ344" s="1214"/>
      <c r="AK344" s="973">
        <f>AI347*AJ322-AL344</f>
        <v>0</v>
      </c>
      <c r="AL344" s="1212">
        <f>ROUND(IF(AI322="",0,AI344*AJ322*(職員設定!$AC$51+AL330/AI322)*1.35),0)</f>
        <v>0</v>
      </c>
      <c r="AM344" s="44" t="s">
        <v>8</v>
      </c>
      <c r="AN344" s="35"/>
      <c r="AO344" s="1214"/>
      <c r="AP344" s="973">
        <f>AN347*AO322-AQ344</f>
        <v>0</v>
      </c>
      <c r="AQ344" s="961">
        <f>ROUND(IF(AN322="",0,AN344*AO322*(職員設定!$AC$51+AQ330/AN322)*1.35),0)</f>
        <v>0</v>
      </c>
      <c r="AR344" s="335" t="s">
        <v>8</v>
      </c>
      <c r="AS344" s="35"/>
      <c r="AT344" s="1214"/>
      <c r="AU344" s="973">
        <f>AS347*AT322-AV344</f>
        <v>0</v>
      </c>
      <c r="AV344" s="1212">
        <f>ROUND(IF(AS322="",0,AS344*AT322*(職員設定!$AC$51+AV330/AS322)*1.35),0)</f>
        <v>0</v>
      </c>
      <c r="AW344" s="44" t="s">
        <v>8</v>
      </c>
      <c r="AX344" s="35"/>
      <c r="AY344" s="1214"/>
      <c r="AZ344" s="973">
        <f>AX347*AY322-BA344</f>
        <v>0</v>
      </c>
      <c r="BA344" s="961">
        <f>ROUND(IF(AX322="",0,AX344*AY322*(職員設定!$AC$51+BA330/AX322)*1.35),0)</f>
        <v>0</v>
      </c>
      <c r="BB344" s="335" t="s">
        <v>8</v>
      </c>
      <c r="BC344" s="35"/>
      <c r="BD344" s="1214"/>
      <c r="BE344" s="973">
        <f>BC347*BD322-BF344</f>
        <v>0</v>
      </c>
      <c r="BF344" s="1212">
        <f>ROUND(IF(BC322="",0,BC344*BD322*(職員設定!$AC$51+BF330/BC322)*1.35),0)</f>
        <v>0</v>
      </c>
      <c r="BG344" s="44" t="s">
        <v>8</v>
      </c>
      <c r="BH344" s="35"/>
      <c r="BI344" s="1214"/>
      <c r="BJ344" s="973">
        <f>BH347*BI322-BK344</f>
        <v>0</v>
      </c>
      <c r="BK344" s="961">
        <f>ROUND(IF(BH322="",0,BH344*BI322*(職員設定!$AC$51+BK330/BH322)*1.35),0)</f>
        <v>0</v>
      </c>
      <c r="BL344" s="338"/>
      <c r="BM344" s="82"/>
      <c r="BN344" s="1214"/>
      <c r="BO344" s="966"/>
      <c r="BP344" s="953"/>
      <c r="BQ344" s="75"/>
      <c r="BR344" s="82"/>
      <c r="BS344" s="1214"/>
      <c r="BT344" s="966"/>
      <c r="BU344" s="953"/>
      <c r="BV344" s="75"/>
      <c r="BW344" s="82"/>
      <c r="BX344" s="1214"/>
      <c r="BY344" s="966"/>
      <c r="BZ344" s="953"/>
      <c r="CA344" s="1003">
        <f t="shared" ref="CA344" si="54">BJ344+BK344+BE344+BF344+AZ344+BA344+AU344+AV344+AP344+AQ344+AL344+AK344+AG344+AF344+AB344+AA344+W344+V344+R344+Q344+L344+G344</f>
        <v>0</v>
      </c>
      <c r="CB344" s="1019">
        <f t="shared" ref="CB344" si="55">M344+H344</f>
        <v>0</v>
      </c>
      <c r="CC344" s="1237">
        <f>BK344+BF344+BA344+AV344+AQ344+AL344+AG344+AB344+W344+R344</f>
        <v>0</v>
      </c>
    </row>
    <row r="345" spans="1:81" ht="18" customHeight="1">
      <c r="A345" s="1180"/>
      <c r="B345" s="1285"/>
      <c r="C345" s="1178"/>
      <c r="D345" s="48" t="s">
        <v>38</v>
      </c>
      <c r="E345" s="33"/>
      <c r="F345" s="1214"/>
      <c r="G345" s="974"/>
      <c r="H345" s="1272"/>
      <c r="I345" s="48" t="s">
        <v>38</v>
      </c>
      <c r="J345" s="33"/>
      <c r="K345" s="1214"/>
      <c r="L345" s="974"/>
      <c r="M345" s="1103"/>
      <c r="N345" s="336" t="s">
        <v>38</v>
      </c>
      <c r="O345" s="33"/>
      <c r="P345" s="1214"/>
      <c r="Q345" s="974"/>
      <c r="R345" s="1210"/>
      <c r="S345" s="48" t="s">
        <v>38</v>
      </c>
      <c r="T345" s="33"/>
      <c r="U345" s="1214"/>
      <c r="V345" s="974"/>
      <c r="W345" s="958"/>
      <c r="X345" s="336" t="s">
        <v>38</v>
      </c>
      <c r="Y345" s="33"/>
      <c r="Z345" s="1214"/>
      <c r="AA345" s="974"/>
      <c r="AB345" s="1210"/>
      <c r="AC345" s="48" t="s">
        <v>38</v>
      </c>
      <c r="AD345" s="33"/>
      <c r="AE345" s="1214"/>
      <c r="AF345" s="974"/>
      <c r="AG345" s="958"/>
      <c r="AH345" s="336" t="s">
        <v>38</v>
      </c>
      <c r="AI345" s="33"/>
      <c r="AJ345" s="1214"/>
      <c r="AK345" s="974"/>
      <c r="AL345" s="1210"/>
      <c r="AM345" s="48" t="s">
        <v>38</v>
      </c>
      <c r="AN345" s="33"/>
      <c r="AO345" s="1214"/>
      <c r="AP345" s="974"/>
      <c r="AQ345" s="958"/>
      <c r="AR345" s="336" t="s">
        <v>38</v>
      </c>
      <c r="AS345" s="33"/>
      <c r="AT345" s="1214"/>
      <c r="AU345" s="974"/>
      <c r="AV345" s="1210"/>
      <c r="AW345" s="48" t="s">
        <v>38</v>
      </c>
      <c r="AX345" s="33"/>
      <c r="AY345" s="1214"/>
      <c r="AZ345" s="974"/>
      <c r="BA345" s="958"/>
      <c r="BB345" s="336" t="s">
        <v>38</v>
      </c>
      <c r="BC345" s="33"/>
      <c r="BD345" s="1214"/>
      <c r="BE345" s="974"/>
      <c r="BF345" s="1210"/>
      <c r="BG345" s="48" t="s">
        <v>38</v>
      </c>
      <c r="BH345" s="33"/>
      <c r="BI345" s="1214"/>
      <c r="BJ345" s="974"/>
      <c r="BK345" s="958"/>
      <c r="BL345" s="339"/>
      <c r="BM345" s="80"/>
      <c r="BN345" s="1214"/>
      <c r="BO345" s="967"/>
      <c r="BP345" s="954"/>
      <c r="BQ345" s="79"/>
      <c r="BR345" s="80"/>
      <c r="BS345" s="1214"/>
      <c r="BT345" s="967"/>
      <c r="BU345" s="954"/>
      <c r="BV345" s="79"/>
      <c r="BW345" s="80"/>
      <c r="BX345" s="1214"/>
      <c r="BY345" s="967"/>
      <c r="BZ345" s="954"/>
      <c r="CA345" s="1080"/>
      <c r="CB345" s="1022"/>
      <c r="CC345" s="1238"/>
    </row>
    <row r="346" spans="1:81" ht="18" customHeight="1">
      <c r="A346" s="1180"/>
      <c r="B346" s="1285"/>
      <c r="C346" s="1178"/>
      <c r="D346" s="51" t="s">
        <v>9</v>
      </c>
      <c r="E346" s="6">
        <f>ROUND(IF(E322="",0,E344*職員設定!$R$51+E344*E331/E322*1.35),0)</f>
        <v>0</v>
      </c>
      <c r="F346" s="1214"/>
      <c r="G346" s="974"/>
      <c r="H346" s="1272"/>
      <c r="I346" s="51" t="s">
        <v>9</v>
      </c>
      <c r="J346" s="6">
        <f>ROUND(IF(J322="",0,J344*職員設定!$R$51+J344*J331/J322*1.35),0)</f>
        <v>0</v>
      </c>
      <c r="K346" s="1214"/>
      <c r="L346" s="974"/>
      <c r="M346" s="1103"/>
      <c r="N346" s="629" t="s">
        <v>9</v>
      </c>
      <c r="O346" s="6">
        <f>ROUND(IF(O322="",0,O344*職員設定!$R$51+O344*O331/O322*1.35),0)</f>
        <v>0</v>
      </c>
      <c r="P346" s="1214"/>
      <c r="Q346" s="974"/>
      <c r="R346" s="1210"/>
      <c r="S346" s="51" t="s">
        <v>9</v>
      </c>
      <c r="T346" s="6">
        <f>ROUND(IF(T322="",0,T344*職員設定!$R$51+T344*T331/T322*1.35),0)</f>
        <v>0</v>
      </c>
      <c r="U346" s="1214"/>
      <c r="V346" s="974"/>
      <c r="W346" s="958"/>
      <c r="X346" s="629" t="s">
        <v>9</v>
      </c>
      <c r="Y346" s="6">
        <f>ROUND(IF(Y322="",0,Y344*職員設定!$R$51+Y344*Y331/Y322*1.35),0)</f>
        <v>0</v>
      </c>
      <c r="Z346" s="1214"/>
      <c r="AA346" s="974"/>
      <c r="AB346" s="1210"/>
      <c r="AC346" s="51" t="s">
        <v>9</v>
      </c>
      <c r="AD346" s="6">
        <f>ROUND(IF(AD322="",0,AD344*職員設定!$R$51+AD344*AD331/AD322*1.35),0)</f>
        <v>0</v>
      </c>
      <c r="AE346" s="1214"/>
      <c r="AF346" s="974"/>
      <c r="AG346" s="958"/>
      <c r="AH346" s="629" t="s">
        <v>9</v>
      </c>
      <c r="AI346" s="6">
        <f>ROUND(IF(AI322="",0,AI344*職員設定!$R$51+AI344*AI331/AI322*1.35),0)</f>
        <v>0</v>
      </c>
      <c r="AJ346" s="1214"/>
      <c r="AK346" s="974"/>
      <c r="AL346" s="1210"/>
      <c r="AM346" s="51" t="s">
        <v>9</v>
      </c>
      <c r="AN346" s="6">
        <f>ROUND(IF(AN322="",0,AN344*職員設定!$R$51+AN344*AN331/AN322*1.35),0)</f>
        <v>0</v>
      </c>
      <c r="AO346" s="1214"/>
      <c r="AP346" s="974"/>
      <c r="AQ346" s="958"/>
      <c r="AR346" s="629" t="s">
        <v>9</v>
      </c>
      <c r="AS346" s="6">
        <f>ROUND(IF(AS322="",0,AS344*職員設定!$R$51+AS344*AS331/AS322*1.35),0)</f>
        <v>0</v>
      </c>
      <c r="AT346" s="1214"/>
      <c r="AU346" s="974"/>
      <c r="AV346" s="1210"/>
      <c r="AW346" s="51" t="s">
        <v>9</v>
      </c>
      <c r="AX346" s="6">
        <f>ROUND(IF(AX322="",0,AX344*職員設定!$R$51+AX344*AX331/AX322*1.35),0)</f>
        <v>0</v>
      </c>
      <c r="AY346" s="1214"/>
      <c r="AZ346" s="974"/>
      <c r="BA346" s="958"/>
      <c r="BB346" s="629" t="s">
        <v>9</v>
      </c>
      <c r="BC346" s="6">
        <f>ROUND(IF(BC322="",0,BC344*職員設定!$R$51+BC344*BC331/BC322*1.35),0)</f>
        <v>0</v>
      </c>
      <c r="BD346" s="1214"/>
      <c r="BE346" s="974"/>
      <c r="BF346" s="1210"/>
      <c r="BG346" s="51" t="s">
        <v>9</v>
      </c>
      <c r="BH346" s="6">
        <f>ROUND(IF(BH322="",0,BH344*職員設定!$R$51+BH344*BH331/BH322*1.35),0)</f>
        <v>0</v>
      </c>
      <c r="BI346" s="1214"/>
      <c r="BJ346" s="974"/>
      <c r="BK346" s="958"/>
      <c r="BL346" s="624"/>
      <c r="BM346" s="28"/>
      <c r="BN346" s="1214"/>
      <c r="BO346" s="967"/>
      <c r="BP346" s="954"/>
      <c r="BQ346" s="72"/>
      <c r="BR346" s="28"/>
      <c r="BS346" s="1214"/>
      <c r="BT346" s="967"/>
      <c r="BU346" s="954"/>
      <c r="BV346" s="72"/>
      <c r="BW346" s="28"/>
      <c r="BX346" s="1214"/>
      <c r="BY346" s="967"/>
      <c r="BZ346" s="954"/>
      <c r="CA346" s="1080"/>
      <c r="CB346" s="1022"/>
      <c r="CC346" s="1238"/>
    </row>
    <row r="347" spans="1:81" ht="18" customHeight="1" thickBot="1">
      <c r="A347" s="1180"/>
      <c r="B347" s="1285"/>
      <c r="C347" s="1179"/>
      <c r="D347" s="53" t="s">
        <v>10</v>
      </c>
      <c r="E347" s="19">
        <f>E345-E346</f>
        <v>0</v>
      </c>
      <c r="F347" s="1214"/>
      <c r="G347" s="975"/>
      <c r="H347" s="1273"/>
      <c r="I347" s="53" t="s">
        <v>10</v>
      </c>
      <c r="J347" s="19">
        <f>J345-J346</f>
        <v>0</v>
      </c>
      <c r="K347" s="1214"/>
      <c r="L347" s="975"/>
      <c r="M347" s="1104"/>
      <c r="N347" s="337" t="s">
        <v>10</v>
      </c>
      <c r="O347" s="19">
        <f>O345-O346</f>
        <v>0</v>
      </c>
      <c r="P347" s="1214"/>
      <c r="Q347" s="975"/>
      <c r="R347" s="1211"/>
      <c r="S347" s="53" t="s">
        <v>10</v>
      </c>
      <c r="T347" s="19">
        <f>T345-T346</f>
        <v>0</v>
      </c>
      <c r="U347" s="1214"/>
      <c r="V347" s="975"/>
      <c r="W347" s="959"/>
      <c r="X347" s="337" t="s">
        <v>10</v>
      </c>
      <c r="Y347" s="19">
        <f>Y345-Y346</f>
        <v>0</v>
      </c>
      <c r="Z347" s="1214"/>
      <c r="AA347" s="975"/>
      <c r="AB347" s="1211"/>
      <c r="AC347" s="53" t="s">
        <v>10</v>
      </c>
      <c r="AD347" s="19">
        <f>AD345-AD346</f>
        <v>0</v>
      </c>
      <c r="AE347" s="1214"/>
      <c r="AF347" s="975"/>
      <c r="AG347" s="959"/>
      <c r="AH347" s="337" t="s">
        <v>10</v>
      </c>
      <c r="AI347" s="19">
        <f>AI345-AI346</f>
        <v>0</v>
      </c>
      <c r="AJ347" s="1214"/>
      <c r="AK347" s="975"/>
      <c r="AL347" s="1211"/>
      <c r="AM347" s="53" t="s">
        <v>10</v>
      </c>
      <c r="AN347" s="19">
        <f>AN345-AN346</f>
        <v>0</v>
      </c>
      <c r="AO347" s="1214"/>
      <c r="AP347" s="975"/>
      <c r="AQ347" s="959"/>
      <c r="AR347" s="337" t="s">
        <v>10</v>
      </c>
      <c r="AS347" s="19">
        <f>AS345-AS346</f>
        <v>0</v>
      </c>
      <c r="AT347" s="1214"/>
      <c r="AU347" s="975"/>
      <c r="AV347" s="1211"/>
      <c r="AW347" s="53" t="s">
        <v>10</v>
      </c>
      <c r="AX347" s="19">
        <f>AX345-AX346</f>
        <v>0</v>
      </c>
      <c r="AY347" s="1214"/>
      <c r="AZ347" s="975"/>
      <c r="BA347" s="959"/>
      <c r="BB347" s="337" t="s">
        <v>10</v>
      </c>
      <c r="BC347" s="19">
        <f>BC345-BC346</f>
        <v>0</v>
      </c>
      <c r="BD347" s="1214"/>
      <c r="BE347" s="975"/>
      <c r="BF347" s="1211"/>
      <c r="BG347" s="53" t="s">
        <v>10</v>
      </c>
      <c r="BH347" s="19">
        <f>BH345-BH346</f>
        <v>0</v>
      </c>
      <c r="BI347" s="1214"/>
      <c r="BJ347" s="975"/>
      <c r="BK347" s="959"/>
      <c r="BL347" s="340"/>
      <c r="BM347" s="84"/>
      <c r="BN347" s="1214"/>
      <c r="BO347" s="968"/>
      <c r="BP347" s="955"/>
      <c r="BQ347" s="85"/>
      <c r="BR347" s="84"/>
      <c r="BS347" s="1214"/>
      <c r="BT347" s="968"/>
      <c r="BU347" s="955"/>
      <c r="BV347" s="85"/>
      <c r="BW347" s="84"/>
      <c r="BX347" s="1214"/>
      <c r="BY347" s="968"/>
      <c r="BZ347" s="955"/>
      <c r="CA347" s="1081"/>
      <c r="CB347" s="1023"/>
      <c r="CC347" s="1239"/>
    </row>
    <row r="348" spans="1:81" ht="18" customHeight="1">
      <c r="A348" s="1180"/>
      <c r="B348" s="1285"/>
      <c r="C348" s="1178" t="s">
        <v>43</v>
      </c>
      <c r="D348" s="48" t="s">
        <v>11</v>
      </c>
      <c r="E348" s="36"/>
      <c r="F348" s="1214"/>
      <c r="G348" s="974">
        <f>E351*F322-H348</f>
        <v>0</v>
      </c>
      <c r="H348" s="1275"/>
      <c r="I348" s="48" t="s">
        <v>11</v>
      </c>
      <c r="J348" s="36"/>
      <c r="K348" s="1214"/>
      <c r="L348" s="974">
        <f>J351*K322-M348</f>
        <v>0</v>
      </c>
      <c r="M348" s="1095"/>
      <c r="N348" s="336" t="s">
        <v>11</v>
      </c>
      <c r="O348" s="36"/>
      <c r="P348" s="1214"/>
      <c r="Q348" s="974">
        <f>O351*P322-R348</f>
        <v>0</v>
      </c>
      <c r="R348" s="1212">
        <f>ROUND(IF(O322="",0,O348*P322*(職員設定!$AC$51+R330/O322)*0.25),0)</f>
        <v>0</v>
      </c>
      <c r="S348" s="48" t="s">
        <v>11</v>
      </c>
      <c r="T348" s="36"/>
      <c r="U348" s="1214"/>
      <c r="V348" s="974">
        <f>T351*U322-W348</f>
        <v>0</v>
      </c>
      <c r="W348" s="961">
        <f>ROUND(IF(T322="",0,T348*U322*(職員設定!$AC$51+W330/T322)*0.25),0)</f>
        <v>0</v>
      </c>
      <c r="X348" s="336" t="s">
        <v>11</v>
      </c>
      <c r="Y348" s="36"/>
      <c r="Z348" s="1214"/>
      <c r="AA348" s="974">
        <f>Y351*Z322-AB348</f>
        <v>0</v>
      </c>
      <c r="AB348" s="1212">
        <f>ROUND(IF(Y322="",0,Y348*Z322*(職員設定!$AC$51+AB330/Y322)*0.25),0)</f>
        <v>0</v>
      </c>
      <c r="AC348" s="48" t="s">
        <v>11</v>
      </c>
      <c r="AD348" s="36"/>
      <c r="AE348" s="1214"/>
      <c r="AF348" s="974">
        <f>AD351*AE322-AG348</f>
        <v>0</v>
      </c>
      <c r="AG348" s="961">
        <f>ROUND(IF(AD322="",0,AD348*AE322*(職員設定!$AC$51+AG330/AD322)*0.25),0)</f>
        <v>0</v>
      </c>
      <c r="AH348" s="336" t="s">
        <v>11</v>
      </c>
      <c r="AI348" s="36"/>
      <c r="AJ348" s="1214"/>
      <c r="AK348" s="974">
        <f>AI351*AJ322-AL348</f>
        <v>0</v>
      </c>
      <c r="AL348" s="1212">
        <f>ROUND(IF(AI322="",0,AI348*AJ322*(職員設定!$AC$51+AL330/AI322)*0.25),0)</f>
        <v>0</v>
      </c>
      <c r="AM348" s="48" t="s">
        <v>11</v>
      </c>
      <c r="AN348" s="36"/>
      <c r="AO348" s="1214"/>
      <c r="AP348" s="974">
        <f>AN351*AO322-AQ348</f>
        <v>0</v>
      </c>
      <c r="AQ348" s="961">
        <f>ROUND(IF(AN322="",0,AN348*AO322*(職員設定!$AC$51+AQ330/AN322)*0.25),0)</f>
        <v>0</v>
      </c>
      <c r="AR348" s="336" t="s">
        <v>11</v>
      </c>
      <c r="AS348" s="36"/>
      <c r="AT348" s="1214"/>
      <c r="AU348" s="974">
        <f>AS351*AT322-AV348</f>
        <v>0</v>
      </c>
      <c r="AV348" s="1212">
        <f>ROUND(IF(AS322="",0,AS348*AT322*(職員設定!$AC$51+AV330/AS322)*0.25),0)</f>
        <v>0</v>
      </c>
      <c r="AW348" s="48" t="s">
        <v>11</v>
      </c>
      <c r="AX348" s="36"/>
      <c r="AY348" s="1214"/>
      <c r="AZ348" s="974">
        <f>AX351*AY322-BA348</f>
        <v>0</v>
      </c>
      <c r="BA348" s="961">
        <f>ROUND(IF(AX322="",0,AX348*AY322*(職員設定!$AC$51+BA330/AX322)*0.25),0)</f>
        <v>0</v>
      </c>
      <c r="BB348" s="336" t="s">
        <v>11</v>
      </c>
      <c r="BC348" s="36"/>
      <c r="BD348" s="1214"/>
      <c r="BE348" s="974">
        <f>BC351*BD322-BF348</f>
        <v>0</v>
      </c>
      <c r="BF348" s="1212">
        <f>ROUND(IF(BC322="",0,BC348*BD322*(職員設定!$AC$51+BF330/BC322)*0.25),0)</f>
        <v>0</v>
      </c>
      <c r="BG348" s="48" t="s">
        <v>11</v>
      </c>
      <c r="BH348" s="36"/>
      <c r="BI348" s="1214"/>
      <c r="BJ348" s="974">
        <f>BH351*BI322-BK348</f>
        <v>0</v>
      </c>
      <c r="BK348" s="961">
        <f>ROUND(IF(BH322="",0,BH348*BI322*(職員設定!$AC$51+BK330/BH322)*0.25),0)</f>
        <v>0</v>
      </c>
      <c r="BL348" s="339"/>
      <c r="BM348" s="86"/>
      <c r="BN348" s="1214"/>
      <c r="BO348" s="969"/>
      <c r="BP348" s="953"/>
      <c r="BQ348" s="79"/>
      <c r="BR348" s="86"/>
      <c r="BS348" s="1214"/>
      <c r="BT348" s="969"/>
      <c r="BU348" s="953"/>
      <c r="BV348" s="79"/>
      <c r="BW348" s="86"/>
      <c r="BX348" s="1214"/>
      <c r="BY348" s="969"/>
      <c r="BZ348" s="953"/>
      <c r="CA348" s="1003">
        <f t="shared" ref="CA348" si="56">BJ348+BK348+BE348+BF348+AZ348+BA348+AU348+AV348+AP348+AQ348+AL348+AK348+AG348+AF348+AB348+AA348+W348+V348+R348+Q348+L348+G348</f>
        <v>0</v>
      </c>
      <c r="CB348" s="1019">
        <f t="shared" ref="CB348" si="57">M348+H348</f>
        <v>0</v>
      </c>
      <c r="CC348" s="1238">
        <f>BK348+BF348+BA348+AV348+AQ348+AL348+AG348+AB348+W348+R348</f>
        <v>0</v>
      </c>
    </row>
    <row r="349" spans="1:81" ht="18" customHeight="1">
      <c r="A349" s="1180"/>
      <c r="B349" s="1285"/>
      <c r="C349" s="1178"/>
      <c r="D349" s="48" t="s">
        <v>38</v>
      </c>
      <c r="E349" s="33">
        <v>0</v>
      </c>
      <c r="F349" s="1214"/>
      <c r="G349" s="974"/>
      <c r="H349" s="1272"/>
      <c r="I349" s="48" t="s">
        <v>38</v>
      </c>
      <c r="J349" s="33">
        <v>0</v>
      </c>
      <c r="K349" s="1214"/>
      <c r="L349" s="974"/>
      <c r="M349" s="1103"/>
      <c r="N349" s="336" t="s">
        <v>38</v>
      </c>
      <c r="O349" s="33">
        <v>0</v>
      </c>
      <c r="P349" s="1214"/>
      <c r="Q349" s="974"/>
      <c r="R349" s="1210"/>
      <c r="S349" s="48" t="s">
        <v>38</v>
      </c>
      <c r="T349" s="33">
        <v>0</v>
      </c>
      <c r="U349" s="1214"/>
      <c r="V349" s="974"/>
      <c r="W349" s="958"/>
      <c r="X349" s="336" t="s">
        <v>38</v>
      </c>
      <c r="Y349" s="33">
        <v>0</v>
      </c>
      <c r="Z349" s="1214"/>
      <c r="AA349" s="974"/>
      <c r="AB349" s="1210"/>
      <c r="AC349" s="48" t="s">
        <v>38</v>
      </c>
      <c r="AD349" s="33">
        <v>0</v>
      </c>
      <c r="AE349" s="1214"/>
      <c r="AF349" s="974"/>
      <c r="AG349" s="958"/>
      <c r="AH349" s="336" t="s">
        <v>38</v>
      </c>
      <c r="AI349" s="33">
        <v>0</v>
      </c>
      <c r="AJ349" s="1214"/>
      <c r="AK349" s="974"/>
      <c r="AL349" s="1210"/>
      <c r="AM349" s="48" t="s">
        <v>38</v>
      </c>
      <c r="AN349" s="33">
        <v>0</v>
      </c>
      <c r="AO349" s="1214"/>
      <c r="AP349" s="974"/>
      <c r="AQ349" s="958"/>
      <c r="AR349" s="336" t="s">
        <v>38</v>
      </c>
      <c r="AS349" s="33">
        <v>0</v>
      </c>
      <c r="AT349" s="1214"/>
      <c r="AU349" s="974"/>
      <c r="AV349" s="1210"/>
      <c r="AW349" s="48" t="s">
        <v>38</v>
      </c>
      <c r="AX349" s="33">
        <v>0</v>
      </c>
      <c r="AY349" s="1214"/>
      <c r="AZ349" s="974"/>
      <c r="BA349" s="958"/>
      <c r="BB349" s="336" t="s">
        <v>38</v>
      </c>
      <c r="BC349" s="33">
        <v>0</v>
      </c>
      <c r="BD349" s="1214"/>
      <c r="BE349" s="974"/>
      <c r="BF349" s="1210"/>
      <c r="BG349" s="48" t="s">
        <v>38</v>
      </c>
      <c r="BH349" s="33">
        <v>0</v>
      </c>
      <c r="BI349" s="1214"/>
      <c r="BJ349" s="974"/>
      <c r="BK349" s="958"/>
      <c r="BL349" s="339"/>
      <c r="BM349" s="80"/>
      <c r="BN349" s="1214"/>
      <c r="BO349" s="967"/>
      <c r="BP349" s="954"/>
      <c r="BQ349" s="79"/>
      <c r="BR349" s="80"/>
      <c r="BS349" s="1214"/>
      <c r="BT349" s="967"/>
      <c r="BU349" s="954"/>
      <c r="BV349" s="79"/>
      <c r="BW349" s="80"/>
      <c r="BX349" s="1214"/>
      <c r="BY349" s="967"/>
      <c r="BZ349" s="954"/>
      <c r="CA349" s="1080"/>
      <c r="CB349" s="1022"/>
      <c r="CC349" s="1238"/>
    </row>
    <row r="350" spans="1:81" s="3" customFormat="1" ht="18" customHeight="1">
      <c r="A350" s="1180"/>
      <c r="B350" s="1285"/>
      <c r="C350" s="1178"/>
      <c r="D350" s="51" t="s">
        <v>12</v>
      </c>
      <c r="E350" s="6">
        <f>ROUND(IF(E322="",0,E348*職員設定!$S$51+E348*E331/E322*0.25),0)</f>
        <v>0</v>
      </c>
      <c r="F350" s="1214"/>
      <c r="G350" s="974"/>
      <c r="H350" s="1272"/>
      <c r="I350" s="51" t="s">
        <v>12</v>
      </c>
      <c r="J350" s="6">
        <f>ROUND(IF(J322="",0,J348*職員設定!$S$51+J348*J331/J322*0.25),0)</f>
        <v>0</v>
      </c>
      <c r="K350" s="1214"/>
      <c r="L350" s="974"/>
      <c r="M350" s="1103"/>
      <c r="N350" s="629" t="s">
        <v>12</v>
      </c>
      <c r="O350" s="6">
        <f>ROUND(IF(O322="",0,O348*職員設定!$S$51+O348*O331/O322*0.25),0)</f>
        <v>0</v>
      </c>
      <c r="P350" s="1214"/>
      <c r="Q350" s="974"/>
      <c r="R350" s="1210"/>
      <c r="S350" s="51" t="s">
        <v>12</v>
      </c>
      <c r="T350" s="6">
        <f>ROUND(IF(T322="",0,T348*職員設定!$S$51+T348*T331/T322*0.25),0)</f>
        <v>0</v>
      </c>
      <c r="U350" s="1214"/>
      <c r="V350" s="974"/>
      <c r="W350" s="958"/>
      <c r="X350" s="629" t="s">
        <v>12</v>
      </c>
      <c r="Y350" s="6">
        <f>ROUND(IF(Y322="",0,Y348*職員設定!$S$51+Y348*Y331/Y322*0.25),0)</f>
        <v>0</v>
      </c>
      <c r="Z350" s="1214"/>
      <c r="AA350" s="974"/>
      <c r="AB350" s="1210"/>
      <c r="AC350" s="51" t="s">
        <v>12</v>
      </c>
      <c r="AD350" s="6">
        <f>ROUND(IF(AD322="",0,AD348*職員設定!$S$51+AD348*AD331/AD322*0.25),0)</f>
        <v>0</v>
      </c>
      <c r="AE350" s="1214"/>
      <c r="AF350" s="974"/>
      <c r="AG350" s="958"/>
      <c r="AH350" s="629" t="s">
        <v>12</v>
      </c>
      <c r="AI350" s="6">
        <f>ROUND(IF(AI322="",0,AI348*職員設定!$S$51+AI348*AI331/AI322*0.25),0)</f>
        <v>0</v>
      </c>
      <c r="AJ350" s="1214"/>
      <c r="AK350" s="974"/>
      <c r="AL350" s="1210"/>
      <c r="AM350" s="51" t="s">
        <v>12</v>
      </c>
      <c r="AN350" s="6">
        <f>ROUND(IF(AN322="",0,AN348*職員設定!$S$51+AN348*AN331/AN322*0.25),0)</f>
        <v>0</v>
      </c>
      <c r="AO350" s="1214"/>
      <c r="AP350" s="974"/>
      <c r="AQ350" s="958"/>
      <c r="AR350" s="629" t="s">
        <v>12</v>
      </c>
      <c r="AS350" s="6">
        <f>ROUND(IF(AS322="",0,AS348*職員設定!$S$51+AS348*AS331/AS322*0.25),0)</f>
        <v>0</v>
      </c>
      <c r="AT350" s="1214"/>
      <c r="AU350" s="974"/>
      <c r="AV350" s="1210"/>
      <c r="AW350" s="51" t="s">
        <v>12</v>
      </c>
      <c r="AX350" s="6">
        <f>ROUND(IF(AX322="",0,AX348*職員設定!$S$51+AX348*AX331/AX322*0.25),0)</f>
        <v>0</v>
      </c>
      <c r="AY350" s="1214"/>
      <c r="AZ350" s="974"/>
      <c r="BA350" s="958"/>
      <c r="BB350" s="629" t="s">
        <v>12</v>
      </c>
      <c r="BC350" s="6">
        <f>ROUND(IF(BC322="",0,BC348*職員設定!$S$51+BC348*BC331/BC322*0.25),0)</f>
        <v>0</v>
      </c>
      <c r="BD350" s="1214"/>
      <c r="BE350" s="974"/>
      <c r="BF350" s="1210"/>
      <c r="BG350" s="51" t="s">
        <v>12</v>
      </c>
      <c r="BH350" s="6">
        <f>ROUND(IF(BH322="",0,BH348*職員設定!$S$51+BH348*BH331/BH322*0.25),0)</f>
        <v>0</v>
      </c>
      <c r="BI350" s="1214"/>
      <c r="BJ350" s="974"/>
      <c r="BK350" s="958"/>
      <c r="BL350" s="624"/>
      <c r="BM350" s="28"/>
      <c r="BN350" s="1214"/>
      <c r="BO350" s="967"/>
      <c r="BP350" s="954"/>
      <c r="BQ350" s="72"/>
      <c r="BR350" s="28"/>
      <c r="BS350" s="1214"/>
      <c r="BT350" s="967"/>
      <c r="BU350" s="954"/>
      <c r="BV350" s="72"/>
      <c r="BW350" s="28"/>
      <c r="BX350" s="1214"/>
      <c r="BY350" s="967"/>
      <c r="BZ350" s="954"/>
      <c r="CA350" s="1080"/>
      <c r="CB350" s="1022"/>
      <c r="CC350" s="1238"/>
    </row>
    <row r="351" spans="1:81" ht="18.600000000000001" customHeight="1" thickBot="1">
      <c r="A351" s="1180"/>
      <c r="B351" s="1286"/>
      <c r="C351" s="1179"/>
      <c r="D351" s="53" t="s">
        <v>13</v>
      </c>
      <c r="E351" s="19">
        <f>E349-E350</f>
        <v>0</v>
      </c>
      <c r="F351" s="1218"/>
      <c r="G351" s="975"/>
      <c r="H351" s="1273"/>
      <c r="I351" s="53" t="s">
        <v>13</v>
      </c>
      <c r="J351" s="19">
        <f>J349-J350</f>
        <v>0</v>
      </c>
      <c r="K351" s="1218"/>
      <c r="L351" s="975"/>
      <c r="M351" s="1104"/>
      <c r="N351" s="337" t="s">
        <v>13</v>
      </c>
      <c r="O351" s="19">
        <f>O349-O350</f>
        <v>0</v>
      </c>
      <c r="P351" s="1218"/>
      <c r="Q351" s="975"/>
      <c r="R351" s="1211"/>
      <c r="S351" s="53" t="s">
        <v>13</v>
      </c>
      <c r="T351" s="19">
        <f>T349-T350</f>
        <v>0</v>
      </c>
      <c r="U351" s="1218"/>
      <c r="V351" s="975"/>
      <c r="W351" s="959"/>
      <c r="X351" s="337" t="s">
        <v>13</v>
      </c>
      <c r="Y351" s="19">
        <f>Y349-Y350</f>
        <v>0</v>
      </c>
      <c r="Z351" s="1218"/>
      <c r="AA351" s="975"/>
      <c r="AB351" s="1211"/>
      <c r="AC351" s="53" t="s">
        <v>13</v>
      </c>
      <c r="AD351" s="19">
        <f>AD349-AD350</f>
        <v>0</v>
      </c>
      <c r="AE351" s="1218"/>
      <c r="AF351" s="975"/>
      <c r="AG351" s="959"/>
      <c r="AH351" s="337" t="s">
        <v>13</v>
      </c>
      <c r="AI351" s="19">
        <f>AI349-AI350</f>
        <v>0</v>
      </c>
      <c r="AJ351" s="1218"/>
      <c r="AK351" s="975"/>
      <c r="AL351" s="1211"/>
      <c r="AM351" s="53" t="s">
        <v>13</v>
      </c>
      <c r="AN351" s="19">
        <f>AN349-AN350</f>
        <v>0</v>
      </c>
      <c r="AO351" s="1218"/>
      <c r="AP351" s="975"/>
      <c r="AQ351" s="959"/>
      <c r="AR351" s="337" t="s">
        <v>13</v>
      </c>
      <c r="AS351" s="19">
        <f>AS349-AS350</f>
        <v>0</v>
      </c>
      <c r="AT351" s="1218"/>
      <c r="AU351" s="975"/>
      <c r="AV351" s="1211"/>
      <c r="AW351" s="53" t="s">
        <v>13</v>
      </c>
      <c r="AX351" s="19">
        <f>AX349-AX350</f>
        <v>0</v>
      </c>
      <c r="AY351" s="1218"/>
      <c r="AZ351" s="975"/>
      <c r="BA351" s="959"/>
      <c r="BB351" s="337" t="s">
        <v>13</v>
      </c>
      <c r="BC351" s="19">
        <f>BC349-BC350</f>
        <v>0</v>
      </c>
      <c r="BD351" s="1218"/>
      <c r="BE351" s="975"/>
      <c r="BF351" s="1211"/>
      <c r="BG351" s="53" t="s">
        <v>13</v>
      </c>
      <c r="BH351" s="19">
        <f>BH349-BH350</f>
        <v>0</v>
      </c>
      <c r="BI351" s="1218"/>
      <c r="BJ351" s="975"/>
      <c r="BK351" s="959"/>
      <c r="BL351" s="667"/>
      <c r="BM351" s="88"/>
      <c r="BN351" s="1218"/>
      <c r="BO351" s="968"/>
      <c r="BP351" s="955"/>
      <c r="BQ351" s="87"/>
      <c r="BR351" s="88"/>
      <c r="BS351" s="1218"/>
      <c r="BT351" s="968"/>
      <c r="BU351" s="955"/>
      <c r="BV351" s="87"/>
      <c r="BW351" s="88"/>
      <c r="BX351" s="1218"/>
      <c r="BY351" s="968"/>
      <c r="BZ351" s="955"/>
      <c r="CA351" s="1081"/>
      <c r="CB351" s="1023"/>
      <c r="CC351" s="1239"/>
    </row>
    <row r="352" spans="1:81" ht="18" customHeight="1">
      <c r="A352" s="1180"/>
      <c r="B352" s="1278" t="s">
        <v>228</v>
      </c>
      <c r="C352" s="1135"/>
      <c r="D352" s="201" t="str">
        <f>IF(職員設定!$V$43="","",職員設定!$V$43)</f>
        <v>通勤手当</v>
      </c>
      <c r="E352" s="151" t="str">
        <f>IF(E322&lt;&gt;"",職員設定!$V$51,"0")</f>
        <v>0</v>
      </c>
      <c r="F352" s="2"/>
      <c r="G352" s="299" t="s">
        <v>79</v>
      </c>
      <c r="H352" s="29" t="s">
        <v>79</v>
      </c>
      <c r="I352" s="201" t="str">
        <f>IF(職員設定!$V$43="","",職員設定!$V$43)</f>
        <v>通勤手当</v>
      </c>
      <c r="J352" s="151" t="str">
        <f>IF(J322&lt;&gt;"",職員設定!$V$51,"0")</f>
        <v>0</v>
      </c>
      <c r="K352" s="2"/>
      <c r="L352" s="299" t="s">
        <v>79</v>
      </c>
      <c r="M352" s="60" t="s">
        <v>79</v>
      </c>
      <c r="N352" s="631" t="str">
        <f>IF(職員設定!$V$43="","",職員設定!$V$43)</f>
        <v>通勤手当</v>
      </c>
      <c r="O352" s="151" t="str">
        <f>IF(O322&lt;&gt;"",職員設定!$V$51,"0")</f>
        <v>0</v>
      </c>
      <c r="P352" s="2"/>
      <c r="Q352" s="299" t="s">
        <v>79</v>
      </c>
      <c r="R352" s="29" t="s">
        <v>79</v>
      </c>
      <c r="S352" s="201" t="str">
        <f>IF(職員設定!$V$43="","",職員設定!$V$43)</f>
        <v>通勤手当</v>
      </c>
      <c r="T352" s="151" t="str">
        <f>IF(T322&lt;&gt;"",職員設定!$V$51,"0")</f>
        <v>0</v>
      </c>
      <c r="U352" s="2"/>
      <c r="V352" s="299" t="s">
        <v>79</v>
      </c>
      <c r="W352" s="60" t="s">
        <v>79</v>
      </c>
      <c r="X352" s="631" t="str">
        <f>IF(職員設定!$V$43="","",職員設定!$V$43)</f>
        <v>通勤手当</v>
      </c>
      <c r="Y352" s="151" t="str">
        <f>IF(Y322&lt;&gt;"",職員設定!$V$51,"0")</f>
        <v>0</v>
      </c>
      <c r="Z352" s="2"/>
      <c r="AA352" s="299" t="s">
        <v>79</v>
      </c>
      <c r="AB352" s="29" t="s">
        <v>79</v>
      </c>
      <c r="AC352" s="201" t="str">
        <f>IF(職員設定!$V$43="","",職員設定!$V$43)</f>
        <v>通勤手当</v>
      </c>
      <c r="AD352" s="151" t="str">
        <f>IF(AD322&lt;&gt;"",職員設定!$V$51,"0")</f>
        <v>0</v>
      </c>
      <c r="AE352" s="2"/>
      <c r="AF352" s="299" t="s">
        <v>79</v>
      </c>
      <c r="AG352" s="60" t="s">
        <v>79</v>
      </c>
      <c r="AH352" s="631" t="str">
        <f>IF(職員設定!$V$43="","",職員設定!$V$43)</f>
        <v>通勤手当</v>
      </c>
      <c r="AI352" s="151" t="str">
        <f>IF(AI322&lt;&gt;"",職員設定!$V$51,"0")</f>
        <v>0</v>
      </c>
      <c r="AJ352" s="2"/>
      <c r="AK352" s="299" t="s">
        <v>79</v>
      </c>
      <c r="AL352" s="29" t="s">
        <v>79</v>
      </c>
      <c r="AM352" s="201" t="str">
        <f>IF(職員設定!$V$43="","",職員設定!$V$43)</f>
        <v>通勤手当</v>
      </c>
      <c r="AN352" s="151" t="str">
        <f>IF(AN322&lt;&gt;"",職員設定!$V$51,"0")</f>
        <v>0</v>
      </c>
      <c r="AO352" s="2"/>
      <c r="AP352" s="299" t="s">
        <v>79</v>
      </c>
      <c r="AQ352" s="60" t="s">
        <v>79</v>
      </c>
      <c r="AR352" s="631" t="str">
        <f>IF(職員設定!$V$43="","",職員設定!$V$43)</f>
        <v>通勤手当</v>
      </c>
      <c r="AS352" s="151" t="str">
        <f>IF(AS322&lt;&gt;"",職員設定!$V$51,"0")</f>
        <v>0</v>
      </c>
      <c r="AT352" s="2"/>
      <c r="AU352" s="299" t="s">
        <v>79</v>
      </c>
      <c r="AV352" s="29" t="s">
        <v>79</v>
      </c>
      <c r="AW352" s="201" t="str">
        <f>IF(職員設定!$V$43="","",職員設定!$V$43)</f>
        <v>通勤手当</v>
      </c>
      <c r="AX352" s="151" t="str">
        <f>IF(AX322&lt;&gt;"",職員設定!$V$51,"0")</f>
        <v>0</v>
      </c>
      <c r="AY352" s="2"/>
      <c r="AZ352" s="299" t="s">
        <v>79</v>
      </c>
      <c r="BA352" s="60" t="s">
        <v>79</v>
      </c>
      <c r="BB352" s="631" t="str">
        <f>IF(職員設定!$V$43="","",職員設定!$V$43)</f>
        <v>通勤手当</v>
      </c>
      <c r="BC352" s="151" t="str">
        <f>IF(BC322&lt;&gt;"",職員設定!$V$51,"0")</f>
        <v>0</v>
      </c>
      <c r="BD352" s="2"/>
      <c r="BE352" s="299" t="s">
        <v>79</v>
      </c>
      <c r="BF352" s="29" t="s">
        <v>79</v>
      </c>
      <c r="BG352" s="201" t="str">
        <f>IF(職員設定!$V$43="","",職員設定!$V$43)</f>
        <v>通勤手当</v>
      </c>
      <c r="BH352" s="151" t="str">
        <f>IF(BH322&lt;&gt;"",職員設定!$V$51,"0")</f>
        <v>0</v>
      </c>
      <c r="BI352" s="2"/>
      <c r="BJ352" s="299" t="s">
        <v>79</v>
      </c>
      <c r="BK352" s="60" t="s">
        <v>79</v>
      </c>
      <c r="BL352" s="668"/>
      <c r="BM352" s="90"/>
      <c r="BN352" s="2"/>
      <c r="BO352" s="299" t="s">
        <v>79</v>
      </c>
      <c r="BP352" s="299" t="s">
        <v>79</v>
      </c>
      <c r="BQ352" s="89"/>
      <c r="BR352" s="90"/>
      <c r="BS352" s="2"/>
      <c r="BT352" s="299" t="s">
        <v>79</v>
      </c>
      <c r="BU352" s="299" t="s">
        <v>79</v>
      </c>
      <c r="BV352" s="89"/>
      <c r="BW352" s="90"/>
      <c r="BX352" s="2"/>
      <c r="BY352" s="299" t="s">
        <v>79</v>
      </c>
      <c r="BZ352" s="299" t="s">
        <v>79</v>
      </c>
      <c r="CA352" s="482" t="s">
        <v>116</v>
      </c>
      <c r="CB352" s="300" t="s">
        <v>116</v>
      </c>
      <c r="CC352" s="371" t="s">
        <v>121</v>
      </c>
    </row>
    <row r="353" spans="1:81" ht="18.600000000000001" customHeight="1">
      <c r="A353" s="1180"/>
      <c r="B353" s="1134"/>
      <c r="C353" s="1135"/>
      <c r="D353" s="200" t="str">
        <f>IF(職員設定!$W$43="","",職員設定!$W$43)</f>
        <v>課税通勤手当</v>
      </c>
      <c r="E353" s="151" t="str">
        <f>IF(E322&lt;&gt;"",職員設定!$W$51,"0")</f>
        <v>0</v>
      </c>
      <c r="F353" s="2"/>
      <c r="G353" s="999">
        <f>SUM(G322:G351)</f>
        <v>0</v>
      </c>
      <c r="H353" s="1305">
        <f>SUM(H322:H351)</f>
        <v>0</v>
      </c>
      <c r="I353" s="200" t="str">
        <f>IF(職員設定!$W$43="","",職員設定!$W$43)</f>
        <v>課税通勤手当</v>
      </c>
      <c r="J353" s="151" t="str">
        <f>IF(J322&lt;&gt;"",職員設定!$W$51,"0")</f>
        <v>0</v>
      </c>
      <c r="K353" s="2"/>
      <c r="L353" s="999">
        <f>SUM(L322:L351)</f>
        <v>0</v>
      </c>
      <c r="M353" s="1102">
        <f>SUM(M322:M351)</f>
        <v>0</v>
      </c>
      <c r="N353" s="632" t="str">
        <f>IF(職員設定!$W$43="","",職員設定!$W$43)</f>
        <v>課税通勤手当</v>
      </c>
      <c r="O353" s="151" t="str">
        <f>IF(O322&lt;&gt;"",職員設定!$W$51,"0")</f>
        <v>0</v>
      </c>
      <c r="P353" s="2"/>
      <c r="Q353" s="999">
        <f>SUM(Q322:Q351)</f>
        <v>0</v>
      </c>
      <c r="R353" s="1213">
        <f>SUM(R322:R351)</f>
        <v>0</v>
      </c>
      <c r="S353" s="200" t="str">
        <f>IF(職員設定!$W$43="","",職員設定!$W$43)</f>
        <v>課税通勤手当</v>
      </c>
      <c r="T353" s="151" t="str">
        <f>IF(T322&lt;&gt;"",職員設定!$W$51,"0")</f>
        <v>0</v>
      </c>
      <c r="U353" s="2"/>
      <c r="V353" s="999">
        <f>SUM(V322:V351)</f>
        <v>0</v>
      </c>
      <c r="W353" s="992">
        <f>SUM(W322:W351)</f>
        <v>0</v>
      </c>
      <c r="X353" s="632" t="str">
        <f>IF(職員設定!$W$43="","",職員設定!$W$43)</f>
        <v>課税通勤手当</v>
      </c>
      <c r="Y353" s="151" t="str">
        <f>IF(Y322&lt;&gt;"",職員設定!$W$51,"0")</f>
        <v>0</v>
      </c>
      <c r="Z353" s="2"/>
      <c r="AA353" s="999">
        <f>SUM(AA322:AA351)</f>
        <v>0</v>
      </c>
      <c r="AB353" s="1213">
        <f>SUM(AB322:AB351)</f>
        <v>0</v>
      </c>
      <c r="AC353" s="200" t="str">
        <f>IF(職員設定!$W$43="","",職員設定!$W$43)</f>
        <v>課税通勤手当</v>
      </c>
      <c r="AD353" s="151" t="str">
        <f>IF(AD322&lt;&gt;"",職員設定!$W$51,"0")</f>
        <v>0</v>
      </c>
      <c r="AE353" s="2"/>
      <c r="AF353" s="999">
        <f>SUM(AF322:AF351)</f>
        <v>0</v>
      </c>
      <c r="AG353" s="992">
        <f>SUM(AG322:AG351)</f>
        <v>0</v>
      </c>
      <c r="AH353" s="632" t="str">
        <f>IF(職員設定!$W$43="","",職員設定!$W$43)</f>
        <v>課税通勤手当</v>
      </c>
      <c r="AI353" s="151" t="str">
        <f>IF(AI322&lt;&gt;"",職員設定!$W$51,"0")</f>
        <v>0</v>
      </c>
      <c r="AJ353" s="2"/>
      <c r="AK353" s="999">
        <f>SUM(AK322:AK351)</f>
        <v>0</v>
      </c>
      <c r="AL353" s="1213">
        <f>SUM(AL322:AL351)</f>
        <v>0</v>
      </c>
      <c r="AM353" s="200" t="str">
        <f>IF(職員設定!$W$43="","",職員設定!$W$43)</f>
        <v>課税通勤手当</v>
      </c>
      <c r="AN353" s="151" t="str">
        <f>IF(AN322&lt;&gt;"",職員設定!$W$51,"0")</f>
        <v>0</v>
      </c>
      <c r="AO353" s="2"/>
      <c r="AP353" s="999">
        <f>SUM(AP322:AP351)</f>
        <v>0</v>
      </c>
      <c r="AQ353" s="992">
        <f>SUM(AQ322:AQ351)</f>
        <v>0</v>
      </c>
      <c r="AR353" s="632" t="str">
        <f>IF(職員設定!$W$43="","",職員設定!$W$43)</f>
        <v>課税通勤手当</v>
      </c>
      <c r="AS353" s="151" t="str">
        <f>IF(AS322&lt;&gt;"",職員設定!$W$51,"0")</f>
        <v>0</v>
      </c>
      <c r="AT353" s="2"/>
      <c r="AU353" s="999">
        <f>SUM(AU322:AU351)</f>
        <v>0</v>
      </c>
      <c r="AV353" s="1213">
        <f>SUM(AV322:AV351)</f>
        <v>0</v>
      </c>
      <c r="AW353" s="200" t="str">
        <f>IF(職員設定!$W$43="","",職員設定!$W$43)</f>
        <v>課税通勤手当</v>
      </c>
      <c r="AX353" s="151" t="str">
        <f>IF(AX322&lt;&gt;"",職員設定!$W$51,"0")</f>
        <v>0</v>
      </c>
      <c r="AY353" s="2"/>
      <c r="AZ353" s="999">
        <f>SUM(AZ322:AZ351)</f>
        <v>0</v>
      </c>
      <c r="BA353" s="992">
        <f>SUM(BA322:BA351)</f>
        <v>0</v>
      </c>
      <c r="BB353" s="632" t="str">
        <f>IF(職員設定!$W$43="","",職員設定!$W$43)</f>
        <v>課税通勤手当</v>
      </c>
      <c r="BC353" s="151" t="str">
        <f>IF(BC322&lt;&gt;"",職員設定!$W$51,"0")</f>
        <v>0</v>
      </c>
      <c r="BD353" s="2"/>
      <c r="BE353" s="999">
        <f>SUM(BE322:BE351)</f>
        <v>0</v>
      </c>
      <c r="BF353" s="1213">
        <f>SUM(BF322:BF351)</f>
        <v>0</v>
      </c>
      <c r="BG353" s="200" t="str">
        <f>IF(職員設定!$W$43="","",職員設定!$W$43)</f>
        <v>課税通勤手当</v>
      </c>
      <c r="BH353" s="151" t="str">
        <f>IF(BH322&lt;&gt;"",職員設定!$W$51,"0")</f>
        <v>0</v>
      </c>
      <c r="BI353" s="2"/>
      <c r="BJ353" s="999">
        <f>SUM(BJ322:BJ351)</f>
        <v>0</v>
      </c>
      <c r="BK353" s="992">
        <f>SUM(BK322:BK351)</f>
        <v>0</v>
      </c>
      <c r="BL353" s="669"/>
      <c r="BM353" s="92"/>
      <c r="BN353" s="2"/>
      <c r="BO353" s="999">
        <f>SUM(BO322:BO351)</f>
        <v>0</v>
      </c>
      <c r="BP353" s="1255">
        <f>SUM(BP322:BP351)</f>
        <v>0</v>
      </c>
      <c r="BQ353" s="91"/>
      <c r="BR353" s="92"/>
      <c r="BS353" s="2"/>
      <c r="BT353" s="999">
        <f>SUM(BT322:BT351)</f>
        <v>0</v>
      </c>
      <c r="BU353" s="1255">
        <f>SUM(BU322:BU351)</f>
        <v>0</v>
      </c>
      <c r="BV353" s="91"/>
      <c r="BW353" s="92"/>
      <c r="BX353" s="2"/>
      <c r="BY353" s="999">
        <f>SUM(BY322:BY351)</f>
        <v>0</v>
      </c>
      <c r="BZ353" s="1255">
        <f>SUM(BZ322:BZ351)</f>
        <v>0</v>
      </c>
      <c r="CA353" s="1089">
        <f>SUM(CA322:CA347)-CA348</f>
        <v>0</v>
      </c>
      <c r="CB353" s="1088">
        <f t="shared" ref="CB353" si="58">SUM(CB322:CB351)</f>
        <v>0</v>
      </c>
      <c r="CC353" s="1230" t="str">
        <f>IF(BZ353+BU353+BP353+BK353+BF353+BA353+AV353+AQ353+AL353+AG353+AB353+W353+R353+CB364+CC364-CC365-CB365=0,"〇",BZ353+BU353+BP353+BK353+BF353+BA353+AV353+AQ353+AL353+AG353+AB353+W353+R353+CB364+CC364-CC365-CB365)</f>
        <v>〇</v>
      </c>
    </row>
    <row r="354" spans="1:81" ht="18" customHeight="1">
      <c r="A354" s="1180"/>
      <c r="B354" s="1134"/>
      <c r="C354" s="1135"/>
      <c r="D354" s="62" t="str">
        <f>IF(職員設定!$X$43="","",職員設定!$X$43)</f>
        <v>その他</v>
      </c>
      <c r="E354" s="152" t="str">
        <f>IF(E322&lt;&gt;"",職員設定!$X$51,"0")</f>
        <v>0</v>
      </c>
      <c r="F354" s="2"/>
      <c r="G354" s="974"/>
      <c r="H354" s="1271"/>
      <c r="I354" s="62" t="str">
        <f>IF(職員設定!$X$43="","",職員設定!$X$43)</f>
        <v>その他</v>
      </c>
      <c r="J354" s="152" t="str">
        <f>IF(J322&lt;&gt;"",職員設定!$X$51,"0")</f>
        <v>0</v>
      </c>
      <c r="K354" s="712"/>
      <c r="L354" s="974"/>
      <c r="M354" s="1096"/>
      <c r="N354" s="633" t="str">
        <f>IF(職員設定!$X$43="","",職員設定!$X$43)</f>
        <v>その他</v>
      </c>
      <c r="O354" s="152" t="str">
        <f>IF(O322&lt;&gt;"",職員設定!$X$51,"0")</f>
        <v>0</v>
      </c>
      <c r="P354" s="2"/>
      <c r="Q354" s="974"/>
      <c r="R354" s="1204"/>
      <c r="S354" s="62" t="str">
        <f>IF(職員設定!$X$43="","",職員設定!$X$43)</f>
        <v>その他</v>
      </c>
      <c r="T354" s="152" t="str">
        <f>IF(T322&lt;&gt;"",職員設定!$X$51,"0")</f>
        <v>0</v>
      </c>
      <c r="U354" s="2"/>
      <c r="V354" s="974"/>
      <c r="W354" s="971"/>
      <c r="X354" s="633" t="str">
        <f>IF(職員設定!$X$43="","",職員設定!$X$43)</f>
        <v>その他</v>
      </c>
      <c r="Y354" s="152" t="str">
        <f>IF(Y322&lt;&gt;"",職員設定!$X$51,"0")</f>
        <v>0</v>
      </c>
      <c r="Z354" s="2"/>
      <c r="AA354" s="974"/>
      <c r="AB354" s="1204"/>
      <c r="AC354" s="62" t="str">
        <f>IF(職員設定!$X$43="","",職員設定!$X$43)</f>
        <v>その他</v>
      </c>
      <c r="AD354" s="152" t="str">
        <f>IF(AD322&lt;&gt;"",職員設定!$X$51,"0")</f>
        <v>0</v>
      </c>
      <c r="AE354" s="2"/>
      <c r="AF354" s="974"/>
      <c r="AG354" s="971"/>
      <c r="AH354" s="633" t="str">
        <f>IF(職員設定!$X$43="","",職員設定!$X$43)</f>
        <v>その他</v>
      </c>
      <c r="AI354" s="152" t="str">
        <f>IF(AI322&lt;&gt;"",職員設定!$X$51,"0")</f>
        <v>0</v>
      </c>
      <c r="AJ354" s="2"/>
      <c r="AK354" s="974"/>
      <c r="AL354" s="1204"/>
      <c r="AM354" s="62" t="str">
        <f>IF(職員設定!$X$43="","",職員設定!$X$43)</f>
        <v>その他</v>
      </c>
      <c r="AN354" s="152" t="str">
        <f>IF(AN322&lt;&gt;"",職員設定!$X$51,"0")</f>
        <v>0</v>
      </c>
      <c r="AO354" s="2"/>
      <c r="AP354" s="974"/>
      <c r="AQ354" s="971"/>
      <c r="AR354" s="633" t="str">
        <f>IF(職員設定!$X$43="","",職員設定!$X$43)</f>
        <v>その他</v>
      </c>
      <c r="AS354" s="152" t="str">
        <f>IF(AS322&lt;&gt;"",職員設定!$X$51,"0")</f>
        <v>0</v>
      </c>
      <c r="AT354" s="2"/>
      <c r="AU354" s="974"/>
      <c r="AV354" s="1204"/>
      <c r="AW354" s="62" t="str">
        <f>IF(職員設定!$X$43="","",職員設定!$X$43)</f>
        <v>その他</v>
      </c>
      <c r="AX354" s="152" t="str">
        <f>IF(AX322&lt;&gt;"",職員設定!$X$51,"0")</f>
        <v>0</v>
      </c>
      <c r="AY354" s="2"/>
      <c r="AZ354" s="974"/>
      <c r="BA354" s="971"/>
      <c r="BB354" s="633" t="str">
        <f>IF(職員設定!$X$43="","",職員設定!$X$43)</f>
        <v>その他</v>
      </c>
      <c r="BC354" s="152" t="str">
        <f>IF(BC322&lt;&gt;"",職員設定!$X$51,"0")</f>
        <v>0</v>
      </c>
      <c r="BD354" s="2"/>
      <c r="BE354" s="974"/>
      <c r="BF354" s="1204"/>
      <c r="BG354" s="62" t="str">
        <f>IF(職員設定!$X$43="","",職員設定!$X$43)</f>
        <v>その他</v>
      </c>
      <c r="BH354" s="152" t="str">
        <f>IF(BH322&lt;&gt;"",職員設定!$X$51,"0")</f>
        <v>0</v>
      </c>
      <c r="BI354" s="2"/>
      <c r="BJ354" s="974"/>
      <c r="BK354" s="971"/>
      <c r="BL354" s="670"/>
      <c r="BM354" s="26"/>
      <c r="BN354" s="2"/>
      <c r="BO354" s="974"/>
      <c r="BP354" s="1256"/>
      <c r="BQ354" s="93"/>
      <c r="BR354" s="26"/>
      <c r="BS354" s="2"/>
      <c r="BT354" s="974"/>
      <c r="BU354" s="1256"/>
      <c r="BV354" s="93"/>
      <c r="BW354" s="26"/>
      <c r="BX354" s="2"/>
      <c r="BY354" s="974"/>
      <c r="BZ354" s="1256"/>
      <c r="CA354" s="1004"/>
      <c r="CB354" s="1020"/>
      <c r="CC354" s="1231"/>
    </row>
    <row r="355" spans="1:81" ht="18" customHeight="1" thickBot="1">
      <c r="A355" s="1180"/>
      <c r="B355" s="1136"/>
      <c r="C355" s="1137"/>
      <c r="D355" s="63" t="str">
        <f>IF(職員設定!$Y$43="","",職員設定!$Y$43)</f>
        <v/>
      </c>
      <c r="E355" s="178" t="str">
        <f>IF(E322&lt;&gt;"",職員設定!$Y$51,"0")</f>
        <v>0</v>
      </c>
      <c r="F355" s="2"/>
      <c r="G355" s="975"/>
      <c r="H355" s="1306"/>
      <c r="I355" s="63" t="str">
        <f>IF(職員設定!$Y$43="","",職員設定!$Y$43)</f>
        <v/>
      </c>
      <c r="J355" s="178" t="str">
        <f>IF(J322&lt;&gt;"",職員設定!$Y$51,"0")</f>
        <v>0</v>
      </c>
      <c r="K355" s="2"/>
      <c r="L355" s="975"/>
      <c r="M355" s="1097"/>
      <c r="N355" s="634" t="str">
        <f>IF(職員設定!$Y$43="","",職員設定!$Y$43)</f>
        <v/>
      </c>
      <c r="O355" s="178" t="str">
        <f>IF(O322&lt;&gt;"",職員設定!$Y$51,"0")</f>
        <v>0</v>
      </c>
      <c r="P355" s="2"/>
      <c r="Q355" s="975"/>
      <c r="R355" s="1205"/>
      <c r="S355" s="63" t="str">
        <f>IF(職員設定!$Y$43="","",職員設定!$Y$43)</f>
        <v/>
      </c>
      <c r="T355" s="178" t="str">
        <f>IF(T322&lt;&gt;"",職員設定!$Y$51,"0")</f>
        <v>0</v>
      </c>
      <c r="U355" s="2"/>
      <c r="V355" s="975"/>
      <c r="W355" s="972"/>
      <c r="X355" s="634" t="str">
        <f>IF(職員設定!$Y$43="","",職員設定!$Y$43)</f>
        <v/>
      </c>
      <c r="Y355" s="178" t="str">
        <f>IF(Y322&lt;&gt;"",職員設定!$Y$51,"0")</f>
        <v>0</v>
      </c>
      <c r="Z355" s="2"/>
      <c r="AA355" s="975"/>
      <c r="AB355" s="1205"/>
      <c r="AC355" s="63" t="str">
        <f>IF(職員設定!$Y$43="","",職員設定!$Y$43)</f>
        <v/>
      </c>
      <c r="AD355" s="178" t="str">
        <f>IF(AD322&lt;&gt;"",職員設定!$Y$51,"0")</f>
        <v>0</v>
      </c>
      <c r="AE355" s="2"/>
      <c r="AF355" s="975"/>
      <c r="AG355" s="972"/>
      <c r="AH355" s="634" t="str">
        <f>IF(職員設定!$Y$43="","",職員設定!$Y$43)</f>
        <v/>
      </c>
      <c r="AI355" s="178" t="str">
        <f>IF(AI322&lt;&gt;"",職員設定!$Y$51,"0")</f>
        <v>0</v>
      </c>
      <c r="AJ355" s="2"/>
      <c r="AK355" s="975"/>
      <c r="AL355" s="1205"/>
      <c r="AM355" s="63" t="str">
        <f>IF(職員設定!$Y$43="","",職員設定!$Y$43)</f>
        <v/>
      </c>
      <c r="AN355" s="178" t="str">
        <f>IF(AN322&lt;&gt;"",職員設定!$Y$51,"0")</f>
        <v>0</v>
      </c>
      <c r="AO355" s="2"/>
      <c r="AP355" s="975"/>
      <c r="AQ355" s="972"/>
      <c r="AR355" s="634" t="str">
        <f>IF(職員設定!$Y$43="","",職員設定!$Y$43)</f>
        <v/>
      </c>
      <c r="AS355" s="178" t="str">
        <f>IF(AS322&lt;&gt;"",職員設定!$Y$51,"0")</f>
        <v>0</v>
      </c>
      <c r="AT355" s="2"/>
      <c r="AU355" s="975"/>
      <c r="AV355" s="1205"/>
      <c r="AW355" s="63" t="str">
        <f>IF(職員設定!$Y$43="","",職員設定!$Y$43)</f>
        <v/>
      </c>
      <c r="AX355" s="178" t="str">
        <f>IF(AX322&lt;&gt;"",職員設定!$Y$51,"0")</f>
        <v>0</v>
      </c>
      <c r="AY355" s="2"/>
      <c r="AZ355" s="975"/>
      <c r="BA355" s="972"/>
      <c r="BB355" s="634" t="str">
        <f>IF(職員設定!$Y$43="","",職員設定!$Y$43)</f>
        <v/>
      </c>
      <c r="BC355" s="178" t="str">
        <f>IF(BC322&lt;&gt;"",職員設定!$Y$51,"0")</f>
        <v>0</v>
      </c>
      <c r="BD355" s="2"/>
      <c r="BE355" s="975"/>
      <c r="BF355" s="1205"/>
      <c r="BG355" s="63" t="str">
        <f>IF(職員設定!$Y$43="","",職員設定!$Y$43)</f>
        <v/>
      </c>
      <c r="BH355" s="178" t="str">
        <f>IF(BH322&lt;&gt;"",職員設定!$Y$51,"0")</f>
        <v>0</v>
      </c>
      <c r="BI355" s="2"/>
      <c r="BJ355" s="975"/>
      <c r="BK355" s="972"/>
      <c r="BL355" s="671"/>
      <c r="BM355" s="84"/>
      <c r="BN355" s="2"/>
      <c r="BO355" s="975"/>
      <c r="BP355" s="1257"/>
      <c r="BQ355" s="94"/>
      <c r="BR355" s="84"/>
      <c r="BS355" s="2"/>
      <c r="BT355" s="975"/>
      <c r="BU355" s="1257"/>
      <c r="BV355" s="94"/>
      <c r="BW355" s="84"/>
      <c r="BX355" s="2"/>
      <c r="BY355" s="975"/>
      <c r="BZ355" s="1257"/>
      <c r="CA355" s="1005"/>
      <c r="CB355" s="1021"/>
      <c r="CC355" s="1232"/>
    </row>
    <row r="356" spans="1:81" s="5" customFormat="1" ht="18" customHeight="1">
      <c r="A356" s="1180"/>
      <c r="B356" s="1276"/>
      <c r="C356" s="1277"/>
      <c r="D356" s="64" t="s">
        <v>15</v>
      </c>
      <c r="E356" s="8">
        <f>E355+E354+E353+E352+E350+E346+E342+E338+E334+E331+E328+E324</f>
        <v>0</v>
      </c>
      <c r="F356" s="963" t="str">
        <f>IF(E357=F357,"〇","×")</f>
        <v>〇</v>
      </c>
      <c r="G356" s="964"/>
      <c r="H356" s="1098"/>
      <c r="I356" s="64" t="s">
        <v>15</v>
      </c>
      <c r="J356" s="516">
        <f>J355+J354+J353+J352+J350+J346+J342+J338+J334+J331+J328+J324</f>
        <v>0</v>
      </c>
      <c r="K356" s="963" t="str">
        <f>IF(J357=K357,"〇","×")</f>
        <v>〇</v>
      </c>
      <c r="L356" s="964"/>
      <c r="M356" s="965"/>
      <c r="N356" s="635" t="s">
        <v>15</v>
      </c>
      <c r="O356" s="8">
        <f>O355+O354+O353+O352+O350+O346+O342+O338+O334+O331+O328+O324</f>
        <v>0</v>
      </c>
      <c r="P356" s="963" t="str">
        <f>IF(O357=P357,"〇","×")</f>
        <v>〇</v>
      </c>
      <c r="Q356" s="964"/>
      <c r="R356" s="1098"/>
      <c r="S356" s="64" t="s">
        <v>15</v>
      </c>
      <c r="T356" s="8">
        <f>T355+T354+T353+T352+T350+T346+T342+T338+T334+T331+T328+T324</f>
        <v>0</v>
      </c>
      <c r="U356" s="963" t="str">
        <f>IF(T357=U357,"〇","×")</f>
        <v>〇</v>
      </c>
      <c r="V356" s="964"/>
      <c r="W356" s="965"/>
      <c r="X356" s="635" t="s">
        <v>15</v>
      </c>
      <c r="Y356" s="516">
        <f>Y355+Y354+Y353+Y352+Y350+Y346+Y342+Y338+Y334+Y331+Y328+Y324</f>
        <v>0</v>
      </c>
      <c r="Z356" s="963" t="str">
        <f>IF(Y357=Z357,"〇","×")</f>
        <v>〇</v>
      </c>
      <c r="AA356" s="964"/>
      <c r="AB356" s="1098"/>
      <c r="AC356" s="64" t="s">
        <v>15</v>
      </c>
      <c r="AD356" s="516">
        <f>AD355+AD354+AD353+AD352+AD350+AD346+AD342+AD338+AD334+AD331+AD328+AD324</f>
        <v>0</v>
      </c>
      <c r="AE356" s="963" t="str">
        <f>IF(AD357=AE357,"〇","×")</f>
        <v>〇</v>
      </c>
      <c r="AF356" s="964"/>
      <c r="AG356" s="965"/>
      <c r="AH356" s="635" t="s">
        <v>15</v>
      </c>
      <c r="AI356" s="516">
        <f>AI355+AI354+AI353+AI352+AI350+AI346+AI342+AI338+AI334+AI331+AI328+AI324</f>
        <v>0</v>
      </c>
      <c r="AJ356" s="963" t="str">
        <f>IF(AI357=AJ357,"〇","×")</f>
        <v>〇</v>
      </c>
      <c r="AK356" s="964"/>
      <c r="AL356" s="1098"/>
      <c r="AM356" s="64" t="s">
        <v>15</v>
      </c>
      <c r="AN356" s="516">
        <f>AN355+AN354+AN353+AN352+AN350+AN346+AN342+AN338+AN334+AN331+AN328+AN324</f>
        <v>0</v>
      </c>
      <c r="AO356" s="963" t="str">
        <f>IF(AN357=AO357,"〇","×")</f>
        <v>〇</v>
      </c>
      <c r="AP356" s="964"/>
      <c r="AQ356" s="965"/>
      <c r="AR356" s="635" t="s">
        <v>15</v>
      </c>
      <c r="AS356" s="516">
        <f>AS355+AS354+AS353+AS352+AS350+AS346+AS342+AS338+AS334+AS331+AS328+AS324</f>
        <v>0</v>
      </c>
      <c r="AT356" s="963" t="str">
        <f>IF(AS357=AT357,"〇","×")</f>
        <v>〇</v>
      </c>
      <c r="AU356" s="964"/>
      <c r="AV356" s="1098"/>
      <c r="AW356" s="64" t="s">
        <v>15</v>
      </c>
      <c r="AX356" s="516">
        <f>AX355+AX354+AX353+AX352+AX350+AX346+AX342+AX338+AX334+AX331+AX328+AX324</f>
        <v>0</v>
      </c>
      <c r="AY356" s="963" t="str">
        <f>IF(AX357=AY357,"〇","×")</f>
        <v>〇</v>
      </c>
      <c r="AZ356" s="964"/>
      <c r="BA356" s="965"/>
      <c r="BB356" s="635" t="s">
        <v>15</v>
      </c>
      <c r="BC356" s="516">
        <f>BC355+BC354+BC353+BC352+BC350+BC346+BC342+BC338+BC334+BC331+BC328+BC324</f>
        <v>0</v>
      </c>
      <c r="BD356" s="963" t="str">
        <f>IF(BC357=BD357,"〇","×")</f>
        <v>〇</v>
      </c>
      <c r="BE356" s="964"/>
      <c r="BF356" s="1098"/>
      <c r="BG356" s="64" t="s">
        <v>15</v>
      </c>
      <c r="BH356" s="516">
        <f>BH355+BH354+BH353+BH352+BH350+BH346+BH342+BH338+BH334+BH331+BH328+BH324</f>
        <v>0</v>
      </c>
      <c r="BI356" s="963" t="str">
        <f>IF(BH357=BI357,"〇","×")</f>
        <v>〇</v>
      </c>
      <c r="BJ356" s="964"/>
      <c r="BK356" s="965"/>
      <c r="BL356" s="635" t="s">
        <v>15</v>
      </c>
      <c r="BM356" s="8">
        <f>BM338</f>
        <v>0</v>
      </c>
      <c r="BN356" s="963" t="str">
        <f>IF(BM357=BN357,"〇","×")</f>
        <v>〇</v>
      </c>
      <c r="BO356" s="964"/>
      <c r="BP356" s="965"/>
      <c r="BQ356" s="64" t="s">
        <v>15</v>
      </c>
      <c r="BR356" s="8">
        <f>BR338</f>
        <v>0</v>
      </c>
      <c r="BS356" s="963" t="str">
        <f>IF(BR357=BS357,"〇","×")</f>
        <v>〇</v>
      </c>
      <c r="BT356" s="964"/>
      <c r="BU356" s="965"/>
      <c r="BV356" s="64" t="s">
        <v>15</v>
      </c>
      <c r="BW356" s="8">
        <f>BW338</f>
        <v>0</v>
      </c>
      <c r="BX356" s="963" t="str">
        <f>IF(BW357=BX357,"〇","×")</f>
        <v>〇</v>
      </c>
      <c r="BY356" s="964"/>
      <c r="BZ356" s="965"/>
      <c r="CA356" s="575">
        <f>BW356+BR356+BM356+BH356+BC356+AX356+AS356+AN356+AI356+AD356+Y356+T356+O356+J356+E356</f>
        <v>0</v>
      </c>
      <c r="CB356" s="369"/>
      <c r="CC356" s="422"/>
    </row>
    <row r="357" spans="1:81" ht="18" customHeight="1" thickBot="1">
      <c r="A357" s="1180"/>
      <c r="B357" s="1292"/>
      <c r="C357" s="1037"/>
      <c r="D357" s="65" t="s">
        <v>100</v>
      </c>
      <c r="E357" s="27">
        <f>E323+E327+E330+E333+E337+E341+E345+E349+E352+E353+E354+E355</f>
        <v>0</v>
      </c>
      <c r="F357" s="981">
        <f>E356+(G353)/F322+H353</f>
        <v>0</v>
      </c>
      <c r="G357" s="982"/>
      <c r="H357" s="365"/>
      <c r="I357" s="65" t="s">
        <v>100</v>
      </c>
      <c r="J357" s="27">
        <f>J323+J327+J330+J333+J337+J341+J345+J349+J352+J353+J354+J355</f>
        <v>0</v>
      </c>
      <c r="K357" s="981">
        <f>J356+(L353)/K322+M353</f>
        <v>0</v>
      </c>
      <c r="L357" s="982"/>
      <c r="M357" s="359"/>
      <c r="N357" s="636" t="s">
        <v>100</v>
      </c>
      <c r="O357" s="27">
        <f>O323+O327+O330+O333+O337+O341+O345+O349+O352+O353+O354+O355</f>
        <v>0</v>
      </c>
      <c r="P357" s="981">
        <f>O356+(Q353)/P322+R353/P322</f>
        <v>0</v>
      </c>
      <c r="Q357" s="982"/>
      <c r="R357" s="365"/>
      <c r="S357" s="65" t="s">
        <v>100</v>
      </c>
      <c r="T357" s="27">
        <f>T323+T327+T330+T333+T337+T341+T345+T349+T352+T353+T354+T355</f>
        <v>0</v>
      </c>
      <c r="U357" s="981">
        <f>T356+(V353)/U322+W353/U322</f>
        <v>0</v>
      </c>
      <c r="V357" s="982"/>
      <c r="W357" s="359"/>
      <c r="X357" s="636" t="s">
        <v>100</v>
      </c>
      <c r="Y357" s="27">
        <f>Y323+Y327+Y330+Y333+Y337+Y341+Y345+Y349+Y352+Y353+Y354+Y355</f>
        <v>0</v>
      </c>
      <c r="Z357" s="981">
        <f>Y356+(AA353)/Z322+AB353/Z322</f>
        <v>0</v>
      </c>
      <c r="AA357" s="982"/>
      <c r="AB357" s="365"/>
      <c r="AC357" s="65" t="s">
        <v>100</v>
      </c>
      <c r="AD357" s="27">
        <f>AD323+AD327+AD330+AD333+AD337+AD341+AD345+AD349+AD352+AD353+AD354+AD355</f>
        <v>0</v>
      </c>
      <c r="AE357" s="981">
        <f>AD356+(AF353)/AE322+AG353/AE322</f>
        <v>0</v>
      </c>
      <c r="AF357" s="982"/>
      <c r="AG357" s="359"/>
      <c r="AH357" s="636" t="s">
        <v>100</v>
      </c>
      <c r="AI357" s="27">
        <f>AI323+AI327+AI330+AI333+AI337+AI341+AI345+AI349+AI352+AI353+AI354+AI355</f>
        <v>0</v>
      </c>
      <c r="AJ357" s="981">
        <f>AI356+(AK353)/AJ322+AL353/AJ322</f>
        <v>0</v>
      </c>
      <c r="AK357" s="982"/>
      <c r="AL357" s="365"/>
      <c r="AM357" s="65" t="s">
        <v>100</v>
      </c>
      <c r="AN357" s="27">
        <f>AN323+AN327+AN330+AN333+AN337+AN341+AN345+AN349+AN352+AN353+AN354+AN355</f>
        <v>0</v>
      </c>
      <c r="AO357" s="981">
        <f>AN356+(AP353)/AO322+AQ353/AO322</f>
        <v>0</v>
      </c>
      <c r="AP357" s="982"/>
      <c r="AQ357" s="359"/>
      <c r="AR357" s="636" t="s">
        <v>100</v>
      </c>
      <c r="AS357" s="27">
        <f>AS323+AS327+AS330+AS333+AS337+AS341+AS345+AS349+AS352+AS353+AS354+AS355</f>
        <v>0</v>
      </c>
      <c r="AT357" s="981">
        <f>AS356+(AU353)/AT322+AV353/AT322</f>
        <v>0</v>
      </c>
      <c r="AU357" s="982"/>
      <c r="AV357" s="365"/>
      <c r="AW357" s="65" t="s">
        <v>100</v>
      </c>
      <c r="AX357" s="27">
        <f>AX323+AX327+AX330+AX333+AX337+AX341+AX345+AX349+AX352+AX353+AX354+AX355</f>
        <v>0</v>
      </c>
      <c r="AY357" s="981">
        <f>AX356+(AZ353)/AY322+BA353/AY322</f>
        <v>0</v>
      </c>
      <c r="AZ357" s="982"/>
      <c r="BA357" s="359"/>
      <c r="BB357" s="636" t="s">
        <v>100</v>
      </c>
      <c r="BC357" s="27">
        <f>BC323+BC327+BC330+BC333+BC337+BC341+BC345+BC349+BC352+BC353+BC354+BC355</f>
        <v>0</v>
      </c>
      <c r="BD357" s="981">
        <f>BC356+(BE353)/BD322+BF353/BD322</f>
        <v>0</v>
      </c>
      <c r="BE357" s="982"/>
      <c r="BF357" s="365"/>
      <c r="BG357" s="65" t="s">
        <v>100</v>
      </c>
      <c r="BH357" s="27">
        <f>BH323+BH327+BH330+BH333+BH337+BH341+BH345+BH349+BH352+BH353+BH354+BH355</f>
        <v>0</v>
      </c>
      <c r="BI357" s="981">
        <f>BH356+(BJ353)/BI322+BK353/BI322</f>
        <v>0</v>
      </c>
      <c r="BJ357" s="982"/>
      <c r="BK357" s="359"/>
      <c r="BL357" s="636" t="s">
        <v>100</v>
      </c>
      <c r="BM357" s="27">
        <f>BM337</f>
        <v>0</v>
      </c>
      <c r="BN357" s="981">
        <f>BM356+(BO353)/BN322+BP353/BN322</f>
        <v>0</v>
      </c>
      <c r="BO357" s="982"/>
      <c r="BP357" s="359"/>
      <c r="BQ357" s="65" t="s">
        <v>100</v>
      </c>
      <c r="BR357" s="27">
        <f>BR337</f>
        <v>0</v>
      </c>
      <c r="BS357" s="981">
        <f>BR356+(BT353)/BS322+BU353/BS322</f>
        <v>0</v>
      </c>
      <c r="BT357" s="982"/>
      <c r="BU357" s="359"/>
      <c r="BV357" s="65" t="s">
        <v>100</v>
      </c>
      <c r="BW357" s="27">
        <f>BW337</f>
        <v>0</v>
      </c>
      <c r="BX357" s="981">
        <f>BW356+(BY353)/BX322+BZ353/BX322</f>
        <v>0</v>
      </c>
      <c r="BY357" s="982"/>
      <c r="BZ357" s="359"/>
      <c r="CA357" s="552">
        <f>BW357+BR357+BM357+BH357+BC357+AX357+AS357+AN357+AI357+AD357+Y357+T357+O357+J357+E357</f>
        <v>0</v>
      </c>
      <c r="CB357" s="370"/>
      <c r="CC357" s="422"/>
    </row>
    <row r="358" spans="1:81" s="5" customFormat="1" ht="18" customHeight="1" thickTop="1">
      <c r="A358" s="1180"/>
      <c r="B358" s="1128" t="s">
        <v>227</v>
      </c>
      <c r="C358" s="1129"/>
      <c r="D358" s="66" t="s">
        <v>17</v>
      </c>
      <c r="E358" s="74" t="str">
        <f>IF(E322="","",職員設定!M51)</f>
        <v/>
      </c>
      <c r="F358" s="114"/>
      <c r="G358" s="291"/>
      <c r="H358" s="618"/>
      <c r="I358" s="66" t="s">
        <v>17</v>
      </c>
      <c r="J358" s="74" t="str">
        <f>IF(J322="","",職員設定!$M$51)</f>
        <v/>
      </c>
      <c r="K358" s="114"/>
      <c r="L358" s="291"/>
      <c r="M358" s="368"/>
      <c r="N358" s="637" t="s">
        <v>17</v>
      </c>
      <c r="O358" s="74" t="str">
        <f>IF(O322="","",職員設定!$M$51)</f>
        <v/>
      </c>
      <c r="P358" s="950" t="s">
        <v>222</v>
      </c>
      <c r="Q358" s="951"/>
      <c r="R358" s="951"/>
      <c r="S358" s="66" t="s">
        <v>17</v>
      </c>
      <c r="T358" s="74" t="str">
        <f>IF(T322="","",職員設定!$M$51)</f>
        <v/>
      </c>
      <c r="U358" s="950" t="s">
        <v>222</v>
      </c>
      <c r="V358" s="951"/>
      <c r="W358" s="952"/>
      <c r="X358" s="637" t="s">
        <v>17</v>
      </c>
      <c r="Y358" s="74" t="str">
        <f>IF(Y322="","",職員設定!$M$51)</f>
        <v/>
      </c>
      <c r="Z358" s="950" t="s">
        <v>222</v>
      </c>
      <c r="AA358" s="951"/>
      <c r="AB358" s="951"/>
      <c r="AC358" s="66" t="s">
        <v>17</v>
      </c>
      <c r="AD358" s="74" t="str">
        <f>IF(AD322="","",職員設定!$M$51)</f>
        <v/>
      </c>
      <c r="AE358" s="950" t="s">
        <v>222</v>
      </c>
      <c r="AF358" s="951"/>
      <c r="AG358" s="952"/>
      <c r="AH358" s="637" t="s">
        <v>17</v>
      </c>
      <c r="AI358" s="74" t="str">
        <f>IF(AI322="","",職員設定!$M$51)</f>
        <v/>
      </c>
      <c r="AJ358" s="950" t="s">
        <v>222</v>
      </c>
      <c r="AK358" s="951"/>
      <c r="AL358" s="951"/>
      <c r="AM358" s="66" t="s">
        <v>17</v>
      </c>
      <c r="AN358" s="74" t="str">
        <f>IF(AN322="","",職員設定!$M$51)</f>
        <v/>
      </c>
      <c r="AO358" s="950" t="s">
        <v>222</v>
      </c>
      <c r="AP358" s="951"/>
      <c r="AQ358" s="952"/>
      <c r="AR358" s="637" t="s">
        <v>17</v>
      </c>
      <c r="AS358" s="74" t="str">
        <f>IF(AS322="","",職員設定!$M$51)</f>
        <v/>
      </c>
      <c r="AT358" s="950" t="s">
        <v>222</v>
      </c>
      <c r="AU358" s="951"/>
      <c r="AV358" s="951"/>
      <c r="AW358" s="66" t="s">
        <v>17</v>
      </c>
      <c r="AX358" s="74" t="str">
        <f>IF(AX322="","",職員設定!$M$51)</f>
        <v/>
      </c>
      <c r="AY358" s="950" t="s">
        <v>222</v>
      </c>
      <c r="AZ358" s="951"/>
      <c r="BA358" s="952"/>
      <c r="BB358" s="637" t="s">
        <v>17</v>
      </c>
      <c r="BC358" s="74" t="str">
        <f>IF(BC322="","",職員設定!$M$51)</f>
        <v/>
      </c>
      <c r="BD358" s="950" t="s">
        <v>222</v>
      </c>
      <c r="BE358" s="951"/>
      <c r="BF358" s="951"/>
      <c r="BG358" s="66" t="s">
        <v>17</v>
      </c>
      <c r="BH358" s="74" t="str">
        <f>IF(BH322="","",職員設定!$M$51)</f>
        <v/>
      </c>
      <c r="BI358" s="950" t="s">
        <v>222</v>
      </c>
      <c r="BJ358" s="951"/>
      <c r="BK358" s="952"/>
      <c r="BL358" s="637"/>
      <c r="BM358" s="74"/>
      <c r="BN358" s="950" t="s">
        <v>222</v>
      </c>
      <c r="BO358" s="951"/>
      <c r="BP358" s="952"/>
      <c r="BQ358" s="66"/>
      <c r="BR358" s="74"/>
      <c r="BS358" s="950" t="s">
        <v>222</v>
      </c>
      <c r="BT358" s="951"/>
      <c r="BU358" s="952"/>
      <c r="BV358" s="66"/>
      <c r="BW358" s="74"/>
      <c r="BX358" s="950" t="s">
        <v>222</v>
      </c>
      <c r="BY358" s="951"/>
      <c r="BZ358" s="952"/>
      <c r="CA358" s="477"/>
      <c r="CB358" s="1008" t="s">
        <v>223</v>
      </c>
      <c r="CC358" s="1008" t="s">
        <v>224</v>
      </c>
    </row>
    <row r="359" spans="1:81" ht="18" customHeight="1">
      <c r="A359" s="1180"/>
      <c r="B359" s="1130"/>
      <c r="C359" s="1131"/>
      <c r="D359" s="68" t="s">
        <v>63</v>
      </c>
      <c r="E359" s="34"/>
      <c r="F359" s="1120" t="s">
        <v>104</v>
      </c>
      <c r="G359" s="1121"/>
      <c r="H359" s="759"/>
      <c r="I359" s="68" t="s">
        <v>63</v>
      </c>
      <c r="J359" s="34" t="str">
        <f>IF(J322="","",E359)</f>
        <v/>
      </c>
      <c r="K359" s="1120" t="s">
        <v>104</v>
      </c>
      <c r="L359" s="1121"/>
      <c r="M359" s="1148"/>
      <c r="N359" s="638" t="s">
        <v>63</v>
      </c>
      <c r="O359" s="34" t="str">
        <f>IF(O322="","",J359)</f>
        <v/>
      </c>
      <c r="P359" s="1006" t="s">
        <v>221</v>
      </c>
      <c r="Q359" s="1007"/>
      <c r="R359" s="653"/>
      <c r="S359" s="68" t="s">
        <v>63</v>
      </c>
      <c r="T359" s="34" t="str">
        <f>IF(T322="","",O359)</f>
        <v/>
      </c>
      <c r="U359" s="1006" t="s">
        <v>221</v>
      </c>
      <c r="V359" s="1007"/>
      <c r="W359" s="537"/>
      <c r="X359" s="638" t="s">
        <v>63</v>
      </c>
      <c r="Y359" s="34" t="str">
        <f>IF(Y322="","",T359)</f>
        <v/>
      </c>
      <c r="Z359" s="1006" t="s">
        <v>221</v>
      </c>
      <c r="AA359" s="1007"/>
      <c r="AB359" s="653"/>
      <c r="AC359" s="68" t="s">
        <v>63</v>
      </c>
      <c r="AD359" s="34" t="str">
        <f>IF(AD322="","",Y359)</f>
        <v/>
      </c>
      <c r="AE359" s="1006" t="s">
        <v>221</v>
      </c>
      <c r="AF359" s="1007"/>
      <c r="AG359" s="537"/>
      <c r="AH359" s="638" t="s">
        <v>63</v>
      </c>
      <c r="AI359" s="34" t="str">
        <f>IF(AI322="","",AD359)</f>
        <v/>
      </c>
      <c r="AJ359" s="1006" t="s">
        <v>221</v>
      </c>
      <c r="AK359" s="1007"/>
      <c r="AL359" s="653"/>
      <c r="AM359" s="68" t="s">
        <v>63</v>
      </c>
      <c r="AN359" s="34" t="str">
        <f>IF(AN322="","",AI359)</f>
        <v/>
      </c>
      <c r="AO359" s="1006" t="s">
        <v>221</v>
      </c>
      <c r="AP359" s="1007"/>
      <c r="AQ359" s="537"/>
      <c r="AR359" s="638" t="s">
        <v>63</v>
      </c>
      <c r="AS359" s="34" t="str">
        <f>IF(AS322="","",AN359)</f>
        <v/>
      </c>
      <c r="AT359" s="1006" t="s">
        <v>221</v>
      </c>
      <c r="AU359" s="1007"/>
      <c r="AV359" s="653"/>
      <c r="AW359" s="68" t="s">
        <v>63</v>
      </c>
      <c r="AX359" s="34" t="str">
        <f>IF(AX322="","",AS359)</f>
        <v/>
      </c>
      <c r="AY359" s="1006" t="s">
        <v>221</v>
      </c>
      <c r="AZ359" s="1007"/>
      <c r="BA359" s="537"/>
      <c r="BB359" s="638" t="s">
        <v>63</v>
      </c>
      <c r="BC359" s="34" t="str">
        <f>IF(BC322="","",AX359)</f>
        <v/>
      </c>
      <c r="BD359" s="1006" t="s">
        <v>221</v>
      </c>
      <c r="BE359" s="1007"/>
      <c r="BF359" s="653"/>
      <c r="BG359" s="68" t="s">
        <v>63</v>
      </c>
      <c r="BH359" s="34" t="str">
        <f>IF(BH322="","",BC359)</f>
        <v/>
      </c>
      <c r="BI359" s="1006" t="s">
        <v>221</v>
      </c>
      <c r="BJ359" s="1007"/>
      <c r="BK359" s="537"/>
      <c r="BL359" s="638" t="s">
        <v>208</v>
      </c>
      <c r="BM359" s="420" t="s">
        <v>115</v>
      </c>
      <c r="BN359" s="529"/>
      <c r="BO359" s="527"/>
      <c r="BP359" s="408"/>
      <c r="BQ359" s="68" t="s">
        <v>208</v>
      </c>
      <c r="BR359" s="420" t="s">
        <v>115</v>
      </c>
      <c r="BS359" s="529"/>
      <c r="BT359" s="527"/>
      <c r="BU359" s="408"/>
      <c r="BV359" s="68" t="s">
        <v>208</v>
      </c>
      <c r="BW359" s="420" t="s">
        <v>115</v>
      </c>
      <c r="BX359" s="529"/>
      <c r="BY359" s="527"/>
      <c r="BZ359" s="408"/>
      <c r="CA359" s="478"/>
      <c r="CB359" s="1009"/>
      <c r="CC359" s="1009"/>
    </row>
    <row r="360" spans="1:81" s="5" customFormat="1" ht="18" customHeight="1">
      <c r="A360" s="1180"/>
      <c r="B360" s="1130"/>
      <c r="C360" s="1131"/>
      <c r="D360" s="68" t="s">
        <v>18</v>
      </c>
      <c r="E360" s="10" t="str">
        <f>IF(E358="","",E359-E358)</f>
        <v/>
      </c>
      <c r="F360" s="498"/>
      <c r="G360" s="565">
        <f>ROUND(IF(E360="",0,E360*E4*F322+E360*G4*F322),0)</f>
        <v>0</v>
      </c>
      <c r="H360" s="619"/>
      <c r="I360" s="68" t="s">
        <v>18</v>
      </c>
      <c r="J360" s="10" t="str">
        <f>IF(J358="","",J359-J358)</f>
        <v/>
      </c>
      <c r="K360" s="498"/>
      <c r="L360" s="565">
        <f>ROUND(IF(J360="",0,J360*J4*K322+J360*L4*K322),0)</f>
        <v>0</v>
      </c>
      <c r="M360" s="450"/>
      <c r="N360" s="638" t="s">
        <v>18</v>
      </c>
      <c r="O360" s="10" t="str">
        <f>IF(O358="","",O359-O358)</f>
        <v/>
      </c>
      <c r="P360" s="144"/>
      <c r="Q360" s="565">
        <f>ROUND(IF(O360="",0,O360*O4*P322+O360*Q4*P322),0)</f>
        <v>0</v>
      </c>
      <c r="R360" s="573">
        <f>ROUND(IF(R359="",0,R359*O4*P322+R359*Q4*P322),0)</f>
        <v>0</v>
      </c>
      <c r="S360" s="68" t="s">
        <v>18</v>
      </c>
      <c r="T360" s="10" t="str">
        <f>IF(T358="","",T359-T358)</f>
        <v/>
      </c>
      <c r="U360" s="144"/>
      <c r="V360" s="565">
        <f>ROUND(IF(T360="",0,T360*T4*U322+T360*V4*U322),0)</f>
        <v>0</v>
      </c>
      <c r="W360" s="571">
        <f>ROUND(IF(W359="",0,W359*T4*U322+W359*V4*U322),0)</f>
        <v>0</v>
      </c>
      <c r="X360" s="638" t="s">
        <v>18</v>
      </c>
      <c r="Y360" s="10" t="str">
        <f>IF(Y358="","",Y359-Y358)</f>
        <v/>
      </c>
      <c r="Z360" s="144"/>
      <c r="AA360" s="565">
        <f>ROUND(IF(Y360="",0,Y360*Y4*Z322+Y360*AA4*Z322),0)</f>
        <v>0</v>
      </c>
      <c r="AB360" s="573">
        <f>ROUND(IF(AB359="",0,AB359*Y4*Z322+AB359*AA4*Z322),0)</f>
        <v>0</v>
      </c>
      <c r="AC360" s="68" t="s">
        <v>18</v>
      </c>
      <c r="AD360" s="10" t="str">
        <f>IF(AD358="","",AD359-AD358)</f>
        <v/>
      </c>
      <c r="AE360" s="144"/>
      <c r="AF360" s="565">
        <f>ROUND(IF(AD360="",0,AD360*AD4*AE322+AD360*AF4*AE322),0)</f>
        <v>0</v>
      </c>
      <c r="AG360" s="571">
        <f>ROUND(IF(AG359="",0,AG359*AD4*AE322+AG359*AF4*AE322),0)</f>
        <v>0</v>
      </c>
      <c r="AH360" s="638" t="s">
        <v>18</v>
      </c>
      <c r="AI360" s="10" t="str">
        <f>IF(AI358="","",AI359-AI358)</f>
        <v/>
      </c>
      <c r="AJ360" s="144"/>
      <c r="AK360" s="565">
        <f>ROUND(IF(AI360="",0,AI360*AI4*AJ322+AI360*AK4*AJ322),0)</f>
        <v>0</v>
      </c>
      <c r="AL360" s="573">
        <f>ROUND(IF(AL359="",0,AL359*AI4*AJ322+AL359*AK4*AJ322),0)</f>
        <v>0</v>
      </c>
      <c r="AM360" s="68" t="s">
        <v>18</v>
      </c>
      <c r="AN360" s="10" t="str">
        <f>IF(AN358="","",AN359-AN358)</f>
        <v/>
      </c>
      <c r="AO360" s="144"/>
      <c r="AP360" s="565">
        <f>ROUND(IF(AN360="",0,AN360*AN4*AO322+AN360*AP4*AO322),0)</f>
        <v>0</v>
      </c>
      <c r="AQ360" s="571">
        <f>ROUND(IF(AQ359="",0,AQ359*AN4*AO322+AQ359*AP4*AO322),0)</f>
        <v>0</v>
      </c>
      <c r="AR360" s="638" t="s">
        <v>18</v>
      </c>
      <c r="AS360" s="10" t="str">
        <f>IF(AS358="","",AS359-AS358)</f>
        <v/>
      </c>
      <c r="AT360" s="144"/>
      <c r="AU360" s="565">
        <f>ROUND(IF(AS360="",0,AS360*AS4*AT322+AS360*AU4*AT322),0)</f>
        <v>0</v>
      </c>
      <c r="AV360" s="573">
        <f>ROUND(IF(AV359="",0,AV359*AS4*AT322+AV359*AU4*AT322),0)</f>
        <v>0</v>
      </c>
      <c r="AW360" s="68" t="s">
        <v>18</v>
      </c>
      <c r="AX360" s="10" t="str">
        <f>IF(AX358="","",AX359-AX358)</f>
        <v/>
      </c>
      <c r="AY360" s="144"/>
      <c r="AZ360" s="565">
        <f>ROUND(IF(AX360="",0,AX360*AX4*AY322+AX360*AZ4*AY322),0)</f>
        <v>0</v>
      </c>
      <c r="BA360" s="571">
        <f>ROUND(IF(BA359="",0,BA359*AX4*AY322+BA359*AZ4*AY322),0)</f>
        <v>0</v>
      </c>
      <c r="BB360" s="638" t="s">
        <v>18</v>
      </c>
      <c r="BC360" s="10" t="str">
        <f>IF(BC358="","",BC359-BC358)</f>
        <v/>
      </c>
      <c r="BD360" s="144"/>
      <c r="BE360" s="565">
        <f>ROUND(IF(BC360="",0,BC360*BC4*BD322+BC360*BE4*BD322),0)</f>
        <v>0</v>
      </c>
      <c r="BF360" s="573">
        <f>ROUND(IF(BF359="",0,BF359*BC4*BD322+BF359*BE4*BD322),0)</f>
        <v>0</v>
      </c>
      <c r="BG360" s="68" t="s">
        <v>18</v>
      </c>
      <c r="BH360" s="10" t="str">
        <f>IF(BH358="","",BH359-BH358)</f>
        <v/>
      </c>
      <c r="BI360" s="144"/>
      <c r="BJ360" s="565">
        <f>ROUND(IF(BH360="",0,BH360*BH4*BI322+BH360*BJ4*BI322),0)</f>
        <v>0</v>
      </c>
      <c r="BK360" s="571">
        <f>ROUND(IF(BK359="",0,BK359*BH4*BI322+BK359*BJ4*BI322),0)</f>
        <v>0</v>
      </c>
      <c r="BL360" s="638"/>
      <c r="BM360" s="10"/>
      <c r="BN360" s="144"/>
      <c r="BO360" s="522">
        <f>ROUND(IF(BM359="対象",BO353*$BM$4+BO353*$BO$4,0),0)</f>
        <v>0</v>
      </c>
      <c r="BP360" s="577">
        <f>ROUND(IF(BM359="対象外",0,(BP353*BM4+BP353*BO4)),0)</f>
        <v>0</v>
      </c>
      <c r="BQ360" s="68"/>
      <c r="BR360" s="10"/>
      <c r="BS360" s="144"/>
      <c r="BT360" s="522">
        <f>ROUND(IF(BR359="対象",BT353*$BR$4+BT353*$BT$4,0),0)</f>
        <v>0</v>
      </c>
      <c r="BU360" s="577">
        <f>ROUND(IF(BR359="対象外",0,(BU353*BR4+BU353*BT4)),0)</f>
        <v>0</v>
      </c>
      <c r="BV360" s="68"/>
      <c r="BW360" s="10"/>
      <c r="BX360" s="144"/>
      <c r="BY360" s="522">
        <f>ROUND(IF(BW359="対象",BY353*$BW$4+BY353*$BY$4,0),0)</f>
        <v>0</v>
      </c>
      <c r="BZ360" s="577">
        <f>ROUND(IF(BW359="対象外",0,(BZ353*BW4+BZ353*BY4)),0)</f>
        <v>0</v>
      </c>
      <c r="CA360" s="479"/>
      <c r="CB360" s="414">
        <f>BZ360+BU360+BP360</f>
        <v>0</v>
      </c>
      <c r="CC360" s="443">
        <f>BK360+BF360+BA360+AV360+AQ360+AL360+AG360+AB360+W360+R360</f>
        <v>0</v>
      </c>
    </row>
    <row r="361" spans="1:81" ht="18" customHeight="1">
      <c r="A361" s="1180"/>
      <c r="B361" s="1130"/>
      <c r="C361" s="1131"/>
      <c r="D361" s="68" t="s">
        <v>103</v>
      </c>
      <c r="E361" s="510" t="s">
        <v>115</v>
      </c>
      <c r="F361" s="496"/>
      <c r="G361" s="565">
        <f>ROUND(IF(E361="対象外",0,E360*E5*F322),0)</f>
        <v>0</v>
      </c>
      <c r="H361" s="619"/>
      <c r="I361" s="68" t="s">
        <v>103</v>
      </c>
      <c r="J361" s="510" t="s">
        <v>115</v>
      </c>
      <c r="K361" s="496"/>
      <c r="L361" s="565">
        <f>ROUND(IF(J361="対象外",0,J360*J5*K322),0)</f>
        <v>0</v>
      </c>
      <c r="M361" s="450"/>
      <c r="N361" s="638" t="s">
        <v>103</v>
      </c>
      <c r="O361" s="510" t="s">
        <v>115</v>
      </c>
      <c r="P361" s="496"/>
      <c r="Q361" s="565">
        <f>ROUND(IF(O361="対象外",0,O360*O5*P322),0)</f>
        <v>0</v>
      </c>
      <c r="R361" s="573">
        <f>ROUND(IF(OR(O361="対象外",R359=0),0,R359*O5*P322),0)</f>
        <v>0</v>
      </c>
      <c r="S361" s="68" t="s">
        <v>103</v>
      </c>
      <c r="T361" s="510" t="s">
        <v>115</v>
      </c>
      <c r="U361" s="496"/>
      <c r="V361" s="565">
        <f>ROUND(IF(T361="対象外",0,T360*T5*U322),0)</f>
        <v>0</v>
      </c>
      <c r="W361" s="571">
        <f>ROUND(IF(OR(T361="対象外",W359=0),0,W359*T5*U322),0)</f>
        <v>0</v>
      </c>
      <c r="X361" s="638" t="s">
        <v>103</v>
      </c>
      <c r="Y361" s="510" t="s">
        <v>115</v>
      </c>
      <c r="Z361" s="496"/>
      <c r="AA361" s="565">
        <f>ROUND(IF(Y361="対象外",0,Y360*Y5*Z322),0)</f>
        <v>0</v>
      </c>
      <c r="AB361" s="573">
        <f>ROUND(IF(OR(Y361="対象外",AB359=0),0,AB359*Y5*Z322),0)</f>
        <v>0</v>
      </c>
      <c r="AC361" s="68" t="s">
        <v>103</v>
      </c>
      <c r="AD361" s="510" t="s">
        <v>115</v>
      </c>
      <c r="AE361" s="496"/>
      <c r="AF361" s="565">
        <f>ROUND(IF(AD361="対象外",0,AD360*AD5*AE322),0)</f>
        <v>0</v>
      </c>
      <c r="AG361" s="571">
        <f>ROUND(IF(OR(AD361="対象外",AG359=0),0,AG359*AD5*AE322),0)</f>
        <v>0</v>
      </c>
      <c r="AH361" s="638" t="s">
        <v>103</v>
      </c>
      <c r="AI361" s="510" t="s">
        <v>115</v>
      </c>
      <c r="AJ361" s="496"/>
      <c r="AK361" s="565">
        <f>ROUND(IF(AI361="対象外",0,AI360*AI5*AJ322),0)</f>
        <v>0</v>
      </c>
      <c r="AL361" s="573">
        <f>ROUND(IF(OR(AI361="対象外",AL359=0),0,AL359*AI5*AJ322),0)</f>
        <v>0</v>
      </c>
      <c r="AM361" s="68" t="s">
        <v>103</v>
      </c>
      <c r="AN361" s="510" t="s">
        <v>115</v>
      </c>
      <c r="AO361" s="496"/>
      <c r="AP361" s="565">
        <f>ROUND(IF(AN361="対象外",0,AN360*AN5*AO322),0)</f>
        <v>0</v>
      </c>
      <c r="AQ361" s="571">
        <f>ROUND(IF(OR(AN361="対象外",AQ359=0),0,AQ359*AN5*AO322),0)</f>
        <v>0</v>
      </c>
      <c r="AR361" s="638" t="s">
        <v>103</v>
      </c>
      <c r="AS361" s="510" t="s">
        <v>115</v>
      </c>
      <c r="AT361" s="496"/>
      <c r="AU361" s="565">
        <f>ROUND(IF(AS361="対象外",0,AS360*AS5*AT322),0)</f>
        <v>0</v>
      </c>
      <c r="AV361" s="573">
        <f>ROUND(IF(OR(AS361="対象外",AV359=0),0,AV359*AS5*AT322),0)</f>
        <v>0</v>
      </c>
      <c r="AW361" s="68" t="s">
        <v>103</v>
      </c>
      <c r="AX361" s="510" t="s">
        <v>115</v>
      </c>
      <c r="AY361" s="496"/>
      <c r="AZ361" s="565">
        <f>ROUND(IF(AX361="対象外",0,AX360*AX5*AY322),0)</f>
        <v>0</v>
      </c>
      <c r="BA361" s="571">
        <f>ROUND(IF(OR(AX361="対象外",BA359=0),0,BA359*AX5*AY322),0)</f>
        <v>0</v>
      </c>
      <c r="BB361" s="638" t="s">
        <v>103</v>
      </c>
      <c r="BC361" s="510" t="s">
        <v>115</v>
      </c>
      <c r="BD361" s="496"/>
      <c r="BE361" s="565">
        <f>ROUND(IF(BC361="対象外",0,BC360*BC5*BD322),0)</f>
        <v>0</v>
      </c>
      <c r="BF361" s="573">
        <f>ROUND(IF(OR(BC361="対象外",BF359=0),0,BF359*BC5*BD322),0)</f>
        <v>0</v>
      </c>
      <c r="BG361" s="68" t="s">
        <v>103</v>
      </c>
      <c r="BH361" s="510" t="s">
        <v>115</v>
      </c>
      <c r="BI361" s="496"/>
      <c r="BJ361" s="565">
        <f>ROUND(IF(BH361="対象外",0,BH360*BH5*BI322),0)</f>
        <v>0</v>
      </c>
      <c r="BK361" s="571">
        <f>ROUND(IF(OR(BH361="対象外",BK359=0),0,BK359*BH5*BI322),0)</f>
        <v>0</v>
      </c>
      <c r="BL361" s="638" t="s">
        <v>103</v>
      </c>
      <c r="BM361" s="510" t="s">
        <v>115</v>
      </c>
      <c r="BN361" s="21"/>
      <c r="BO361" s="522">
        <f>ROUND(IF(BM361="対象",BO353*$BM$5,0),0)</f>
        <v>0</v>
      </c>
      <c r="BP361" s="577">
        <f>ROUND(IF(BM361="対象外",0,BP353*BM5),0)</f>
        <v>0</v>
      </c>
      <c r="BQ361" s="68" t="s">
        <v>103</v>
      </c>
      <c r="BR361" s="510" t="s">
        <v>115</v>
      </c>
      <c r="BS361" s="21"/>
      <c r="BT361" s="522">
        <f>ROUND(IF(BR361="対象",BT353*$BR$5,0),0)</f>
        <v>0</v>
      </c>
      <c r="BU361" s="577">
        <f>ROUND(IF(BR361="対象外",0,BU353*BR5),0)</f>
        <v>0</v>
      </c>
      <c r="BV361" s="68" t="s">
        <v>103</v>
      </c>
      <c r="BW361" s="510" t="s">
        <v>115</v>
      </c>
      <c r="BX361" s="21"/>
      <c r="BY361" s="522">
        <f>ROUND(IF(BW361="対象",BY353*$BW$5,0),0)</f>
        <v>0</v>
      </c>
      <c r="BZ361" s="577">
        <f>ROUND(IF(BW361="対象外",0,BZ353*BW5),0)</f>
        <v>0</v>
      </c>
      <c r="CA361" s="479"/>
      <c r="CB361" s="414">
        <f>BZ361+BU361+BP361</f>
        <v>0</v>
      </c>
      <c r="CC361" s="443">
        <f t="shared" ref="CC361" si="59">BK361+BF361+BA361+AV361+AQ361+AL361+AG361+AB361+W361+R361</f>
        <v>0</v>
      </c>
    </row>
    <row r="362" spans="1:81" s="5" customFormat="1" ht="18" customHeight="1">
      <c r="A362" s="1180"/>
      <c r="B362" s="1130"/>
      <c r="C362" s="1131"/>
      <c r="D362" s="69" t="s">
        <v>102</v>
      </c>
      <c r="E362" s="30"/>
      <c r="F362" s="496"/>
      <c r="G362" s="565">
        <f>ROUND((G353*E3),0)</f>
        <v>0</v>
      </c>
      <c r="H362" s="619"/>
      <c r="I362" s="69" t="s">
        <v>102</v>
      </c>
      <c r="J362" s="30"/>
      <c r="K362" s="496"/>
      <c r="L362" s="565">
        <f>ROUND((L353*J3),0)</f>
        <v>0</v>
      </c>
      <c r="M362" s="450"/>
      <c r="N362" s="639" t="s">
        <v>102</v>
      </c>
      <c r="O362" s="30"/>
      <c r="P362" s="496"/>
      <c r="Q362" s="565">
        <f>ROUND((Q353*O3),0)</f>
        <v>0</v>
      </c>
      <c r="R362" s="573">
        <f>ROUND(R353*O3,0)</f>
        <v>0</v>
      </c>
      <c r="S362" s="69" t="s">
        <v>102</v>
      </c>
      <c r="T362" s="30"/>
      <c r="U362" s="496"/>
      <c r="V362" s="565">
        <f>ROUND((V353*T3),0)</f>
        <v>0</v>
      </c>
      <c r="W362" s="571">
        <f>ROUND(W353*T3,0)</f>
        <v>0</v>
      </c>
      <c r="X362" s="639" t="s">
        <v>102</v>
      </c>
      <c r="Y362" s="30"/>
      <c r="Z362" s="496"/>
      <c r="AA362" s="565">
        <f>ROUND((AA353*Y3),0)</f>
        <v>0</v>
      </c>
      <c r="AB362" s="573">
        <f>ROUND(AB353*Y3,0)</f>
        <v>0</v>
      </c>
      <c r="AC362" s="69" t="s">
        <v>102</v>
      </c>
      <c r="AD362" s="30"/>
      <c r="AE362" s="496"/>
      <c r="AF362" s="565">
        <f>ROUND((AF353*AD3),0)</f>
        <v>0</v>
      </c>
      <c r="AG362" s="571">
        <f>ROUND(AG353*AD3,0)</f>
        <v>0</v>
      </c>
      <c r="AH362" s="639" t="s">
        <v>102</v>
      </c>
      <c r="AI362" s="30"/>
      <c r="AJ362" s="496"/>
      <c r="AK362" s="565">
        <f>ROUND((AK353*AI3),0)</f>
        <v>0</v>
      </c>
      <c r="AL362" s="573">
        <f>ROUND(AL353*AI3,0)</f>
        <v>0</v>
      </c>
      <c r="AM362" s="69" t="s">
        <v>102</v>
      </c>
      <c r="AN362" s="30"/>
      <c r="AO362" s="496"/>
      <c r="AP362" s="565">
        <f>ROUND((AP353*AN3),0)</f>
        <v>0</v>
      </c>
      <c r="AQ362" s="571">
        <f>ROUND(AQ353*AN3,0)</f>
        <v>0</v>
      </c>
      <c r="AR362" s="639" t="s">
        <v>102</v>
      </c>
      <c r="AS362" s="30"/>
      <c r="AT362" s="496"/>
      <c r="AU362" s="565">
        <f>ROUND((AU353*AS3),0)</f>
        <v>0</v>
      </c>
      <c r="AV362" s="573">
        <f>ROUND(AV353*AS3,0)</f>
        <v>0</v>
      </c>
      <c r="AW362" s="69" t="s">
        <v>102</v>
      </c>
      <c r="AX362" s="30"/>
      <c r="AY362" s="496"/>
      <c r="AZ362" s="565">
        <f>ROUND((AZ353*AX3),0)</f>
        <v>0</v>
      </c>
      <c r="BA362" s="571">
        <f>ROUND(BA353*AX3,0)</f>
        <v>0</v>
      </c>
      <c r="BB362" s="639" t="s">
        <v>102</v>
      </c>
      <c r="BC362" s="30"/>
      <c r="BD362" s="496"/>
      <c r="BE362" s="565">
        <f>ROUND((BE353*BC3),0)</f>
        <v>0</v>
      </c>
      <c r="BF362" s="573">
        <f>ROUND(BF353*BC3,0)</f>
        <v>0</v>
      </c>
      <c r="BG362" s="69" t="s">
        <v>102</v>
      </c>
      <c r="BH362" s="30"/>
      <c r="BI362" s="496"/>
      <c r="BJ362" s="565">
        <f>ROUND((BJ353*BH3),0)</f>
        <v>0</v>
      </c>
      <c r="BK362" s="571">
        <f>ROUND(BK353*BH3,0)</f>
        <v>0</v>
      </c>
      <c r="BL362" s="639" t="s">
        <v>102</v>
      </c>
      <c r="BM362" s="30"/>
      <c r="BN362" s="21"/>
      <c r="BO362" s="522">
        <f>ROUND(BO353*$BM$3,0)</f>
        <v>0</v>
      </c>
      <c r="BP362" s="530">
        <f>ROUND(BP353*BM3,0)</f>
        <v>0</v>
      </c>
      <c r="BQ362" s="69" t="s">
        <v>102</v>
      </c>
      <c r="BR362" s="30"/>
      <c r="BS362" s="21"/>
      <c r="BT362" s="522">
        <f>ROUND(BT353*$BR$3,0)</f>
        <v>0</v>
      </c>
      <c r="BU362" s="530">
        <f>ROUND(BU353*BR3,0)</f>
        <v>0</v>
      </c>
      <c r="BV362" s="69" t="s">
        <v>102</v>
      </c>
      <c r="BW362" s="30"/>
      <c r="BX362" s="21"/>
      <c r="BY362" s="522">
        <f>ROUND(BY353*$BW$3,0)</f>
        <v>0</v>
      </c>
      <c r="BZ362" s="530">
        <f>ROUND(BZ353*BW3,0)</f>
        <v>0</v>
      </c>
      <c r="CA362" s="479"/>
      <c r="CB362" s="414">
        <f>BZ362+BU362+BP362</f>
        <v>0</v>
      </c>
      <c r="CC362" s="443">
        <f>BK362+BF362+BA362+AV362+AQ362+AL362+AG362+AB362+W362+R362</f>
        <v>0</v>
      </c>
    </row>
    <row r="363" spans="1:81" ht="18" customHeight="1" thickBot="1">
      <c r="A363" s="1180"/>
      <c r="B363" s="1132"/>
      <c r="C363" s="1133"/>
      <c r="D363" s="70" t="s">
        <v>101</v>
      </c>
      <c r="E363" s="511" t="s">
        <v>115</v>
      </c>
      <c r="F363" s="497"/>
      <c r="G363" s="566">
        <f>ROUND(IF(E363="対象外",0,G353*G3),0)</f>
        <v>0</v>
      </c>
      <c r="H363" s="620"/>
      <c r="I363" s="70" t="s">
        <v>101</v>
      </c>
      <c r="J363" s="511" t="s">
        <v>115</v>
      </c>
      <c r="K363" s="497"/>
      <c r="L363" s="566">
        <f>ROUND(IF(J363="対象外",0,L353*L3),0)</f>
        <v>0</v>
      </c>
      <c r="M363" s="451"/>
      <c r="N363" s="640" t="s">
        <v>101</v>
      </c>
      <c r="O363" s="511" t="s">
        <v>115</v>
      </c>
      <c r="P363" s="497"/>
      <c r="Q363" s="566">
        <f>ROUND(IF(O363="対象外",0,Q353*Q3),0)</f>
        <v>0</v>
      </c>
      <c r="R363" s="654">
        <f>ROUND(IF(O363="対象外",0,R353*Q3),0)</f>
        <v>0</v>
      </c>
      <c r="S363" s="70" t="s">
        <v>101</v>
      </c>
      <c r="T363" s="511" t="s">
        <v>115</v>
      </c>
      <c r="U363" s="497"/>
      <c r="V363" s="566">
        <f>ROUND(IF(T363="対象外",0,V353*V3),0)</f>
        <v>0</v>
      </c>
      <c r="W363" s="572">
        <f>ROUND(IF(T363="対象外",0,W353*V3),0)</f>
        <v>0</v>
      </c>
      <c r="X363" s="640" t="s">
        <v>101</v>
      </c>
      <c r="Y363" s="511" t="s">
        <v>115</v>
      </c>
      <c r="Z363" s="497"/>
      <c r="AA363" s="566">
        <f>ROUND(IF(Y363="対象外",0,AA353*AA3),0)</f>
        <v>0</v>
      </c>
      <c r="AB363" s="654">
        <f>ROUND(IF(Y363="対象外",0,AB353*AA3),0)</f>
        <v>0</v>
      </c>
      <c r="AC363" s="70" t="s">
        <v>101</v>
      </c>
      <c r="AD363" s="511" t="s">
        <v>115</v>
      </c>
      <c r="AE363" s="497"/>
      <c r="AF363" s="566">
        <f>ROUND(IF(AD363="対象外",0,AF353*AF3),0)</f>
        <v>0</v>
      </c>
      <c r="AG363" s="572">
        <f>ROUND(IF(AD363="対象外",0,AG353*AF3),0)</f>
        <v>0</v>
      </c>
      <c r="AH363" s="640" t="s">
        <v>101</v>
      </c>
      <c r="AI363" s="511" t="s">
        <v>115</v>
      </c>
      <c r="AJ363" s="497"/>
      <c r="AK363" s="566">
        <f>ROUND(IF(AI363="対象外",0,AK353*AK3),0)</f>
        <v>0</v>
      </c>
      <c r="AL363" s="654">
        <f>ROUND(IF(AI363="対象外",0,AL353*AK3),0)</f>
        <v>0</v>
      </c>
      <c r="AM363" s="70" t="s">
        <v>101</v>
      </c>
      <c r="AN363" s="511" t="s">
        <v>115</v>
      </c>
      <c r="AO363" s="497"/>
      <c r="AP363" s="566">
        <f>ROUND(IF(AN363="対象外",0,AP353*AP3),0)</f>
        <v>0</v>
      </c>
      <c r="AQ363" s="572">
        <f>ROUND(IF(AN363="対象外",0,AQ353*AP3),0)</f>
        <v>0</v>
      </c>
      <c r="AR363" s="640" t="s">
        <v>101</v>
      </c>
      <c r="AS363" s="511" t="s">
        <v>115</v>
      </c>
      <c r="AT363" s="497"/>
      <c r="AU363" s="566">
        <f>ROUND(IF(AS363="対象外",0,AU353*AU3),0)</f>
        <v>0</v>
      </c>
      <c r="AV363" s="654">
        <f>ROUND(IF(AS363="対象外",0,AV353*AU3),0)</f>
        <v>0</v>
      </c>
      <c r="AW363" s="70" t="s">
        <v>101</v>
      </c>
      <c r="AX363" s="511" t="s">
        <v>115</v>
      </c>
      <c r="AY363" s="497"/>
      <c r="AZ363" s="566">
        <f>ROUND(IF(AX363="対象外",0,AZ353*AZ3),0)</f>
        <v>0</v>
      </c>
      <c r="BA363" s="572">
        <f>ROUND(IF(AX363="対象外",0,BA353*AZ3),0)</f>
        <v>0</v>
      </c>
      <c r="BB363" s="640" t="s">
        <v>101</v>
      </c>
      <c r="BC363" s="511" t="s">
        <v>115</v>
      </c>
      <c r="BD363" s="497"/>
      <c r="BE363" s="566">
        <f>ROUND(IF(BC363="対象外",0,BE353*BE3),0)</f>
        <v>0</v>
      </c>
      <c r="BF363" s="654">
        <f>ROUND(IF(BC363="対象外",0,BF353*BE3),0)</f>
        <v>0</v>
      </c>
      <c r="BG363" s="70" t="s">
        <v>101</v>
      </c>
      <c r="BH363" s="511" t="s">
        <v>115</v>
      </c>
      <c r="BI363" s="497"/>
      <c r="BJ363" s="566">
        <f>ROUND(IF(BH363="対象外",0,BJ353*BJ3),0)</f>
        <v>0</v>
      </c>
      <c r="BK363" s="572">
        <f>ROUND(IF(BH363="対象外",0,BK353*BJ3),0)</f>
        <v>0</v>
      </c>
      <c r="BL363" s="640" t="s">
        <v>101</v>
      </c>
      <c r="BM363" s="511" t="s">
        <v>115</v>
      </c>
      <c r="BN363" s="22"/>
      <c r="BO363" s="523">
        <f>ROUND(IF(BM363="対象",BO353*$BO$3,0),0)</f>
        <v>0</v>
      </c>
      <c r="BP363" s="531">
        <f>ROUND(IF(BM363="対象外",0,BP353*BO3),0)</f>
        <v>0</v>
      </c>
      <c r="BQ363" s="70" t="s">
        <v>101</v>
      </c>
      <c r="BR363" s="511" t="s">
        <v>115</v>
      </c>
      <c r="BS363" s="22"/>
      <c r="BT363" s="523">
        <f>ROUND(IF(BR363="対象",BT353*$BT$3,0),0)</f>
        <v>0</v>
      </c>
      <c r="BU363" s="531">
        <f>ROUND(IF(BR363="対象外",0,BU353*BT3),0)</f>
        <v>0</v>
      </c>
      <c r="BV363" s="70" t="s">
        <v>101</v>
      </c>
      <c r="BW363" s="511" t="s">
        <v>115</v>
      </c>
      <c r="BX363" s="22"/>
      <c r="BY363" s="523">
        <f>ROUND(IF(BW363="対象",BY353*$BY$3,0),0)</f>
        <v>0</v>
      </c>
      <c r="BZ363" s="531">
        <f>ROUND(IF(BW363="対象外",0,BZ353*BY3),0)</f>
        <v>0</v>
      </c>
      <c r="CA363" s="480"/>
      <c r="CB363" s="414">
        <f>BZ363+BU363+BP363</f>
        <v>0</v>
      </c>
      <c r="CC363" s="444">
        <f>BK363+BF363+BA363+AV363+AQ363+AL363+AG363+AB363+W363+R363</f>
        <v>0</v>
      </c>
    </row>
    <row r="364" spans="1:81" ht="18" customHeight="1" thickBot="1">
      <c r="A364" s="1180"/>
      <c r="B364" s="1151" t="s">
        <v>65</v>
      </c>
      <c r="C364" s="1152"/>
      <c r="D364" s="71" t="s">
        <v>50</v>
      </c>
      <c r="E364" s="11"/>
      <c r="F364" s="599">
        <f>G364</f>
        <v>0</v>
      </c>
      <c r="G364" s="524">
        <f>SUM(G360:G363)</f>
        <v>0</v>
      </c>
      <c r="H364" s="466"/>
      <c r="I364" s="71" t="s">
        <v>50</v>
      </c>
      <c r="J364" s="11"/>
      <c r="K364" s="599">
        <f>L364</f>
        <v>0</v>
      </c>
      <c r="L364" s="524">
        <f>SUM(L360:L363)</f>
        <v>0</v>
      </c>
      <c r="M364" s="452"/>
      <c r="N364" s="616" t="s">
        <v>50</v>
      </c>
      <c r="O364" s="11"/>
      <c r="P364" s="599">
        <f>Q364+R364</f>
        <v>0</v>
      </c>
      <c r="Q364" s="524">
        <f>SUM(Q360:Q363)</f>
        <v>0</v>
      </c>
      <c r="R364" s="563">
        <f>SUM(R360:R363)</f>
        <v>0</v>
      </c>
      <c r="S364" s="71" t="s">
        <v>50</v>
      </c>
      <c r="T364" s="11"/>
      <c r="U364" s="599">
        <f>V364+W364</f>
        <v>0</v>
      </c>
      <c r="V364" s="524">
        <f>SUM(V360:V363)</f>
        <v>0</v>
      </c>
      <c r="W364" s="525">
        <f>SUM(W360:W363)</f>
        <v>0</v>
      </c>
      <c r="X364" s="616" t="s">
        <v>50</v>
      </c>
      <c r="Y364" s="11"/>
      <c r="Z364" s="599">
        <f>AA364+AB364</f>
        <v>0</v>
      </c>
      <c r="AA364" s="524">
        <f>SUM(AA360:AA363)</f>
        <v>0</v>
      </c>
      <c r="AB364" s="563">
        <f>SUM(AB360:AB363)</f>
        <v>0</v>
      </c>
      <c r="AC364" s="71" t="s">
        <v>50</v>
      </c>
      <c r="AD364" s="11"/>
      <c r="AE364" s="599">
        <f>AF364+AG364</f>
        <v>0</v>
      </c>
      <c r="AF364" s="524">
        <f>SUM(AF360:AF363)</f>
        <v>0</v>
      </c>
      <c r="AG364" s="525">
        <f>SUM(AG360:AG363)</f>
        <v>0</v>
      </c>
      <c r="AH364" s="616" t="s">
        <v>50</v>
      </c>
      <c r="AI364" s="11"/>
      <c r="AJ364" s="599">
        <f>AK364+AL364</f>
        <v>0</v>
      </c>
      <c r="AK364" s="524">
        <f>SUM(AK360:AK363)</f>
        <v>0</v>
      </c>
      <c r="AL364" s="563">
        <f>SUM(AL360:AL363)</f>
        <v>0</v>
      </c>
      <c r="AM364" s="71" t="s">
        <v>50</v>
      </c>
      <c r="AN364" s="11"/>
      <c r="AO364" s="599">
        <f>AP364+AQ364</f>
        <v>0</v>
      </c>
      <c r="AP364" s="524">
        <f>SUM(AP360:AP363)</f>
        <v>0</v>
      </c>
      <c r="AQ364" s="525">
        <f>SUM(AQ360:AQ363)</f>
        <v>0</v>
      </c>
      <c r="AR364" s="616" t="s">
        <v>50</v>
      </c>
      <c r="AS364" s="11"/>
      <c r="AT364" s="599">
        <f>AU364+AV364</f>
        <v>0</v>
      </c>
      <c r="AU364" s="524">
        <f>SUM(AU360:AU363)</f>
        <v>0</v>
      </c>
      <c r="AV364" s="563">
        <f>SUM(AV360:AV363)</f>
        <v>0</v>
      </c>
      <c r="AW364" s="71" t="s">
        <v>50</v>
      </c>
      <c r="AX364" s="11"/>
      <c r="AY364" s="599">
        <f>AZ364+BA364</f>
        <v>0</v>
      </c>
      <c r="AZ364" s="524">
        <f>SUM(AZ360:AZ363)</f>
        <v>0</v>
      </c>
      <c r="BA364" s="525">
        <f>SUM(BA360:BA363)</f>
        <v>0</v>
      </c>
      <c r="BB364" s="616" t="s">
        <v>50</v>
      </c>
      <c r="BC364" s="11"/>
      <c r="BD364" s="599">
        <f>BE364+BF364</f>
        <v>0</v>
      </c>
      <c r="BE364" s="524">
        <f>SUM(BE360:BE363)</f>
        <v>0</v>
      </c>
      <c r="BF364" s="563">
        <f>SUM(BF360:BF363)</f>
        <v>0</v>
      </c>
      <c r="BG364" s="71" t="s">
        <v>50</v>
      </c>
      <c r="BH364" s="11"/>
      <c r="BI364" s="599">
        <f>BJ364+BK364</f>
        <v>0</v>
      </c>
      <c r="BJ364" s="524">
        <f>SUM(BJ360:BJ363)</f>
        <v>0</v>
      </c>
      <c r="BK364" s="525">
        <f>SUM(BK360:BK363)</f>
        <v>0</v>
      </c>
      <c r="BL364" s="616" t="s">
        <v>50</v>
      </c>
      <c r="BM364" s="11"/>
      <c r="BN364" s="601">
        <f>BO364+BP364</f>
        <v>0</v>
      </c>
      <c r="BO364" s="524">
        <f>SUM(BO360:BO363)</f>
        <v>0</v>
      </c>
      <c r="BP364" s="532">
        <f>SUM(BP360:BP363)</f>
        <v>0</v>
      </c>
      <c r="BQ364" s="71" t="s">
        <v>50</v>
      </c>
      <c r="BR364" s="11"/>
      <c r="BS364" s="601">
        <f>BT364+BU364</f>
        <v>0</v>
      </c>
      <c r="BT364" s="524">
        <f>SUM(BT360:BT363)</f>
        <v>0</v>
      </c>
      <c r="BU364" s="532">
        <f>SUM(BU360:BU363)</f>
        <v>0</v>
      </c>
      <c r="BV364" s="71" t="s">
        <v>50</v>
      </c>
      <c r="BW364" s="11"/>
      <c r="BX364" s="601">
        <f>BY364+BZ364</f>
        <v>0</v>
      </c>
      <c r="BY364" s="524">
        <f>SUM(BY360:BY363)</f>
        <v>0</v>
      </c>
      <c r="BZ364" s="532">
        <f>SUM(BZ360:BZ363)</f>
        <v>0</v>
      </c>
      <c r="CA364" s="476">
        <f>BX364+BS364+BN364+BI364+BD364+AY364+AT364+AO364+AJ364+AE364+Z364+U364+P364+K364+F364</f>
        <v>0</v>
      </c>
      <c r="CB364" s="415">
        <f>SUM(CB360:CB363)</f>
        <v>0</v>
      </c>
      <c r="CC364" s="445">
        <f>SUM(CC360:CC363)</f>
        <v>0</v>
      </c>
    </row>
    <row r="365" spans="1:81" s="5" customFormat="1" ht="18" customHeight="1" thickBot="1">
      <c r="A365" s="1180"/>
      <c r="B365" s="1290" t="s">
        <v>66</v>
      </c>
      <c r="C365" s="1291"/>
      <c r="D365" s="588" t="s">
        <v>22</v>
      </c>
      <c r="E365" s="589"/>
      <c r="F365" s="600">
        <f>G365</f>
        <v>0</v>
      </c>
      <c r="G365" s="590">
        <f>G364+G353</f>
        <v>0</v>
      </c>
      <c r="H365" s="621"/>
      <c r="I365" s="588" t="s">
        <v>22</v>
      </c>
      <c r="J365" s="589"/>
      <c r="K365" s="600">
        <f>L365</f>
        <v>0</v>
      </c>
      <c r="L365" s="590">
        <f>L364+L353</f>
        <v>0</v>
      </c>
      <c r="M365" s="591"/>
      <c r="N365" s="641" t="s">
        <v>22</v>
      </c>
      <c r="O365" s="589"/>
      <c r="P365" s="600">
        <f>Q365+R365</f>
        <v>0</v>
      </c>
      <c r="Q365" s="590">
        <f>Q364+Q353</f>
        <v>0</v>
      </c>
      <c r="R365" s="655">
        <f>R364+R353</f>
        <v>0</v>
      </c>
      <c r="S365" s="588" t="s">
        <v>22</v>
      </c>
      <c r="T365" s="589"/>
      <c r="U365" s="600">
        <f>V365+W365</f>
        <v>0</v>
      </c>
      <c r="V365" s="590">
        <f>V364+V353</f>
        <v>0</v>
      </c>
      <c r="W365" s="592">
        <f>W364+W353</f>
        <v>0</v>
      </c>
      <c r="X365" s="641" t="s">
        <v>22</v>
      </c>
      <c r="Y365" s="589"/>
      <c r="Z365" s="600">
        <f>AA365+AB365</f>
        <v>0</v>
      </c>
      <c r="AA365" s="590">
        <f>AA364+AA353</f>
        <v>0</v>
      </c>
      <c r="AB365" s="655">
        <f>AB364+AB353</f>
        <v>0</v>
      </c>
      <c r="AC365" s="588" t="s">
        <v>22</v>
      </c>
      <c r="AD365" s="589"/>
      <c r="AE365" s="600">
        <f>AF365+AG365</f>
        <v>0</v>
      </c>
      <c r="AF365" s="590">
        <f>AF364+AF353</f>
        <v>0</v>
      </c>
      <c r="AG365" s="592">
        <f>AG364+AG353</f>
        <v>0</v>
      </c>
      <c r="AH365" s="641" t="s">
        <v>22</v>
      </c>
      <c r="AI365" s="589"/>
      <c r="AJ365" s="600">
        <f>AK365+AL365</f>
        <v>0</v>
      </c>
      <c r="AK365" s="590">
        <f>AK364+AK353</f>
        <v>0</v>
      </c>
      <c r="AL365" s="655">
        <f>AL364+AL353</f>
        <v>0</v>
      </c>
      <c r="AM365" s="588" t="s">
        <v>22</v>
      </c>
      <c r="AN365" s="589"/>
      <c r="AO365" s="600">
        <f>AP365+AQ365</f>
        <v>0</v>
      </c>
      <c r="AP365" s="590">
        <f>AP364+AP353</f>
        <v>0</v>
      </c>
      <c r="AQ365" s="592">
        <f>AQ364+AQ353</f>
        <v>0</v>
      </c>
      <c r="AR365" s="641" t="s">
        <v>22</v>
      </c>
      <c r="AS365" s="589"/>
      <c r="AT365" s="600">
        <f>AU365+AV365</f>
        <v>0</v>
      </c>
      <c r="AU365" s="590">
        <f>AU364+AU353</f>
        <v>0</v>
      </c>
      <c r="AV365" s="655">
        <f>AV364+AV353</f>
        <v>0</v>
      </c>
      <c r="AW365" s="588" t="s">
        <v>22</v>
      </c>
      <c r="AX365" s="589"/>
      <c r="AY365" s="600">
        <f>AZ365+BA365</f>
        <v>0</v>
      </c>
      <c r="AZ365" s="590">
        <f>AZ364+AZ353</f>
        <v>0</v>
      </c>
      <c r="BA365" s="592">
        <f>BA364+BA353</f>
        <v>0</v>
      </c>
      <c r="BB365" s="641" t="s">
        <v>22</v>
      </c>
      <c r="BC365" s="589"/>
      <c r="BD365" s="600">
        <f>BE365+BF365</f>
        <v>0</v>
      </c>
      <c r="BE365" s="590">
        <f>BE364+BE353</f>
        <v>0</v>
      </c>
      <c r="BF365" s="655">
        <f>BF364+BF353</f>
        <v>0</v>
      </c>
      <c r="BG365" s="588" t="s">
        <v>22</v>
      </c>
      <c r="BH365" s="589"/>
      <c r="BI365" s="600">
        <f>BJ365+BK365</f>
        <v>0</v>
      </c>
      <c r="BJ365" s="590">
        <f>BJ364+BJ353</f>
        <v>0</v>
      </c>
      <c r="BK365" s="592">
        <f>BK364+BK353</f>
        <v>0</v>
      </c>
      <c r="BL365" s="641" t="s">
        <v>22</v>
      </c>
      <c r="BM365" s="589"/>
      <c r="BN365" s="602">
        <f>BO365+BP365</f>
        <v>0</v>
      </c>
      <c r="BO365" s="678">
        <f>BO364+BO353</f>
        <v>0</v>
      </c>
      <c r="BP365" s="681">
        <f>BP364+BP353</f>
        <v>0</v>
      </c>
      <c r="BQ365" s="588" t="s">
        <v>22</v>
      </c>
      <c r="BR365" s="589"/>
      <c r="BS365" s="602">
        <f>BT365+BU365</f>
        <v>0</v>
      </c>
      <c r="BT365" s="678">
        <f>BT364+BT353</f>
        <v>0</v>
      </c>
      <c r="BU365" s="681">
        <f>BU364+BU353</f>
        <v>0</v>
      </c>
      <c r="BV365" s="588" t="s">
        <v>22</v>
      </c>
      <c r="BW365" s="589"/>
      <c r="BX365" s="602">
        <f>BY365+BZ365</f>
        <v>0</v>
      </c>
      <c r="BY365" s="678">
        <f>BY364+BY353</f>
        <v>0</v>
      </c>
      <c r="BZ365" s="681">
        <f>BZ364+BZ353</f>
        <v>0</v>
      </c>
      <c r="CA365" s="594">
        <f>BX365+BS365+BN365+BI365+BD365+AY365+AT365+AO365+AJ365+AE365+Z365+U365+P365+K365+F365</f>
        <v>0</v>
      </c>
      <c r="CB365" s="595">
        <f>CB364+SUM(CC333:CC351)</f>
        <v>0</v>
      </c>
      <c r="CC365" s="596">
        <f>CC364+CC322+CC330</f>
        <v>0</v>
      </c>
    </row>
    <row r="366" spans="1:81" ht="35.4" customHeight="1" thickBot="1">
      <c r="A366" s="723" t="s">
        <v>32</v>
      </c>
      <c r="B366" s="1310">
        <f>職員設定!B52</f>
        <v>9</v>
      </c>
      <c r="C366" s="1311"/>
      <c r="D366" s="683"/>
      <c r="E366" s="684" t="s">
        <v>4</v>
      </c>
      <c r="F366" s="684" t="s">
        <v>33</v>
      </c>
      <c r="G366" s="687" t="s">
        <v>51</v>
      </c>
      <c r="H366" s="724" t="s">
        <v>165</v>
      </c>
      <c r="I366" s="683"/>
      <c r="J366" s="684" t="s">
        <v>4</v>
      </c>
      <c r="K366" s="684" t="s">
        <v>33</v>
      </c>
      <c r="L366" s="687" t="s">
        <v>51</v>
      </c>
      <c r="M366" s="686" t="s">
        <v>165</v>
      </c>
      <c r="N366" s="725"/>
      <c r="O366" s="684" t="s">
        <v>4</v>
      </c>
      <c r="P366" s="684" t="s">
        <v>33</v>
      </c>
      <c r="Q366" s="687" t="s">
        <v>51</v>
      </c>
      <c r="R366" s="726" t="s">
        <v>225</v>
      </c>
      <c r="S366" s="683"/>
      <c r="T366" s="684" t="s">
        <v>4</v>
      </c>
      <c r="U366" s="684" t="s">
        <v>33</v>
      </c>
      <c r="V366" s="687" t="s">
        <v>51</v>
      </c>
      <c r="W366" s="727" t="s">
        <v>225</v>
      </c>
      <c r="X366" s="725"/>
      <c r="Y366" s="684" t="s">
        <v>4</v>
      </c>
      <c r="Z366" s="684" t="s">
        <v>33</v>
      </c>
      <c r="AA366" s="687" t="s">
        <v>51</v>
      </c>
      <c r="AB366" s="726" t="s">
        <v>225</v>
      </c>
      <c r="AC366" s="683"/>
      <c r="AD366" s="684" t="s">
        <v>4</v>
      </c>
      <c r="AE366" s="684" t="s">
        <v>33</v>
      </c>
      <c r="AF366" s="687" t="s">
        <v>51</v>
      </c>
      <c r="AG366" s="727" t="s">
        <v>225</v>
      </c>
      <c r="AH366" s="725"/>
      <c r="AI366" s="684" t="s">
        <v>4</v>
      </c>
      <c r="AJ366" s="684" t="s">
        <v>33</v>
      </c>
      <c r="AK366" s="687" t="s">
        <v>51</v>
      </c>
      <c r="AL366" s="726" t="s">
        <v>225</v>
      </c>
      <c r="AM366" s="683"/>
      <c r="AN366" s="684" t="s">
        <v>4</v>
      </c>
      <c r="AO366" s="684" t="s">
        <v>33</v>
      </c>
      <c r="AP366" s="687" t="s">
        <v>51</v>
      </c>
      <c r="AQ366" s="727" t="s">
        <v>225</v>
      </c>
      <c r="AR366" s="725"/>
      <c r="AS366" s="684" t="s">
        <v>4</v>
      </c>
      <c r="AT366" s="684" t="s">
        <v>33</v>
      </c>
      <c r="AU366" s="687" t="s">
        <v>51</v>
      </c>
      <c r="AV366" s="726" t="s">
        <v>225</v>
      </c>
      <c r="AW366" s="683"/>
      <c r="AX366" s="684" t="s">
        <v>4</v>
      </c>
      <c r="AY366" s="684" t="s">
        <v>33</v>
      </c>
      <c r="AZ366" s="687" t="s">
        <v>51</v>
      </c>
      <c r="BA366" s="727" t="s">
        <v>225</v>
      </c>
      <c r="BB366" s="725"/>
      <c r="BC366" s="684" t="s">
        <v>4</v>
      </c>
      <c r="BD366" s="684" t="s">
        <v>33</v>
      </c>
      <c r="BE366" s="687" t="s">
        <v>51</v>
      </c>
      <c r="BF366" s="726" t="s">
        <v>225</v>
      </c>
      <c r="BG366" s="683"/>
      <c r="BH366" s="684" t="s">
        <v>4</v>
      </c>
      <c r="BI366" s="684" t="s">
        <v>33</v>
      </c>
      <c r="BJ366" s="687" t="s">
        <v>51</v>
      </c>
      <c r="BK366" s="727" t="s">
        <v>225</v>
      </c>
      <c r="BL366" s="725"/>
      <c r="BM366" s="684" t="s">
        <v>4</v>
      </c>
      <c r="BN366" s="684" t="s">
        <v>33</v>
      </c>
      <c r="BO366" s="685" t="s">
        <v>51</v>
      </c>
      <c r="BP366" s="413" t="s">
        <v>225</v>
      </c>
      <c r="BQ366" s="683"/>
      <c r="BR366" s="684" t="s">
        <v>4</v>
      </c>
      <c r="BS366" s="684" t="s">
        <v>33</v>
      </c>
      <c r="BT366" s="685" t="s">
        <v>51</v>
      </c>
      <c r="BU366" s="413" t="s">
        <v>225</v>
      </c>
      <c r="BV366" s="683"/>
      <c r="BW366" s="684" t="s">
        <v>4</v>
      </c>
      <c r="BX366" s="684" t="s">
        <v>33</v>
      </c>
      <c r="BY366" s="685" t="s">
        <v>51</v>
      </c>
      <c r="BZ366" s="413" t="s">
        <v>225</v>
      </c>
      <c r="CA366" s="688" t="s">
        <v>0</v>
      </c>
      <c r="CB366" s="689" t="s">
        <v>157</v>
      </c>
      <c r="CC366" s="728" t="s">
        <v>225</v>
      </c>
    </row>
    <row r="367" spans="1:81" ht="18" customHeight="1">
      <c r="A367" s="1180" t="str">
        <f>職員設定!C52</f>
        <v>WW</v>
      </c>
      <c r="B367" s="1296" t="s">
        <v>109</v>
      </c>
      <c r="C367" s="1140" t="s">
        <v>2</v>
      </c>
      <c r="D367" s="48" t="s">
        <v>110</v>
      </c>
      <c r="E367" s="597"/>
      <c r="F367" s="1214">
        <f>職員設定!$D$52</f>
        <v>1</v>
      </c>
      <c r="G367" s="974">
        <f>E370*F367-H367</f>
        <v>0</v>
      </c>
      <c r="H367" s="1271"/>
      <c r="I367" s="48" t="s">
        <v>110</v>
      </c>
      <c r="J367" s="597"/>
      <c r="K367" s="1214">
        <f>職員設定!$D$52</f>
        <v>1</v>
      </c>
      <c r="L367" s="974">
        <f>J370*K367-M367</f>
        <v>0</v>
      </c>
      <c r="M367" s="1096"/>
      <c r="N367" s="336" t="s">
        <v>110</v>
      </c>
      <c r="O367" s="597"/>
      <c r="P367" s="1214">
        <f>職員設定!$D$52</f>
        <v>1</v>
      </c>
      <c r="Q367" s="974">
        <f>O370*P367-R367</f>
        <v>0</v>
      </c>
      <c r="R367" s="1203">
        <f>ROUND(O367*P367*職員設定!$AC$52,0)</f>
        <v>0</v>
      </c>
      <c r="S367" s="48" t="s">
        <v>110</v>
      </c>
      <c r="T367" s="597"/>
      <c r="U367" s="1214">
        <f>職員設定!$D$52</f>
        <v>1</v>
      </c>
      <c r="V367" s="974">
        <f>T370*U367-W367</f>
        <v>0</v>
      </c>
      <c r="W367" s="993">
        <f>ROUND(T367*U367*職員設定!$AC$52,0)</f>
        <v>0</v>
      </c>
      <c r="X367" s="336" t="s">
        <v>110</v>
      </c>
      <c r="Y367" s="597"/>
      <c r="Z367" s="1214">
        <f>職員設定!$D$52</f>
        <v>1</v>
      </c>
      <c r="AA367" s="974">
        <f>Y370*Z367-AB367</f>
        <v>0</v>
      </c>
      <c r="AB367" s="1203">
        <f>ROUND(Y367*Z367*職員設定!$AC$52,0)</f>
        <v>0</v>
      </c>
      <c r="AC367" s="48" t="s">
        <v>110</v>
      </c>
      <c r="AD367" s="597"/>
      <c r="AE367" s="1214">
        <f>職員設定!$D$52</f>
        <v>1</v>
      </c>
      <c r="AF367" s="974">
        <f>AD370*AE367-AG367</f>
        <v>0</v>
      </c>
      <c r="AG367" s="993">
        <f>ROUND(AD367*AE367*職員設定!$AC$52,0)</f>
        <v>0</v>
      </c>
      <c r="AH367" s="336" t="s">
        <v>110</v>
      </c>
      <c r="AI367" s="597"/>
      <c r="AJ367" s="1214">
        <f>職員設定!$D$52</f>
        <v>1</v>
      </c>
      <c r="AK367" s="974">
        <f>AI370*AJ367-AL367</f>
        <v>0</v>
      </c>
      <c r="AL367" s="1203">
        <f>ROUND(AI367*AJ367*職員設定!$AC$52,0)</f>
        <v>0</v>
      </c>
      <c r="AM367" s="48" t="s">
        <v>110</v>
      </c>
      <c r="AN367" s="597"/>
      <c r="AO367" s="1214">
        <f>職員設定!$D$52</f>
        <v>1</v>
      </c>
      <c r="AP367" s="974">
        <f>AN370*AO367-AQ367</f>
        <v>0</v>
      </c>
      <c r="AQ367" s="993">
        <f>ROUND(AN367*AO367*職員設定!$AC$52,0)</f>
        <v>0</v>
      </c>
      <c r="AR367" s="336" t="s">
        <v>110</v>
      </c>
      <c r="AS367" s="597"/>
      <c r="AT367" s="1214">
        <f>職員設定!$D$52</f>
        <v>1</v>
      </c>
      <c r="AU367" s="974">
        <f>AS370*AT367-AV367</f>
        <v>0</v>
      </c>
      <c r="AV367" s="1203">
        <f>ROUND(AS367*AT367*職員設定!$AC$52,0)</f>
        <v>0</v>
      </c>
      <c r="AW367" s="48" t="s">
        <v>110</v>
      </c>
      <c r="AX367" s="597"/>
      <c r="AY367" s="1214">
        <f>職員設定!$D$52</f>
        <v>1</v>
      </c>
      <c r="AZ367" s="974">
        <f>AX370*AY367-BA367</f>
        <v>0</v>
      </c>
      <c r="BA367" s="993">
        <f>ROUND(AX367*AY367*職員設定!$AC$52,0)</f>
        <v>0</v>
      </c>
      <c r="BB367" s="336" t="s">
        <v>110</v>
      </c>
      <c r="BC367" s="597"/>
      <c r="BD367" s="1214">
        <f>職員設定!$D$52</f>
        <v>1</v>
      </c>
      <c r="BE367" s="974">
        <f>BC370*BD367-BF367</f>
        <v>0</v>
      </c>
      <c r="BF367" s="1203">
        <f>ROUND(BC367*BD367*職員設定!$AC$52,0)</f>
        <v>0</v>
      </c>
      <c r="BG367" s="48" t="s">
        <v>110</v>
      </c>
      <c r="BH367" s="597"/>
      <c r="BI367" s="1214">
        <f>職員設定!$D$52</f>
        <v>1</v>
      </c>
      <c r="BJ367" s="974">
        <f>BH370*BI367-BK367</f>
        <v>0</v>
      </c>
      <c r="BK367" s="993">
        <f>ROUND(BH367*BI367*職員設定!$AC$52,0)</f>
        <v>0</v>
      </c>
      <c r="BL367" s="339"/>
      <c r="BM367" s="598"/>
      <c r="BN367" s="1214">
        <f>職員設定!$D$52</f>
        <v>1</v>
      </c>
      <c r="BO367" s="984"/>
      <c r="BP367" s="1259"/>
      <c r="BQ367" s="79"/>
      <c r="BR367" s="598"/>
      <c r="BS367" s="1214">
        <f>職員設定!$D$52</f>
        <v>1</v>
      </c>
      <c r="BT367" s="984"/>
      <c r="BU367" s="1259"/>
      <c r="BV367" s="79"/>
      <c r="BW367" s="598"/>
      <c r="BX367" s="1214">
        <f>職員設定!$D$52</f>
        <v>1</v>
      </c>
      <c r="BY367" s="984"/>
      <c r="BZ367" s="1259"/>
      <c r="CA367" s="1086">
        <f>BJ367+BK367+BE367+BF367+AZ367+BA367+AU367+AV367+AP367+AQ367+AL367+AK367+AG367+AF367+AB367+AA367+W367+V367+R367+Q367+L367+G367</f>
        <v>0</v>
      </c>
      <c r="CB367" s="1087">
        <f>M367+H367</f>
        <v>0</v>
      </c>
      <c r="CC367" s="1243">
        <f>BK367+BF367+BA367+AV367+AQ367+AL367+AG367+AB367+W367+R367</f>
        <v>0</v>
      </c>
    </row>
    <row r="368" spans="1:81" ht="18" customHeight="1">
      <c r="A368" s="1180"/>
      <c r="B368" s="1296"/>
      <c r="C368" s="1140"/>
      <c r="D368" s="48" t="s">
        <v>38</v>
      </c>
      <c r="E368" s="33"/>
      <c r="F368" s="1214"/>
      <c r="G368" s="974"/>
      <c r="H368" s="1272"/>
      <c r="I368" s="48" t="s">
        <v>38</v>
      </c>
      <c r="J368" s="33"/>
      <c r="K368" s="1214"/>
      <c r="L368" s="974"/>
      <c r="M368" s="1103"/>
      <c r="N368" s="336" t="s">
        <v>38</v>
      </c>
      <c r="O368" s="33"/>
      <c r="P368" s="1214"/>
      <c r="Q368" s="974"/>
      <c r="R368" s="1204"/>
      <c r="S368" s="48" t="s">
        <v>38</v>
      </c>
      <c r="T368" s="33"/>
      <c r="U368" s="1214"/>
      <c r="V368" s="974"/>
      <c r="W368" s="971"/>
      <c r="X368" s="336" t="s">
        <v>38</v>
      </c>
      <c r="Y368" s="33"/>
      <c r="Z368" s="1214"/>
      <c r="AA368" s="974"/>
      <c r="AB368" s="1204"/>
      <c r="AC368" s="48" t="s">
        <v>38</v>
      </c>
      <c r="AD368" s="33"/>
      <c r="AE368" s="1214"/>
      <c r="AF368" s="974"/>
      <c r="AG368" s="971"/>
      <c r="AH368" s="336" t="s">
        <v>38</v>
      </c>
      <c r="AI368" s="33"/>
      <c r="AJ368" s="1214"/>
      <c r="AK368" s="974"/>
      <c r="AL368" s="1204"/>
      <c r="AM368" s="48" t="s">
        <v>38</v>
      </c>
      <c r="AN368" s="33"/>
      <c r="AO368" s="1214"/>
      <c r="AP368" s="974"/>
      <c r="AQ368" s="971"/>
      <c r="AR368" s="336" t="s">
        <v>38</v>
      </c>
      <c r="AS368" s="33"/>
      <c r="AT368" s="1214"/>
      <c r="AU368" s="974"/>
      <c r="AV368" s="1204"/>
      <c r="AW368" s="48" t="s">
        <v>38</v>
      </c>
      <c r="AX368" s="33"/>
      <c r="AY368" s="1214"/>
      <c r="AZ368" s="974"/>
      <c r="BA368" s="971"/>
      <c r="BB368" s="336" t="s">
        <v>38</v>
      </c>
      <c r="BC368" s="33"/>
      <c r="BD368" s="1214"/>
      <c r="BE368" s="974"/>
      <c r="BF368" s="1204"/>
      <c r="BG368" s="48" t="s">
        <v>38</v>
      </c>
      <c r="BH368" s="33"/>
      <c r="BI368" s="1214"/>
      <c r="BJ368" s="974"/>
      <c r="BK368" s="971"/>
      <c r="BL368" s="658"/>
      <c r="BM368" s="80"/>
      <c r="BN368" s="1214"/>
      <c r="BO368" s="984"/>
      <c r="BP368" s="954"/>
      <c r="BQ368" s="301"/>
      <c r="BR368" s="80"/>
      <c r="BS368" s="1214"/>
      <c r="BT368" s="984"/>
      <c r="BU368" s="954"/>
      <c r="BV368" s="301"/>
      <c r="BW368" s="80"/>
      <c r="BX368" s="1214"/>
      <c r="BY368" s="984"/>
      <c r="BZ368" s="954"/>
      <c r="CA368" s="1080"/>
      <c r="CB368" s="1022"/>
      <c r="CC368" s="1243"/>
    </row>
    <row r="369" spans="1:81" ht="18" customHeight="1">
      <c r="A369" s="1180"/>
      <c r="B369" s="1296"/>
      <c r="C369" s="1140"/>
      <c r="D369" s="72" t="s">
        <v>112</v>
      </c>
      <c r="E369" s="28">
        <f>ROUND(E367*職員設定!$E$52,0)</f>
        <v>0</v>
      </c>
      <c r="F369" s="1214"/>
      <c r="G369" s="974"/>
      <c r="H369" s="1272"/>
      <c r="I369" s="72" t="s">
        <v>112</v>
      </c>
      <c r="J369" s="28">
        <f>ROUND(J367*職員設定!$E$52,0)</f>
        <v>0</v>
      </c>
      <c r="K369" s="1214"/>
      <c r="L369" s="974"/>
      <c r="M369" s="1103"/>
      <c r="N369" s="624" t="s">
        <v>112</v>
      </c>
      <c r="O369" s="28">
        <f>ROUND(O367*職員設定!$E$52,0)</f>
        <v>0</v>
      </c>
      <c r="P369" s="1214"/>
      <c r="Q369" s="974"/>
      <c r="R369" s="1204"/>
      <c r="S369" s="72" t="s">
        <v>112</v>
      </c>
      <c r="T369" s="28">
        <f>ROUND(T367*職員設定!$E$52,0)</f>
        <v>0</v>
      </c>
      <c r="U369" s="1214"/>
      <c r="V369" s="974"/>
      <c r="W369" s="971"/>
      <c r="X369" s="624" t="s">
        <v>112</v>
      </c>
      <c r="Y369" s="28">
        <f>ROUND(Y367*職員設定!$E$52,0)</f>
        <v>0</v>
      </c>
      <c r="Z369" s="1214"/>
      <c r="AA369" s="974"/>
      <c r="AB369" s="1204"/>
      <c r="AC369" s="72" t="s">
        <v>112</v>
      </c>
      <c r="AD369" s="28">
        <f>ROUND(AD367*職員設定!$E$52,0)</f>
        <v>0</v>
      </c>
      <c r="AE369" s="1214"/>
      <c r="AF369" s="974"/>
      <c r="AG369" s="971"/>
      <c r="AH369" s="624" t="s">
        <v>112</v>
      </c>
      <c r="AI369" s="28">
        <f>ROUND(AI367*職員設定!$E$52,0)</f>
        <v>0</v>
      </c>
      <c r="AJ369" s="1214"/>
      <c r="AK369" s="974"/>
      <c r="AL369" s="1204"/>
      <c r="AM369" s="72" t="s">
        <v>112</v>
      </c>
      <c r="AN369" s="28">
        <f>ROUND(AN367*職員設定!$E$52,0)</f>
        <v>0</v>
      </c>
      <c r="AO369" s="1214"/>
      <c r="AP369" s="974"/>
      <c r="AQ369" s="971"/>
      <c r="AR369" s="624" t="s">
        <v>112</v>
      </c>
      <c r="AS369" s="28">
        <f>ROUND(AS367*職員設定!$E$52,0)</f>
        <v>0</v>
      </c>
      <c r="AT369" s="1214"/>
      <c r="AU369" s="974"/>
      <c r="AV369" s="1204"/>
      <c r="AW369" s="72" t="s">
        <v>112</v>
      </c>
      <c r="AX369" s="28">
        <f>ROUND(AX367*職員設定!$E$52,0)</f>
        <v>0</v>
      </c>
      <c r="AY369" s="1214"/>
      <c r="AZ369" s="974"/>
      <c r="BA369" s="971"/>
      <c r="BB369" s="624" t="s">
        <v>112</v>
      </c>
      <c r="BC369" s="28">
        <f>ROUND(BC367*職員設定!$E$52,0)</f>
        <v>0</v>
      </c>
      <c r="BD369" s="1214"/>
      <c r="BE369" s="974"/>
      <c r="BF369" s="1204"/>
      <c r="BG369" s="72" t="s">
        <v>112</v>
      </c>
      <c r="BH369" s="28">
        <f>ROUND(BH367*職員設定!$E$52,0)</f>
        <v>0</v>
      </c>
      <c r="BI369" s="1214"/>
      <c r="BJ369" s="974"/>
      <c r="BK369" s="971"/>
      <c r="BL369" s="626"/>
      <c r="BM369" s="28"/>
      <c r="BN369" s="1214"/>
      <c r="BO369" s="984"/>
      <c r="BP369" s="954"/>
      <c r="BQ369" s="45"/>
      <c r="BR369" s="28"/>
      <c r="BS369" s="1214"/>
      <c r="BT369" s="984"/>
      <c r="BU369" s="954"/>
      <c r="BV369" s="45"/>
      <c r="BW369" s="28"/>
      <c r="BX369" s="1214"/>
      <c r="BY369" s="984"/>
      <c r="BZ369" s="954"/>
      <c r="CA369" s="1080"/>
      <c r="CB369" s="1022"/>
      <c r="CC369" s="1243"/>
    </row>
    <row r="370" spans="1:81" ht="18" customHeight="1" thickBot="1">
      <c r="A370" s="1180"/>
      <c r="B370" s="1296"/>
      <c r="C370" s="1141"/>
      <c r="D370" s="50" t="s">
        <v>113</v>
      </c>
      <c r="E370" s="18">
        <f>E368-E369</f>
        <v>0</v>
      </c>
      <c r="F370" s="1214"/>
      <c r="G370" s="975"/>
      <c r="H370" s="1273"/>
      <c r="I370" s="50" t="s">
        <v>113</v>
      </c>
      <c r="J370" s="18">
        <f>J368-J369</f>
        <v>0</v>
      </c>
      <c r="K370" s="1214"/>
      <c r="L370" s="975"/>
      <c r="M370" s="1104"/>
      <c r="N370" s="625" t="s">
        <v>113</v>
      </c>
      <c r="O370" s="18">
        <f>O368-O369</f>
        <v>0</v>
      </c>
      <c r="P370" s="1214"/>
      <c r="Q370" s="975"/>
      <c r="R370" s="1205"/>
      <c r="S370" s="50" t="s">
        <v>113</v>
      </c>
      <c r="T370" s="18">
        <f>T368-T369</f>
        <v>0</v>
      </c>
      <c r="U370" s="1214"/>
      <c r="V370" s="975"/>
      <c r="W370" s="972"/>
      <c r="X370" s="625" t="s">
        <v>113</v>
      </c>
      <c r="Y370" s="18">
        <f>Y368-Y369</f>
        <v>0</v>
      </c>
      <c r="Z370" s="1214"/>
      <c r="AA370" s="975"/>
      <c r="AB370" s="1205"/>
      <c r="AC370" s="50" t="s">
        <v>113</v>
      </c>
      <c r="AD370" s="18">
        <f>AD368-AD369</f>
        <v>0</v>
      </c>
      <c r="AE370" s="1214"/>
      <c r="AF370" s="975"/>
      <c r="AG370" s="972"/>
      <c r="AH370" s="625" t="s">
        <v>113</v>
      </c>
      <c r="AI370" s="18">
        <f>AI368-AI369</f>
        <v>0</v>
      </c>
      <c r="AJ370" s="1214"/>
      <c r="AK370" s="975"/>
      <c r="AL370" s="1205"/>
      <c r="AM370" s="50" t="s">
        <v>113</v>
      </c>
      <c r="AN370" s="18">
        <f>AN368-AN369</f>
        <v>0</v>
      </c>
      <c r="AO370" s="1214"/>
      <c r="AP370" s="975"/>
      <c r="AQ370" s="972"/>
      <c r="AR370" s="625" t="s">
        <v>113</v>
      </c>
      <c r="AS370" s="18">
        <f>AS368-AS369</f>
        <v>0</v>
      </c>
      <c r="AT370" s="1214"/>
      <c r="AU370" s="975"/>
      <c r="AV370" s="1205"/>
      <c r="AW370" s="50" t="s">
        <v>113</v>
      </c>
      <c r="AX370" s="18">
        <f>AX368-AX369</f>
        <v>0</v>
      </c>
      <c r="AY370" s="1214"/>
      <c r="AZ370" s="975"/>
      <c r="BA370" s="972"/>
      <c r="BB370" s="625" t="s">
        <v>113</v>
      </c>
      <c r="BC370" s="18">
        <f>BC368-BC369</f>
        <v>0</v>
      </c>
      <c r="BD370" s="1214"/>
      <c r="BE370" s="975"/>
      <c r="BF370" s="1205"/>
      <c r="BG370" s="50" t="s">
        <v>113</v>
      </c>
      <c r="BH370" s="18">
        <f>BH368-BH369</f>
        <v>0</v>
      </c>
      <c r="BI370" s="1214"/>
      <c r="BJ370" s="975"/>
      <c r="BK370" s="972"/>
      <c r="BL370" s="659"/>
      <c r="BM370" s="78"/>
      <c r="BN370" s="1214"/>
      <c r="BO370" s="985"/>
      <c r="BP370" s="955"/>
      <c r="BQ370" s="81"/>
      <c r="BR370" s="78"/>
      <c r="BS370" s="1214"/>
      <c r="BT370" s="985"/>
      <c r="BU370" s="955"/>
      <c r="BV370" s="81"/>
      <c r="BW370" s="78"/>
      <c r="BX370" s="1214"/>
      <c r="BY370" s="985"/>
      <c r="BZ370" s="955"/>
      <c r="CA370" s="1081"/>
      <c r="CB370" s="1023"/>
      <c r="CC370" s="1244"/>
    </row>
    <row r="371" spans="1:81" ht="18" customHeight="1">
      <c r="A371" s="1180"/>
      <c r="B371" s="1296"/>
      <c r="C371" s="1293" t="str">
        <f>"時間当たりの手当("&amp;職員設定!$F$43&amp;"等)"</f>
        <v>時間当たりの手当(資格手当等)</v>
      </c>
      <c r="D371" s="75" t="s">
        <v>110</v>
      </c>
      <c r="E371" s="172">
        <f>E367</f>
        <v>0</v>
      </c>
      <c r="F371" s="1214"/>
      <c r="G371" s="973">
        <f>E374*F367-H371</f>
        <v>0</v>
      </c>
      <c r="H371" s="1275"/>
      <c r="I371" s="75" t="s">
        <v>110</v>
      </c>
      <c r="J371" s="172">
        <f>J367</f>
        <v>0</v>
      </c>
      <c r="K371" s="1214"/>
      <c r="L371" s="973">
        <f>J374*K367-M371</f>
        <v>0</v>
      </c>
      <c r="M371" s="1095"/>
      <c r="N371" s="338" t="s">
        <v>110</v>
      </c>
      <c r="O371" s="172">
        <f>O367</f>
        <v>0</v>
      </c>
      <c r="P371" s="1214"/>
      <c r="Q371" s="973">
        <f>O374*P367</f>
        <v>0</v>
      </c>
      <c r="R371" s="983"/>
      <c r="S371" s="75" t="s">
        <v>110</v>
      </c>
      <c r="T371" s="172">
        <f>T367</f>
        <v>0</v>
      </c>
      <c r="U371" s="1214"/>
      <c r="V371" s="973">
        <f>T374*U367</f>
        <v>0</v>
      </c>
      <c r="W371" s="960"/>
      <c r="X371" s="338" t="s">
        <v>110</v>
      </c>
      <c r="Y371" s="172">
        <f>Y367</f>
        <v>0</v>
      </c>
      <c r="Z371" s="1214"/>
      <c r="AA371" s="973">
        <f>Y374*Z367</f>
        <v>0</v>
      </c>
      <c r="AB371" s="983"/>
      <c r="AC371" s="75" t="s">
        <v>110</v>
      </c>
      <c r="AD371" s="172">
        <f>AD367</f>
        <v>0</v>
      </c>
      <c r="AE371" s="1214"/>
      <c r="AF371" s="973">
        <f>AD374*AE367</f>
        <v>0</v>
      </c>
      <c r="AG371" s="960"/>
      <c r="AH371" s="338" t="s">
        <v>110</v>
      </c>
      <c r="AI371" s="172">
        <f>AI367</f>
        <v>0</v>
      </c>
      <c r="AJ371" s="1214"/>
      <c r="AK371" s="973">
        <f>AI374*AJ367</f>
        <v>0</v>
      </c>
      <c r="AL371" s="983"/>
      <c r="AM371" s="75" t="s">
        <v>110</v>
      </c>
      <c r="AN371" s="172">
        <f>AN367</f>
        <v>0</v>
      </c>
      <c r="AO371" s="1214"/>
      <c r="AP371" s="973">
        <f>AN374*AO367</f>
        <v>0</v>
      </c>
      <c r="AQ371" s="960"/>
      <c r="AR371" s="338" t="s">
        <v>110</v>
      </c>
      <c r="AS371" s="172">
        <f>AS367</f>
        <v>0</v>
      </c>
      <c r="AT371" s="1214"/>
      <c r="AU371" s="973">
        <f>AS374*AT367</f>
        <v>0</v>
      </c>
      <c r="AV371" s="983"/>
      <c r="AW371" s="75" t="s">
        <v>110</v>
      </c>
      <c r="AX371" s="172">
        <f>AX367</f>
        <v>0</v>
      </c>
      <c r="AY371" s="1214"/>
      <c r="AZ371" s="973">
        <f>AX374*AY367</f>
        <v>0</v>
      </c>
      <c r="BA371" s="960"/>
      <c r="BB371" s="338" t="s">
        <v>110</v>
      </c>
      <c r="BC371" s="172">
        <f>BC367</f>
        <v>0</v>
      </c>
      <c r="BD371" s="1214"/>
      <c r="BE371" s="973">
        <f>BC374*BD367</f>
        <v>0</v>
      </c>
      <c r="BF371" s="983"/>
      <c r="BG371" s="75" t="s">
        <v>110</v>
      </c>
      <c r="BH371" s="172">
        <f>BH367</f>
        <v>0</v>
      </c>
      <c r="BI371" s="1214"/>
      <c r="BJ371" s="973">
        <f>BH374*BI367</f>
        <v>0</v>
      </c>
      <c r="BK371" s="960"/>
      <c r="BL371" s="338"/>
      <c r="BM371" s="76"/>
      <c r="BN371" s="1214"/>
      <c r="BO371" s="983"/>
      <c r="BP371" s="960"/>
      <c r="BQ371" s="75"/>
      <c r="BR371" s="76"/>
      <c r="BS371" s="1214"/>
      <c r="BT371" s="983"/>
      <c r="BU371" s="960"/>
      <c r="BV371" s="75"/>
      <c r="BW371" s="76"/>
      <c r="BX371" s="1214"/>
      <c r="BY371" s="983"/>
      <c r="BZ371" s="960"/>
      <c r="CA371" s="1003">
        <f>BJ371+BE371+AZ371+AU371+AP371+AK371+AF371+AA371+V371+Q371+L371+G371</f>
        <v>0</v>
      </c>
      <c r="CB371" s="1019">
        <f>M371+H371</f>
        <v>0</v>
      </c>
      <c r="CC371" s="1245"/>
    </row>
    <row r="372" spans="1:81" ht="18" customHeight="1">
      <c r="A372" s="1180"/>
      <c r="B372" s="1296"/>
      <c r="C372" s="1294"/>
      <c r="D372" s="48" t="s">
        <v>38</v>
      </c>
      <c r="E372" s="33"/>
      <c r="F372" s="1214"/>
      <c r="G372" s="1066"/>
      <c r="H372" s="1272"/>
      <c r="I372" s="48" t="s">
        <v>38</v>
      </c>
      <c r="J372" s="33"/>
      <c r="K372" s="1214"/>
      <c r="L372" s="1066"/>
      <c r="M372" s="1103"/>
      <c r="N372" s="336" t="s">
        <v>38</v>
      </c>
      <c r="O372" s="33"/>
      <c r="P372" s="1214"/>
      <c r="Q372" s="1066"/>
      <c r="R372" s="1206"/>
      <c r="S372" s="48" t="s">
        <v>38</v>
      </c>
      <c r="T372" s="33"/>
      <c r="U372" s="1214"/>
      <c r="V372" s="1066"/>
      <c r="W372" s="954"/>
      <c r="X372" s="336" t="s">
        <v>38</v>
      </c>
      <c r="Y372" s="33"/>
      <c r="Z372" s="1214"/>
      <c r="AA372" s="1066"/>
      <c r="AB372" s="1206"/>
      <c r="AC372" s="48" t="s">
        <v>38</v>
      </c>
      <c r="AD372" s="33"/>
      <c r="AE372" s="1214"/>
      <c r="AF372" s="1066"/>
      <c r="AG372" s="954"/>
      <c r="AH372" s="336" t="s">
        <v>38</v>
      </c>
      <c r="AI372" s="33"/>
      <c r="AJ372" s="1214"/>
      <c r="AK372" s="1066"/>
      <c r="AL372" s="1206"/>
      <c r="AM372" s="48" t="s">
        <v>38</v>
      </c>
      <c r="AN372" s="33"/>
      <c r="AO372" s="1214"/>
      <c r="AP372" s="1066"/>
      <c r="AQ372" s="954"/>
      <c r="AR372" s="336" t="s">
        <v>38</v>
      </c>
      <c r="AS372" s="33"/>
      <c r="AT372" s="1214"/>
      <c r="AU372" s="1066"/>
      <c r="AV372" s="1206"/>
      <c r="AW372" s="48" t="s">
        <v>38</v>
      </c>
      <c r="AX372" s="33"/>
      <c r="AY372" s="1214"/>
      <c r="AZ372" s="1066"/>
      <c r="BA372" s="954"/>
      <c r="BB372" s="336" t="s">
        <v>38</v>
      </c>
      <c r="BC372" s="33"/>
      <c r="BD372" s="1214"/>
      <c r="BE372" s="1066"/>
      <c r="BF372" s="1206"/>
      <c r="BG372" s="48" t="s">
        <v>38</v>
      </c>
      <c r="BH372" s="33"/>
      <c r="BI372" s="1214"/>
      <c r="BJ372" s="1066"/>
      <c r="BK372" s="954"/>
      <c r="BL372" s="339"/>
      <c r="BM372" s="80"/>
      <c r="BN372" s="1214"/>
      <c r="BO372" s="977"/>
      <c r="BP372" s="954"/>
      <c r="BQ372" s="79"/>
      <c r="BR372" s="80"/>
      <c r="BS372" s="1214"/>
      <c r="BT372" s="977"/>
      <c r="BU372" s="954"/>
      <c r="BV372" s="79"/>
      <c r="BW372" s="80"/>
      <c r="BX372" s="1214"/>
      <c r="BY372" s="977"/>
      <c r="BZ372" s="954"/>
      <c r="CA372" s="1080"/>
      <c r="CB372" s="1022"/>
      <c r="CC372" s="1246"/>
    </row>
    <row r="373" spans="1:81" ht="18" customHeight="1">
      <c r="A373" s="1180"/>
      <c r="B373" s="1296"/>
      <c r="C373" s="1294"/>
      <c r="D373" s="72" t="s">
        <v>44</v>
      </c>
      <c r="E373" s="28">
        <f>ROUND(E367*(職員設定!$F$52+職員設定!$G$52+職員設定!$H$52+職員設定!$I$52),0)</f>
        <v>0</v>
      </c>
      <c r="F373" s="1214"/>
      <c r="G373" s="1066"/>
      <c r="H373" s="1272"/>
      <c r="I373" s="72" t="s">
        <v>44</v>
      </c>
      <c r="J373" s="28">
        <f>ROUND(J367*(職員設定!$F$52+職員設定!$G$52+職員設定!$H$52+職員設定!$I$52),0)</f>
        <v>0</v>
      </c>
      <c r="K373" s="1214"/>
      <c r="L373" s="1066"/>
      <c r="M373" s="1103"/>
      <c r="N373" s="624" t="s">
        <v>44</v>
      </c>
      <c r="O373" s="28">
        <f>ROUND(O367*(職員設定!$F$52+職員設定!$G$52+職員設定!$H$52+職員設定!$I$52),0)</f>
        <v>0</v>
      </c>
      <c r="P373" s="1214"/>
      <c r="Q373" s="1066"/>
      <c r="R373" s="1206"/>
      <c r="S373" s="72" t="s">
        <v>44</v>
      </c>
      <c r="T373" s="28">
        <f>ROUND(T367*(職員設定!$F$52+職員設定!$G$52+職員設定!$H$52+職員設定!$I$52),0)</f>
        <v>0</v>
      </c>
      <c r="U373" s="1214"/>
      <c r="V373" s="1066"/>
      <c r="W373" s="954"/>
      <c r="X373" s="624" t="s">
        <v>44</v>
      </c>
      <c r="Y373" s="28">
        <f>ROUND(Y367*(職員設定!$F$52+職員設定!$G$52+職員設定!$H$52+職員設定!$I$52),0)</f>
        <v>0</v>
      </c>
      <c r="Z373" s="1214"/>
      <c r="AA373" s="1066"/>
      <c r="AB373" s="1206"/>
      <c r="AC373" s="72" t="s">
        <v>44</v>
      </c>
      <c r="AD373" s="28">
        <f>ROUND(AD367*(職員設定!$F$52+職員設定!$G$52+職員設定!$H$52+職員設定!$I$52),0)</f>
        <v>0</v>
      </c>
      <c r="AE373" s="1214"/>
      <c r="AF373" s="1066"/>
      <c r="AG373" s="954"/>
      <c r="AH373" s="624" t="s">
        <v>44</v>
      </c>
      <c r="AI373" s="28">
        <f>ROUND(AI367*(職員設定!$F$52+職員設定!$G$52+職員設定!$H$52+職員設定!$I$52),0)</f>
        <v>0</v>
      </c>
      <c r="AJ373" s="1214"/>
      <c r="AK373" s="1066"/>
      <c r="AL373" s="1206"/>
      <c r="AM373" s="72" t="s">
        <v>44</v>
      </c>
      <c r="AN373" s="28">
        <f>ROUND(AN367*(職員設定!$F$52+職員設定!$G$52+職員設定!$H$52+職員設定!$I$52),0)</f>
        <v>0</v>
      </c>
      <c r="AO373" s="1214"/>
      <c r="AP373" s="1066"/>
      <c r="AQ373" s="954"/>
      <c r="AR373" s="624" t="s">
        <v>44</v>
      </c>
      <c r="AS373" s="28">
        <f>ROUND(AS367*(職員設定!$F$52+職員設定!$G$52+職員設定!$H$52+職員設定!$I$52),0)</f>
        <v>0</v>
      </c>
      <c r="AT373" s="1214"/>
      <c r="AU373" s="1066"/>
      <c r="AV373" s="1206"/>
      <c r="AW373" s="72" t="s">
        <v>44</v>
      </c>
      <c r="AX373" s="28">
        <f>ROUND(AX367*(職員設定!$F$52+職員設定!$G$52+職員設定!$H$52+職員設定!$I$52),0)</f>
        <v>0</v>
      </c>
      <c r="AY373" s="1214"/>
      <c r="AZ373" s="1066"/>
      <c r="BA373" s="954"/>
      <c r="BB373" s="624" t="s">
        <v>44</v>
      </c>
      <c r="BC373" s="28">
        <f>ROUND(BC367*(職員設定!$F$52+職員設定!$G$52+職員設定!$H$52+職員設定!$I$52),0)</f>
        <v>0</v>
      </c>
      <c r="BD373" s="1214"/>
      <c r="BE373" s="1066"/>
      <c r="BF373" s="1206"/>
      <c r="BG373" s="72" t="s">
        <v>44</v>
      </c>
      <c r="BH373" s="28">
        <f>ROUND(BH367*(職員設定!$F$52+職員設定!$G$52+職員設定!$H$52+職員設定!$I$52),0)</f>
        <v>0</v>
      </c>
      <c r="BI373" s="1214"/>
      <c r="BJ373" s="1066"/>
      <c r="BK373" s="954"/>
      <c r="BL373" s="624"/>
      <c r="BM373" s="28"/>
      <c r="BN373" s="1214"/>
      <c r="BO373" s="977"/>
      <c r="BP373" s="954"/>
      <c r="BQ373" s="72"/>
      <c r="BR373" s="28"/>
      <c r="BS373" s="1214"/>
      <c r="BT373" s="977"/>
      <c r="BU373" s="954"/>
      <c r="BV373" s="72"/>
      <c r="BW373" s="28"/>
      <c r="BX373" s="1214"/>
      <c r="BY373" s="977"/>
      <c r="BZ373" s="954"/>
      <c r="CA373" s="1080"/>
      <c r="CB373" s="1022"/>
      <c r="CC373" s="1246"/>
    </row>
    <row r="374" spans="1:81" ht="18" customHeight="1" thickBot="1">
      <c r="A374" s="1180"/>
      <c r="B374" s="1296"/>
      <c r="C374" s="1295"/>
      <c r="D374" s="50" t="s">
        <v>88</v>
      </c>
      <c r="E374" s="18">
        <f>E372-E373</f>
        <v>0</v>
      </c>
      <c r="F374" s="1214"/>
      <c r="G374" s="1067"/>
      <c r="H374" s="1273"/>
      <c r="I374" s="50" t="s">
        <v>88</v>
      </c>
      <c r="J374" s="18">
        <f>J372-J373</f>
        <v>0</v>
      </c>
      <c r="K374" s="1214"/>
      <c r="L374" s="1067"/>
      <c r="M374" s="1104"/>
      <c r="N374" s="625" t="s">
        <v>88</v>
      </c>
      <c r="O374" s="18">
        <f>O372-O373</f>
        <v>0</v>
      </c>
      <c r="P374" s="1214"/>
      <c r="Q374" s="1067"/>
      <c r="R374" s="1207"/>
      <c r="S374" s="50" t="s">
        <v>88</v>
      </c>
      <c r="T374" s="18">
        <f>T372-T373</f>
        <v>0</v>
      </c>
      <c r="U374" s="1214"/>
      <c r="V374" s="1067"/>
      <c r="W374" s="955"/>
      <c r="X374" s="625" t="s">
        <v>88</v>
      </c>
      <c r="Y374" s="18">
        <f>Y372-Y373</f>
        <v>0</v>
      </c>
      <c r="Z374" s="1214"/>
      <c r="AA374" s="1067"/>
      <c r="AB374" s="1207"/>
      <c r="AC374" s="50" t="s">
        <v>88</v>
      </c>
      <c r="AD374" s="18">
        <f>AD372-AD373</f>
        <v>0</v>
      </c>
      <c r="AE374" s="1214"/>
      <c r="AF374" s="1067"/>
      <c r="AG374" s="955"/>
      <c r="AH374" s="625" t="s">
        <v>88</v>
      </c>
      <c r="AI374" s="18">
        <f>AI372-AI373</f>
        <v>0</v>
      </c>
      <c r="AJ374" s="1214"/>
      <c r="AK374" s="1067"/>
      <c r="AL374" s="1207"/>
      <c r="AM374" s="50" t="s">
        <v>88</v>
      </c>
      <c r="AN374" s="18">
        <f>AN372-AN373</f>
        <v>0</v>
      </c>
      <c r="AO374" s="1214"/>
      <c r="AP374" s="1067"/>
      <c r="AQ374" s="955"/>
      <c r="AR374" s="625" t="s">
        <v>88</v>
      </c>
      <c r="AS374" s="18">
        <f>AS372-AS373</f>
        <v>0</v>
      </c>
      <c r="AT374" s="1214"/>
      <c r="AU374" s="1067"/>
      <c r="AV374" s="1207"/>
      <c r="AW374" s="50" t="s">
        <v>88</v>
      </c>
      <c r="AX374" s="18">
        <f>AX372-AX373</f>
        <v>0</v>
      </c>
      <c r="AY374" s="1214"/>
      <c r="AZ374" s="1067"/>
      <c r="BA374" s="955"/>
      <c r="BB374" s="625" t="s">
        <v>88</v>
      </c>
      <c r="BC374" s="18">
        <f>BC372-BC373</f>
        <v>0</v>
      </c>
      <c r="BD374" s="1214"/>
      <c r="BE374" s="1067"/>
      <c r="BF374" s="1207"/>
      <c r="BG374" s="50" t="s">
        <v>88</v>
      </c>
      <c r="BH374" s="18">
        <f>BH372-BH373</f>
        <v>0</v>
      </c>
      <c r="BI374" s="1214"/>
      <c r="BJ374" s="1067"/>
      <c r="BK374" s="955"/>
      <c r="BL374" s="659"/>
      <c r="BM374" s="78"/>
      <c r="BN374" s="1214"/>
      <c r="BO374" s="978"/>
      <c r="BP374" s="955"/>
      <c r="BQ374" s="81"/>
      <c r="BR374" s="78"/>
      <c r="BS374" s="1214"/>
      <c r="BT374" s="978"/>
      <c r="BU374" s="955"/>
      <c r="BV374" s="81"/>
      <c r="BW374" s="78"/>
      <c r="BX374" s="1214"/>
      <c r="BY374" s="978"/>
      <c r="BZ374" s="955"/>
      <c r="CA374" s="1081"/>
      <c r="CB374" s="1023"/>
      <c r="CC374" s="1247"/>
    </row>
    <row r="375" spans="1:81" ht="18" customHeight="1">
      <c r="A375" s="1180"/>
      <c r="B375" s="1296"/>
      <c r="C375" s="1293" t="str">
        <f>"定額手当("&amp;職員設定!$J$43&amp;"等)"</f>
        <v>定額手当(等)</v>
      </c>
      <c r="D375" s="48" t="s">
        <v>38</v>
      </c>
      <c r="E375" s="33"/>
      <c r="F375" s="1214"/>
      <c r="G375" s="1215">
        <f>E377*F367-H375</f>
        <v>0</v>
      </c>
      <c r="H375" s="1274"/>
      <c r="I375" s="48" t="s">
        <v>38</v>
      </c>
      <c r="J375" s="33"/>
      <c r="K375" s="1214"/>
      <c r="L375" s="1215">
        <f>J377*K367-M375</f>
        <v>0</v>
      </c>
      <c r="M375" s="1307"/>
      <c r="N375" s="336" t="s">
        <v>38</v>
      </c>
      <c r="O375" s="33"/>
      <c r="P375" s="1214"/>
      <c r="Q375" s="1215">
        <f>O377*P367-R375</f>
        <v>0</v>
      </c>
      <c r="R375" s="1208">
        <f>ROUND(IF(O367="",0,$M$375),0)</f>
        <v>0</v>
      </c>
      <c r="S375" s="48" t="s">
        <v>38</v>
      </c>
      <c r="T375" s="33"/>
      <c r="U375" s="1214"/>
      <c r="V375" s="1215">
        <f>T377*U367-W375</f>
        <v>0</v>
      </c>
      <c r="W375" s="1201">
        <f>ROUND(IF(T367="",0,$M$375),0)</f>
        <v>0</v>
      </c>
      <c r="X375" s="336" t="s">
        <v>38</v>
      </c>
      <c r="Y375" s="33"/>
      <c r="Z375" s="1214"/>
      <c r="AA375" s="1215">
        <f>Y377*Z367-AB375</f>
        <v>0</v>
      </c>
      <c r="AB375" s="1208">
        <f>ROUND(IF(Y367="",0,$M$375),0)</f>
        <v>0</v>
      </c>
      <c r="AC375" s="48" t="s">
        <v>38</v>
      </c>
      <c r="AD375" s="33"/>
      <c r="AE375" s="1214"/>
      <c r="AF375" s="1215">
        <f>AD377*AE367-AG375</f>
        <v>0</v>
      </c>
      <c r="AG375" s="1201">
        <f>ROUND(IF(AD367="",0,$M$375),0)</f>
        <v>0</v>
      </c>
      <c r="AH375" s="336" t="s">
        <v>38</v>
      </c>
      <c r="AI375" s="33"/>
      <c r="AJ375" s="1214"/>
      <c r="AK375" s="1215">
        <f>AI377*AJ367-AL375</f>
        <v>0</v>
      </c>
      <c r="AL375" s="1208">
        <f>ROUND(IF(AI367="",0,$M$375),0)</f>
        <v>0</v>
      </c>
      <c r="AM375" s="48" t="s">
        <v>38</v>
      </c>
      <c r="AN375" s="33"/>
      <c r="AO375" s="1214"/>
      <c r="AP375" s="1215">
        <f>AN377*AO367-AQ375</f>
        <v>0</v>
      </c>
      <c r="AQ375" s="1201">
        <f>ROUND(IF(AN367="",0,$M$375),0)</f>
        <v>0</v>
      </c>
      <c r="AR375" s="336" t="s">
        <v>38</v>
      </c>
      <c r="AS375" s="33"/>
      <c r="AT375" s="1214"/>
      <c r="AU375" s="1215">
        <f>AS377*AT367-AV375</f>
        <v>0</v>
      </c>
      <c r="AV375" s="1208">
        <f>ROUND(IF(AS367="",0,$M$375),0)</f>
        <v>0</v>
      </c>
      <c r="AW375" s="48" t="s">
        <v>38</v>
      </c>
      <c r="AX375" s="33"/>
      <c r="AY375" s="1214"/>
      <c r="AZ375" s="1215">
        <f>AX377*AY367-BA375</f>
        <v>0</v>
      </c>
      <c r="BA375" s="1201">
        <f>ROUND(IF(AX367="",0,$M$375),0)</f>
        <v>0</v>
      </c>
      <c r="BB375" s="336" t="s">
        <v>38</v>
      </c>
      <c r="BC375" s="33"/>
      <c r="BD375" s="1214"/>
      <c r="BE375" s="1215">
        <f>BC377*BD367-BF375</f>
        <v>0</v>
      </c>
      <c r="BF375" s="1208">
        <f>ROUND(IF(BC367="",0,$M$375),0)</f>
        <v>0</v>
      </c>
      <c r="BG375" s="48" t="s">
        <v>38</v>
      </c>
      <c r="BH375" s="33"/>
      <c r="BI375" s="1214"/>
      <c r="BJ375" s="1215">
        <f>BH377*BI367-BK375</f>
        <v>0</v>
      </c>
      <c r="BK375" s="1201">
        <f>ROUND(IF(BH367="",0,$M$375),0)</f>
        <v>0</v>
      </c>
      <c r="BL375" s="660"/>
      <c r="BM375" s="181"/>
      <c r="BN375" s="1214"/>
      <c r="BO375" s="1254"/>
      <c r="BP375" s="1258"/>
      <c r="BQ375" s="180"/>
      <c r="BR375" s="181"/>
      <c r="BS375" s="1214"/>
      <c r="BT375" s="1254"/>
      <c r="BU375" s="1258"/>
      <c r="BV375" s="180"/>
      <c r="BW375" s="181"/>
      <c r="BX375" s="1214"/>
      <c r="BY375" s="1254"/>
      <c r="BZ375" s="1258"/>
      <c r="CA375" s="1279">
        <f>BJ375+BK375+BE375+BF375+AZ375+BA375+AU375+AV375+AP375+AQ375+AL375+AK375+AG375+AF375+AB375+AA375+W375+V375+R375+Q375+L375+G375</f>
        <v>0</v>
      </c>
      <c r="CB375" s="1233">
        <f>H375+M375</f>
        <v>0</v>
      </c>
      <c r="CC375" s="1248">
        <f>BK375+BF375+BA375+AV375+AQ375+AL375+AG375+AB375+W375+R375</f>
        <v>0</v>
      </c>
    </row>
    <row r="376" spans="1:81" ht="18" customHeight="1">
      <c r="A376" s="1180"/>
      <c r="B376" s="1296"/>
      <c r="C376" s="1294"/>
      <c r="D376" s="45" t="s">
        <v>71</v>
      </c>
      <c r="E376" s="150" t="str">
        <f>IF(E367&lt;&gt;"",職員設定!$J$52+職員設定!$K$52,"0")</f>
        <v>0</v>
      </c>
      <c r="F376" s="1214"/>
      <c r="G376" s="1216"/>
      <c r="H376" s="1272"/>
      <c r="I376" s="45" t="s">
        <v>71</v>
      </c>
      <c r="J376" s="150" t="str">
        <f>IF(J367&lt;&gt;"",職員設定!$J$52+職員設定!$K$52,"0")</f>
        <v>0</v>
      </c>
      <c r="K376" s="1214"/>
      <c r="L376" s="1216"/>
      <c r="M376" s="1103"/>
      <c r="N376" s="626" t="s">
        <v>71</v>
      </c>
      <c r="O376" s="150" t="str">
        <f>IF(O367&lt;&gt;"",職員設定!$J$52+職員設定!$K$52,"0")</f>
        <v>0</v>
      </c>
      <c r="P376" s="1214"/>
      <c r="Q376" s="1216"/>
      <c r="R376" s="1204"/>
      <c r="S376" s="45" t="s">
        <v>71</v>
      </c>
      <c r="T376" s="150" t="str">
        <f>IF(T367&lt;&gt;"",職員設定!$J$52+職員設定!$K$52,"0")</f>
        <v>0</v>
      </c>
      <c r="U376" s="1214"/>
      <c r="V376" s="1216"/>
      <c r="W376" s="971"/>
      <c r="X376" s="626" t="s">
        <v>71</v>
      </c>
      <c r="Y376" s="150" t="str">
        <f>IF(Y367&lt;&gt;"",職員設定!$J$52+職員設定!$K$52,"0")</f>
        <v>0</v>
      </c>
      <c r="Z376" s="1214"/>
      <c r="AA376" s="1216"/>
      <c r="AB376" s="1204"/>
      <c r="AC376" s="45" t="s">
        <v>71</v>
      </c>
      <c r="AD376" s="150" t="str">
        <f>IF(AD367&lt;&gt;"",職員設定!$J$52+職員設定!$K$52,"0")</f>
        <v>0</v>
      </c>
      <c r="AE376" s="1214"/>
      <c r="AF376" s="1216"/>
      <c r="AG376" s="971"/>
      <c r="AH376" s="626" t="s">
        <v>71</v>
      </c>
      <c r="AI376" s="150" t="str">
        <f>IF(AI367&lt;&gt;"",職員設定!$J$52+職員設定!$K$52,"0")</f>
        <v>0</v>
      </c>
      <c r="AJ376" s="1214"/>
      <c r="AK376" s="1216"/>
      <c r="AL376" s="1204"/>
      <c r="AM376" s="45" t="s">
        <v>71</v>
      </c>
      <c r="AN376" s="150" t="str">
        <f>IF(AN367&lt;&gt;"",職員設定!$J$52+職員設定!$K$52,"0")</f>
        <v>0</v>
      </c>
      <c r="AO376" s="1214"/>
      <c r="AP376" s="1216"/>
      <c r="AQ376" s="971"/>
      <c r="AR376" s="626" t="s">
        <v>71</v>
      </c>
      <c r="AS376" s="150" t="str">
        <f>IF(AS367&lt;&gt;"",職員設定!$J$52+職員設定!$K$52,"0")</f>
        <v>0</v>
      </c>
      <c r="AT376" s="1214"/>
      <c r="AU376" s="1216"/>
      <c r="AV376" s="1204"/>
      <c r="AW376" s="45" t="s">
        <v>71</v>
      </c>
      <c r="AX376" s="150" t="str">
        <f>IF(AX367&lt;&gt;"",職員設定!$J$52+職員設定!$K$52,"0")</f>
        <v>0</v>
      </c>
      <c r="AY376" s="1214"/>
      <c r="AZ376" s="1216"/>
      <c r="BA376" s="971"/>
      <c r="BB376" s="626" t="s">
        <v>71</v>
      </c>
      <c r="BC376" s="150" t="str">
        <f>IF(BC367&lt;&gt;"",職員設定!$J$52+職員設定!$K$52,"0")</f>
        <v>0</v>
      </c>
      <c r="BD376" s="1214"/>
      <c r="BE376" s="1216"/>
      <c r="BF376" s="1204"/>
      <c r="BG376" s="45" t="s">
        <v>71</v>
      </c>
      <c r="BH376" s="150" t="str">
        <f>IF(BH367&lt;&gt;"",職員設定!$J$52+職員設定!$K$52,"0")</f>
        <v>0</v>
      </c>
      <c r="BI376" s="1214"/>
      <c r="BJ376" s="1216"/>
      <c r="BK376" s="971"/>
      <c r="BL376" s="624"/>
      <c r="BM376" s="28"/>
      <c r="BN376" s="1214"/>
      <c r="BO376" s="1206"/>
      <c r="BP376" s="954"/>
      <c r="BQ376" s="72"/>
      <c r="BR376" s="28"/>
      <c r="BS376" s="1214"/>
      <c r="BT376" s="1206"/>
      <c r="BU376" s="954"/>
      <c r="BV376" s="72"/>
      <c r="BW376" s="28"/>
      <c r="BX376" s="1214"/>
      <c r="BY376" s="1206"/>
      <c r="BZ376" s="954"/>
      <c r="CA376" s="1280"/>
      <c r="CB376" s="1022"/>
      <c r="CC376" s="1243"/>
    </row>
    <row r="377" spans="1:81" ht="18" customHeight="1" thickBot="1">
      <c r="A377" s="1180"/>
      <c r="B377" s="1297"/>
      <c r="C377" s="1303"/>
      <c r="D377" s="46" t="s">
        <v>51</v>
      </c>
      <c r="E377" s="18">
        <f>E375-E376</f>
        <v>0</v>
      </c>
      <c r="F377" s="1214"/>
      <c r="G377" s="1217"/>
      <c r="H377" s="1273"/>
      <c r="I377" s="46" t="s">
        <v>51</v>
      </c>
      <c r="J377" s="18">
        <f>J375-J376</f>
        <v>0</v>
      </c>
      <c r="K377" s="1214"/>
      <c r="L377" s="1217"/>
      <c r="M377" s="1104"/>
      <c r="N377" s="627" t="s">
        <v>51</v>
      </c>
      <c r="O377" s="18">
        <f>O375-O376</f>
        <v>0</v>
      </c>
      <c r="P377" s="1214"/>
      <c r="Q377" s="1217"/>
      <c r="R377" s="1205"/>
      <c r="S377" s="46" t="s">
        <v>51</v>
      </c>
      <c r="T377" s="18">
        <f>T375-T376</f>
        <v>0</v>
      </c>
      <c r="U377" s="1214"/>
      <c r="V377" s="1217"/>
      <c r="W377" s="972"/>
      <c r="X377" s="627" t="s">
        <v>51</v>
      </c>
      <c r="Y377" s="18">
        <f>Y375-Y376</f>
        <v>0</v>
      </c>
      <c r="Z377" s="1214"/>
      <c r="AA377" s="1217"/>
      <c r="AB377" s="1205"/>
      <c r="AC377" s="46" t="s">
        <v>51</v>
      </c>
      <c r="AD377" s="18">
        <f>AD375-AD376</f>
        <v>0</v>
      </c>
      <c r="AE377" s="1214"/>
      <c r="AF377" s="1217"/>
      <c r="AG377" s="972"/>
      <c r="AH377" s="627" t="s">
        <v>51</v>
      </c>
      <c r="AI377" s="18">
        <f>AI375-AI376</f>
        <v>0</v>
      </c>
      <c r="AJ377" s="1214"/>
      <c r="AK377" s="1217"/>
      <c r="AL377" s="1205"/>
      <c r="AM377" s="46" t="s">
        <v>51</v>
      </c>
      <c r="AN377" s="18">
        <f>AN375-AN376</f>
        <v>0</v>
      </c>
      <c r="AO377" s="1214"/>
      <c r="AP377" s="1217"/>
      <c r="AQ377" s="972"/>
      <c r="AR377" s="627" t="s">
        <v>51</v>
      </c>
      <c r="AS377" s="18">
        <f>AS375-AS376</f>
        <v>0</v>
      </c>
      <c r="AT377" s="1214"/>
      <c r="AU377" s="1217"/>
      <c r="AV377" s="1205"/>
      <c r="AW377" s="46" t="s">
        <v>51</v>
      </c>
      <c r="AX377" s="18">
        <f>AX375-AX376</f>
        <v>0</v>
      </c>
      <c r="AY377" s="1214"/>
      <c r="AZ377" s="1217"/>
      <c r="BA377" s="972"/>
      <c r="BB377" s="627" t="s">
        <v>51</v>
      </c>
      <c r="BC377" s="18">
        <f>BC375-BC376</f>
        <v>0</v>
      </c>
      <c r="BD377" s="1214"/>
      <c r="BE377" s="1217"/>
      <c r="BF377" s="1205"/>
      <c r="BG377" s="46" t="s">
        <v>51</v>
      </c>
      <c r="BH377" s="18">
        <f>BH375-BH376</f>
        <v>0</v>
      </c>
      <c r="BI377" s="1214"/>
      <c r="BJ377" s="1217"/>
      <c r="BK377" s="972"/>
      <c r="BL377" s="659"/>
      <c r="BM377" s="78"/>
      <c r="BN377" s="1214"/>
      <c r="BO377" s="1207"/>
      <c r="BP377" s="955"/>
      <c r="BQ377" s="81"/>
      <c r="BR377" s="78"/>
      <c r="BS377" s="1214"/>
      <c r="BT377" s="1207"/>
      <c r="BU377" s="955"/>
      <c r="BV377" s="81"/>
      <c r="BW377" s="78"/>
      <c r="BX377" s="1214"/>
      <c r="BY377" s="1207"/>
      <c r="BZ377" s="955"/>
      <c r="CA377" s="1281"/>
      <c r="CB377" s="1023"/>
      <c r="CC377" s="1244"/>
    </row>
    <row r="378" spans="1:81" ht="18" customHeight="1">
      <c r="A378" s="1180"/>
      <c r="B378" s="1142" t="s">
        <v>108</v>
      </c>
      <c r="C378" s="1287" t="s">
        <v>226</v>
      </c>
      <c r="D378" s="48" t="s">
        <v>38</v>
      </c>
      <c r="E378" s="33"/>
      <c r="F378" s="1214"/>
      <c r="G378" s="1215">
        <f>E380*F367-H378</f>
        <v>0</v>
      </c>
      <c r="H378" s="1274"/>
      <c r="I378" s="48" t="s">
        <v>38</v>
      </c>
      <c r="J378" s="33"/>
      <c r="K378" s="1214"/>
      <c r="L378" s="1215">
        <f>J380*K367-M378</f>
        <v>0</v>
      </c>
      <c r="M378" s="1307"/>
      <c r="N378" s="336" t="s">
        <v>38</v>
      </c>
      <c r="O378" s="33"/>
      <c r="P378" s="1214"/>
      <c r="Q378" s="1066">
        <f>O380*P367-R378</f>
        <v>0</v>
      </c>
      <c r="R378" s="1209"/>
      <c r="S378" s="48" t="s">
        <v>38</v>
      </c>
      <c r="T378" s="33"/>
      <c r="U378" s="1214"/>
      <c r="V378" s="1066">
        <f>T380*U367-W378</f>
        <v>0</v>
      </c>
      <c r="W378" s="1202"/>
      <c r="X378" s="336" t="s">
        <v>38</v>
      </c>
      <c r="Y378" s="33"/>
      <c r="Z378" s="1214"/>
      <c r="AA378" s="1066">
        <f>Y380*Z367-AB378</f>
        <v>0</v>
      </c>
      <c r="AB378" s="1209"/>
      <c r="AC378" s="48" t="s">
        <v>38</v>
      </c>
      <c r="AD378" s="33"/>
      <c r="AE378" s="1214"/>
      <c r="AF378" s="1066">
        <f>AD380*AE367-AG378</f>
        <v>0</v>
      </c>
      <c r="AG378" s="1202"/>
      <c r="AH378" s="336" t="s">
        <v>38</v>
      </c>
      <c r="AI378" s="33"/>
      <c r="AJ378" s="1214"/>
      <c r="AK378" s="1066">
        <f>AI380*AJ367-AL378</f>
        <v>0</v>
      </c>
      <c r="AL378" s="1209"/>
      <c r="AM378" s="48" t="s">
        <v>38</v>
      </c>
      <c r="AN378" s="33"/>
      <c r="AO378" s="1214"/>
      <c r="AP378" s="1066">
        <f>AN380*AO367-AQ378</f>
        <v>0</v>
      </c>
      <c r="AQ378" s="1202"/>
      <c r="AR378" s="336" t="s">
        <v>38</v>
      </c>
      <c r="AS378" s="33"/>
      <c r="AT378" s="1214"/>
      <c r="AU378" s="1066">
        <f>AS380*AT367-AV378</f>
        <v>0</v>
      </c>
      <c r="AV378" s="1209"/>
      <c r="AW378" s="48" t="s">
        <v>38</v>
      </c>
      <c r="AX378" s="33"/>
      <c r="AY378" s="1214"/>
      <c r="AZ378" s="1066">
        <f>AX380*AY367-BA378</f>
        <v>0</v>
      </c>
      <c r="BA378" s="1202"/>
      <c r="BB378" s="336" t="s">
        <v>38</v>
      </c>
      <c r="BC378" s="33"/>
      <c r="BD378" s="1214"/>
      <c r="BE378" s="1066">
        <f>BC380*BD367-BF378</f>
        <v>0</v>
      </c>
      <c r="BF378" s="1209"/>
      <c r="BG378" s="48" t="s">
        <v>38</v>
      </c>
      <c r="BH378" s="33"/>
      <c r="BI378" s="1214"/>
      <c r="BJ378" s="1066">
        <f>BH380*BI367-BK378</f>
        <v>0</v>
      </c>
      <c r="BK378" s="1202"/>
      <c r="BL378" s="658"/>
      <c r="BM378" s="80"/>
      <c r="BN378" s="1214"/>
      <c r="BO378" s="1254"/>
      <c r="BP378" s="1258"/>
      <c r="BQ378" s="301"/>
      <c r="BR378" s="80"/>
      <c r="BS378" s="1214"/>
      <c r="BT378" s="1254"/>
      <c r="BU378" s="1258"/>
      <c r="BV378" s="301"/>
      <c r="BW378" s="80"/>
      <c r="BX378" s="1214"/>
      <c r="BY378" s="1254"/>
      <c r="BZ378" s="1258"/>
      <c r="CA378" s="1279">
        <f>BJ378+BK378+BE378+BF378+AZ378+BA378+AU378+AV378+AP378+AQ378+AL378+AK378+AG378+AF378+AB378+AA378+W378+V378+R378+Q378+L378+G378</f>
        <v>0</v>
      </c>
      <c r="CB378" s="1234">
        <f>H378+M378</f>
        <v>0</v>
      </c>
      <c r="CC378" s="1237">
        <f>BK378+BF378+BA378+AV378+AQ378+AL378+AG378+AB378+W378+R378</f>
        <v>0</v>
      </c>
    </row>
    <row r="379" spans="1:81" ht="18" customHeight="1">
      <c r="A379" s="1180"/>
      <c r="B379" s="1285"/>
      <c r="C379" s="1288"/>
      <c r="D379" s="154" t="s">
        <v>71</v>
      </c>
      <c r="E379" s="179"/>
      <c r="F379" s="1214"/>
      <c r="G379" s="1066"/>
      <c r="H379" s="1272"/>
      <c r="I379" s="154" t="s">
        <v>71</v>
      </c>
      <c r="J379" s="179"/>
      <c r="K379" s="1214"/>
      <c r="L379" s="1066"/>
      <c r="M379" s="1103"/>
      <c r="N379" s="628" t="s">
        <v>71</v>
      </c>
      <c r="O379" s="179"/>
      <c r="P379" s="1214"/>
      <c r="Q379" s="1066"/>
      <c r="R379" s="1210"/>
      <c r="S379" s="154" t="s">
        <v>71</v>
      </c>
      <c r="T379" s="179"/>
      <c r="U379" s="1214"/>
      <c r="V379" s="1066"/>
      <c r="W379" s="958"/>
      <c r="X379" s="628" t="s">
        <v>71</v>
      </c>
      <c r="Y379" s="179"/>
      <c r="Z379" s="1214"/>
      <c r="AA379" s="1066"/>
      <c r="AB379" s="1210"/>
      <c r="AC379" s="154" t="s">
        <v>71</v>
      </c>
      <c r="AD379" s="179"/>
      <c r="AE379" s="1214"/>
      <c r="AF379" s="1066"/>
      <c r="AG379" s="958"/>
      <c r="AH379" s="628" t="s">
        <v>71</v>
      </c>
      <c r="AI379" s="179"/>
      <c r="AJ379" s="1214"/>
      <c r="AK379" s="1066"/>
      <c r="AL379" s="1210"/>
      <c r="AM379" s="154" t="s">
        <v>71</v>
      </c>
      <c r="AN379" s="179"/>
      <c r="AO379" s="1214"/>
      <c r="AP379" s="1066"/>
      <c r="AQ379" s="958"/>
      <c r="AR379" s="628" t="s">
        <v>71</v>
      </c>
      <c r="AS379" s="179"/>
      <c r="AT379" s="1214"/>
      <c r="AU379" s="1066"/>
      <c r="AV379" s="1210"/>
      <c r="AW379" s="154" t="s">
        <v>71</v>
      </c>
      <c r="AX379" s="179"/>
      <c r="AY379" s="1214"/>
      <c r="AZ379" s="1066"/>
      <c r="BA379" s="958"/>
      <c r="BB379" s="628" t="s">
        <v>71</v>
      </c>
      <c r="BC379" s="179"/>
      <c r="BD379" s="1214"/>
      <c r="BE379" s="1066"/>
      <c r="BF379" s="1210"/>
      <c r="BG379" s="154" t="s">
        <v>71</v>
      </c>
      <c r="BH379" s="179"/>
      <c r="BI379" s="1214"/>
      <c r="BJ379" s="1066"/>
      <c r="BK379" s="958"/>
      <c r="BL379" s="626"/>
      <c r="BM379" s="28"/>
      <c r="BN379" s="1214"/>
      <c r="BO379" s="977"/>
      <c r="BP379" s="954"/>
      <c r="BQ379" s="45"/>
      <c r="BR379" s="28"/>
      <c r="BS379" s="1214"/>
      <c r="BT379" s="977"/>
      <c r="BU379" s="954"/>
      <c r="BV379" s="45"/>
      <c r="BW379" s="28"/>
      <c r="BX379" s="1214"/>
      <c r="BY379" s="977"/>
      <c r="BZ379" s="954"/>
      <c r="CA379" s="1280"/>
      <c r="CB379" s="1235"/>
      <c r="CC379" s="1249"/>
    </row>
    <row r="380" spans="1:81" ht="18" customHeight="1" thickBot="1">
      <c r="A380" s="1180"/>
      <c r="B380" s="1285"/>
      <c r="C380" s="1289"/>
      <c r="D380" s="46" t="s">
        <v>51</v>
      </c>
      <c r="E380" s="18">
        <f>E378-E379</f>
        <v>0</v>
      </c>
      <c r="F380" s="1214"/>
      <c r="G380" s="1067"/>
      <c r="H380" s="1273"/>
      <c r="I380" s="46" t="s">
        <v>51</v>
      </c>
      <c r="J380" s="18">
        <f>J378-J379</f>
        <v>0</v>
      </c>
      <c r="K380" s="1214"/>
      <c r="L380" s="1067"/>
      <c r="M380" s="1104"/>
      <c r="N380" s="627" t="s">
        <v>51</v>
      </c>
      <c r="O380" s="18">
        <f>O378-O379</f>
        <v>0</v>
      </c>
      <c r="P380" s="1214"/>
      <c r="Q380" s="1067"/>
      <c r="R380" s="1211"/>
      <c r="S380" s="46" t="s">
        <v>51</v>
      </c>
      <c r="T380" s="18">
        <f>T378-T379</f>
        <v>0</v>
      </c>
      <c r="U380" s="1214"/>
      <c r="V380" s="1067"/>
      <c r="W380" s="959"/>
      <c r="X380" s="627" t="s">
        <v>51</v>
      </c>
      <c r="Y380" s="18">
        <f>Y378-Y379</f>
        <v>0</v>
      </c>
      <c r="Z380" s="1214"/>
      <c r="AA380" s="1067"/>
      <c r="AB380" s="1211"/>
      <c r="AC380" s="46" t="s">
        <v>51</v>
      </c>
      <c r="AD380" s="18">
        <f>AD378-AD379</f>
        <v>0</v>
      </c>
      <c r="AE380" s="1214"/>
      <c r="AF380" s="1067"/>
      <c r="AG380" s="959"/>
      <c r="AH380" s="627" t="s">
        <v>51</v>
      </c>
      <c r="AI380" s="18">
        <f>AI378-AI379</f>
        <v>0</v>
      </c>
      <c r="AJ380" s="1214"/>
      <c r="AK380" s="1067"/>
      <c r="AL380" s="1211"/>
      <c r="AM380" s="46" t="s">
        <v>51</v>
      </c>
      <c r="AN380" s="18">
        <f>AN378-AN379</f>
        <v>0</v>
      </c>
      <c r="AO380" s="1214"/>
      <c r="AP380" s="1067"/>
      <c r="AQ380" s="959"/>
      <c r="AR380" s="627" t="s">
        <v>51</v>
      </c>
      <c r="AS380" s="18">
        <f>AS378-AS379</f>
        <v>0</v>
      </c>
      <c r="AT380" s="1214"/>
      <c r="AU380" s="1067"/>
      <c r="AV380" s="1211"/>
      <c r="AW380" s="46" t="s">
        <v>51</v>
      </c>
      <c r="AX380" s="18">
        <f>AX378-AX379</f>
        <v>0</v>
      </c>
      <c r="AY380" s="1214"/>
      <c r="AZ380" s="1067"/>
      <c r="BA380" s="959"/>
      <c r="BB380" s="627" t="s">
        <v>51</v>
      </c>
      <c r="BC380" s="18">
        <f>BC378-BC379</f>
        <v>0</v>
      </c>
      <c r="BD380" s="1214"/>
      <c r="BE380" s="1067"/>
      <c r="BF380" s="1211"/>
      <c r="BG380" s="46" t="s">
        <v>51</v>
      </c>
      <c r="BH380" s="18">
        <f>BH378-BH379</f>
        <v>0</v>
      </c>
      <c r="BI380" s="1214"/>
      <c r="BJ380" s="1067"/>
      <c r="BK380" s="959"/>
      <c r="BL380" s="659"/>
      <c r="BM380" s="78"/>
      <c r="BN380" s="1214"/>
      <c r="BO380" s="978"/>
      <c r="BP380" s="955"/>
      <c r="BQ380" s="81"/>
      <c r="BR380" s="78"/>
      <c r="BS380" s="1214"/>
      <c r="BT380" s="978"/>
      <c r="BU380" s="955"/>
      <c r="BV380" s="81"/>
      <c r="BW380" s="78"/>
      <c r="BX380" s="1214"/>
      <c r="BY380" s="978"/>
      <c r="BZ380" s="955"/>
      <c r="CA380" s="1281"/>
      <c r="CB380" s="1236"/>
      <c r="CC380" s="1250"/>
    </row>
    <row r="381" spans="1:81" ht="18" customHeight="1">
      <c r="A381" s="1180"/>
      <c r="B381" s="1285"/>
      <c r="C381" s="1177" t="s">
        <v>41</v>
      </c>
      <c r="D381" s="44" t="s">
        <v>119</v>
      </c>
      <c r="E381" s="35"/>
      <c r="F381" s="1214"/>
      <c r="G381" s="973">
        <f>E384*F367-H381</f>
        <v>0</v>
      </c>
      <c r="H381" s="1275"/>
      <c r="I381" s="44" t="s">
        <v>119</v>
      </c>
      <c r="J381" s="35"/>
      <c r="K381" s="1214"/>
      <c r="L381" s="973">
        <f>J384*K367-M381</f>
        <v>0</v>
      </c>
      <c r="M381" s="1095"/>
      <c r="N381" s="335" t="s">
        <v>119</v>
      </c>
      <c r="O381" s="35"/>
      <c r="P381" s="1214"/>
      <c r="Q381" s="973">
        <f>O384*P367-R381</f>
        <v>0</v>
      </c>
      <c r="R381" s="1212">
        <f>ROUND(O381*P367*職員設定!$AC$52,0)</f>
        <v>0</v>
      </c>
      <c r="S381" s="44" t="s">
        <v>119</v>
      </c>
      <c r="T381" s="35"/>
      <c r="U381" s="1214"/>
      <c r="V381" s="973">
        <f>T384*U367-W381</f>
        <v>0</v>
      </c>
      <c r="W381" s="961">
        <f>ROUND(T381*U367*職員設定!$AC$52,0)</f>
        <v>0</v>
      </c>
      <c r="X381" s="335" t="s">
        <v>119</v>
      </c>
      <c r="Y381" s="35"/>
      <c r="Z381" s="1214"/>
      <c r="AA381" s="973">
        <f>Y384*Z367-AB381</f>
        <v>0</v>
      </c>
      <c r="AB381" s="1212">
        <f>ROUND(Y381*Z367*職員設定!$AC$52,0)</f>
        <v>0</v>
      </c>
      <c r="AC381" s="44" t="s">
        <v>119</v>
      </c>
      <c r="AD381" s="35"/>
      <c r="AE381" s="1214"/>
      <c r="AF381" s="973">
        <f>AD384*AE367-AG381</f>
        <v>0</v>
      </c>
      <c r="AG381" s="961">
        <f>ROUND(AD381*AE367*職員設定!$AC$52,0)</f>
        <v>0</v>
      </c>
      <c r="AH381" s="335" t="s">
        <v>119</v>
      </c>
      <c r="AI381" s="35"/>
      <c r="AJ381" s="1214"/>
      <c r="AK381" s="973">
        <f>AI384*AJ367-AL381</f>
        <v>0</v>
      </c>
      <c r="AL381" s="1212">
        <f>ROUND(AI381*AJ367*職員設定!$AC$52,0)</f>
        <v>0</v>
      </c>
      <c r="AM381" s="44" t="s">
        <v>119</v>
      </c>
      <c r="AN381" s="35"/>
      <c r="AO381" s="1214"/>
      <c r="AP381" s="973">
        <f>AN384*AO367-AQ381</f>
        <v>0</v>
      </c>
      <c r="AQ381" s="961">
        <f>ROUND(AN381*AO367*職員設定!$AC$52,0)</f>
        <v>0</v>
      </c>
      <c r="AR381" s="335" t="s">
        <v>119</v>
      </c>
      <c r="AS381" s="35"/>
      <c r="AT381" s="1214"/>
      <c r="AU381" s="973">
        <f>AS384*AT367-AV381</f>
        <v>0</v>
      </c>
      <c r="AV381" s="1212">
        <f>ROUND(AS381*AT367*職員設定!$AC$52,0)</f>
        <v>0</v>
      </c>
      <c r="AW381" s="44" t="s">
        <v>119</v>
      </c>
      <c r="AX381" s="35"/>
      <c r="AY381" s="1214"/>
      <c r="AZ381" s="973">
        <f>AX384*AY367-BA381</f>
        <v>0</v>
      </c>
      <c r="BA381" s="961">
        <f>ROUND(AX381*AY367*職員設定!$AC$52,0)</f>
        <v>0</v>
      </c>
      <c r="BB381" s="335" t="s">
        <v>119</v>
      </c>
      <c r="BC381" s="35"/>
      <c r="BD381" s="1214"/>
      <c r="BE381" s="973">
        <f>BC384*BD367-BF381</f>
        <v>0</v>
      </c>
      <c r="BF381" s="1212">
        <f>ROUND(BC381*BD367*職員設定!$AC$52,0)</f>
        <v>0</v>
      </c>
      <c r="BG381" s="44" t="s">
        <v>119</v>
      </c>
      <c r="BH381" s="35"/>
      <c r="BI381" s="1214"/>
      <c r="BJ381" s="973">
        <f>BH384*BI367-BK381</f>
        <v>0</v>
      </c>
      <c r="BK381" s="961">
        <f>ROUND(BH381*BI367*職員設定!$AC$52,0)</f>
        <v>0</v>
      </c>
      <c r="BL381" s="661" t="s">
        <v>206</v>
      </c>
      <c r="BM381" s="32"/>
      <c r="BN381" s="1214"/>
      <c r="BO381" s="973">
        <f>BM384*BN367-BP381</f>
        <v>0</v>
      </c>
      <c r="BP381" s="961">
        <f>IF(BM382&gt;BM381,(BM382-BM381)*BN367,0)</f>
        <v>0</v>
      </c>
      <c r="BQ381" s="409" t="s">
        <v>206</v>
      </c>
      <c r="BR381" s="32"/>
      <c r="BS381" s="1214"/>
      <c r="BT381" s="973">
        <f>BR384*BS367-BU381</f>
        <v>0</v>
      </c>
      <c r="BU381" s="961">
        <f>IF(BR382&gt;BR381,(BR382-BR381)*BS367,0)</f>
        <v>0</v>
      </c>
      <c r="BV381" s="409" t="s">
        <v>206</v>
      </c>
      <c r="BW381" s="32"/>
      <c r="BX381" s="1214"/>
      <c r="BY381" s="973">
        <f>BW384*BX367-BZ381</f>
        <v>0</v>
      </c>
      <c r="BZ381" s="961">
        <f>IF(BW382&gt;BW381,(BW382-BW381)*BX367,0)</f>
        <v>0</v>
      </c>
      <c r="CA381" s="1003">
        <f>BY381+BZ381+BU381+BT381+BP381+BO381+BJ381+BK381+BE381+BF381+AZ381+BA381+AU381+AV381+AP381+AQ381+AK381+AL381+AF381+AG381+AA381+AB381+V381+W381+Q381+R381+L381+G381</f>
        <v>0</v>
      </c>
      <c r="CB381" s="1019">
        <f t="shared" ref="CB381" si="60">M381+H381</f>
        <v>0</v>
      </c>
      <c r="CC381" s="1237">
        <f>BK381+BF381+BA381+AV381+AQ381+AL381+AG381+AB381+W381+R381+BP381+BU381+BZ381</f>
        <v>0</v>
      </c>
    </row>
    <row r="382" spans="1:81" ht="18" customHeight="1">
      <c r="A382" s="1180"/>
      <c r="B382" s="1285"/>
      <c r="C382" s="1178"/>
      <c r="D382" s="48" t="s">
        <v>38</v>
      </c>
      <c r="E382" s="33"/>
      <c r="F382" s="1214"/>
      <c r="G382" s="974"/>
      <c r="H382" s="1272"/>
      <c r="I382" s="48" t="s">
        <v>38</v>
      </c>
      <c r="J382" s="33"/>
      <c r="K382" s="1214"/>
      <c r="L382" s="974"/>
      <c r="M382" s="1103"/>
      <c r="N382" s="336" t="s">
        <v>38</v>
      </c>
      <c r="O382" s="33"/>
      <c r="P382" s="1214"/>
      <c r="Q382" s="974"/>
      <c r="R382" s="1210"/>
      <c r="S382" s="48" t="s">
        <v>38</v>
      </c>
      <c r="T382" s="33"/>
      <c r="U382" s="1214"/>
      <c r="V382" s="974"/>
      <c r="W382" s="958"/>
      <c r="X382" s="336" t="s">
        <v>38</v>
      </c>
      <c r="Y382" s="33"/>
      <c r="Z382" s="1214"/>
      <c r="AA382" s="974"/>
      <c r="AB382" s="1210"/>
      <c r="AC382" s="48" t="s">
        <v>38</v>
      </c>
      <c r="AD382" s="33"/>
      <c r="AE382" s="1214"/>
      <c r="AF382" s="974"/>
      <c r="AG382" s="958"/>
      <c r="AH382" s="336" t="s">
        <v>38</v>
      </c>
      <c r="AI382" s="33"/>
      <c r="AJ382" s="1214"/>
      <c r="AK382" s="974"/>
      <c r="AL382" s="1210"/>
      <c r="AM382" s="48" t="s">
        <v>38</v>
      </c>
      <c r="AN382" s="33"/>
      <c r="AO382" s="1214"/>
      <c r="AP382" s="974"/>
      <c r="AQ382" s="958"/>
      <c r="AR382" s="336" t="s">
        <v>38</v>
      </c>
      <c r="AS382" s="33"/>
      <c r="AT382" s="1214"/>
      <c r="AU382" s="974"/>
      <c r="AV382" s="1210"/>
      <c r="AW382" s="48" t="s">
        <v>38</v>
      </c>
      <c r="AX382" s="33"/>
      <c r="AY382" s="1214"/>
      <c r="AZ382" s="974"/>
      <c r="BA382" s="958"/>
      <c r="BB382" s="336" t="s">
        <v>38</v>
      </c>
      <c r="BC382" s="33"/>
      <c r="BD382" s="1214"/>
      <c r="BE382" s="974"/>
      <c r="BF382" s="1210"/>
      <c r="BG382" s="48" t="s">
        <v>38</v>
      </c>
      <c r="BH382" s="33"/>
      <c r="BI382" s="1214"/>
      <c r="BJ382" s="974"/>
      <c r="BK382" s="958"/>
      <c r="BL382" s="336" t="s">
        <v>205</v>
      </c>
      <c r="BM382" s="33"/>
      <c r="BN382" s="1214"/>
      <c r="BO382" s="974"/>
      <c r="BP382" s="958"/>
      <c r="BQ382" s="48" t="s">
        <v>205</v>
      </c>
      <c r="BR382" s="33"/>
      <c r="BS382" s="1214"/>
      <c r="BT382" s="974"/>
      <c r="BU382" s="958"/>
      <c r="BV382" s="48" t="s">
        <v>205</v>
      </c>
      <c r="BW382" s="33"/>
      <c r="BX382" s="1214"/>
      <c r="BY382" s="974"/>
      <c r="BZ382" s="958"/>
      <c r="CA382" s="1080"/>
      <c r="CB382" s="1022"/>
      <c r="CC382" s="1238"/>
    </row>
    <row r="383" spans="1:81" ht="18" customHeight="1">
      <c r="A383" s="1180"/>
      <c r="B383" s="1285"/>
      <c r="C383" s="1178"/>
      <c r="D383" s="51" t="s">
        <v>46</v>
      </c>
      <c r="E383" s="6">
        <f>ROUND(E381*職員設定!$P$52,0)</f>
        <v>0</v>
      </c>
      <c r="F383" s="1214"/>
      <c r="G383" s="974"/>
      <c r="H383" s="1272"/>
      <c r="I383" s="51" t="s">
        <v>46</v>
      </c>
      <c r="J383" s="6">
        <f>ROUND(J381*職員設定!$P$52,0)</f>
        <v>0</v>
      </c>
      <c r="K383" s="1214"/>
      <c r="L383" s="974"/>
      <c r="M383" s="1103"/>
      <c r="N383" s="629" t="s">
        <v>46</v>
      </c>
      <c r="O383" s="6">
        <f>ROUND(O381*職員設定!$P$52,0)</f>
        <v>0</v>
      </c>
      <c r="P383" s="1214"/>
      <c r="Q383" s="974"/>
      <c r="R383" s="1210"/>
      <c r="S383" s="51" t="s">
        <v>46</v>
      </c>
      <c r="T383" s="6">
        <f>ROUND(T381*職員設定!$P$52,0)</f>
        <v>0</v>
      </c>
      <c r="U383" s="1214"/>
      <c r="V383" s="974"/>
      <c r="W383" s="958"/>
      <c r="X383" s="629" t="s">
        <v>46</v>
      </c>
      <c r="Y383" s="6">
        <f>ROUND(Y381*職員設定!$P$52,0)</f>
        <v>0</v>
      </c>
      <c r="Z383" s="1214"/>
      <c r="AA383" s="974"/>
      <c r="AB383" s="1210"/>
      <c r="AC383" s="51" t="s">
        <v>46</v>
      </c>
      <c r="AD383" s="6">
        <f>ROUND(AD381*職員設定!$P$52,0)</f>
        <v>0</v>
      </c>
      <c r="AE383" s="1214"/>
      <c r="AF383" s="974"/>
      <c r="AG383" s="958"/>
      <c r="AH383" s="629" t="s">
        <v>46</v>
      </c>
      <c r="AI383" s="6">
        <f>ROUND(AI381*職員設定!$P$52,0)</f>
        <v>0</v>
      </c>
      <c r="AJ383" s="1214"/>
      <c r="AK383" s="974"/>
      <c r="AL383" s="1210"/>
      <c r="AM383" s="51" t="s">
        <v>46</v>
      </c>
      <c r="AN383" s="6">
        <f>ROUND(AN381*職員設定!$P$52,0)</f>
        <v>0</v>
      </c>
      <c r="AO383" s="1214"/>
      <c r="AP383" s="974"/>
      <c r="AQ383" s="958"/>
      <c r="AR383" s="629" t="s">
        <v>46</v>
      </c>
      <c r="AS383" s="6">
        <f>ROUND(AS381*職員設定!$P$52,0)</f>
        <v>0</v>
      </c>
      <c r="AT383" s="1214"/>
      <c r="AU383" s="974"/>
      <c r="AV383" s="1210"/>
      <c r="AW383" s="51" t="s">
        <v>46</v>
      </c>
      <c r="AX383" s="6">
        <f>ROUND(AX381*職員設定!$P$52,0)</f>
        <v>0</v>
      </c>
      <c r="AY383" s="1214"/>
      <c r="AZ383" s="974"/>
      <c r="BA383" s="958"/>
      <c r="BB383" s="629" t="s">
        <v>46</v>
      </c>
      <c r="BC383" s="6">
        <f>ROUND(BC381*職員設定!$P$52,0)</f>
        <v>0</v>
      </c>
      <c r="BD383" s="1214"/>
      <c r="BE383" s="974"/>
      <c r="BF383" s="1210"/>
      <c r="BG383" s="51" t="s">
        <v>46</v>
      </c>
      <c r="BH383" s="6">
        <f>ROUND(BH381*職員設定!$P$52,0)</f>
        <v>0</v>
      </c>
      <c r="BI383" s="1214"/>
      <c r="BJ383" s="974"/>
      <c r="BK383" s="958"/>
      <c r="BL383" s="735" t="s">
        <v>52</v>
      </c>
      <c r="BM383" s="28">
        <f>IF(BM382="",0,職員設定!N52)</f>
        <v>0</v>
      </c>
      <c r="BN383" s="1214"/>
      <c r="BO383" s="974"/>
      <c r="BP383" s="958"/>
      <c r="BQ383" s="735" t="s">
        <v>52</v>
      </c>
      <c r="BR383" s="28">
        <f>IF(BR382="",0,職員設定!O52)</f>
        <v>0</v>
      </c>
      <c r="BS383" s="1214"/>
      <c r="BT383" s="974"/>
      <c r="BU383" s="958"/>
      <c r="BV383" s="250" t="s">
        <v>52</v>
      </c>
      <c r="BW383" s="34"/>
      <c r="BX383" s="1214"/>
      <c r="BY383" s="974"/>
      <c r="BZ383" s="958"/>
      <c r="CA383" s="1080"/>
      <c r="CB383" s="1022"/>
      <c r="CC383" s="1238"/>
    </row>
    <row r="384" spans="1:81" ht="18" customHeight="1" thickBot="1">
      <c r="A384" s="1180"/>
      <c r="B384" s="1285"/>
      <c r="C384" s="1179"/>
      <c r="D384" s="52" t="s">
        <v>89</v>
      </c>
      <c r="E384" s="19">
        <f>E382-E383</f>
        <v>0</v>
      </c>
      <c r="F384" s="1214"/>
      <c r="G384" s="975"/>
      <c r="H384" s="1273"/>
      <c r="I384" s="709" t="s">
        <v>89</v>
      </c>
      <c r="J384" s="19">
        <f>J382-J383</f>
        <v>0</v>
      </c>
      <c r="K384" s="1214"/>
      <c r="L384" s="975"/>
      <c r="M384" s="1104"/>
      <c r="N384" s="630" t="s">
        <v>89</v>
      </c>
      <c r="O384" s="19">
        <f>O382-O383</f>
        <v>0</v>
      </c>
      <c r="P384" s="1214"/>
      <c r="Q384" s="975"/>
      <c r="R384" s="1211"/>
      <c r="S384" s="52" t="s">
        <v>89</v>
      </c>
      <c r="T384" s="19">
        <f>T382-T383</f>
        <v>0</v>
      </c>
      <c r="U384" s="1214"/>
      <c r="V384" s="975"/>
      <c r="W384" s="959"/>
      <c r="X384" s="630" t="s">
        <v>89</v>
      </c>
      <c r="Y384" s="19">
        <f>Y382-Y383</f>
        <v>0</v>
      </c>
      <c r="Z384" s="1214"/>
      <c r="AA384" s="975"/>
      <c r="AB384" s="1211"/>
      <c r="AC384" s="52" t="s">
        <v>89</v>
      </c>
      <c r="AD384" s="19">
        <f>AD382-AD383</f>
        <v>0</v>
      </c>
      <c r="AE384" s="1214"/>
      <c r="AF384" s="975"/>
      <c r="AG384" s="959"/>
      <c r="AH384" s="630" t="s">
        <v>89</v>
      </c>
      <c r="AI384" s="19">
        <f>AI382-AI383</f>
        <v>0</v>
      </c>
      <c r="AJ384" s="1214"/>
      <c r="AK384" s="975"/>
      <c r="AL384" s="1211"/>
      <c r="AM384" s="52" t="s">
        <v>89</v>
      </c>
      <c r="AN384" s="19">
        <f>AN382-AN383</f>
        <v>0</v>
      </c>
      <c r="AO384" s="1214"/>
      <c r="AP384" s="975"/>
      <c r="AQ384" s="959"/>
      <c r="AR384" s="630" t="s">
        <v>89</v>
      </c>
      <c r="AS384" s="19">
        <f>AS382-AS383</f>
        <v>0</v>
      </c>
      <c r="AT384" s="1214"/>
      <c r="AU384" s="975"/>
      <c r="AV384" s="1211"/>
      <c r="AW384" s="52" t="s">
        <v>89</v>
      </c>
      <c r="AX384" s="19">
        <f>AX382-AX383</f>
        <v>0</v>
      </c>
      <c r="AY384" s="1214"/>
      <c r="AZ384" s="975"/>
      <c r="BA384" s="959"/>
      <c r="BB384" s="630" t="s">
        <v>89</v>
      </c>
      <c r="BC384" s="19">
        <f>BC382-BC383</f>
        <v>0</v>
      </c>
      <c r="BD384" s="1214"/>
      <c r="BE384" s="975"/>
      <c r="BF384" s="1211"/>
      <c r="BG384" s="52" t="s">
        <v>89</v>
      </c>
      <c r="BH384" s="19">
        <f>BH382-BH383</f>
        <v>0</v>
      </c>
      <c r="BI384" s="1214"/>
      <c r="BJ384" s="975"/>
      <c r="BK384" s="959"/>
      <c r="BL384" s="630" t="s">
        <v>204</v>
      </c>
      <c r="BM384" s="19">
        <f>BM382-BM383</f>
        <v>0</v>
      </c>
      <c r="BN384" s="1214"/>
      <c r="BO384" s="975"/>
      <c r="BP384" s="959"/>
      <c r="BQ384" s="52" t="s">
        <v>204</v>
      </c>
      <c r="BR384" s="19">
        <f>BR382-BR383</f>
        <v>0</v>
      </c>
      <c r="BS384" s="1214"/>
      <c r="BT384" s="975"/>
      <c r="BU384" s="959"/>
      <c r="BV384" s="52" t="s">
        <v>204</v>
      </c>
      <c r="BW384" s="19">
        <f>BW382-BW383</f>
        <v>0</v>
      </c>
      <c r="BX384" s="1214"/>
      <c r="BY384" s="975"/>
      <c r="BZ384" s="959"/>
      <c r="CA384" s="1081"/>
      <c r="CB384" s="1023"/>
      <c r="CC384" s="1239"/>
    </row>
    <row r="385" spans="1:81" ht="18" customHeight="1">
      <c r="A385" s="1180"/>
      <c r="B385" s="1285"/>
      <c r="C385" s="1177" t="s">
        <v>42</v>
      </c>
      <c r="D385" s="44" t="s">
        <v>5</v>
      </c>
      <c r="E385" s="35"/>
      <c r="F385" s="1214"/>
      <c r="G385" s="973">
        <f>E388*F367-H385</f>
        <v>0</v>
      </c>
      <c r="H385" s="1275"/>
      <c r="I385" s="44" t="s">
        <v>5</v>
      </c>
      <c r="J385" s="35"/>
      <c r="K385" s="1214"/>
      <c r="L385" s="973">
        <f>J388*K367-M385</f>
        <v>0</v>
      </c>
      <c r="M385" s="1095"/>
      <c r="N385" s="335" t="s">
        <v>5</v>
      </c>
      <c r="O385" s="35"/>
      <c r="P385" s="1214"/>
      <c r="Q385" s="973">
        <f>O388*P367-R385</f>
        <v>0</v>
      </c>
      <c r="R385" s="1212">
        <f>ROUND(IF(O367="",0,O385*P367*(職員設定!$AC$52+R375/O367)*1.25),0)</f>
        <v>0</v>
      </c>
      <c r="S385" s="44" t="s">
        <v>5</v>
      </c>
      <c r="T385" s="35"/>
      <c r="U385" s="1214"/>
      <c r="V385" s="973">
        <f>T388*U367-W385</f>
        <v>0</v>
      </c>
      <c r="W385" s="961">
        <f>ROUND(IF(T367="",0,T385*U367*(職員設定!$AC$52+W375/T367)*1.25),0)</f>
        <v>0</v>
      </c>
      <c r="X385" s="335" t="s">
        <v>5</v>
      </c>
      <c r="Y385" s="35"/>
      <c r="Z385" s="1214"/>
      <c r="AA385" s="973">
        <f>Y388*Z367-AB385</f>
        <v>0</v>
      </c>
      <c r="AB385" s="1212">
        <f>ROUND(IF(Y367="",0,Y385*Z367*(職員設定!$AC$52+AB375/Y367)*1.25),0)</f>
        <v>0</v>
      </c>
      <c r="AC385" s="44" t="s">
        <v>5</v>
      </c>
      <c r="AD385" s="35"/>
      <c r="AE385" s="1214"/>
      <c r="AF385" s="973">
        <f>AD388*AE367-AG385</f>
        <v>0</v>
      </c>
      <c r="AG385" s="961">
        <f>ROUND(IF(AD367="",0,AD385*AE367*(職員設定!$AC$52+AG375/AD367)*1.25),0)</f>
        <v>0</v>
      </c>
      <c r="AH385" s="335" t="s">
        <v>5</v>
      </c>
      <c r="AI385" s="35"/>
      <c r="AJ385" s="1214"/>
      <c r="AK385" s="973">
        <f>AI388*AJ367-AL385</f>
        <v>0</v>
      </c>
      <c r="AL385" s="1212">
        <f>ROUND(IF(AI367="",0,AI385*AJ367*(職員設定!$AC$52+AL375/AI367)*1.25),0)</f>
        <v>0</v>
      </c>
      <c r="AM385" s="44" t="s">
        <v>5</v>
      </c>
      <c r="AN385" s="35"/>
      <c r="AO385" s="1214"/>
      <c r="AP385" s="973">
        <f>AN388*AO367-AQ385</f>
        <v>0</v>
      </c>
      <c r="AQ385" s="961">
        <f>ROUND(IF(AN367="",0,AN385*AO367*(職員設定!$AC$52+AQ375/AN367)*1.25),0)</f>
        <v>0</v>
      </c>
      <c r="AR385" s="335" t="s">
        <v>5</v>
      </c>
      <c r="AS385" s="35"/>
      <c r="AT385" s="1214"/>
      <c r="AU385" s="973">
        <f>AS388*AT367-AV385</f>
        <v>0</v>
      </c>
      <c r="AV385" s="1212">
        <f>ROUND(IF(AS367="",0,AS385*AT367*(職員設定!$AC$52+AV375/AS367)*1.25),0)</f>
        <v>0</v>
      </c>
      <c r="AW385" s="44" t="s">
        <v>5</v>
      </c>
      <c r="AX385" s="35"/>
      <c r="AY385" s="1214"/>
      <c r="AZ385" s="973">
        <f>AX388*AY367-BA385</f>
        <v>0</v>
      </c>
      <c r="BA385" s="961">
        <f>ROUND(IF(AX367="",0,AX385*AY367*(職員設定!$AC$52+BA375/AX367)*1.25),0)</f>
        <v>0</v>
      </c>
      <c r="BB385" s="335" t="s">
        <v>5</v>
      </c>
      <c r="BC385" s="35"/>
      <c r="BD385" s="1214"/>
      <c r="BE385" s="973">
        <f>BC388*BD367-BF385</f>
        <v>0</v>
      </c>
      <c r="BF385" s="1212">
        <f>ROUND(IF(BC367="",0,BC385*BD367*(職員設定!$AC$52+BF375/BC367)*1.25),0)</f>
        <v>0</v>
      </c>
      <c r="BG385" s="44" t="s">
        <v>5</v>
      </c>
      <c r="BH385" s="35"/>
      <c r="BI385" s="1214"/>
      <c r="BJ385" s="973">
        <f>BH388*BI367-BK385</f>
        <v>0</v>
      </c>
      <c r="BK385" s="961">
        <f>ROUND(IF(BH367="",0,BH385*BI367*(職員設定!$AC$52+BK375/BH367)*1.25),0)</f>
        <v>0</v>
      </c>
      <c r="BL385" s="338"/>
      <c r="BM385" s="82"/>
      <c r="BN385" s="1214"/>
      <c r="BO385" s="966"/>
      <c r="BP385" s="953"/>
      <c r="BQ385" s="75"/>
      <c r="BR385" s="82"/>
      <c r="BS385" s="1214"/>
      <c r="BT385" s="966"/>
      <c r="BU385" s="953"/>
      <c r="BV385" s="75"/>
      <c r="BW385" s="82"/>
      <c r="BX385" s="1214"/>
      <c r="BY385" s="966"/>
      <c r="BZ385" s="953"/>
      <c r="CA385" s="1003">
        <f>BJ385+BK385+BE385+BF385+AZ385+BA385+AU385+AV385+AP385+AQ385+AL385+AK385+AG385+AF385+AB385+AA385+W385+V385+R385+Q385+L385+G385</f>
        <v>0</v>
      </c>
      <c r="CB385" s="1019">
        <f t="shared" ref="CB385" si="61">M385+H385</f>
        <v>0</v>
      </c>
      <c r="CC385" s="1237">
        <f>BK385+BF385+BA385+AV385+AQ385+AL385+AG385+AB385+W385+R385</f>
        <v>0</v>
      </c>
    </row>
    <row r="386" spans="1:81" ht="18" customHeight="1">
      <c r="A386" s="1180"/>
      <c r="B386" s="1285"/>
      <c r="C386" s="1178"/>
      <c r="D386" s="48" t="s">
        <v>38</v>
      </c>
      <c r="E386" s="33"/>
      <c r="F386" s="1214"/>
      <c r="G386" s="974"/>
      <c r="H386" s="1272"/>
      <c r="I386" s="48" t="s">
        <v>38</v>
      </c>
      <c r="J386" s="33"/>
      <c r="K386" s="1214"/>
      <c r="L386" s="974"/>
      <c r="M386" s="1103"/>
      <c r="N386" s="336" t="s">
        <v>38</v>
      </c>
      <c r="O386" s="33"/>
      <c r="P386" s="1214"/>
      <c r="Q386" s="974"/>
      <c r="R386" s="1210"/>
      <c r="S386" s="48" t="s">
        <v>38</v>
      </c>
      <c r="T386" s="33"/>
      <c r="U386" s="1214"/>
      <c r="V386" s="974"/>
      <c r="W386" s="958"/>
      <c r="X386" s="336" t="s">
        <v>38</v>
      </c>
      <c r="Y386" s="33"/>
      <c r="Z386" s="1214"/>
      <c r="AA386" s="974"/>
      <c r="AB386" s="1210"/>
      <c r="AC386" s="48" t="s">
        <v>38</v>
      </c>
      <c r="AD386" s="33"/>
      <c r="AE386" s="1214"/>
      <c r="AF386" s="974"/>
      <c r="AG386" s="958"/>
      <c r="AH386" s="336" t="s">
        <v>38</v>
      </c>
      <c r="AI386" s="33"/>
      <c r="AJ386" s="1214"/>
      <c r="AK386" s="974"/>
      <c r="AL386" s="1210"/>
      <c r="AM386" s="48" t="s">
        <v>38</v>
      </c>
      <c r="AN386" s="33"/>
      <c r="AO386" s="1214"/>
      <c r="AP386" s="974"/>
      <c r="AQ386" s="958"/>
      <c r="AR386" s="336" t="s">
        <v>38</v>
      </c>
      <c r="AS386" s="33"/>
      <c r="AT386" s="1214"/>
      <c r="AU386" s="974"/>
      <c r="AV386" s="1210"/>
      <c r="AW386" s="48" t="s">
        <v>38</v>
      </c>
      <c r="AX386" s="33"/>
      <c r="AY386" s="1214"/>
      <c r="AZ386" s="974"/>
      <c r="BA386" s="958"/>
      <c r="BB386" s="336" t="s">
        <v>38</v>
      </c>
      <c r="BC386" s="33"/>
      <c r="BD386" s="1214"/>
      <c r="BE386" s="974"/>
      <c r="BF386" s="1210"/>
      <c r="BG386" s="48" t="s">
        <v>38</v>
      </c>
      <c r="BH386" s="33"/>
      <c r="BI386" s="1214"/>
      <c r="BJ386" s="974"/>
      <c r="BK386" s="958"/>
      <c r="BL386" s="339"/>
      <c r="BM386" s="80"/>
      <c r="BN386" s="1214"/>
      <c r="BO386" s="967"/>
      <c r="BP386" s="954"/>
      <c r="BQ386" s="79"/>
      <c r="BR386" s="80"/>
      <c r="BS386" s="1214"/>
      <c r="BT386" s="967"/>
      <c r="BU386" s="954"/>
      <c r="BV386" s="79"/>
      <c r="BW386" s="80"/>
      <c r="BX386" s="1214"/>
      <c r="BY386" s="967"/>
      <c r="BZ386" s="954"/>
      <c r="CA386" s="1280"/>
      <c r="CB386" s="1022"/>
      <c r="CC386" s="1238"/>
    </row>
    <row r="387" spans="1:81" ht="18" customHeight="1">
      <c r="A387" s="1180"/>
      <c r="B387" s="1285"/>
      <c r="C387" s="1178"/>
      <c r="D387" s="51" t="s">
        <v>6</v>
      </c>
      <c r="E387" s="6">
        <f>ROUND(IF(E367="",0,E385*職員設定!$Q$52+E385*E376/E367*1.25),0)</f>
        <v>0</v>
      </c>
      <c r="F387" s="1214"/>
      <c r="G387" s="974"/>
      <c r="H387" s="1272"/>
      <c r="I387" s="51" t="s">
        <v>6</v>
      </c>
      <c r="J387" s="6">
        <f>ROUND(IF(J367="",0,J385*職員設定!$Q$52+J385*J376/J367*1.25),0)</f>
        <v>0</v>
      </c>
      <c r="K387" s="1214"/>
      <c r="L387" s="974"/>
      <c r="M387" s="1103"/>
      <c r="N387" s="629" t="s">
        <v>6</v>
      </c>
      <c r="O387" s="6">
        <f>ROUND(IF(O367="",0,O385*職員設定!$Q$52+O385*O376/O367*1.25),0)</f>
        <v>0</v>
      </c>
      <c r="P387" s="1214"/>
      <c r="Q387" s="974"/>
      <c r="R387" s="1210"/>
      <c r="S387" s="51" t="s">
        <v>6</v>
      </c>
      <c r="T387" s="6">
        <f>ROUND(IF(T367="",0,T385*職員設定!$Q$52+T385*T376/T367*1.25),0)</f>
        <v>0</v>
      </c>
      <c r="U387" s="1214"/>
      <c r="V387" s="974"/>
      <c r="W387" s="958"/>
      <c r="X387" s="629" t="s">
        <v>6</v>
      </c>
      <c r="Y387" s="6">
        <f>ROUND(IF(Y367="",0,Y385*職員設定!$Q$52+Y385*Y376/Y367*1.25),0)</f>
        <v>0</v>
      </c>
      <c r="Z387" s="1214"/>
      <c r="AA387" s="974"/>
      <c r="AB387" s="1210"/>
      <c r="AC387" s="51" t="s">
        <v>6</v>
      </c>
      <c r="AD387" s="6">
        <f>ROUND(IF(AD367="",0,AD385*職員設定!$Q$52+AD385*AD376/AD367*1.25),0)</f>
        <v>0</v>
      </c>
      <c r="AE387" s="1214"/>
      <c r="AF387" s="974"/>
      <c r="AG387" s="958"/>
      <c r="AH387" s="629" t="s">
        <v>6</v>
      </c>
      <c r="AI387" s="6">
        <f>ROUND(IF(AI367="",0,AI385*職員設定!$Q$52+AI385*AI376/AI367*1.25),0)</f>
        <v>0</v>
      </c>
      <c r="AJ387" s="1214"/>
      <c r="AK387" s="974"/>
      <c r="AL387" s="1210"/>
      <c r="AM387" s="51" t="s">
        <v>6</v>
      </c>
      <c r="AN387" s="6">
        <f>ROUND(IF(AN367="",0,AN385*職員設定!$Q$52+AN385*AN376/AN367*1.25),0)</f>
        <v>0</v>
      </c>
      <c r="AO387" s="1214"/>
      <c r="AP387" s="974"/>
      <c r="AQ387" s="958"/>
      <c r="AR387" s="629" t="s">
        <v>6</v>
      </c>
      <c r="AS387" s="6">
        <f>ROUND(IF(AS367="",0,AS385*職員設定!$Q$52+AS385*AS376/AS367*1.25),0)</f>
        <v>0</v>
      </c>
      <c r="AT387" s="1214"/>
      <c r="AU387" s="974"/>
      <c r="AV387" s="1210"/>
      <c r="AW387" s="51" t="s">
        <v>6</v>
      </c>
      <c r="AX387" s="6">
        <f>ROUND(IF(AX367="",0,AX385*職員設定!$Q$52+AX385*AX376/AX367*1.25),0)</f>
        <v>0</v>
      </c>
      <c r="AY387" s="1214"/>
      <c r="AZ387" s="974"/>
      <c r="BA387" s="958"/>
      <c r="BB387" s="629" t="s">
        <v>6</v>
      </c>
      <c r="BC387" s="6">
        <f>ROUND(IF(BC367="",0,BC385*職員設定!$Q$52+BC385*BC376/BC367*1.25),0)</f>
        <v>0</v>
      </c>
      <c r="BD387" s="1214"/>
      <c r="BE387" s="974"/>
      <c r="BF387" s="1210"/>
      <c r="BG387" s="51" t="s">
        <v>6</v>
      </c>
      <c r="BH387" s="6">
        <f>ROUND(IF(BH367="",0,BH385*職員設定!$Q$52+BH385*BH376/BH367*1.25),0)</f>
        <v>0</v>
      </c>
      <c r="BI387" s="1214"/>
      <c r="BJ387" s="974"/>
      <c r="BK387" s="958"/>
      <c r="BL387" s="624"/>
      <c r="BM387" s="28"/>
      <c r="BN387" s="1214"/>
      <c r="BO387" s="967"/>
      <c r="BP387" s="954"/>
      <c r="BQ387" s="72"/>
      <c r="BR387" s="28"/>
      <c r="BS387" s="1214"/>
      <c r="BT387" s="967"/>
      <c r="BU387" s="954"/>
      <c r="BV387" s="72"/>
      <c r="BW387" s="28"/>
      <c r="BX387" s="1214"/>
      <c r="BY387" s="967"/>
      <c r="BZ387" s="954"/>
      <c r="CA387" s="1280"/>
      <c r="CB387" s="1022"/>
      <c r="CC387" s="1238"/>
    </row>
    <row r="388" spans="1:81" ht="18" customHeight="1" thickBot="1">
      <c r="A388" s="1180"/>
      <c r="B388" s="1285"/>
      <c r="C388" s="1179"/>
      <c r="D388" s="53" t="s">
        <v>7</v>
      </c>
      <c r="E388" s="19">
        <f>E386-E387</f>
        <v>0</v>
      </c>
      <c r="F388" s="1214"/>
      <c r="G388" s="975"/>
      <c r="H388" s="1273"/>
      <c r="I388" s="53" t="s">
        <v>7</v>
      </c>
      <c r="J388" s="19">
        <f>J386-J387</f>
        <v>0</v>
      </c>
      <c r="K388" s="1214"/>
      <c r="L388" s="975"/>
      <c r="M388" s="1104"/>
      <c r="N388" s="337" t="s">
        <v>7</v>
      </c>
      <c r="O388" s="19">
        <f>O386-O387</f>
        <v>0</v>
      </c>
      <c r="P388" s="1214"/>
      <c r="Q388" s="975"/>
      <c r="R388" s="1211"/>
      <c r="S388" s="53" t="s">
        <v>7</v>
      </c>
      <c r="T388" s="19">
        <f>T386-T387</f>
        <v>0</v>
      </c>
      <c r="U388" s="1214"/>
      <c r="V388" s="975"/>
      <c r="W388" s="959"/>
      <c r="X388" s="337" t="s">
        <v>7</v>
      </c>
      <c r="Y388" s="19">
        <f>Y386-Y387</f>
        <v>0</v>
      </c>
      <c r="Z388" s="1214"/>
      <c r="AA388" s="975"/>
      <c r="AB388" s="1211"/>
      <c r="AC388" s="53" t="s">
        <v>7</v>
      </c>
      <c r="AD388" s="19">
        <f>AD386-AD387</f>
        <v>0</v>
      </c>
      <c r="AE388" s="1214"/>
      <c r="AF388" s="975"/>
      <c r="AG388" s="959"/>
      <c r="AH388" s="337" t="s">
        <v>7</v>
      </c>
      <c r="AI388" s="19">
        <f>AI386-AI387</f>
        <v>0</v>
      </c>
      <c r="AJ388" s="1214"/>
      <c r="AK388" s="975"/>
      <c r="AL388" s="1211"/>
      <c r="AM388" s="53" t="s">
        <v>7</v>
      </c>
      <c r="AN388" s="19">
        <f>AN386-AN387</f>
        <v>0</v>
      </c>
      <c r="AO388" s="1214"/>
      <c r="AP388" s="975"/>
      <c r="AQ388" s="959"/>
      <c r="AR388" s="337" t="s">
        <v>7</v>
      </c>
      <c r="AS388" s="19">
        <f>AS386-AS387</f>
        <v>0</v>
      </c>
      <c r="AT388" s="1214"/>
      <c r="AU388" s="975"/>
      <c r="AV388" s="1211"/>
      <c r="AW388" s="53" t="s">
        <v>7</v>
      </c>
      <c r="AX388" s="19">
        <f>AX386-AX387</f>
        <v>0</v>
      </c>
      <c r="AY388" s="1214"/>
      <c r="AZ388" s="975"/>
      <c r="BA388" s="959"/>
      <c r="BB388" s="337" t="s">
        <v>7</v>
      </c>
      <c r="BC388" s="19">
        <f>BC386-BC387</f>
        <v>0</v>
      </c>
      <c r="BD388" s="1214"/>
      <c r="BE388" s="975"/>
      <c r="BF388" s="1211"/>
      <c r="BG388" s="53" t="s">
        <v>7</v>
      </c>
      <c r="BH388" s="19">
        <f>BH386-BH387</f>
        <v>0</v>
      </c>
      <c r="BI388" s="1214"/>
      <c r="BJ388" s="975"/>
      <c r="BK388" s="959"/>
      <c r="BL388" s="340"/>
      <c r="BM388" s="84"/>
      <c r="BN388" s="1214"/>
      <c r="BO388" s="968"/>
      <c r="BP388" s="955"/>
      <c r="BQ388" s="85"/>
      <c r="BR388" s="84"/>
      <c r="BS388" s="1214"/>
      <c r="BT388" s="968"/>
      <c r="BU388" s="955"/>
      <c r="BV388" s="85"/>
      <c r="BW388" s="84"/>
      <c r="BX388" s="1214"/>
      <c r="BY388" s="968"/>
      <c r="BZ388" s="955"/>
      <c r="CA388" s="1281"/>
      <c r="CB388" s="1023"/>
      <c r="CC388" s="1239"/>
    </row>
    <row r="389" spans="1:81" ht="18" customHeight="1">
      <c r="A389" s="1180"/>
      <c r="B389" s="1285"/>
      <c r="C389" s="1177" t="s">
        <v>40</v>
      </c>
      <c r="D389" s="44" t="s">
        <v>8</v>
      </c>
      <c r="E389" s="35"/>
      <c r="F389" s="1214"/>
      <c r="G389" s="973">
        <f>E392*F367-H389</f>
        <v>0</v>
      </c>
      <c r="H389" s="1275"/>
      <c r="I389" s="44" t="s">
        <v>8</v>
      </c>
      <c r="J389" s="35"/>
      <c r="K389" s="1214"/>
      <c r="L389" s="973">
        <f>J392*K367-M389</f>
        <v>0</v>
      </c>
      <c r="M389" s="1095"/>
      <c r="N389" s="335" t="s">
        <v>8</v>
      </c>
      <c r="O389" s="35"/>
      <c r="P389" s="1214"/>
      <c r="Q389" s="973">
        <f>O392*P367-R389</f>
        <v>0</v>
      </c>
      <c r="R389" s="1212">
        <f>ROUND(IF(O367="",0,O389*P367*(職員設定!$AC$52+R375/O367)*1.35),0)</f>
        <v>0</v>
      </c>
      <c r="S389" s="44" t="s">
        <v>8</v>
      </c>
      <c r="T389" s="35"/>
      <c r="U389" s="1214"/>
      <c r="V389" s="973">
        <f>T392*U367-W389</f>
        <v>0</v>
      </c>
      <c r="W389" s="961">
        <f>ROUND(IF(T367="",0,T389*U367*(職員設定!$AC$52+W375/T367)*1.35),0)</f>
        <v>0</v>
      </c>
      <c r="X389" s="335" t="s">
        <v>8</v>
      </c>
      <c r="Y389" s="35"/>
      <c r="Z389" s="1214"/>
      <c r="AA389" s="973">
        <f>Y392*Z367-AB389</f>
        <v>0</v>
      </c>
      <c r="AB389" s="1212">
        <f>ROUND(IF(Y367="",0,Y389*Z367*(職員設定!$AC$52+AB375/Y367)*1.35),0)</f>
        <v>0</v>
      </c>
      <c r="AC389" s="44" t="s">
        <v>8</v>
      </c>
      <c r="AD389" s="35"/>
      <c r="AE389" s="1214"/>
      <c r="AF389" s="973">
        <f>AD392*AE367-AG389</f>
        <v>0</v>
      </c>
      <c r="AG389" s="961">
        <f>ROUND(IF(AD367="",0,AD389*AE367*(職員設定!$AC$52+AG375/AD367)*1.35),0)</f>
        <v>0</v>
      </c>
      <c r="AH389" s="335" t="s">
        <v>8</v>
      </c>
      <c r="AI389" s="35"/>
      <c r="AJ389" s="1214"/>
      <c r="AK389" s="973">
        <f>AI392*AJ367-AL389</f>
        <v>0</v>
      </c>
      <c r="AL389" s="1212">
        <f>ROUND(IF(AI367="",0,AI389*AJ367*(職員設定!$AC$52+AL375/AI367)*1.35),0)</f>
        <v>0</v>
      </c>
      <c r="AM389" s="44" t="s">
        <v>8</v>
      </c>
      <c r="AN389" s="35"/>
      <c r="AO389" s="1214"/>
      <c r="AP389" s="973">
        <f>AN392*AO367-AQ389</f>
        <v>0</v>
      </c>
      <c r="AQ389" s="961">
        <f>ROUND(IF(AN367="",0,AN389*AO367*(職員設定!$AC$52+AQ375/AN367)*1.35),0)</f>
        <v>0</v>
      </c>
      <c r="AR389" s="335" t="s">
        <v>8</v>
      </c>
      <c r="AS389" s="35"/>
      <c r="AT389" s="1214"/>
      <c r="AU389" s="973">
        <f>AS392*AT367-AV389</f>
        <v>0</v>
      </c>
      <c r="AV389" s="1212">
        <f>ROUND(IF(AS367="",0,AS389*AT367*(職員設定!$AC$52+AV375/AS367)*1.35),0)</f>
        <v>0</v>
      </c>
      <c r="AW389" s="44" t="s">
        <v>8</v>
      </c>
      <c r="AX389" s="35"/>
      <c r="AY389" s="1214"/>
      <c r="AZ389" s="973">
        <f>AX392*AY367-BA389</f>
        <v>0</v>
      </c>
      <c r="BA389" s="961">
        <f>ROUND(IF(AX367="",0,AX389*AY367*(職員設定!$AC$52+BA375/AX367)*1.35),0)</f>
        <v>0</v>
      </c>
      <c r="BB389" s="335" t="s">
        <v>8</v>
      </c>
      <c r="BC389" s="35"/>
      <c r="BD389" s="1214"/>
      <c r="BE389" s="973">
        <f>BC392*BD367-BF389</f>
        <v>0</v>
      </c>
      <c r="BF389" s="1212">
        <f>ROUND(IF(BC367="",0,BC389*BD367*(職員設定!$AC$52+BF375/BC367)*1.35),0)</f>
        <v>0</v>
      </c>
      <c r="BG389" s="44" t="s">
        <v>8</v>
      </c>
      <c r="BH389" s="35"/>
      <c r="BI389" s="1214"/>
      <c r="BJ389" s="973">
        <f>BH392*BI367-BK389</f>
        <v>0</v>
      </c>
      <c r="BK389" s="961">
        <f>ROUND(IF(BH367="",0,BH389*BI367*(職員設定!$AC$52+BK375/BH367)*1.35),0)</f>
        <v>0</v>
      </c>
      <c r="BL389" s="338"/>
      <c r="BM389" s="82"/>
      <c r="BN389" s="1214"/>
      <c r="BO389" s="966"/>
      <c r="BP389" s="953"/>
      <c r="BQ389" s="75"/>
      <c r="BR389" s="82"/>
      <c r="BS389" s="1214"/>
      <c r="BT389" s="966"/>
      <c r="BU389" s="953"/>
      <c r="BV389" s="75"/>
      <c r="BW389" s="82"/>
      <c r="BX389" s="1214"/>
      <c r="BY389" s="966"/>
      <c r="BZ389" s="953"/>
      <c r="CA389" s="1003">
        <f t="shared" ref="CA389" si="62">BJ389+BK389+BE389+BF389+AZ389+BA389+AU389+AV389+AP389+AQ389+AL389+AK389+AG389+AF389+AB389+AA389+W389+V389+R389+Q389+L389+G389</f>
        <v>0</v>
      </c>
      <c r="CB389" s="1019">
        <f t="shared" ref="CB389" si="63">M389+H389</f>
        <v>0</v>
      </c>
      <c r="CC389" s="1237">
        <f>BK389+BF389+BA389+AV389+AQ389+AL389+AG389+AB389+W389+R389</f>
        <v>0</v>
      </c>
    </row>
    <row r="390" spans="1:81" ht="18" customHeight="1">
      <c r="A390" s="1180"/>
      <c r="B390" s="1285"/>
      <c r="C390" s="1178"/>
      <c r="D390" s="48" t="s">
        <v>38</v>
      </c>
      <c r="E390" s="33"/>
      <c r="F390" s="1214"/>
      <c r="G390" s="974"/>
      <c r="H390" s="1272"/>
      <c r="I390" s="48" t="s">
        <v>38</v>
      </c>
      <c r="J390" s="33"/>
      <c r="K390" s="1214"/>
      <c r="L390" s="974"/>
      <c r="M390" s="1103"/>
      <c r="N390" s="336" t="s">
        <v>38</v>
      </c>
      <c r="O390" s="33"/>
      <c r="P390" s="1214"/>
      <c r="Q390" s="974"/>
      <c r="R390" s="1210"/>
      <c r="S390" s="48" t="s">
        <v>38</v>
      </c>
      <c r="T390" s="33"/>
      <c r="U390" s="1214"/>
      <c r="V390" s="974"/>
      <c r="W390" s="958"/>
      <c r="X390" s="336" t="s">
        <v>38</v>
      </c>
      <c r="Y390" s="33"/>
      <c r="Z390" s="1214"/>
      <c r="AA390" s="974"/>
      <c r="AB390" s="1210"/>
      <c r="AC390" s="48" t="s">
        <v>38</v>
      </c>
      <c r="AD390" s="33"/>
      <c r="AE390" s="1214"/>
      <c r="AF390" s="974"/>
      <c r="AG390" s="958"/>
      <c r="AH390" s="336" t="s">
        <v>38</v>
      </c>
      <c r="AI390" s="33"/>
      <c r="AJ390" s="1214"/>
      <c r="AK390" s="974"/>
      <c r="AL390" s="1210"/>
      <c r="AM390" s="48" t="s">
        <v>38</v>
      </c>
      <c r="AN390" s="33"/>
      <c r="AO390" s="1214"/>
      <c r="AP390" s="974"/>
      <c r="AQ390" s="958"/>
      <c r="AR390" s="336" t="s">
        <v>38</v>
      </c>
      <c r="AS390" s="33"/>
      <c r="AT390" s="1214"/>
      <c r="AU390" s="974"/>
      <c r="AV390" s="1210"/>
      <c r="AW390" s="48" t="s">
        <v>38</v>
      </c>
      <c r="AX390" s="33"/>
      <c r="AY390" s="1214"/>
      <c r="AZ390" s="974"/>
      <c r="BA390" s="958"/>
      <c r="BB390" s="336" t="s">
        <v>38</v>
      </c>
      <c r="BC390" s="33"/>
      <c r="BD390" s="1214"/>
      <c r="BE390" s="974"/>
      <c r="BF390" s="1210"/>
      <c r="BG390" s="48" t="s">
        <v>38</v>
      </c>
      <c r="BH390" s="33"/>
      <c r="BI390" s="1214"/>
      <c r="BJ390" s="974"/>
      <c r="BK390" s="958"/>
      <c r="BL390" s="339"/>
      <c r="BM390" s="80"/>
      <c r="BN390" s="1214"/>
      <c r="BO390" s="967"/>
      <c r="BP390" s="954"/>
      <c r="BQ390" s="79"/>
      <c r="BR390" s="80"/>
      <c r="BS390" s="1214"/>
      <c r="BT390" s="967"/>
      <c r="BU390" s="954"/>
      <c r="BV390" s="79"/>
      <c r="BW390" s="80"/>
      <c r="BX390" s="1214"/>
      <c r="BY390" s="967"/>
      <c r="BZ390" s="954"/>
      <c r="CA390" s="1080"/>
      <c r="CB390" s="1022"/>
      <c r="CC390" s="1238"/>
    </row>
    <row r="391" spans="1:81" ht="18" customHeight="1">
      <c r="A391" s="1180"/>
      <c r="B391" s="1285"/>
      <c r="C391" s="1178"/>
      <c r="D391" s="51" t="s">
        <v>9</v>
      </c>
      <c r="E391" s="6">
        <f>ROUND(IF(E367="",0,E389*職員設定!$R$52+E389*E376/E367*1.35),0)</f>
        <v>0</v>
      </c>
      <c r="F391" s="1214"/>
      <c r="G391" s="974"/>
      <c r="H391" s="1272"/>
      <c r="I391" s="51" t="s">
        <v>9</v>
      </c>
      <c r="J391" s="6">
        <f>ROUND(IF(J367="",0,J389*職員設定!$R$52+J389*J376/J367*1.35),0)</f>
        <v>0</v>
      </c>
      <c r="K391" s="1214"/>
      <c r="L391" s="974"/>
      <c r="M391" s="1103"/>
      <c r="N391" s="629" t="s">
        <v>9</v>
      </c>
      <c r="O391" s="6">
        <f>ROUND(IF(O367="",0,O389*職員設定!$R$52+O389*O376/O367*1.35),0)</f>
        <v>0</v>
      </c>
      <c r="P391" s="1214"/>
      <c r="Q391" s="974"/>
      <c r="R391" s="1210"/>
      <c r="S391" s="51" t="s">
        <v>9</v>
      </c>
      <c r="T391" s="6">
        <f>ROUND(IF(T367="",0,T389*職員設定!$R$52+T389*T376/T367*1.35),0)</f>
        <v>0</v>
      </c>
      <c r="U391" s="1214"/>
      <c r="V391" s="974"/>
      <c r="W391" s="958"/>
      <c r="X391" s="629" t="s">
        <v>9</v>
      </c>
      <c r="Y391" s="6">
        <f>ROUND(IF(Y367="",0,Y389*職員設定!$R$52+Y389*Y376/Y367*1.35),0)</f>
        <v>0</v>
      </c>
      <c r="Z391" s="1214"/>
      <c r="AA391" s="974"/>
      <c r="AB391" s="1210"/>
      <c r="AC391" s="51" t="s">
        <v>9</v>
      </c>
      <c r="AD391" s="6">
        <f>ROUND(IF(AD367="",0,AD389*職員設定!$R$52+AD389*AD376/AD367*1.35),0)</f>
        <v>0</v>
      </c>
      <c r="AE391" s="1214"/>
      <c r="AF391" s="974"/>
      <c r="AG391" s="958"/>
      <c r="AH391" s="629" t="s">
        <v>9</v>
      </c>
      <c r="AI391" s="6">
        <f>ROUND(IF(AI367="",0,AI389*職員設定!$R$52+AI389*AI376/AI367*1.35),0)</f>
        <v>0</v>
      </c>
      <c r="AJ391" s="1214"/>
      <c r="AK391" s="974"/>
      <c r="AL391" s="1210"/>
      <c r="AM391" s="51" t="s">
        <v>9</v>
      </c>
      <c r="AN391" s="6">
        <f>ROUND(IF(AN367="",0,AN389*職員設定!$R$52+AN389*AN376/AN367*1.35),0)</f>
        <v>0</v>
      </c>
      <c r="AO391" s="1214"/>
      <c r="AP391" s="974"/>
      <c r="AQ391" s="958"/>
      <c r="AR391" s="629" t="s">
        <v>9</v>
      </c>
      <c r="AS391" s="6">
        <f>ROUND(IF(AS367="",0,AS389*職員設定!$R$52+AS389*AS376/AS367*1.35),0)</f>
        <v>0</v>
      </c>
      <c r="AT391" s="1214"/>
      <c r="AU391" s="974"/>
      <c r="AV391" s="1210"/>
      <c r="AW391" s="51" t="s">
        <v>9</v>
      </c>
      <c r="AX391" s="6">
        <f>ROUND(IF(AX367="",0,AX389*職員設定!$R$52+AX389*AX376/AX367*1.35),0)</f>
        <v>0</v>
      </c>
      <c r="AY391" s="1214"/>
      <c r="AZ391" s="974"/>
      <c r="BA391" s="958"/>
      <c r="BB391" s="629" t="s">
        <v>9</v>
      </c>
      <c r="BC391" s="6">
        <f>ROUND(IF(BC367="",0,BC389*職員設定!$R$52+BC389*BC376/BC367*1.35),0)</f>
        <v>0</v>
      </c>
      <c r="BD391" s="1214"/>
      <c r="BE391" s="974"/>
      <c r="BF391" s="1210"/>
      <c r="BG391" s="51" t="s">
        <v>9</v>
      </c>
      <c r="BH391" s="6">
        <f>ROUND(IF(BH367="",0,BH389*職員設定!$R$52+BH389*BH376/BH367*1.35),0)</f>
        <v>0</v>
      </c>
      <c r="BI391" s="1214"/>
      <c r="BJ391" s="974"/>
      <c r="BK391" s="958"/>
      <c r="BL391" s="624"/>
      <c r="BM391" s="28"/>
      <c r="BN391" s="1214"/>
      <c r="BO391" s="967"/>
      <c r="BP391" s="954"/>
      <c r="BQ391" s="72"/>
      <c r="BR391" s="28"/>
      <c r="BS391" s="1214"/>
      <c r="BT391" s="967"/>
      <c r="BU391" s="954"/>
      <c r="BV391" s="72"/>
      <c r="BW391" s="28"/>
      <c r="BX391" s="1214"/>
      <c r="BY391" s="967"/>
      <c r="BZ391" s="954"/>
      <c r="CA391" s="1080"/>
      <c r="CB391" s="1022"/>
      <c r="CC391" s="1238"/>
    </row>
    <row r="392" spans="1:81" ht="18" customHeight="1" thickBot="1">
      <c r="A392" s="1180"/>
      <c r="B392" s="1285"/>
      <c r="C392" s="1179"/>
      <c r="D392" s="53" t="s">
        <v>10</v>
      </c>
      <c r="E392" s="19">
        <f>E390-E391</f>
        <v>0</v>
      </c>
      <c r="F392" s="1214"/>
      <c r="G392" s="975"/>
      <c r="H392" s="1273"/>
      <c r="I392" s="53" t="s">
        <v>10</v>
      </c>
      <c r="J392" s="19">
        <f>J390-J391</f>
        <v>0</v>
      </c>
      <c r="K392" s="1214"/>
      <c r="L392" s="975"/>
      <c r="M392" s="1104"/>
      <c r="N392" s="337" t="s">
        <v>10</v>
      </c>
      <c r="O392" s="19">
        <f>O390-O391</f>
        <v>0</v>
      </c>
      <c r="P392" s="1214"/>
      <c r="Q392" s="975"/>
      <c r="R392" s="1211"/>
      <c r="S392" s="53" t="s">
        <v>10</v>
      </c>
      <c r="T392" s="19">
        <f>T390-T391</f>
        <v>0</v>
      </c>
      <c r="U392" s="1214"/>
      <c r="V392" s="975"/>
      <c r="W392" s="959"/>
      <c r="X392" s="337" t="s">
        <v>10</v>
      </c>
      <c r="Y392" s="19">
        <f>Y390-Y391</f>
        <v>0</v>
      </c>
      <c r="Z392" s="1214"/>
      <c r="AA392" s="975"/>
      <c r="AB392" s="1211"/>
      <c r="AC392" s="53" t="s">
        <v>10</v>
      </c>
      <c r="AD392" s="19">
        <f>AD390-AD391</f>
        <v>0</v>
      </c>
      <c r="AE392" s="1214"/>
      <c r="AF392" s="975"/>
      <c r="AG392" s="959"/>
      <c r="AH392" s="337" t="s">
        <v>10</v>
      </c>
      <c r="AI392" s="19">
        <f>AI390-AI391</f>
        <v>0</v>
      </c>
      <c r="AJ392" s="1214"/>
      <c r="AK392" s="975"/>
      <c r="AL392" s="1211"/>
      <c r="AM392" s="53" t="s">
        <v>10</v>
      </c>
      <c r="AN392" s="19">
        <f>AN390-AN391</f>
        <v>0</v>
      </c>
      <c r="AO392" s="1214"/>
      <c r="AP392" s="975"/>
      <c r="AQ392" s="959"/>
      <c r="AR392" s="337" t="s">
        <v>10</v>
      </c>
      <c r="AS392" s="19">
        <f>AS390-AS391</f>
        <v>0</v>
      </c>
      <c r="AT392" s="1214"/>
      <c r="AU392" s="975"/>
      <c r="AV392" s="1211"/>
      <c r="AW392" s="53" t="s">
        <v>10</v>
      </c>
      <c r="AX392" s="19">
        <f>AX390-AX391</f>
        <v>0</v>
      </c>
      <c r="AY392" s="1214"/>
      <c r="AZ392" s="975"/>
      <c r="BA392" s="959"/>
      <c r="BB392" s="337" t="s">
        <v>10</v>
      </c>
      <c r="BC392" s="19">
        <f>BC390-BC391</f>
        <v>0</v>
      </c>
      <c r="BD392" s="1214"/>
      <c r="BE392" s="975"/>
      <c r="BF392" s="1211"/>
      <c r="BG392" s="53" t="s">
        <v>10</v>
      </c>
      <c r="BH392" s="19">
        <f>BH390-BH391</f>
        <v>0</v>
      </c>
      <c r="BI392" s="1214"/>
      <c r="BJ392" s="975"/>
      <c r="BK392" s="959"/>
      <c r="BL392" s="340"/>
      <c r="BM392" s="84"/>
      <c r="BN392" s="1214"/>
      <c r="BO392" s="968"/>
      <c r="BP392" s="955"/>
      <c r="BQ392" s="85"/>
      <c r="BR392" s="84"/>
      <c r="BS392" s="1214"/>
      <c r="BT392" s="968"/>
      <c r="BU392" s="955"/>
      <c r="BV392" s="85"/>
      <c r="BW392" s="84"/>
      <c r="BX392" s="1214"/>
      <c r="BY392" s="968"/>
      <c r="BZ392" s="955"/>
      <c r="CA392" s="1081"/>
      <c r="CB392" s="1023"/>
      <c r="CC392" s="1239"/>
    </row>
    <row r="393" spans="1:81" ht="18" customHeight="1">
      <c r="A393" s="1180"/>
      <c r="B393" s="1285"/>
      <c r="C393" s="1178" t="s">
        <v>43</v>
      </c>
      <c r="D393" s="48" t="s">
        <v>11</v>
      </c>
      <c r="E393" s="36"/>
      <c r="F393" s="1214"/>
      <c r="G393" s="974">
        <f>E396*F367-H393</f>
        <v>0</v>
      </c>
      <c r="H393" s="1275"/>
      <c r="I393" s="48" t="s">
        <v>11</v>
      </c>
      <c r="J393" s="36"/>
      <c r="K393" s="1214"/>
      <c r="L393" s="974">
        <f>J396*K367-M393</f>
        <v>0</v>
      </c>
      <c r="M393" s="1095"/>
      <c r="N393" s="336" t="s">
        <v>11</v>
      </c>
      <c r="O393" s="36"/>
      <c r="P393" s="1214"/>
      <c r="Q393" s="974">
        <f>O396*P367-R393</f>
        <v>0</v>
      </c>
      <c r="R393" s="1212">
        <f>ROUND(IF(O367="",0,O393*P367*(職員設定!$AC$52+R375/O367)*0.25),0)</f>
        <v>0</v>
      </c>
      <c r="S393" s="48" t="s">
        <v>11</v>
      </c>
      <c r="T393" s="36"/>
      <c r="U393" s="1214"/>
      <c r="V393" s="974">
        <f>T396*U367-W393</f>
        <v>0</v>
      </c>
      <c r="W393" s="961">
        <f>ROUND(IF(T367="",0,T393*U367*(職員設定!$AC$52+W375/T367)*0.25),0)</f>
        <v>0</v>
      </c>
      <c r="X393" s="336" t="s">
        <v>11</v>
      </c>
      <c r="Y393" s="36"/>
      <c r="Z393" s="1214"/>
      <c r="AA393" s="974">
        <f>Y396*Z367-AB393</f>
        <v>0</v>
      </c>
      <c r="AB393" s="1212">
        <f>ROUND(IF(Y367="",0,Y393*Z367*(職員設定!$AC$52+AB375/Y367)*0.25),0)</f>
        <v>0</v>
      </c>
      <c r="AC393" s="48" t="s">
        <v>11</v>
      </c>
      <c r="AD393" s="36"/>
      <c r="AE393" s="1214"/>
      <c r="AF393" s="974">
        <f>AD396*AE367-AG393</f>
        <v>0</v>
      </c>
      <c r="AG393" s="961">
        <f>ROUND(IF(AD367="",0,AD393*AE367*(職員設定!$AC$52+AG375/AD367)*0.25),0)</f>
        <v>0</v>
      </c>
      <c r="AH393" s="336" t="s">
        <v>11</v>
      </c>
      <c r="AI393" s="36"/>
      <c r="AJ393" s="1214"/>
      <c r="AK393" s="974">
        <f>AI396*AJ367-AL393</f>
        <v>0</v>
      </c>
      <c r="AL393" s="1212">
        <f>ROUND(IF(AI367="",0,AI393*AJ367*(職員設定!$AC$52+AL375/AI367)*0.25),0)</f>
        <v>0</v>
      </c>
      <c r="AM393" s="48" t="s">
        <v>11</v>
      </c>
      <c r="AN393" s="36"/>
      <c r="AO393" s="1214"/>
      <c r="AP393" s="974">
        <f>AN396*AO367-AQ393</f>
        <v>0</v>
      </c>
      <c r="AQ393" s="961">
        <f>ROUND(IF(AN367="",0,AN393*AO367*(職員設定!$AC$52+AQ375/AN367)*0.25),0)</f>
        <v>0</v>
      </c>
      <c r="AR393" s="336" t="s">
        <v>11</v>
      </c>
      <c r="AS393" s="36"/>
      <c r="AT393" s="1214"/>
      <c r="AU393" s="974">
        <f>AS396*AT367-AV393</f>
        <v>0</v>
      </c>
      <c r="AV393" s="1212">
        <f>ROUND(IF(AS367="",0,AS393*AT367*(職員設定!$AC$52+AV375/AS367)*0.25),0)</f>
        <v>0</v>
      </c>
      <c r="AW393" s="48" t="s">
        <v>11</v>
      </c>
      <c r="AX393" s="36"/>
      <c r="AY393" s="1214"/>
      <c r="AZ393" s="974">
        <f>AX396*AY367-BA393</f>
        <v>0</v>
      </c>
      <c r="BA393" s="961">
        <f>ROUND(IF(AX367="",0,AX393*AY367*(職員設定!$AC$52+BA375/AX367)*0.25),0)</f>
        <v>0</v>
      </c>
      <c r="BB393" s="336" t="s">
        <v>11</v>
      </c>
      <c r="BC393" s="36"/>
      <c r="BD393" s="1214"/>
      <c r="BE393" s="974">
        <f>BC396*BD367-BF393</f>
        <v>0</v>
      </c>
      <c r="BF393" s="1212">
        <f>ROUND(IF(BC367="",0,BC393*BD367*(職員設定!$AC$52+BF375/BC367)*0.25),0)</f>
        <v>0</v>
      </c>
      <c r="BG393" s="48" t="s">
        <v>11</v>
      </c>
      <c r="BH393" s="36"/>
      <c r="BI393" s="1214"/>
      <c r="BJ393" s="974">
        <f>BH396*BI367-BK393</f>
        <v>0</v>
      </c>
      <c r="BK393" s="961">
        <f>ROUND(IF(BH367="",0,BH393*BI367*(職員設定!$AC$52+BK375/BH367)*0.25),0)</f>
        <v>0</v>
      </c>
      <c r="BL393" s="339"/>
      <c r="BM393" s="86"/>
      <c r="BN393" s="1214"/>
      <c r="BO393" s="969"/>
      <c r="BP393" s="953"/>
      <c r="BQ393" s="79"/>
      <c r="BR393" s="86"/>
      <c r="BS393" s="1214"/>
      <c r="BT393" s="969"/>
      <c r="BU393" s="953"/>
      <c r="BV393" s="79"/>
      <c r="BW393" s="86"/>
      <c r="BX393" s="1214"/>
      <c r="BY393" s="969"/>
      <c r="BZ393" s="953"/>
      <c r="CA393" s="1003">
        <f t="shared" ref="CA393" si="64">BJ393+BK393+BE393+BF393+AZ393+BA393+AU393+AV393+AP393+AQ393+AL393+AK393+AG393+AF393+AB393+AA393+W393+V393+R393+Q393+L393+G393</f>
        <v>0</v>
      </c>
      <c r="CB393" s="1019">
        <f t="shared" ref="CB393" si="65">M393+H393</f>
        <v>0</v>
      </c>
      <c r="CC393" s="1238">
        <f>BK393+BF393+BA393+AV393+AQ393+AL393+AG393+AB393+W393+R393</f>
        <v>0</v>
      </c>
    </row>
    <row r="394" spans="1:81" ht="18" customHeight="1">
      <c r="A394" s="1180"/>
      <c r="B394" s="1285"/>
      <c r="C394" s="1178"/>
      <c r="D394" s="48" t="s">
        <v>38</v>
      </c>
      <c r="E394" s="33"/>
      <c r="F394" s="1214"/>
      <c r="G394" s="974"/>
      <c r="H394" s="1272"/>
      <c r="I394" s="48" t="s">
        <v>38</v>
      </c>
      <c r="J394" s="33"/>
      <c r="K394" s="1214"/>
      <c r="L394" s="974"/>
      <c r="M394" s="1103"/>
      <c r="N394" s="336" t="s">
        <v>38</v>
      </c>
      <c r="O394" s="33"/>
      <c r="P394" s="1214"/>
      <c r="Q394" s="974"/>
      <c r="R394" s="1210"/>
      <c r="S394" s="48" t="s">
        <v>38</v>
      </c>
      <c r="T394" s="33"/>
      <c r="U394" s="1214"/>
      <c r="V394" s="974"/>
      <c r="W394" s="958"/>
      <c r="X394" s="336" t="s">
        <v>38</v>
      </c>
      <c r="Y394" s="33"/>
      <c r="Z394" s="1214"/>
      <c r="AA394" s="974"/>
      <c r="AB394" s="1210"/>
      <c r="AC394" s="48" t="s">
        <v>38</v>
      </c>
      <c r="AD394" s="33"/>
      <c r="AE394" s="1214"/>
      <c r="AF394" s="974"/>
      <c r="AG394" s="958"/>
      <c r="AH394" s="336" t="s">
        <v>38</v>
      </c>
      <c r="AI394" s="33"/>
      <c r="AJ394" s="1214"/>
      <c r="AK394" s="974"/>
      <c r="AL394" s="1210"/>
      <c r="AM394" s="48" t="s">
        <v>38</v>
      </c>
      <c r="AN394" s="33"/>
      <c r="AO394" s="1214"/>
      <c r="AP394" s="974"/>
      <c r="AQ394" s="958"/>
      <c r="AR394" s="336" t="s">
        <v>38</v>
      </c>
      <c r="AS394" s="33"/>
      <c r="AT394" s="1214"/>
      <c r="AU394" s="974"/>
      <c r="AV394" s="1210"/>
      <c r="AW394" s="48" t="s">
        <v>38</v>
      </c>
      <c r="AX394" s="33"/>
      <c r="AY394" s="1214"/>
      <c r="AZ394" s="974"/>
      <c r="BA394" s="958"/>
      <c r="BB394" s="336" t="s">
        <v>38</v>
      </c>
      <c r="BC394" s="33"/>
      <c r="BD394" s="1214"/>
      <c r="BE394" s="974"/>
      <c r="BF394" s="1210"/>
      <c r="BG394" s="48" t="s">
        <v>38</v>
      </c>
      <c r="BH394" s="33"/>
      <c r="BI394" s="1214"/>
      <c r="BJ394" s="974"/>
      <c r="BK394" s="958"/>
      <c r="BL394" s="339"/>
      <c r="BM394" s="80"/>
      <c r="BN394" s="1214"/>
      <c r="BO394" s="967"/>
      <c r="BP394" s="954"/>
      <c r="BQ394" s="79"/>
      <c r="BR394" s="80"/>
      <c r="BS394" s="1214"/>
      <c r="BT394" s="967"/>
      <c r="BU394" s="954"/>
      <c r="BV394" s="79"/>
      <c r="BW394" s="80"/>
      <c r="BX394" s="1214"/>
      <c r="BY394" s="967"/>
      <c r="BZ394" s="954"/>
      <c r="CA394" s="1080"/>
      <c r="CB394" s="1022"/>
      <c r="CC394" s="1238"/>
    </row>
    <row r="395" spans="1:81" ht="18" customHeight="1">
      <c r="A395" s="1180"/>
      <c r="B395" s="1285"/>
      <c r="C395" s="1178"/>
      <c r="D395" s="51" t="s">
        <v>12</v>
      </c>
      <c r="E395" s="6">
        <f>ROUND(IF(E367="",0,E393*職員設定!$S$52+E393*E376/E367*0.25),0)</f>
        <v>0</v>
      </c>
      <c r="F395" s="1214"/>
      <c r="G395" s="974"/>
      <c r="H395" s="1272"/>
      <c r="I395" s="51" t="s">
        <v>12</v>
      </c>
      <c r="J395" s="6">
        <f>ROUND(IF(J367="",0,J393*職員設定!$S$52+J393*J376/J367*0.25),0)</f>
        <v>0</v>
      </c>
      <c r="K395" s="1214"/>
      <c r="L395" s="974"/>
      <c r="M395" s="1103"/>
      <c r="N395" s="629" t="s">
        <v>12</v>
      </c>
      <c r="O395" s="6">
        <f>ROUND(IF(O367="",0,O393*職員設定!$S$52+O393*O376/O367*0.25),0)</f>
        <v>0</v>
      </c>
      <c r="P395" s="1214"/>
      <c r="Q395" s="974"/>
      <c r="R395" s="1210"/>
      <c r="S395" s="51" t="s">
        <v>12</v>
      </c>
      <c r="T395" s="6">
        <f>ROUND(IF(T367="",0,T393*職員設定!$S$52+T393*T376/T367*0.25),0)</f>
        <v>0</v>
      </c>
      <c r="U395" s="1214"/>
      <c r="V395" s="974"/>
      <c r="W395" s="958"/>
      <c r="X395" s="629" t="s">
        <v>12</v>
      </c>
      <c r="Y395" s="6">
        <f>ROUND(IF(Y367="",0,Y393*職員設定!$S$52+Y393*Y376/Y367*0.25),0)</f>
        <v>0</v>
      </c>
      <c r="Z395" s="1214"/>
      <c r="AA395" s="974"/>
      <c r="AB395" s="1210"/>
      <c r="AC395" s="51" t="s">
        <v>12</v>
      </c>
      <c r="AD395" s="6">
        <f>ROUND(IF(AD367="",0,AD393*職員設定!$S$52+AD393*AD376/AD367*0.25),0)</f>
        <v>0</v>
      </c>
      <c r="AE395" s="1214"/>
      <c r="AF395" s="974"/>
      <c r="AG395" s="958"/>
      <c r="AH395" s="629" t="s">
        <v>12</v>
      </c>
      <c r="AI395" s="6">
        <f>ROUND(IF(AI367="",0,AI393*職員設定!$S$52+AI393*AI376/AI367*0.25),0)</f>
        <v>0</v>
      </c>
      <c r="AJ395" s="1214"/>
      <c r="AK395" s="974"/>
      <c r="AL395" s="1210"/>
      <c r="AM395" s="51" t="s">
        <v>12</v>
      </c>
      <c r="AN395" s="6">
        <f>ROUND(IF(AN367="",0,AN393*職員設定!$S$52+AN393*AN376/AN367*0.25),0)</f>
        <v>0</v>
      </c>
      <c r="AO395" s="1214"/>
      <c r="AP395" s="974"/>
      <c r="AQ395" s="958"/>
      <c r="AR395" s="629" t="s">
        <v>12</v>
      </c>
      <c r="AS395" s="6">
        <f>ROUND(IF(AS367="",0,AS393*職員設定!$S$52+AS393*AS376/AS367*0.25),0)</f>
        <v>0</v>
      </c>
      <c r="AT395" s="1214"/>
      <c r="AU395" s="974"/>
      <c r="AV395" s="1210"/>
      <c r="AW395" s="51" t="s">
        <v>12</v>
      </c>
      <c r="AX395" s="6">
        <f>ROUND(IF(AX367="",0,AX393*職員設定!$S$52+AX393*AX376/AX367*0.25),0)</f>
        <v>0</v>
      </c>
      <c r="AY395" s="1214"/>
      <c r="AZ395" s="974"/>
      <c r="BA395" s="958"/>
      <c r="BB395" s="629" t="s">
        <v>12</v>
      </c>
      <c r="BC395" s="6">
        <f>ROUND(IF(BC367="",0,BC393*職員設定!$S$52+BC393*BC376/BC367*0.25),0)</f>
        <v>0</v>
      </c>
      <c r="BD395" s="1214"/>
      <c r="BE395" s="974"/>
      <c r="BF395" s="1210"/>
      <c r="BG395" s="51" t="s">
        <v>12</v>
      </c>
      <c r="BH395" s="6">
        <f>ROUND(IF(BH367="",0,BH393*職員設定!$S$52+BH393*BH376/BH367*0.25),0)</f>
        <v>0</v>
      </c>
      <c r="BI395" s="1214"/>
      <c r="BJ395" s="974"/>
      <c r="BK395" s="958"/>
      <c r="BL395" s="624"/>
      <c r="BM395" s="28"/>
      <c r="BN395" s="1214"/>
      <c r="BO395" s="967"/>
      <c r="BP395" s="954"/>
      <c r="BQ395" s="72"/>
      <c r="BR395" s="28"/>
      <c r="BS395" s="1214"/>
      <c r="BT395" s="967"/>
      <c r="BU395" s="954"/>
      <c r="BV395" s="72"/>
      <c r="BW395" s="28"/>
      <c r="BX395" s="1214"/>
      <c r="BY395" s="967"/>
      <c r="BZ395" s="954"/>
      <c r="CA395" s="1080"/>
      <c r="CB395" s="1022"/>
      <c r="CC395" s="1238"/>
    </row>
    <row r="396" spans="1:81" ht="18" customHeight="1" thickBot="1">
      <c r="A396" s="1180"/>
      <c r="B396" s="1286"/>
      <c r="C396" s="1179"/>
      <c r="D396" s="53" t="s">
        <v>13</v>
      </c>
      <c r="E396" s="19">
        <f>E394-E395</f>
        <v>0</v>
      </c>
      <c r="F396" s="1218"/>
      <c r="G396" s="975"/>
      <c r="H396" s="1273"/>
      <c r="I396" s="53" t="s">
        <v>13</v>
      </c>
      <c r="J396" s="19">
        <f>J394-J395</f>
        <v>0</v>
      </c>
      <c r="K396" s="1218"/>
      <c r="L396" s="975"/>
      <c r="M396" s="1104"/>
      <c r="N396" s="337" t="s">
        <v>13</v>
      </c>
      <c r="O396" s="19">
        <f>O394-O395</f>
        <v>0</v>
      </c>
      <c r="P396" s="1218"/>
      <c r="Q396" s="975"/>
      <c r="R396" s="1211"/>
      <c r="S396" s="53" t="s">
        <v>13</v>
      </c>
      <c r="T396" s="19">
        <f>T394-T395</f>
        <v>0</v>
      </c>
      <c r="U396" s="1218"/>
      <c r="V396" s="975"/>
      <c r="W396" s="959"/>
      <c r="X396" s="337" t="s">
        <v>13</v>
      </c>
      <c r="Y396" s="19">
        <f>Y394-Y395</f>
        <v>0</v>
      </c>
      <c r="Z396" s="1218"/>
      <c r="AA396" s="975"/>
      <c r="AB396" s="1211"/>
      <c r="AC396" s="53" t="s">
        <v>13</v>
      </c>
      <c r="AD396" s="19">
        <f>AD394-AD395</f>
        <v>0</v>
      </c>
      <c r="AE396" s="1218"/>
      <c r="AF396" s="975"/>
      <c r="AG396" s="959"/>
      <c r="AH396" s="337" t="s">
        <v>13</v>
      </c>
      <c r="AI396" s="19">
        <f>AI394-AI395</f>
        <v>0</v>
      </c>
      <c r="AJ396" s="1218"/>
      <c r="AK396" s="975"/>
      <c r="AL396" s="1211"/>
      <c r="AM396" s="53" t="s">
        <v>13</v>
      </c>
      <c r="AN396" s="19">
        <f>AN394-AN395</f>
        <v>0</v>
      </c>
      <c r="AO396" s="1218"/>
      <c r="AP396" s="975"/>
      <c r="AQ396" s="959"/>
      <c r="AR396" s="337" t="s">
        <v>13</v>
      </c>
      <c r="AS396" s="19">
        <f>AS394-AS395</f>
        <v>0</v>
      </c>
      <c r="AT396" s="1218"/>
      <c r="AU396" s="975"/>
      <c r="AV396" s="1211"/>
      <c r="AW396" s="53" t="s">
        <v>13</v>
      </c>
      <c r="AX396" s="19">
        <f>AX394-AX395</f>
        <v>0</v>
      </c>
      <c r="AY396" s="1218"/>
      <c r="AZ396" s="975"/>
      <c r="BA396" s="959"/>
      <c r="BB396" s="337" t="s">
        <v>13</v>
      </c>
      <c r="BC396" s="19">
        <f>BC394-BC395</f>
        <v>0</v>
      </c>
      <c r="BD396" s="1218"/>
      <c r="BE396" s="975"/>
      <c r="BF396" s="1211"/>
      <c r="BG396" s="53" t="s">
        <v>13</v>
      </c>
      <c r="BH396" s="19">
        <f>BH394-BH395</f>
        <v>0</v>
      </c>
      <c r="BI396" s="1218"/>
      <c r="BJ396" s="975"/>
      <c r="BK396" s="959"/>
      <c r="BL396" s="667"/>
      <c r="BM396" s="88"/>
      <c r="BN396" s="1218"/>
      <c r="BO396" s="968"/>
      <c r="BP396" s="955"/>
      <c r="BQ396" s="87"/>
      <c r="BR396" s="88"/>
      <c r="BS396" s="1218"/>
      <c r="BT396" s="968"/>
      <c r="BU396" s="955"/>
      <c r="BV396" s="87"/>
      <c r="BW396" s="88"/>
      <c r="BX396" s="1218"/>
      <c r="BY396" s="968"/>
      <c r="BZ396" s="955"/>
      <c r="CA396" s="1081"/>
      <c r="CB396" s="1023"/>
      <c r="CC396" s="1239"/>
    </row>
    <row r="397" spans="1:81" ht="18" customHeight="1">
      <c r="A397" s="1180"/>
      <c r="B397" s="1278" t="s">
        <v>228</v>
      </c>
      <c r="C397" s="1135"/>
      <c r="D397" s="175" t="str">
        <f>IF(職員設定!$V$43="","",職員設定!$V$43)</f>
        <v>通勤手当</v>
      </c>
      <c r="E397" s="151" t="str">
        <f>IF(E367&lt;&gt;"",職員設定!$V$52,"0")</f>
        <v>0</v>
      </c>
      <c r="F397" s="2"/>
      <c r="G397" s="299" t="s">
        <v>79</v>
      </c>
      <c r="H397" s="29" t="s">
        <v>79</v>
      </c>
      <c r="I397" s="175" t="str">
        <f>IF(職員設定!$V$43="","",職員設定!$V$43)</f>
        <v>通勤手当</v>
      </c>
      <c r="J397" s="151" t="str">
        <f>IF(J367&lt;&gt;"",職員設定!$V$52,"0")</f>
        <v>0</v>
      </c>
      <c r="K397" s="2"/>
      <c r="L397" s="299" t="s">
        <v>79</v>
      </c>
      <c r="M397" s="60" t="s">
        <v>79</v>
      </c>
      <c r="N397" s="644" t="str">
        <f>IF(職員設定!$V$43="","",職員設定!$V$43)</f>
        <v>通勤手当</v>
      </c>
      <c r="O397" s="151" t="str">
        <f>IF(O367&lt;&gt;"",職員設定!$V$52,"0")</f>
        <v>0</v>
      </c>
      <c r="P397" s="2"/>
      <c r="Q397" s="299" t="s">
        <v>79</v>
      </c>
      <c r="R397" s="29" t="s">
        <v>79</v>
      </c>
      <c r="S397" s="175" t="str">
        <f>IF(職員設定!$V$43="","",職員設定!$V$43)</f>
        <v>通勤手当</v>
      </c>
      <c r="T397" s="151" t="str">
        <f>IF(T367&lt;&gt;"",職員設定!$V$52,"0")</f>
        <v>0</v>
      </c>
      <c r="U397" s="2"/>
      <c r="V397" s="299" t="s">
        <v>79</v>
      </c>
      <c r="W397" s="60" t="s">
        <v>79</v>
      </c>
      <c r="X397" s="644" t="str">
        <f>IF(職員設定!$V$43="","",職員設定!$V$43)</f>
        <v>通勤手当</v>
      </c>
      <c r="Y397" s="151" t="str">
        <f>IF(Y367&lt;&gt;"",職員設定!$V$52,"0")</f>
        <v>0</v>
      </c>
      <c r="Z397" s="2"/>
      <c r="AA397" s="299" t="s">
        <v>79</v>
      </c>
      <c r="AB397" s="29" t="s">
        <v>79</v>
      </c>
      <c r="AC397" s="175" t="str">
        <f>IF(職員設定!$V$43="","",職員設定!$V$43)</f>
        <v>通勤手当</v>
      </c>
      <c r="AD397" s="151" t="str">
        <f>IF(AD367&lt;&gt;"",職員設定!$V$52,"0")</f>
        <v>0</v>
      </c>
      <c r="AE397" s="2"/>
      <c r="AF397" s="299" t="s">
        <v>79</v>
      </c>
      <c r="AG397" s="60" t="s">
        <v>79</v>
      </c>
      <c r="AH397" s="644" t="str">
        <f>IF(職員設定!$V$43="","",職員設定!$V$43)</f>
        <v>通勤手当</v>
      </c>
      <c r="AI397" s="151" t="str">
        <f>IF(AI367&lt;&gt;"",職員設定!$V$52,"0")</f>
        <v>0</v>
      </c>
      <c r="AJ397" s="2"/>
      <c r="AK397" s="299" t="s">
        <v>79</v>
      </c>
      <c r="AL397" s="29" t="s">
        <v>79</v>
      </c>
      <c r="AM397" s="175" t="str">
        <f>IF(職員設定!$V$43="","",職員設定!$V$43)</f>
        <v>通勤手当</v>
      </c>
      <c r="AN397" s="151" t="str">
        <f>IF(AN367&lt;&gt;"",職員設定!$V$52,"0")</f>
        <v>0</v>
      </c>
      <c r="AO397" s="2"/>
      <c r="AP397" s="299" t="s">
        <v>79</v>
      </c>
      <c r="AQ397" s="60" t="s">
        <v>79</v>
      </c>
      <c r="AR397" s="644" t="str">
        <f>IF(職員設定!$V$43="","",職員設定!$V$43)</f>
        <v>通勤手当</v>
      </c>
      <c r="AS397" s="151" t="str">
        <f>IF(AS367&lt;&gt;"",職員設定!$V$52,"0")</f>
        <v>0</v>
      </c>
      <c r="AT397" s="2"/>
      <c r="AU397" s="299" t="s">
        <v>79</v>
      </c>
      <c r="AV397" s="29" t="s">
        <v>79</v>
      </c>
      <c r="AW397" s="175" t="str">
        <f>IF(職員設定!$V$43="","",職員設定!$V$43)</f>
        <v>通勤手当</v>
      </c>
      <c r="AX397" s="151" t="str">
        <f>IF(AX367&lt;&gt;"",職員設定!$V$52,"0")</f>
        <v>0</v>
      </c>
      <c r="AY397" s="2"/>
      <c r="AZ397" s="299" t="s">
        <v>79</v>
      </c>
      <c r="BA397" s="60" t="s">
        <v>79</v>
      </c>
      <c r="BB397" s="644" t="str">
        <f>IF(職員設定!$V$43="","",職員設定!$V$43)</f>
        <v>通勤手当</v>
      </c>
      <c r="BC397" s="151" t="str">
        <f>IF(BC367&lt;&gt;"",職員設定!$V$52,"0")</f>
        <v>0</v>
      </c>
      <c r="BD397" s="2"/>
      <c r="BE397" s="299" t="s">
        <v>79</v>
      </c>
      <c r="BF397" s="29" t="s">
        <v>79</v>
      </c>
      <c r="BG397" s="175" t="str">
        <f>IF(職員設定!$V$43="","",職員設定!$V$43)</f>
        <v>通勤手当</v>
      </c>
      <c r="BH397" s="151" t="str">
        <f>IF(BH367&lt;&gt;"",職員設定!$V$52,"0")</f>
        <v>0</v>
      </c>
      <c r="BI397" s="2"/>
      <c r="BJ397" s="299" t="s">
        <v>79</v>
      </c>
      <c r="BK397" s="60" t="s">
        <v>79</v>
      </c>
      <c r="BL397" s="668"/>
      <c r="BM397" s="90"/>
      <c r="BN397" s="2"/>
      <c r="BO397" s="299" t="s">
        <v>79</v>
      </c>
      <c r="BP397" s="299" t="s">
        <v>79</v>
      </c>
      <c r="BQ397" s="89"/>
      <c r="BR397" s="90"/>
      <c r="BS397" s="2"/>
      <c r="BT397" s="299" t="s">
        <v>79</v>
      </c>
      <c r="BU397" s="299" t="s">
        <v>79</v>
      </c>
      <c r="BV397" s="89"/>
      <c r="BW397" s="90"/>
      <c r="BX397" s="2"/>
      <c r="BY397" s="299" t="s">
        <v>79</v>
      </c>
      <c r="BZ397" s="299" t="s">
        <v>79</v>
      </c>
      <c r="CA397" s="482" t="s">
        <v>116</v>
      </c>
      <c r="CB397" s="300" t="s">
        <v>116</v>
      </c>
      <c r="CC397" s="371" t="s">
        <v>121</v>
      </c>
    </row>
    <row r="398" spans="1:81" ht="18" customHeight="1">
      <c r="A398" s="1180"/>
      <c r="B398" s="1134"/>
      <c r="C398" s="1135"/>
      <c r="D398" s="174" t="str">
        <f>IF(職員設定!$W$43="","",職員設定!$W$43)</f>
        <v>課税通勤手当</v>
      </c>
      <c r="E398" s="151" t="str">
        <f>IF(E367&lt;&gt;"",職員設定!$W$52,"0")</f>
        <v>0</v>
      </c>
      <c r="F398" s="2"/>
      <c r="G398" s="999">
        <f>SUM(G367:G396)</f>
        <v>0</v>
      </c>
      <c r="H398" s="1305">
        <f>SUM(H367:H396)</f>
        <v>0</v>
      </c>
      <c r="I398" s="174" t="str">
        <f>IF(職員設定!$W$43="","",職員設定!$W$43)</f>
        <v>課税通勤手当</v>
      </c>
      <c r="J398" s="151" t="str">
        <f>IF(J367&lt;&gt;"",職員設定!$W$52,"0")</f>
        <v>0</v>
      </c>
      <c r="K398" s="2"/>
      <c r="L398" s="999">
        <f>SUM(L367:L396)</f>
        <v>0</v>
      </c>
      <c r="M398" s="1102">
        <f>SUM(M367:M396)</f>
        <v>0</v>
      </c>
      <c r="N398" s="645" t="str">
        <f>IF(職員設定!$W$43="","",職員設定!$W$43)</f>
        <v>課税通勤手当</v>
      </c>
      <c r="O398" s="151" t="str">
        <f>IF(O367&lt;&gt;"",職員設定!$W$52,"0")</f>
        <v>0</v>
      </c>
      <c r="P398" s="2"/>
      <c r="Q398" s="999">
        <f>SUM(Q367:Q396)</f>
        <v>0</v>
      </c>
      <c r="R398" s="1213">
        <f>SUM(R367:R396)</f>
        <v>0</v>
      </c>
      <c r="S398" s="174" t="str">
        <f>IF(職員設定!$W$43="","",職員設定!$W$43)</f>
        <v>課税通勤手当</v>
      </c>
      <c r="T398" s="151" t="str">
        <f>IF(T367&lt;&gt;"",職員設定!$W$52,"0")</f>
        <v>0</v>
      </c>
      <c r="U398" s="2"/>
      <c r="V398" s="999">
        <f>SUM(V367:V396)</f>
        <v>0</v>
      </c>
      <c r="W398" s="992">
        <f>SUM(W367:W396)</f>
        <v>0</v>
      </c>
      <c r="X398" s="645" t="str">
        <f>IF(職員設定!$W$43="","",職員設定!$W$43)</f>
        <v>課税通勤手当</v>
      </c>
      <c r="Y398" s="151" t="str">
        <f>IF(Y367&lt;&gt;"",職員設定!$W$52,"0")</f>
        <v>0</v>
      </c>
      <c r="Z398" s="2"/>
      <c r="AA398" s="999">
        <f>SUM(AA367:AA396)</f>
        <v>0</v>
      </c>
      <c r="AB398" s="1213">
        <f>SUM(AB367:AB396)</f>
        <v>0</v>
      </c>
      <c r="AC398" s="174" t="str">
        <f>IF(職員設定!$W$43="","",職員設定!$W$43)</f>
        <v>課税通勤手当</v>
      </c>
      <c r="AD398" s="151" t="str">
        <f>IF(AD367&lt;&gt;"",職員設定!$W$52,"0")</f>
        <v>0</v>
      </c>
      <c r="AE398" s="2"/>
      <c r="AF398" s="999">
        <f>SUM(AF367:AF396)</f>
        <v>0</v>
      </c>
      <c r="AG398" s="992">
        <f>SUM(AG367:AG396)</f>
        <v>0</v>
      </c>
      <c r="AH398" s="645" t="str">
        <f>IF(職員設定!$W$43="","",職員設定!$W$43)</f>
        <v>課税通勤手当</v>
      </c>
      <c r="AI398" s="151" t="str">
        <f>IF(AI367&lt;&gt;"",職員設定!$W$52,"0")</f>
        <v>0</v>
      </c>
      <c r="AJ398" s="2"/>
      <c r="AK398" s="999">
        <f>SUM(AK367:AK396)</f>
        <v>0</v>
      </c>
      <c r="AL398" s="1213">
        <f>SUM(AL367:AL396)</f>
        <v>0</v>
      </c>
      <c r="AM398" s="174" t="str">
        <f>IF(職員設定!$W$43="","",職員設定!$W$43)</f>
        <v>課税通勤手当</v>
      </c>
      <c r="AN398" s="151" t="str">
        <f>IF(AN367&lt;&gt;"",職員設定!$W$52,"0")</f>
        <v>0</v>
      </c>
      <c r="AO398" s="2"/>
      <c r="AP398" s="999">
        <f>SUM(AP367:AP396)</f>
        <v>0</v>
      </c>
      <c r="AQ398" s="992">
        <f>SUM(AQ367:AQ396)</f>
        <v>0</v>
      </c>
      <c r="AR398" s="645" t="str">
        <f>IF(職員設定!$W$43="","",職員設定!$W$43)</f>
        <v>課税通勤手当</v>
      </c>
      <c r="AS398" s="151" t="str">
        <f>IF(AS367&lt;&gt;"",職員設定!$W$52,"0")</f>
        <v>0</v>
      </c>
      <c r="AT398" s="2"/>
      <c r="AU398" s="999">
        <f>SUM(AU367:AU396)</f>
        <v>0</v>
      </c>
      <c r="AV398" s="1213">
        <f>SUM(AV367:AV396)</f>
        <v>0</v>
      </c>
      <c r="AW398" s="174" t="str">
        <f>IF(職員設定!$W$43="","",職員設定!$W$43)</f>
        <v>課税通勤手当</v>
      </c>
      <c r="AX398" s="151" t="str">
        <f>IF(AX367&lt;&gt;"",職員設定!$W$52,"0")</f>
        <v>0</v>
      </c>
      <c r="AY398" s="2"/>
      <c r="AZ398" s="999">
        <f>SUM(AZ367:AZ396)</f>
        <v>0</v>
      </c>
      <c r="BA398" s="992">
        <f>SUM(BA367:BA396)</f>
        <v>0</v>
      </c>
      <c r="BB398" s="645" t="str">
        <f>IF(職員設定!$W$43="","",職員設定!$W$43)</f>
        <v>課税通勤手当</v>
      </c>
      <c r="BC398" s="151" t="str">
        <f>IF(BC367&lt;&gt;"",職員設定!$W$52,"0")</f>
        <v>0</v>
      </c>
      <c r="BD398" s="2"/>
      <c r="BE398" s="999">
        <f>SUM(BE367:BE396)</f>
        <v>0</v>
      </c>
      <c r="BF398" s="1213">
        <f>SUM(BF367:BF396)</f>
        <v>0</v>
      </c>
      <c r="BG398" s="174" t="str">
        <f>IF(職員設定!$W$43="","",職員設定!$W$43)</f>
        <v>課税通勤手当</v>
      </c>
      <c r="BH398" s="151" t="str">
        <f>IF(BH367&lt;&gt;"",職員設定!$W$52,"0")</f>
        <v>0</v>
      </c>
      <c r="BI398" s="2"/>
      <c r="BJ398" s="999">
        <f>SUM(BJ367:BJ396)</f>
        <v>0</v>
      </c>
      <c r="BK398" s="992">
        <f>SUM(BK367:BK396)</f>
        <v>0</v>
      </c>
      <c r="BL398" s="669"/>
      <c r="BM398" s="92"/>
      <c r="BN398" s="2"/>
      <c r="BO398" s="999">
        <f>SUM(BO367:BO396)</f>
        <v>0</v>
      </c>
      <c r="BP398" s="1255">
        <f>SUM(BP367:BP396)</f>
        <v>0</v>
      </c>
      <c r="BQ398" s="91"/>
      <c r="BR398" s="92"/>
      <c r="BS398" s="2"/>
      <c r="BT398" s="999">
        <f>SUM(BT367:BT396)</f>
        <v>0</v>
      </c>
      <c r="BU398" s="1255">
        <f>SUM(BU367:BU396)</f>
        <v>0</v>
      </c>
      <c r="BV398" s="91"/>
      <c r="BW398" s="92"/>
      <c r="BX398" s="2"/>
      <c r="BY398" s="999">
        <f>SUM(BY367:BY396)</f>
        <v>0</v>
      </c>
      <c r="BZ398" s="1255">
        <f>SUM(BZ367:BZ396)</f>
        <v>0</v>
      </c>
      <c r="CA398" s="1089">
        <f>SUM(CA367:CA392)-CA393</f>
        <v>0</v>
      </c>
      <c r="CB398" s="1088">
        <f t="shared" ref="CB398" si="66">SUM(CB367:CB396)</f>
        <v>0</v>
      </c>
      <c r="CC398" s="1230" t="str">
        <f>IF(BZ398+BU398+BP398+BK398+BF398+BA398+AV398+AQ398+AL398+AG398+AB398+W398+R398+CB409+CC409-CC410-CB410=0,"〇",BZ398+BU398+BP398+BK398+BF398+BA398+AV398+AQ398+AL398+AG398+AB398+W398+R398+CB409+CC409-CC410-CB410)</f>
        <v>〇</v>
      </c>
    </row>
    <row r="399" spans="1:81" ht="18" customHeight="1">
      <c r="A399" s="1180"/>
      <c r="B399" s="1134"/>
      <c r="C399" s="1135"/>
      <c r="D399" s="176" t="str">
        <f>IF(職員設定!$X$43="","",職員設定!$X$43)</f>
        <v>その他</v>
      </c>
      <c r="E399" s="152" t="str">
        <f>IF(E367&lt;&gt;"",職員設定!$X$52,"0")</f>
        <v>0</v>
      </c>
      <c r="F399" s="2"/>
      <c r="G399" s="974"/>
      <c r="H399" s="1271"/>
      <c r="I399" s="176" t="str">
        <f>IF(職員設定!$X$43="","",職員設定!$X$43)</f>
        <v>その他</v>
      </c>
      <c r="J399" s="152" t="str">
        <f>IF(J367&lt;&gt;"",職員設定!$X$52,"0")</f>
        <v>0</v>
      </c>
      <c r="K399" s="2"/>
      <c r="L399" s="974"/>
      <c r="M399" s="1096"/>
      <c r="N399" s="646" t="str">
        <f>IF(職員設定!$X$43="","",職員設定!$X$43)</f>
        <v>その他</v>
      </c>
      <c r="O399" s="152" t="str">
        <f>IF(O367&lt;&gt;"",職員設定!$X$52,"0")</f>
        <v>0</v>
      </c>
      <c r="P399" s="2"/>
      <c r="Q399" s="974"/>
      <c r="R399" s="1204"/>
      <c r="S399" s="176" t="str">
        <f>IF(職員設定!$X$43="","",職員設定!$X$43)</f>
        <v>その他</v>
      </c>
      <c r="T399" s="152" t="str">
        <f>IF(T367&lt;&gt;"",職員設定!$X$52,"0")</f>
        <v>0</v>
      </c>
      <c r="U399" s="2"/>
      <c r="V399" s="974"/>
      <c r="W399" s="971"/>
      <c r="X399" s="646" t="str">
        <f>IF(職員設定!$X$43="","",職員設定!$X$43)</f>
        <v>その他</v>
      </c>
      <c r="Y399" s="152" t="str">
        <f>IF(Y367&lt;&gt;"",職員設定!$X$52,"0")</f>
        <v>0</v>
      </c>
      <c r="Z399" s="2"/>
      <c r="AA399" s="974"/>
      <c r="AB399" s="1204"/>
      <c r="AC399" s="176" t="str">
        <f>IF(職員設定!$X$43="","",職員設定!$X$43)</f>
        <v>その他</v>
      </c>
      <c r="AD399" s="152" t="str">
        <f>IF(AD367&lt;&gt;"",職員設定!$X$52,"0")</f>
        <v>0</v>
      </c>
      <c r="AE399" s="2"/>
      <c r="AF399" s="974"/>
      <c r="AG399" s="971"/>
      <c r="AH399" s="646" t="str">
        <f>IF(職員設定!$X$43="","",職員設定!$X$43)</f>
        <v>その他</v>
      </c>
      <c r="AI399" s="152" t="str">
        <f>IF(AI367&lt;&gt;"",職員設定!$X$52,"0")</f>
        <v>0</v>
      </c>
      <c r="AJ399" s="2"/>
      <c r="AK399" s="974"/>
      <c r="AL399" s="1204"/>
      <c r="AM399" s="176" t="str">
        <f>IF(職員設定!$X$43="","",職員設定!$X$43)</f>
        <v>その他</v>
      </c>
      <c r="AN399" s="152" t="str">
        <f>IF(AN367&lt;&gt;"",職員設定!$X$52,"0")</f>
        <v>0</v>
      </c>
      <c r="AO399" s="2"/>
      <c r="AP399" s="974"/>
      <c r="AQ399" s="971"/>
      <c r="AR399" s="646" t="str">
        <f>IF(職員設定!$X$43="","",職員設定!$X$43)</f>
        <v>その他</v>
      </c>
      <c r="AS399" s="152" t="str">
        <f>IF(AS367&lt;&gt;"",職員設定!$X$52,"0")</f>
        <v>0</v>
      </c>
      <c r="AT399" s="2"/>
      <c r="AU399" s="974"/>
      <c r="AV399" s="1204"/>
      <c r="AW399" s="176" t="str">
        <f>IF(職員設定!$X$43="","",職員設定!$X$43)</f>
        <v>その他</v>
      </c>
      <c r="AX399" s="152" t="str">
        <f>IF(AX367&lt;&gt;"",職員設定!$X$52,"0")</f>
        <v>0</v>
      </c>
      <c r="AY399" s="2"/>
      <c r="AZ399" s="974"/>
      <c r="BA399" s="971"/>
      <c r="BB399" s="646" t="str">
        <f>IF(職員設定!$X$43="","",職員設定!$X$43)</f>
        <v>その他</v>
      </c>
      <c r="BC399" s="152" t="str">
        <f>IF(BC367&lt;&gt;"",職員設定!$X$52,"0")</f>
        <v>0</v>
      </c>
      <c r="BD399" s="2"/>
      <c r="BE399" s="974"/>
      <c r="BF399" s="1204"/>
      <c r="BG399" s="176" t="str">
        <f>IF(職員設定!$X$43="","",職員設定!$X$43)</f>
        <v>その他</v>
      </c>
      <c r="BH399" s="152" t="str">
        <f>IF(BH367&lt;&gt;"",職員設定!$X$52,"0")</f>
        <v>0</v>
      </c>
      <c r="BI399" s="2"/>
      <c r="BJ399" s="974"/>
      <c r="BK399" s="971"/>
      <c r="BL399" s="670"/>
      <c r="BM399" s="26"/>
      <c r="BN399" s="2"/>
      <c r="BO399" s="974"/>
      <c r="BP399" s="1256"/>
      <c r="BQ399" s="93"/>
      <c r="BR399" s="26"/>
      <c r="BS399" s="2"/>
      <c r="BT399" s="974"/>
      <c r="BU399" s="1256"/>
      <c r="BV399" s="93"/>
      <c r="BW399" s="26"/>
      <c r="BX399" s="2"/>
      <c r="BY399" s="974"/>
      <c r="BZ399" s="1256"/>
      <c r="CA399" s="1004"/>
      <c r="CB399" s="1020"/>
      <c r="CC399" s="1231"/>
    </row>
    <row r="400" spans="1:81" ht="18" customHeight="1" thickBot="1">
      <c r="A400" s="1180"/>
      <c r="B400" s="1136"/>
      <c r="C400" s="1137"/>
      <c r="D400" s="177" t="str">
        <f>IF(職員設定!$Y$43="","",職員設定!$Y$43)</f>
        <v/>
      </c>
      <c r="E400" s="178" t="str">
        <f>IF(E367&lt;&gt;"",職員設定!$Y$52,"0")</f>
        <v>0</v>
      </c>
      <c r="F400" s="2"/>
      <c r="G400" s="975"/>
      <c r="H400" s="1306"/>
      <c r="I400" s="177" t="str">
        <f>IF(職員設定!$Y$43="","",職員設定!$Y$43)</f>
        <v/>
      </c>
      <c r="J400" s="178" t="str">
        <f>IF(J367&lt;&gt;"",職員設定!$Y$52,"0")</f>
        <v>0</v>
      </c>
      <c r="K400" s="2"/>
      <c r="L400" s="975"/>
      <c r="M400" s="1097"/>
      <c r="N400" s="647" t="str">
        <f>IF(職員設定!$Y$43="","",職員設定!$Y$43)</f>
        <v/>
      </c>
      <c r="O400" s="178" t="str">
        <f>IF(O367&lt;&gt;"",職員設定!$Y$52,"0")</f>
        <v>0</v>
      </c>
      <c r="P400" s="2"/>
      <c r="Q400" s="975"/>
      <c r="R400" s="1205"/>
      <c r="S400" s="177" t="str">
        <f>IF(職員設定!$Y$43="","",職員設定!$Y$43)</f>
        <v/>
      </c>
      <c r="T400" s="178" t="str">
        <f>IF(T367&lt;&gt;"",職員設定!$Y$52,"0")</f>
        <v>0</v>
      </c>
      <c r="U400" s="2"/>
      <c r="V400" s="975"/>
      <c r="W400" s="972"/>
      <c r="X400" s="647" t="str">
        <f>IF(職員設定!$Y$43="","",職員設定!$Y$43)</f>
        <v/>
      </c>
      <c r="Y400" s="178" t="str">
        <f>IF(Y367&lt;&gt;"",職員設定!$Y$52,"0")</f>
        <v>0</v>
      </c>
      <c r="Z400" s="2"/>
      <c r="AA400" s="975"/>
      <c r="AB400" s="1205"/>
      <c r="AC400" s="177" t="str">
        <f>IF(職員設定!$Y$43="","",職員設定!$Y$43)</f>
        <v/>
      </c>
      <c r="AD400" s="178" t="str">
        <f>IF(AD367&lt;&gt;"",職員設定!$Y$52,"0")</f>
        <v>0</v>
      </c>
      <c r="AE400" s="2"/>
      <c r="AF400" s="975"/>
      <c r="AG400" s="972"/>
      <c r="AH400" s="647" t="str">
        <f>IF(職員設定!$Y$43="","",職員設定!$Y$43)</f>
        <v/>
      </c>
      <c r="AI400" s="178" t="str">
        <f>IF(AI367&lt;&gt;"",職員設定!$Y$52,"0")</f>
        <v>0</v>
      </c>
      <c r="AJ400" s="2"/>
      <c r="AK400" s="975"/>
      <c r="AL400" s="1205"/>
      <c r="AM400" s="177" t="str">
        <f>IF(職員設定!$Y$43="","",職員設定!$Y$43)</f>
        <v/>
      </c>
      <c r="AN400" s="178" t="str">
        <f>IF(AN367&lt;&gt;"",職員設定!$Y$52,"0")</f>
        <v>0</v>
      </c>
      <c r="AO400" s="2"/>
      <c r="AP400" s="975"/>
      <c r="AQ400" s="972"/>
      <c r="AR400" s="647" t="str">
        <f>IF(職員設定!$Y$43="","",職員設定!$Y$43)</f>
        <v/>
      </c>
      <c r="AS400" s="178" t="str">
        <f>IF(AS367&lt;&gt;"",職員設定!$Y$52,"0")</f>
        <v>0</v>
      </c>
      <c r="AT400" s="2"/>
      <c r="AU400" s="975"/>
      <c r="AV400" s="1205"/>
      <c r="AW400" s="177" t="str">
        <f>IF(職員設定!$Y$43="","",職員設定!$Y$43)</f>
        <v/>
      </c>
      <c r="AX400" s="178" t="str">
        <f>IF(AX367&lt;&gt;"",職員設定!$Y$52,"0")</f>
        <v>0</v>
      </c>
      <c r="AY400" s="2"/>
      <c r="AZ400" s="975"/>
      <c r="BA400" s="972"/>
      <c r="BB400" s="647" t="str">
        <f>IF(職員設定!$Y$43="","",職員設定!$Y$43)</f>
        <v/>
      </c>
      <c r="BC400" s="178" t="str">
        <f>IF(BC367&lt;&gt;"",職員設定!$Y$52,"0")</f>
        <v>0</v>
      </c>
      <c r="BD400" s="2"/>
      <c r="BE400" s="975"/>
      <c r="BF400" s="1205"/>
      <c r="BG400" s="177" t="str">
        <f>IF(職員設定!$Y$43="","",職員設定!$Y$43)</f>
        <v/>
      </c>
      <c r="BH400" s="178" t="str">
        <f>IF(BH367&lt;&gt;"",職員設定!$Y$52,"0")</f>
        <v>0</v>
      </c>
      <c r="BI400" s="2"/>
      <c r="BJ400" s="975"/>
      <c r="BK400" s="972"/>
      <c r="BL400" s="671"/>
      <c r="BM400" s="84"/>
      <c r="BN400" s="2"/>
      <c r="BO400" s="975"/>
      <c r="BP400" s="1257"/>
      <c r="BQ400" s="94"/>
      <c r="BR400" s="84"/>
      <c r="BS400" s="2"/>
      <c r="BT400" s="975"/>
      <c r="BU400" s="1257"/>
      <c r="BV400" s="94"/>
      <c r="BW400" s="84"/>
      <c r="BX400" s="2"/>
      <c r="BY400" s="975"/>
      <c r="BZ400" s="1257"/>
      <c r="CA400" s="1005"/>
      <c r="CB400" s="1021"/>
      <c r="CC400" s="1232"/>
    </row>
    <row r="401" spans="1:81" ht="18" customHeight="1">
      <c r="A401" s="1180"/>
      <c r="B401" s="1276"/>
      <c r="C401" s="1277"/>
      <c r="D401" s="64" t="s">
        <v>15</v>
      </c>
      <c r="E401" s="8">
        <f>E400+E399+E398+E397+E395+E391+E387+E383+E379+E376+E373+E369</f>
        <v>0</v>
      </c>
      <c r="F401" s="963" t="str">
        <f>IF(E402=F402,"〇","×")</f>
        <v>〇</v>
      </c>
      <c r="G401" s="964"/>
      <c r="H401" s="1098"/>
      <c r="I401" s="64" t="s">
        <v>15</v>
      </c>
      <c r="J401" s="516">
        <f>J400+J399+J398+J397+J395+J391+J387+J383+J379+J376+J373+J369</f>
        <v>0</v>
      </c>
      <c r="K401" s="963" t="str">
        <f>IF(J402=K402,"〇","×")</f>
        <v>〇</v>
      </c>
      <c r="L401" s="964"/>
      <c r="M401" s="965"/>
      <c r="N401" s="635" t="s">
        <v>15</v>
      </c>
      <c r="O401" s="8">
        <f>O400+O399+O398+O397+O395+O391+O387+O383+O379+O376+O373+O369</f>
        <v>0</v>
      </c>
      <c r="P401" s="963" t="str">
        <f>IF(O402=P402,"〇","×")</f>
        <v>〇</v>
      </c>
      <c r="Q401" s="964"/>
      <c r="R401" s="1098"/>
      <c r="S401" s="64" t="s">
        <v>15</v>
      </c>
      <c r="T401" s="8">
        <f>T400+T399+T398+T397+T395+T391+T387+T383+T379+T376+T373+T369</f>
        <v>0</v>
      </c>
      <c r="U401" s="963" t="str">
        <f>IF(T402=U402,"〇","×")</f>
        <v>〇</v>
      </c>
      <c r="V401" s="964"/>
      <c r="W401" s="965"/>
      <c r="X401" s="635" t="s">
        <v>15</v>
      </c>
      <c r="Y401" s="516">
        <f>Y400+Y399+Y398+Y397+Y395+Y391+Y387+Y383+Y379+Y376+Y373+Y369</f>
        <v>0</v>
      </c>
      <c r="Z401" s="963" t="str">
        <f>IF(Y402=Z402,"〇","×")</f>
        <v>〇</v>
      </c>
      <c r="AA401" s="964"/>
      <c r="AB401" s="1098"/>
      <c r="AC401" s="64" t="s">
        <v>15</v>
      </c>
      <c r="AD401" s="516">
        <f>AD400+AD399+AD398+AD397+AD395+AD391+AD387+AD383+AD379+AD376+AD373+AD369</f>
        <v>0</v>
      </c>
      <c r="AE401" s="963" t="str">
        <f>IF(AD402=AE402,"〇","×")</f>
        <v>〇</v>
      </c>
      <c r="AF401" s="964"/>
      <c r="AG401" s="965"/>
      <c r="AH401" s="635" t="s">
        <v>15</v>
      </c>
      <c r="AI401" s="516">
        <f>AI400+AI399+AI398+AI397+AI395+AI391+AI387+AI383+AI379+AI376+AI373+AI369</f>
        <v>0</v>
      </c>
      <c r="AJ401" s="963" t="str">
        <f>IF(AI402=AJ402,"〇","×")</f>
        <v>〇</v>
      </c>
      <c r="AK401" s="964"/>
      <c r="AL401" s="1098"/>
      <c r="AM401" s="64" t="s">
        <v>15</v>
      </c>
      <c r="AN401" s="516">
        <f>AN400+AN399+AN398+AN397+AN395+AN391+AN387+AN383+AN379+AN376+AN373+AN369</f>
        <v>0</v>
      </c>
      <c r="AO401" s="963" t="str">
        <f>IF(AN402=AO402,"〇","×")</f>
        <v>〇</v>
      </c>
      <c r="AP401" s="964"/>
      <c r="AQ401" s="965"/>
      <c r="AR401" s="635" t="s">
        <v>15</v>
      </c>
      <c r="AS401" s="516">
        <f>AS400+AS399+AS398+AS397+AS395+AS391+AS387+AS383+AS379+AS376+AS373+AS369</f>
        <v>0</v>
      </c>
      <c r="AT401" s="963" t="str">
        <f>IF(AS402=AT402,"〇","×")</f>
        <v>〇</v>
      </c>
      <c r="AU401" s="964"/>
      <c r="AV401" s="1098"/>
      <c r="AW401" s="64" t="s">
        <v>15</v>
      </c>
      <c r="AX401" s="516">
        <f>AX400+AX399+AX398+AX397+AX395+AX391+AX387+AX383+AX379+AX376+AX373+AX369</f>
        <v>0</v>
      </c>
      <c r="AY401" s="963" t="str">
        <f>IF(AX402=AY402,"〇","×")</f>
        <v>〇</v>
      </c>
      <c r="AZ401" s="964"/>
      <c r="BA401" s="965"/>
      <c r="BB401" s="635" t="s">
        <v>15</v>
      </c>
      <c r="BC401" s="516">
        <f>BC400+BC399+BC398+BC397+BC395+BC391+BC387+BC383+BC379+BC376+BC373+BC369</f>
        <v>0</v>
      </c>
      <c r="BD401" s="963" t="str">
        <f>IF(BC402=BD402,"〇","×")</f>
        <v>〇</v>
      </c>
      <c r="BE401" s="964"/>
      <c r="BF401" s="1098"/>
      <c r="BG401" s="64" t="s">
        <v>15</v>
      </c>
      <c r="BH401" s="516">
        <f>BH400+BH399+BH398+BH397+BH395+BH391+BH387+BH383+BH379+BH376+BH373+BH369</f>
        <v>0</v>
      </c>
      <c r="BI401" s="963" t="str">
        <f>IF(BH402=BI402,"〇","×")</f>
        <v>〇</v>
      </c>
      <c r="BJ401" s="964"/>
      <c r="BK401" s="965"/>
      <c r="BL401" s="635" t="s">
        <v>15</v>
      </c>
      <c r="BM401" s="8">
        <f>BM383</f>
        <v>0</v>
      </c>
      <c r="BN401" s="963" t="str">
        <f>IF(BM402=BN402,"〇","×")</f>
        <v>〇</v>
      </c>
      <c r="BO401" s="964"/>
      <c r="BP401" s="965"/>
      <c r="BQ401" s="64" t="s">
        <v>15</v>
      </c>
      <c r="BR401" s="8">
        <f>BR383</f>
        <v>0</v>
      </c>
      <c r="BS401" s="963" t="str">
        <f>IF(BR402=BS402,"〇","×")</f>
        <v>〇</v>
      </c>
      <c r="BT401" s="964"/>
      <c r="BU401" s="965"/>
      <c r="BV401" s="64" t="s">
        <v>15</v>
      </c>
      <c r="BW401" s="8">
        <f>BW383</f>
        <v>0</v>
      </c>
      <c r="BX401" s="963" t="str">
        <f>IF(BW402=BX402,"〇","×")</f>
        <v>〇</v>
      </c>
      <c r="BY401" s="964"/>
      <c r="BZ401" s="965"/>
      <c r="CA401" s="477">
        <f>BW401+BR401+BM401+BH401+BC401+AX401+AS401+AN401+AI401+AD401+Y401+T401+O401+J401+E401</f>
        <v>0</v>
      </c>
      <c r="CB401" s="369"/>
      <c r="CC401" s="422"/>
    </row>
    <row r="402" spans="1:81" ht="18" customHeight="1" thickBot="1">
      <c r="A402" s="1180"/>
      <c r="B402" s="1292"/>
      <c r="C402" s="1037"/>
      <c r="D402" s="65" t="s">
        <v>100</v>
      </c>
      <c r="E402" s="27">
        <f>E368+E372+E375+E378+E382+E386+E390+E394+E397+E398+E399+E400</f>
        <v>0</v>
      </c>
      <c r="F402" s="981">
        <f>E401+(G398)/F367+H398</f>
        <v>0</v>
      </c>
      <c r="G402" s="982"/>
      <c r="H402" s="365"/>
      <c r="I402" s="65" t="s">
        <v>100</v>
      </c>
      <c r="J402" s="27">
        <f>J368+J372+J375+J378+J382+J386+J390+J394+J397+J398+J399+J400</f>
        <v>0</v>
      </c>
      <c r="K402" s="981">
        <f>J401+(L398)/K367+M398</f>
        <v>0</v>
      </c>
      <c r="L402" s="982"/>
      <c r="M402" s="359"/>
      <c r="N402" s="636" t="s">
        <v>100</v>
      </c>
      <c r="O402" s="27">
        <f>O368+O372+O375+O378+O382+O386+O390+O394+O397+O398+O399+O400</f>
        <v>0</v>
      </c>
      <c r="P402" s="981">
        <f>O401+(Q398)/P367+R398/P367</f>
        <v>0</v>
      </c>
      <c r="Q402" s="982"/>
      <c r="R402" s="365"/>
      <c r="S402" s="65" t="s">
        <v>100</v>
      </c>
      <c r="T402" s="27">
        <f>T368+T372+T375+T378+T382+T386+T390+T394+T397+T398+T399+T400</f>
        <v>0</v>
      </c>
      <c r="U402" s="981">
        <f>T401+(V398)/U367+W398/U367</f>
        <v>0</v>
      </c>
      <c r="V402" s="982"/>
      <c r="W402" s="359"/>
      <c r="X402" s="636" t="s">
        <v>100</v>
      </c>
      <c r="Y402" s="27">
        <f>Y368+Y372+Y375+Y378+Y382+Y386+Y390+Y394+Y397+Y398+Y399+Y400</f>
        <v>0</v>
      </c>
      <c r="Z402" s="981">
        <f>Y401+(AA398)/Z367+AB398/Z367</f>
        <v>0</v>
      </c>
      <c r="AA402" s="982"/>
      <c r="AB402" s="365"/>
      <c r="AC402" s="65" t="s">
        <v>100</v>
      </c>
      <c r="AD402" s="27">
        <f>AD368+AD372+AD375+AD378+AD382+AD386+AD390+AD394+AD397+AD398+AD399+AD400</f>
        <v>0</v>
      </c>
      <c r="AE402" s="1219">
        <f>AD401+(AF398)/AE367+AG398/AE367</f>
        <v>0</v>
      </c>
      <c r="AF402" s="1220"/>
      <c r="AG402" s="359"/>
      <c r="AH402" s="636" t="s">
        <v>100</v>
      </c>
      <c r="AI402" s="27">
        <f>AI368+AI372+AI375+AI378+AI382+AI386+AI390+AI394+AI397+AI398+AI399+AI400</f>
        <v>0</v>
      </c>
      <c r="AJ402" s="981">
        <f>AI401+(AK398)/AJ367+AL398/AJ367</f>
        <v>0</v>
      </c>
      <c r="AK402" s="982"/>
      <c r="AL402" s="365"/>
      <c r="AM402" s="65" t="s">
        <v>100</v>
      </c>
      <c r="AN402" s="27">
        <f>AN368+AN372+AN375+AN378+AN382+AN386+AN390+AN394+AN397+AN398+AN399+AN400</f>
        <v>0</v>
      </c>
      <c r="AO402" s="981">
        <f>AN401+(AP398)/AO367+AQ398/AO367</f>
        <v>0</v>
      </c>
      <c r="AP402" s="982"/>
      <c r="AQ402" s="359"/>
      <c r="AR402" s="636" t="s">
        <v>100</v>
      </c>
      <c r="AS402" s="27">
        <f>AS368+AS372+AS375+AS378+AS382+AS386+AS390+AS394+AS397+AS398+AS399+AS400</f>
        <v>0</v>
      </c>
      <c r="AT402" s="981">
        <f>AS401+(AU398)/AT367+AV398/AT367</f>
        <v>0</v>
      </c>
      <c r="AU402" s="982"/>
      <c r="AV402" s="365"/>
      <c r="AW402" s="65" t="s">
        <v>100</v>
      </c>
      <c r="AX402" s="27">
        <f>AX368+AX372+AX375+AX378+AX382+AX386+AX390+AX394+AX397+AX398+AX399+AX400</f>
        <v>0</v>
      </c>
      <c r="AY402" s="981">
        <f>AX401+(AZ398)/AY367+BA398/AY367</f>
        <v>0</v>
      </c>
      <c r="AZ402" s="982"/>
      <c r="BA402" s="359"/>
      <c r="BB402" s="636" t="s">
        <v>100</v>
      </c>
      <c r="BC402" s="27">
        <f>BC368+BC372+BC375+BC378+BC382+BC386+BC390+BC394+BC397+BC398+BC399+BC400</f>
        <v>0</v>
      </c>
      <c r="BD402" s="981">
        <f>BC401+(BE398)/BD367+BF398/BD367</f>
        <v>0</v>
      </c>
      <c r="BE402" s="982"/>
      <c r="BF402" s="365"/>
      <c r="BG402" s="65" t="s">
        <v>100</v>
      </c>
      <c r="BH402" s="27">
        <f>BH368+BH372+BH375+BH378+BH382+BH386+BH390+BH394+BH397+BH398+BH399+BH400</f>
        <v>0</v>
      </c>
      <c r="BI402" s="981">
        <f>BH401+(BJ398)/BI367+BK398/BI367</f>
        <v>0</v>
      </c>
      <c r="BJ402" s="982"/>
      <c r="BK402" s="359"/>
      <c r="BL402" s="636" t="s">
        <v>100</v>
      </c>
      <c r="BM402" s="27">
        <f>BM382</f>
        <v>0</v>
      </c>
      <c r="BN402" s="981">
        <f>BM401+(BO398)/BN367+BP398/BN367</f>
        <v>0</v>
      </c>
      <c r="BO402" s="982"/>
      <c r="BP402" s="359"/>
      <c r="BQ402" s="65" t="s">
        <v>100</v>
      </c>
      <c r="BR402" s="27">
        <f>BR382</f>
        <v>0</v>
      </c>
      <c r="BS402" s="981">
        <f>BR401+(BT398)/BS367+BU398/BS367</f>
        <v>0</v>
      </c>
      <c r="BT402" s="982"/>
      <c r="BU402" s="359"/>
      <c r="BV402" s="65" t="s">
        <v>100</v>
      </c>
      <c r="BW402" s="27">
        <f>BW382</f>
        <v>0</v>
      </c>
      <c r="BX402" s="981">
        <f>BW401+(BY398)/BX367+BZ398/BX367</f>
        <v>0</v>
      </c>
      <c r="BY402" s="982"/>
      <c r="BZ402" s="359"/>
      <c r="CA402" s="481">
        <f>BW402+BR402+BM402+BH402+BC402+AX402+AS402+AN402+AI402+AD402+Y402+T402+O402+J402+E402</f>
        <v>0</v>
      </c>
      <c r="CB402" s="370"/>
      <c r="CC402" s="422"/>
    </row>
    <row r="403" spans="1:81" ht="18" customHeight="1" thickTop="1">
      <c r="A403" s="1180"/>
      <c r="B403" s="1128" t="s">
        <v>227</v>
      </c>
      <c r="C403" s="1129"/>
      <c r="D403" s="66" t="s">
        <v>17</v>
      </c>
      <c r="E403" s="74" t="str">
        <f>IF(E367="","",職員設定!M52)</f>
        <v/>
      </c>
      <c r="F403" s="114"/>
      <c r="G403" s="291"/>
      <c r="H403" s="618"/>
      <c r="I403" s="66" t="s">
        <v>17</v>
      </c>
      <c r="J403" s="74" t="str">
        <f>IF(J367="","",職員設定!$M$52)</f>
        <v/>
      </c>
      <c r="K403" s="114"/>
      <c r="L403" s="291"/>
      <c r="M403" s="368"/>
      <c r="N403" s="637" t="s">
        <v>17</v>
      </c>
      <c r="O403" s="74" t="str">
        <f>IF(O367="","",職員設定!$M$52)</f>
        <v/>
      </c>
      <c r="P403" s="950" t="s">
        <v>222</v>
      </c>
      <c r="Q403" s="951"/>
      <c r="R403" s="951"/>
      <c r="S403" s="66" t="s">
        <v>17</v>
      </c>
      <c r="T403" s="74" t="str">
        <f>IF(T367="","",職員設定!$M$52)</f>
        <v/>
      </c>
      <c r="U403" s="950" t="s">
        <v>222</v>
      </c>
      <c r="V403" s="951"/>
      <c r="W403" s="952"/>
      <c r="X403" s="637" t="s">
        <v>17</v>
      </c>
      <c r="Y403" s="74" t="str">
        <f>IF(Y367="","",職員設定!$M$52)</f>
        <v/>
      </c>
      <c r="Z403" s="950" t="s">
        <v>222</v>
      </c>
      <c r="AA403" s="951"/>
      <c r="AB403" s="951"/>
      <c r="AC403" s="66" t="s">
        <v>17</v>
      </c>
      <c r="AD403" s="74" t="str">
        <f>IF(AD367="","",職員設定!$M$52)</f>
        <v/>
      </c>
      <c r="AE403" s="950" t="s">
        <v>222</v>
      </c>
      <c r="AF403" s="951"/>
      <c r="AG403" s="952"/>
      <c r="AH403" s="637" t="s">
        <v>17</v>
      </c>
      <c r="AI403" s="74" t="str">
        <f>IF(AI367="","",職員設定!$M$52)</f>
        <v/>
      </c>
      <c r="AJ403" s="950" t="s">
        <v>222</v>
      </c>
      <c r="AK403" s="951"/>
      <c r="AL403" s="951"/>
      <c r="AM403" s="66" t="s">
        <v>17</v>
      </c>
      <c r="AN403" s="74" t="str">
        <f>IF(AN367="","",職員設定!$M$52)</f>
        <v/>
      </c>
      <c r="AO403" s="950" t="s">
        <v>222</v>
      </c>
      <c r="AP403" s="951"/>
      <c r="AQ403" s="952"/>
      <c r="AR403" s="637" t="s">
        <v>17</v>
      </c>
      <c r="AS403" s="74" t="str">
        <f>IF(AS367="","",職員設定!$M$52)</f>
        <v/>
      </c>
      <c r="AT403" s="950" t="s">
        <v>222</v>
      </c>
      <c r="AU403" s="951"/>
      <c r="AV403" s="951"/>
      <c r="AW403" s="66" t="s">
        <v>17</v>
      </c>
      <c r="AX403" s="74" t="str">
        <f>IF(AX367="","",職員設定!$M$52)</f>
        <v/>
      </c>
      <c r="AY403" s="950" t="s">
        <v>222</v>
      </c>
      <c r="AZ403" s="951"/>
      <c r="BA403" s="952"/>
      <c r="BB403" s="637" t="s">
        <v>17</v>
      </c>
      <c r="BC403" s="74" t="str">
        <f>IF(BC367="","",職員設定!$M$52)</f>
        <v/>
      </c>
      <c r="BD403" s="950" t="s">
        <v>222</v>
      </c>
      <c r="BE403" s="951"/>
      <c r="BF403" s="951"/>
      <c r="BG403" s="66" t="s">
        <v>17</v>
      </c>
      <c r="BH403" s="74" t="str">
        <f>IF(BH367="","",職員設定!$M$52)</f>
        <v/>
      </c>
      <c r="BI403" s="950" t="s">
        <v>222</v>
      </c>
      <c r="BJ403" s="951"/>
      <c r="BK403" s="952"/>
      <c r="BL403" s="637"/>
      <c r="BM403" s="74"/>
      <c r="BN403" s="950" t="s">
        <v>222</v>
      </c>
      <c r="BO403" s="951"/>
      <c r="BP403" s="952"/>
      <c r="BQ403" s="66"/>
      <c r="BR403" s="74"/>
      <c r="BS403" s="950" t="s">
        <v>222</v>
      </c>
      <c r="BT403" s="951"/>
      <c r="BU403" s="952"/>
      <c r="BV403" s="66"/>
      <c r="BW403" s="74"/>
      <c r="BX403" s="950" t="s">
        <v>222</v>
      </c>
      <c r="BY403" s="951"/>
      <c r="BZ403" s="952"/>
      <c r="CA403" s="477"/>
      <c r="CB403" s="1008" t="s">
        <v>223</v>
      </c>
      <c r="CC403" s="1008" t="s">
        <v>224</v>
      </c>
    </row>
    <row r="404" spans="1:81" ht="18" customHeight="1">
      <c r="A404" s="1180"/>
      <c r="B404" s="1130"/>
      <c r="C404" s="1131"/>
      <c r="D404" s="68" t="s">
        <v>63</v>
      </c>
      <c r="E404" s="34"/>
      <c r="F404" s="1120" t="s">
        <v>104</v>
      </c>
      <c r="G404" s="1121"/>
      <c r="H404" s="759"/>
      <c r="I404" s="68" t="s">
        <v>63</v>
      </c>
      <c r="J404" s="34" t="str">
        <f>IF(J367="","",E404)</f>
        <v/>
      </c>
      <c r="K404" s="1120" t="s">
        <v>104</v>
      </c>
      <c r="L404" s="1121"/>
      <c r="M404" s="1148"/>
      <c r="N404" s="638" t="s">
        <v>63</v>
      </c>
      <c r="O404" s="34" t="str">
        <f>IF(O367="","",J404)</f>
        <v/>
      </c>
      <c r="P404" s="1006" t="s">
        <v>221</v>
      </c>
      <c r="Q404" s="1007"/>
      <c r="R404" s="653"/>
      <c r="S404" s="68" t="s">
        <v>63</v>
      </c>
      <c r="T404" s="34" t="str">
        <f>IF(T367="","",O404)</f>
        <v/>
      </c>
      <c r="U404" s="1006" t="s">
        <v>221</v>
      </c>
      <c r="V404" s="1007"/>
      <c r="W404" s="537"/>
      <c r="X404" s="638" t="s">
        <v>63</v>
      </c>
      <c r="Y404" s="34" t="str">
        <f>IF(Y367="","",T404)</f>
        <v/>
      </c>
      <c r="Z404" s="1006" t="s">
        <v>221</v>
      </c>
      <c r="AA404" s="1007"/>
      <c r="AB404" s="653"/>
      <c r="AC404" s="68" t="s">
        <v>63</v>
      </c>
      <c r="AD404" s="34" t="str">
        <f>IF(AD367="","",Y404)</f>
        <v/>
      </c>
      <c r="AE404" s="1006" t="s">
        <v>221</v>
      </c>
      <c r="AF404" s="1007"/>
      <c r="AG404" s="537"/>
      <c r="AH404" s="638" t="s">
        <v>63</v>
      </c>
      <c r="AI404" s="34" t="str">
        <f>IF(AI367="","",AD404)</f>
        <v/>
      </c>
      <c r="AJ404" s="1006" t="s">
        <v>221</v>
      </c>
      <c r="AK404" s="1007"/>
      <c r="AL404" s="653"/>
      <c r="AM404" s="68" t="s">
        <v>63</v>
      </c>
      <c r="AN404" s="34" t="str">
        <f>IF(AN367="","",AI404)</f>
        <v/>
      </c>
      <c r="AO404" s="1006" t="s">
        <v>221</v>
      </c>
      <c r="AP404" s="1007"/>
      <c r="AQ404" s="537"/>
      <c r="AR404" s="638" t="s">
        <v>63</v>
      </c>
      <c r="AS404" s="34" t="str">
        <f>IF(AS367="","",AN404)</f>
        <v/>
      </c>
      <c r="AT404" s="1006" t="s">
        <v>221</v>
      </c>
      <c r="AU404" s="1007"/>
      <c r="AV404" s="653"/>
      <c r="AW404" s="68" t="s">
        <v>63</v>
      </c>
      <c r="AX404" s="34" t="str">
        <f>IF(AX367="","",AS404)</f>
        <v/>
      </c>
      <c r="AY404" s="1006" t="s">
        <v>221</v>
      </c>
      <c r="AZ404" s="1007"/>
      <c r="BA404" s="537"/>
      <c r="BB404" s="638" t="s">
        <v>63</v>
      </c>
      <c r="BC404" s="34" t="str">
        <f>IF(BC367="","",AX404)</f>
        <v/>
      </c>
      <c r="BD404" s="1006" t="s">
        <v>221</v>
      </c>
      <c r="BE404" s="1007"/>
      <c r="BF404" s="653"/>
      <c r="BG404" s="68" t="s">
        <v>63</v>
      </c>
      <c r="BH404" s="34" t="str">
        <f>IF(BH367="","",BC404)</f>
        <v/>
      </c>
      <c r="BI404" s="1006" t="s">
        <v>221</v>
      </c>
      <c r="BJ404" s="1007"/>
      <c r="BK404" s="537"/>
      <c r="BL404" s="638" t="s">
        <v>208</v>
      </c>
      <c r="BM404" s="420" t="s">
        <v>115</v>
      </c>
      <c r="BN404" s="529"/>
      <c r="BO404" s="527"/>
      <c r="BP404" s="408"/>
      <c r="BQ404" s="68" t="s">
        <v>208</v>
      </c>
      <c r="BR404" s="420" t="s">
        <v>115</v>
      </c>
      <c r="BS404" s="529"/>
      <c r="BT404" s="527"/>
      <c r="BU404" s="408"/>
      <c r="BV404" s="68" t="s">
        <v>208</v>
      </c>
      <c r="BW404" s="420" t="s">
        <v>115</v>
      </c>
      <c r="BX404" s="529"/>
      <c r="BY404" s="527"/>
      <c r="BZ404" s="408"/>
      <c r="CA404" s="478"/>
      <c r="CB404" s="1009"/>
      <c r="CC404" s="1009"/>
    </row>
    <row r="405" spans="1:81" ht="18" customHeight="1">
      <c r="A405" s="1180"/>
      <c r="B405" s="1130"/>
      <c r="C405" s="1131"/>
      <c r="D405" s="68" t="s">
        <v>18</v>
      </c>
      <c r="E405" s="10" t="str">
        <f>IF(E403="","",E404-E403)</f>
        <v/>
      </c>
      <c r="F405" s="498"/>
      <c r="G405" s="565">
        <f>ROUND(IF(E405="",0,E405*E4*F367+E405*G4*F367),0)</f>
        <v>0</v>
      </c>
      <c r="H405" s="619"/>
      <c r="I405" s="68" t="s">
        <v>18</v>
      </c>
      <c r="J405" s="10" t="str">
        <f>IF(J403="","",J404-J403)</f>
        <v/>
      </c>
      <c r="K405" s="498"/>
      <c r="L405" s="565">
        <f>ROUND(IF(J405="",0,J405*J4*K367+J405*L4*K367),0)</f>
        <v>0</v>
      </c>
      <c r="M405" s="450"/>
      <c r="N405" s="638" t="s">
        <v>18</v>
      </c>
      <c r="O405" s="10" t="str">
        <f>IF(O403="","",O404-O403)</f>
        <v/>
      </c>
      <c r="P405" s="144"/>
      <c r="Q405" s="565">
        <f>ROUND(IF(O405="",0,O405*O4*P367+O405*Q4*P367),0)</f>
        <v>0</v>
      </c>
      <c r="R405" s="573">
        <f>ROUND(IF(R404="",0,R404*O4*P367+R404*Q4*P367),0)</f>
        <v>0</v>
      </c>
      <c r="S405" s="68" t="s">
        <v>18</v>
      </c>
      <c r="T405" s="10" t="str">
        <f>IF(T403="","",T404-T403)</f>
        <v/>
      </c>
      <c r="U405" s="144"/>
      <c r="V405" s="565">
        <f>ROUND(IF(T405="",0,T405*T4*U367+T405*V4*U367),0)</f>
        <v>0</v>
      </c>
      <c r="W405" s="571">
        <f>ROUND(IF(W404="",0,W404*T4*U367+W404*V4*U367),0)</f>
        <v>0</v>
      </c>
      <c r="X405" s="638" t="s">
        <v>18</v>
      </c>
      <c r="Y405" s="10" t="str">
        <f>IF(Y403="","",Y404-Y403)</f>
        <v/>
      </c>
      <c r="Z405" s="144"/>
      <c r="AA405" s="565">
        <f>ROUND(IF(Y405="",0,Y405*Y4*Z367+Y405*AA4*Z367),0)</f>
        <v>0</v>
      </c>
      <c r="AB405" s="573">
        <f>ROUND(IF(AB404="",0,AB404*Y4*Z367+AB404*AA4*Z367),0)</f>
        <v>0</v>
      </c>
      <c r="AC405" s="68" t="s">
        <v>18</v>
      </c>
      <c r="AD405" s="10" t="str">
        <f>IF(AD403="","",AD404-AD403)</f>
        <v/>
      </c>
      <c r="AE405" s="144"/>
      <c r="AF405" s="565">
        <f>ROUND(IF(AD405="",0,AD405*AD4*AE367+AD405*AF4*AE367),0)</f>
        <v>0</v>
      </c>
      <c r="AG405" s="571">
        <f>ROUND(IF(AG404="",0,AG404*AD4*AE367+AG404*AF4*AE367),0)</f>
        <v>0</v>
      </c>
      <c r="AH405" s="638" t="s">
        <v>18</v>
      </c>
      <c r="AI405" s="10" t="str">
        <f>IF(AI403="","",AI404-AI403)</f>
        <v/>
      </c>
      <c r="AJ405" s="144"/>
      <c r="AK405" s="565">
        <f>ROUND(IF(AI405="",0,AI405*AI4*AJ367+AI405*AK4*AJ367),0)</f>
        <v>0</v>
      </c>
      <c r="AL405" s="573">
        <f>ROUND(IF(AL404="",0,AL404*AI4*AJ367+AL404*AK4*AJ367),0)</f>
        <v>0</v>
      </c>
      <c r="AM405" s="68" t="s">
        <v>18</v>
      </c>
      <c r="AN405" s="10" t="str">
        <f>IF(AN403="","",AN404-AN403)</f>
        <v/>
      </c>
      <c r="AO405" s="144"/>
      <c r="AP405" s="565">
        <f>ROUND(IF(AN405="",0,AN405*AN4*AO367+AN405*AP4*AO367),0)</f>
        <v>0</v>
      </c>
      <c r="AQ405" s="571">
        <f>ROUND(IF(AQ404="",0,AQ404*AN4*AO367+AQ404*AP4*AO367),0)</f>
        <v>0</v>
      </c>
      <c r="AR405" s="638" t="s">
        <v>18</v>
      </c>
      <c r="AS405" s="10" t="str">
        <f>IF(AS403="","",AS404-AS403)</f>
        <v/>
      </c>
      <c r="AT405" s="144"/>
      <c r="AU405" s="565">
        <f>ROUND(IF(AS405="",0,AS405*AS4*AT367+AS405*AU4*AT367),0)</f>
        <v>0</v>
      </c>
      <c r="AV405" s="573">
        <f>ROUND(IF(AV404="",0,AV404*AS4*AT367+AV404*AU4*AT367),0)</f>
        <v>0</v>
      </c>
      <c r="AW405" s="68" t="s">
        <v>18</v>
      </c>
      <c r="AX405" s="10" t="str">
        <f>IF(AX403="","",AX404-AX403)</f>
        <v/>
      </c>
      <c r="AY405" s="144"/>
      <c r="AZ405" s="565">
        <f>ROUND(IF(AX405="",0,AX405*AX4*AY367+AX405*AZ4*AY367),0)</f>
        <v>0</v>
      </c>
      <c r="BA405" s="571">
        <f>ROUND(IF(BA404="",0,BA404*AX4*AY367+BA404*AZ4*AY367),0)</f>
        <v>0</v>
      </c>
      <c r="BB405" s="638" t="s">
        <v>18</v>
      </c>
      <c r="BC405" s="10" t="str">
        <f>IF(BC403="","",BC404-BC403)</f>
        <v/>
      </c>
      <c r="BD405" s="144"/>
      <c r="BE405" s="565">
        <f>ROUND(IF(BC405="",0,BC405*BC4*BD367+BC405*BE4*BD367),0)</f>
        <v>0</v>
      </c>
      <c r="BF405" s="573">
        <f>ROUND(IF(BF404="",0,BF404*BC4*BD367+BF404*BE4*BD367),0)</f>
        <v>0</v>
      </c>
      <c r="BG405" s="68" t="s">
        <v>18</v>
      </c>
      <c r="BH405" s="10" t="str">
        <f>IF(BH403="","",BH404-BH403)</f>
        <v/>
      </c>
      <c r="BI405" s="144"/>
      <c r="BJ405" s="565">
        <f>ROUND(IF(BH405="",0,BH405*BH4*BI367+BH405*BJ4*BI367),0)</f>
        <v>0</v>
      </c>
      <c r="BK405" s="571">
        <f>ROUND(IF(BK404="",0,BK404*BH4*BI367+BK404*BJ4*BI367),0)</f>
        <v>0</v>
      </c>
      <c r="BL405" s="638"/>
      <c r="BM405" s="10"/>
      <c r="BN405" s="144"/>
      <c r="BO405" s="565">
        <f>ROUND(IF(BM404="対象",BO398*$BM$4+BO398*$BO$4,0),0)</f>
        <v>0</v>
      </c>
      <c r="BP405" s="574">
        <f>ROUND(IF(BM404="対象外",0,(BP398*BM4+BP398*BO4)),0)</f>
        <v>0</v>
      </c>
      <c r="BQ405" s="68"/>
      <c r="BR405" s="10"/>
      <c r="BS405" s="144"/>
      <c r="BT405" s="565">
        <f>ROUND(IF(BR404="対象",BT398*$BR$4+BT398*$BT$4,0),0)</f>
        <v>0</v>
      </c>
      <c r="BU405" s="574">
        <f>ROUND(IF(BR404="対象外",0,(BU398*BR4+BU398*BT4)),0)</f>
        <v>0</v>
      </c>
      <c r="BV405" s="68"/>
      <c r="BW405" s="10"/>
      <c r="BX405" s="144"/>
      <c r="BY405" s="565">
        <f>ROUND(IF(BW404="対象",BY398*$BW$4+BY398*$BY$4,0),0)</f>
        <v>0</v>
      </c>
      <c r="BZ405" s="574">
        <f>ROUND(IF(BW404="対象外",0,(BZ398*BW4+BZ398*BY4)),0)</f>
        <v>0</v>
      </c>
      <c r="CA405" s="479"/>
      <c r="CB405" s="414">
        <f>BZ405+BU405+BP405</f>
        <v>0</v>
      </c>
      <c r="CC405" s="443">
        <f>BK405+BF405+BA405+AV405+AQ405+AL405+AG405+AB405+W405+R405</f>
        <v>0</v>
      </c>
    </row>
    <row r="406" spans="1:81" ht="18" customHeight="1">
      <c r="A406" s="1180"/>
      <c r="B406" s="1130"/>
      <c r="C406" s="1131"/>
      <c r="D406" s="68" t="s">
        <v>103</v>
      </c>
      <c r="E406" s="510" t="s">
        <v>115</v>
      </c>
      <c r="F406" s="496"/>
      <c r="G406" s="565">
        <f>ROUND(IF(E406="対象外",0,E405*E5*F367),0)</f>
        <v>0</v>
      </c>
      <c r="H406" s="619"/>
      <c r="I406" s="68" t="s">
        <v>103</v>
      </c>
      <c r="J406" s="510" t="s">
        <v>115</v>
      </c>
      <c r="K406" s="496"/>
      <c r="L406" s="565">
        <f>ROUND(IF(J406="対象外",0,J405*J5*K367),0)</f>
        <v>0</v>
      </c>
      <c r="M406" s="450"/>
      <c r="N406" s="638" t="s">
        <v>103</v>
      </c>
      <c r="O406" s="510" t="s">
        <v>115</v>
      </c>
      <c r="P406" s="496"/>
      <c r="Q406" s="565">
        <f>ROUND(IF(O406="対象外",0,O405*O5*P367),0)</f>
        <v>0</v>
      </c>
      <c r="R406" s="573">
        <f>ROUND(IF(OR(O406="対象外",R404=0),0,R404*O5*P367),0)</f>
        <v>0</v>
      </c>
      <c r="S406" s="68" t="s">
        <v>103</v>
      </c>
      <c r="T406" s="510" t="s">
        <v>115</v>
      </c>
      <c r="U406" s="496"/>
      <c r="V406" s="565">
        <f>ROUND(IF(T406="対象外",0,T405*T5*U367),0)</f>
        <v>0</v>
      </c>
      <c r="W406" s="571">
        <f>ROUND(IF(OR(T406="対象外",W404=0),0,W404*T5*U367),0)</f>
        <v>0</v>
      </c>
      <c r="X406" s="638" t="s">
        <v>103</v>
      </c>
      <c r="Y406" s="510" t="s">
        <v>115</v>
      </c>
      <c r="Z406" s="496"/>
      <c r="AA406" s="565">
        <f>ROUND(IF(Y406="対象外",0,Y405*Y5*Z367),0)</f>
        <v>0</v>
      </c>
      <c r="AB406" s="573">
        <f>ROUND(IF(OR(Y406="対象外",AB404=0),0,AB404*Y5*Z367),0)</f>
        <v>0</v>
      </c>
      <c r="AC406" s="68" t="s">
        <v>103</v>
      </c>
      <c r="AD406" s="510" t="s">
        <v>115</v>
      </c>
      <c r="AE406" s="496"/>
      <c r="AF406" s="565">
        <f>ROUND(IF(AD406="対象外",0,AD405*AD5*AE367),0)</f>
        <v>0</v>
      </c>
      <c r="AG406" s="571">
        <f>ROUND(IF(OR(AD406="対象外",AG404=0),0,AG404*AD5*AE367),0)</f>
        <v>0</v>
      </c>
      <c r="AH406" s="638" t="s">
        <v>103</v>
      </c>
      <c r="AI406" s="510" t="s">
        <v>115</v>
      </c>
      <c r="AJ406" s="496"/>
      <c r="AK406" s="565">
        <f>ROUND(IF(AI406="対象外",0,AI405*AI5*AJ367),0)</f>
        <v>0</v>
      </c>
      <c r="AL406" s="573">
        <f>ROUND(IF(OR(AI406="対象外",AL404=0),0,AL404*AI5*AJ367),0)</f>
        <v>0</v>
      </c>
      <c r="AM406" s="68" t="s">
        <v>103</v>
      </c>
      <c r="AN406" s="510" t="s">
        <v>115</v>
      </c>
      <c r="AO406" s="496"/>
      <c r="AP406" s="565">
        <f>ROUND(IF(AN406="対象外",0,AN405*AN5*AO367),0)</f>
        <v>0</v>
      </c>
      <c r="AQ406" s="571">
        <f>ROUND(IF(OR(AN406="対象外",AQ404=0),0,AQ404*AN5*AO367),0)</f>
        <v>0</v>
      </c>
      <c r="AR406" s="638" t="s">
        <v>103</v>
      </c>
      <c r="AS406" s="510" t="s">
        <v>115</v>
      </c>
      <c r="AT406" s="496"/>
      <c r="AU406" s="565">
        <f>ROUND(IF(AS406="対象外",0,AS405*AS5*AT367),0)</f>
        <v>0</v>
      </c>
      <c r="AV406" s="573">
        <f>ROUND(IF(OR(AS406="対象外",AV404=0),0,AV404*AS5*AT367),0)</f>
        <v>0</v>
      </c>
      <c r="AW406" s="68" t="s">
        <v>103</v>
      </c>
      <c r="AX406" s="510" t="s">
        <v>115</v>
      </c>
      <c r="AY406" s="496"/>
      <c r="AZ406" s="565">
        <f>ROUND(IF(AX406="対象外",0,AX405*AX5*AY367),0)</f>
        <v>0</v>
      </c>
      <c r="BA406" s="571">
        <f>ROUND(IF(OR(AX406="対象外",BA404=0),0,BA404*AX5*AY367),0)</f>
        <v>0</v>
      </c>
      <c r="BB406" s="638" t="s">
        <v>103</v>
      </c>
      <c r="BC406" s="510" t="s">
        <v>115</v>
      </c>
      <c r="BD406" s="496"/>
      <c r="BE406" s="565">
        <f>ROUND(IF(BC406="対象外",0,BC405*BC5*BD367),0)</f>
        <v>0</v>
      </c>
      <c r="BF406" s="573">
        <f>ROUND(IF(OR(BC406="対象外",BF404=0),0,BF404*BC5*BD367),0)</f>
        <v>0</v>
      </c>
      <c r="BG406" s="68" t="s">
        <v>103</v>
      </c>
      <c r="BH406" s="510" t="s">
        <v>115</v>
      </c>
      <c r="BI406" s="496"/>
      <c r="BJ406" s="565">
        <f>ROUND(IF(BH406="対象外",0,BH405*BH5*BI367),0)</f>
        <v>0</v>
      </c>
      <c r="BK406" s="571">
        <f>ROUND(IF(OR(BH406="対象外",BK404=0),0,BK404*BH5*BI367),0)</f>
        <v>0</v>
      </c>
      <c r="BL406" s="638" t="s">
        <v>103</v>
      </c>
      <c r="BM406" s="510" t="s">
        <v>115</v>
      </c>
      <c r="BN406" s="496"/>
      <c r="BO406" s="565">
        <f>ROUND(IF(BM406="対象",BO398*$BM$5,0),0)</f>
        <v>0</v>
      </c>
      <c r="BP406" s="574">
        <f>ROUND(IF(BM406="対象外",0,BP398*BM5),0)</f>
        <v>0</v>
      </c>
      <c r="BQ406" s="68" t="s">
        <v>103</v>
      </c>
      <c r="BR406" s="510" t="s">
        <v>115</v>
      </c>
      <c r="BS406" s="496"/>
      <c r="BT406" s="565">
        <f>ROUND(IF(BR406="対象",BT398*$BR$5,0),0)</f>
        <v>0</v>
      </c>
      <c r="BU406" s="574">
        <f>ROUND(IF(BR406="対象外",0,BU398*BR5),0)</f>
        <v>0</v>
      </c>
      <c r="BV406" s="68" t="s">
        <v>103</v>
      </c>
      <c r="BW406" s="510" t="s">
        <v>115</v>
      </c>
      <c r="BX406" s="496"/>
      <c r="BY406" s="565">
        <f>ROUND(IF(BW406="対象",BY398*$BW$5,0),0)</f>
        <v>0</v>
      </c>
      <c r="BZ406" s="574">
        <f>ROUND(IF(BW406="対象外",0,BZ398*BW5),0)</f>
        <v>0</v>
      </c>
      <c r="CA406" s="479"/>
      <c r="CB406" s="414">
        <f>BZ406+BU406+BP406</f>
        <v>0</v>
      </c>
      <c r="CC406" s="443">
        <f t="shared" ref="CC406" si="67">BK406+BF406+BA406+AV406+AQ406+AL406+AG406+AB406+W406+R406</f>
        <v>0</v>
      </c>
    </row>
    <row r="407" spans="1:81" ht="18" customHeight="1">
      <c r="A407" s="1180"/>
      <c r="B407" s="1130"/>
      <c r="C407" s="1131"/>
      <c r="D407" s="69" t="s">
        <v>102</v>
      </c>
      <c r="E407" s="30"/>
      <c r="F407" s="496"/>
      <c r="G407" s="565">
        <f>ROUND((G398*E3),0)</f>
        <v>0</v>
      </c>
      <c r="H407" s="619"/>
      <c r="I407" s="69" t="s">
        <v>102</v>
      </c>
      <c r="J407" s="30"/>
      <c r="K407" s="496"/>
      <c r="L407" s="565">
        <f>ROUND((L398*J3),0)</f>
        <v>0</v>
      </c>
      <c r="M407" s="450"/>
      <c r="N407" s="639" t="s">
        <v>102</v>
      </c>
      <c r="O407" s="30"/>
      <c r="P407" s="496"/>
      <c r="Q407" s="565">
        <f>ROUND((Q398*O3),0)</f>
        <v>0</v>
      </c>
      <c r="R407" s="573">
        <f>ROUND(R398*O3,0)</f>
        <v>0</v>
      </c>
      <c r="S407" s="69" t="s">
        <v>102</v>
      </c>
      <c r="T407" s="30"/>
      <c r="U407" s="496"/>
      <c r="V407" s="565">
        <f>ROUND((V398*T3),0)</f>
        <v>0</v>
      </c>
      <c r="W407" s="571">
        <f>ROUND(W398*T3,0)</f>
        <v>0</v>
      </c>
      <c r="X407" s="639" t="s">
        <v>102</v>
      </c>
      <c r="Y407" s="30"/>
      <c r="Z407" s="496"/>
      <c r="AA407" s="565">
        <f>ROUND((AA398*Y3),0)</f>
        <v>0</v>
      </c>
      <c r="AB407" s="573">
        <f>ROUND(AB398*Y3,0)</f>
        <v>0</v>
      </c>
      <c r="AC407" s="69" t="s">
        <v>102</v>
      </c>
      <c r="AD407" s="30"/>
      <c r="AE407" s="496"/>
      <c r="AF407" s="565">
        <f>ROUND((AF398*AD3),0)</f>
        <v>0</v>
      </c>
      <c r="AG407" s="571">
        <f>ROUND(AG398*AD3,0)</f>
        <v>0</v>
      </c>
      <c r="AH407" s="639" t="s">
        <v>102</v>
      </c>
      <c r="AI407" s="30"/>
      <c r="AJ407" s="496"/>
      <c r="AK407" s="565">
        <f>ROUND((AK398*AI3),0)</f>
        <v>0</v>
      </c>
      <c r="AL407" s="573">
        <f>ROUND(AL398*AI3,0)</f>
        <v>0</v>
      </c>
      <c r="AM407" s="69" t="s">
        <v>102</v>
      </c>
      <c r="AN407" s="30"/>
      <c r="AO407" s="496"/>
      <c r="AP407" s="565">
        <f>ROUND((AP398*AN3),0)</f>
        <v>0</v>
      </c>
      <c r="AQ407" s="571">
        <f>ROUND(AQ398*AN3,0)</f>
        <v>0</v>
      </c>
      <c r="AR407" s="639" t="s">
        <v>102</v>
      </c>
      <c r="AS407" s="30"/>
      <c r="AT407" s="496"/>
      <c r="AU407" s="565">
        <f>ROUND((AU398*AS3),0)</f>
        <v>0</v>
      </c>
      <c r="AV407" s="573">
        <f>ROUND(AV398*AS3,0)</f>
        <v>0</v>
      </c>
      <c r="AW407" s="69" t="s">
        <v>102</v>
      </c>
      <c r="AX407" s="30"/>
      <c r="AY407" s="496"/>
      <c r="AZ407" s="565">
        <f>ROUND((AZ398*AX3),0)</f>
        <v>0</v>
      </c>
      <c r="BA407" s="571">
        <f>ROUND(BA398*AX3,0)</f>
        <v>0</v>
      </c>
      <c r="BB407" s="639" t="s">
        <v>102</v>
      </c>
      <c r="BC407" s="30"/>
      <c r="BD407" s="496"/>
      <c r="BE407" s="565">
        <f>ROUND((BE398*BC3),0)</f>
        <v>0</v>
      </c>
      <c r="BF407" s="573">
        <f>ROUND(BF398*BC3,0)</f>
        <v>0</v>
      </c>
      <c r="BG407" s="69" t="s">
        <v>102</v>
      </c>
      <c r="BH407" s="30"/>
      <c r="BI407" s="496"/>
      <c r="BJ407" s="565">
        <f>ROUND((BJ398*BH3),0)</f>
        <v>0</v>
      </c>
      <c r="BK407" s="571">
        <f>ROUND(BK398*BH3,0)</f>
        <v>0</v>
      </c>
      <c r="BL407" s="639" t="s">
        <v>102</v>
      </c>
      <c r="BM407" s="30"/>
      <c r="BN407" s="496"/>
      <c r="BO407" s="565">
        <f>ROUND(BO398*$BM$3,0)</f>
        <v>0</v>
      </c>
      <c r="BP407" s="567">
        <f>ROUND(BP398*BM3,0)</f>
        <v>0</v>
      </c>
      <c r="BQ407" s="69" t="s">
        <v>102</v>
      </c>
      <c r="BR407" s="30"/>
      <c r="BS407" s="496"/>
      <c r="BT407" s="565">
        <f>ROUND(BT398*$BR$3,0)</f>
        <v>0</v>
      </c>
      <c r="BU407" s="567">
        <f>ROUND(BU398*BR3,0)</f>
        <v>0</v>
      </c>
      <c r="BV407" s="69" t="s">
        <v>102</v>
      </c>
      <c r="BW407" s="30"/>
      <c r="BX407" s="496"/>
      <c r="BY407" s="565">
        <f>ROUND(BY398*$BW$3,0)</f>
        <v>0</v>
      </c>
      <c r="BZ407" s="567">
        <f>ROUND(BZ398*BW3,0)</f>
        <v>0</v>
      </c>
      <c r="CA407" s="479"/>
      <c r="CB407" s="414">
        <f>BZ407+BU407+BP407</f>
        <v>0</v>
      </c>
      <c r="CC407" s="443">
        <f>BK407+BF407+BA407+AV407+AQ407+AL407+AG407+AB407+W407+R407</f>
        <v>0</v>
      </c>
    </row>
    <row r="408" spans="1:81" ht="18" customHeight="1" thickBot="1">
      <c r="A408" s="1180"/>
      <c r="B408" s="1132"/>
      <c r="C408" s="1133"/>
      <c r="D408" s="70" t="s">
        <v>101</v>
      </c>
      <c r="E408" s="511" t="s">
        <v>115</v>
      </c>
      <c r="F408" s="497"/>
      <c r="G408" s="566">
        <f>ROUND(IF(E408="対象外",0,G398*G3),0)</f>
        <v>0</v>
      </c>
      <c r="H408" s="622"/>
      <c r="I408" s="70" t="s">
        <v>101</v>
      </c>
      <c r="J408" s="511" t="s">
        <v>115</v>
      </c>
      <c r="K408" s="497"/>
      <c r="L408" s="566">
        <f>ROUND(IF(J408="対象外",0,L398*L3),0)</f>
        <v>0</v>
      </c>
      <c r="M408" s="451"/>
      <c r="N408" s="640" t="s">
        <v>101</v>
      </c>
      <c r="O408" s="511" t="s">
        <v>115</v>
      </c>
      <c r="P408" s="497"/>
      <c r="Q408" s="566">
        <f>ROUND(IF(O408="対象外",0,Q398*Q3),0)</f>
        <v>0</v>
      </c>
      <c r="R408" s="654">
        <f>ROUND(IF(O408="対象外",0,R398*Q3),0)</f>
        <v>0</v>
      </c>
      <c r="S408" s="70" t="s">
        <v>101</v>
      </c>
      <c r="T408" s="511" t="s">
        <v>115</v>
      </c>
      <c r="U408" s="497"/>
      <c r="V408" s="566">
        <f>ROUND(IF(T408="対象外",0,V398*V3),0)</f>
        <v>0</v>
      </c>
      <c r="W408" s="572">
        <f>ROUND(IF(T408="対象外",0,W398*V3),0)</f>
        <v>0</v>
      </c>
      <c r="X408" s="640" t="s">
        <v>101</v>
      </c>
      <c r="Y408" s="511" t="s">
        <v>115</v>
      </c>
      <c r="Z408" s="497"/>
      <c r="AA408" s="566">
        <f>ROUND(IF(Y408="対象外",0,AA398*AA3),0)</f>
        <v>0</v>
      </c>
      <c r="AB408" s="654">
        <f>ROUND(IF(Y408="対象外",0,AB398*AA3),0)</f>
        <v>0</v>
      </c>
      <c r="AC408" s="70" t="s">
        <v>101</v>
      </c>
      <c r="AD408" s="511" t="s">
        <v>115</v>
      </c>
      <c r="AE408" s="497"/>
      <c r="AF408" s="566">
        <f>ROUND(IF(AD408="対象外",0,AF398*AF3),0)</f>
        <v>0</v>
      </c>
      <c r="AG408" s="572">
        <f>ROUND(IF(AD408="対象外",0,AG398*AF3),0)</f>
        <v>0</v>
      </c>
      <c r="AH408" s="640" t="s">
        <v>101</v>
      </c>
      <c r="AI408" s="511" t="s">
        <v>115</v>
      </c>
      <c r="AJ408" s="497"/>
      <c r="AK408" s="566">
        <f>ROUND(IF(AI408="対象外",0,AK398*AK3),0)</f>
        <v>0</v>
      </c>
      <c r="AL408" s="654">
        <f>ROUND(IF(AI408="対象外",0,AL398*AK3),0)</f>
        <v>0</v>
      </c>
      <c r="AM408" s="70" t="s">
        <v>101</v>
      </c>
      <c r="AN408" s="511" t="s">
        <v>115</v>
      </c>
      <c r="AO408" s="497"/>
      <c r="AP408" s="566">
        <f>ROUND(IF(AN408="対象外",0,AP398*AP3),0)</f>
        <v>0</v>
      </c>
      <c r="AQ408" s="572">
        <f>ROUND(IF(AN408="対象外",0,AQ398*AP3),0)</f>
        <v>0</v>
      </c>
      <c r="AR408" s="640" t="s">
        <v>101</v>
      </c>
      <c r="AS408" s="511" t="s">
        <v>115</v>
      </c>
      <c r="AT408" s="497"/>
      <c r="AU408" s="566">
        <f>ROUND(IF(AS408="対象外",0,AU398*AU3),0)</f>
        <v>0</v>
      </c>
      <c r="AV408" s="654">
        <f>ROUND(IF(AS408="対象外",0,AV398*AU3),0)</f>
        <v>0</v>
      </c>
      <c r="AW408" s="70" t="s">
        <v>101</v>
      </c>
      <c r="AX408" s="511" t="s">
        <v>115</v>
      </c>
      <c r="AY408" s="497"/>
      <c r="AZ408" s="566">
        <f>ROUND(IF(AX408="対象外",0,AZ398*AZ3),0)</f>
        <v>0</v>
      </c>
      <c r="BA408" s="572">
        <f>ROUND(IF(AX408="対象外",0,BA398*AZ3),0)</f>
        <v>0</v>
      </c>
      <c r="BB408" s="640" t="s">
        <v>101</v>
      </c>
      <c r="BC408" s="511" t="s">
        <v>115</v>
      </c>
      <c r="BD408" s="497"/>
      <c r="BE408" s="566">
        <f>ROUND(IF(BC408="対象外",0,BE398*BE3),0)</f>
        <v>0</v>
      </c>
      <c r="BF408" s="654">
        <f>ROUND(IF(BC408="対象外",0,BF398*BE3),0)</f>
        <v>0</v>
      </c>
      <c r="BG408" s="70" t="s">
        <v>101</v>
      </c>
      <c r="BH408" s="511" t="s">
        <v>115</v>
      </c>
      <c r="BI408" s="497"/>
      <c r="BJ408" s="566">
        <f>ROUND(IF(BH408="対象外",0,BJ398*BJ3),0)</f>
        <v>0</v>
      </c>
      <c r="BK408" s="572">
        <f>ROUND(IF(BH408="対象外",0,BK398*BJ3),0)</f>
        <v>0</v>
      </c>
      <c r="BL408" s="640" t="s">
        <v>101</v>
      </c>
      <c r="BM408" s="511" t="s">
        <v>115</v>
      </c>
      <c r="BN408" s="497"/>
      <c r="BO408" s="566">
        <f>ROUND(IF(BM408="対象",BO398*$BO$3,0),0)</f>
        <v>0</v>
      </c>
      <c r="BP408" s="568">
        <f>ROUND(IF(BM408="対象外",0,BP398*BO3),0)</f>
        <v>0</v>
      </c>
      <c r="BQ408" s="70" t="s">
        <v>101</v>
      </c>
      <c r="BR408" s="511" t="s">
        <v>115</v>
      </c>
      <c r="BS408" s="497"/>
      <c r="BT408" s="566">
        <f>ROUND(IF(BR408="対象",BT398*$BT$3,0),0)</f>
        <v>0</v>
      </c>
      <c r="BU408" s="568">
        <f>ROUND(IF(BR408="対象外",0,BU398*BT3),0)</f>
        <v>0</v>
      </c>
      <c r="BV408" s="70" t="s">
        <v>101</v>
      </c>
      <c r="BW408" s="511" t="s">
        <v>115</v>
      </c>
      <c r="BX408" s="497"/>
      <c r="BY408" s="566">
        <f>ROUND(IF(BW408="対象",BY398*$BY$3,0),0)</f>
        <v>0</v>
      </c>
      <c r="BZ408" s="568">
        <f>ROUND(IF(BW408="対象外",0,BZ398*BY3),0)</f>
        <v>0</v>
      </c>
      <c r="CA408" s="480"/>
      <c r="CB408" s="414">
        <f>BZ408+BU408+BP408</f>
        <v>0</v>
      </c>
      <c r="CC408" s="444">
        <f>BK408+BF408+BA408+AV408+AQ408+AL408+AG408+AB408+W408+R408</f>
        <v>0</v>
      </c>
    </row>
    <row r="409" spans="1:81" ht="18" customHeight="1" thickBot="1">
      <c r="A409" s="1180"/>
      <c r="B409" s="1151" t="s">
        <v>65</v>
      </c>
      <c r="C409" s="1152"/>
      <c r="D409" s="71" t="s">
        <v>50</v>
      </c>
      <c r="E409" s="11"/>
      <c r="F409" s="599">
        <f>G409</f>
        <v>0</v>
      </c>
      <c r="G409" s="524">
        <f>SUM(G405:G408)</f>
        <v>0</v>
      </c>
      <c r="H409" s="466"/>
      <c r="I409" s="71" t="s">
        <v>50</v>
      </c>
      <c r="J409" s="11"/>
      <c r="K409" s="599">
        <f>L409</f>
        <v>0</v>
      </c>
      <c r="L409" s="524">
        <f>SUM(L405:L408)</f>
        <v>0</v>
      </c>
      <c r="M409" s="452"/>
      <c r="N409" s="616" t="s">
        <v>50</v>
      </c>
      <c r="O409" s="11"/>
      <c r="P409" s="599">
        <f>Q409+R409</f>
        <v>0</v>
      </c>
      <c r="Q409" s="524">
        <f>SUM(Q405:Q408)</f>
        <v>0</v>
      </c>
      <c r="R409" s="563">
        <f>SUM(R405:R408)</f>
        <v>0</v>
      </c>
      <c r="S409" s="71" t="s">
        <v>50</v>
      </c>
      <c r="T409" s="11"/>
      <c r="U409" s="599">
        <f>V409+W409</f>
        <v>0</v>
      </c>
      <c r="V409" s="524">
        <f>SUM(V405:V408)</f>
        <v>0</v>
      </c>
      <c r="W409" s="525">
        <f>SUM(W405:W408)</f>
        <v>0</v>
      </c>
      <c r="X409" s="616" t="s">
        <v>50</v>
      </c>
      <c r="Y409" s="11"/>
      <c r="Z409" s="599">
        <f>AA409+AB409</f>
        <v>0</v>
      </c>
      <c r="AA409" s="524">
        <f>SUM(AA405:AA408)</f>
        <v>0</v>
      </c>
      <c r="AB409" s="563">
        <f>SUM(AB405:AB408)</f>
        <v>0</v>
      </c>
      <c r="AC409" s="71" t="s">
        <v>50</v>
      </c>
      <c r="AD409" s="11"/>
      <c r="AE409" s="599">
        <f>AF409+AG409</f>
        <v>0</v>
      </c>
      <c r="AF409" s="524">
        <f>SUM(AF405:AF408)</f>
        <v>0</v>
      </c>
      <c r="AG409" s="525">
        <f>SUM(AG405:AG408)</f>
        <v>0</v>
      </c>
      <c r="AH409" s="616" t="s">
        <v>50</v>
      </c>
      <c r="AI409" s="11"/>
      <c r="AJ409" s="599">
        <f>AK409+AL409</f>
        <v>0</v>
      </c>
      <c r="AK409" s="524">
        <f>SUM(AK405:AK408)</f>
        <v>0</v>
      </c>
      <c r="AL409" s="563">
        <f>SUM(AL405:AL408)</f>
        <v>0</v>
      </c>
      <c r="AM409" s="71" t="s">
        <v>50</v>
      </c>
      <c r="AN409" s="11"/>
      <c r="AO409" s="599">
        <f>AP409+AQ409</f>
        <v>0</v>
      </c>
      <c r="AP409" s="524">
        <f>SUM(AP405:AP408)</f>
        <v>0</v>
      </c>
      <c r="AQ409" s="525">
        <f>SUM(AQ405:AQ408)</f>
        <v>0</v>
      </c>
      <c r="AR409" s="616" t="s">
        <v>50</v>
      </c>
      <c r="AS409" s="11"/>
      <c r="AT409" s="599">
        <f>AU409+AV409</f>
        <v>0</v>
      </c>
      <c r="AU409" s="524">
        <f>SUM(AU405:AU408)</f>
        <v>0</v>
      </c>
      <c r="AV409" s="563">
        <f>SUM(AV405:AV408)</f>
        <v>0</v>
      </c>
      <c r="AW409" s="71" t="s">
        <v>50</v>
      </c>
      <c r="AX409" s="11"/>
      <c r="AY409" s="599">
        <f>AZ409+BA409</f>
        <v>0</v>
      </c>
      <c r="AZ409" s="524">
        <f>SUM(AZ405:AZ408)</f>
        <v>0</v>
      </c>
      <c r="BA409" s="525">
        <f>SUM(BA405:BA408)</f>
        <v>0</v>
      </c>
      <c r="BB409" s="616" t="s">
        <v>50</v>
      </c>
      <c r="BC409" s="11"/>
      <c r="BD409" s="599">
        <f>BE409+BF409</f>
        <v>0</v>
      </c>
      <c r="BE409" s="524">
        <f>SUM(BE405:BE408)</f>
        <v>0</v>
      </c>
      <c r="BF409" s="563">
        <f>SUM(BF405:BF408)</f>
        <v>0</v>
      </c>
      <c r="BG409" s="71" t="s">
        <v>50</v>
      </c>
      <c r="BH409" s="11"/>
      <c r="BI409" s="599">
        <f>BJ409+BK409</f>
        <v>0</v>
      </c>
      <c r="BJ409" s="524">
        <f>SUM(BJ405:BJ408)</f>
        <v>0</v>
      </c>
      <c r="BK409" s="525">
        <f>SUM(BK405:BK408)</f>
        <v>0</v>
      </c>
      <c r="BL409" s="616" t="s">
        <v>50</v>
      </c>
      <c r="BM409" s="11"/>
      <c r="BN409" s="601">
        <f>BO409+BP409</f>
        <v>0</v>
      </c>
      <c r="BO409" s="524">
        <f>SUM(BO405:BO408)</f>
        <v>0</v>
      </c>
      <c r="BP409" s="532">
        <f>SUM(BP405:BP408)</f>
        <v>0</v>
      </c>
      <c r="BQ409" s="71" t="s">
        <v>50</v>
      </c>
      <c r="BR409" s="11"/>
      <c r="BS409" s="601">
        <f>BT409+BU409</f>
        <v>0</v>
      </c>
      <c r="BT409" s="524">
        <f>SUM(BT405:BT408)</f>
        <v>0</v>
      </c>
      <c r="BU409" s="532">
        <f>SUM(BU405:BU408)</f>
        <v>0</v>
      </c>
      <c r="BV409" s="71" t="s">
        <v>50</v>
      </c>
      <c r="BW409" s="11"/>
      <c r="BX409" s="601">
        <f>BY409+BZ409</f>
        <v>0</v>
      </c>
      <c r="BY409" s="524">
        <f>SUM(BY405:BY408)</f>
        <v>0</v>
      </c>
      <c r="BZ409" s="532">
        <f>SUM(BZ405:BZ408)</f>
        <v>0</v>
      </c>
      <c r="CA409" s="476">
        <f>BX409+BS409+BN409+BI409+BD409+AY409+AT409+AO409+AJ409+AE409+Z409+U409+P409+K409+F409</f>
        <v>0</v>
      </c>
      <c r="CB409" s="415">
        <f>SUM(CB405:CB408)</f>
        <v>0</v>
      </c>
      <c r="CC409" s="445">
        <f>SUM(CC405:CC408)</f>
        <v>0</v>
      </c>
    </row>
    <row r="410" spans="1:81" ht="18" customHeight="1" thickBot="1">
      <c r="A410" s="1180"/>
      <c r="B410" s="1290" t="s">
        <v>66</v>
      </c>
      <c r="C410" s="1291"/>
      <c r="D410" s="588" t="s">
        <v>22</v>
      </c>
      <c r="E410" s="589"/>
      <c r="F410" s="600">
        <f>G410</f>
        <v>0</v>
      </c>
      <c r="G410" s="720">
        <f>G409+G398</f>
        <v>0</v>
      </c>
      <c r="H410" s="731"/>
      <c r="I410" s="588" t="s">
        <v>22</v>
      </c>
      <c r="J410" s="589"/>
      <c r="K410" s="600">
        <f>L410</f>
        <v>0</v>
      </c>
      <c r="L410" s="720">
        <f>L409+L398</f>
        <v>0</v>
      </c>
      <c r="M410" s="591"/>
      <c r="N410" s="641" t="s">
        <v>22</v>
      </c>
      <c r="O410" s="589"/>
      <c r="P410" s="600">
        <f>Q410+R410</f>
        <v>0</v>
      </c>
      <c r="Q410" s="590">
        <f>Q409+Q398</f>
        <v>0</v>
      </c>
      <c r="R410" s="655">
        <f>R409+R398</f>
        <v>0</v>
      </c>
      <c r="S410" s="588" t="s">
        <v>22</v>
      </c>
      <c r="T410" s="589"/>
      <c r="U410" s="600">
        <f>V410+W410</f>
        <v>0</v>
      </c>
      <c r="V410" s="590">
        <f>V409+V398</f>
        <v>0</v>
      </c>
      <c r="W410" s="592">
        <f>W409+W398</f>
        <v>0</v>
      </c>
      <c r="X410" s="641" t="s">
        <v>22</v>
      </c>
      <c r="Y410" s="589"/>
      <c r="Z410" s="600">
        <f>AA410+AB410</f>
        <v>0</v>
      </c>
      <c r="AA410" s="590">
        <f>AA409+AA398</f>
        <v>0</v>
      </c>
      <c r="AB410" s="655">
        <f>AB409+AB398</f>
        <v>0</v>
      </c>
      <c r="AC410" s="588" t="s">
        <v>22</v>
      </c>
      <c r="AD410" s="589"/>
      <c r="AE410" s="600">
        <f>AF410+AG410</f>
        <v>0</v>
      </c>
      <c r="AF410" s="590">
        <f>AF409+AF398</f>
        <v>0</v>
      </c>
      <c r="AG410" s="592">
        <f>AG409+AG398</f>
        <v>0</v>
      </c>
      <c r="AH410" s="641" t="s">
        <v>22</v>
      </c>
      <c r="AI410" s="589"/>
      <c r="AJ410" s="600">
        <f>AK410+AL410</f>
        <v>0</v>
      </c>
      <c r="AK410" s="590">
        <f>AK409+AK398</f>
        <v>0</v>
      </c>
      <c r="AL410" s="655">
        <f>AL409+AL398</f>
        <v>0</v>
      </c>
      <c r="AM410" s="588" t="s">
        <v>22</v>
      </c>
      <c r="AN410" s="589"/>
      <c r="AO410" s="600">
        <f>AP410+AQ410</f>
        <v>0</v>
      </c>
      <c r="AP410" s="590">
        <f>AP409+AP398</f>
        <v>0</v>
      </c>
      <c r="AQ410" s="592">
        <f>AQ409+AQ398</f>
        <v>0</v>
      </c>
      <c r="AR410" s="641" t="s">
        <v>22</v>
      </c>
      <c r="AS410" s="589"/>
      <c r="AT410" s="600">
        <f>AU410+AV410</f>
        <v>0</v>
      </c>
      <c r="AU410" s="590">
        <f>AU409+AU398</f>
        <v>0</v>
      </c>
      <c r="AV410" s="655">
        <f>AV409+AV398</f>
        <v>0</v>
      </c>
      <c r="AW410" s="588" t="s">
        <v>22</v>
      </c>
      <c r="AX410" s="589"/>
      <c r="AY410" s="600">
        <f>AZ410+BA410</f>
        <v>0</v>
      </c>
      <c r="AZ410" s="590">
        <f>AZ409+AZ398</f>
        <v>0</v>
      </c>
      <c r="BA410" s="592">
        <f>BA409+BA398</f>
        <v>0</v>
      </c>
      <c r="BB410" s="641" t="s">
        <v>22</v>
      </c>
      <c r="BC410" s="589"/>
      <c r="BD410" s="600">
        <f>BE410+BF410</f>
        <v>0</v>
      </c>
      <c r="BE410" s="590">
        <f>BE409+BE398</f>
        <v>0</v>
      </c>
      <c r="BF410" s="655">
        <f>BF409+BF398</f>
        <v>0</v>
      </c>
      <c r="BG410" s="588" t="s">
        <v>22</v>
      </c>
      <c r="BH410" s="589"/>
      <c r="BI410" s="600">
        <f>BJ410+BK410</f>
        <v>0</v>
      </c>
      <c r="BJ410" s="590">
        <f>BJ409+BJ398</f>
        <v>0</v>
      </c>
      <c r="BK410" s="592">
        <f>BK409+BK398</f>
        <v>0</v>
      </c>
      <c r="BL410" s="641" t="s">
        <v>22</v>
      </c>
      <c r="BM410" s="589"/>
      <c r="BN410" s="602">
        <f>BO410+BP410</f>
        <v>0</v>
      </c>
      <c r="BO410" s="590">
        <f>BO409+BO398</f>
        <v>0</v>
      </c>
      <c r="BP410" s="593">
        <f>BP409+BP398</f>
        <v>0</v>
      </c>
      <c r="BQ410" s="588" t="s">
        <v>22</v>
      </c>
      <c r="BR410" s="589"/>
      <c r="BS410" s="602">
        <f>BT410+BU410</f>
        <v>0</v>
      </c>
      <c r="BT410" s="590">
        <f>BT409+BT398</f>
        <v>0</v>
      </c>
      <c r="BU410" s="593">
        <f>BU409+BU398</f>
        <v>0</v>
      </c>
      <c r="BV410" s="588" t="s">
        <v>22</v>
      </c>
      <c r="BW410" s="589"/>
      <c r="BX410" s="602">
        <f>BY410+BZ410</f>
        <v>0</v>
      </c>
      <c r="BY410" s="590">
        <f>BY409+BY398</f>
        <v>0</v>
      </c>
      <c r="BZ410" s="593">
        <f>BZ409+BZ398</f>
        <v>0</v>
      </c>
      <c r="CA410" s="594">
        <f>BX410+BS410+BN410+BI410+BD410+AY410+AT410+AO410+AJ410+AE410+Z410+U410+P410+K410+F410</f>
        <v>0</v>
      </c>
      <c r="CB410" s="595">
        <f>CB409+SUM(CC378:CC396)</f>
        <v>0</v>
      </c>
      <c r="CC410" s="596">
        <f>CC409+CC367+CC375</f>
        <v>0</v>
      </c>
    </row>
    <row r="411" spans="1:81" ht="35.4" customHeight="1" thickBot="1">
      <c r="A411" s="723" t="s">
        <v>32</v>
      </c>
      <c r="B411" s="1310">
        <f>職員設定!B53</f>
        <v>10</v>
      </c>
      <c r="C411" s="1311"/>
      <c r="D411" s="683"/>
      <c r="E411" s="684" t="s">
        <v>4</v>
      </c>
      <c r="F411" s="684" t="s">
        <v>33</v>
      </c>
      <c r="G411" s="687" t="s">
        <v>51</v>
      </c>
      <c r="H411" s="724" t="s">
        <v>165</v>
      </c>
      <c r="I411" s="683"/>
      <c r="J411" s="684" t="s">
        <v>4</v>
      </c>
      <c r="K411" s="684" t="s">
        <v>33</v>
      </c>
      <c r="L411" s="687" t="s">
        <v>51</v>
      </c>
      <c r="M411" s="686" t="s">
        <v>165</v>
      </c>
      <c r="N411" s="725"/>
      <c r="O411" s="684" t="s">
        <v>4</v>
      </c>
      <c r="P411" s="684" t="s">
        <v>33</v>
      </c>
      <c r="Q411" s="687" t="s">
        <v>51</v>
      </c>
      <c r="R411" s="726" t="s">
        <v>225</v>
      </c>
      <c r="S411" s="683"/>
      <c r="T411" s="684" t="s">
        <v>4</v>
      </c>
      <c r="U411" s="684" t="s">
        <v>33</v>
      </c>
      <c r="V411" s="687" t="s">
        <v>51</v>
      </c>
      <c r="W411" s="727" t="s">
        <v>225</v>
      </c>
      <c r="X411" s="725"/>
      <c r="Y411" s="684" t="s">
        <v>4</v>
      </c>
      <c r="Z411" s="684" t="s">
        <v>33</v>
      </c>
      <c r="AA411" s="687" t="s">
        <v>51</v>
      </c>
      <c r="AB411" s="726" t="s">
        <v>225</v>
      </c>
      <c r="AC411" s="683"/>
      <c r="AD411" s="684" t="s">
        <v>4</v>
      </c>
      <c r="AE411" s="684" t="s">
        <v>33</v>
      </c>
      <c r="AF411" s="687" t="s">
        <v>51</v>
      </c>
      <c r="AG411" s="727" t="s">
        <v>225</v>
      </c>
      <c r="AH411" s="725"/>
      <c r="AI411" s="684" t="s">
        <v>4</v>
      </c>
      <c r="AJ411" s="684" t="s">
        <v>33</v>
      </c>
      <c r="AK411" s="687" t="s">
        <v>51</v>
      </c>
      <c r="AL411" s="726" t="s">
        <v>225</v>
      </c>
      <c r="AM411" s="683"/>
      <c r="AN411" s="684" t="s">
        <v>4</v>
      </c>
      <c r="AO411" s="684" t="s">
        <v>33</v>
      </c>
      <c r="AP411" s="687" t="s">
        <v>51</v>
      </c>
      <c r="AQ411" s="727" t="s">
        <v>225</v>
      </c>
      <c r="AR411" s="725"/>
      <c r="AS411" s="684" t="s">
        <v>4</v>
      </c>
      <c r="AT411" s="684" t="s">
        <v>33</v>
      </c>
      <c r="AU411" s="687" t="s">
        <v>51</v>
      </c>
      <c r="AV411" s="726" t="s">
        <v>225</v>
      </c>
      <c r="AW411" s="683"/>
      <c r="AX411" s="684" t="s">
        <v>4</v>
      </c>
      <c r="AY411" s="684" t="s">
        <v>33</v>
      </c>
      <c r="AZ411" s="687" t="s">
        <v>51</v>
      </c>
      <c r="BA411" s="727" t="s">
        <v>225</v>
      </c>
      <c r="BB411" s="725"/>
      <c r="BC411" s="684" t="s">
        <v>4</v>
      </c>
      <c r="BD411" s="684" t="s">
        <v>33</v>
      </c>
      <c r="BE411" s="687" t="s">
        <v>51</v>
      </c>
      <c r="BF411" s="726" t="s">
        <v>225</v>
      </c>
      <c r="BG411" s="683"/>
      <c r="BH411" s="684" t="s">
        <v>4</v>
      </c>
      <c r="BI411" s="684" t="s">
        <v>33</v>
      </c>
      <c r="BJ411" s="687" t="s">
        <v>51</v>
      </c>
      <c r="BK411" s="727" t="s">
        <v>225</v>
      </c>
      <c r="BL411" s="725"/>
      <c r="BM411" s="684" t="s">
        <v>4</v>
      </c>
      <c r="BN411" s="684" t="s">
        <v>33</v>
      </c>
      <c r="BO411" s="685" t="s">
        <v>51</v>
      </c>
      <c r="BP411" s="413" t="s">
        <v>225</v>
      </c>
      <c r="BQ411" s="683"/>
      <c r="BR411" s="684" t="s">
        <v>4</v>
      </c>
      <c r="BS411" s="684" t="s">
        <v>33</v>
      </c>
      <c r="BT411" s="685" t="s">
        <v>51</v>
      </c>
      <c r="BU411" s="413" t="s">
        <v>225</v>
      </c>
      <c r="BV411" s="683"/>
      <c r="BW411" s="684" t="s">
        <v>4</v>
      </c>
      <c r="BX411" s="684" t="s">
        <v>33</v>
      </c>
      <c r="BY411" s="685" t="s">
        <v>51</v>
      </c>
      <c r="BZ411" s="413" t="s">
        <v>225</v>
      </c>
      <c r="CA411" s="688" t="s">
        <v>0</v>
      </c>
      <c r="CB411" s="689" t="s">
        <v>157</v>
      </c>
      <c r="CC411" s="728" t="s">
        <v>225</v>
      </c>
    </row>
    <row r="412" spans="1:81" ht="18" customHeight="1">
      <c r="A412" s="1180" t="str">
        <f>職員設定!C53</f>
        <v>XX</v>
      </c>
      <c r="B412" s="1296" t="s">
        <v>109</v>
      </c>
      <c r="C412" s="1140" t="s">
        <v>2</v>
      </c>
      <c r="D412" s="48" t="s">
        <v>110</v>
      </c>
      <c r="E412" s="597"/>
      <c r="F412" s="1214">
        <f>職員設定!$D$53</f>
        <v>1</v>
      </c>
      <c r="G412" s="974">
        <f>E415*F412-H412</f>
        <v>0</v>
      </c>
      <c r="H412" s="1271"/>
      <c r="I412" s="48" t="s">
        <v>110</v>
      </c>
      <c r="J412" s="597"/>
      <c r="K412" s="1214">
        <f>職員設定!$D$53</f>
        <v>1</v>
      </c>
      <c r="L412" s="974">
        <f>J415*K412-M412</f>
        <v>0</v>
      </c>
      <c r="M412" s="1096"/>
      <c r="N412" s="336" t="s">
        <v>110</v>
      </c>
      <c r="O412" s="597"/>
      <c r="P412" s="1214">
        <f>職員設定!$D$53</f>
        <v>1</v>
      </c>
      <c r="Q412" s="974">
        <f>O415*P412-R412</f>
        <v>0</v>
      </c>
      <c r="R412" s="1203">
        <f>ROUND(O412*P412*職員設定!$AC$53,0)</f>
        <v>0</v>
      </c>
      <c r="S412" s="48" t="s">
        <v>110</v>
      </c>
      <c r="T412" s="597"/>
      <c r="U412" s="1214">
        <f>職員設定!$D$53</f>
        <v>1</v>
      </c>
      <c r="V412" s="974">
        <f>T415*U412-W412</f>
        <v>0</v>
      </c>
      <c r="W412" s="993">
        <f>ROUND(T412*U412*職員設定!$AC$53,0)</f>
        <v>0</v>
      </c>
      <c r="X412" s="336" t="s">
        <v>110</v>
      </c>
      <c r="Y412" s="597"/>
      <c r="Z412" s="1214">
        <f>職員設定!$D$53</f>
        <v>1</v>
      </c>
      <c r="AA412" s="974">
        <f>Y415*Z412-AB412</f>
        <v>0</v>
      </c>
      <c r="AB412" s="1203">
        <f>ROUND(Y412*Z412*職員設定!$AC$53,0)</f>
        <v>0</v>
      </c>
      <c r="AC412" s="48" t="s">
        <v>110</v>
      </c>
      <c r="AD412" s="597"/>
      <c r="AE412" s="1214">
        <f>職員設定!$D$53</f>
        <v>1</v>
      </c>
      <c r="AF412" s="974">
        <f>AD415*AE412-AG412</f>
        <v>0</v>
      </c>
      <c r="AG412" s="993">
        <f>ROUND(AD412*AE412*職員設定!$AC$53,0)</f>
        <v>0</v>
      </c>
      <c r="AH412" s="336" t="s">
        <v>110</v>
      </c>
      <c r="AI412" s="597"/>
      <c r="AJ412" s="1214">
        <f>職員設定!$D$53</f>
        <v>1</v>
      </c>
      <c r="AK412" s="974">
        <f>AI415*AJ412-AL412</f>
        <v>0</v>
      </c>
      <c r="AL412" s="1203">
        <f>ROUND(AI412*AJ412*職員設定!$AC$53,0)</f>
        <v>0</v>
      </c>
      <c r="AM412" s="48" t="s">
        <v>110</v>
      </c>
      <c r="AN412" s="597"/>
      <c r="AO412" s="1214">
        <f>職員設定!$D$53</f>
        <v>1</v>
      </c>
      <c r="AP412" s="974">
        <f>AN415*AO412-AQ412</f>
        <v>0</v>
      </c>
      <c r="AQ412" s="993">
        <f>ROUND(AN412*AO412*職員設定!$AC$53,0)</f>
        <v>0</v>
      </c>
      <c r="AR412" s="336" t="s">
        <v>110</v>
      </c>
      <c r="AS412" s="597"/>
      <c r="AT412" s="1214">
        <f>職員設定!$D$53</f>
        <v>1</v>
      </c>
      <c r="AU412" s="974">
        <f>AS415*AT412-AV412</f>
        <v>0</v>
      </c>
      <c r="AV412" s="1203">
        <f>ROUND(AS412*AT412*職員設定!$AC$53,0)</f>
        <v>0</v>
      </c>
      <c r="AW412" s="48" t="s">
        <v>110</v>
      </c>
      <c r="AX412" s="597"/>
      <c r="AY412" s="1214">
        <f>職員設定!$D$53</f>
        <v>1</v>
      </c>
      <c r="AZ412" s="974">
        <f>AX415*AY412-BA412</f>
        <v>0</v>
      </c>
      <c r="BA412" s="993">
        <f>ROUND(AX412*AY412*職員設定!$AC$53,0)</f>
        <v>0</v>
      </c>
      <c r="BB412" s="336" t="s">
        <v>110</v>
      </c>
      <c r="BC412" s="597"/>
      <c r="BD412" s="1214">
        <f>職員設定!$D$53</f>
        <v>1</v>
      </c>
      <c r="BE412" s="974">
        <f>BC415*BD412-BF412</f>
        <v>0</v>
      </c>
      <c r="BF412" s="1203">
        <f>ROUND(BC412*BD412*職員設定!$AC$53,0)</f>
        <v>0</v>
      </c>
      <c r="BG412" s="48" t="s">
        <v>110</v>
      </c>
      <c r="BH412" s="597"/>
      <c r="BI412" s="1214">
        <f>職員設定!$D$53</f>
        <v>1</v>
      </c>
      <c r="BJ412" s="974">
        <f>BH415*BI412-BK412</f>
        <v>0</v>
      </c>
      <c r="BK412" s="993">
        <f>ROUND(BH412*BI412*職員設定!$AC$53,0)</f>
        <v>0</v>
      </c>
      <c r="BL412" s="339"/>
      <c r="BM412" s="598"/>
      <c r="BN412" s="1214">
        <f>職員設定!$D$53</f>
        <v>1</v>
      </c>
      <c r="BO412" s="984"/>
      <c r="BP412" s="1259"/>
      <c r="BQ412" s="79"/>
      <c r="BR412" s="598"/>
      <c r="BS412" s="1214">
        <f>職員設定!$D$53</f>
        <v>1</v>
      </c>
      <c r="BT412" s="984"/>
      <c r="BU412" s="1259"/>
      <c r="BV412" s="79"/>
      <c r="BW412" s="598"/>
      <c r="BX412" s="1214">
        <f>職員設定!$D$53</f>
        <v>1</v>
      </c>
      <c r="BY412" s="984"/>
      <c r="BZ412" s="1259"/>
      <c r="CA412" s="1086">
        <f>BJ412+BK412+BE412+BF412+AZ412+BA412+AU412+AV412+AP412+AQ412+AL412+AK412+AG412+AF412+AB412+AA412+W412+V412+R412+Q412+L412+G412</f>
        <v>0</v>
      </c>
      <c r="CB412" s="1087">
        <f>M412+H412</f>
        <v>0</v>
      </c>
      <c r="CC412" s="1243">
        <f>BK412+BF412+BA412+AV412+AQ412+AL412+AG412+AB412+W412+R412</f>
        <v>0</v>
      </c>
    </row>
    <row r="413" spans="1:81" ht="18" customHeight="1">
      <c r="A413" s="1180"/>
      <c r="B413" s="1296"/>
      <c r="C413" s="1140"/>
      <c r="D413" s="48" t="s">
        <v>38</v>
      </c>
      <c r="E413" s="33"/>
      <c r="F413" s="1214"/>
      <c r="G413" s="974"/>
      <c r="H413" s="1272"/>
      <c r="I413" s="48" t="s">
        <v>38</v>
      </c>
      <c r="J413" s="33"/>
      <c r="K413" s="1214"/>
      <c r="L413" s="974"/>
      <c r="M413" s="1103"/>
      <c r="N413" s="336" t="s">
        <v>38</v>
      </c>
      <c r="O413" s="33"/>
      <c r="P413" s="1214"/>
      <c r="Q413" s="974"/>
      <c r="R413" s="1204"/>
      <c r="S413" s="48" t="s">
        <v>38</v>
      </c>
      <c r="T413" s="33"/>
      <c r="U413" s="1214"/>
      <c r="V413" s="974"/>
      <c r="W413" s="971"/>
      <c r="X413" s="336" t="s">
        <v>38</v>
      </c>
      <c r="Y413" s="33"/>
      <c r="Z413" s="1214"/>
      <c r="AA413" s="974"/>
      <c r="AB413" s="1204"/>
      <c r="AC413" s="48" t="s">
        <v>38</v>
      </c>
      <c r="AD413" s="33"/>
      <c r="AE413" s="1214"/>
      <c r="AF413" s="974"/>
      <c r="AG413" s="971"/>
      <c r="AH413" s="336" t="s">
        <v>38</v>
      </c>
      <c r="AI413" s="33"/>
      <c r="AJ413" s="1214"/>
      <c r="AK413" s="974"/>
      <c r="AL413" s="1204"/>
      <c r="AM413" s="48" t="s">
        <v>38</v>
      </c>
      <c r="AN413" s="33"/>
      <c r="AO413" s="1214"/>
      <c r="AP413" s="974"/>
      <c r="AQ413" s="971"/>
      <c r="AR413" s="336" t="s">
        <v>38</v>
      </c>
      <c r="AS413" s="33"/>
      <c r="AT413" s="1214"/>
      <c r="AU413" s="974"/>
      <c r="AV413" s="1204"/>
      <c r="AW413" s="48" t="s">
        <v>38</v>
      </c>
      <c r="AX413" s="33"/>
      <c r="AY413" s="1214"/>
      <c r="AZ413" s="974"/>
      <c r="BA413" s="971"/>
      <c r="BB413" s="336" t="s">
        <v>38</v>
      </c>
      <c r="BC413" s="33"/>
      <c r="BD413" s="1214"/>
      <c r="BE413" s="974"/>
      <c r="BF413" s="1204"/>
      <c r="BG413" s="48" t="s">
        <v>38</v>
      </c>
      <c r="BH413" s="33"/>
      <c r="BI413" s="1214"/>
      <c r="BJ413" s="974"/>
      <c r="BK413" s="971"/>
      <c r="BL413" s="658"/>
      <c r="BM413" s="80"/>
      <c r="BN413" s="1214"/>
      <c r="BO413" s="984"/>
      <c r="BP413" s="954"/>
      <c r="BQ413" s="301"/>
      <c r="BR413" s="80"/>
      <c r="BS413" s="1214"/>
      <c r="BT413" s="984"/>
      <c r="BU413" s="954"/>
      <c r="BV413" s="301"/>
      <c r="BW413" s="80"/>
      <c r="BX413" s="1214"/>
      <c r="BY413" s="984"/>
      <c r="BZ413" s="954"/>
      <c r="CA413" s="1080"/>
      <c r="CB413" s="1022"/>
      <c r="CC413" s="1243"/>
    </row>
    <row r="414" spans="1:81" ht="18" customHeight="1">
      <c r="A414" s="1180"/>
      <c r="B414" s="1296"/>
      <c r="C414" s="1140"/>
      <c r="D414" s="72" t="s">
        <v>112</v>
      </c>
      <c r="E414" s="28">
        <f>ROUND(E412*職員設定!$E$53,0)</f>
        <v>0</v>
      </c>
      <c r="F414" s="1214"/>
      <c r="G414" s="974"/>
      <c r="H414" s="1272"/>
      <c r="I414" s="72" t="s">
        <v>112</v>
      </c>
      <c r="J414" s="28">
        <f>ROUND(J412*職員設定!$E$53,0)</f>
        <v>0</v>
      </c>
      <c r="K414" s="1214"/>
      <c r="L414" s="974"/>
      <c r="M414" s="1103"/>
      <c r="N414" s="624" t="s">
        <v>112</v>
      </c>
      <c r="O414" s="28">
        <f>ROUND(O412*職員設定!$E$53,0)</f>
        <v>0</v>
      </c>
      <c r="P414" s="1214"/>
      <c r="Q414" s="974"/>
      <c r="R414" s="1204"/>
      <c r="S414" s="72" t="s">
        <v>112</v>
      </c>
      <c r="T414" s="28">
        <f>ROUND(T412*職員設定!$E$53,0)</f>
        <v>0</v>
      </c>
      <c r="U414" s="1214"/>
      <c r="V414" s="974"/>
      <c r="W414" s="971"/>
      <c r="X414" s="624" t="s">
        <v>112</v>
      </c>
      <c r="Y414" s="28">
        <f>ROUND(Y412*職員設定!$E$53,0)</f>
        <v>0</v>
      </c>
      <c r="Z414" s="1214"/>
      <c r="AA414" s="974"/>
      <c r="AB414" s="1204"/>
      <c r="AC414" s="72" t="s">
        <v>112</v>
      </c>
      <c r="AD414" s="28">
        <f>ROUND(AD412*職員設定!$E$53,0)</f>
        <v>0</v>
      </c>
      <c r="AE414" s="1214"/>
      <c r="AF414" s="974"/>
      <c r="AG414" s="971"/>
      <c r="AH414" s="624" t="s">
        <v>112</v>
      </c>
      <c r="AI414" s="28">
        <f>ROUND(AI412*職員設定!$E$53,0)</f>
        <v>0</v>
      </c>
      <c r="AJ414" s="1214"/>
      <c r="AK414" s="974"/>
      <c r="AL414" s="1204"/>
      <c r="AM414" s="72" t="s">
        <v>112</v>
      </c>
      <c r="AN414" s="28">
        <f>ROUND(AN412*職員設定!$E$53,0)</f>
        <v>0</v>
      </c>
      <c r="AO414" s="1214"/>
      <c r="AP414" s="974"/>
      <c r="AQ414" s="971"/>
      <c r="AR414" s="624" t="s">
        <v>112</v>
      </c>
      <c r="AS414" s="28">
        <f>ROUND(AS412*職員設定!$E$53,0)</f>
        <v>0</v>
      </c>
      <c r="AT414" s="1214"/>
      <c r="AU414" s="974"/>
      <c r="AV414" s="1204"/>
      <c r="AW414" s="72" t="s">
        <v>112</v>
      </c>
      <c r="AX414" s="28">
        <f>ROUND(AX412*職員設定!$E$53,0)</f>
        <v>0</v>
      </c>
      <c r="AY414" s="1214"/>
      <c r="AZ414" s="974"/>
      <c r="BA414" s="971"/>
      <c r="BB414" s="624" t="s">
        <v>112</v>
      </c>
      <c r="BC414" s="28">
        <f>ROUND(BC412*職員設定!$E$53,0)</f>
        <v>0</v>
      </c>
      <c r="BD414" s="1214"/>
      <c r="BE414" s="974"/>
      <c r="BF414" s="1204"/>
      <c r="BG414" s="72" t="s">
        <v>112</v>
      </c>
      <c r="BH414" s="28">
        <f>ROUND(BH412*職員設定!$E$53,0)</f>
        <v>0</v>
      </c>
      <c r="BI414" s="1214"/>
      <c r="BJ414" s="974"/>
      <c r="BK414" s="971"/>
      <c r="BL414" s="626"/>
      <c r="BM414" s="28"/>
      <c r="BN414" s="1214"/>
      <c r="BO414" s="984"/>
      <c r="BP414" s="954"/>
      <c r="BQ414" s="45"/>
      <c r="BR414" s="28"/>
      <c r="BS414" s="1214"/>
      <c r="BT414" s="984"/>
      <c r="BU414" s="954"/>
      <c r="BV414" s="45"/>
      <c r="BW414" s="28"/>
      <c r="BX414" s="1214"/>
      <c r="BY414" s="984"/>
      <c r="BZ414" s="954"/>
      <c r="CA414" s="1080"/>
      <c r="CB414" s="1022"/>
      <c r="CC414" s="1243"/>
    </row>
    <row r="415" spans="1:81" ht="18.600000000000001" customHeight="1" thickBot="1">
      <c r="A415" s="1180"/>
      <c r="B415" s="1296"/>
      <c r="C415" s="1141"/>
      <c r="D415" s="50" t="s">
        <v>113</v>
      </c>
      <c r="E415" s="18">
        <f>E413-E414</f>
        <v>0</v>
      </c>
      <c r="F415" s="1214"/>
      <c r="G415" s="975"/>
      <c r="H415" s="1273"/>
      <c r="I415" s="50" t="s">
        <v>113</v>
      </c>
      <c r="J415" s="18">
        <f>J413-J414</f>
        <v>0</v>
      </c>
      <c r="K415" s="1214"/>
      <c r="L415" s="975"/>
      <c r="M415" s="1104"/>
      <c r="N415" s="625" t="s">
        <v>113</v>
      </c>
      <c r="O415" s="18">
        <f>O413-O414</f>
        <v>0</v>
      </c>
      <c r="P415" s="1214"/>
      <c r="Q415" s="975"/>
      <c r="R415" s="1205"/>
      <c r="S415" s="50" t="s">
        <v>113</v>
      </c>
      <c r="T415" s="18">
        <f>T413-T414</f>
        <v>0</v>
      </c>
      <c r="U415" s="1214"/>
      <c r="V415" s="975"/>
      <c r="W415" s="972"/>
      <c r="X415" s="625" t="s">
        <v>113</v>
      </c>
      <c r="Y415" s="18">
        <f>Y413-Y414</f>
        <v>0</v>
      </c>
      <c r="Z415" s="1214"/>
      <c r="AA415" s="975"/>
      <c r="AB415" s="1205"/>
      <c r="AC415" s="50" t="s">
        <v>113</v>
      </c>
      <c r="AD415" s="18">
        <f>AD413-AD414</f>
        <v>0</v>
      </c>
      <c r="AE415" s="1214"/>
      <c r="AF415" s="975"/>
      <c r="AG415" s="972"/>
      <c r="AH415" s="625" t="s">
        <v>113</v>
      </c>
      <c r="AI415" s="18">
        <f>AI413-AI414</f>
        <v>0</v>
      </c>
      <c r="AJ415" s="1214"/>
      <c r="AK415" s="975"/>
      <c r="AL415" s="1205"/>
      <c r="AM415" s="50" t="s">
        <v>113</v>
      </c>
      <c r="AN415" s="18">
        <f>AN413-AN414</f>
        <v>0</v>
      </c>
      <c r="AO415" s="1214"/>
      <c r="AP415" s="975"/>
      <c r="AQ415" s="972"/>
      <c r="AR415" s="625" t="s">
        <v>113</v>
      </c>
      <c r="AS415" s="18">
        <f>AS413-AS414</f>
        <v>0</v>
      </c>
      <c r="AT415" s="1214"/>
      <c r="AU415" s="975"/>
      <c r="AV415" s="1205"/>
      <c r="AW415" s="50" t="s">
        <v>113</v>
      </c>
      <c r="AX415" s="18">
        <f>AX413-AX414</f>
        <v>0</v>
      </c>
      <c r="AY415" s="1214"/>
      <c r="AZ415" s="975"/>
      <c r="BA415" s="972"/>
      <c r="BB415" s="625" t="s">
        <v>113</v>
      </c>
      <c r="BC415" s="18">
        <f>BC413-BC414</f>
        <v>0</v>
      </c>
      <c r="BD415" s="1214"/>
      <c r="BE415" s="975"/>
      <c r="BF415" s="1205"/>
      <c r="BG415" s="50" t="s">
        <v>113</v>
      </c>
      <c r="BH415" s="18">
        <f>BH413-BH414</f>
        <v>0</v>
      </c>
      <c r="BI415" s="1214"/>
      <c r="BJ415" s="975"/>
      <c r="BK415" s="972"/>
      <c r="BL415" s="659"/>
      <c r="BM415" s="78"/>
      <c r="BN415" s="1214"/>
      <c r="BO415" s="985"/>
      <c r="BP415" s="955"/>
      <c r="BQ415" s="81"/>
      <c r="BR415" s="78"/>
      <c r="BS415" s="1214"/>
      <c r="BT415" s="985"/>
      <c r="BU415" s="955"/>
      <c r="BV415" s="81"/>
      <c r="BW415" s="78"/>
      <c r="BX415" s="1214"/>
      <c r="BY415" s="985"/>
      <c r="BZ415" s="955"/>
      <c r="CA415" s="1081"/>
      <c r="CB415" s="1023"/>
      <c r="CC415" s="1244"/>
    </row>
    <row r="416" spans="1:81" ht="18" customHeight="1">
      <c r="A416" s="1180"/>
      <c r="B416" s="1296"/>
      <c r="C416" s="1293" t="str">
        <f>"時間当たりの手当("&amp;職員設定!$F$43&amp;"等)"</f>
        <v>時間当たりの手当(資格手当等)</v>
      </c>
      <c r="D416" s="75" t="s">
        <v>110</v>
      </c>
      <c r="E416" s="172">
        <f>E412</f>
        <v>0</v>
      </c>
      <c r="F416" s="1214"/>
      <c r="G416" s="973">
        <f>E419*F412-H416</f>
        <v>0</v>
      </c>
      <c r="H416" s="1275"/>
      <c r="I416" s="75" t="s">
        <v>110</v>
      </c>
      <c r="J416" s="172">
        <f>J412</f>
        <v>0</v>
      </c>
      <c r="K416" s="1214"/>
      <c r="L416" s="973">
        <f>J419*K412-M416</f>
        <v>0</v>
      </c>
      <c r="M416" s="1095"/>
      <c r="N416" s="338" t="s">
        <v>110</v>
      </c>
      <c r="O416" s="172">
        <f>O412</f>
        <v>0</v>
      </c>
      <c r="P416" s="1214"/>
      <c r="Q416" s="973">
        <f>O419*P412</f>
        <v>0</v>
      </c>
      <c r="R416" s="983"/>
      <c r="S416" s="75" t="s">
        <v>110</v>
      </c>
      <c r="T416" s="172">
        <f>T412</f>
        <v>0</v>
      </c>
      <c r="U416" s="1214"/>
      <c r="V416" s="973">
        <f>T419*U412</f>
        <v>0</v>
      </c>
      <c r="W416" s="960"/>
      <c r="X416" s="338" t="s">
        <v>110</v>
      </c>
      <c r="Y416" s="172">
        <f>Y412</f>
        <v>0</v>
      </c>
      <c r="Z416" s="1214"/>
      <c r="AA416" s="973">
        <f>Y419*Z412</f>
        <v>0</v>
      </c>
      <c r="AB416" s="983"/>
      <c r="AC416" s="75" t="s">
        <v>110</v>
      </c>
      <c r="AD416" s="172">
        <f>AD412</f>
        <v>0</v>
      </c>
      <c r="AE416" s="1214"/>
      <c r="AF416" s="973">
        <f>AD419*AE412</f>
        <v>0</v>
      </c>
      <c r="AG416" s="960"/>
      <c r="AH416" s="338" t="s">
        <v>110</v>
      </c>
      <c r="AI416" s="172">
        <f>AI412</f>
        <v>0</v>
      </c>
      <c r="AJ416" s="1214"/>
      <c r="AK416" s="973">
        <f>AI419*AJ412</f>
        <v>0</v>
      </c>
      <c r="AL416" s="983"/>
      <c r="AM416" s="75" t="s">
        <v>110</v>
      </c>
      <c r="AN416" s="172">
        <f>AN412</f>
        <v>0</v>
      </c>
      <c r="AO416" s="1214"/>
      <c r="AP416" s="973">
        <f>AN419*AO412</f>
        <v>0</v>
      </c>
      <c r="AQ416" s="960"/>
      <c r="AR416" s="338" t="s">
        <v>110</v>
      </c>
      <c r="AS416" s="172">
        <f>AS412</f>
        <v>0</v>
      </c>
      <c r="AT416" s="1214"/>
      <c r="AU416" s="973">
        <f>AS419*AT412</f>
        <v>0</v>
      </c>
      <c r="AV416" s="983"/>
      <c r="AW416" s="75" t="s">
        <v>110</v>
      </c>
      <c r="AX416" s="172">
        <f>AX412</f>
        <v>0</v>
      </c>
      <c r="AY416" s="1214"/>
      <c r="AZ416" s="973">
        <f>AX419*AY412</f>
        <v>0</v>
      </c>
      <c r="BA416" s="960"/>
      <c r="BB416" s="338" t="s">
        <v>110</v>
      </c>
      <c r="BC416" s="172">
        <f>BC412</f>
        <v>0</v>
      </c>
      <c r="BD416" s="1214"/>
      <c r="BE416" s="973">
        <f>BC419*BD412</f>
        <v>0</v>
      </c>
      <c r="BF416" s="983"/>
      <c r="BG416" s="75" t="s">
        <v>110</v>
      </c>
      <c r="BH416" s="172">
        <f>BH412</f>
        <v>0</v>
      </c>
      <c r="BI416" s="1214"/>
      <c r="BJ416" s="973">
        <f>BH419*BI412</f>
        <v>0</v>
      </c>
      <c r="BK416" s="960"/>
      <c r="BL416" s="338"/>
      <c r="BM416" s="76"/>
      <c r="BN416" s="1214"/>
      <c r="BO416" s="983"/>
      <c r="BP416" s="960"/>
      <c r="BQ416" s="75"/>
      <c r="BR416" s="76"/>
      <c r="BS416" s="1214"/>
      <c r="BT416" s="983"/>
      <c r="BU416" s="960"/>
      <c r="BV416" s="75"/>
      <c r="BW416" s="76"/>
      <c r="BX416" s="1214"/>
      <c r="BY416" s="983"/>
      <c r="BZ416" s="960"/>
      <c r="CA416" s="1003">
        <f>BJ416+BE416+AZ416+AU416+AP416+AK416+AF416+AA416+V416+Q416+L416+G416</f>
        <v>0</v>
      </c>
      <c r="CB416" s="1019">
        <f>M416+H416</f>
        <v>0</v>
      </c>
      <c r="CC416" s="1245"/>
    </row>
    <row r="417" spans="1:81" ht="18" customHeight="1">
      <c r="A417" s="1180"/>
      <c r="B417" s="1296"/>
      <c r="C417" s="1294"/>
      <c r="D417" s="48" t="s">
        <v>38</v>
      </c>
      <c r="E417" s="33"/>
      <c r="F417" s="1214"/>
      <c r="G417" s="1066"/>
      <c r="H417" s="1272"/>
      <c r="I417" s="48" t="s">
        <v>38</v>
      </c>
      <c r="J417" s="33"/>
      <c r="K417" s="1214"/>
      <c r="L417" s="1066"/>
      <c r="M417" s="1103"/>
      <c r="N417" s="336" t="s">
        <v>38</v>
      </c>
      <c r="O417" s="33"/>
      <c r="P417" s="1214"/>
      <c r="Q417" s="1066"/>
      <c r="R417" s="1206"/>
      <c r="S417" s="48" t="s">
        <v>38</v>
      </c>
      <c r="T417" s="33"/>
      <c r="U417" s="1214"/>
      <c r="V417" s="1066"/>
      <c r="W417" s="954"/>
      <c r="X417" s="336" t="s">
        <v>38</v>
      </c>
      <c r="Y417" s="33"/>
      <c r="Z417" s="1214"/>
      <c r="AA417" s="1066"/>
      <c r="AB417" s="1206"/>
      <c r="AC417" s="48" t="s">
        <v>38</v>
      </c>
      <c r="AD417" s="33"/>
      <c r="AE417" s="1214"/>
      <c r="AF417" s="1066"/>
      <c r="AG417" s="954"/>
      <c r="AH417" s="336" t="s">
        <v>38</v>
      </c>
      <c r="AI417" s="33"/>
      <c r="AJ417" s="1214"/>
      <c r="AK417" s="1066"/>
      <c r="AL417" s="1206"/>
      <c r="AM417" s="48" t="s">
        <v>38</v>
      </c>
      <c r="AN417" s="33"/>
      <c r="AO417" s="1214"/>
      <c r="AP417" s="1066"/>
      <c r="AQ417" s="954"/>
      <c r="AR417" s="336" t="s">
        <v>38</v>
      </c>
      <c r="AS417" s="33"/>
      <c r="AT417" s="1214"/>
      <c r="AU417" s="1066"/>
      <c r="AV417" s="1206"/>
      <c r="AW417" s="48" t="s">
        <v>38</v>
      </c>
      <c r="AX417" s="33"/>
      <c r="AY417" s="1214"/>
      <c r="AZ417" s="1066"/>
      <c r="BA417" s="954"/>
      <c r="BB417" s="336" t="s">
        <v>38</v>
      </c>
      <c r="BC417" s="33"/>
      <c r="BD417" s="1214"/>
      <c r="BE417" s="1066"/>
      <c r="BF417" s="1206"/>
      <c r="BG417" s="48" t="s">
        <v>38</v>
      </c>
      <c r="BH417" s="33"/>
      <c r="BI417" s="1214"/>
      <c r="BJ417" s="1066"/>
      <c r="BK417" s="954"/>
      <c r="BL417" s="339"/>
      <c r="BM417" s="80"/>
      <c r="BN417" s="1214"/>
      <c r="BO417" s="977"/>
      <c r="BP417" s="954"/>
      <c r="BQ417" s="79"/>
      <c r="BR417" s="80"/>
      <c r="BS417" s="1214"/>
      <c r="BT417" s="977"/>
      <c r="BU417" s="954"/>
      <c r="BV417" s="79"/>
      <c r="BW417" s="80"/>
      <c r="BX417" s="1214"/>
      <c r="BY417" s="977"/>
      <c r="BZ417" s="954"/>
      <c r="CA417" s="1080"/>
      <c r="CB417" s="1022"/>
      <c r="CC417" s="1246"/>
    </row>
    <row r="418" spans="1:81" ht="18" customHeight="1">
      <c r="A418" s="1180"/>
      <c r="B418" s="1296"/>
      <c r="C418" s="1294"/>
      <c r="D418" s="72" t="s">
        <v>44</v>
      </c>
      <c r="E418" s="28">
        <f>ROUND(E412*(職員設定!$F$53+職員設定!$G$53+職員設定!$H$53+職員設定!$I$53),0)</f>
        <v>0</v>
      </c>
      <c r="F418" s="1214"/>
      <c r="G418" s="1066"/>
      <c r="H418" s="1272"/>
      <c r="I418" s="72" t="s">
        <v>44</v>
      </c>
      <c r="J418" s="28">
        <f>ROUND(J412*(職員設定!$F$53+職員設定!$G$53+職員設定!$H$53+職員設定!$I$53),0)</f>
        <v>0</v>
      </c>
      <c r="K418" s="1214"/>
      <c r="L418" s="1066"/>
      <c r="M418" s="1103"/>
      <c r="N418" s="624" t="s">
        <v>44</v>
      </c>
      <c r="O418" s="28">
        <f>ROUND(O412*(職員設定!$F$53+職員設定!$G$53+職員設定!$H$53+職員設定!$I$53),0)</f>
        <v>0</v>
      </c>
      <c r="P418" s="1214"/>
      <c r="Q418" s="1066"/>
      <c r="R418" s="1206"/>
      <c r="S418" s="72" t="s">
        <v>44</v>
      </c>
      <c r="T418" s="28">
        <f>ROUND(T412*(職員設定!$F$53+職員設定!$G$53+職員設定!$H$53+職員設定!$I$53),0)</f>
        <v>0</v>
      </c>
      <c r="U418" s="1214"/>
      <c r="V418" s="1066"/>
      <c r="W418" s="954"/>
      <c r="X418" s="624" t="s">
        <v>44</v>
      </c>
      <c r="Y418" s="28">
        <f>ROUND(Y412*(職員設定!$F$53+職員設定!$G$53+職員設定!$H$53+職員設定!$I$53),0)</f>
        <v>0</v>
      </c>
      <c r="Z418" s="1214"/>
      <c r="AA418" s="1066"/>
      <c r="AB418" s="1206"/>
      <c r="AC418" s="72" t="s">
        <v>44</v>
      </c>
      <c r="AD418" s="28">
        <f>ROUND(AD412*(職員設定!$F$53+職員設定!$G$53+職員設定!$H$53+職員設定!$I$53),0)</f>
        <v>0</v>
      </c>
      <c r="AE418" s="1214"/>
      <c r="AF418" s="1066"/>
      <c r="AG418" s="954"/>
      <c r="AH418" s="624" t="s">
        <v>44</v>
      </c>
      <c r="AI418" s="28">
        <f>ROUND(AI412*(職員設定!$F$53+職員設定!$G$53+職員設定!$H$53+職員設定!$I$53),0)</f>
        <v>0</v>
      </c>
      <c r="AJ418" s="1214"/>
      <c r="AK418" s="1066"/>
      <c r="AL418" s="1206"/>
      <c r="AM418" s="72" t="s">
        <v>44</v>
      </c>
      <c r="AN418" s="28">
        <f>ROUND(AN412*(職員設定!$F$53+職員設定!$G$53+職員設定!$H$53+職員設定!$I$53),0)</f>
        <v>0</v>
      </c>
      <c r="AO418" s="1214"/>
      <c r="AP418" s="1066"/>
      <c r="AQ418" s="954"/>
      <c r="AR418" s="624" t="s">
        <v>44</v>
      </c>
      <c r="AS418" s="28">
        <f>ROUND(AS412*(職員設定!$F$53+職員設定!$G$53+職員設定!$H$53+職員設定!$I$53),0)</f>
        <v>0</v>
      </c>
      <c r="AT418" s="1214"/>
      <c r="AU418" s="1066"/>
      <c r="AV418" s="1206"/>
      <c r="AW418" s="72" t="s">
        <v>44</v>
      </c>
      <c r="AX418" s="28">
        <f>ROUND(AX412*(職員設定!$F$53+職員設定!$G$53+職員設定!$H$53+職員設定!$I$53),0)</f>
        <v>0</v>
      </c>
      <c r="AY418" s="1214"/>
      <c r="AZ418" s="1066"/>
      <c r="BA418" s="954"/>
      <c r="BB418" s="624" t="s">
        <v>44</v>
      </c>
      <c r="BC418" s="28">
        <f>ROUND(BC412*(職員設定!$F$53+職員設定!$G$53+職員設定!$H$53+職員設定!$I$53),0)</f>
        <v>0</v>
      </c>
      <c r="BD418" s="1214"/>
      <c r="BE418" s="1066"/>
      <c r="BF418" s="1206"/>
      <c r="BG418" s="72" t="s">
        <v>44</v>
      </c>
      <c r="BH418" s="28">
        <f>ROUND(BH412*(職員設定!$F$53+職員設定!$G$53+職員設定!$H$53+職員設定!$I$53),0)</f>
        <v>0</v>
      </c>
      <c r="BI418" s="1214"/>
      <c r="BJ418" s="1066"/>
      <c r="BK418" s="954"/>
      <c r="BL418" s="624"/>
      <c r="BM418" s="28"/>
      <c r="BN418" s="1214"/>
      <c r="BO418" s="977"/>
      <c r="BP418" s="954"/>
      <c r="BQ418" s="72"/>
      <c r="BR418" s="28"/>
      <c r="BS418" s="1214"/>
      <c r="BT418" s="977"/>
      <c r="BU418" s="954"/>
      <c r="BV418" s="72"/>
      <c r="BW418" s="28"/>
      <c r="BX418" s="1214"/>
      <c r="BY418" s="977"/>
      <c r="BZ418" s="954"/>
      <c r="CA418" s="1080"/>
      <c r="CB418" s="1022"/>
      <c r="CC418" s="1246"/>
    </row>
    <row r="419" spans="1:81" ht="18.600000000000001" customHeight="1" thickBot="1">
      <c r="A419" s="1180"/>
      <c r="B419" s="1296"/>
      <c r="C419" s="1295"/>
      <c r="D419" s="50" t="s">
        <v>88</v>
      </c>
      <c r="E419" s="18">
        <f>E417-E418</f>
        <v>0</v>
      </c>
      <c r="F419" s="1214"/>
      <c r="G419" s="1067"/>
      <c r="H419" s="1273"/>
      <c r="I419" s="50" t="s">
        <v>88</v>
      </c>
      <c r="J419" s="18">
        <f>J417-J418</f>
        <v>0</v>
      </c>
      <c r="K419" s="1214"/>
      <c r="L419" s="1067"/>
      <c r="M419" s="1104"/>
      <c r="N419" s="625" t="s">
        <v>88</v>
      </c>
      <c r="O419" s="18">
        <f>O417-O418</f>
        <v>0</v>
      </c>
      <c r="P419" s="1214"/>
      <c r="Q419" s="1067"/>
      <c r="R419" s="1207"/>
      <c r="S419" s="50" t="s">
        <v>88</v>
      </c>
      <c r="T419" s="18">
        <f>T417-T418</f>
        <v>0</v>
      </c>
      <c r="U419" s="1214"/>
      <c r="V419" s="1067"/>
      <c r="W419" s="955"/>
      <c r="X419" s="625" t="s">
        <v>88</v>
      </c>
      <c r="Y419" s="18">
        <f>Y417-Y418</f>
        <v>0</v>
      </c>
      <c r="Z419" s="1214"/>
      <c r="AA419" s="1067"/>
      <c r="AB419" s="1207"/>
      <c r="AC419" s="50" t="s">
        <v>88</v>
      </c>
      <c r="AD419" s="18">
        <f>AD417-AD418</f>
        <v>0</v>
      </c>
      <c r="AE419" s="1214"/>
      <c r="AF419" s="1067"/>
      <c r="AG419" s="955"/>
      <c r="AH419" s="625" t="s">
        <v>88</v>
      </c>
      <c r="AI419" s="18">
        <f>AI417-AI418</f>
        <v>0</v>
      </c>
      <c r="AJ419" s="1214"/>
      <c r="AK419" s="1067"/>
      <c r="AL419" s="1207"/>
      <c r="AM419" s="50" t="s">
        <v>88</v>
      </c>
      <c r="AN419" s="18">
        <f>AN417-AN418</f>
        <v>0</v>
      </c>
      <c r="AO419" s="1214"/>
      <c r="AP419" s="1067"/>
      <c r="AQ419" s="955"/>
      <c r="AR419" s="625" t="s">
        <v>88</v>
      </c>
      <c r="AS419" s="18">
        <f>AS417-AS418</f>
        <v>0</v>
      </c>
      <c r="AT419" s="1214"/>
      <c r="AU419" s="1067"/>
      <c r="AV419" s="1207"/>
      <c r="AW419" s="50" t="s">
        <v>88</v>
      </c>
      <c r="AX419" s="18">
        <f>AX417-AX418</f>
        <v>0</v>
      </c>
      <c r="AY419" s="1214"/>
      <c r="AZ419" s="1067"/>
      <c r="BA419" s="955"/>
      <c r="BB419" s="625" t="s">
        <v>88</v>
      </c>
      <c r="BC419" s="18">
        <f>BC417-BC418</f>
        <v>0</v>
      </c>
      <c r="BD419" s="1214"/>
      <c r="BE419" s="1067"/>
      <c r="BF419" s="1207"/>
      <c r="BG419" s="50" t="s">
        <v>88</v>
      </c>
      <c r="BH419" s="18">
        <f>BH417-BH418</f>
        <v>0</v>
      </c>
      <c r="BI419" s="1214"/>
      <c r="BJ419" s="1067"/>
      <c r="BK419" s="955"/>
      <c r="BL419" s="659"/>
      <c r="BM419" s="78"/>
      <c r="BN419" s="1214"/>
      <c r="BO419" s="978"/>
      <c r="BP419" s="955"/>
      <c r="BQ419" s="81"/>
      <c r="BR419" s="78"/>
      <c r="BS419" s="1214"/>
      <c r="BT419" s="978"/>
      <c r="BU419" s="955"/>
      <c r="BV419" s="81"/>
      <c r="BW419" s="78"/>
      <c r="BX419" s="1214"/>
      <c r="BY419" s="978"/>
      <c r="BZ419" s="955"/>
      <c r="CA419" s="1081"/>
      <c r="CB419" s="1023"/>
      <c r="CC419" s="1247"/>
    </row>
    <row r="420" spans="1:81" ht="18.600000000000001" customHeight="1">
      <c r="A420" s="1180"/>
      <c r="B420" s="1296"/>
      <c r="C420" s="1293" t="str">
        <f>"定額手当("&amp;職員設定!$J$43&amp;"等)"</f>
        <v>定額手当(等)</v>
      </c>
      <c r="D420" s="48" t="s">
        <v>38</v>
      </c>
      <c r="E420" s="33"/>
      <c r="F420" s="1214"/>
      <c r="G420" s="1215">
        <f>E422*F412-H420</f>
        <v>0</v>
      </c>
      <c r="H420" s="1274"/>
      <c r="I420" s="48" t="s">
        <v>38</v>
      </c>
      <c r="J420" s="33"/>
      <c r="K420" s="1214"/>
      <c r="L420" s="1215">
        <f>J422*K412-M420</f>
        <v>0</v>
      </c>
      <c r="M420" s="1307"/>
      <c r="N420" s="336" t="s">
        <v>38</v>
      </c>
      <c r="O420" s="33"/>
      <c r="P420" s="1214"/>
      <c r="Q420" s="1215">
        <f>O422*P412-R420</f>
        <v>0</v>
      </c>
      <c r="R420" s="1208">
        <f>ROUND(IF(O412="",0,$M$420),0)</f>
        <v>0</v>
      </c>
      <c r="S420" s="48" t="s">
        <v>38</v>
      </c>
      <c r="T420" s="33"/>
      <c r="U420" s="1214"/>
      <c r="V420" s="1215">
        <f>T422*U412-W420</f>
        <v>0</v>
      </c>
      <c r="W420" s="1201">
        <f>ROUND(IF(T412="",0,$M$420),0)</f>
        <v>0</v>
      </c>
      <c r="X420" s="336" t="s">
        <v>38</v>
      </c>
      <c r="Y420" s="33"/>
      <c r="Z420" s="1214"/>
      <c r="AA420" s="1215">
        <f>Y422*Z412-AB420</f>
        <v>0</v>
      </c>
      <c r="AB420" s="1208">
        <f>ROUND(IF(Y412="",0,$M$420),0)</f>
        <v>0</v>
      </c>
      <c r="AC420" s="48" t="s">
        <v>38</v>
      </c>
      <c r="AD420" s="33"/>
      <c r="AE420" s="1214"/>
      <c r="AF420" s="1215">
        <f>AD422*AE412-AG420</f>
        <v>0</v>
      </c>
      <c r="AG420" s="1201">
        <f>ROUND(IF(AD412="",0,$M$420),0)</f>
        <v>0</v>
      </c>
      <c r="AH420" s="336" t="s">
        <v>38</v>
      </c>
      <c r="AI420" s="33"/>
      <c r="AJ420" s="1214"/>
      <c r="AK420" s="1215">
        <f>AI422*AJ412-AL420</f>
        <v>0</v>
      </c>
      <c r="AL420" s="1208">
        <f>ROUND(IF(AI412="",0,$M$420),0)</f>
        <v>0</v>
      </c>
      <c r="AM420" s="48" t="s">
        <v>38</v>
      </c>
      <c r="AN420" s="33"/>
      <c r="AO420" s="1214"/>
      <c r="AP420" s="1215">
        <f>AN422*AO412-AQ420</f>
        <v>0</v>
      </c>
      <c r="AQ420" s="1201">
        <f>ROUND(IF(AN412="",0,$M$420),0)</f>
        <v>0</v>
      </c>
      <c r="AR420" s="336" t="s">
        <v>38</v>
      </c>
      <c r="AS420" s="33"/>
      <c r="AT420" s="1214"/>
      <c r="AU420" s="1215">
        <f>AS422*AT412-AV420</f>
        <v>0</v>
      </c>
      <c r="AV420" s="1208">
        <f>ROUND(IF(AS412="",0,$M$420),0)</f>
        <v>0</v>
      </c>
      <c r="AW420" s="48" t="s">
        <v>38</v>
      </c>
      <c r="AX420" s="33"/>
      <c r="AY420" s="1214"/>
      <c r="AZ420" s="1215">
        <f>AX422*AY412-BA420</f>
        <v>0</v>
      </c>
      <c r="BA420" s="1201">
        <f>ROUND(IF(AX412="",0,$M$420),0)</f>
        <v>0</v>
      </c>
      <c r="BB420" s="336" t="s">
        <v>38</v>
      </c>
      <c r="BC420" s="33"/>
      <c r="BD420" s="1214"/>
      <c r="BE420" s="1215">
        <f>BC422*BD412-BF420</f>
        <v>0</v>
      </c>
      <c r="BF420" s="1208">
        <f>ROUND(IF(BC412="",0,$M$420),0)</f>
        <v>0</v>
      </c>
      <c r="BG420" s="48" t="s">
        <v>38</v>
      </c>
      <c r="BH420" s="33"/>
      <c r="BI420" s="1214"/>
      <c r="BJ420" s="1215">
        <f>BH422*BI412-BK420</f>
        <v>0</v>
      </c>
      <c r="BK420" s="1201">
        <f>ROUND(IF(BH412="",0,$M$420),0)</f>
        <v>0</v>
      </c>
      <c r="BL420" s="660"/>
      <c r="BM420" s="181"/>
      <c r="BN420" s="1214"/>
      <c r="BO420" s="1254"/>
      <c r="BP420" s="1258"/>
      <c r="BQ420" s="180"/>
      <c r="BR420" s="181"/>
      <c r="BS420" s="1214"/>
      <c r="BT420" s="1254"/>
      <c r="BU420" s="1258"/>
      <c r="BV420" s="180"/>
      <c r="BW420" s="181"/>
      <c r="BX420" s="1214"/>
      <c r="BY420" s="1254"/>
      <c r="BZ420" s="1258"/>
      <c r="CA420" s="1279">
        <f>BJ420+BK420+BE420+BF420+AZ420+BA420+AU420+AV420+AP420+AQ420+AL420+AK420+AG420+AF420+AB420+AA420+W420+V420+R420+Q420+L420+G420</f>
        <v>0</v>
      </c>
      <c r="CB420" s="1233">
        <f>H420+M420</f>
        <v>0</v>
      </c>
      <c r="CC420" s="1248">
        <f>BK420+BF420+BA420+AV420+AQ420+AL420+AG420+AB420+W420+R420</f>
        <v>0</v>
      </c>
    </row>
    <row r="421" spans="1:81" ht="18.600000000000001" customHeight="1">
      <c r="A421" s="1180"/>
      <c r="B421" s="1296"/>
      <c r="C421" s="1294"/>
      <c r="D421" s="45" t="s">
        <v>71</v>
      </c>
      <c r="E421" s="150" t="str">
        <f>IF(E412&lt;&gt;"",職員設定!$J$53+職員設定!$K$53,"0")</f>
        <v>0</v>
      </c>
      <c r="F421" s="1214"/>
      <c r="G421" s="1216"/>
      <c r="H421" s="1272"/>
      <c r="I421" s="45" t="s">
        <v>71</v>
      </c>
      <c r="J421" s="150" t="str">
        <f>IF(J412&lt;&gt;"",職員設定!$J$53+職員設定!$K$53,"0")</f>
        <v>0</v>
      </c>
      <c r="K421" s="1214"/>
      <c r="L421" s="1216"/>
      <c r="M421" s="1103"/>
      <c r="N421" s="626" t="s">
        <v>71</v>
      </c>
      <c r="O421" s="150" t="str">
        <f>IF(O412&lt;&gt;"",職員設定!$J$53+職員設定!$K$53,"0")</f>
        <v>0</v>
      </c>
      <c r="P421" s="1214"/>
      <c r="Q421" s="1216"/>
      <c r="R421" s="1204"/>
      <c r="S421" s="45" t="s">
        <v>71</v>
      </c>
      <c r="T421" s="150" t="str">
        <f>IF(T412&lt;&gt;"",職員設定!$J$53+職員設定!$K$53,"0")</f>
        <v>0</v>
      </c>
      <c r="U421" s="1214"/>
      <c r="V421" s="1216"/>
      <c r="W421" s="971"/>
      <c r="X421" s="626" t="s">
        <v>71</v>
      </c>
      <c r="Y421" s="150" t="str">
        <f>IF(Y412&lt;&gt;"",職員設定!$J$53+職員設定!$K$53,"0")</f>
        <v>0</v>
      </c>
      <c r="Z421" s="1214"/>
      <c r="AA421" s="1216"/>
      <c r="AB421" s="1204"/>
      <c r="AC421" s="45" t="s">
        <v>71</v>
      </c>
      <c r="AD421" s="150" t="str">
        <f>IF(AD412&lt;&gt;"",職員設定!$J$53+職員設定!$K$53,"0")</f>
        <v>0</v>
      </c>
      <c r="AE421" s="1214"/>
      <c r="AF421" s="1216"/>
      <c r="AG421" s="971"/>
      <c r="AH421" s="626" t="s">
        <v>71</v>
      </c>
      <c r="AI421" s="150" t="str">
        <f>IF(AI412&lt;&gt;"",職員設定!$J$53+職員設定!$K$53,"0")</f>
        <v>0</v>
      </c>
      <c r="AJ421" s="1214"/>
      <c r="AK421" s="1216"/>
      <c r="AL421" s="1204"/>
      <c r="AM421" s="45" t="s">
        <v>71</v>
      </c>
      <c r="AN421" s="150" t="str">
        <f>IF(AN412&lt;&gt;"",職員設定!$J$53+職員設定!$K$53,"0")</f>
        <v>0</v>
      </c>
      <c r="AO421" s="1214"/>
      <c r="AP421" s="1216"/>
      <c r="AQ421" s="971"/>
      <c r="AR421" s="626" t="s">
        <v>71</v>
      </c>
      <c r="AS421" s="150" t="str">
        <f>IF(AS412&lt;&gt;"",職員設定!$J$53+職員設定!$K$53,"0")</f>
        <v>0</v>
      </c>
      <c r="AT421" s="1214"/>
      <c r="AU421" s="1216"/>
      <c r="AV421" s="1204"/>
      <c r="AW421" s="45" t="s">
        <v>71</v>
      </c>
      <c r="AX421" s="150" t="str">
        <f>IF(AX412&lt;&gt;"",職員設定!$J$53+職員設定!$K$53,"0")</f>
        <v>0</v>
      </c>
      <c r="AY421" s="1214"/>
      <c r="AZ421" s="1216"/>
      <c r="BA421" s="971"/>
      <c r="BB421" s="626" t="s">
        <v>71</v>
      </c>
      <c r="BC421" s="150" t="str">
        <f>IF(BC412&lt;&gt;"",職員設定!$J$53+職員設定!$K$53,"0")</f>
        <v>0</v>
      </c>
      <c r="BD421" s="1214"/>
      <c r="BE421" s="1216"/>
      <c r="BF421" s="1204"/>
      <c r="BG421" s="45" t="s">
        <v>71</v>
      </c>
      <c r="BH421" s="150" t="str">
        <f>IF(BH412&lt;&gt;"",職員設定!$J$53+職員設定!$K$53,"0")</f>
        <v>0</v>
      </c>
      <c r="BI421" s="1214"/>
      <c r="BJ421" s="1216"/>
      <c r="BK421" s="971"/>
      <c r="BL421" s="624"/>
      <c r="BM421" s="28"/>
      <c r="BN421" s="1214"/>
      <c r="BO421" s="1206"/>
      <c r="BP421" s="954"/>
      <c r="BQ421" s="72"/>
      <c r="BR421" s="28"/>
      <c r="BS421" s="1214"/>
      <c r="BT421" s="1206"/>
      <c r="BU421" s="954"/>
      <c r="BV421" s="72"/>
      <c r="BW421" s="28"/>
      <c r="BX421" s="1214"/>
      <c r="BY421" s="1206"/>
      <c r="BZ421" s="954"/>
      <c r="CA421" s="1280"/>
      <c r="CB421" s="1022"/>
      <c r="CC421" s="1243"/>
    </row>
    <row r="422" spans="1:81" ht="18.600000000000001" customHeight="1" thickBot="1">
      <c r="A422" s="1180"/>
      <c r="B422" s="1297"/>
      <c r="C422" s="1303"/>
      <c r="D422" s="46" t="s">
        <v>51</v>
      </c>
      <c r="E422" s="18">
        <f>E420-E421</f>
        <v>0</v>
      </c>
      <c r="F422" s="1214"/>
      <c r="G422" s="1217"/>
      <c r="H422" s="1273"/>
      <c r="I422" s="46" t="s">
        <v>51</v>
      </c>
      <c r="J422" s="18">
        <f>J420-J421</f>
        <v>0</v>
      </c>
      <c r="K422" s="1214"/>
      <c r="L422" s="1217"/>
      <c r="M422" s="1104"/>
      <c r="N422" s="627" t="s">
        <v>51</v>
      </c>
      <c r="O422" s="18">
        <f>O420-O421</f>
        <v>0</v>
      </c>
      <c r="P422" s="1214"/>
      <c r="Q422" s="1217"/>
      <c r="R422" s="1205"/>
      <c r="S422" s="46" t="s">
        <v>51</v>
      </c>
      <c r="T422" s="18">
        <f>T420-T421</f>
        <v>0</v>
      </c>
      <c r="U422" s="1214"/>
      <c r="V422" s="1217"/>
      <c r="W422" s="972"/>
      <c r="X422" s="627" t="s">
        <v>51</v>
      </c>
      <c r="Y422" s="18">
        <f>Y420-Y421</f>
        <v>0</v>
      </c>
      <c r="Z422" s="1214"/>
      <c r="AA422" s="1217"/>
      <c r="AB422" s="1205"/>
      <c r="AC422" s="46" t="s">
        <v>51</v>
      </c>
      <c r="AD422" s="18">
        <f>AD420-AD421</f>
        <v>0</v>
      </c>
      <c r="AE422" s="1214"/>
      <c r="AF422" s="1217"/>
      <c r="AG422" s="972"/>
      <c r="AH422" s="627" t="s">
        <v>51</v>
      </c>
      <c r="AI422" s="18">
        <f>AI420-AI421</f>
        <v>0</v>
      </c>
      <c r="AJ422" s="1214"/>
      <c r="AK422" s="1217"/>
      <c r="AL422" s="1205"/>
      <c r="AM422" s="46" t="s">
        <v>51</v>
      </c>
      <c r="AN422" s="18">
        <f>AN420-AN421</f>
        <v>0</v>
      </c>
      <c r="AO422" s="1214"/>
      <c r="AP422" s="1217"/>
      <c r="AQ422" s="972"/>
      <c r="AR422" s="627" t="s">
        <v>51</v>
      </c>
      <c r="AS422" s="18">
        <f>AS420-AS421</f>
        <v>0</v>
      </c>
      <c r="AT422" s="1214"/>
      <c r="AU422" s="1217"/>
      <c r="AV422" s="1205"/>
      <c r="AW422" s="46" t="s">
        <v>51</v>
      </c>
      <c r="AX422" s="18">
        <f>AX420-AX421</f>
        <v>0</v>
      </c>
      <c r="AY422" s="1214"/>
      <c r="AZ422" s="1217"/>
      <c r="BA422" s="972"/>
      <c r="BB422" s="627" t="s">
        <v>51</v>
      </c>
      <c r="BC422" s="18">
        <f>BC420-BC421</f>
        <v>0</v>
      </c>
      <c r="BD422" s="1214"/>
      <c r="BE422" s="1217"/>
      <c r="BF422" s="1205"/>
      <c r="BG422" s="46" t="s">
        <v>51</v>
      </c>
      <c r="BH422" s="18">
        <f>BH420-BH421</f>
        <v>0</v>
      </c>
      <c r="BI422" s="1214"/>
      <c r="BJ422" s="1217"/>
      <c r="BK422" s="972"/>
      <c r="BL422" s="659"/>
      <c r="BM422" s="78"/>
      <c r="BN422" s="1214"/>
      <c r="BO422" s="1207"/>
      <c r="BP422" s="955"/>
      <c r="BQ422" s="81"/>
      <c r="BR422" s="78"/>
      <c r="BS422" s="1214"/>
      <c r="BT422" s="1207"/>
      <c r="BU422" s="955"/>
      <c r="BV422" s="81"/>
      <c r="BW422" s="78"/>
      <c r="BX422" s="1214"/>
      <c r="BY422" s="1207"/>
      <c r="BZ422" s="955"/>
      <c r="CA422" s="1281"/>
      <c r="CB422" s="1023"/>
      <c r="CC422" s="1244"/>
    </row>
    <row r="423" spans="1:81" ht="18.600000000000001" customHeight="1">
      <c r="A423" s="1180"/>
      <c r="B423" s="1142" t="s">
        <v>108</v>
      </c>
      <c r="C423" s="1287" t="s">
        <v>226</v>
      </c>
      <c r="D423" s="48" t="s">
        <v>38</v>
      </c>
      <c r="E423" s="33"/>
      <c r="F423" s="1214"/>
      <c r="G423" s="1215">
        <f>E425*F412-H423</f>
        <v>0</v>
      </c>
      <c r="H423" s="1274"/>
      <c r="I423" s="48" t="s">
        <v>38</v>
      </c>
      <c r="J423" s="33"/>
      <c r="K423" s="1214"/>
      <c r="L423" s="1215">
        <f>J425*K412-M423</f>
        <v>0</v>
      </c>
      <c r="M423" s="1307"/>
      <c r="N423" s="336" t="s">
        <v>38</v>
      </c>
      <c r="O423" s="33"/>
      <c r="P423" s="1214"/>
      <c r="Q423" s="1066">
        <f>O425*P412-R423</f>
        <v>0</v>
      </c>
      <c r="R423" s="1209"/>
      <c r="S423" s="48" t="s">
        <v>38</v>
      </c>
      <c r="T423" s="33"/>
      <c r="U423" s="1214"/>
      <c r="V423" s="1066">
        <f>T425*U412-W423</f>
        <v>0</v>
      </c>
      <c r="W423" s="1202"/>
      <c r="X423" s="336" t="s">
        <v>38</v>
      </c>
      <c r="Y423" s="33"/>
      <c r="Z423" s="1214"/>
      <c r="AA423" s="1066">
        <f>Y425*Z412-AB423</f>
        <v>0</v>
      </c>
      <c r="AB423" s="1209"/>
      <c r="AC423" s="48" t="s">
        <v>38</v>
      </c>
      <c r="AD423" s="33"/>
      <c r="AE423" s="1214"/>
      <c r="AF423" s="1066">
        <f>AD425*AE412-AG423</f>
        <v>0</v>
      </c>
      <c r="AG423" s="1202"/>
      <c r="AH423" s="336" t="s">
        <v>38</v>
      </c>
      <c r="AI423" s="33"/>
      <c r="AJ423" s="1214"/>
      <c r="AK423" s="1066">
        <f>AI425*AJ412-AL423</f>
        <v>0</v>
      </c>
      <c r="AL423" s="1209"/>
      <c r="AM423" s="48" t="s">
        <v>38</v>
      </c>
      <c r="AN423" s="33"/>
      <c r="AO423" s="1214"/>
      <c r="AP423" s="1066">
        <f>AN425*AO412-AQ423</f>
        <v>0</v>
      </c>
      <c r="AQ423" s="1202"/>
      <c r="AR423" s="336" t="s">
        <v>38</v>
      </c>
      <c r="AS423" s="33"/>
      <c r="AT423" s="1214"/>
      <c r="AU423" s="1066">
        <f>AS425*AT412-AV423</f>
        <v>0</v>
      </c>
      <c r="AV423" s="1209"/>
      <c r="AW423" s="48" t="s">
        <v>38</v>
      </c>
      <c r="AX423" s="33"/>
      <c r="AY423" s="1214"/>
      <c r="AZ423" s="1066">
        <f>AX425*AY412-BA423</f>
        <v>0</v>
      </c>
      <c r="BA423" s="1202"/>
      <c r="BB423" s="336" t="s">
        <v>38</v>
      </c>
      <c r="BC423" s="33"/>
      <c r="BD423" s="1214"/>
      <c r="BE423" s="1066">
        <f>BC425*BD412-BF423</f>
        <v>0</v>
      </c>
      <c r="BF423" s="1209"/>
      <c r="BG423" s="48" t="s">
        <v>38</v>
      </c>
      <c r="BH423" s="33"/>
      <c r="BI423" s="1214"/>
      <c r="BJ423" s="1066">
        <f>BH425*BI412-BK423</f>
        <v>0</v>
      </c>
      <c r="BK423" s="1202"/>
      <c r="BL423" s="658"/>
      <c r="BM423" s="80"/>
      <c r="BN423" s="1214"/>
      <c r="BO423" s="1254"/>
      <c r="BP423" s="1258"/>
      <c r="BQ423" s="301"/>
      <c r="BR423" s="80"/>
      <c r="BS423" s="1214"/>
      <c r="BT423" s="1254"/>
      <c r="BU423" s="1258"/>
      <c r="BV423" s="301"/>
      <c r="BW423" s="80"/>
      <c r="BX423" s="1214"/>
      <c r="BY423" s="1254"/>
      <c r="BZ423" s="1258"/>
      <c r="CA423" s="1279">
        <f>BJ423+BK423+BE423+BF423+AZ423+BA423+AU423+AV423+AP423+AQ423+AL423+AK423+AG423+AF423+AB423+AA423+W423+V423+R423+Q423+L423+G423</f>
        <v>0</v>
      </c>
      <c r="CB423" s="1234">
        <f>H423+M423</f>
        <v>0</v>
      </c>
      <c r="CC423" s="1237">
        <f>BK423+BF423+BA423+AV423+AQ423+AL423+AG423+AB423+W423+R423</f>
        <v>0</v>
      </c>
    </row>
    <row r="424" spans="1:81" ht="18.600000000000001" customHeight="1">
      <c r="A424" s="1180"/>
      <c r="B424" s="1285"/>
      <c r="C424" s="1288"/>
      <c r="D424" s="154" t="s">
        <v>71</v>
      </c>
      <c r="E424" s="179"/>
      <c r="F424" s="1214"/>
      <c r="G424" s="1066"/>
      <c r="H424" s="1272"/>
      <c r="I424" s="713" t="s">
        <v>71</v>
      </c>
      <c r="J424" s="179"/>
      <c r="K424" s="1214"/>
      <c r="L424" s="1066"/>
      <c r="M424" s="1103"/>
      <c r="N424" s="628" t="s">
        <v>71</v>
      </c>
      <c r="O424" s="179"/>
      <c r="P424" s="1214"/>
      <c r="Q424" s="1066"/>
      <c r="R424" s="1210"/>
      <c r="S424" s="154" t="s">
        <v>71</v>
      </c>
      <c r="T424" s="179"/>
      <c r="U424" s="1214"/>
      <c r="V424" s="1066"/>
      <c r="W424" s="958"/>
      <c r="X424" s="628" t="s">
        <v>71</v>
      </c>
      <c r="Y424" s="179"/>
      <c r="Z424" s="1214"/>
      <c r="AA424" s="1066"/>
      <c r="AB424" s="1210"/>
      <c r="AC424" s="154" t="s">
        <v>71</v>
      </c>
      <c r="AD424" s="179"/>
      <c r="AE424" s="1214"/>
      <c r="AF424" s="1066"/>
      <c r="AG424" s="958"/>
      <c r="AH424" s="628" t="s">
        <v>71</v>
      </c>
      <c r="AI424" s="179"/>
      <c r="AJ424" s="1214"/>
      <c r="AK424" s="1066"/>
      <c r="AL424" s="1210"/>
      <c r="AM424" s="154" t="s">
        <v>71</v>
      </c>
      <c r="AN424" s="179"/>
      <c r="AO424" s="1214"/>
      <c r="AP424" s="1066"/>
      <c r="AQ424" s="958"/>
      <c r="AR424" s="628" t="s">
        <v>71</v>
      </c>
      <c r="AS424" s="179"/>
      <c r="AT424" s="1214"/>
      <c r="AU424" s="1066"/>
      <c r="AV424" s="1210"/>
      <c r="AW424" s="154" t="s">
        <v>71</v>
      </c>
      <c r="AX424" s="179"/>
      <c r="AY424" s="1214"/>
      <c r="AZ424" s="1066"/>
      <c r="BA424" s="958"/>
      <c r="BB424" s="628" t="s">
        <v>71</v>
      </c>
      <c r="BC424" s="179"/>
      <c r="BD424" s="1214"/>
      <c r="BE424" s="1066"/>
      <c r="BF424" s="1210"/>
      <c r="BG424" s="154" t="s">
        <v>71</v>
      </c>
      <c r="BH424" s="179"/>
      <c r="BI424" s="1214"/>
      <c r="BJ424" s="1066"/>
      <c r="BK424" s="958"/>
      <c r="BL424" s="626"/>
      <c r="BM424" s="28"/>
      <c r="BN424" s="1214"/>
      <c r="BO424" s="977"/>
      <c r="BP424" s="954"/>
      <c r="BQ424" s="45"/>
      <c r="BR424" s="28"/>
      <c r="BS424" s="1214"/>
      <c r="BT424" s="977"/>
      <c r="BU424" s="954"/>
      <c r="BV424" s="45"/>
      <c r="BW424" s="28"/>
      <c r="BX424" s="1214"/>
      <c r="BY424" s="977"/>
      <c r="BZ424" s="954"/>
      <c r="CA424" s="1280"/>
      <c r="CB424" s="1235"/>
      <c r="CC424" s="1249"/>
    </row>
    <row r="425" spans="1:81" ht="18.600000000000001" customHeight="1" thickBot="1">
      <c r="A425" s="1180"/>
      <c r="B425" s="1285"/>
      <c r="C425" s="1289"/>
      <c r="D425" s="46" t="s">
        <v>51</v>
      </c>
      <c r="E425" s="18">
        <f>E423-E424</f>
        <v>0</v>
      </c>
      <c r="F425" s="1214"/>
      <c r="G425" s="1067"/>
      <c r="H425" s="1273"/>
      <c r="I425" s="46" t="s">
        <v>51</v>
      </c>
      <c r="J425" s="18">
        <f>J423-J424</f>
        <v>0</v>
      </c>
      <c r="K425" s="1214"/>
      <c r="L425" s="1067"/>
      <c r="M425" s="1104"/>
      <c r="N425" s="627" t="s">
        <v>51</v>
      </c>
      <c r="O425" s="18">
        <f>O423-O424</f>
        <v>0</v>
      </c>
      <c r="P425" s="1214"/>
      <c r="Q425" s="1067"/>
      <c r="R425" s="1211"/>
      <c r="S425" s="46" t="s">
        <v>51</v>
      </c>
      <c r="T425" s="18">
        <f>T423-T424</f>
        <v>0</v>
      </c>
      <c r="U425" s="1214"/>
      <c r="V425" s="1067"/>
      <c r="W425" s="959"/>
      <c r="X425" s="627" t="s">
        <v>51</v>
      </c>
      <c r="Y425" s="18">
        <f>Y423-Y424</f>
        <v>0</v>
      </c>
      <c r="Z425" s="1214"/>
      <c r="AA425" s="1067"/>
      <c r="AB425" s="1211"/>
      <c r="AC425" s="46" t="s">
        <v>51</v>
      </c>
      <c r="AD425" s="18">
        <f>AD423-AD424</f>
        <v>0</v>
      </c>
      <c r="AE425" s="1214"/>
      <c r="AF425" s="1067"/>
      <c r="AG425" s="959"/>
      <c r="AH425" s="716" t="s">
        <v>51</v>
      </c>
      <c r="AI425" s="18">
        <f>AI423-AI424</f>
        <v>0</v>
      </c>
      <c r="AJ425" s="1214"/>
      <c r="AK425" s="1067"/>
      <c r="AL425" s="1211"/>
      <c r="AM425" s="46" t="s">
        <v>51</v>
      </c>
      <c r="AN425" s="18">
        <f>AN423-AN424</f>
        <v>0</v>
      </c>
      <c r="AO425" s="1214"/>
      <c r="AP425" s="1067"/>
      <c r="AQ425" s="959"/>
      <c r="AR425" s="627" t="s">
        <v>51</v>
      </c>
      <c r="AS425" s="18">
        <f>AS423-AS424</f>
        <v>0</v>
      </c>
      <c r="AT425" s="1214"/>
      <c r="AU425" s="1067"/>
      <c r="AV425" s="1211"/>
      <c r="AW425" s="46" t="s">
        <v>51</v>
      </c>
      <c r="AX425" s="18">
        <f>AX423-AX424</f>
        <v>0</v>
      </c>
      <c r="AY425" s="1214"/>
      <c r="AZ425" s="1067"/>
      <c r="BA425" s="959"/>
      <c r="BB425" s="627" t="s">
        <v>51</v>
      </c>
      <c r="BC425" s="18">
        <f>BC423-BC424</f>
        <v>0</v>
      </c>
      <c r="BD425" s="1214"/>
      <c r="BE425" s="1067"/>
      <c r="BF425" s="1211"/>
      <c r="BG425" s="46" t="s">
        <v>51</v>
      </c>
      <c r="BH425" s="18">
        <f>BH423-BH424</f>
        <v>0</v>
      </c>
      <c r="BI425" s="1214"/>
      <c r="BJ425" s="1067"/>
      <c r="BK425" s="959"/>
      <c r="BL425" s="659"/>
      <c r="BM425" s="78"/>
      <c r="BN425" s="1214"/>
      <c r="BO425" s="978"/>
      <c r="BP425" s="955"/>
      <c r="BQ425" s="81"/>
      <c r="BR425" s="78"/>
      <c r="BS425" s="1214"/>
      <c r="BT425" s="978"/>
      <c r="BU425" s="955"/>
      <c r="BV425" s="81"/>
      <c r="BW425" s="78"/>
      <c r="BX425" s="1214"/>
      <c r="BY425" s="978"/>
      <c r="BZ425" s="955"/>
      <c r="CA425" s="1281"/>
      <c r="CB425" s="1236"/>
      <c r="CC425" s="1250"/>
    </row>
    <row r="426" spans="1:81" ht="18" customHeight="1">
      <c r="A426" s="1180"/>
      <c r="B426" s="1285"/>
      <c r="C426" s="1177" t="s">
        <v>41</v>
      </c>
      <c r="D426" s="44" t="s">
        <v>119</v>
      </c>
      <c r="E426" s="35"/>
      <c r="F426" s="1214"/>
      <c r="G426" s="973">
        <f>E429*F412-H426</f>
        <v>0</v>
      </c>
      <c r="H426" s="1275"/>
      <c r="I426" s="44" t="s">
        <v>119</v>
      </c>
      <c r="J426" s="35"/>
      <c r="K426" s="1214"/>
      <c r="L426" s="973">
        <f>J429*K412-M426</f>
        <v>0</v>
      </c>
      <c r="M426" s="1095"/>
      <c r="N426" s="335" t="s">
        <v>119</v>
      </c>
      <c r="O426" s="35"/>
      <c r="P426" s="1214"/>
      <c r="Q426" s="973">
        <f>O429*P412-R426</f>
        <v>0</v>
      </c>
      <c r="R426" s="1212">
        <f>ROUND(O426*P412*職員設定!$AC$53,0)</f>
        <v>0</v>
      </c>
      <c r="S426" s="44" t="s">
        <v>119</v>
      </c>
      <c r="T426" s="35"/>
      <c r="U426" s="1214"/>
      <c r="V426" s="973">
        <f>T429*U412-W426</f>
        <v>0</v>
      </c>
      <c r="W426" s="961">
        <f>ROUND(T426*U412*職員設定!$AC$53,0)</f>
        <v>0</v>
      </c>
      <c r="X426" s="335" t="s">
        <v>119</v>
      </c>
      <c r="Y426" s="35"/>
      <c r="Z426" s="1214"/>
      <c r="AA426" s="973">
        <f>Y429*Z412-AB426</f>
        <v>0</v>
      </c>
      <c r="AB426" s="1212">
        <f>ROUND(Y426*Z412*職員設定!$AC$53,0)</f>
        <v>0</v>
      </c>
      <c r="AC426" s="44" t="s">
        <v>119</v>
      </c>
      <c r="AD426" s="35"/>
      <c r="AE426" s="1214"/>
      <c r="AF426" s="973">
        <f>AD429*AE412-AG426</f>
        <v>0</v>
      </c>
      <c r="AG426" s="961">
        <f>ROUND(AD426*AE412*職員設定!$AC$53,0)</f>
        <v>0</v>
      </c>
      <c r="AH426" s="335" t="s">
        <v>119</v>
      </c>
      <c r="AI426" s="35"/>
      <c r="AJ426" s="1214"/>
      <c r="AK426" s="973">
        <f>AI429*AJ412-AL426</f>
        <v>0</v>
      </c>
      <c r="AL426" s="1212">
        <f>ROUND(AI426*AJ412*職員設定!$AC$53,0)</f>
        <v>0</v>
      </c>
      <c r="AM426" s="44" t="s">
        <v>119</v>
      </c>
      <c r="AN426" s="35"/>
      <c r="AO426" s="1214"/>
      <c r="AP426" s="973">
        <f>AN429*AO412-AQ426</f>
        <v>0</v>
      </c>
      <c r="AQ426" s="961">
        <f>ROUND(AN426*AO412*職員設定!$AC$53,0)</f>
        <v>0</v>
      </c>
      <c r="AR426" s="335" t="s">
        <v>119</v>
      </c>
      <c r="AS426" s="35"/>
      <c r="AT426" s="1214"/>
      <c r="AU426" s="973">
        <f>AS429*AT412-AV426</f>
        <v>0</v>
      </c>
      <c r="AV426" s="1212">
        <f>ROUND(AS426*AT412*職員設定!$AC$53,0)</f>
        <v>0</v>
      </c>
      <c r="AW426" s="44" t="s">
        <v>119</v>
      </c>
      <c r="AX426" s="35"/>
      <c r="AY426" s="1214"/>
      <c r="AZ426" s="973">
        <f>AX429*AY412-BA426</f>
        <v>0</v>
      </c>
      <c r="BA426" s="961">
        <f>ROUND(AX426*AY412*職員設定!$AC$53,0)</f>
        <v>0</v>
      </c>
      <c r="BB426" s="335" t="s">
        <v>119</v>
      </c>
      <c r="BC426" s="35"/>
      <c r="BD426" s="1214"/>
      <c r="BE426" s="973">
        <f>BC429*BD412-BF426</f>
        <v>0</v>
      </c>
      <c r="BF426" s="1212">
        <f>ROUND(BC426*BD412*職員設定!$AC$53,0)</f>
        <v>0</v>
      </c>
      <c r="BG426" s="44" t="s">
        <v>119</v>
      </c>
      <c r="BH426" s="35"/>
      <c r="BI426" s="1214"/>
      <c r="BJ426" s="973">
        <f>BH429*BI412-BK426</f>
        <v>0</v>
      </c>
      <c r="BK426" s="961">
        <f>ROUND(BH426*BI412*職員設定!$AC$53,0)</f>
        <v>0</v>
      </c>
      <c r="BL426" s="661" t="s">
        <v>206</v>
      </c>
      <c r="BM426" s="32"/>
      <c r="BN426" s="1214"/>
      <c r="BO426" s="973">
        <f>BM429*BN412-BP426</f>
        <v>0</v>
      </c>
      <c r="BP426" s="961">
        <f>IF(BM427&gt;BM426,(BM427-BM426)*BN412,0)</f>
        <v>0</v>
      </c>
      <c r="BQ426" s="409" t="s">
        <v>206</v>
      </c>
      <c r="BR426" s="32"/>
      <c r="BS426" s="1214"/>
      <c r="BT426" s="973">
        <f>BR429*BS412-BU426</f>
        <v>0</v>
      </c>
      <c r="BU426" s="961">
        <f>IF(BR427&gt;BR426,(BR427-BR426)*BS412,0)</f>
        <v>0</v>
      </c>
      <c r="BV426" s="409" t="s">
        <v>206</v>
      </c>
      <c r="BW426" s="32"/>
      <c r="BX426" s="1214"/>
      <c r="BY426" s="973">
        <f>BW429*BX412-BZ426</f>
        <v>0</v>
      </c>
      <c r="BZ426" s="961">
        <f>IF(BW427&gt;BW426,(BW427-BW426)*BX412,0)</f>
        <v>0</v>
      </c>
      <c r="CA426" s="1003">
        <f>BY426+BZ426+BU426+BT426+BP426+BO426+BJ426+BK426+BE426+BF426+AZ426+BA426+AU426+AV426+AP426+AQ426+AK426+AL426+AF426+AG426+AA426+AB426+V426+W426+Q426+R426+L426+G426</f>
        <v>0</v>
      </c>
      <c r="CB426" s="1019">
        <f t="shared" ref="CB426" si="68">M426+H426</f>
        <v>0</v>
      </c>
      <c r="CC426" s="1237">
        <f>BK426+BF426+BA426+AV426+AQ426+AL426+AG426+AB426+W426+R426+BP426+BU426+BZ426</f>
        <v>0</v>
      </c>
    </row>
    <row r="427" spans="1:81" ht="18" customHeight="1">
      <c r="A427" s="1180"/>
      <c r="B427" s="1285"/>
      <c r="C427" s="1178"/>
      <c r="D427" s="48" t="s">
        <v>38</v>
      </c>
      <c r="E427" s="33"/>
      <c r="F427" s="1214"/>
      <c r="G427" s="974"/>
      <c r="H427" s="1272"/>
      <c r="I427" s="48" t="s">
        <v>38</v>
      </c>
      <c r="J427" s="33"/>
      <c r="K427" s="1214"/>
      <c r="L427" s="974"/>
      <c r="M427" s="1103"/>
      <c r="N427" s="336" t="s">
        <v>38</v>
      </c>
      <c r="O427" s="33"/>
      <c r="P427" s="1214"/>
      <c r="Q427" s="974"/>
      <c r="R427" s="1210"/>
      <c r="S427" s="48" t="s">
        <v>38</v>
      </c>
      <c r="T427" s="33"/>
      <c r="U427" s="1214"/>
      <c r="V427" s="974"/>
      <c r="W427" s="958"/>
      <c r="X427" s="336" t="s">
        <v>38</v>
      </c>
      <c r="Y427" s="33"/>
      <c r="Z427" s="1214"/>
      <c r="AA427" s="974"/>
      <c r="AB427" s="1210"/>
      <c r="AC427" s="48" t="s">
        <v>38</v>
      </c>
      <c r="AD427" s="33"/>
      <c r="AE427" s="1214"/>
      <c r="AF427" s="974"/>
      <c r="AG427" s="958"/>
      <c r="AH427" s="336" t="s">
        <v>38</v>
      </c>
      <c r="AI427" s="33"/>
      <c r="AJ427" s="1214"/>
      <c r="AK427" s="974"/>
      <c r="AL427" s="1210"/>
      <c r="AM427" s="48" t="s">
        <v>38</v>
      </c>
      <c r="AN427" s="33"/>
      <c r="AO427" s="1214"/>
      <c r="AP427" s="974"/>
      <c r="AQ427" s="958"/>
      <c r="AR427" s="336" t="s">
        <v>38</v>
      </c>
      <c r="AS427" s="33"/>
      <c r="AT427" s="1214"/>
      <c r="AU427" s="974"/>
      <c r="AV427" s="1210"/>
      <c r="AW427" s="48" t="s">
        <v>38</v>
      </c>
      <c r="AX427" s="33"/>
      <c r="AY427" s="1214"/>
      <c r="AZ427" s="974"/>
      <c r="BA427" s="958"/>
      <c r="BB427" s="336" t="s">
        <v>38</v>
      </c>
      <c r="BC427" s="33"/>
      <c r="BD427" s="1214"/>
      <c r="BE427" s="974"/>
      <c r="BF427" s="1210"/>
      <c r="BG427" s="48" t="s">
        <v>38</v>
      </c>
      <c r="BH427" s="33"/>
      <c r="BI427" s="1214"/>
      <c r="BJ427" s="974"/>
      <c r="BK427" s="958"/>
      <c r="BL427" s="336" t="s">
        <v>205</v>
      </c>
      <c r="BM427" s="33"/>
      <c r="BN427" s="1214"/>
      <c r="BO427" s="974"/>
      <c r="BP427" s="958"/>
      <c r="BQ427" s="48" t="s">
        <v>205</v>
      </c>
      <c r="BR427" s="33"/>
      <c r="BS427" s="1214"/>
      <c r="BT427" s="974"/>
      <c r="BU427" s="958"/>
      <c r="BV427" s="48" t="s">
        <v>205</v>
      </c>
      <c r="BW427" s="33"/>
      <c r="BX427" s="1214"/>
      <c r="BY427" s="974"/>
      <c r="BZ427" s="958"/>
      <c r="CA427" s="1080"/>
      <c r="CB427" s="1022"/>
      <c r="CC427" s="1238"/>
    </row>
    <row r="428" spans="1:81" ht="18" customHeight="1">
      <c r="A428" s="1180"/>
      <c r="B428" s="1285"/>
      <c r="C428" s="1178"/>
      <c r="D428" s="51" t="s">
        <v>46</v>
      </c>
      <c r="E428" s="6">
        <f>ROUND(E426*職員設定!$P$53,0)</f>
        <v>0</v>
      </c>
      <c r="F428" s="1214"/>
      <c r="G428" s="974"/>
      <c r="H428" s="1272"/>
      <c r="I428" s="51" t="s">
        <v>46</v>
      </c>
      <c r="J428" s="6">
        <f>ROUND(J426*職員設定!$P$53,0)</f>
        <v>0</v>
      </c>
      <c r="K428" s="1214"/>
      <c r="L428" s="974"/>
      <c r="M428" s="1103"/>
      <c r="N428" s="629" t="s">
        <v>46</v>
      </c>
      <c r="O428" s="6">
        <f>ROUND(O426*職員設定!$P$53,0)</f>
        <v>0</v>
      </c>
      <c r="P428" s="1214"/>
      <c r="Q428" s="974"/>
      <c r="R428" s="1210"/>
      <c r="S428" s="51" t="s">
        <v>46</v>
      </c>
      <c r="T428" s="6">
        <f>ROUND(T426*職員設定!$P$53,0)</f>
        <v>0</v>
      </c>
      <c r="U428" s="1214"/>
      <c r="V428" s="974"/>
      <c r="W428" s="958"/>
      <c r="X428" s="629" t="s">
        <v>46</v>
      </c>
      <c r="Y428" s="6">
        <f>ROUND(Y426*職員設定!$P$53,0)</f>
        <v>0</v>
      </c>
      <c r="Z428" s="1214"/>
      <c r="AA428" s="974"/>
      <c r="AB428" s="1210"/>
      <c r="AC428" s="51" t="s">
        <v>46</v>
      </c>
      <c r="AD428" s="6">
        <f>ROUND(AD426*職員設定!$P$53,0)</f>
        <v>0</v>
      </c>
      <c r="AE428" s="1214"/>
      <c r="AF428" s="974"/>
      <c r="AG428" s="958"/>
      <c r="AH428" s="629" t="s">
        <v>46</v>
      </c>
      <c r="AI428" s="6">
        <f>ROUND(AI426*職員設定!$P$53,0)</f>
        <v>0</v>
      </c>
      <c r="AJ428" s="1214"/>
      <c r="AK428" s="974"/>
      <c r="AL428" s="1210"/>
      <c r="AM428" s="51" t="s">
        <v>46</v>
      </c>
      <c r="AN428" s="6">
        <f>ROUND(AN426*職員設定!$P$53,0)</f>
        <v>0</v>
      </c>
      <c r="AO428" s="1214"/>
      <c r="AP428" s="974"/>
      <c r="AQ428" s="958"/>
      <c r="AR428" s="629" t="s">
        <v>46</v>
      </c>
      <c r="AS428" s="6">
        <f>ROUND(AS426*職員設定!$P$53,0)</f>
        <v>0</v>
      </c>
      <c r="AT428" s="1214"/>
      <c r="AU428" s="974"/>
      <c r="AV428" s="1210"/>
      <c r="AW428" s="51" t="s">
        <v>46</v>
      </c>
      <c r="AX428" s="6">
        <f>ROUND(AX426*職員設定!$P$53,0)</f>
        <v>0</v>
      </c>
      <c r="AY428" s="1214"/>
      <c r="AZ428" s="974"/>
      <c r="BA428" s="958"/>
      <c r="BB428" s="629" t="s">
        <v>46</v>
      </c>
      <c r="BC428" s="6">
        <f>ROUND(BC426*職員設定!$P$53,0)</f>
        <v>0</v>
      </c>
      <c r="BD428" s="1214"/>
      <c r="BE428" s="974"/>
      <c r="BF428" s="1210"/>
      <c r="BG428" s="51" t="s">
        <v>46</v>
      </c>
      <c r="BH428" s="6">
        <f>ROUND(BH426*職員設定!$P$53,0)</f>
        <v>0</v>
      </c>
      <c r="BI428" s="1214"/>
      <c r="BJ428" s="974"/>
      <c r="BK428" s="958"/>
      <c r="BL428" s="735" t="s">
        <v>52</v>
      </c>
      <c r="BM428" s="28">
        <f>IF(BM427="",0,職員設定!N53)</f>
        <v>0</v>
      </c>
      <c r="BN428" s="1214"/>
      <c r="BO428" s="974"/>
      <c r="BP428" s="958"/>
      <c r="BQ428" s="735" t="s">
        <v>52</v>
      </c>
      <c r="BR428" s="28">
        <f>IF(BR427="",0,職員設定!O53)</f>
        <v>0</v>
      </c>
      <c r="BS428" s="1214"/>
      <c r="BT428" s="974"/>
      <c r="BU428" s="958"/>
      <c r="BV428" s="250" t="s">
        <v>52</v>
      </c>
      <c r="BW428" s="34"/>
      <c r="BX428" s="1214"/>
      <c r="BY428" s="974"/>
      <c r="BZ428" s="958"/>
      <c r="CA428" s="1080"/>
      <c r="CB428" s="1022"/>
      <c r="CC428" s="1238"/>
    </row>
    <row r="429" spans="1:81" ht="18.600000000000001" customHeight="1" thickBot="1">
      <c r="A429" s="1180"/>
      <c r="B429" s="1285"/>
      <c r="C429" s="1179"/>
      <c r="D429" s="52" t="s">
        <v>89</v>
      </c>
      <c r="E429" s="19">
        <f>E427-E428</f>
        <v>0</v>
      </c>
      <c r="F429" s="1214"/>
      <c r="G429" s="975"/>
      <c r="H429" s="1273"/>
      <c r="I429" s="52" t="s">
        <v>89</v>
      </c>
      <c r="J429" s="19">
        <f>J427-J428</f>
        <v>0</v>
      </c>
      <c r="K429" s="1214"/>
      <c r="L429" s="975"/>
      <c r="M429" s="1104"/>
      <c r="N429" s="630" t="s">
        <v>89</v>
      </c>
      <c r="O429" s="19">
        <f>O427-O428</f>
        <v>0</v>
      </c>
      <c r="P429" s="1214"/>
      <c r="Q429" s="975"/>
      <c r="R429" s="1211"/>
      <c r="S429" s="52" t="s">
        <v>89</v>
      </c>
      <c r="T429" s="19">
        <f>T427-T428</f>
        <v>0</v>
      </c>
      <c r="U429" s="1214"/>
      <c r="V429" s="975"/>
      <c r="W429" s="959"/>
      <c r="X429" s="630" t="s">
        <v>89</v>
      </c>
      <c r="Y429" s="19">
        <f>Y427-Y428</f>
        <v>0</v>
      </c>
      <c r="Z429" s="1214"/>
      <c r="AA429" s="975"/>
      <c r="AB429" s="1211"/>
      <c r="AC429" s="52" t="s">
        <v>89</v>
      </c>
      <c r="AD429" s="19">
        <f>AD427-AD428</f>
        <v>0</v>
      </c>
      <c r="AE429" s="1214"/>
      <c r="AF429" s="975"/>
      <c r="AG429" s="959"/>
      <c r="AH429" s="630" t="s">
        <v>89</v>
      </c>
      <c r="AI429" s="19">
        <f>AI427-AI428</f>
        <v>0</v>
      </c>
      <c r="AJ429" s="1214"/>
      <c r="AK429" s="975"/>
      <c r="AL429" s="1211"/>
      <c r="AM429" s="52" t="s">
        <v>89</v>
      </c>
      <c r="AN429" s="19">
        <f>AN427-AN428</f>
        <v>0</v>
      </c>
      <c r="AO429" s="1214"/>
      <c r="AP429" s="975"/>
      <c r="AQ429" s="959"/>
      <c r="AR429" s="630" t="s">
        <v>89</v>
      </c>
      <c r="AS429" s="19">
        <f>AS427-AS428</f>
        <v>0</v>
      </c>
      <c r="AT429" s="1214"/>
      <c r="AU429" s="975"/>
      <c r="AV429" s="1211"/>
      <c r="AW429" s="52" t="s">
        <v>89</v>
      </c>
      <c r="AX429" s="19">
        <f>AX427-AX428</f>
        <v>0</v>
      </c>
      <c r="AY429" s="1214"/>
      <c r="AZ429" s="975"/>
      <c r="BA429" s="959"/>
      <c r="BB429" s="630" t="s">
        <v>89</v>
      </c>
      <c r="BC429" s="19">
        <f>BC427-BC428</f>
        <v>0</v>
      </c>
      <c r="BD429" s="1214"/>
      <c r="BE429" s="975"/>
      <c r="BF429" s="1211"/>
      <c r="BG429" s="52" t="s">
        <v>89</v>
      </c>
      <c r="BH429" s="19">
        <f>BH427-BH428</f>
        <v>0</v>
      </c>
      <c r="BI429" s="1214"/>
      <c r="BJ429" s="975"/>
      <c r="BK429" s="959"/>
      <c r="BL429" s="630" t="s">
        <v>204</v>
      </c>
      <c r="BM429" s="19">
        <f>BM427-BM428</f>
        <v>0</v>
      </c>
      <c r="BN429" s="1214"/>
      <c r="BO429" s="975"/>
      <c r="BP429" s="959"/>
      <c r="BQ429" s="52" t="s">
        <v>204</v>
      </c>
      <c r="BR429" s="19">
        <f>BR427-BR428</f>
        <v>0</v>
      </c>
      <c r="BS429" s="1214"/>
      <c r="BT429" s="975"/>
      <c r="BU429" s="959"/>
      <c r="BV429" s="52" t="s">
        <v>204</v>
      </c>
      <c r="BW429" s="19">
        <f>BW427-BW428</f>
        <v>0</v>
      </c>
      <c r="BX429" s="1214"/>
      <c r="BY429" s="975"/>
      <c r="BZ429" s="959"/>
      <c r="CA429" s="1081"/>
      <c r="CB429" s="1023"/>
      <c r="CC429" s="1239"/>
    </row>
    <row r="430" spans="1:81" ht="18" customHeight="1">
      <c r="A430" s="1180"/>
      <c r="B430" s="1285"/>
      <c r="C430" s="1177" t="s">
        <v>42</v>
      </c>
      <c r="D430" s="44" t="s">
        <v>5</v>
      </c>
      <c r="E430" s="35"/>
      <c r="F430" s="1214"/>
      <c r="G430" s="973">
        <f>E433*F412-H430</f>
        <v>0</v>
      </c>
      <c r="H430" s="1275"/>
      <c r="I430" s="44" t="s">
        <v>5</v>
      </c>
      <c r="J430" s="35"/>
      <c r="K430" s="1214"/>
      <c r="L430" s="973">
        <f>J433*K412-M430</f>
        <v>0</v>
      </c>
      <c r="M430" s="1095"/>
      <c r="N430" s="335" t="s">
        <v>5</v>
      </c>
      <c r="O430" s="35"/>
      <c r="P430" s="1214"/>
      <c r="Q430" s="973">
        <f>O433*P412-R430</f>
        <v>0</v>
      </c>
      <c r="R430" s="1212">
        <f>ROUND(IF(O412="",0,O430*P412*(職員設定!$AC$53+R420/O412)*1.25),0)</f>
        <v>0</v>
      </c>
      <c r="S430" s="44" t="s">
        <v>5</v>
      </c>
      <c r="T430" s="35"/>
      <c r="U430" s="1214"/>
      <c r="V430" s="973">
        <f>T433*U412-W430</f>
        <v>0</v>
      </c>
      <c r="W430" s="961">
        <f>ROUND(IF(T412="",0,T430*U412*(職員設定!$AC$53+W420/T412)*1.25),0)</f>
        <v>0</v>
      </c>
      <c r="X430" s="335" t="s">
        <v>5</v>
      </c>
      <c r="Y430" s="35"/>
      <c r="Z430" s="1214"/>
      <c r="AA430" s="973">
        <f>Y433*Z412-AB430</f>
        <v>0</v>
      </c>
      <c r="AB430" s="1212">
        <f>ROUND(IF(Y412="",0,Y430*Z412*(職員設定!$AC$53+AB420/Y412)*1.25),0)</f>
        <v>0</v>
      </c>
      <c r="AC430" s="44" t="s">
        <v>5</v>
      </c>
      <c r="AD430" s="35"/>
      <c r="AE430" s="1214"/>
      <c r="AF430" s="973">
        <f>AD433*AE412-AG430</f>
        <v>0</v>
      </c>
      <c r="AG430" s="961">
        <f>ROUND(IF(AD412="",0,AD430*AE412*(職員設定!$AC$53+AG420/AD412)*1.25),0)</f>
        <v>0</v>
      </c>
      <c r="AH430" s="335" t="s">
        <v>5</v>
      </c>
      <c r="AI430" s="35"/>
      <c r="AJ430" s="1214"/>
      <c r="AK430" s="973">
        <f>AI433*AJ412-AL430</f>
        <v>0</v>
      </c>
      <c r="AL430" s="1212">
        <f>ROUND(IF(AI412="",0,AI430*AJ412*(職員設定!$AC$53+AL420/AI412)*1.25),0)</f>
        <v>0</v>
      </c>
      <c r="AM430" s="44" t="s">
        <v>5</v>
      </c>
      <c r="AN430" s="35"/>
      <c r="AO430" s="1214"/>
      <c r="AP430" s="973">
        <f>AN433*AO412-AQ430</f>
        <v>0</v>
      </c>
      <c r="AQ430" s="961">
        <f>ROUND(IF(AN412="",0,AN430*AO412*(職員設定!$AC$53+AQ420/AN412)*1.25),0)</f>
        <v>0</v>
      </c>
      <c r="AR430" s="335" t="s">
        <v>5</v>
      </c>
      <c r="AS430" s="35"/>
      <c r="AT430" s="1214"/>
      <c r="AU430" s="973">
        <f>AS433*AT412-AV430</f>
        <v>0</v>
      </c>
      <c r="AV430" s="1212">
        <f>ROUND(IF(AS412="",0,AS430*AT412*(職員設定!$AC$53+AV420/AS412)*1.25),0)</f>
        <v>0</v>
      </c>
      <c r="AW430" s="44" t="s">
        <v>5</v>
      </c>
      <c r="AX430" s="35"/>
      <c r="AY430" s="1214"/>
      <c r="AZ430" s="973">
        <f>AX433*AY412-BA430</f>
        <v>0</v>
      </c>
      <c r="BA430" s="961">
        <f>ROUND(IF(AX412="",0,AX430*AY412*(職員設定!$AC$53+BA420/AX412)*1.25),0)</f>
        <v>0</v>
      </c>
      <c r="BB430" s="335" t="s">
        <v>5</v>
      </c>
      <c r="BC430" s="35"/>
      <c r="BD430" s="1214"/>
      <c r="BE430" s="973">
        <f>BC433*BD412-BF430</f>
        <v>0</v>
      </c>
      <c r="BF430" s="1212">
        <f>ROUND(IF(BC412="",0,BC430*BD412*(職員設定!$AC$53+BF420/BC412)*1.25),0)</f>
        <v>0</v>
      </c>
      <c r="BG430" s="44" t="s">
        <v>5</v>
      </c>
      <c r="BH430" s="35"/>
      <c r="BI430" s="1214"/>
      <c r="BJ430" s="973">
        <f>BH433*BI412-BK430</f>
        <v>0</v>
      </c>
      <c r="BK430" s="961">
        <f>ROUND(IF(BH412="",0,BH430*BI412*(職員設定!$AC$53+BK420/BH412)*1.25),0)</f>
        <v>0</v>
      </c>
      <c r="BL430" s="338"/>
      <c r="BM430" s="82"/>
      <c r="BN430" s="1214"/>
      <c r="BO430" s="966"/>
      <c r="BP430" s="953"/>
      <c r="BQ430" s="75"/>
      <c r="BR430" s="82"/>
      <c r="BS430" s="1214"/>
      <c r="BT430" s="966"/>
      <c r="BU430" s="953"/>
      <c r="BV430" s="75"/>
      <c r="BW430" s="82"/>
      <c r="BX430" s="1214"/>
      <c r="BY430" s="966"/>
      <c r="BZ430" s="953"/>
      <c r="CA430" s="1003">
        <f>BJ430+BK430+BE430+BF430+AZ430+BA430+AU430+AV430+AP430+AQ430+AL430+AK430+AG430+AF430+AB430+AA430+W430+V430+R430+Q430+L430+G430</f>
        <v>0</v>
      </c>
      <c r="CB430" s="1019">
        <f t="shared" ref="CB430" si="69">M430+H430</f>
        <v>0</v>
      </c>
      <c r="CC430" s="1237">
        <f>BK430+BF430+BA430+AV430+AQ430+AL430+AG430+AB430+W430+R430</f>
        <v>0</v>
      </c>
    </row>
    <row r="431" spans="1:81" ht="18" customHeight="1">
      <c r="A431" s="1180"/>
      <c r="B431" s="1285"/>
      <c r="C431" s="1178"/>
      <c r="D431" s="48" t="s">
        <v>38</v>
      </c>
      <c r="E431" s="33"/>
      <c r="F431" s="1214"/>
      <c r="G431" s="974"/>
      <c r="H431" s="1272"/>
      <c r="I431" s="48" t="s">
        <v>38</v>
      </c>
      <c r="J431" s="33"/>
      <c r="K431" s="1214"/>
      <c r="L431" s="974"/>
      <c r="M431" s="1103"/>
      <c r="N431" s="336" t="s">
        <v>38</v>
      </c>
      <c r="O431" s="33"/>
      <c r="P431" s="1214"/>
      <c r="Q431" s="974"/>
      <c r="R431" s="1210"/>
      <c r="S431" s="48" t="s">
        <v>38</v>
      </c>
      <c r="T431" s="33"/>
      <c r="U431" s="1214"/>
      <c r="V431" s="974"/>
      <c r="W431" s="958"/>
      <c r="X431" s="336" t="s">
        <v>38</v>
      </c>
      <c r="Y431" s="33"/>
      <c r="Z431" s="1214"/>
      <c r="AA431" s="974"/>
      <c r="AB431" s="1210"/>
      <c r="AC431" s="48" t="s">
        <v>38</v>
      </c>
      <c r="AD431" s="33"/>
      <c r="AE431" s="1214"/>
      <c r="AF431" s="974"/>
      <c r="AG431" s="958"/>
      <c r="AH431" s="336" t="s">
        <v>38</v>
      </c>
      <c r="AI431" s="33"/>
      <c r="AJ431" s="1214"/>
      <c r="AK431" s="974"/>
      <c r="AL431" s="1210"/>
      <c r="AM431" s="48" t="s">
        <v>38</v>
      </c>
      <c r="AN431" s="33"/>
      <c r="AO431" s="1214"/>
      <c r="AP431" s="974"/>
      <c r="AQ431" s="958"/>
      <c r="AR431" s="336" t="s">
        <v>38</v>
      </c>
      <c r="AS431" s="33"/>
      <c r="AT431" s="1214"/>
      <c r="AU431" s="974"/>
      <c r="AV431" s="1210"/>
      <c r="AW431" s="48" t="s">
        <v>38</v>
      </c>
      <c r="AX431" s="33"/>
      <c r="AY431" s="1214"/>
      <c r="AZ431" s="974"/>
      <c r="BA431" s="958"/>
      <c r="BB431" s="336" t="s">
        <v>38</v>
      </c>
      <c r="BC431" s="33"/>
      <c r="BD431" s="1214"/>
      <c r="BE431" s="974"/>
      <c r="BF431" s="1210"/>
      <c r="BG431" s="48" t="s">
        <v>38</v>
      </c>
      <c r="BH431" s="33"/>
      <c r="BI431" s="1214"/>
      <c r="BJ431" s="974"/>
      <c r="BK431" s="958"/>
      <c r="BL431" s="339"/>
      <c r="BM431" s="80"/>
      <c r="BN431" s="1214"/>
      <c r="BO431" s="967"/>
      <c r="BP431" s="954"/>
      <c r="BQ431" s="79"/>
      <c r="BR431" s="80"/>
      <c r="BS431" s="1214"/>
      <c r="BT431" s="967"/>
      <c r="BU431" s="954"/>
      <c r="BV431" s="79"/>
      <c r="BW431" s="80"/>
      <c r="BX431" s="1214"/>
      <c r="BY431" s="967"/>
      <c r="BZ431" s="954"/>
      <c r="CA431" s="1280"/>
      <c r="CB431" s="1022"/>
      <c r="CC431" s="1238"/>
    </row>
    <row r="432" spans="1:81" ht="18" customHeight="1">
      <c r="A432" s="1180"/>
      <c r="B432" s="1285"/>
      <c r="C432" s="1178"/>
      <c r="D432" s="51" t="s">
        <v>6</v>
      </c>
      <c r="E432" s="6">
        <f>ROUND(IF(E412="",0,E430*職員設定!$Q$53+E430*E421/E412*1.25),0)</f>
        <v>0</v>
      </c>
      <c r="F432" s="1214"/>
      <c r="G432" s="974"/>
      <c r="H432" s="1272"/>
      <c r="I432" s="51" t="s">
        <v>6</v>
      </c>
      <c r="J432" s="6">
        <f>ROUND(IF(J412="",0,J430*職員設定!$Q$53+J430*J421/J412*1.25),0)</f>
        <v>0</v>
      </c>
      <c r="K432" s="1214"/>
      <c r="L432" s="974"/>
      <c r="M432" s="1103"/>
      <c r="N432" s="629" t="s">
        <v>6</v>
      </c>
      <c r="O432" s="6">
        <f>ROUND(IF(O412="",0,O430*職員設定!$Q$53+O430*O421/O412*1.25),0)</f>
        <v>0</v>
      </c>
      <c r="P432" s="1214"/>
      <c r="Q432" s="974"/>
      <c r="R432" s="1210"/>
      <c r="S432" s="51" t="s">
        <v>6</v>
      </c>
      <c r="T432" s="6">
        <f>ROUND(IF(T412="",0,T430*職員設定!$Q$53+T430*T421/T412*1.25),0)</f>
        <v>0</v>
      </c>
      <c r="U432" s="1214"/>
      <c r="V432" s="974"/>
      <c r="W432" s="958"/>
      <c r="X432" s="629" t="s">
        <v>6</v>
      </c>
      <c r="Y432" s="6">
        <f>ROUND(IF(Y412="",0,Y430*職員設定!$Q$53+Y430*Y421/Y412*1.25),0)</f>
        <v>0</v>
      </c>
      <c r="Z432" s="1214"/>
      <c r="AA432" s="974"/>
      <c r="AB432" s="1210"/>
      <c r="AC432" s="51" t="s">
        <v>6</v>
      </c>
      <c r="AD432" s="6">
        <f>ROUND(IF(AD412="",0,AD430*職員設定!$Q$53+AD430*AD421/AD412*1.25),0)</f>
        <v>0</v>
      </c>
      <c r="AE432" s="1214"/>
      <c r="AF432" s="974"/>
      <c r="AG432" s="958"/>
      <c r="AH432" s="629" t="s">
        <v>6</v>
      </c>
      <c r="AI432" s="6">
        <f>ROUND(IF(AI412="",0,AI430*職員設定!$Q$53+AI430*AI421/AI412*1.25),0)</f>
        <v>0</v>
      </c>
      <c r="AJ432" s="1214"/>
      <c r="AK432" s="974"/>
      <c r="AL432" s="1210"/>
      <c r="AM432" s="51" t="s">
        <v>6</v>
      </c>
      <c r="AN432" s="6">
        <f>ROUND(IF(AN412="",0,AN430*職員設定!$Q$53+AN430*AN421/AN412*1.25),0)</f>
        <v>0</v>
      </c>
      <c r="AO432" s="1214"/>
      <c r="AP432" s="974"/>
      <c r="AQ432" s="958"/>
      <c r="AR432" s="629" t="s">
        <v>6</v>
      </c>
      <c r="AS432" s="6">
        <f>ROUND(IF(AS412="",0,AS430*職員設定!$Q$53+AS430*AS421/AS412*1.25),0)</f>
        <v>0</v>
      </c>
      <c r="AT432" s="1214"/>
      <c r="AU432" s="974"/>
      <c r="AV432" s="1210"/>
      <c r="AW432" s="51" t="s">
        <v>6</v>
      </c>
      <c r="AX432" s="6">
        <f>ROUND(IF(AX412="",0,AX430*職員設定!$Q$53+AX430*AX421/AX412*1.25),0)</f>
        <v>0</v>
      </c>
      <c r="AY432" s="1214"/>
      <c r="AZ432" s="974"/>
      <c r="BA432" s="958"/>
      <c r="BB432" s="629" t="s">
        <v>6</v>
      </c>
      <c r="BC432" s="6">
        <f>ROUND(IF(BC412="",0,BC430*職員設定!$Q$53+BC430*BC421/BC412*1.25),0)</f>
        <v>0</v>
      </c>
      <c r="BD432" s="1214"/>
      <c r="BE432" s="974"/>
      <c r="BF432" s="1210"/>
      <c r="BG432" s="51" t="s">
        <v>6</v>
      </c>
      <c r="BH432" s="6">
        <f>ROUND(IF(BH412="",0,BH430*職員設定!$Q$53+BH430*BH421/BH412*1.25),0)</f>
        <v>0</v>
      </c>
      <c r="BI432" s="1214"/>
      <c r="BJ432" s="974"/>
      <c r="BK432" s="958"/>
      <c r="BL432" s="624"/>
      <c r="BM432" s="28"/>
      <c r="BN432" s="1214"/>
      <c r="BO432" s="967"/>
      <c r="BP432" s="954"/>
      <c r="BQ432" s="72"/>
      <c r="BR432" s="28"/>
      <c r="BS432" s="1214"/>
      <c r="BT432" s="967"/>
      <c r="BU432" s="954"/>
      <c r="BV432" s="72"/>
      <c r="BW432" s="28"/>
      <c r="BX432" s="1214"/>
      <c r="BY432" s="967"/>
      <c r="BZ432" s="954"/>
      <c r="CA432" s="1280"/>
      <c r="CB432" s="1022"/>
      <c r="CC432" s="1238"/>
    </row>
    <row r="433" spans="1:81" ht="18.600000000000001" customHeight="1" thickBot="1">
      <c r="A433" s="1180"/>
      <c r="B433" s="1285"/>
      <c r="C433" s="1179"/>
      <c r="D433" s="53" t="s">
        <v>7</v>
      </c>
      <c r="E433" s="19">
        <f>E431-E432</f>
        <v>0</v>
      </c>
      <c r="F433" s="1214"/>
      <c r="G433" s="975"/>
      <c r="H433" s="1273"/>
      <c r="I433" s="53" t="s">
        <v>7</v>
      </c>
      <c r="J433" s="19">
        <f>J431-J432</f>
        <v>0</v>
      </c>
      <c r="K433" s="1214"/>
      <c r="L433" s="975"/>
      <c r="M433" s="1104"/>
      <c r="N433" s="337" t="s">
        <v>7</v>
      </c>
      <c r="O433" s="19">
        <f>O431-O432</f>
        <v>0</v>
      </c>
      <c r="P433" s="1214"/>
      <c r="Q433" s="975"/>
      <c r="R433" s="1211"/>
      <c r="S433" s="53" t="s">
        <v>7</v>
      </c>
      <c r="T433" s="19">
        <f>T431-T432</f>
        <v>0</v>
      </c>
      <c r="U433" s="1214"/>
      <c r="V433" s="975"/>
      <c r="W433" s="959"/>
      <c r="X433" s="337" t="s">
        <v>7</v>
      </c>
      <c r="Y433" s="19">
        <f>Y431-Y432</f>
        <v>0</v>
      </c>
      <c r="Z433" s="1214"/>
      <c r="AA433" s="975"/>
      <c r="AB433" s="1211"/>
      <c r="AC433" s="53" t="s">
        <v>7</v>
      </c>
      <c r="AD433" s="19">
        <f>AD431-AD432</f>
        <v>0</v>
      </c>
      <c r="AE433" s="1214"/>
      <c r="AF433" s="975"/>
      <c r="AG433" s="959"/>
      <c r="AH433" s="337" t="s">
        <v>7</v>
      </c>
      <c r="AI433" s="19">
        <f>AI431-AI432</f>
        <v>0</v>
      </c>
      <c r="AJ433" s="1214"/>
      <c r="AK433" s="975"/>
      <c r="AL433" s="1211"/>
      <c r="AM433" s="53" t="s">
        <v>7</v>
      </c>
      <c r="AN433" s="19">
        <f>AN431-AN432</f>
        <v>0</v>
      </c>
      <c r="AO433" s="1214"/>
      <c r="AP433" s="975"/>
      <c r="AQ433" s="959"/>
      <c r="AR433" s="337" t="s">
        <v>7</v>
      </c>
      <c r="AS433" s="19">
        <f>AS431-AS432</f>
        <v>0</v>
      </c>
      <c r="AT433" s="1214"/>
      <c r="AU433" s="975"/>
      <c r="AV433" s="1211"/>
      <c r="AW433" s="53" t="s">
        <v>7</v>
      </c>
      <c r="AX433" s="19">
        <f>AX431-AX432</f>
        <v>0</v>
      </c>
      <c r="AY433" s="1214"/>
      <c r="AZ433" s="975"/>
      <c r="BA433" s="959"/>
      <c r="BB433" s="337" t="s">
        <v>7</v>
      </c>
      <c r="BC433" s="19">
        <f>BC431-BC432</f>
        <v>0</v>
      </c>
      <c r="BD433" s="1214"/>
      <c r="BE433" s="975"/>
      <c r="BF433" s="1211"/>
      <c r="BG433" s="53" t="s">
        <v>7</v>
      </c>
      <c r="BH433" s="19">
        <f>BH431-BH432</f>
        <v>0</v>
      </c>
      <c r="BI433" s="1214"/>
      <c r="BJ433" s="975"/>
      <c r="BK433" s="959"/>
      <c r="BL433" s="340"/>
      <c r="BM433" s="84"/>
      <c r="BN433" s="1214"/>
      <c r="BO433" s="968"/>
      <c r="BP433" s="955"/>
      <c r="BQ433" s="85"/>
      <c r="BR433" s="84"/>
      <c r="BS433" s="1214"/>
      <c r="BT433" s="968"/>
      <c r="BU433" s="955"/>
      <c r="BV433" s="85"/>
      <c r="BW433" s="84"/>
      <c r="BX433" s="1214"/>
      <c r="BY433" s="968"/>
      <c r="BZ433" s="955"/>
      <c r="CA433" s="1281"/>
      <c r="CB433" s="1023"/>
      <c r="CC433" s="1239"/>
    </row>
    <row r="434" spans="1:81" ht="18" customHeight="1">
      <c r="A434" s="1180"/>
      <c r="B434" s="1285"/>
      <c r="C434" s="1177" t="s">
        <v>40</v>
      </c>
      <c r="D434" s="44" t="s">
        <v>8</v>
      </c>
      <c r="E434" s="35"/>
      <c r="F434" s="1214"/>
      <c r="G434" s="973">
        <f>E437*F412-H434</f>
        <v>0</v>
      </c>
      <c r="H434" s="1275"/>
      <c r="I434" s="44" t="s">
        <v>8</v>
      </c>
      <c r="J434" s="35"/>
      <c r="K434" s="1214"/>
      <c r="L434" s="973">
        <f>J437*K412-M434</f>
        <v>0</v>
      </c>
      <c r="M434" s="1095"/>
      <c r="N434" s="335" t="s">
        <v>8</v>
      </c>
      <c r="O434" s="35"/>
      <c r="P434" s="1214"/>
      <c r="Q434" s="973">
        <f>O437*P412-R434</f>
        <v>0</v>
      </c>
      <c r="R434" s="1212">
        <f>ROUND(IF(O412="",0,O434*P412*(職員設定!$AC$53+R420/O412)*1.35),0)</f>
        <v>0</v>
      </c>
      <c r="S434" s="44" t="s">
        <v>8</v>
      </c>
      <c r="T434" s="35"/>
      <c r="U434" s="1214"/>
      <c r="V434" s="973">
        <f>T437*U412-W434</f>
        <v>0</v>
      </c>
      <c r="W434" s="961">
        <f>ROUND(IF(T412="",0,T434*U412*(職員設定!$AC$53+W420/T412)*1.35),0)</f>
        <v>0</v>
      </c>
      <c r="X434" s="335" t="s">
        <v>8</v>
      </c>
      <c r="Y434" s="35"/>
      <c r="Z434" s="1214"/>
      <c r="AA434" s="973">
        <f>Y437*Z412-AB434</f>
        <v>0</v>
      </c>
      <c r="AB434" s="1212">
        <f>ROUND(IF(Y412="",0,Y434*Z412*(職員設定!$AC$53+AB420/Y412)*1.35),0)</f>
        <v>0</v>
      </c>
      <c r="AC434" s="44" t="s">
        <v>8</v>
      </c>
      <c r="AD434" s="35"/>
      <c r="AE434" s="1214"/>
      <c r="AF434" s="973">
        <f>AD437*AE412-AG434</f>
        <v>0</v>
      </c>
      <c r="AG434" s="961">
        <f>ROUND(IF(AD412="",0,AD434*AE412*(職員設定!$AC$53+AG420/AD412)*1.35),0)</f>
        <v>0</v>
      </c>
      <c r="AH434" s="335" t="s">
        <v>8</v>
      </c>
      <c r="AI434" s="35"/>
      <c r="AJ434" s="1214"/>
      <c r="AK434" s="973">
        <f>AI437*AJ412-AL434</f>
        <v>0</v>
      </c>
      <c r="AL434" s="1212">
        <f>ROUND(IF(AI412="",0,AI434*AJ412*(職員設定!$AC$53+AL420/AI412)*1.35),0)</f>
        <v>0</v>
      </c>
      <c r="AM434" s="44" t="s">
        <v>8</v>
      </c>
      <c r="AN434" s="35"/>
      <c r="AO434" s="1214"/>
      <c r="AP434" s="973">
        <f>AN437*AO412-AQ434</f>
        <v>0</v>
      </c>
      <c r="AQ434" s="961">
        <f>ROUND(IF(AN412="",0,AN434*AO412*(職員設定!$AC$53+AQ420/AN412)*1.35),0)</f>
        <v>0</v>
      </c>
      <c r="AR434" s="335" t="s">
        <v>8</v>
      </c>
      <c r="AS434" s="35"/>
      <c r="AT434" s="1214"/>
      <c r="AU434" s="973">
        <f>AS437*AT412-AV434</f>
        <v>0</v>
      </c>
      <c r="AV434" s="1212">
        <f>ROUND(IF(AS412="",0,AS434*AT412*(職員設定!$AC$53+AV420/AS412)*1.35),0)</f>
        <v>0</v>
      </c>
      <c r="AW434" s="44" t="s">
        <v>8</v>
      </c>
      <c r="AX434" s="35"/>
      <c r="AY434" s="1214"/>
      <c r="AZ434" s="973">
        <f>AX437*AY412-BA434</f>
        <v>0</v>
      </c>
      <c r="BA434" s="961">
        <f>ROUND(IF(AX412="",0,AX434*AY412*(職員設定!$AC$53+BA420/AX412)*1.35),0)</f>
        <v>0</v>
      </c>
      <c r="BB434" s="335" t="s">
        <v>8</v>
      </c>
      <c r="BC434" s="35"/>
      <c r="BD434" s="1214"/>
      <c r="BE434" s="973">
        <f>BC437*BD412-BF434</f>
        <v>0</v>
      </c>
      <c r="BF434" s="1212">
        <f>ROUND(IF(BC412="",0,BC434*BD412*(職員設定!$AC$53+BF420/BC412)*1.35),0)</f>
        <v>0</v>
      </c>
      <c r="BG434" s="44" t="s">
        <v>8</v>
      </c>
      <c r="BH434" s="35"/>
      <c r="BI434" s="1214"/>
      <c r="BJ434" s="973">
        <f>BH437*BI412-BK434</f>
        <v>0</v>
      </c>
      <c r="BK434" s="961">
        <f>ROUND(IF(BH412="",0,BH434*BI412*(職員設定!$AC$53+BK420/BH412)*1.35),0)</f>
        <v>0</v>
      </c>
      <c r="BL434" s="338"/>
      <c r="BM434" s="82"/>
      <c r="BN434" s="1214"/>
      <c r="BO434" s="966"/>
      <c r="BP434" s="953"/>
      <c r="BQ434" s="75"/>
      <c r="BR434" s="82"/>
      <c r="BS434" s="1214"/>
      <c r="BT434" s="966"/>
      <c r="BU434" s="953"/>
      <c r="BV434" s="75"/>
      <c r="BW434" s="82"/>
      <c r="BX434" s="1214"/>
      <c r="BY434" s="966"/>
      <c r="BZ434" s="953"/>
      <c r="CA434" s="1003">
        <f t="shared" ref="CA434" si="70">BJ434+BK434+BE434+BF434+AZ434+BA434+AU434+AV434+AP434+AQ434+AL434+AK434+AG434+AF434+AB434+AA434+W434+V434+R434+Q434+L434+G434</f>
        <v>0</v>
      </c>
      <c r="CB434" s="1019">
        <f t="shared" ref="CB434" si="71">M434+H434</f>
        <v>0</v>
      </c>
      <c r="CC434" s="1237">
        <f>BK434+BF434+BA434+AV434+AQ434+AL434+AG434+AB434+W434+R434</f>
        <v>0</v>
      </c>
    </row>
    <row r="435" spans="1:81" ht="18" customHeight="1">
      <c r="A435" s="1180"/>
      <c r="B435" s="1285"/>
      <c r="C435" s="1178"/>
      <c r="D435" s="48" t="s">
        <v>38</v>
      </c>
      <c r="E435" s="33"/>
      <c r="F435" s="1214"/>
      <c r="G435" s="974"/>
      <c r="H435" s="1272"/>
      <c r="I435" s="48" t="s">
        <v>38</v>
      </c>
      <c r="J435" s="33"/>
      <c r="K435" s="1214"/>
      <c r="L435" s="974"/>
      <c r="M435" s="1103"/>
      <c r="N435" s="336" t="s">
        <v>38</v>
      </c>
      <c r="O435" s="33"/>
      <c r="P435" s="1214"/>
      <c r="Q435" s="974"/>
      <c r="R435" s="1210"/>
      <c r="S435" s="48" t="s">
        <v>38</v>
      </c>
      <c r="T435" s="33"/>
      <c r="U435" s="1214"/>
      <c r="V435" s="974"/>
      <c r="W435" s="958"/>
      <c r="X435" s="336" t="s">
        <v>38</v>
      </c>
      <c r="Y435" s="33"/>
      <c r="Z435" s="1214"/>
      <c r="AA435" s="974"/>
      <c r="AB435" s="1210"/>
      <c r="AC435" s="48" t="s">
        <v>38</v>
      </c>
      <c r="AD435" s="33"/>
      <c r="AE435" s="1214"/>
      <c r="AF435" s="974"/>
      <c r="AG435" s="958"/>
      <c r="AH435" s="336" t="s">
        <v>38</v>
      </c>
      <c r="AI435" s="33"/>
      <c r="AJ435" s="1214"/>
      <c r="AK435" s="974"/>
      <c r="AL435" s="1210"/>
      <c r="AM435" s="48" t="s">
        <v>38</v>
      </c>
      <c r="AN435" s="33"/>
      <c r="AO435" s="1214"/>
      <c r="AP435" s="974"/>
      <c r="AQ435" s="958"/>
      <c r="AR435" s="336" t="s">
        <v>38</v>
      </c>
      <c r="AS435" s="33"/>
      <c r="AT435" s="1214"/>
      <c r="AU435" s="974"/>
      <c r="AV435" s="1210"/>
      <c r="AW435" s="48" t="s">
        <v>38</v>
      </c>
      <c r="AX435" s="33"/>
      <c r="AY435" s="1214"/>
      <c r="AZ435" s="974"/>
      <c r="BA435" s="958"/>
      <c r="BB435" s="336" t="s">
        <v>38</v>
      </c>
      <c r="BC435" s="33"/>
      <c r="BD435" s="1214"/>
      <c r="BE435" s="974"/>
      <c r="BF435" s="1210"/>
      <c r="BG435" s="48" t="s">
        <v>38</v>
      </c>
      <c r="BH435" s="33"/>
      <c r="BI435" s="1214"/>
      <c r="BJ435" s="974"/>
      <c r="BK435" s="958"/>
      <c r="BL435" s="339"/>
      <c r="BM435" s="80"/>
      <c r="BN435" s="1214"/>
      <c r="BO435" s="967"/>
      <c r="BP435" s="954"/>
      <c r="BQ435" s="79"/>
      <c r="BR435" s="80"/>
      <c r="BS435" s="1214"/>
      <c r="BT435" s="967"/>
      <c r="BU435" s="954"/>
      <c r="BV435" s="79"/>
      <c r="BW435" s="80"/>
      <c r="BX435" s="1214"/>
      <c r="BY435" s="967"/>
      <c r="BZ435" s="954"/>
      <c r="CA435" s="1080"/>
      <c r="CB435" s="1022"/>
      <c r="CC435" s="1238"/>
    </row>
    <row r="436" spans="1:81" ht="18" customHeight="1">
      <c r="A436" s="1180"/>
      <c r="B436" s="1285"/>
      <c r="C436" s="1178"/>
      <c r="D436" s="51" t="s">
        <v>9</v>
      </c>
      <c r="E436" s="6">
        <f>ROUND(IF(E412="",0,E434*職員設定!$R$53+E434*E421/E412*1.35),0)</f>
        <v>0</v>
      </c>
      <c r="F436" s="1214"/>
      <c r="G436" s="974"/>
      <c r="H436" s="1272"/>
      <c r="I436" s="51" t="s">
        <v>9</v>
      </c>
      <c r="J436" s="6">
        <f>ROUND(IF(J412="",0,J434*職員設定!$R$53+J434*J421/J412*1.35),0)</f>
        <v>0</v>
      </c>
      <c r="K436" s="1214"/>
      <c r="L436" s="974"/>
      <c r="M436" s="1103"/>
      <c r="N436" s="629" t="s">
        <v>9</v>
      </c>
      <c r="O436" s="6">
        <f>ROUND(IF(O412="",0,O434*職員設定!$R$53+O434*O421/O412*1.35),0)</f>
        <v>0</v>
      </c>
      <c r="P436" s="1214"/>
      <c r="Q436" s="974"/>
      <c r="R436" s="1210"/>
      <c r="S436" s="51" t="s">
        <v>9</v>
      </c>
      <c r="T436" s="6">
        <f>ROUND(IF(T412="",0,T434*職員設定!$R$53+T434*T421/T412*1.35),0)</f>
        <v>0</v>
      </c>
      <c r="U436" s="1214"/>
      <c r="V436" s="974"/>
      <c r="W436" s="958"/>
      <c r="X436" s="629" t="s">
        <v>9</v>
      </c>
      <c r="Y436" s="6">
        <f>ROUND(IF(Y412="",0,Y434*職員設定!$R$53+Y434*Y421/Y412*1.35),0)</f>
        <v>0</v>
      </c>
      <c r="Z436" s="1214"/>
      <c r="AA436" s="974"/>
      <c r="AB436" s="1210"/>
      <c r="AC436" s="51" t="s">
        <v>9</v>
      </c>
      <c r="AD436" s="6">
        <f>ROUND(IF(AD412="",0,AD434*職員設定!$R$53+AD434*AD421/AD412*1.35),0)</f>
        <v>0</v>
      </c>
      <c r="AE436" s="1214"/>
      <c r="AF436" s="974"/>
      <c r="AG436" s="958"/>
      <c r="AH436" s="629" t="s">
        <v>9</v>
      </c>
      <c r="AI436" s="6">
        <f>ROUND(IF(AI412="",0,AI434*職員設定!$R$53+AI434*AI421/AI412*1.35),0)</f>
        <v>0</v>
      </c>
      <c r="AJ436" s="1214"/>
      <c r="AK436" s="974"/>
      <c r="AL436" s="1210"/>
      <c r="AM436" s="51" t="s">
        <v>9</v>
      </c>
      <c r="AN436" s="6">
        <f>ROUND(IF(AN412="",0,AN434*職員設定!$R$53+AN434*AN421/AN412*1.35),0)</f>
        <v>0</v>
      </c>
      <c r="AO436" s="1214"/>
      <c r="AP436" s="974"/>
      <c r="AQ436" s="958"/>
      <c r="AR436" s="629" t="s">
        <v>9</v>
      </c>
      <c r="AS436" s="6">
        <f>ROUND(IF(AS412="",0,AS434*職員設定!$R$53+AS434*AS421/AS412*1.35),0)</f>
        <v>0</v>
      </c>
      <c r="AT436" s="1214"/>
      <c r="AU436" s="974"/>
      <c r="AV436" s="1210"/>
      <c r="AW436" s="51" t="s">
        <v>9</v>
      </c>
      <c r="AX436" s="6">
        <f>ROUND(IF(AX412="",0,AX434*職員設定!$R$53+AX434*AX421/AX412*1.35),0)</f>
        <v>0</v>
      </c>
      <c r="AY436" s="1214"/>
      <c r="AZ436" s="974"/>
      <c r="BA436" s="958"/>
      <c r="BB436" s="629" t="s">
        <v>9</v>
      </c>
      <c r="BC436" s="6">
        <f>ROUND(IF(BC412="",0,BC434*職員設定!$R$53+BC434*BC421/BC412*1.35),0)</f>
        <v>0</v>
      </c>
      <c r="BD436" s="1214"/>
      <c r="BE436" s="974"/>
      <c r="BF436" s="1210"/>
      <c r="BG436" s="51" t="s">
        <v>9</v>
      </c>
      <c r="BH436" s="6">
        <f>ROUND(IF(BH412="",0,BH434*職員設定!$R$53+BH434*BH421/BH412*1.35),0)</f>
        <v>0</v>
      </c>
      <c r="BI436" s="1214"/>
      <c r="BJ436" s="974"/>
      <c r="BK436" s="958"/>
      <c r="BL436" s="624"/>
      <c r="BM436" s="28"/>
      <c r="BN436" s="1214"/>
      <c r="BO436" s="967"/>
      <c r="BP436" s="954"/>
      <c r="BQ436" s="72"/>
      <c r="BR436" s="28"/>
      <c r="BS436" s="1214"/>
      <c r="BT436" s="967"/>
      <c r="BU436" s="954"/>
      <c r="BV436" s="72"/>
      <c r="BW436" s="28"/>
      <c r="BX436" s="1214"/>
      <c r="BY436" s="967"/>
      <c r="BZ436" s="954"/>
      <c r="CA436" s="1080"/>
      <c r="CB436" s="1022"/>
      <c r="CC436" s="1238"/>
    </row>
    <row r="437" spans="1:81" ht="18.600000000000001" customHeight="1" thickBot="1">
      <c r="A437" s="1180"/>
      <c r="B437" s="1285"/>
      <c r="C437" s="1179"/>
      <c r="D437" s="53" t="s">
        <v>10</v>
      </c>
      <c r="E437" s="19">
        <f>E435-E436</f>
        <v>0</v>
      </c>
      <c r="F437" s="1214"/>
      <c r="G437" s="975"/>
      <c r="H437" s="1273"/>
      <c r="I437" s="53" t="s">
        <v>10</v>
      </c>
      <c r="J437" s="19">
        <f>J435-J436</f>
        <v>0</v>
      </c>
      <c r="K437" s="1214"/>
      <c r="L437" s="975"/>
      <c r="M437" s="1104"/>
      <c r="N437" s="337" t="s">
        <v>10</v>
      </c>
      <c r="O437" s="19">
        <f>O435-O436</f>
        <v>0</v>
      </c>
      <c r="P437" s="1214"/>
      <c r="Q437" s="975"/>
      <c r="R437" s="1211"/>
      <c r="S437" s="53" t="s">
        <v>10</v>
      </c>
      <c r="T437" s="19">
        <f>T435-T436</f>
        <v>0</v>
      </c>
      <c r="U437" s="1214"/>
      <c r="V437" s="975"/>
      <c r="W437" s="959"/>
      <c r="X437" s="337" t="s">
        <v>10</v>
      </c>
      <c r="Y437" s="19">
        <f>Y435-Y436</f>
        <v>0</v>
      </c>
      <c r="Z437" s="1214"/>
      <c r="AA437" s="975"/>
      <c r="AB437" s="1211"/>
      <c r="AC437" s="53" t="s">
        <v>10</v>
      </c>
      <c r="AD437" s="19">
        <f>AD435-AD436</f>
        <v>0</v>
      </c>
      <c r="AE437" s="1214"/>
      <c r="AF437" s="975"/>
      <c r="AG437" s="959"/>
      <c r="AH437" s="337" t="s">
        <v>10</v>
      </c>
      <c r="AI437" s="19">
        <f>AI435-AI436</f>
        <v>0</v>
      </c>
      <c r="AJ437" s="1214"/>
      <c r="AK437" s="975"/>
      <c r="AL437" s="1211"/>
      <c r="AM437" s="53" t="s">
        <v>10</v>
      </c>
      <c r="AN437" s="19">
        <f>AN435-AN436</f>
        <v>0</v>
      </c>
      <c r="AO437" s="1214"/>
      <c r="AP437" s="975"/>
      <c r="AQ437" s="959"/>
      <c r="AR437" s="337" t="s">
        <v>10</v>
      </c>
      <c r="AS437" s="19">
        <f>AS435-AS436</f>
        <v>0</v>
      </c>
      <c r="AT437" s="1214"/>
      <c r="AU437" s="975"/>
      <c r="AV437" s="1211"/>
      <c r="AW437" s="53" t="s">
        <v>10</v>
      </c>
      <c r="AX437" s="19">
        <f>AX435-AX436</f>
        <v>0</v>
      </c>
      <c r="AY437" s="1214"/>
      <c r="AZ437" s="975"/>
      <c r="BA437" s="959"/>
      <c r="BB437" s="337" t="s">
        <v>10</v>
      </c>
      <c r="BC437" s="19">
        <f>BC435-BC436</f>
        <v>0</v>
      </c>
      <c r="BD437" s="1214"/>
      <c r="BE437" s="975"/>
      <c r="BF437" s="1211"/>
      <c r="BG437" s="53" t="s">
        <v>10</v>
      </c>
      <c r="BH437" s="19">
        <f>BH435-BH436</f>
        <v>0</v>
      </c>
      <c r="BI437" s="1214"/>
      <c r="BJ437" s="975"/>
      <c r="BK437" s="959"/>
      <c r="BL437" s="340"/>
      <c r="BM437" s="84"/>
      <c r="BN437" s="1214"/>
      <c r="BO437" s="968"/>
      <c r="BP437" s="955"/>
      <c r="BQ437" s="85"/>
      <c r="BR437" s="84"/>
      <c r="BS437" s="1214"/>
      <c r="BT437" s="968"/>
      <c r="BU437" s="955"/>
      <c r="BV437" s="85"/>
      <c r="BW437" s="84"/>
      <c r="BX437" s="1214"/>
      <c r="BY437" s="968"/>
      <c r="BZ437" s="955"/>
      <c r="CA437" s="1081"/>
      <c r="CB437" s="1023"/>
      <c r="CC437" s="1239"/>
    </row>
    <row r="438" spans="1:81" ht="18" customHeight="1">
      <c r="A438" s="1180"/>
      <c r="B438" s="1285"/>
      <c r="C438" s="1178" t="s">
        <v>43</v>
      </c>
      <c r="D438" s="48" t="s">
        <v>11</v>
      </c>
      <c r="E438" s="36"/>
      <c r="F438" s="1214"/>
      <c r="G438" s="974">
        <f>E441*F412-H438</f>
        <v>0</v>
      </c>
      <c r="H438" s="1275"/>
      <c r="I438" s="48" t="s">
        <v>11</v>
      </c>
      <c r="J438" s="36"/>
      <c r="K438" s="1214"/>
      <c r="L438" s="974">
        <f>J441*K412-M438</f>
        <v>0</v>
      </c>
      <c r="M438" s="1095"/>
      <c r="N438" s="336" t="s">
        <v>11</v>
      </c>
      <c r="O438" s="36"/>
      <c r="P438" s="1214"/>
      <c r="Q438" s="974">
        <f>O441*P412-R438</f>
        <v>0</v>
      </c>
      <c r="R438" s="1212">
        <f>ROUND(IF(O412="",0,O438*P412*(職員設定!$AC$53+R420/O412)*0.25),0)</f>
        <v>0</v>
      </c>
      <c r="S438" s="48" t="s">
        <v>11</v>
      </c>
      <c r="T438" s="36"/>
      <c r="U438" s="1214"/>
      <c r="V438" s="974">
        <f>T441*U412-W438</f>
        <v>0</v>
      </c>
      <c r="W438" s="961">
        <f>ROUND(IF(T412="",0,T438*U412*(職員設定!$AC$53+W420/T412)*0.25),0)</f>
        <v>0</v>
      </c>
      <c r="X438" s="336" t="s">
        <v>11</v>
      </c>
      <c r="Y438" s="36"/>
      <c r="Z438" s="1214"/>
      <c r="AA438" s="974">
        <f>Y441*Z412-AB438</f>
        <v>0</v>
      </c>
      <c r="AB438" s="1212">
        <f>ROUND(IF(Y412="",0,Y438*Z412*(職員設定!$AC$53+AB420/Y412)*0.25),0)</f>
        <v>0</v>
      </c>
      <c r="AC438" s="48" t="s">
        <v>11</v>
      </c>
      <c r="AD438" s="36"/>
      <c r="AE438" s="1214"/>
      <c r="AF438" s="974">
        <f>AD441*AE412-AG438</f>
        <v>0</v>
      </c>
      <c r="AG438" s="961">
        <f>ROUND(IF(AD412="",0,AD438*AE412*(職員設定!$AC$53+AG420/AD412)*0.25),0)</f>
        <v>0</v>
      </c>
      <c r="AH438" s="336" t="s">
        <v>11</v>
      </c>
      <c r="AI438" s="36"/>
      <c r="AJ438" s="1214"/>
      <c r="AK438" s="974">
        <f>AI441*AJ412-AL438</f>
        <v>0</v>
      </c>
      <c r="AL438" s="1212">
        <f>ROUND(IF(AI412="",0,AI438*AJ412*(職員設定!$AC$53+AL420/AI412)*0.25),0)</f>
        <v>0</v>
      </c>
      <c r="AM438" s="48" t="s">
        <v>11</v>
      </c>
      <c r="AN438" s="36"/>
      <c r="AO438" s="1214"/>
      <c r="AP438" s="974">
        <f>AN441*AO412-AQ438</f>
        <v>0</v>
      </c>
      <c r="AQ438" s="961">
        <f>ROUND(IF(AN412="",0,AN438*AO412*(職員設定!$AC$53+AQ420/AN412)*0.25),0)</f>
        <v>0</v>
      </c>
      <c r="AR438" s="336" t="s">
        <v>11</v>
      </c>
      <c r="AS438" s="36"/>
      <c r="AT438" s="1214"/>
      <c r="AU438" s="974">
        <f>AS441*AT412-AV438</f>
        <v>0</v>
      </c>
      <c r="AV438" s="1212">
        <f>ROUND(IF(AS412="",0,AS438*AT412*(職員設定!$AC$53+AV420/AS412)*0.25),0)</f>
        <v>0</v>
      </c>
      <c r="AW438" s="48" t="s">
        <v>11</v>
      </c>
      <c r="AX438" s="36"/>
      <c r="AY438" s="1214"/>
      <c r="AZ438" s="974">
        <f>AX441*AY412-BA438</f>
        <v>0</v>
      </c>
      <c r="BA438" s="961">
        <f>ROUND(IF(AX412="",0,AX438*AY412*(職員設定!$AC$53+BA420/AX412)*0.25),0)</f>
        <v>0</v>
      </c>
      <c r="BB438" s="336" t="s">
        <v>11</v>
      </c>
      <c r="BC438" s="36"/>
      <c r="BD438" s="1214"/>
      <c r="BE438" s="974">
        <f>BC441*BD412-BF438</f>
        <v>0</v>
      </c>
      <c r="BF438" s="1212">
        <f>ROUND(IF(BC412="",0,BC438*BD412*(職員設定!$AC$53+BF420/BC412)*0.25),0)</f>
        <v>0</v>
      </c>
      <c r="BG438" s="48" t="s">
        <v>11</v>
      </c>
      <c r="BH438" s="36"/>
      <c r="BI438" s="1214"/>
      <c r="BJ438" s="974">
        <f>BH441*BI412-BK438</f>
        <v>0</v>
      </c>
      <c r="BK438" s="961">
        <f>ROUND(IF(BH412="",0,BH438*BI412*(職員設定!$AC$53+BK420/BH412)*0.25),0)</f>
        <v>0</v>
      </c>
      <c r="BL438" s="339"/>
      <c r="BM438" s="86"/>
      <c r="BN438" s="1214"/>
      <c r="BO438" s="969"/>
      <c r="BP438" s="953"/>
      <c r="BQ438" s="79"/>
      <c r="BR438" s="86"/>
      <c r="BS438" s="1214"/>
      <c r="BT438" s="969"/>
      <c r="BU438" s="953"/>
      <c r="BV438" s="79"/>
      <c r="BW438" s="86"/>
      <c r="BX438" s="1214"/>
      <c r="BY438" s="969"/>
      <c r="BZ438" s="953"/>
      <c r="CA438" s="1003">
        <f t="shared" ref="CA438" si="72">BJ438+BK438+BE438+BF438+AZ438+BA438+AU438+AV438+AP438+AQ438+AL438+AK438+AG438+AF438+AB438+AA438+W438+V438+R438+Q438+L438+G438</f>
        <v>0</v>
      </c>
      <c r="CB438" s="1019">
        <f t="shared" ref="CB438" si="73">M438+H438</f>
        <v>0</v>
      </c>
      <c r="CC438" s="1238">
        <f>BK438+BF438+BA438+AV438+AQ438+AL438+AG438+AB438+W438+R438</f>
        <v>0</v>
      </c>
    </row>
    <row r="439" spans="1:81" ht="18" customHeight="1">
      <c r="A439" s="1180"/>
      <c r="B439" s="1285"/>
      <c r="C439" s="1178"/>
      <c r="D439" s="48" t="s">
        <v>38</v>
      </c>
      <c r="E439" s="33"/>
      <c r="F439" s="1214"/>
      <c r="G439" s="974"/>
      <c r="H439" s="1272"/>
      <c r="I439" s="48" t="s">
        <v>38</v>
      </c>
      <c r="J439" s="33"/>
      <c r="K439" s="1214"/>
      <c r="L439" s="974"/>
      <c r="M439" s="1103"/>
      <c r="N439" s="336" t="s">
        <v>38</v>
      </c>
      <c r="O439" s="33"/>
      <c r="P439" s="1214"/>
      <c r="Q439" s="974"/>
      <c r="R439" s="1210"/>
      <c r="S439" s="48" t="s">
        <v>38</v>
      </c>
      <c r="T439" s="33"/>
      <c r="U439" s="1214"/>
      <c r="V439" s="974"/>
      <c r="W439" s="958"/>
      <c r="X439" s="336" t="s">
        <v>38</v>
      </c>
      <c r="Y439" s="33"/>
      <c r="Z439" s="1214"/>
      <c r="AA439" s="974"/>
      <c r="AB439" s="1210"/>
      <c r="AC439" s="48" t="s">
        <v>38</v>
      </c>
      <c r="AD439" s="33"/>
      <c r="AE439" s="1214"/>
      <c r="AF439" s="974"/>
      <c r="AG439" s="958"/>
      <c r="AH439" s="336" t="s">
        <v>38</v>
      </c>
      <c r="AI439" s="33"/>
      <c r="AJ439" s="1214"/>
      <c r="AK439" s="974"/>
      <c r="AL439" s="1210"/>
      <c r="AM439" s="48" t="s">
        <v>38</v>
      </c>
      <c r="AN439" s="33"/>
      <c r="AO439" s="1214"/>
      <c r="AP439" s="974"/>
      <c r="AQ439" s="958"/>
      <c r="AR439" s="336" t="s">
        <v>38</v>
      </c>
      <c r="AS439" s="33"/>
      <c r="AT439" s="1214"/>
      <c r="AU439" s="974"/>
      <c r="AV439" s="1210"/>
      <c r="AW439" s="48" t="s">
        <v>38</v>
      </c>
      <c r="AX439" s="33"/>
      <c r="AY439" s="1214"/>
      <c r="AZ439" s="974"/>
      <c r="BA439" s="958"/>
      <c r="BB439" s="336" t="s">
        <v>38</v>
      </c>
      <c r="BC439" s="33"/>
      <c r="BD439" s="1214"/>
      <c r="BE439" s="974"/>
      <c r="BF439" s="1210"/>
      <c r="BG439" s="48" t="s">
        <v>38</v>
      </c>
      <c r="BH439" s="33"/>
      <c r="BI439" s="1214"/>
      <c r="BJ439" s="974"/>
      <c r="BK439" s="958"/>
      <c r="BL439" s="339"/>
      <c r="BM439" s="80"/>
      <c r="BN439" s="1214"/>
      <c r="BO439" s="967"/>
      <c r="BP439" s="954"/>
      <c r="BQ439" s="79"/>
      <c r="BR439" s="80"/>
      <c r="BS439" s="1214"/>
      <c r="BT439" s="967"/>
      <c r="BU439" s="954"/>
      <c r="BV439" s="79"/>
      <c r="BW439" s="80"/>
      <c r="BX439" s="1214"/>
      <c r="BY439" s="967"/>
      <c r="BZ439" s="954"/>
      <c r="CA439" s="1080"/>
      <c r="CB439" s="1022"/>
      <c r="CC439" s="1238"/>
    </row>
    <row r="440" spans="1:81" ht="18" customHeight="1">
      <c r="A440" s="1180"/>
      <c r="B440" s="1285"/>
      <c r="C440" s="1178"/>
      <c r="D440" s="51" t="s">
        <v>12</v>
      </c>
      <c r="E440" s="6">
        <f>ROUND(IF(E412="",0,E438*職員設定!$S$53+E438*E421/E412*0.25),0)</f>
        <v>0</v>
      </c>
      <c r="F440" s="1214"/>
      <c r="G440" s="974"/>
      <c r="H440" s="1272"/>
      <c r="I440" s="51" t="s">
        <v>12</v>
      </c>
      <c r="J440" s="6">
        <f>ROUND(IF(J412="",0,J438*職員設定!$S$53+J438*J421/J412*0.25),0)</f>
        <v>0</v>
      </c>
      <c r="K440" s="1214"/>
      <c r="L440" s="974"/>
      <c r="M440" s="1103"/>
      <c r="N440" s="629" t="s">
        <v>12</v>
      </c>
      <c r="O440" s="6">
        <f>ROUND(IF(O412="",0,O438*職員設定!$S$53+O438*O421/O412*0.25),0)</f>
        <v>0</v>
      </c>
      <c r="P440" s="1214"/>
      <c r="Q440" s="974"/>
      <c r="R440" s="1210"/>
      <c r="S440" s="51" t="s">
        <v>12</v>
      </c>
      <c r="T440" s="6">
        <f>ROUND(IF(T412="",0,T438*職員設定!$S$53+T438*T421/T412*0.25),0)</f>
        <v>0</v>
      </c>
      <c r="U440" s="1214"/>
      <c r="V440" s="974"/>
      <c r="W440" s="958"/>
      <c r="X440" s="629" t="s">
        <v>12</v>
      </c>
      <c r="Y440" s="6">
        <f>ROUND(IF(Y412="",0,Y438*職員設定!$S$53+Y438*Y421/Y412*0.25),0)</f>
        <v>0</v>
      </c>
      <c r="Z440" s="1214"/>
      <c r="AA440" s="974"/>
      <c r="AB440" s="1210"/>
      <c r="AC440" s="51" t="s">
        <v>12</v>
      </c>
      <c r="AD440" s="6">
        <f>ROUND(IF(AD412="",0,AD438*職員設定!$S$53+AD438*AD421/AD412*0.25),0)</f>
        <v>0</v>
      </c>
      <c r="AE440" s="1214"/>
      <c r="AF440" s="974"/>
      <c r="AG440" s="958"/>
      <c r="AH440" s="629" t="s">
        <v>12</v>
      </c>
      <c r="AI440" s="6">
        <f>ROUND(IF(AI412="",0,AI438*職員設定!$S$53+AI438*AI421/AI412*0.25),0)</f>
        <v>0</v>
      </c>
      <c r="AJ440" s="1214"/>
      <c r="AK440" s="974"/>
      <c r="AL440" s="1210"/>
      <c r="AM440" s="51" t="s">
        <v>12</v>
      </c>
      <c r="AN440" s="6">
        <f>ROUND(IF(AN412="",0,AN438*職員設定!$S$53+AN438*AN421/AN412*0.25),0)</f>
        <v>0</v>
      </c>
      <c r="AO440" s="1214"/>
      <c r="AP440" s="974"/>
      <c r="AQ440" s="958"/>
      <c r="AR440" s="629" t="s">
        <v>12</v>
      </c>
      <c r="AS440" s="6">
        <f>ROUND(IF(AS412="",0,AS438*職員設定!$S$53+AS438*AS421/AS412*0.25),0)</f>
        <v>0</v>
      </c>
      <c r="AT440" s="1214"/>
      <c r="AU440" s="974"/>
      <c r="AV440" s="1210"/>
      <c r="AW440" s="51" t="s">
        <v>12</v>
      </c>
      <c r="AX440" s="6">
        <f>ROUND(IF(AX412="",0,AX438*職員設定!$S$53+AX438*AX421/AX412*0.25),0)</f>
        <v>0</v>
      </c>
      <c r="AY440" s="1214"/>
      <c r="AZ440" s="974"/>
      <c r="BA440" s="958"/>
      <c r="BB440" s="629" t="s">
        <v>12</v>
      </c>
      <c r="BC440" s="6">
        <f>ROUND(IF(BC412="",0,BC438*職員設定!$S$53+BC438*BC421/BC412*0.25),0)</f>
        <v>0</v>
      </c>
      <c r="BD440" s="1214"/>
      <c r="BE440" s="974"/>
      <c r="BF440" s="1210"/>
      <c r="BG440" s="51" t="s">
        <v>12</v>
      </c>
      <c r="BH440" s="6">
        <f>ROUND(IF(BH412="",0,BH438*職員設定!$S$53+BH438*BH421/BH412*0.25),0)</f>
        <v>0</v>
      </c>
      <c r="BI440" s="1214"/>
      <c r="BJ440" s="974"/>
      <c r="BK440" s="958"/>
      <c r="BL440" s="624"/>
      <c r="BM440" s="28"/>
      <c r="BN440" s="1214"/>
      <c r="BO440" s="967"/>
      <c r="BP440" s="954"/>
      <c r="BQ440" s="72"/>
      <c r="BR440" s="28"/>
      <c r="BS440" s="1214"/>
      <c r="BT440" s="967"/>
      <c r="BU440" s="954"/>
      <c r="BV440" s="72"/>
      <c r="BW440" s="28"/>
      <c r="BX440" s="1214"/>
      <c r="BY440" s="967"/>
      <c r="BZ440" s="954"/>
      <c r="CA440" s="1080"/>
      <c r="CB440" s="1022"/>
      <c r="CC440" s="1238"/>
    </row>
    <row r="441" spans="1:81" ht="18.600000000000001" customHeight="1" thickBot="1">
      <c r="A441" s="1180"/>
      <c r="B441" s="1286"/>
      <c r="C441" s="1179"/>
      <c r="D441" s="53" t="s">
        <v>13</v>
      </c>
      <c r="E441" s="19">
        <f>E439-E440</f>
        <v>0</v>
      </c>
      <c r="F441" s="1218"/>
      <c r="G441" s="975"/>
      <c r="H441" s="1273"/>
      <c r="I441" s="53" t="s">
        <v>13</v>
      </c>
      <c r="J441" s="19">
        <f>J439-J440</f>
        <v>0</v>
      </c>
      <c r="K441" s="1218"/>
      <c r="L441" s="975"/>
      <c r="M441" s="1104"/>
      <c r="N441" s="337" t="s">
        <v>13</v>
      </c>
      <c r="O441" s="19">
        <f>O439-O440</f>
        <v>0</v>
      </c>
      <c r="P441" s="1218"/>
      <c r="Q441" s="975"/>
      <c r="R441" s="1211"/>
      <c r="S441" s="53" t="s">
        <v>13</v>
      </c>
      <c r="T441" s="19">
        <f>T439-T440</f>
        <v>0</v>
      </c>
      <c r="U441" s="1218"/>
      <c r="V441" s="975"/>
      <c r="W441" s="959"/>
      <c r="X441" s="337" t="s">
        <v>13</v>
      </c>
      <c r="Y441" s="19">
        <f>Y439-Y440</f>
        <v>0</v>
      </c>
      <c r="Z441" s="1218"/>
      <c r="AA441" s="975"/>
      <c r="AB441" s="1211"/>
      <c r="AC441" s="53" t="s">
        <v>13</v>
      </c>
      <c r="AD441" s="19">
        <f>AD439-AD440</f>
        <v>0</v>
      </c>
      <c r="AE441" s="1218"/>
      <c r="AF441" s="975"/>
      <c r="AG441" s="959"/>
      <c r="AH441" s="337" t="s">
        <v>13</v>
      </c>
      <c r="AI441" s="19">
        <f>AI439-AI440</f>
        <v>0</v>
      </c>
      <c r="AJ441" s="1218"/>
      <c r="AK441" s="975"/>
      <c r="AL441" s="1211"/>
      <c r="AM441" s="53" t="s">
        <v>13</v>
      </c>
      <c r="AN441" s="19">
        <f>AN439-AN440</f>
        <v>0</v>
      </c>
      <c r="AO441" s="1218"/>
      <c r="AP441" s="975"/>
      <c r="AQ441" s="959"/>
      <c r="AR441" s="337" t="s">
        <v>13</v>
      </c>
      <c r="AS441" s="19">
        <f>AS439-AS440</f>
        <v>0</v>
      </c>
      <c r="AT441" s="1218"/>
      <c r="AU441" s="975"/>
      <c r="AV441" s="1211"/>
      <c r="AW441" s="53" t="s">
        <v>13</v>
      </c>
      <c r="AX441" s="19">
        <f>AX439-AX440</f>
        <v>0</v>
      </c>
      <c r="AY441" s="1218"/>
      <c r="AZ441" s="975"/>
      <c r="BA441" s="959"/>
      <c r="BB441" s="337" t="s">
        <v>13</v>
      </c>
      <c r="BC441" s="19">
        <f>BC439-BC440</f>
        <v>0</v>
      </c>
      <c r="BD441" s="1218"/>
      <c r="BE441" s="975"/>
      <c r="BF441" s="1211"/>
      <c r="BG441" s="53" t="s">
        <v>13</v>
      </c>
      <c r="BH441" s="19">
        <f>BH439-BH440</f>
        <v>0</v>
      </c>
      <c r="BI441" s="1218"/>
      <c r="BJ441" s="975"/>
      <c r="BK441" s="959"/>
      <c r="BL441" s="667"/>
      <c r="BM441" s="88"/>
      <c r="BN441" s="1218"/>
      <c r="BO441" s="968"/>
      <c r="BP441" s="955"/>
      <c r="BQ441" s="87"/>
      <c r="BR441" s="88"/>
      <c r="BS441" s="1218"/>
      <c r="BT441" s="968"/>
      <c r="BU441" s="955"/>
      <c r="BV441" s="87"/>
      <c r="BW441" s="88"/>
      <c r="BX441" s="1218"/>
      <c r="BY441" s="968"/>
      <c r="BZ441" s="955"/>
      <c r="CA441" s="1081"/>
      <c r="CB441" s="1023"/>
      <c r="CC441" s="1239"/>
    </row>
    <row r="442" spans="1:81" ht="18" customHeight="1">
      <c r="A442" s="1180"/>
      <c r="B442" s="1278" t="s">
        <v>228</v>
      </c>
      <c r="C442" s="1135"/>
      <c r="D442" s="175" t="str">
        <f>IF(職員設定!$V$43="","",職員設定!$V$43)</f>
        <v>通勤手当</v>
      </c>
      <c r="E442" s="151" t="str">
        <f>IF(E412&lt;&gt;"",職員設定!$V$53,"0")</f>
        <v>0</v>
      </c>
      <c r="F442" s="2"/>
      <c r="G442" s="299" t="s">
        <v>79</v>
      </c>
      <c r="H442" s="29" t="s">
        <v>79</v>
      </c>
      <c r="I442" s="175" t="str">
        <f>IF(職員設定!$V$43="","",職員設定!$V$43)</f>
        <v>通勤手当</v>
      </c>
      <c r="J442" s="151" t="str">
        <f>IF(J412&lt;&gt;"",職員設定!$V$53,"0")</f>
        <v>0</v>
      </c>
      <c r="K442" s="2"/>
      <c r="L442" s="299" t="s">
        <v>79</v>
      </c>
      <c r="M442" s="60" t="s">
        <v>79</v>
      </c>
      <c r="N442" s="644" t="str">
        <f>IF(職員設定!$V$43="","",職員設定!$V$43)</f>
        <v>通勤手当</v>
      </c>
      <c r="O442" s="151" t="str">
        <f>IF(O412&lt;&gt;"",職員設定!$V$53,"0")</f>
        <v>0</v>
      </c>
      <c r="P442" s="2"/>
      <c r="Q442" s="299" t="s">
        <v>79</v>
      </c>
      <c r="R442" s="29" t="s">
        <v>79</v>
      </c>
      <c r="S442" s="175" t="str">
        <f>IF(職員設定!$V$43="","",職員設定!$V$43)</f>
        <v>通勤手当</v>
      </c>
      <c r="T442" s="151" t="str">
        <f>IF(T412&lt;&gt;"",職員設定!$V$53,"0")</f>
        <v>0</v>
      </c>
      <c r="U442" s="2"/>
      <c r="V442" s="299" t="s">
        <v>79</v>
      </c>
      <c r="W442" s="60" t="s">
        <v>79</v>
      </c>
      <c r="X442" s="644" t="str">
        <f>IF(職員設定!$V$43="","",職員設定!$V$43)</f>
        <v>通勤手当</v>
      </c>
      <c r="Y442" s="151" t="str">
        <f>IF(Y412&lt;&gt;"",職員設定!$V$53,"0")</f>
        <v>0</v>
      </c>
      <c r="Z442" s="2"/>
      <c r="AA442" s="299" t="s">
        <v>79</v>
      </c>
      <c r="AB442" s="29" t="s">
        <v>79</v>
      </c>
      <c r="AC442" s="175" t="str">
        <f>IF(職員設定!$V$43="","",職員設定!$V$43)</f>
        <v>通勤手当</v>
      </c>
      <c r="AD442" s="151" t="str">
        <f>IF(AD412&lt;&gt;"",職員設定!$V$53,"0")</f>
        <v>0</v>
      </c>
      <c r="AE442" s="2"/>
      <c r="AF442" s="299" t="s">
        <v>79</v>
      </c>
      <c r="AG442" s="60" t="s">
        <v>79</v>
      </c>
      <c r="AH442" s="644" t="str">
        <f>IF(職員設定!$V$43="","",職員設定!$V$43)</f>
        <v>通勤手当</v>
      </c>
      <c r="AI442" s="151" t="str">
        <f>IF(AI412&lt;&gt;"",職員設定!$V$53,"0")</f>
        <v>0</v>
      </c>
      <c r="AJ442" s="2"/>
      <c r="AK442" s="299" t="s">
        <v>79</v>
      </c>
      <c r="AL442" s="29" t="s">
        <v>79</v>
      </c>
      <c r="AM442" s="175" t="str">
        <f>IF(職員設定!$V$43="","",職員設定!$V$43)</f>
        <v>通勤手当</v>
      </c>
      <c r="AN442" s="151" t="str">
        <f>IF(AN412&lt;&gt;"",職員設定!$V$53,"0")</f>
        <v>0</v>
      </c>
      <c r="AO442" s="2"/>
      <c r="AP442" s="299" t="s">
        <v>79</v>
      </c>
      <c r="AQ442" s="60" t="s">
        <v>79</v>
      </c>
      <c r="AR442" s="644" t="str">
        <f>IF(職員設定!$V$43="","",職員設定!$V$43)</f>
        <v>通勤手当</v>
      </c>
      <c r="AS442" s="151" t="str">
        <f>IF(AS412&lt;&gt;"",職員設定!$V$53,"0")</f>
        <v>0</v>
      </c>
      <c r="AT442" s="2"/>
      <c r="AU442" s="299" t="s">
        <v>79</v>
      </c>
      <c r="AV442" s="29" t="s">
        <v>79</v>
      </c>
      <c r="AW442" s="175" t="str">
        <f>IF(職員設定!$V$43="","",職員設定!$V$43)</f>
        <v>通勤手当</v>
      </c>
      <c r="AX442" s="151" t="str">
        <f>IF(AX412&lt;&gt;"",職員設定!$V$53,"0")</f>
        <v>0</v>
      </c>
      <c r="AY442" s="2"/>
      <c r="AZ442" s="299" t="s">
        <v>79</v>
      </c>
      <c r="BA442" s="60" t="s">
        <v>79</v>
      </c>
      <c r="BB442" s="644" t="str">
        <f>IF(職員設定!$V$43="","",職員設定!$V$43)</f>
        <v>通勤手当</v>
      </c>
      <c r="BC442" s="151" t="str">
        <f>IF(BC412&lt;&gt;"",職員設定!$V$53,"0")</f>
        <v>0</v>
      </c>
      <c r="BD442" s="2"/>
      <c r="BE442" s="299" t="s">
        <v>79</v>
      </c>
      <c r="BF442" s="29" t="s">
        <v>79</v>
      </c>
      <c r="BG442" s="175" t="str">
        <f>IF(職員設定!$V$43="","",職員設定!$V$43)</f>
        <v>通勤手当</v>
      </c>
      <c r="BH442" s="151" t="str">
        <f>IF(BH412&lt;&gt;"",職員設定!$V$53,"0")</f>
        <v>0</v>
      </c>
      <c r="BI442" s="2"/>
      <c r="BJ442" s="299" t="s">
        <v>79</v>
      </c>
      <c r="BK442" s="60" t="s">
        <v>79</v>
      </c>
      <c r="BL442" s="668"/>
      <c r="BM442" s="90"/>
      <c r="BN442" s="2"/>
      <c r="BO442" s="299" t="s">
        <v>79</v>
      </c>
      <c r="BP442" s="299" t="s">
        <v>79</v>
      </c>
      <c r="BQ442" s="89"/>
      <c r="BR442" s="90"/>
      <c r="BS442" s="2"/>
      <c r="BT442" s="299" t="s">
        <v>79</v>
      </c>
      <c r="BU442" s="299" t="s">
        <v>79</v>
      </c>
      <c r="BV442" s="89"/>
      <c r="BW442" s="90"/>
      <c r="BX442" s="2"/>
      <c r="BY442" s="299" t="s">
        <v>79</v>
      </c>
      <c r="BZ442" s="299" t="s">
        <v>79</v>
      </c>
      <c r="CA442" s="482" t="s">
        <v>116</v>
      </c>
      <c r="CB442" s="300" t="s">
        <v>116</v>
      </c>
      <c r="CC442" s="371" t="s">
        <v>121</v>
      </c>
    </row>
    <row r="443" spans="1:81" ht="18" customHeight="1">
      <c r="A443" s="1180"/>
      <c r="B443" s="1134"/>
      <c r="C443" s="1135"/>
      <c r="D443" s="174" t="str">
        <f>IF(職員設定!$W$43="","",職員設定!$W$43)</f>
        <v>課税通勤手当</v>
      </c>
      <c r="E443" s="151" t="str">
        <f>IF(E412&lt;&gt;"",職員設定!$W$53,"0")</f>
        <v>0</v>
      </c>
      <c r="F443" s="2"/>
      <c r="G443" s="999">
        <f>SUM(G412:G441)</f>
        <v>0</v>
      </c>
      <c r="H443" s="1305">
        <f>SUM(H412:H441)</f>
        <v>0</v>
      </c>
      <c r="I443" s="174" t="str">
        <f>IF(職員設定!$W$43="","",職員設定!$W$43)</f>
        <v>課税通勤手当</v>
      </c>
      <c r="J443" s="151" t="str">
        <f>IF(J412&lt;&gt;"",職員設定!$W$53,"0")</f>
        <v>0</v>
      </c>
      <c r="K443" s="2"/>
      <c r="L443" s="999">
        <f>SUM(L412:L441)</f>
        <v>0</v>
      </c>
      <c r="M443" s="1102">
        <f>SUM(M412:M441)</f>
        <v>0</v>
      </c>
      <c r="N443" s="645" t="str">
        <f>IF(職員設定!$W$43="","",職員設定!$W$43)</f>
        <v>課税通勤手当</v>
      </c>
      <c r="O443" s="151" t="str">
        <f>IF(O412&lt;&gt;"",職員設定!$W$53,"0")</f>
        <v>0</v>
      </c>
      <c r="P443" s="2"/>
      <c r="Q443" s="999">
        <f>SUM(Q412:Q441)</f>
        <v>0</v>
      </c>
      <c r="R443" s="1213">
        <f>SUM(R412:R441)</f>
        <v>0</v>
      </c>
      <c r="S443" s="174" t="str">
        <f>IF(職員設定!$W$43="","",職員設定!$W$43)</f>
        <v>課税通勤手当</v>
      </c>
      <c r="T443" s="151" t="str">
        <f>IF(T412&lt;&gt;"",職員設定!$W$53,"0")</f>
        <v>0</v>
      </c>
      <c r="U443" s="2"/>
      <c r="V443" s="999">
        <f>SUM(V412:V441)</f>
        <v>0</v>
      </c>
      <c r="W443" s="992">
        <f>SUM(W412:W441)</f>
        <v>0</v>
      </c>
      <c r="X443" s="645" t="str">
        <f>IF(職員設定!$W$43="","",職員設定!$W$43)</f>
        <v>課税通勤手当</v>
      </c>
      <c r="Y443" s="151" t="str">
        <f>IF(Y412&lt;&gt;"",職員設定!$W$53,"0")</f>
        <v>0</v>
      </c>
      <c r="Z443" s="2"/>
      <c r="AA443" s="999">
        <f>SUM(AA412:AA441)</f>
        <v>0</v>
      </c>
      <c r="AB443" s="1213">
        <f>SUM(AB412:AB441)</f>
        <v>0</v>
      </c>
      <c r="AC443" s="174" t="str">
        <f>IF(職員設定!$W$43="","",職員設定!$W$43)</f>
        <v>課税通勤手当</v>
      </c>
      <c r="AD443" s="151" t="str">
        <f>IF(AD412&lt;&gt;"",職員設定!$W$53,"0")</f>
        <v>0</v>
      </c>
      <c r="AE443" s="2"/>
      <c r="AF443" s="999">
        <f>SUM(AF412:AF441)</f>
        <v>0</v>
      </c>
      <c r="AG443" s="992">
        <f>SUM(AG412:AG441)</f>
        <v>0</v>
      </c>
      <c r="AH443" s="645" t="str">
        <f>IF(職員設定!$W$43="","",職員設定!$W$43)</f>
        <v>課税通勤手当</v>
      </c>
      <c r="AI443" s="151" t="str">
        <f>IF(AI412&lt;&gt;"",職員設定!$W$53,"0")</f>
        <v>0</v>
      </c>
      <c r="AJ443" s="2"/>
      <c r="AK443" s="999">
        <f>SUM(AK412:AK441)</f>
        <v>0</v>
      </c>
      <c r="AL443" s="1213">
        <f>SUM(AL412:AL441)</f>
        <v>0</v>
      </c>
      <c r="AM443" s="174" t="str">
        <f>IF(職員設定!$W$43="","",職員設定!$W$43)</f>
        <v>課税通勤手当</v>
      </c>
      <c r="AN443" s="151" t="str">
        <f>IF(AN412&lt;&gt;"",職員設定!$W$53,"0")</f>
        <v>0</v>
      </c>
      <c r="AO443" s="2"/>
      <c r="AP443" s="999">
        <f>SUM(AP412:AP441)</f>
        <v>0</v>
      </c>
      <c r="AQ443" s="992">
        <f>SUM(AQ412:AQ441)</f>
        <v>0</v>
      </c>
      <c r="AR443" s="645" t="str">
        <f>IF(職員設定!$W$43="","",職員設定!$W$43)</f>
        <v>課税通勤手当</v>
      </c>
      <c r="AS443" s="151" t="str">
        <f>IF(AS412&lt;&gt;"",職員設定!$W$53,"0")</f>
        <v>0</v>
      </c>
      <c r="AT443" s="2"/>
      <c r="AU443" s="999">
        <f>SUM(AU412:AU441)</f>
        <v>0</v>
      </c>
      <c r="AV443" s="1213">
        <f>SUM(AV412:AV441)</f>
        <v>0</v>
      </c>
      <c r="AW443" s="174" t="str">
        <f>IF(職員設定!$W$43="","",職員設定!$W$43)</f>
        <v>課税通勤手当</v>
      </c>
      <c r="AX443" s="151" t="str">
        <f>IF(AX412&lt;&gt;"",職員設定!$W$53,"0")</f>
        <v>0</v>
      </c>
      <c r="AY443" s="2"/>
      <c r="AZ443" s="999">
        <f>SUM(AZ412:AZ441)</f>
        <v>0</v>
      </c>
      <c r="BA443" s="992">
        <f>SUM(BA412:BA441)</f>
        <v>0</v>
      </c>
      <c r="BB443" s="645" t="str">
        <f>IF(職員設定!$W$43="","",職員設定!$W$43)</f>
        <v>課税通勤手当</v>
      </c>
      <c r="BC443" s="151" t="str">
        <f>IF(BC412&lt;&gt;"",職員設定!$W$53,"0")</f>
        <v>0</v>
      </c>
      <c r="BD443" s="2"/>
      <c r="BE443" s="999">
        <f>SUM(BE412:BE441)</f>
        <v>0</v>
      </c>
      <c r="BF443" s="1213">
        <f>SUM(BF412:BF441)</f>
        <v>0</v>
      </c>
      <c r="BG443" s="174" t="str">
        <f>IF(職員設定!$W$43="","",職員設定!$W$43)</f>
        <v>課税通勤手当</v>
      </c>
      <c r="BH443" s="151" t="str">
        <f>IF(BH412&lt;&gt;"",職員設定!$W$53,"0")</f>
        <v>0</v>
      </c>
      <c r="BI443" s="2"/>
      <c r="BJ443" s="999">
        <f>SUM(BJ412:BJ441)</f>
        <v>0</v>
      </c>
      <c r="BK443" s="992">
        <f>SUM(BK412:BK441)</f>
        <v>0</v>
      </c>
      <c r="BL443" s="669"/>
      <c r="BM443" s="92"/>
      <c r="BN443" s="2"/>
      <c r="BO443" s="999">
        <f>SUM(BO412:BO441)</f>
        <v>0</v>
      </c>
      <c r="BP443" s="1255">
        <f>SUM(BP412:BP441)</f>
        <v>0</v>
      </c>
      <c r="BQ443" s="91"/>
      <c r="BR443" s="92"/>
      <c r="BS443" s="2"/>
      <c r="BT443" s="999">
        <f>SUM(BT412:BT441)</f>
        <v>0</v>
      </c>
      <c r="BU443" s="1255">
        <f>SUM(BU412:BU441)</f>
        <v>0</v>
      </c>
      <c r="BV443" s="91"/>
      <c r="BW443" s="92"/>
      <c r="BX443" s="2"/>
      <c r="BY443" s="999">
        <f>SUM(BY412:BY441)</f>
        <v>0</v>
      </c>
      <c r="BZ443" s="1255">
        <f>SUM(BZ412:BZ441)</f>
        <v>0</v>
      </c>
      <c r="CA443" s="1089">
        <f>SUM(CA412:CA437)-CA438</f>
        <v>0</v>
      </c>
      <c r="CB443" s="1088">
        <f t="shared" ref="CB443" si="74">SUM(CB412:CB441)</f>
        <v>0</v>
      </c>
      <c r="CC443" s="1230" t="str">
        <f>IF(BZ443+BU443+BP443+BK443+BF443+BA443+AV443+AQ443+AL443+AG443+AB443+W443+R443+CB454+CC454-CC455-CB455=0,"〇",BZ443+BU443+BP443+BK443+BF443+BA443+AV443+AQ443+AL443+AG443+AB443+W443+R443+CB454+CC454-CC455-CB455)</f>
        <v>〇</v>
      </c>
    </row>
    <row r="444" spans="1:81" ht="18" customHeight="1">
      <c r="A444" s="1180"/>
      <c r="B444" s="1134"/>
      <c r="C444" s="1135"/>
      <c r="D444" s="176" t="str">
        <f>IF(職員設定!$X$43="","",職員設定!$X$43)</f>
        <v>その他</v>
      </c>
      <c r="E444" s="152" t="str">
        <f>IF(E412&lt;&gt;"",職員設定!$X$53,"0")</f>
        <v>0</v>
      </c>
      <c r="F444" s="2"/>
      <c r="G444" s="974"/>
      <c r="H444" s="1271"/>
      <c r="I444" s="176" t="str">
        <f>IF(職員設定!$X$43="","",職員設定!$X$43)</f>
        <v>その他</v>
      </c>
      <c r="J444" s="152" t="str">
        <f>IF(J412&lt;&gt;"",職員設定!$X$53,"0")</f>
        <v>0</v>
      </c>
      <c r="K444" s="2"/>
      <c r="L444" s="974"/>
      <c r="M444" s="1096"/>
      <c r="N444" s="646" t="str">
        <f>IF(職員設定!$X$43="","",職員設定!$X$43)</f>
        <v>その他</v>
      </c>
      <c r="O444" s="152" t="str">
        <f>IF(O412&lt;&gt;"",職員設定!$X$53,"0")</f>
        <v>0</v>
      </c>
      <c r="P444" s="2"/>
      <c r="Q444" s="974"/>
      <c r="R444" s="1204"/>
      <c r="S444" s="176" t="str">
        <f>IF(職員設定!$X$43="","",職員設定!$X$43)</f>
        <v>その他</v>
      </c>
      <c r="T444" s="152" t="str">
        <f>IF(T412&lt;&gt;"",職員設定!$X$53,"0")</f>
        <v>0</v>
      </c>
      <c r="U444" s="2"/>
      <c r="V444" s="974"/>
      <c r="W444" s="971"/>
      <c r="X444" s="646" t="str">
        <f>IF(職員設定!$X$43="","",職員設定!$X$43)</f>
        <v>その他</v>
      </c>
      <c r="Y444" s="152" t="str">
        <f>IF(Y412&lt;&gt;"",職員設定!$X$53,"0")</f>
        <v>0</v>
      </c>
      <c r="Z444" s="2"/>
      <c r="AA444" s="974"/>
      <c r="AB444" s="1204"/>
      <c r="AC444" s="176" t="str">
        <f>IF(職員設定!$X$43="","",職員設定!$X$43)</f>
        <v>その他</v>
      </c>
      <c r="AD444" s="152" t="str">
        <f>IF(AD412&lt;&gt;"",職員設定!$X$53,"0")</f>
        <v>0</v>
      </c>
      <c r="AE444" s="2"/>
      <c r="AF444" s="974"/>
      <c r="AG444" s="971"/>
      <c r="AH444" s="646" t="str">
        <f>IF(職員設定!$X$43="","",職員設定!$X$43)</f>
        <v>その他</v>
      </c>
      <c r="AI444" s="152" t="str">
        <f>IF(AI412&lt;&gt;"",職員設定!$X$53,"0")</f>
        <v>0</v>
      </c>
      <c r="AJ444" s="2"/>
      <c r="AK444" s="974"/>
      <c r="AL444" s="1204"/>
      <c r="AM444" s="176" t="str">
        <f>IF(職員設定!$X$43="","",職員設定!$X$43)</f>
        <v>その他</v>
      </c>
      <c r="AN444" s="152" t="str">
        <f>IF(AN412&lt;&gt;"",職員設定!$X$53,"0")</f>
        <v>0</v>
      </c>
      <c r="AO444" s="2"/>
      <c r="AP444" s="974"/>
      <c r="AQ444" s="971"/>
      <c r="AR444" s="646" t="str">
        <f>IF(職員設定!$X$43="","",職員設定!$X$43)</f>
        <v>その他</v>
      </c>
      <c r="AS444" s="152" t="str">
        <f>IF(AS412&lt;&gt;"",職員設定!$X$53,"0")</f>
        <v>0</v>
      </c>
      <c r="AT444" s="2"/>
      <c r="AU444" s="974"/>
      <c r="AV444" s="1204"/>
      <c r="AW444" s="176" t="str">
        <f>IF(職員設定!$X$43="","",職員設定!$X$43)</f>
        <v>その他</v>
      </c>
      <c r="AX444" s="152" t="str">
        <f>IF(AX412&lt;&gt;"",職員設定!$X$53,"0")</f>
        <v>0</v>
      </c>
      <c r="AY444" s="2"/>
      <c r="AZ444" s="974"/>
      <c r="BA444" s="971"/>
      <c r="BB444" s="646" t="str">
        <f>IF(職員設定!$X$43="","",職員設定!$X$43)</f>
        <v>その他</v>
      </c>
      <c r="BC444" s="152" t="str">
        <f>IF(BC412&lt;&gt;"",職員設定!$X$53,"0")</f>
        <v>0</v>
      </c>
      <c r="BD444" s="2"/>
      <c r="BE444" s="974"/>
      <c r="BF444" s="1204"/>
      <c r="BG444" s="176" t="str">
        <f>IF(職員設定!$X$43="","",職員設定!$X$43)</f>
        <v>その他</v>
      </c>
      <c r="BH444" s="152" t="str">
        <f>IF(BH412&lt;&gt;"",職員設定!$X$53,"0")</f>
        <v>0</v>
      </c>
      <c r="BI444" s="2"/>
      <c r="BJ444" s="974"/>
      <c r="BK444" s="971"/>
      <c r="BL444" s="670"/>
      <c r="BM444" s="26"/>
      <c r="BN444" s="2"/>
      <c r="BO444" s="974"/>
      <c r="BP444" s="1256"/>
      <c r="BQ444" s="93"/>
      <c r="BR444" s="26"/>
      <c r="BS444" s="2"/>
      <c r="BT444" s="974"/>
      <c r="BU444" s="1256"/>
      <c r="BV444" s="93"/>
      <c r="BW444" s="26"/>
      <c r="BX444" s="2"/>
      <c r="BY444" s="974"/>
      <c r="BZ444" s="1256"/>
      <c r="CA444" s="1004"/>
      <c r="CB444" s="1020"/>
      <c r="CC444" s="1231"/>
    </row>
    <row r="445" spans="1:81" ht="18.600000000000001" customHeight="1" thickBot="1">
      <c r="A445" s="1180"/>
      <c r="B445" s="1136"/>
      <c r="C445" s="1137"/>
      <c r="D445" s="177" t="str">
        <f>IF(職員設定!$Y$43="","",職員設定!$Y$43)</f>
        <v/>
      </c>
      <c r="E445" s="178" t="str">
        <f>IF(E412&lt;&gt;"",職員設定!$Y$53,"0")</f>
        <v>0</v>
      </c>
      <c r="F445" s="2"/>
      <c r="G445" s="975"/>
      <c r="H445" s="1306"/>
      <c r="I445" s="177" t="str">
        <f>IF(職員設定!$Y$43="","",職員設定!$Y$43)</f>
        <v/>
      </c>
      <c r="J445" s="178" t="str">
        <f>IF(J412&lt;&gt;"",職員設定!$Y$53,"0")</f>
        <v>0</v>
      </c>
      <c r="K445" s="2"/>
      <c r="L445" s="975"/>
      <c r="M445" s="1097"/>
      <c r="N445" s="647" t="str">
        <f>IF(職員設定!$Y$43="","",職員設定!$Y$43)</f>
        <v/>
      </c>
      <c r="O445" s="178" t="str">
        <f>IF(O412&lt;&gt;"",職員設定!$Y$53,"0")</f>
        <v>0</v>
      </c>
      <c r="P445" s="2"/>
      <c r="Q445" s="975"/>
      <c r="R445" s="1205"/>
      <c r="S445" s="177" t="str">
        <f>IF(職員設定!$Y$43="","",職員設定!$Y$43)</f>
        <v/>
      </c>
      <c r="T445" s="178" t="str">
        <f>IF(T412&lt;&gt;"",職員設定!$Y$53,"0")</f>
        <v>0</v>
      </c>
      <c r="U445" s="2"/>
      <c r="V445" s="975"/>
      <c r="W445" s="972"/>
      <c r="X445" s="647" t="str">
        <f>IF(職員設定!$Y$43="","",職員設定!$Y$43)</f>
        <v/>
      </c>
      <c r="Y445" s="178" t="str">
        <f>IF(Y412&lt;&gt;"",職員設定!$Y$53,"0")</f>
        <v>0</v>
      </c>
      <c r="Z445" s="2"/>
      <c r="AA445" s="975"/>
      <c r="AB445" s="1205"/>
      <c r="AC445" s="177" t="str">
        <f>IF(職員設定!$Y$43="","",職員設定!$Y$43)</f>
        <v/>
      </c>
      <c r="AD445" s="178" t="str">
        <f>IF(AD412&lt;&gt;"",職員設定!$Y$53,"0")</f>
        <v>0</v>
      </c>
      <c r="AE445" s="2"/>
      <c r="AF445" s="975"/>
      <c r="AG445" s="972"/>
      <c r="AH445" s="647" t="str">
        <f>IF(職員設定!$Y$43="","",職員設定!$Y$43)</f>
        <v/>
      </c>
      <c r="AI445" s="178" t="str">
        <f>IF(AI412&lt;&gt;"",職員設定!$Y$53,"0")</f>
        <v>0</v>
      </c>
      <c r="AJ445" s="2"/>
      <c r="AK445" s="975"/>
      <c r="AL445" s="1205"/>
      <c r="AM445" s="177" t="str">
        <f>IF(職員設定!$Y$43="","",職員設定!$Y$43)</f>
        <v/>
      </c>
      <c r="AN445" s="178" t="str">
        <f>IF(AN412&lt;&gt;"",職員設定!$Y$53,"0")</f>
        <v>0</v>
      </c>
      <c r="AO445" s="2"/>
      <c r="AP445" s="975"/>
      <c r="AQ445" s="972"/>
      <c r="AR445" s="647" t="str">
        <f>IF(職員設定!$Y$43="","",職員設定!$Y$43)</f>
        <v/>
      </c>
      <c r="AS445" s="178" t="str">
        <f>IF(AS412&lt;&gt;"",職員設定!$Y$53,"0")</f>
        <v>0</v>
      </c>
      <c r="AT445" s="2"/>
      <c r="AU445" s="975"/>
      <c r="AV445" s="1205"/>
      <c r="AW445" s="177" t="str">
        <f>IF(職員設定!$Y$43="","",職員設定!$Y$43)</f>
        <v/>
      </c>
      <c r="AX445" s="178" t="str">
        <f>IF(AX412&lt;&gt;"",職員設定!$Y$53,"0")</f>
        <v>0</v>
      </c>
      <c r="AY445" s="2"/>
      <c r="AZ445" s="975"/>
      <c r="BA445" s="972"/>
      <c r="BB445" s="647" t="str">
        <f>IF(職員設定!$Y$43="","",職員設定!$Y$43)</f>
        <v/>
      </c>
      <c r="BC445" s="178" t="str">
        <f>IF(BC412&lt;&gt;"",職員設定!$Y$53,"0")</f>
        <v>0</v>
      </c>
      <c r="BD445" s="2"/>
      <c r="BE445" s="975"/>
      <c r="BF445" s="1205"/>
      <c r="BG445" s="177" t="str">
        <f>IF(職員設定!$Y$43="","",職員設定!$Y$43)</f>
        <v/>
      </c>
      <c r="BH445" s="178" t="str">
        <f>IF(BH412&lt;&gt;"",職員設定!$Y$53,"0")</f>
        <v>0</v>
      </c>
      <c r="BI445" s="2"/>
      <c r="BJ445" s="975"/>
      <c r="BK445" s="972"/>
      <c r="BL445" s="671"/>
      <c r="BM445" s="84"/>
      <c r="BN445" s="2"/>
      <c r="BO445" s="975"/>
      <c r="BP445" s="1257"/>
      <c r="BQ445" s="94"/>
      <c r="BR445" s="84"/>
      <c r="BS445" s="2"/>
      <c r="BT445" s="975"/>
      <c r="BU445" s="1257"/>
      <c r="BV445" s="94"/>
      <c r="BW445" s="84"/>
      <c r="BX445" s="2"/>
      <c r="BY445" s="975"/>
      <c r="BZ445" s="1257"/>
      <c r="CA445" s="1005"/>
      <c r="CB445" s="1021"/>
      <c r="CC445" s="1232"/>
    </row>
    <row r="446" spans="1:81" ht="19.8" customHeight="1">
      <c r="A446" s="1180"/>
      <c r="B446" s="1276"/>
      <c r="C446" s="1277"/>
      <c r="D446" s="64" t="s">
        <v>15</v>
      </c>
      <c r="E446" s="8">
        <f>E445+E444+E443+E442+E440+E436+E432+E428+E424+E421+E418+E414</f>
        <v>0</v>
      </c>
      <c r="F446" s="963" t="str">
        <f>IF(E447=F447,"〇","×")</f>
        <v>〇</v>
      </c>
      <c r="G446" s="964"/>
      <c r="H446" s="1098"/>
      <c r="I446" s="64" t="s">
        <v>15</v>
      </c>
      <c r="J446" s="516">
        <f>J445+J444+J443+J442+J440+J436+J432+J428+J424+J421+J418+J414</f>
        <v>0</v>
      </c>
      <c r="K446" s="963" t="str">
        <f>IF(J447=K447,"〇","×")</f>
        <v>〇</v>
      </c>
      <c r="L446" s="964"/>
      <c r="M446" s="965"/>
      <c r="N446" s="635" t="s">
        <v>15</v>
      </c>
      <c r="O446" s="8">
        <f>O445+O444+O443+O442+O440+O436+O432+O428+O424+O421+O418+O414</f>
        <v>0</v>
      </c>
      <c r="P446" s="963" t="str">
        <f>IF(O447=P447,"〇","×")</f>
        <v>〇</v>
      </c>
      <c r="Q446" s="964"/>
      <c r="R446" s="1098"/>
      <c r="S446" s="64" t="s">
        <v>15</v>
      </c>
      <c r="T446" s="8">
        <f>T445+T444+T443+T442+T440+T436+T432+T428+T424+T421+T418+T414</f>
        <v>0</v>
      </c>
      <c r="U446" s="963" t="str">
        <f>IF(T447=U447,"〇","×")</f>
        <v>〇</v>
      </c>
      <c r="V446" s="964"/>
      <c r="W446" s="965"/>
      <c r="X446" s="635" t="s">
        <v>15</v>
      </c>
      <c r="Y446" s="516">
        <f>Y445+Y444+Y443+Y442+Y440+Y436+Y432+Y428+Y424+Y421+Y418+Y414</f>
        <v>0</v>
      </c>
      <c r="Z446" s="963" t="str">
        <f>IF(Y447=Z447,"〇","×")</f>
        <v>〇</v>
      </c>
      <c r="AA446" s="964"/>
      <c r="AB446" s="1098"/>
      <c r="AC446" s="64" t="s">
        <v>15</v>
      </c>
      <c r="AD446" s="516">
        <f>AD445+AD444+AD443+AD442+AD440+AD436+AD432+AD428+AD424+AD421+AD418+AD414</f>
        <v>0</v>
      </c>
      <c r="AE446" s="963" t="str">
        <f>IF(AD447=AE447,"〇","×")</f>
        <v>〇</v>
      </c>
      <c r="AF446" s="964"/>
      <c r="AG446" s="965"/>
      <c r="AH446" s="635" t="s">
        <v>15</v>
      </c>
      <c r="AI446" s="516">
        <f>AI445+AI444+AI443+AI442+AI440+AI436+AI432+AI428+AI424+AI421+AI418+AI414</f>
        <v>0</v>
      </c>
      <c r="AJ446" s="963" t="str">
        <f>IF(AI447=AJ447,"〇","×")</f>
        <v>〇</v>
      </c>
      <c r="AK446" s="964"/>
      <c r="AL446" s="1098"/>
      <c r="AM446" s="64" t="s">
        <v>15</v>
      </c>
      <c r="AN446" s="516">
        <f>AN445+AN444+AN443+AN442+AN440+AN436+AN432+AN428+AN424+AN421+AN418+AN414</f>
        <v>0</v>
      </c>
      <c r="AO446" s="963" t="str">
        <f>IF(AN447=AO447,"〇","×")</f>
        <v>〇</v>
      </c>
      <c r="AP446" s="964"/>
      <c r="AQ446" s="965"/>
      <c r="AR446" s="635" t="s">
        <v>15</v>
      </c>
      <c r="AS446" s="516">
        <f>AS445+AS444+AS443+AS442+AS440+AS436+AS432+AS428+AS424+AS421+AS418+AS414</f>
        <v>0</v>
      </c>
      <c r="AT446" s="963" t="str">
        <f>IF(AS447=AT447,"〇","×")</f>
        <v>〇</v>
      </c>
      <c r="AU446" s="964"/>
      <c r="AV446" s="1098"/>
      <c r="AW446" s="64" t="s">
        <v>15</v>
      </c>
      <c r="AX446" s="516">
        <f>AX445+AX444+AX443+AX442+AX440+AX436+AX432+AX428+AX424+AX421+AX418+AX414</f>
        <v>0</v>
      </c>
      <c r="AY446" s="963" t="str">
        <f>IF(AX447=AY447,"〇","×")</f>
        <v>〇</v>
      </c>
      <c r="AZ446" s="964"/>
      <c r="BA446" s="965"/>
      <c r="BB446" s="635" t="s">
        <v>15</v>
      </c>
      <c r="BC446" s="516">
        <f>BC445+BC444+BC443+BC442+BC440+BC436+BC432+BC428+BC424+BC421+BC418+BC414</f>
        <v>0</v>
      </c>
      <c r="BD446" s="963" t="str">
        <f>IF(BC447=BD447,"〇","×")</f>
        <v>〇</v>
      </c>
      <c r="BE446" s="964"/>
      <c r="BF446" s="1098"/>
      <c r="BG446" s="64" t="s">
        <v>15</v>
      </c>
      <c r="BH446" s="516">
        <f>BH445+BH444+BH443+BH442+BH440+BH436+BH432+BH428+BH424+BH421+BH418+BH414</f>
        <v>0</v>
      </c>
      <c r="BI446" s="963" t="str">
        <f>IF(BH447=BI447,"〇","×")</f>
        <v>〇</v>
      </c>
      <c r="BJ446" s="964"/>
      <c r="BK446" s="965"/>
      <c r="BL446" s="635" t="s">
        <v>15</v>
      </c>
      <c r="BM446" s="8">
        <f>BM428</f>
        <v>0</v>
      </c>
      <c r="BN446" s="963" t="str">
        <f>IF(BM447=BN447,"〇","×")</f>
        <v>〇</v>
      </c>
      <c r="BO446" s="964"/>
      <c r="BP446" s="965"/>
      <c r="BQ446" s="64" t="s">
        <v>15</v>
      </c>
      <c r="BR446" s="8">
        <f>BR428</f>
        <v>0</v>
      </c>
      <c r="BS446" s="963" t="str">
        <f>IF(BR447=BS447,"〇","×")</f>
        <v>〇</v>
      </c>
      <c r="BT446" s="964"/>
      <c r="BU446" s="965"/>
      <c r="BV446" s="64" t="s">
        <v>15</v>
      </c>
      <c r="BW446" s="8">
        <f>BW428</f>
        <v>0</v>
      </c>
      <c r="BX446" s="963" t="str">
        <f>IF(BW447=BX447,"〇","×")</f>
        <v>〇</v>
      </c>
      <c r="BY446" s="964"/>
      <c r="BZ446" s="965"/>
      <c r="CA446" s="575">
        <f>BW446+BR446+BM446+BH446+BC446+AX446+AS446+AN446+AI446+AD446+Y446+T446+O446+J446+E446</f>
        <v>0</v>
      </c>
      <c r="CB446" s="369"/>
      <c r="CC446" s="422"/>
    </row>
    <row r="447" spans="1:81" ht="20.399999999999999" customHeight="1" thickBot="1">
      <c r="A447" s="1180"/>
      <c r="B447" s="1292"/>
      <c r="C447" s="1037"/>
      <c r="D447" s="65" t="s">
        <v>100</v>
      </c>
      <c r="E447" s="27">
        <f>E413+E417+E420+E423+E427+E431+E435+E439+E442+E443+E444+E445</f>
        <v>0</v>
      </c>
      <c r="F447" s="981">
        <f>E446+(G443)/F412+H443</f>
        <v>0</v>
      </c>
      <c r="G447" s="982"/>
      <c r="H447" s="365"/>
      <c r="I447" s="65" t="s">
        <v>100</v>
      </c>
      <c r="J447" s="27">
        <f>J413+J417+J420+J423+J427+J431+J435+J439+J442+J443+J444+J445</f>
        <v>0</v>
      </c>
      <c r="K447" s="981">
        <f>J446+(L443)/K412+M443</f>
        <v>0</v>
      </c>
      <c r="L447" s="982"/>
      <c r="M447" s="359"/>
      <c r="N447" s="636" t="s">
        <v>100</v>
      </c>
      <c r="O447" s="27">
        <f>O413+O417+O420+O423+O427+O431+O435+O439+O442+O443+O444+O445</f>
        <v>0</v>
      </c>
      <c r="P447" s="981">
        <f>O446+(Q443)/P412+R443/P412</f>
        <v>0</v>
      </c>
      <c r="Q447" s="982"/>
      <c r="R447" s="365"/>
      <c r="S447" s="65" t="s">
        <v>100</v>
      </c>
      <c r="T447" s="27">
        <f>T413+T417+T420+T423+T427+T431+T435+T439+T442+T443+T444+T445</f>
        <v>0</v>
      </c>
      <c r="U447" s="981">
        <f>T446+(V443)/U412+W443/U412</f>
        <v>0</v>
      </c>
      <c r="V447" s="982"/>
      <c r="W447" s="359"/>
      <c r="X447" s="636" t="s">
        <v>100</v>
      </c>
      <c r="Y447" s="27">
        <f>Y413+Y417+Y420+Y423+Y427+Y431+Y435+Y439+Y442+Y443+Y444+Y445</f>
        <v>0</v>
      </c>
      <c r="Z447" s="981">
        <f>Y446+(AA443)/Z412+AB443/Z412</f>
        <v>0</v>
      </c>
      <c r="AA447" s="982"/>
      <c r="AB447" s="365"/>
      <c r="AC447" s="65" t="s">
        <v>100</v>
      </c>
      <c r="AD447" s="27">
        <f>AD413+AD417+AD420+AD423+AD427+AD431+AD435+AD439+AD442+AD443+AD444+AD445</f>
        <v>0</v>
      </c>
      <c r="AE447" s="981">
        <f>AD446+(AF443)/AE412+AG443/AE412</f>
        <v>0</v>
      </c>
      <c r="AF447" s="982"/>
      <c r="AG447" s="359"/>
      <c r="AH447" s="636" t="s">
        <v>100</v>
      </c>
      <c r="AI447" s="27">
        <f>AI413+AI417+AI420+AI423+AI427+AI431+AI435+AI439+AI442+AI443+AI444+AI445</f>
        <v>0</v>
      </c>
      <c r="AJ447" s="981">
        <f>AI446+(AK443)/AJ412+AL443/AJ412</f>
        <v>0</v>
      </c>
      <c r="AK447" s="982"/>
      <c r="AL447" s="365"/>
      <c r="AM447" s="65" t="s">
        <v>100</v>
      </c>
      <c r="AN447" s="27">
        <f>AN413+AN417+AN420+AN423+AN427+AN431+AN435+AN439+AN442+AN443+AN444+AN445</f>
        <v>0</v>
      </c>
      <c r="AO447" s="981">
        <f>AN446+(AP443)/AO412+AQ443/AO412</f>
        <v>0</v>
      </c>
      <c r="AP447" s="982"/>
      <c r="AQ447" s="359"/>
      <c r="AR447" s="636" t="s">
        <v>100</v>
      </c>
      <c r="AS447" s="27">
        <f>AS413+AS417+AS420+AS423+AS427+AS431+AS435+AS439+AS442+AS443+AS444+AS445</f>
        <v>0</v>
      </c>
      <c r="AT447" s="981">
        <f>AS446+(AU443)/AT412+AV443/AT412</f>
        <v>0</v>
      </c>
      <c r="AU447" s="982"/>
      <c r="AV447" s="365"/>
      <c r="AW447" s="65" t="s">
        <v>100</v>
      </c>
      <c r="AX447" s="27">
        <f>AX413+AX417+AX420+AX423+AX427+AX431+AX435+AX439+AX442+AX443+AX444+AX445</f>
        <v>0</v>
      </c>
      <c r="AY447" s="981">
        <f>AX446+(AZ443)/AY412+BA443/AY412</f>
        <v>0</v>
      </c>
      <c r="AZ447" s="982"/>
      <c r="BA447" s="359"/>
      <c r="BB447" s="636" t="s">
        <v>100</v>
      </c>
      <c r="BC447" s="27">
        <f>BC413+BC417+BC420+BC423+BC427+BC431+BC435+BC439+BC442+BC443+BC444+BC445</f>
        <v>0</v>
      </c>
      <c r="BD447" s="981">
        <f>BC446+(BE443)/BD412+BF443/BD412</f>
        <v>0</v>
      </c>
      <c r="BE447" s="982"/>
      <c r="BF447" s="365"/>
      <c r="BG447" s="65" t="s">
        <v>100</v>
      </c>
      <c r="BH447" s="27">
        <f>BH413+BH417+BH420+BH423+BH427+BH431+BH435+BH439+BH442+BH443+BH444+BH445</f>
        <v>0</v>
      </c>
      <c r="BI447" s="1219">
        <f>BH446+(BJ443)/BI412+BK443/BI412</f>
        <v>0</v>
      </c>
      <c r="BJ447" s="1220"/>
      <c r="BK447" s="359"/>
      <c r="BL447" s="636" t="s">
        <v>100</v>
      </c>
      <c r="BM447" s="27">
        <f>BM427</f>
        <v>0</v>
      </c>
      <c r="BN447" s="981">
        <f>BM446+(BO443)/BN412+BP443/BN412</f>
        <v>0</v>
      </c>
      <c r="BO447" s="982"/>
      <c r="BP447" s="359"/>
      <c r="BQ447" s="65" t="s">
        <v>100</v>
      </c>
      <c r="BR447" s="27">
        <f>BR427</f>
        <v>0</v>
      </c>
      <c r="BS447" s="981">
        <f>BR446+(BT443)/BS412+BU443/BS412</f>
        <v>0</v>
      </c>
      <c r="BT447" s="982"/>
      <c r="BU447" s="359"/>
      <c r="BV447" s="65" t="s">
        <v>100</v>
      </c>
      <c r="BW447" s="27">
        <f>BW427</f>
        <v>0</v>
      </c>
      <c r="BX447" s="981">
        <f>BW446+(BY443)/BX412+BZ443/BX412</f>
        <v>0</v>
      </c>
      <c r="BY447" s="982"/>
      <c r="BZ447" s="359"/>
      <c r="CA447" s="552">
        <f>BW447+BR447+BM447+BH447+BC447+AX447+AS447+AN447+AI447+AD447+Y447+T447+O447+J447+E447</f>
        <v>0</v>
      </c>
      <c r="CB447" s="370"/>
      <c r="CC447" s="422"/>
    </row>
    <row r="448" spans="1:81" ht="20.399999999999999" customHeight="1" thickTop="1">
      <c r="A448" s="1180"/>
      <c r="B448" s="1128" t="s">
        <v>227</v>
      </c>
      <c r="C448" s="1129"/>
      <c r="D448" s="66" t="s">
        <v>17</v>
      </c>
      <c r="E448" s="74" t="str">
        <f>IF(E412="","",職員設定!M53)</f>
        <v/>
      </c>
      <c r="F448" s="114"/>
      <c r="G448" s="291"/>
      <c r="H448" s="618"/>
      <c r="I448" s="66" t="s">
        <v>17</v>
      </c>
      <c r="J448" s="74" t="str">
        <f>IF(J412="","",職員設定!$M$53)</f>
        <v/>
      </c>
      <c r="K448" s="114"/>
      <c r="L448" s="291"/>
      <c r="M448" s="368"/>
      <c r="N448" s="637" t="s">
        <v>17</v>
      </c>
      <c r="O448" s="74" t="str">
        <f>IF(O412="","",職員設定!$M$53)</f>
        <v/>
      </c>
      <c r="P448" s="950" t="s">
        <v>222</v>
      </c>
      <c r="Q448" s="951"/>
      <c r="R448" s="951"/>
      <c r="S448" s="66" t="s">
        <v>17</v>
      </c>
      <c r="T448" s="74" t="str">
        <f>IF(T412="","",職員設定!$M$53)</f>
        <v/>
      </c>
      <c r="U448" s="950" t="s">
        <v>222</v>
      </c>
      <c r="V448" s="951"/>
      <c r="W448" s="952"/>
      <c r="X448" s="637" t="s">
        <v>17</v>
      </c>
      <c r="Y448" s="74" t="str">
        <f>IF(Y412="","",職員設定!$M$53)</f>
        <v/>
      </c>
      <c r="Z448" s="950" t="s">
        <v>222</v>
      </c>
      <c r="AA448" s="951"/>
      <c r="AB448" s="951"/>
      <c r="AC448" s="66" t="s">
        <v>17</v>
      </c>
      <c r="AD448" s="74" t="str">
        <f>IF(AD412="","",職員設定!$M$53)</f>
        <v/>
      </c>
      <c r="AE448" s="950" t="s">
        <v>222</v>
      </c>
      <c r="AF448" s="951"/>
      <c r="AG448" s="952"/>
      <c r="AH448" s="637" t="s">
        <v>17</v>
      </c>
      <c r="AI448" s="74" t="str">
        <f>IF(AI412="","",職員設定!$M$53)</f>
        <v/>
      </c>
      <c r="AJ448" s="950" t="s">
        <v>222</v>
      </c>
      <c r="AK448" s="951"/>
      <c r="AL448" s="951"/>
      <c r="AM448" s="66" t="s">
        <v>17</v>
      </c>
      <c r="AN448" s="74" t="str">
        <f>IF(AN412="","",職員設定!$M$53)</f>
        <v/>
      </c>
      <c r="AO448" s="950" t="s">
        <v>222</v>
      </c>
      <c r="AP448" s="951"/>
      <c r="AQ448" s="952"/>
      <c r="AR448" s="637" t="s">
        <v>17</v>
      </c>
      <c r="AS448" s="74" t="str">
        <f>IF(AS412="","",職員設定!$M$53)</f>
        <v/>
      </c>
      <c r="AT448" s="950" t="s">
        <v>222</v>
      </c>
      <c r="AU448" s="951"/>
      <c r="AV448" s="951"/>
      <c r="AW448" s="66" t="s">
        <v>17</v>
      </c>
      <c r="AX448" s="74" t="str">
        <f>IF(AX412="","",職員設定!$M$53)</f>
        <v/>
      </c>
      <c r="AY448" s="950" t="s">
        <v>222</v>
      </c>
      <c r="AZ448" s="951"/>
      <c r="BA448" s="952"/>
      <c r="BB448" s="637" t="s">
        <v>17</v>
      </c>
      <c r="BC448" s="74" t="str">
        <f>IF(BC412="","",職員設定!$M$53)</f>
        <v/>
      </c>
      <c r="BD448" s="950" t="s">
        <v>222</v>
      </c>
      <c r="BE448" s="951"/>
      <c r="BF448" s="951"/>
      <c r="BG448" s="66" t="s">
        <v>17</v>
      </c>
      <c r="BH448" s="74" t="str">
        <f>IF(BH412="","",職員設定!$M$53)</f>
        <v/>
      </c>
      <c r="BI448" s="950" t="s">
        <v>222</v>
      </c>
      <c r="BJ448" s="951"/>
      <c r="BK448" s="952"/>
      <c r="BL448" s="637"/>
      <c r="BM448" s="74"/>
      <c r="BN448" s="950" t="s">
        <v>222</v>
      </c>
      <c r="BO448" s="951"/>
      <c r="BP448" s="952"/>
      <c r="BQ448" s="66"/>
      <c r="BR448" s="74"/>
      <c r="BS448" s="950" t="s">
        <v>222</v>
      </c>
      <c r="BT448" s="951"/>
      <c r="BU448" s="952"/>
      <c r="BV448" s="66"/>
      <c r="BW448" s="74"/>
      <c r="BX448" s="950" t="s">
        <v>222</v>
      </c>
      <c r="BY448" s="951"/>
      <c r="BZ448" s="952"/>
      <c r="CA448" s="477"/>
      <c r="CB448" s="1008" t="s">
        <v>223</v>
      </c>
      <c r="CC448" s="1008" t="s">
        <v>224</v>
      </c>
    </row>
    <row r="449" spans="1:81" ht="18" customHeight="1">
      <c r="A449" s="1180"/>
      <c r="B449" s="1130"/>
      <c r="C449" s="1131"/>
      <c r="D449" s="68" t="s">
        <v>63</v>
      </c>
      <c r="E449" s="34"/>
      <c r="F449" s="1120" t="s">
        <v>104</v>
      </c>
      <c r="G449" s="1121"/>
      <c r="H449" s="759"/>
      <c r="I449" s="68" t="s">
        <v>63</v>
      </c>
      <c r="J449" s="34" t="str">
        <f>IF(J412="","",E449)</f>
        <v/>
      </c>
      <c r="K449" s="1120" t="s">
        <v>104</v>
      </c>
      <c r="L449" s="1121"/>
      <c r="M449" s="1148"/>
      <c r="N449" s="638" t="s">
        <v>63</v>
      </c>
      <c r="O449" s="34" t="str">
        <f>IF(O412="","",J449)</f>
        <v/>
      </c>
      <c r="P449" s="1006" t="s">
        <v>221</v>
      </c>
      <c r="Q449" s="1007"/>
      <c r="R449" s="653"/>
      <c r="S449" s="68" t="s">
        <v>63</v>
      </c>
      <c r="T449" s="34" t="str">
        <f>IF(T412="","",O449)</f>
        <v/>
      </c>
      <c r="U449" s="1006" t="s">
        <v>221</v>
      </c>
      <c r="V449" s="1007"/>
      <c r="W449" s="537"/>
      <c r="X449" s="638" t="s">
        <v>63</v>
      </c>
      <c r="Y449" s="34" t="str">
        <f>IF(Y412="","",T449)</f>
        <v/>
      </c>
      <c r="Z449" s="1006" t="s">
        <v>221</v>
      </c>
      <c r="AA449" s="1007"/>
      <c r="AB449" s="653"/>
      <c r="AC449" s="68" t="s">
        <v>63</v>
      </c>
      <c r="AD449" s="34" t="str">
        <f>IF(AD412="","",Y449)</f>
        <v/>
      </c>
      <c r="AE449" s="1006" t="s">
        <v>221</v>
      </c>
      <c r="AF449" s="1007"/>
      <c r="AG449" s="537"/>
      <c r="AH449" s="638" t="s">
        <v>63</v>
      </c>
      <c r="AI449" s="34" t="str">
        <f>IF(AI412="","",AD449)</f>
        <v/>
      </c>
      <c r="AJ449" s="1006" t="s">
        <v>221</v>
      </c>
      <c r="AK449" s="1007"/>
      <c r="AL449" s="653"/>
      <c r="AM449" s="68" t="s">
        <v>63</v>
      </c>
      <c r="AN449" s="34" t="str">
        <f>IF(AN412="","",AI449)</f>
        <v/>
      </c>
      <c r="AO449" s="1006" t="s">
        <v>221</v>
      </c>
      <c r="AP449" s="1007"/>
      <c r="AQ449" s="537"/>
      <c r="AR449" s="638" t="s">
        <v>63</v>
      </c>
      <c r="AS449" s="34" t="str">
        <f>IF(AS412="","",AN449)</f>
        <v/>
      </c>
      <c r="AT449" s="1006" t="s">
        <v>221</v>
      </c>
      <c r="AU449" s="1007"/>
      <c r="AV449" s="653"/>
      <c r="AW449" s="68" t="s">
        <v>63</v>
      </c>
      <c r="AX449" s="34" t="str">
        <f>IF(AX412="","",AS449)</f>
        <v/>
      </c>
      <c r="AY449" s="1006" t="s">
        <v>221</v>
      </c>
      <c r="AZ449" s="1007"/>
      <c r="BA449" s="537"/>
      <c r="BB449" s="638" t="s">
        <v>63</v>
      </c>
      <c r="BC449" s="34" t="str">
        <f>IF(BC412="","",AX449)</f>
        <v/>
      </c>
      <c r="BD449" s="1006" t="s">
        <v>221</v>
      </c>
      <c r="BE449" s="1007"/>
      <c r="BF449" s="653"/>
      <c r="BG449" s="68" t="s">
        <v>63</v>
      </c>
      <c r="BH449" s="34" t="str">
        <f>IF(BH412="","",BC449)</f>
        <v/>
      </c>
      <c r="BI449" s="1006" t="s">
        <v>221</v>
      </c>
      <c r="BJ449" s="1007"/>
      <c r="BK449" s="537"/>
      <c r="BL449" s="638" t="s">
        <v>208</v>
      </c>
      <c r="BM449" s="420" t="s">
        <v>115</v>
      </c>
      <c r="BN449" s="529"/>
      <c r="BO449" s="527"/>
      <c r="BP449" s="408"/>
      <c r="BQ449" s="68" t="s">
        <v>208</v>
      </c>
      <c r="BR449" s="420" t="s">
        <v>115</v>
      </c>
      <c r="BS449" s="529"/>
      <c r="BT449" s="527"/>
      <c r="BU449" s="408"/>
      <c r="BV449" s="68" t="s">
        <v>208</v>
      </c>
      <c r="BW449" s="420" t="s">
        <v>115</v>
      </c>
      <c r="BX449" s="529"/>
      <c r="BY449" s="527"/>
      <c r="BZ449" s="408"/>
      <c r="CA449" s="478"/>
      <c r="CB449" s="1009"/>
      <c r="CC449" s="1009"/>
    </row>
    <row r="450" spans="1:81" ht="19.8" customHeight="1">
      <c r="A450" s="1180"/>
      <c r="B450" s="1130"/>
      <c r="C450" s="1131"/>
      <c r="D450" s="68" t="s">
        <v>18</v>
      </c>
      <c r="E450" s="10" t="str">
        <f>IF(E448="","",E449-E448)</f>
        <v/>
      </c>
      <c r="F450" s="498"/>
      <c r="G450" s="565">
        <f>ROUND(IF(E450="",0,E450*E4*F412+E450*G4*F412),0)</f>
        <v>0</v>
      </c>
      <c r="H450" s="619"/>
      <c r="I450" s="68" t="s">
        <v>18</v>
      </c>
      <c r="J450" s="10" t="str">
        <f>IF(J448="","",J449-J448)</f>
        <v/>
      </c>
      <c r="K450" s="498"/>
      <c r="L450" s="565">
        <f>ROUND(IF(J450="",0,J450*J4*K412+J450*L4*K412),0)</f>
        <v>0</v>
      </c>
      <c r="M450" s="450"/>
      <c r="N450" s="638" t="s">
        <v>18</v>
      </c>
      <c r="O450" s="10" t="str">
        <f>IF(O448="","",O449-O448)</f>
        <v/>
      </c>
      <c r="P450" s="144"/>
      <c r="Q450" s="565">
        <f>ROUND(IF(O450="",0,O450*O4*P412+O450*Q4*P412),0)</f>
        <v>0</v>
      </c>
      <c r="R450" s="573">
        <f>ROUND(IF(R449="",0,R449*O4*P412+R449*Q4*P412),0)</f>
        <v>0</v>
      </c>
      <c r="S450" s="68" t="s">
        <v>18</v>
      </c>
      <c r="T450" s="10" t="str">
        <f>IF(T448="","",T449-T448)</f>
        <v/>
      </c>
      <c r="U450" s="144"/>
      <c r="V450" s="565">
        <f>ROUND(IF(T450="",0,T450*T4*U412+T450*V4*U412),0)</f>
        <v>0</v>
      </c>
      <c r="W450" s="571">
        <f>ROUND(IF(W449="",0,W449*T4*U412+W449*V4*U412),0)</f>
        <v>0</v>
      </c>
      <c r="X450" s="638" t="s">
        <v>18</v>
      </c>
      <c r="Y450" s="10" t="str">
        <f>IF(Y448="","",Y449-Y448)</f>
        <v/>
      </c>
      <c r="Z450" s="144"/>
      <c r="AA450" s="565">
        <f>ROUND(IF(Y450="",0,Y450*Y4*Z412+Y450*AA4*Z412),0)</f>
        <v>0</v>
      </c>
      <c r="AB450" s="573">
        <f>ROUND(IF(AB449="",0,AB449*Y4*Z412+AB449*AA4*Z412),0)</f>
        <v>0</v>
      </c>
      <c r="AC450" s="68" t="s">
        <v>18</v>
      </c>
      <c r="AD450" s="10" t="str">
        <f>IF(AD448="","",AD449-AD448)</f>
        <v/>
      </c>
      <c r="AE450" s="144"/>
      <c r="AF450" s="565">
        <f>ROUND(IF(AD450="",0,AD450*AD4*AE412+AD450*AF4*AE412),0)</f>
        <v>0</v>
      </c>
      <c r="AG450" s="571">
        <f>ROUND(IF(AG449="",0,AG449*AD4*AE412+AG449*AF4*AE412),0)</f>
        <v>0</v>
      </c>
      <c r="AH450" s="638" t="s">
        <v>18</v>
      </c>
      <c r="AI450" s="10" t="str">
        <f>IF(AI448="","",AI449-AI448)</f>
        <v/>
      </c>
      <c r="AJ450" s="144"/>
      <c r="AK450" s="565">
        <f>ROUND(IF(AI450="",0,AI450*AI4*AJ412+AI450*AK4*AJ412),0)</f>
        <v>0</v>
      </c>
      <c r="AL450" s="573">
        <f>ROUND(IF(AL449="",0,AL449*AI4*AJ412+AL449*AK4*AJ412),0)</f>
        <v>0</v>
      </c>
      <c r="AM450" s="68" t="s">
        <v>18</v>
      </c>
      <c r="AN450" s="10" t="str">
        <f>IF(AN448="","",AN449-AN448)</f>
        <v/>
      </c>
      <c r="AO450" s="144"/>
      <c r="AP450" s="565">
        <f>ROUND(IF(AN450="",0,AN450*AN4*AO412+AN450*AP4*AO412),0)</f>
        <v>0</v>
      </c>
      <c r="AQ450" s="571">
        <f>ROUND(IF(AQ449="",0,AQ449*AN4*AO412+AQ449*AP4*AO412),0)</f>
        <v>0</v>
      </c>
      <c r="AR450" s="638" t="s">
        <v>18</v>
      </c>
      <c r="AS450" s="10" t="str">
        <f>IF(AS448="","",AS449-AS448)</f>
        <v/>
      </c>
      <c r="AT450" s="144"/>
      <c r="AU450" s="565">
        <f>ROUND(IF(AS450="",0,AS450*AS4*AT412+AS450*AU4*AT412),0)</f>
        <v>0</v>
      </c>
      <c r="AV450" s="573">
        <f>ROUND(IF(AV449="",0,AV449*AS4*AT412+AV449*AU4*AT412),0)</f>
        <v>0</v>
      </c>
      <c r="AW450" s="68" t="s">
        <v>18</v>
      </c>
      <c r="AX450" s="10" t="str">
        <f>IF(AX448="","",AX449-AX448)</f>
        <v/>
      </c>
      <c r="AY450" s="144"/>
      <c r="AZ450" s="565">
        <f>ROUND(IF(AX450="",0,AX450*AX4*AY412+AX450*AZ4*AY412),0)</f>
        <v>0</v>
      </c>
      <c r="BA450" s="571">
        <f>ROUND(IF(BA449="",0,BA449*AX4*AY412+BA449*AZ4*AY412),0)</f>
        <v>0</v>
      </c>
      <c r="BB450" s="638" t="s">
        <v>18</v>
      </c>
      <c r="BC450" s="10" t="str">
        <f>IF(BC448="","",BC449-BC448)</f>
        <v/>
      </c>
      <c r="BD450" s="144"/>
      <c r="BE450" s="565">
        <f>ROUND(IF(BC450="",0,BC450*BC4*BD412+BC450*BE4*BD412),0)</f>
        <v>0</v>
      </c>
      <c r="BF450" s="573">
        <f>ROUND(IF(BF449="",0,BF449*BC4*BD412+BF449*BE4*BD412),0)</f>
        <v>0</v>
      </c>
      <c r="BG450" s="68" t="s">
        <v>18</v>
      </c>
      <c r="BH450" s="10" t="str">
        <f>IF(BH448="","",BH449-BH448)</f>
        <v/>
      </c>
      <c r="BI450" s="144"/>
      <c r="BJ450" s="565">
        <f>ROUND(IF(BH450="",0,BH450*BH4*BI412+BH450*BJ4*BI412),0)</f>
        <v>0</v>
      </c>
      <c r="BK450" s="571">
        <f>ROUND(IF(BK449="",0,BK449*BH4*BI412+BK449*BJ4*BI412),0)</f>
        <v>0</v>
      </c>
      <c r="BL450" s="638"/>
      <c r="BM450" s="10"/>
      <c r="BN450" s="144"/>
      <c r="BO450" s="565">
        <f>ROUND(IF(BM449="対象",BO443*$BM$4+BO443*$BO$4,0),0)</f>
        <v>0</v>
      </c>
      <c r="BP450" s="574">
        <f>ROUND(IF(BM449="対象外",0,(BP443*BM4+BP443*BO4)),0)</f>
        <v>0</v>
      </c>
      <c r="BQ450" s="68"/>
      <c r="BR450" s="10"/>
      <c r="BS450" s="144"/>
      <c r="BT450" s="565">
        <f>ROUND(IF(BR449="対象",BT443*$BR$4+BT443*$BT$4,0),0)</f>
        <v>0</v>
      </c>
      <c r="BU450" s="574">
        <f>ROUND(IF(BR449="対象外",0,(BU443*BR4+BU443*BT4)),0)</f>
        <v>0</v>
      </c>
      <c r="BV450" s="68"/>
      <c r="BW450" s="10"/>
      <c r="BX450" s="144"/>
      <c r="BY450" s="565">
        <f>ROUND(IF(BW449="対象",BY443*$BW$4+BY443*$BY$4,0),0)</f>
        <v>0</v>
      </c>
      <c r="BZ450" s="574">
        <f>ROUND(IF(BW449="対象外",0,(BZ443*BW4+BZ443*BY4)),0)</f>
        <v>0</v>
      </c>
      <c r="CA450" s="479"/>
      <c r="CB450" s="414">
        <f>BZ450+BU450+BP450</f>
        <v>0</v>
      </c>
      <c r="CC450" s="443">
        <f>BK450+BF450+BA450+AV450+AQ450+AL450+AG450+AB450+W450+R450</f>
        <v>0</v>
      </c>
    </row>
    <row r="451" spans="1:81" ht="19.8" customHeight="1">
      <c r="A451" s="1180"/>
      <c r="B451" s="1130"/>
      <c r="C451" s="1131"/>
      <c r="D451" s="68" t="s">
        <v>103</v>
      </c>
      <c r="E451" s="510" t="s">
        <v>115</v>
      </c>
      <c r="F451" s="496"/>
      <c r="G451" s="565">
        <f>ROUND(IF(E451="対象外",0,E450*E5*F412),0)</f>
        <v>0</v>
      </c>
      <c r="H451" s="619"/>
      <c r="I451" s="68" t="s">
        <v>103</v>
      </c>
      <c r="J451" s="510" t="s">
        <v>115</v>
      </c>
      <c r="K451" s="496"/>
      <c r="L451" s="565">
        <f>ROUND(IF(J451="対象外",0,J450*J5*K412),0)</f>
        <v>0</v>
      </c>
      <c r="M451" s="450"/>
      <c r="N451" s="638" t="s">
        <v>103</v>
      </c>
      <c r="O451" s="510" t="s">
        <v>115</v>
      </c>
      <c r="P451" s="496"/>
      <c r="Q451" s="565">
        <f>ROUND(IF(O451="対象外",0,O450*O5*P412),0)</f>
        <v>0</v>
      </c>
      <c r="R451" s="573">
        <f>ROUND(IF(OR(O451="対象外",R449=0),0,R449*O5*P412),0)</f>
        <v>0</v>
      </c>
      <c r="S451" s="68" t="s">
        <v>103</v>
      </c>
      <c r="T451" s="510" t="s">
        <v>115</v>
      </c>
      <c r="U451" s="496"/>
      <c r="V451" s="565">
        <f>ROUND(IF(T451="対象外",0,T450*T5*U412),0)</f>
        <v>0</v>
      </c>
      <c r="W451" s="571">
        <f>ROUND(IF(OR(T451="対象外",W449=0),0,W449*T5*U412),0)</f>
        <v>0</v>
      </c>
      <c r="X451" s="638" t="s">
        <v>103</v>
      </c>
      <c r="Y451" s="510" t="s">
        <v>115</v>
      </c>
      <c r="Z451" s="496"/>
      <c r="AA451" s="565">
        <f>ROUND(IF(Y451="対象外",0,Y450*Y5*Z412),0)</f>
        <v>0</v>
      </c>
      <c r="AB451" s="573">
        <f>ROUND(IF(OR(Y451="対象外",AB449=0),0,AB449*Y5*Z412),0)</f>
        <v>0</v>
      </c>
      <c r="AC451" s="68" t="s">
        <v>103</v>
      </c>
      <c r="AD451" s="510" t="s">
        <v>115</v>
      </c>
      <c r="AE451" s="496"/>
      <c r="AF451" s="565">
        <f>ROUND(IF(AD451="対象外",0,AD450*AD5*AE412),0)</f>
        <v>0</v>
      </c>
      <c r="AG451" s="571">
        <f>ROUND(IF(OR(AD451="対象外",AG449=0),0,AG449*AD5*AE412),0)</f>
        <v>0</v>
      </c>
      <c r="AH451" s="638" t="s">
        <v>103</v>
      </c>
      <c r="AI451" s="510" t="s">
        <v>115</v>
      </c>
      <c r="AJ451" s="496"/>
      <c r="AK451" s="565">
        <f>ROUND(IF(AI451="対象外",0,AI450*AI5*AJ412),0)</f>
        <v>0</v>
      </c>
      <c r="AL451" s="573">
        <f>ROUND(IF(OR(AI451="対象外",AL449=0),0,AL449*AI5*AJ412),0)</f>
        <v>0</v>
      </c>
      <c r="AM451" s="68" t="s">
        <v>103</v>
      </c>
      <c r="AN451" s="510" t="s">
        <v>115</v>
      </c>
      <c r="AO451" s="496"/>
      <c r="AP451" s="565">
        <f>ROUND(IF(AN451="対象外",0,AN450*AN5*AO412),0)</f>
        <v>0</v>
      </c>
      <c r="AQ451" s="571">
        <f>ROUND(IF(OR(AN451="対象外",AQ449=0),0,AQ449*AN5*AO412),0)</f>
        <v>0</v>
      </c>
      <c r="AR451" s="638" t="s">
        <v>103</v>
      </c>
      <c r="AS451" s="510" t="s">
        <v>115</v>
      </c>
      <c r="AT451" s="496"/>
      <c r="AU451" s="565">
        <f>ROUND(IF(AS451="対象外",0,AS450*AS5*AT412),0)</f>
        <v>0</v>
      </c>
      <c r="AV451" s="573">
        <f>ROUND(IF(OR(AS451="対象外",AV449=0),0,AV449*AS5*AT412),0)</f>
        <v>0</v>
      </c>
      <c r="AW451" s="68" t="s">
        <v>103</v>
      </c>
      <c r="AX451" s="510" t="s">
        <v>115</v>
      </c>
      <c r="AY451" s="496"/>
      <c r="AZ451" s="565">
        <f>ROUND(IF(AX451="対象外",0,AX450*AX5*AY412),0)</f>
        <v>0</v>
      </c>
      <c r="BA451" s="571">
        <f>ROUND(IF(OR(AX451="対象外",BA449=0),0,BA449*AX5*AY412),0)</f>
        <v>0</v>
      </c>
      <c r="BB451" s="638" t="s">
        <v>103</v>
      </c>
      <c r="BC451" s="510" t="s">
        <v>115</v>
      </c>
      <c r="BD451" s="496"/>
      <c r="BE451" s="565">
        <f>ROUND(IF(BC451="対象外",0,BC450*BC5*BD412),0)</f>
        <v>0</v>
      </c>
      <c r="BF451" s="573">
        <f>ROUND(IF(OR(BC451="対象外",BF449=0),0,BF449*BC5*BD412),0)</f>
        <v>0</v>
      </c>
      <c r="BG451" s="68" t="s">
        <v>103</v>
      </c>
      <c r="BH451" s="510" t="s">
        <v>115</v>
      </c>
      <c r="BI451" s="496"/>
      <c r="BJ451" s="565">
        <f>ROUND(IF(BH451="対象外",0,BH450*BH5*BI412),0)</f>
        <v>0</v>
      </c>
      <c r="BK451" s="571">
        <f>ROUND(IF(OR(BH451="対象外",BK449=0),0,BK449*BH5*BI412),0)</f>
        <v>0</v>
      </c>
      <c r="BL451" s="638" t="s">
        <v>103</v>
      </c>
      <c r="BM451" s="510" t="s">
        <v>115</v>
      </c>
      <c r="BN451" s="496"/>
      <c r="BO451" s="565">
        <f>ROUND(IF(BM451="対象",BO443*$BM$5,0),0)</f>
        <v>0</v>
      </c>
      <c r="BP451" s="574">
        <f>ROUND(IF(BM451="対象外",0,BP443*BM5),0)</f>
        <v>0</v>
      </c>
      <c r="BQ451" s="68" t="s">
        <v>103</v>
      </c>
      <c r="BR451" s="510" t="s">
        <v>115</v>
      </c>
      <c r="BS451" s="496"/>
      <c r="BT451" s="565">
        <f>ROUND(IF(BR451="対象",BT443*$BR$5,0),0)</f>
        <v>0</v>
      </c>
      <c r="BU451" s="574">
        <f>ROUND(IF(BR451="対象外",0,BU443*BR5),0)</f>
        <v>0</v>
      </c>
      <c r="BV451" s="68" t="s">
        <v>103</v>
      </c>
      <c r="BW451" s="510" t="s">
        <v>115</v>
      </c>
      <c r="BX451" s="496"/>
      <c r="BY451" s="565">
        <f>ROUND(IF(BW451="対象",BY443*$BW$5,0),0)</f>
        <v>0</v>
      </c>
      <c r="BZ451" s="574">
        <f>ROUND(IF(BW451="対象外",0,BZ443*BW5),0)</f>
        <v>0</v>
      </c>
      <c r="CA451" s="479"/>
      <c r="CB451" s="414">
        <f>BZ451+BU451+BP451</f>
        <v>0</v>
      </c>
      <c r="CC451" s="443">
        <f t="shared" ref="CC451" si="75">BK451+BF451+BA451+AV451+AQ451+AL451+AG451+AB451+W451+R451</f>
        <v>0</v>
      </c>
    </row>
    <row r="452" spans="1:81" ht="19.8" customHeight="1">
      <c r="A452" s="1180"/>
      <c r="B452" s="1130"/>
      <c r="C452" s="1131"/>
      <c r="D452" s="69" t="s">
        <v>102</v>
      </c>
      <c r="E452" s="30"/>
      <c r="F452" s="496"/>
      <c r="G452" s="565">
        <f>ROUND((G443*E3),0)</f>
        <v>0</v>
      </c>
      <c r="H452" s="619"/>
      <c r="I452" s="69" t="s">
        <v>102</v>
      </c>
      <c r="J452" s="30"/>
      <c r="K452" s="496"/>
      <c r="L452" s="565">
        <f>ROUND((L443*J3),0)</f>
        <v>0</v>
      </c>
      <c r="M452" s="450"/>
      <c r="N452" s="639" t="s">
        <v>102</v>
      </c>
      <c r="O452" s="30"/>
      <c r="P452" s="496"/>
      <c r="Q452" s="565">
        <f>ROUND((Q443*O3),0)</f>
        <v>0</v>
      </c>
      <c r="R452" s="573">
        <f>ROUND(R443*O3,0)</f>
        <v>0</v>
      </c>
      <c r="S452" s="69" t="s">
        <v>102</v>
      </c>
      <c r="T452" s="30"/>
      <c r="U452" s="496"/>
      <c r="V452" s="565">
        <f>ROUND((V443*T3),0)</f>
        <v>0</v>
      </c>
      <c r="W452" s="571">
        <f>ROUND(W443*T3,0)</f>
        <v>0</v>
      </c>
      <c r="X452" s="639" t="s">
        <v>102</v>
      </c>
      <c r="Y452" s="30"/>
      <c r="Z452" s="496"/>
      <c r="AA452" s="565">
        <f>ROUND((AA443*Y3),0)</f>
        <v>0</v>
      </c>
      <c r="AB452" s="573">
        <f>ROUND(AB443*Y3,0)</f>
        <v>0</v>
      </c>
      <c r="AC452" s="69" t="s">
        <v>102</v>
      </c>
      <c r="AD452" s="30"/>
      <c r="AE452" s="496"/>
      <c r="AF452" s="565">
        <f>ROUND((AF443*AD3),0)</f>
        <v>0</v>
      </c>
      <c r="AG452" s="571">
        <f>ROUND(AG443*AD3,0)</f>
        <v>0</v>
      </c>
      <c r="AH452" s="639" t="s">
        <v>102</v>
      </c>
      <c r="AI452" s="30"/>
      <c r="AJ452" s="496"/>
      <c r="AK452" s="565">
        <f>ROUND((AK443*AI3),0)</f>
        <v>0</v>
      </c>
      <c r="AL452" s="573">
        <f>ROUND(AL443*AI3,0)</f>
        <v>0</v>
      </c>
      <c r="AM452" s="69" t="s">
        <v>102</v>
      </c>
      <c r="AN452" s="30"/>
      <c r="AO452" s="496"/>
      <c r="AP452" s="565">
        <f>ROUND((AP443*AN3),0)</f>
        <v>0</v>
      </c>
      <c r="AQ452" s="571">
        <f>ROUND(AQ443*AN3,0)</f>
        <v>0</v>
      </c>
      <c r="AR452" s="639" t="s">
        <v>102</v>
      </c>
      <c r="AS452" s="30"/>
      <c r="AT452" s="496"/>
      <c r="AU452" s="565">
        <f>ROUND((AU443*AS3),0)</f>
        <v>0</v>
      </c>
      <c r="AV452" s="573">
        <f>ROUND(AV443*AS3,0)</f>
        <v>0</v>
      </c>
      <c r="AW452" s="69" t="s">
        <v>102</v>
      </c>
      <c r="AX452" s="30"/>
      <c r="AY452" s="496"/>
      <c r="AZ452" s="565">
        <f>ROUND((AZ443*AX3),0)</f>
        <v>0</v>
      </c>
      <c r="BA452" s="571">
        <f>ROUND(BA443*AX3,0)</f>
        <v>0</v>
      </c>
      <c r="BB452" s="639" t="s">
        <v>102</v>
      </c>
      <c r="BC452" s="30"/>
      <c r="BD452" s="496"/>
      <c r="BE452" s="565">
        <f>ROUND((BE443*BC3),0)</f>
        <v>0</v>
      </c>
      <c r="BF452" s="573">
        <f>ROUND(BF443*BC3,0)</f>
        <v>0</v>
      </c>
      <c r="BG452" s="69" t="s">
        <v>102</v>
      </c>
      <c r="BH452" s="30"/>
      <c r="BI452" s="496"/>
      <c r="BJ452" s="565">
        <f>ROUND((BJ443*BH3),0)</f>
        <v>0</v>
      </c>
      <c r="BK452" s="571">
        <f>ROUND(BK443*BH3,0)</f>
        <v>0</v>
      </c>
      <c r="BL452" s="639" t="s">
        <v>102</v>
      </c>
      <c r="BM452" s="30"/>
      <c r="BN452" s="496"/>
      <c r="BO452" s="565">
        <f>ROUND(BO443*$BM$3,0)</f>
        <v>0</v>
      </c>
      <c r="BP452" s="567">
        <f>ROUND(BP443*BM3,0)</f>
        <v>0</v>
      </c>
      <c r="BQ452" s="69" t="s">
        <v>102</v>
      </c>
      <c r="BR452" s="30"/>
      <c r="BS452" s="496"/>
      <c r="BT452" s="565">
        <f>ROUND(BT443*$BR$3,0)</f>
        <v>0</v>
      </c>
      <c r="BU452" s="567">
        <f>ROUND(BU443*BR3,0)</f>
        <v>0</v>
      </c>
      <c r="BV452" s="69" t="s">
        <v>102</v>
      </c>
      <c r="BW452" s="30"/>
      <c r="BX452" s="496"/>
      <c r="BY452" s="565">
        <f>ROUND(BY443*$BW$3,0)</f>
        <v>0</v>
      </c>
      <c r="BZ452" s="567">
        <f>ROUND(BZ443*BW3,0)</f>
        <v>0</v>
      </c>
      <c r="CA452" s="479"/>
      <c r="CB452" s="414">
        <f>BZ452+BU452+BP452</f>
        <v>0</v>
      </c>
      <c r="CC452" s="443">
        <f>BK452+BF452+BA452+AV452+AQ452+AL452+AG452+AB452+W452+R452</f>
        <v>0</v>
      </c>
    </row>
    <row r="453" spans="1:81" ht="20.399999999999999" customHeight="1" thickBot="1">
      <c r="A453" s="1180"/>
      <c r="B453" s="1132"/>
      <c r="C453" s="1133"/>
      <c r="D453" s="70" t="s">
        <v>101</v>
      </c>
      <c r="E453" s="511" t="s">
        <v>115</v>
      </c>
      <c r="F453" s="497"/>
      <c r="G453" s="566">
        <f>ROUND(IF(E453="対象外",0,G443*G3),0)</f>
        <v>0</v>
      </c>
      <c r="H453" s="620"/>
      <c r="I453" s="70" t="s">
        <v>101</v>
      </c>
      <c r="J453" s="511" t="s">
        <v>115</v>
      </c>
      <c r="K453" s="497"/>
      <c r="L453" s="566">
        <f>ROUND(IF(J453="対象外",0,L443*L3),0)</f>
        <v>0</v>
      </c>
      <c r="M453" s="451"/>
      <c r="N453" s="640" t="s">
        <v>101</v>
      </c>
      <c r="O453" s="511" t="s">
        <v>115</v>
      </c>
      <c r="P453" s="497"/>
      <c r="Q453" s="566">
        <f>ROUND(IF(O453="対象外",0,Q443*Q3),0)</f>
        <v>0</v>
      </c>
      <c r="R453" s="654">
        <f>ROUND(IF(O453="対象外",0,R443*Q3),0)</f>
        <v>0</v>
      </c>
      <c r="S453" s="70" t="s">
        <v>101</v>
      </c>
      <c r="T453" s="511" t="s">
        <v>115</v>
      </c>
      <c r="U453" s="497"/>
      <c r="V453" s="566">
        <f>ROUND(IF(T453="対象外",0,V443*V3),0)</f>
        <v>0</v>
      </c>
      <c r="W453" s="572">
        <f>ROUND(IF(T453="対象外",0,W443*V3),0)</f>
        <v>0</v>
      </c>
      <c r="X453" s="640" t="s">
        <v>101</v>
      </c>
      <c r="Y453" s="511" t="s">
        <v>115</v>
      </c>
      <c r="Z453" s="497"/>
      <c r="AA453" s="566">
        <f>ROUND(IF(Y453="対象外",0,AA443*AA3),0)</f>
        <v>0</v>
      </c>
      <c r="AB453" s="654">
        <f>ROUND(IF(Y453="対象外",0,AB443*AA3),0)</f>
        <v>0</v>
      </c>
      <c r="AC453" s="70" t="s">
        <v>101</v>
      </c>
      <c r="AD453" s="511" t="s">
        <v>115</v>
      </c>
      <c r="AE453" s="497"/>
      <c r="AF453" s="566">
        <f>ROUND(IF(AD453="対象外",0,AF443*AF3),0)</f>
        <v>0</v>
      </c>
      <c r="AG453" s="572">
        <f>ROUND(IF(AD453="対象外",0,AG443*AF3),0)</f>
        <v>0</v>
      </c>
      <c r="AH453" s="640" t="s">
        <v>101</v>
      </c>
      <c r="AI453" s="511" t="s">
        <v>115</v>
      </c>
      <c r="AJ453" s="497"/>
      <c r="AK453" s="566">
        <f>ROUND(IF(AI453="対象外",0,AK443*AK3),0)</f>
        <v>0</v>
      </c>
      <c r="AL453" s="654">
        <f>ROUND(IF(AI453="対象外",0,AL443*AK3),0)</f>
        <v>0</v>
      </c>
      <c r="AM453" s="70" t="s">
        <v>101</v>
      </c>
      <c r="AN453" s="511" t="s">
        <v>115</v>
      </c>
      <c r="AO453" s="497"/>
      <c r="AP453" s="566">
        <f>ROUND(IF(AN453="対象外",0,AP443*AP3),0)</f>
        <v>0</v>
      </c>
      <c r="AQ453" s="572">
        <f>ROUND(IF(AN453="対象外",0,AQ443*AP3),0)</f>
        <v>0</v>
      </c>
      <c r="AR453" s="640" t="s">
        <v>101</v>
      </c>
      <c r="AS453" s="511" t="s">
        <v>115</v>
      </c>
      <c r="AT453" s="497"/>
      <c r="AU453" s="566">
        <f>ROUND(IF(AS453="対象外",0,AU443*AU3),0)</f>
        <v>0</v>
      </c>
      <c r="AV453" s="654">
        <f>ROUND(IF(AS453="対象外",0,AV443*AU3),0)</f>
        <v>0</v>
      </c>
      <c r="AW453" s="70" t="s">
        <v>101</v>
      </c>
      <c r="AX453" s="511" t="s">
        <v>115</v>
      </c>
      <c r="AY453" s="497"/>
      <c r="AZ453" s="566">
        <f>ROUND(IF(AX453="対象外",0,AZ443*AZ3),0)</f>
        <v>0</v>
      </c>
      <c r="BA453" s="572">
        <f>ROUND(IF(AX453="対象外",0,BA443*AZ3),0)</f>
        <v>0</v>
      </c>
      <c r="BB453" s="640" t="s">
        <v>101</v>
      </c>
      <c r="BC453" s="511" t="s">
        <v>115</v>
      </c>
      <c r="BD453" s="497"/>
      <c r="BE453" s="566">
        <f>ROUND(IF(BC453="対象外",0,BE443*BE3),0)</f>
        <v>0</v>
      </c>
      <c r="BF453" s="654">
        <f>ROUND(IF(BC453="対象外",0,BF443*BE3),0)</f>
        <v>0</v>
      </c>
      <c r="BG453" s="70" t="s">
        <v>101</v>
      </c>
      <c r="BH453" s="511" t="s">
        <v>115</v>
      </c>
      <c r="BI453" s="497"/>
      <c r="BJ453" s="566">
        <f>ROUND(IF(BH453="対象外",0,BJ443*BJ3),0)</f>
        <v>0</v>
      </c>
      <c r="BK453" s="572">
        <f>ROUND(IF(BH453="対象外",0,BK443*BJ3),0)</f>
        <v>0</v>
      </c>
      <c r="BL453" s="640" t="s">
        <v>101</v>
      </c>
      <c r="BM453" s="511" t="s">
        <v>115</v>
      </c>
      <c r="BN453" s="497"/>
      <c r="BO453" s="566">
        <f>ROUND(IF(BM453="対象",BO443*$BO$3,0),0)</f>
        <v>0</v>
      </c>
      <c r="BP453" s="568">
        <f>ROUND(IF(BM453="対象外",0,BP443*BO3),0)</f>
        <v>0</v>
      </c>
      <c r="BQ453" s="70" t="s">
        <v>101</v>
      </c>
      <c r="BR453" s="511" t="s">
        <v>115</v>
      </c>
      <c r="BS453" s="497"/>
      <c r="BT453" s="566">
        <f>ROUND(IF(BR453="対象",BT443*$BT$3,0),0)</f>
        <v>0</v>
      </c>
      <c r="BU453" s="568">
        <f>ROUND(IF(BR453="対象外",0,BU443*BT3),0)</f>
        <v>0</v>
      </c>
      <c r="BV453" s="70" t="s">
        <v>101</v>
      </c>
      <c r="BW453" s="511" t="s">
        <v>115</v>
      </c>
      <c r="BX453" s="497"/>
      <c r="BY453" s="566">
        <f>ROUND(IF(BW453="対象",BY443*$BY$3,0),0)</f>
        <v>0</v>
      </c>
      <c r="BZ453" s="568">
        <f>ROUND(IF(BW453="対象外",0,BZ443*BY3),0)</f>
        <v>0</v>
      </c>
      <c r="CA453" s="480"/>
      <c r="CB453" s="414">
        <f>BZ453+BU453+BP453</f>
        <v>0</v>
      </c>
      <c r="CC453" s="444">
        <f>BK453+BF453+BA453+AV453+AQ453+AL453+AG453+AB453+W453+R453</f>
        <v>0</v>
      </c>
    </row>
    <row r="454" spans="1:81" ht="18" customHeight="1" thickBot="1">
      <c r="A454" s="1180"/>
      <c r="B454" s="1151" t="s">
        <v>65</v>
      </c>
      <c r="C454" s="1152"/>
      <c r="D454" s="71" t="s">
        <v>50</v>
      </c>
      <c r="E454" s="11"/>
      <c r="F454" s="599">
        <f>G454</f>
        <v>0</v>
      </c>
      <c r="G454" s="524">
        <f>SUM(G450:G453)</f>
        <v>0</v>
      </c>
      <c r="H454" s="466"/>
      <c r="I454" s="71" t="s">
        <v>50</v>
      </c>
      <c r="J454" s="11"/>
      <c r="K454" s="599">
        <f>L454</f>
        <v>0</v>
      </c>
      <c r="L454" s="524">
        <f>SUM(L450:L453)</f>
        <v>0</v>
      </c>
      <c r="M454" s="452"/>
      <c r="N454" s="616" t="s">
        <v>50</v>
      </c>
      <c r="O454" s="11"/>
      <c r="P454" s="599">
        <f>Q454+R454</f>
        <v>0</v>
      </c>
      <c r="Q454" s="524">
        <f>SUM(Q450:Q453)</f>
        <v>0</v>
      </c>
      <c r="R454" s="563">
        <f>SUM(R450:R453)</f>
        <v>0</v>
      </c>
      <c r="S454" s="71" t="s">
        <v>50</v>
      </c>
      <c r="T454" s="11"/>
      <c r="U454" s="599">
        <f>V454+W454</f>
        <v>0</v>
      </c>
      <c r="V454" s="524">
        <f>SUM(V450:V453)</f>
        <v>0</v>
      </c>
      <c r="W454" s="525">
        <f>SUM(W450:W453)</f>
        <v>0</v>
      </c>
      <c r="X454" s="616" t="s">
        <v>50</v>
      </c>
      <c r="Y454" s="11"/>
      <c r="Z454" s="599">
        <f>AA454+AB454</f>
        <v>0</v>
      </c>
      <c r="AA454" s="524">
        <f>SUM(AA450:AA453)</f>
        <v>0</v>
      </c>
      <c r="AB454" s="563">
        <f>SUM(AB450:AB453)</f>
        <v>0</v>
      </c>
      <c r="AC454" s="71" t="s">
        <v>50</v>
      </c>
      <c r="AD454" s="11"/>
      <c r="AE454" s="599">
        <f>AF454+AG454</f>
        <v>0</v>
      </c>
      <c r="AF454" s="524">
        <f>SUM(AF450:AF453)</f>
        <v>0</v>
      </c>
      <c r="AG454" s="525">
        <f>SUM(AG450:AG453)</f>
        <v>0</v>
      </c>
      <c r="AH454" s="616" t="s">
        <v>50</v>
      </c>
      <c r="AI454" s="11"/>
      <c r="AJ454" s="599">
        <f>AK454+AL454</f>
        <v>0</v>
      </c>
      <c r="AK454" s="524">
        <f>SUM(AK450:AK453)</f>
        <v>0</v>
      </c>
      <c r="AL454" s="563">
        <f>SUM(AL450:AL453)</f>
        <v>0</v>
      </c>
      <c r="AM454" s="71" t="s">
        <v>50</v>
      </c>
      <c r="AN454" s="11"/>
      <c r="AO454" s="599">
        <f>AP454+AQ454</f>
        <v>0</v>
      </c>
      <c r="AP454" s="524">
        <f>SUM(AP450:AP453)</f>
        <v>0</v>
      </c>
      <c r="AQ454" s="525">
        <f>SUM(AQ450:AQ453)</f>
        <v>0</v>
      </c>
      <c r="AR454" s="616" t="s">
        <v>50</v>
      </c>
      <c r="AS454" s="11"/>
      <c r="AT454" s="599">
        <f>AU454+AV454</f>
        <v>0</v>
      </c>
      <c r="AU454" s="524">
        <f>SUM(AU450:AU453)</f>
        <v>0</v>
      </c>
      <c r="AV454" s="563">
        <f>SUM(AV450:AV453)</f>
        <v>0</v>
      </c>
      <c r="AW454" s="71" t="s">
        <v>50</v>
      </c>
      <c r="AX454" s="11"/>
      <c r="AY454" s="599">
        <f>AZ454+BA454</f>
        <v>0</v>
      </c>
      <c r="AZ454" s="524">
        <f>SUM(AZ450:AZ453)</f>
        <v>0</v>
      </c>
      <c r="BA454" s="525">
        <f>SUM(BA450:BA453)</f>
        <v>0</v>
      </c>
      <c r="BB454" s="616" t="s">
        <v>50</v>
      </c>
      <c r="BC454" s="11"/>
      <c r="BD454" s="599">
        <f>BE454+BF454</f>
        <v>0</v>
      </c>
      <c r="BE454" s="524">
        <f>SUM(BE450:BE453)</f>
        <v>0</v>
      </c>
      <c r="BF454" s="563">
        <f>SUM(BF450:BF453)</f>
        <v>0</v>
      </c>
      <c r="BG454" s="71" t="s">
        <v>50</v>
      </c>
      <c r="BH454" s="11"/>
      <c r="BI454" s="599">
        <f>BJ454+BK454</f>
        <v>0</v>
      </c>
      <c r="BJ454" s="524">
        <f>SUM(BJ450:BJ453)</f>
        <v>0</v>
      </c>
      <c r="BK454" s="525">
        <f>SUM(BK450:BK453)</f>
        <v>0</v>
      </c>
      <c r="BL454" s="616" t="s">
        <v>50</v>
      </c>
      <c r="BM454" s="11"/>
      <c r="BN454" s="601">
        <f>BO454+BP454</f>
        <v>0</v>
      </c>
      <c r="BO454" s="524">
        <f>SUM(BO450:BO453)</f>
        <v>0</v>
      </c>
      <c r="BP454" s="532">
        <f>SUM(BP450:BP453)</f>
        <v>0</v>
      </c>
      <c r="BQ454" s="71" t="s">
        <v>50</v>
      </c>
      <c r="BR454" s="11"/>
      <c r="BS454" s="601">
        <f>BT454+BU454</f>
        <v>0</v>
      </c>
      <c r="BT454" s="524">
        <f>SUM(BT450:BT453)</f>
        <v>0</v>
      </c>
      <c r="BU454" s="532">
        <f>SUM(BU450:BU453)</f>
        <v>0</v>
      </c>
      <c r="BV454" s="71" t="s">
        <v>50</v>
      </c>
      <c r="BW454" s="11"/>
      <c r="BX454" s="601">
        <f>BY454+BZ454</f>
        <v>0</v>
      </c>
      <c r="BY454" s="524">
        <f>SUM(BY450:BY453)</f>
        <v>0</v>
      </c>
      <c r="BZ454" s="532">
        <f>SUM(BZ450:BZ453)</f>
        <v>0</v>
      </c>
      <c r="CA454" s="476">
        <f>BX454+BS454+BN454+BI454+BD454+AY454+AT454+AO454+AJ454+AE454+Z454+U454+P454+K454+F454</f>
        <v>0</v>
      </c>
      <c r="CB454" s="415">
        <f>SUM(CB450:CB453)</f>
        <v>0</v>
      </c>
      <c r="CC454" s="445">
        <f>SUM(CC450:CC453)</f>
        <v>0</v>
      </c>
    </row>
    <row r="455" spans="1:81" ht="18" customHeight="1" thickBot="1">
      <c r="A455" s="1180"/>
      <c r="B455" s="1290" t="s">
        <v>66</v>
      </c>
      <c r="C455" s="1291"/>
      <c r="D455" s="588" t="s">
        <v>22</v>
      </c>
      <c r="E455" s="589"/>
      <c r="F455" s="600">
        <f>G455</f>
        <v>0</v>
      </c>
      <c r="G455" s="720">
        <f>G454+G443</f>
        <v>0</v>
      </c>
      <c r="H455" s="621"/>
      <c r="I455" s="588" t="s">
        <v>22</v>
      </c>
      <c r="J455" s="589"/>
      <c r="K455" s="600">
        <f>L455</f>
        <v>0</v>
      </c>
      <c r="L455" s="720">
        <f>L454+L443</f>
        <v>0</v>
      </c>
      <c r="M455" s="591"/>
      <c r="N455" s="641" t="s">
        <v>22</v>
      </c>
      <c r="O455" s="589"/>
      <c r="P455" s="600">
        <f>Q455+R455</f>
        <v>0</v>
      </c>
      <c r="Q455" s="590">
        <f>Q454+Q443</f>
        <v>0</v>
      </c>
      <c r="R455" s="655">
        <f>R454+R443</f>
        <v>0</v>
      </c>
      <c r="S455" s="588" t="s">
        <v>22</v>
      </c>
      <c r="T455" s="589"/>
      <c r="U455" s="600">
        <f>V455+W455</f>
        <v>0</v>
      </c>
      <c r="V455" s="590">
        <f>V454+V443</f>
        <v>0</v>
      </c>
      <c r="W455" s="592">
        <f>W454+W443</f>
        <v>0</v>
      </c>
      <c r="X455" s="641" t="s">
        <v>22</v>
      </c>
      <c r="Y455" s="589"/>
      <c r="Z455" s="600">
        <f>AA455+AB455</f>
        <v>0</v>
      </c>
      <c r="AA455" s="590">
        <f>AA454+AA443</f>
        <v>0</v>
      </c>
      <c r="AB455" s="655">
        <f>AB454+AB443</f>
        <v>0</v>
      </c>
      <c r="AC455" s="588" t="s">
        <v>22</v>
      </c>
      <c r="AD455" s="589"/>
      <c r="AE455" s="600">
        <f>AF455+AG455</f>
        <v>0</v>
      </c>
      <c r="AF455" s="590">
        <f>AF454+AF443</f>
        <v>0</v>
      </c>
      <c r="AG455" s="592">
        <f>AG454+AG443</f>
        <v>0</v>
      </c>
      <c r="AH455" s="641" t="s">
        <v>22</v>
      </c>
      <c r="AI455" s="589"/>
      <c r="AJ455" s="600">
        <f>AK455+AL455</f>
        <v>0</v>
      </c>
      <c r="AK455" s="590">
        <f>AK454+AK443</f>
        <v>0</v>
      </c>
      <c r="AL455" s="655">
        <f>AL454+AL443</f>
        <v>0</v>
      </c>
      <c r="AM455" s="588" t="s">
        <v>22</v>
      </c>
      <c r="AN455" s="589"/>
      <c r="AO455" s="600">
        <f>AP455+AQ455</f>
        <v>0</v>
      </c>
      <c r="AP455" s="590">
        <f>AP454+AP443</f>
        <v>0</v>
      </c>
      <c r="AQ455" s="592">
        <f>AQ454+AQ443</f>
        <v>0</v>
      </c>
      <c r="AR455" s="641" t="s">
        <v>22</v>
      </c>
      <c r="AS455" s="589"/>
      <c r="AT455" s="600">
        <f>AU455+AV455</f>
        <v>0</v>
      </c>
      <c r="AU455" s="590">
        <f>AU454+AU443</f>
        <v>0</v>
      </c>
      <c r="AV455" s="655">
        <f>AV454+AV443</f>
        <v>0</v>
      </c>
      <c r="AW455" s="588" t="s">
        <v>22</v>
      </c>
      <c r="AX455" s="589"/>
      <c r="AY455" s="600">
        <f>AZ455+BA455</f>
        <v>0</v>
      </c>
      <c r="AZ455" s="590">
        <f>AZ454+AZ443</f>
        <v>0</v>
      </c>
      <c r="BA455" s="592">
        <f>BA454+BA443</f>
        <v>0</v>
      </c>
      <c r="BB455" s="641" t="s">
        <v>22</v>
      </c>
      <c r="BC455" s="589"/>
      <c r="BD455" s="600">
        <f>BE455+BF455</f>
        <v>0</v>
      </c>
      <c r="BE455" s="590">
        <f>BE454+BE443</f>
        <v>0</v>
      </c>
      <c r="BF455" s="655">
        <f>BF454+BF443</f>
        <v>0</v>
      </c>
      <c r="BG455" s="588" t="s">
        <v>22</v>
      </c>
      <c r="BH455" s="589"/>
      <c r="BI455" s="600">
        <f>BJ455+BK455</f>
        <v>0</v>
      </c>
      <c r="BJ455" s="590">
        <f>BJ454+BJ443</f>
        <v>0</v>
      </c>
      <c r="BK455" s="592">
        <f>BK454+BK443</f>
        <v>0</v>
      </c>
      <c r="BL455" s="641" t="s">
        <v>22</v>
      </c>
      <c r="BM455" s="589"/>
      <c r="BN455" s="602">
        <f>BO455+BP455</f>
        <v>0</v>
      </c>
      <c r="BO455" s="590">
        <f>BO454+BO443</f>
        <v>0</v>
      </c>
      <c r="BP455" s="593">
        <f>BP454+BP443</f>
        <v>0</v>
      </c>
      <c r="BQ455" s="588" t="s">
        <v>22</v>
      </c>
      <c r="BR455" s="589"/>
      <c r="BS455" s="602">
        <f>BT455+BU455</f>
        <v>0</v>
      </c>
      <c r="BT455" s="590">
        <f>BT454+BT443</f>
        <v>0</v>
      </c>
      <c r="BU455" s="593">
        <f>BU454+BU443</f>
        <v>0</v>
      </c>
      <c r="BV455" s="588" t="s">
        <v>22</v>
      </c>
      <c r="BW455" s="589"/>
      <c r="BX455" s="602">
        <f>BY455+BZ455</f>
        <v>0</v>
      </c>
      <c r="BY455" s="590">
        <f>BY454+BY443</f>
        <v>0</v>
      </c>
      <c r="BZ455" s="593">
        <f>BZ454+BZ443</f>
        <v>0</v>
      </c>
      <c r="CA455" s="594">
        <f>BX455+BS455+BN455+BI455+BD455+AY455+AT455+AO455+AJ455+AE455+Z455+U455+P455+K455+F455</f>
        <v>0</v>
      </c>
      <c r="CB455" s="595">
        <f>CB454+SUM(CC423:CC441)</f>
        <v>0</v>
      </c>
      <c r="CC455" s="596">
        <f>CC454+CC412+CC420</f>
        <v>0</v>
      </c>
    </row>
    <row r="456" spans="1:81" ht="35.4" customHeight="1" thickBot="1">
      <c r="A456" s="723" t="s">
        <v>32</v>
      </c>
      <c r="B456" s="1314">
        <f>職員設定!B54</f>
        <v>11</v>
      </c>
      <c r="C456" s="1315"/>
      <c r="D456" s="683"/>
      <c r="E456" s="684" t="s">
        <v>4</v>
      </c>
      <c r="F456" s="684" t="s">
        <v>33</v>
      </c>
      <c r="G456" s="687" t="s">
        <v>51</v>
      </c>
      <c r="H456" s="724" t="s">
        <v>165</v>
      </c>
      <c r="I456" s="683"/>
      <c r="J456" s="684" t="s">
        <v>4</v>
      </c>
      <c r="K456" s="684" t="s">
        <v>33</v>
      </c>
      <c r="L456" s="687" t="s">
        <v>51</v>
      </c>
      <c r="M456" s="686" t="s">
        <v>165</v>
      </c>
      <c r="N456" s="725"/>
      <c r="O456" s="684" t="s">
        <v>4</v>
      </c>
      <c r="P456" s="684" t="s">
        <v>33</v>
      </c>
      <c r="Q456" s="687" t="s">
        <v>51</v>
      </c>
      <c r="R456" s="726" t="s">
        <v>225</v>
      </c>
      <c r="S456" s="683"/>
      <c r="T456" s="684" t="s">
        <v>4</v>
      </c>
      <c r="U456" s="684" t="s">
        <v>33</v>
      </c>
      <c r="V456" s="687" t="s">
        <v>51</v>
      </c>
      <c r="W456" s="727" t="s">
        <v>225</v>
      </c>
      <c r="X456" s="725"/>
      <c r="Y456" s="684" t="s">
        <v>4</v>
      </c>
      <c r="Z456" s="684" t="s">
        <v>33</v>
      </c>
      <c r="AA456" s="687" t="s">
        <v>51</v>
      </c>
      <c r="AB456" s="726" t="s">
        <v>225</v>
      </c>
      <c r="AC456" s="683"/>
      <c r="AD456" s="684" t="s">
        <v>4</v>
      </c>
      <c r="AE456" s="684" t="s">
        <v>33</v>
      </c>
      <c r="AF456" s="687" t="s">
        <v>51</v>
      </c>
      <c r="AG456" s="727" t="s">
        <v>225</v>
      </c>
      <c r="AH456" s="725"/>
      <c r="AI456" s="684" t="s">
        <v>4</v>
      </c>
      <c r="AJ456" s="684" t="s">
        <v>33</v>
      </c>
      <c r="AK456" s="687" t="s">
        <v>51</v>
      </c>
      <c r="AL456" s="726" t="s">
        <v>225</v>
      </c>
      <c r="AM456" s="683"/>
      <c r="AN456" s="684" t="s">
        <v>4</v>
      </c>
      <c r="AO456" s="684" t="s">
        <v>33</v>
      </c>
      <c r="AP456" s="687" t="s">
        <v>51</v>
      </c>
      <c r="AQ456" s="727" t="s">
        <v>225</v>
      </c>
      <c r="AR456" s="725"/>
      <c r="AS456" s="684" t="s">
        <v>4</v>
      </c>
      <c r="AT456" s="684" t="s">
        <v>33</v>
      </c>
      <c r="AU456" s="687" t="s">
        <v>51</v>
      </c>
      <c r="AV456" s="726" t="s">
        <v>225</v>
      </c>
      <c r="AW456" s="683"/>
      <c r="AX456" s="684" t="s">
        <v>4</v>
      </c>
      <c r="AY456" s="684" t="s">
        <v>33</v>
      </c>
      <c r="AZ456" s="687" t="s">
        <v>51</v>
      </c>
      <c r="BA456" s="727" t="s">
        <v>225</v>
      </c>
      <c r="BB456" s="725"/>
      <c r="BC456" s="684" t="s">
        <v>4</v>
      </c>
      <c r="BD456" s="684" t="s">
        <v>33</v>
      </c>
      <c r="BE456" s="687" t="s">
        <v>51</v>
      </c>
      <c r="BF456" s="726" t="s">
        <v>225</v>
      </c>
      <c r="BG456" s="683"/>
      <c r="BH456" s="684" t="s">
        <v>4</v>
      </c>
      <c r="BI456" s="684" t="s">
        <v>33</v>
      </c>
      <c r="BJ456" s="687" t="s">
        <v>51</v>
      </c>
      <c r="BK456" s="727" t="s">
        <v>225</v>
      </c>
      <c r="BL456" s="725"/>
      <c r="BM456" s="684" t="s">
        <v>4</v>
      </c>
      <c r="BN456" s="684" t="s">
        <v>33</v>
      </c>
      <c r="BO456" s="685" t="s">
        <v>51</v>
      </c>
      <c r="BP456" s="413" t="s">
        <v>225</v>
      </c>
      <c r="BQ456" s="683"/>
      <c r="BR456" s="684" t="s">
        <v>4</v>
      </c>
      <c r="BS456" s="684" t="s">
        <v>33</v>
      </c>
      <c r="BT456" s="685" t="s">
        <v>51</v>
      </c>
      <c r="BU456" s="413" t="s">
        <v>225</v>
      </c>
      <c r="BV456" s="683"/>
      <c r="BW456" s="684" t="s">
        <v>4</v>
      </c>
      <c r="BX456" s="684" t="s">
        <v>33</v>
      </c>
      <c r="BY456" s="685" t="s">
        <v>51</v>
      </c>
      <c r="BZ456" s="413" t="s">
        <v>225</v>
      </c>
      <c r="CA456" s="688" t="s">
        <v>0</v>
      </c>
      <c r="CB456" s="689" t="s">
        <v>157</v>
      </c>
      <c r="CC456" s="728" t="s">
        <v>225</v>
      </c>
    </row>
    <row r="457" spans="1:81" ht="18" customHeight="1">
      <c r="A457" s="1180" t="str">
        <f>職員設定!C54</f>
        <v>EE</v>
      </c>
      <c r="B457" s="1296" t="s">
        <v>109</v>
      </c>
      <c r="C457" s="1140" t="s">
        <v>2</v>
      </c>
      <c r="D457" s="48" t="s">
        <v>110</v>
      </c>
      <c r="E457" s="597">
        <v>117.66</v>
      </c>
      <c r="F457" s="1214">
        <f>職員設定!$D$54</f>
        <v>1</v>
      </c>
      <c r="G457" s="974">
        <f>E460*F457-H457</f>
        <v>7066</v>
      </c>
      <c r="H457" s="1271">
        <v>4708</v>
      </c>
      <c r="I457" s="48" t="s">
        <v>110</v>
      </c>
      <c r="J457" s="597">
        <v>113.33</v>
      </c>
      <c r="K457" s="1214">
        <f>職員設定!$D$54</f>
        <v>1</v>
      </c>
      <c r="L457" s="974">
        <f>J460*K457-M457</f>
        <v>6800</v>
      </c>
      <c r="M457" s="1096">
        <v>4537</v>
      </c>
      <c r="N457" s="336" t="s">
        <v>110</v>
      </c>
      <c r="O457" s="597">
        <v>114.5</v>
      </c>
      <c r="P457" s="1214">
        <f>職員設定!$D$54</f>
        <v>1</v>
      </c>
      <c r="Q457" s="974">
        <f>O460*P457-R457</f>
        <v>6870</v>
      </c>
      <c r="R457" s="1203">
        <f>ROUND(O457*P457*職員設定!$AC$54,0)</f>
        <v>4580</v>
      </c>
      <c r="S457" s="48" t="s">
        <v>110</v>
      </c>
      <c r="T457" s="597">
        <v>97.25</v>
      </c>
      <c r="U457" s="1214">
        <f>職員設定!$D$54</f>
        <v>1</v>
      </c>
      <c r="V457" s="974">
        <f>T460*U457-W457</f>
        <v>5835</v>
      </c>
      <c r="W457" s="993">
        <f>ROUND(T457*U457*職員設定!$AC$54,0)</f>
        <v>3890</v>
      </c>
      <c r="X457" s="336" t="s">
        <v>110</v>
      </c>
      <c r="Y457" s="597">
        <v>86.5</v>
      </c>
      <c r="Z457" s="1214">
        <f>職員設定!$D$54</f>
        <v>1</v>
      </c>
      <c r="AA457" s="974">
        <f>Y460*Z457-AB457</f>
        <v>5190</v>
      </c>
      <c r="AB457" s="1203">
        <f>ROUND(Y457*Z457*職員設定!$AC$54,0)</f>
        <v>3460</v>
      </c>
      <c r="AC457" s="48" t="s">
        <v>110</v>
      </c>
      <c r="AD457" s="597"/>
      <c r="AE457" s="1214">
        <f>職員設定!$D$54</f>
        <v>1</v>
      </c>
      <c r="AF457" s="974">
        <f>AD460*AE457-AG457</f>
        <v>0</v>
      </c>
      <c r="AG457" s="993">
        <f>ROUND(AD457*AE457*職員設定!$AC$54,0)</f>
        <v>0</v>
      </c>
      <c r="AH457" s="336" t="s">
        <v>110</v>
      </c>
      <c r="AI457" s="597"/>
      <c r="AJ457" s="1214">
        <f>職員設定!$D$54</f>
        <v>1</v>
      </c>
      <c r="AK457" s="974">
        <f>AI460*AJ457-AL457</f>
        <v>0</v>
      </c>
      <c r="AL457" s="1203">
        <f>ROUND(AI457*AJ457*職員設定!$AC$54,0)</f>
        <v>0</v>
      </c>
      <c r="AM457" s="48" t="s">
        <v>110</v>
      </c>
      <c r="AN457" s="597"/>
      <c r="AO457" s="1214">
        <f>職員設定!$D$54</f>
        <v>1</v>
      </c>
      <c r="AP457" s="974">
        <f>AN460*AO457-AQ457</f>
        <v>0</v>
      </c>
      <c r="AQ457" s="993">
        <f>ROUND(AN457*AO457*職員設定!$AC$54,0)</f>
        <v>0</v>
      </c>
      <c r="AR457" s="336" t="s">
        <v>110</v>
      </c>
      <c r="AS457" s="597"/>
      <c r="AT457" s="1214">
        <f>職員設定!$D$54</f>
        <v>1</v>
      </c>
      <c r="AU457" s="974">
        <f>AS460*AT457-AV457</f>
        <v>0</v>
      </c>
      <c r="AV457" s="1203">
        <f>ROUND(AS457*AT457*職員設定!$AC$54,0)</f>
        <v>0</v>
      </c>
      <c r="AW457" s="48" t="s">
        <v>110</v>
      </c>
      <c r="AX457" s="597"/>
      <c r="AY457" s="1214">
        <f>職員設定!$D$54</f>
        <v>1</v>
      </c>
      <c r="AZ457" s="974">
        <f>AX460*AY457-BA457</f>
        <v>0</v>
      </c>
      <c r="BA457" s="993">
        <f>ROUND(AX457*AY457*職員設定!$AC$54,0)</f>
        <v>0</v>
      </c>
      <c r="BB457" s="336" t="s">
        <v>110</v>
      </c>
      <c r="BC457" s="597"/>
      <c r="BD457" s="1214">
        <f>職員設定!$D$54</f>
        <v>1</v>
      </c>
      <c r="BE457" s="974">
        <f>BC460*BD457-BF457</f>
        <v>0</v>
      </c>
      <c r="BF457" s="1203">
        <f>ROUND(BC457*BD457*職員設定!$AC$54,0)</f>
        <v>0</v>
      </c>
      <c r="BG457" s="48" t="s">
        <v>110</v>
      </c>
      <c r="BH457" s="597"/>
      <c r="BI457" s="1214">
        <f>職員設定!$D$54</f>
        <v>1</v>
      </c>
      <c r="BJ457" s="974">
        <f>BH460*BI457-BK457</f>
        <v>0</v>
      </c>
      <c r="BK457" s="993">
        <f>ROUND(BH457*BI457*職員設定!$AC$54,0)</f>
        <v>0</v>
      </c>
      <c r="BL457" s="721"/>
      <c r="BM457" s="598"/>
      <c r="BN457" s="1214">
        <f>職員設定!$D$54</f>
        <v>1</v>
      </c>
      <c r="BO457" s="984"/>
      <c r="BP457" s="1259"/>
      <c r="BQ457" s="722"/>
      <c r="BR457" s="598"/>
      <c r="BS457" s="1214">
        <f>職員設定!$D$54</f>
        <v>1</v>
      </c>
      <c r="BT457" s="984"/>
      <c r="BU457" s="1259"/>
      <c r="BV457" s="722"/>
      <c r="BW457" s="598"/>
      <c r="BX457" s="1214">
        <f>職員設定!$D$54</f>
        <v>1</v>
      </c>
      <c r="BY457" s="984"/>
      <c r="BZ457" s="1259"/>
      <c r="CA457" s="1086">
        <f>BJ457+BK457+BE457+BF457+AZ457+BA457+AU457+AV457+AP457+AQ457+AL457+AK457+AG457+AF457+AB457+AA457+W457+V457+R457+Q457+L457+G457</f>
        <v>43691</v>
      </c>
      <c r="CB457" s="1087">
        <f>M457+H457</f>
        <v>9245</v>
      </c>
      <c r="CC457" s="1243">
        <f>BK457+BF457+BA457+AV457+AQ457+AL457+AG457+AB457+W457+R457</f>
        <v>11930</v>
      </c>
    </row>
    <row r="458" spans="1:81" ht="18" customHeight="1">
      <c r="A458" s="1180"/>
      <c r="B458" s="1296"/>
      <c r="C458" s="1140"/>
      <c r="D458" s="48" t="s">
        <v>38</v>
      </c>
      <c r="E458" s="33">
        <v>117668</v>
      </c>
      <c r="F458" s="1214"/>
      <c r="G458" s="974"/>
      <c r="H458" s="1272"/>
      <c r="I458" s="48" t="s">
        <v>38</v>
      </c>
      <c r="J458" s="33">
        <v>113334</v>
      </c>
      <c r="K458" s="1214"/>
      <c r="L458" s="974"/>
      <c r="M458" s="1103"/>
      <c r="N458" s="336" t="s">
        <v>38</v>
      </c>
      <c r="O458" s="33">
        <v>114500</v>
      </c>
      <c r="P458" s="1214"/>
      <c r="Q458" s="974"/>
      <c r="R458" s="1204"/>
      <c r="S458" s="48" t="s">
        <v>38</v>
      </c>
      <c r="T458" s="33">
        <v>97250</v>
      </c>
      <c r="U458" s="1214"/>
      <c r="V458" s="974"/>
      <c r="W458" s="971"/>
      <c r="X458" s="336" t="s">
        <v>38</v>
      </c>
      <c r="Y458" s="33">
        <v>86500</v>
      </c>
      <c r="Z458" s="1214"/>
      <c r="AA458" s="974"/>
      <c r="AB458" s="1204"/>
      <c r="AC458" s="48" t="s">
        <v>38</v>
      </c>
      <c r="AD458" s="33"/>
      <c r="AE458" s="1214"/>
      <c r="AF458" s="974"/>
      <c r="AG458" s="971"/>
      <c r="AH458" s="336" t="s">
        <v>38</v>
      </c>
      <c r="AI458" s="33"/>
      <c r="AJ458" s="1214"/>
      <c r="AK458" s="974"/>
      <c r="AL458" s="1204"/>
      <c r="AM458" s="48" t="s">
        <v>38</v>
      </c>
      <c r="AN458" s="33"/>
      <c r="AO458" s="1214"/>
      <c r="AP458" s="974"/>
      <c r="AQ458" s="971"/>
      <c r="AR458" s="336" t="s">
        <v>38</v>
      </c>
      <c r="AS458" s="33"/>
      <c r="AT458" s="1214"/>
      <c r="AU458" s="974"/>
      <c r="AV458" s="1204"/>
      <c r="AW458" s="48" t="s">
        <v>38</v>
      </c>
      <c r="AX458" s="33"/>
      <c r="AY458" s="1214"/>
      <c r="AZ458" s="974"/>
      <c r="BA458" s="971"/>
      <c r="BB458" s="336" t="s">
        <v>38</v>
      </c>
      <c r="BC458" s="33"/>
      <c r="BD458" s="1214"/>
      <c r="BE458" s="974"/>
      <c r="BF458" s="1204"/>
      <c r="BG458" s="48" t="s">
        <v>38</v>
      </c>
      <c r="BH458" s="33"/>
      <c r="BI458" s="1214"/>
      <c r="BJ458" s="974"/>
      <c r="BK458" s="971"/>
      <c r="BL458" s="658"/>
      <c r="BM458" s="80"/>
      <c r="BN458" s="1214"/>
      <c r="BO458" s="984"/>
      <c r="BP458" s="954"/>
      <c r="BQ458" s="301"/>
      <c r="BR458" s="80"/>
      <c r="BS458" s="1214"/>
      <c r="BT458" s="984"/>
      <c r="BU458" s="954"/>
      <c r="BV458" s="301"/>
      <c r="BW458" s="80"/>
      <c r="BX458" s="1214"/>
      <c r="BY458" s="984"/>
      <c r="BZ458" s="954"/>
      <c r="CA458" s="1080"/>
      <c r="CB458" s="1022"/>
      <c r="CC458" s="1243"/>
    </row>
    <row r="459" spans="1:81" ht="18" customHeight="1">
      <c r="A459" s="1180"/>
      <c r="B459" s="1296"/>
      <c r="C459" s="1140"/>
      <c r="D459" s="72" t="s">
        <v>112</v>
      </c>
      <c r="E459" s="28">
        <f>ROUND(E457*職員設定!$E$54,0)</f>
        <v>105894</v>
      </c>
      <c r="F459" s="1214"/>
      <c r="G459" s="974"/>
      <c r="H459" s="1272"/>
      <c r="I459" s="72" t="s">
        <v>112</v>
      </c>
      <c r="J459" s="28">
        <f>ROUND(J457*職員設定!$E$54,0)</f>
        <v>101997</v>
      </c>
      <c r="K459" s="1214"/>
      <c r="L459" s="974"/>
      <c r="M459" s="1103"/>
      <c r="N459" s="624" t="s">
        <v>112</v>
      </c>
      <c r="O459" s="28">
        <f>ROUND(O457*職員設定!$E$54,0)</f>
        <v>103050</v>
      </c>
      <c r="P459" s="1214"/>
      <c r="Q459" s="974"/>
      <c r="R459" s="1204"/>
      <c r="S459" s="72" t="s">
        <v>112</v>
      </c>
      <c r="T459" s="28">
        <f>ROUND(T457*職員設定!$E$54,0)</f>
        <v>87525</v>
      </c>
      <c r="U459" s="1214"/>
      <c r="V459" s="974"/>
      <c r="W459" s="971"/>
      <c r="X459" s="624" t="s">
        <v>112</v>
      </c>
      <c r="Y459" s="28">
        <f>ROUND(Y457*職員設定!$E$54,0)</f>
        <v>77850</v>
      </c>
      <c r="Z459" s="1214"/>
      <c r="AA459" s="974"/>
      <c r="AB459" s="1204"/>
      <c r="AC459" s="72" t="s">
        <v>112</v>
      </c>
      <c r="AD459" s="28">
        <f>ROUND(AD457*職員設定!$E$54,0)</f>
        <v>0</v>
      </c>
      <c r="AE459" s="1214"/>
      <c r="AF459" s="974"/>
      <c r="AG459" s="971"/>
      <c r="AH459" s="624" t="s">
        <v>112</v>
      </c>
      <c r="AI459" s="28">
        <f>ROUND(AI457*職員設定!$E$54,0)</f>
        <v>0</v>
      </c>
      <c r="AJ459" s="1214"/>
      <c r="AK459" s="974"/>
      <c r="AL459" s="1204"/>
      <c r="AM459" s="72" t="s">
        <v>112</v>
      </c>
      <c r="AN459" s="28">
        <f>ROUND(AN457*職員設定!$E$54,0)</f>
        <v>0</v>
      </c>
      <c r="AO459" s="1214"/>
      <c r="AP459" s="974"/>
      <c r="AQ459" s="971"/>
      <c r="AR459" s="624" t="s">
        <v>112</v>
      </c>
      <c r="AS459" s="28">
        <f>ROUND(AS457*職員設定!$E$54,0)</f>
        <v>0</v>
      </c>
      <c r="AT459" s="1214"/>
      <c r="AU459" s="974"/>
      <c r="AV459" s="1204"/>
      <c r="AW459" s="72" t="s">
        <v>112</v>
      </c>
      <c r="AX459" s="28">
        <f>ROUND(AX457*職員設定!$E$54,0)</f>
        <v>0</v>
      </c>
      <c r="AY459" s="1214"/>
      <c r="AZ459" s="974"/>
      <c r="BA459" s="971"/>
      <c r="BB459" s="624" t="s">
        <v>112</v>
      </c>
      <c r="BC459" s="28">
        <f>ROUND(BC457*職員設定!$E$54,0)</f>
        <v>0</v>
      </c>
      <c r="BD459" s="1214"/>
      <c r="BE459" s="974"/>
      <c r="BF459" s="1204"/>
      <c r="BG459" s="72" t="s">
        <v>112</v>
      </c>
      <c r="BH459" s="28">
        <f>ROUND(BH457*職員設定!$E$54,0)</f>
        <v>0</v>
      </c>
      <c r="BI459" s="1214"/>
      <c r="BJ459" s="974"/>
      <c r="BK459" s="971"/>
      <c r="BL459" s="626"/>
      <c r="BM459" s="28"/>
      <c r="BN459" s="1214"/>
      <c r="BO459" s="984"/>
      <c r="BP459" s="954"/>
      <c r="BQ459" s="45"/>
      <c r="BR459" s="28"/>
      <c r="BS459" s="1214"/>
      <c r="BT459" s="984"/>
      <c r="BU459" s="954"/>
      <c r="BV459" s="45"/>
      <c r="BW459" s="28"/>
      <c r="BX459" s="1214"/>
      <c r="BY459" s="984"/>
      <c r="BZ459" s="954"/>
      <c r="CA459" s="1080"/>
      <c r="CB459" s="1022"/>
      <c r="CC459" s="1243"/>
    </row>
    <row r="460" spans="1:81" ht="18" customHeight="1" thickBot="1">
      <c r="A460" s="1180"/>
      <c r="B460" s="1296"/>
      <c r="C460" s="1141"/>
      <c r="D460" s="50" t="s">
        <v>113</v>
      </c>
      <c r="E460" s="18">
        <f>E458-E459</f>
        <v>11774</v>
      </c>
      <c r="F460" s="1214"/>
      <c r="G460" s="975"/>
      <c r="H460" s="1273"/>
      <c r="I460" s="50" t="s">
        <v>113</v>
      </c>
      <c r="J460" s="18">
        <f>J458-J459</f>
        <v>11337</v>
      </c>
      <c r="K460" s="1214"/>
      <c r="L460" s="975"/>
      <c r="M460" s="1104"/>
      <c r="N460" s="625" t="s">
        <v>113</v>
      </c>
      <c r="O460" s="18">
        <f>O458-O459</f>
        <v>11450</v>
      </c>
      <c r="P460" s="1214"/>
      <c r="Q460" s="975"/>
      <c r="R460" s="1205"/>
      <c r="S460" s="50" t="s">
        <v>113</v>
      </c>
      <c r="T460" s="18">
        <f>T458-T459</f>
        <v>9725</v>
      </c>
      <c r="U460" s="1214"/>
      <c r="V460" s="975"/>
      <c r="W460" s="972"/>
      <c r="X460" s="625" t="s">
        <v>113</v>
      </c>
      <c r="Y460" s="18">
        <f>Y458-Y459</f>
        <v>8650</v>
      </c>
      <c r="Z460" s="1214"/>
      <c r="AA460" s="975"/>
      <c r="AB460" s="1205"/>
      <c r="AC460" s="50" t="s">
        <v>113</v>
      </c>
      <c r="AD460" s="18">
        <f>AD458-AD459</f>
        <v>0</v>
      </c>
      <c r="AE460" s="1214"/>
      <c r="AF460" s="975"/>
      <c r="AG460" s="972"/>
      <c r="AH460" s="625" t="s">
        <v>113</v>
      </c>
      <c r="AI460" s="18">
        <f>AI458-AI459</f>
        <v>0</v>
      </c>
      <c r="AJ460" s="1214"/>
      <c r="AK460" s="975"/>
      <c r="AL460" s="1205"/>
      <c r="AM460" s="50" t="s">
        <v>113</v>
      </c>
      <c r="AN460" s="18">
        <f>AN458-AN459</f>
        <v>0</v>
      </c>
      <c r="AO460" s="1214"/>
      <c r="AP460" s="975"/>
      <c r="AQ460" s="972"/>
      <c r="AR460" s="625" t="s">
        <v>113</v>
      </c>
      <c r="AS460" s="18">
        <f>AS458-AS459</f>
        <v>0</v>
      </c>
      <c r="AT460" s="1214"/>
      <c r="AU460" s="975"/>
      <c r="AV460" s="1205"/>
      <c r="AW460" s="50" t="s">
        <v>113</v>
      </c>
      <c r="AX460" s="18">
        <f>AX458-AX459</f>
        <v>0</v>
      </c>
      <c r="AY460" s="1214"/>
      <c r="AZ460" s="975"/>
      <c r="BA460" s="972"/>
      <c r="BB460" s="625" t="s">
        <v>113</v>
      </c>
      <c r="BC460" s="18">
        <f>BC458-BC459</f>
        <v>0</v>
      </c>
      <c r="BD460" s="1214"/>
      <c r="BE460" s="975"/>
      <c r="BF460" s="1205"/>
      <c r="BG460" s="50" t="s">
        <v>113</v>
      </c>
      <c r="BH460" s="18">
        <f>BH458-BH459</f>
        <v>0</v>
      </c>
      <c r="BI460" s="1214"/>
      <c r="BJ460" s="975"/>
      <c r="BK460" s="972"/>
      <c r="BL460" s="659"/>
      <c r="BM460" s="78"/>
      <c r="BN460" s="1214"/>
      <c r="BO460" s="985"/>
      <c r="BP460" s="955"/>
      <c r="BQ460" s="81"/>
      <c r="BR460" s="78"/>
      <c r="BS460" s="1214"/>
      <c r="BT460" s="985"/>
      <c r="BU460" s="955"/>
      <c r="BV460" s="81"/>
      <c r="BW460" s="78"/>
      <c r="BX460" s="1214"/>
      <c r="BY460" s="985"/>
      <c r="BZ460" s="955"/>
      <c r="CA460" s="1081"/>
      <c r="CB460" s="1023"/>
      <c r="CC460" s="1244"/>
    </row>
    <row r="461" spans="1:81" ht="18" customHeight="1">
      <c r="A461" s="1180"/>
      <c r="B461" s="1296"/>
      <c r="C461" s="1293" t="str">
        <f>"時間当たりの手当("&amp;職員設定!$F$43&amp;"等)"</f>
        <v>時間当たりの手当(資格手当等)</v>
      </c>
      <c r="D461" s="75" t="s">
        <v>110</v>
      </c>
      <c r="E461" s="172">
        <f>E457</f>
        <v>117.66</v>
      </c>
      <c r="F461" s="1214"/>
      <c r="G461" s="973">
        <f>E464*F457-H461</f>
        <v>0</v>
      </c>
      <c r="H461" s="1275"/>
      <c r="I461" s="75" t="s">
        <v>110</v>
      </c>
      <c r="J461" s="172">
        <f>J457</f>
        <v>113.33</v>
      </c>
      <c r="K461" s="1214"/>
      <c r="L461" s="973">
        <f>J464*K457-M461</f>
        <v>0</v>
      </c>
      <c r="M461" s="1095"/>
      <c r="N461" s="338" t="s">
        <v>110</v>
      </c>
      <c r="O461" s="172">
        <f>O457</f>
        <v>114.5</v>
      </c>
      <c r="P461" s="1214"/>
      <c r="Q461" s="973">
        <f>O464*P457</f>
        <v>0</v>
      </c>
      <c r="R461" s="983"/>
      <c r="S461" s="75" t="s">
        <v>110</v>
      </c>
      <c r="T461" s="172">
        <f>T457</f>
        <v>97.25</v>
      </c>
      <c r="U461" s="1214"/>
      <c r="V461" s="973">
        <f>T464*U457</f>
        <v>0</v>
      </c>
      <c r="W461" s="960"/>
      <c r="X461" s="338" t="s">
        <v>110</v>
      </c>
      <c r="Y461" s="172">
        <f>Y457</f>
        <v>86.5</v>
      </c>
      <c r="Z461" s="1214"/>
      <c r="AA461" s="973">
        <f>Y464*Z457</f>
        <v>0</v>
      </c>
      <c r="AB461" s="983"/>
      <c r="AC461" s="75" t="s">
        <v>110</v>
      </c>
      <c r="AD461" s="172">
        <f>AD457</f>
        <v>0</v>
      </c>
      <c r="AE461" s="1214"/>
      <c r="AF461" s="973">
        <f>AD464*AE457</f>
        <v>0</v>
      </c>
      <c r="AG461" s="960"/>
      <c r="AH461" s="338" t="s">
        <v>110</v>
      </c>
      <c r="AI461" s="172">
        <f>AI457</f>
        <v>0</v>
      </c>
      <c r="AJ461" s="1214"/>
      <c r="AK461" s="973">
        <f>AI464*AJ457</f>
        <v>0</v>
      </c>
      <c r="AL461" s="983"/>
      <c r="AM461" s="75" t="s">
        <v>110</v>
      </c>
      <c r="AN461" s="172">
        <f>AN457</f>
        <v>0</v>
      </c>
      <c r="AO461" s="1214"/>
      <c r="AP461" s="973">
        <f>AN464*AO457</f>
        <v>0</v>
      </c>
      <c r="AQ461" s="960"/>
      <c r="AR461" s="338" t="s">
        <v>110</v>
      </c>
      <c r="AS461" s="172">
        <f>AS457</f>
        <v>0</v>
      </c>
      <c r="AT461" s="1214"/>
      <c r="AU461" s="973">
        <f>AS464*AT457</f>
        <v>0</v>
      </c>
      <c r="AV461" s="983"/>
      <c r="AW461" s="75" t="s">
        <v>110</v>
      </c>
      <c r="AX461" s="172">
        <f>AX457</f>
        <v>0</v>
      </c>
      <c r="AY461" s="1214"/>
      <c r="AZ461" s="973">
        <f>AX464*AY457</f>
        <v>0</v>
      </c>
      <c r="BA461" s="960"/>
      <c r="BB461" s="338" t="s">
        <v>110</v>
      </c>
      <c r="BC461" s="172">
        <f>BC457</f>
        <v>0</v>
      </c>
      <c r="BD461" s="1214"/>
      <c r="BE461" s="973">
        <f>BC464*BD457</f>
        <v>0</v>
      </c>
      <c r="BF461" s="983"/>
      <c r="BG461" s="75" t="s">
        <v>110</v>
      </c>
      <c r="BH461" s="172">
        <f>BH457</f>
        <v>0</v>
      </c>
      <c r="BI461" s="1214"/>
      <c r="BJ461" s="973">
        <f>BH464*BI457</f>
        <v>0</v>
      </c>
      <c r="BK461" s="960"/>
      <c r="BL461" s="338"/>
      <c r="BM461" s="76"/>
      <c r="BN461" s="1214"/>
      <c r="BO461" s="983"/>
      <c r="BP461" s="960"/>
      <c r="BQ461" s="75"/>
      <c r="BR461" s="76"/>
      <c r="BS461" s="1214"/>
      <c r="BT461" s="983"/>
      <c r="BU461" s="960"/>
      <c r="BV461" s="75"/>
      <c r="BW461" s="76"/>
      <c r="BX461" s="1214"/>
      <c r="BY461" s="983"/>
      <c r="BZ461" s="960"/>
      <c r="CA461" s="1003">
        <f>BJ461+BE461+AZ461+AU461+AP461+AK461+AF461+AA461+V461+Q461+L461+G461</f>
        <v>0</v>
      </c>
      <c r="CB461" s="1019">
        <f>M461+H461</f>
        <v>0</v>
      </c>
      <c r="CC461" s="1245"/>
    </row>
    <row r="462" spans="1:81" ht="18" customHeight="1">
      <c r="A462" s="1180"/>
      <c r="B462" s="1296"/>
      <c r="C462" s="1294"/>
      <c r="D462" s="48" t="s">
        <v>38</v>
      </c>
      <c r="E462" s="33"/>
      <c r="F462" s="1214"/>
      <c r="G462" s="1066"/>
      <c r="H462" s="1272"/>
      <c r="I462" s="48" t="s">
        <v>38</v>
      </c>
      <c r="J462" s="33"/>
      <c r="K462" s="1214"/>
      <c r="L462" s="1066"/>
      <c r="M462" s="1103"/>
      <c r="N462" s="336" t="s">
        <v>38</v>
      </c>
      <c r="O462" s="33"/>
      <c r="P462" s="1214"/>
      <c r="Q462" s="1066"/>
      <c r="R462" s="1206"/>
      <c r="S462" s="48" t="s">
        <v>38</v>
      </c>
      <c r="T462" s="33"/>
      <c r="U462" s="1214"/>
      <c r="V462" s="1066"/>
      <c r="W462" s="954"/>
      <c r="X462" s="336" t="s">
        <v>38</v>
      </c>
      <c r="Y462" s="33"/>
      <c r="Z462" s="1214"/>
      <c r="AA462" s="1066"/>
      <c r="AB462" s="1206"/>
      <c r="AC462" s="48" t="s">
        <v>38</v>
      </c>
      <c r="AD462" s="33"/>
      <c r="AE462" s="1214"/>
      <c r="AF462" s="1066"/>
      <c r="AG462" s="954"/>
      <c r="AH462" s="336" t="s">
        <v>38</v>
      </c>
      <c r="AI462" s="33"/>
      <c r="AJ462" s="1214"/>
      <c r="AK462" s="1066"/>
      <c r="AL462" s="1206"/>
      <c r="AM462" s="48" t="s">
        <v>38</v>
      </c>
      <c r="AN462" s="33"/>
      <c r="AO462" s="1214"/>
      <c r="AP462" s="1066"/>
      <c r="AQ462" s="954"/>
      <c r="AR462" s="336" t="s">
        <v>38</v>
      </c>
      <c r="AS462" s="33"/>
      <c r="AT462" s="1214"/>
      <c r="AU462" s="1066"/>
      <c r="AV462" s="1206"/>
      <c r="AW462" s="48" t="s">
        <v>38</v>
      </c>
      <c r="AX462" s="33"/>
      <c r="AY462" s="1214"/>
      <c r="AZ462" s="1066"/>
      <c r="BA462" s="954"/>
      <c r="BB462" s="336" t="s">
        <v>38</v>
      </c>
      <c r="BC462" s="33"/>
      <c r="BD462" s="1214"/>
      <c r="BE462" s="1066"/>
      <c r="BF462" s="1206"/>
      <c r="BG462" s="48" t="s">
        <v>38</v>
      </c>
      <c r="BH462" s="33"/>
      <c r="BI462" s="1214"/>
      <c r="BJ462" s="1066"/>
      <c r="BK462" s="954"/>
      <c r="BL462" s="339"/>
      <c r="BM462" s="80"/>
      <c r="BN462" s="1214"/>
      <c r="BO462" s="977"/>
      <c r="BP462" s="954"/>
      <c r="BQ462" s="79"/>
      <c r="BR462" s="80"/>
      <c r="BS462" s="1214"/>
      <c r="BT462" s="977"/>
      <c r="BU462" s="954"/>
      <c r="BV462" s="79"/>
      <c r="BW462" s="80"/>
      <c r="BX462" s="1214"/>
      <c r="BY462" s="977"/>
      <c r="BZ462" s="954"/>
      <c r="CA462" s="1080"/>
      <c r="CB462" s="1022"/>
      <c r="CC462" s="1246"/>
    </row>
    <row r="463" spans="1:81" ht="18" customHeight="1">
      <c r="A463" s="1180"/>
      <c r="B463" s="1296"/>
      <c r="C463" s="1294"/>
      <c r="D463" s="72" t="s">
        <v>44</v>
      </c>
      <c r="E463" s="28">
        <f>ROUND(E461*(職員設定!$F$54+職員設定!$G$54+職員設定!$H$54+職員設定!$I$54),0)</f>
        <v>0</v>
      </c>
      <c r="F463" s="1214"/>
      <c r="G463" s="1066"/>
      <c r="H463" s="1272"/>
      <c r="I463" s="72" t="s">
        <v>44</v>
      </c>
      <c r="J463" s="28">
        <f>ROUND(J461*(職員設定!$F$54+職員設定!$G$54+職員設定!$H$54+職員設定!$I$54),0)</f>
        <v>0</v>
      </c>
      <c r="K463" s="1214"/>
      <c r="L463" s="1066"/>
      <c r="M463" s="1103"/>
      <c r="N463" s="624" t="s">
        <v>44</v>
      </c>
      <c r="O463" s="28">
        <f>ROUND(O461*(職員設定!$F$54+職員設定!$G$54+職員設定!$H$54+職員設定!$I$54),0)</f>
        <v>0</v>
      </c>
      <c r="P463" s="1214"/>
      <c r="Q463" s="1066"/>
      <c r="R463" s="1206"/>
      <c r="S463" s="72" t="s">
        <v>44</v>
      </c>
      <c r="T463" s="28">
        <f>ROUND(T461*(職員設定!$F$54+職員設定!$G$54+職員設定!$H$54+職員設定!$I$54),0)</f>
        <v>0</v>
      </c>
      <c r="U463" s="1214"/>
      <c r="V463" s="1066"/>
      <c r="W463" s="954"/>
      <c r="X463" s="624" t="s">
        <v>44</v>
      </c>
      <c r="Y463" s="28">
        <f>ROUND(Y461*(職員設定!$F$54+職員設定!$G$54+職員設定!$H$54+職員設定!$I$54),0)</f>
        <v>0</v>
      </c>
      <c r="Z463" s="1214"/>
      <c r="AA463" s="1066"/>
      <c r="AB463" s="1206"/>
      <c r="AC463" s="72" t="s">
        <v>44</v>
      </c>
      <c r="AD463" s="28">
        <f>ROUND(AD461*(職員設定!$F$54+職員設定!$G$54+職員設定!$H$54+職員設定!$I$54),0)</f>
        <v>0</v>
      </c>
      <c r="AE463" s="1214"/>
      <c r="AF463" s="1066"/>
      <c r="AG463" s="954"/>
      <c r="AH463" s="624" t="s">
        <v>44</v>
      </c>
      <c r="AI463" s="28">
        <f>ROUND(AI461*(職員設定!$F$54+職員設定!$G$54+職員設定!$H$54+職員設定!$I$54),0)</f>
        <v>0</v>
      </c>
      <c r="AJ463" s="1214"/>
      <c r="AK463" s="1066"/>
      <c r="AL463" s="1206"/>
      <c r="AM463" s="72" t="s">
        <v>44</v>
      </c>
      <c r="AN463" s="28">
        <f>ROUND(AN461*(職員設定!$F$54+職員設定!$G$54+職員設定!$H$54+職員設定!$I$54),0)</f>
        <v>0</v>
      </c>
      <c r="AO463" s="1214"/>
      <c r="AP463" s="1066"/>
      <c r="AQ463" s="954"/>
      <c r="AR463" s="624" t="s">
        <v>44</v>
      </c>
      <c r="AS463" s="28">
        <f>ROUND(AS461*(職員設定!$F$54+職員設定!$G$54+職員設定!$H$54+職員設定!$I$54),0)</f>
        <v>0</v>
      </c>
      <c r="AT463" s="1214"/>
      <c r="AU463" s="1066"/>
      <c r="AV463" s="1206"/>
      <c r="AW463" s="72" t="s">
        <v>44</v>
      </c>
      <c r="AX463" s="28">
        <f>ROUND(AX461*(職員設定!$F$54+職員設定!$G$54+職員設定!$H$54+職員設定!$I$54),0)</f>
        <v>0</v>
      </c>
      <c r="AY463" s="1214"/>
      <c r="AZ463" s="1066"/>
      <c r="BA463" s="954"/>
      <c r="BB463" s="624" t="s">
        <v>44</v>
      </c>
      <c r="BC463" s="28">
        <f>ROUND(BC461*(職員設定!$F$54+職員設定!$G$54+職員設定!$H$54+職員設定!$I$54),0)</f>
        <v>0</v>
      </c>
      <c r="BD463" s="1214"/>
      <c r="BE463" s="1066"/>
      <c r="BF463" s="1206"/>
      <c r="BG463" s="72" t="s">
        <v>44</v>
      </c>
      <c r="BH463" s="28">
        <f>ROUND(BH461*(職員設定!$F$54+職員設定!$G$54+職員設定!$H$54+職員設定!$I$54),0)</f>
        <v>0</v>
      </c>
      <c r="BI463" s="1214"/>
      <c r="BJ463" s="1066"/>
      <c r="BK463" s="954"/>
      <c r="BL463" s="624"/>
      <c r="BM463" s="28"/>
      <c r="BN463" s="1214"/>
      <c r="BO463" s="977"/>
      <c r="BP463" s="954"/>
      <c r="BQ463" s="72"/>
      <c r="BR463" s="28"/>
      <c r="BS463" s="1214"/>
      <c r="BT463" s="977"/>
      <c r="BU463" s="954"/>
      <c r="BV463" s="72"/>
      <c r="BW463" s="28"/>
      <c r="BX463" s="1214"/>
      <c r="BY463" s="977"/>
      <c r="BZ463" s="954"/>
      <c r="CA463" s="1080"/>
      <c r="CB463" s="1022"/>
      <c r="CC463" s="1246"/>
    </row>
    <row r="464" spans="1:81" ht="18" customHeight="1" thickBot="1">
      <c r="A464" s="1180"/>
      <c r="B464" s="1296"/>
      <c r="C464" s="1295"/>
      <c r="D464" s="50" t="s">
        <v>88</v>
      </c>
      <c r="E464" s="18">
        <f>E462-E463</f>
        <v>0</v>
      </c>
      <c r="F464" s="1214"/>
      <c r="G464" s="1067"/>
      <c r="H464" s="1273"/>
      <c r="I464" s="50" t="s">
        <v>88</v>
      </c>
      <c r="J464" s="18">
        <f>J462-J463</f>
        <v>0</v>
      </c>
      <c r="K464" s="1214"/>
      <c r="L464" s="1067"/>
      <c r="M464" s="1104"/>
      <c r="N464" s="625" t="s">
        <v>88</v>
      </c>
      <c r="O464" s="18">
        <f>O462-O463</f>
        <v>0</v>
      </c>
      <c r="P464" s="1214"/>
      <c r="Q464" s="1067"/>
      <c r="R464" s="1207"/>
      <c r="S464" s="50" t="s">
        <v>88</v>
      </c>
      <c r="T464" s="18">
        <f>T462-T463</f>
        <v>0</v>
      </c>
      <c r="U464" s="1214"/>
      <c r="V464" s="1067"/>
      <c r="W464" s="955"/>
      <c r="X464" s="625" t="s">
        <v>88</v>
      </c>
      <c r="Y464" s="18">
        <f>Y462-Y463</f>
        <v>0</v>
      </c>
      <c r="Z464" s="1214"/>
      <c r="AA464" s="1067"/>
      <c r="AB464" s="1207"/>
      <c r="AC464" s="50" t="s">
        <v>88</v>
      </c>
      <c r="AD464" s="18">
        <f>AD462-AD463</f>
        <v>0</v>
      </c>
      <c r="AE464" s="1214"/>
      <c r="AF464" s="1067"/>
      <c r="AG464" s="955"/>
      <c r="AH464" s="625" t="s">
        <v>88</v>
      </c>
      <c r="AI464" s="18">
        <f>AI462-AI463</f>
        <v>0</v>
      </c>
      <c r="AJ464" s="1214"/>
      <c r="AK464" s="1067"/>
      <c r="AL464" s="1207"/>
      <c r="AM464" s="50" t="s">
        <v>88</v>
      </c>
      <c r="AN464" s="18">
        <f>AN462-AN463</f>
        <v>0</v>
      </c>
      <c r="AO464" s="1214"/>
      <c r="AP464" s="1067"/>
      <c r="AQ464" s="955"/>
      <c r="AR464" s="625" t="s">
        <v>88</v>
      </c>
      <c r="AS464" s="18">
        <f>AS462-AS463</f>
        <v>0</v>
      </c>
      <c r="AT464" s="1214"/>
      <c r="AU464" s="1067"/>
      <c r="AV464" s="1207"/>
      <c r="AW464" s="50" t="s">
        <v>88</v>
      </c>
      <c r="AX464" s="18">
        <f>AX462-AX463</f>
        <v>0</v>
      </c>
      <c r="AY464" s="1214"/>
      <c r="AZ464" s="1067"/>
      <c r="BA464" s="955"/>
      <c r="BB464" s="625" t="s">
        <v>88</v>
      </c>
      <c r="BC464" s="18">
        <f>BC462-BC463</f>
        <v>0</v>
      </c>
      <c r="BD464" s="1214"/>
      <c r="BE464" s="1067"/>
      <c r="BF464" s="1207"/>
      <c r="BG464" s="50" t="s">
        <v>88</v>
      </c>
      <c r="BH464" s="18">
        <f>BH462-BH463</f>
        <v>0</v>
      </c>
      <c r="BI464" s="1214"/>
      <c r="BJ464" s="1067"/>
      <c r="BK464" s="955"/>
      <c r="BL464" s="659"/>
      <c r="BM464" s="78"/>
      <c r="BN464" s="1214"/>
      <c r="BO464" s="978"/>
      <c r="BP464" s="955"/>
      <c r="BQ464" s="81"/>
      <c r="BR464" s="78"/>
      <c r="BS464" s="1214"/>
      <c r="BT464" s="978"/>
      <c r="BU464" s="955"/>
      <c r="BV464" s="81"/>
      <c r="BW464" s="78"/>
      <c r="BX464" s="1214"/>
      <c r="BY464" s="978"/>
      <c r="BZ464" s="955"/>
      <c r="CA464" s="1081"/>
      <c r="CB464" s="1023"/>
      <c r="CC464" s="1247"/>
    </row>
    <row r="465" spans="1:81" ht="18" customHeight="1">
      <c r="A465" s="1180"/>
      <c r="B465" s="1296"/>
      <c r="C465" s="1293" t="str">
        <f>"定額手当("&amp;職員設定!$J$43&amp;"等)"</f>
        <v>定額手当(等)</v>
      </c>
      <c r="D465" s="48" t="s">
        <v>38</v>
      </c>
      <c r="E465" s="33"/>
      <c r="F465" s="1214"/>
      <c r="G465" s="1215">
        <f>E467*F457-H465</f>
        <v>0</v>
      </c>
      <c r="H465" s="1274"/>
      <c r="I465" s="48" t="s">
        <v>38</v>
      </c>
      <c r="J465" s="33"/>
      <c r="K465" s="1214"/>
      <c r="L465" s="1215">
        <f>J467*K457-M465</f>
        <v>0</v>
      </c>
      <c r="M465" s="1307"/>
      <c r="N465" s="336" t="s">
        <v>38</v>
      </c>
      <c r="O465" s="33"/>
      <c r="P465" s="1214"/>
      <c r="Q465" s="1215">
        <f>O467*P457-R465</f>
        <v>0</v>
      </c>
      <c r="R465" s="1208">
        <f>ROUND(IF(O457="",0,$M$465),0)</f>
        <v>0</v>
      </c>
      <c r="S465" s="48" t="s">
        <v>38</v>
      </c>
      <c r="T465" s="33"/>
      <c r="U465" s="1214"/>
      <c r="V465" s="1215">
        <f>T467*U457-W465</f>
        <v>0</v>
      </c>
      <c r="W465" s="1201">
        <f>ROUND(IF(T457="",0,$M$465),0)</f>
        <v>0</v>
      </c>
      <c r="X465" s="336" t="s">
        <v>38</v>
      </c>
      <c r="Y465" s="33"/>
      <c r="Z465" s="1214"/>
      <c r="AA465" s="1215">
        <f>Y467*Z457-AB465</f>
        <v>0</v>
      </c>
      <c r="AB465" s="1208">
        <f>ROUND(IF(Y457="",0,$M$465),0)</f>
        <v>0</v>
      </c>
      <c r="AC465" s="48" t="s">
        <v>38</v>
      </c>
      <c r="AD465" s="33"/>
      <c r="AE465" s="1214"/>
      <c r="AF465" s="1215">
        <f>AD467*AE457-AG465</f>
        <v>0</v>
      </c>
      <c r="AG465" s="1201">
        <f>ROUND(IF(AD457="",0,$M$465),0)</f>
        <v>0</v>
      </c>
      <c r="AH465" s="336" t="s">
        <v>38</v>
      </c>
      <c r="AI465" s="33"/>
      <c r="AJ465" s="1214"/>
      <c r="AK465" s="1215">
        <f>AI467*AJ457-AL465</f>
        <v>0</v>
      </c>
      <c r="AL465" s="1208">
        <f>ROUND(IF(AI457="",0,$M$465),0)</f>
        <v>0</v>
      </c>
      <c r="AM465" s="48" t="s">
        <v>38</v>
      </c>
      <c r="AN465" s="33"/>
      <c r="AO465" s="1214"/>
      <c r="AP465" s="1215">
        <f>AN467*AO457-AQ465</f>
        <v>0</v>
      </c>
      <c r="AQ465" s="1201">
        <f>ROUND(IF(AN457="",0,$M$465),0)</f>
        <v>0</v>
      </c>
      <c r="AR465" s="336" t="s">
        <v>38</v>
      </c>
      <c r="AS465" s="33"/>
      <c r="AT465" s="1214"/>
      <c r="AU465" s="1215">
        <f>AS467*AT457-AV465</f>
        <v>0</v>
      </c>
      <c r="AV465" s="1208">
        <f>ROUND(IF(AS457="",0,$M$465),0)</f>
        <v>0</v>
      </c>
      <c r="AW465" s="48" t="s">
        <v>38</v>
      </c>
      <c r="AX465" s="33"/>
      <c r="AY465" s="1214"/>
      <c r="AZ465" s="1215">
        <f>AX467*AY457-BA465</f>
        <v>0</v>
      </c>
      <c r="BA465" s="1201">
        <f>ROUND(IF(AX457="",0,$M$465),0)</f>
        <v>0</v>
      </c>
      <c r="BB465" s="336" t="s">
        <v>38</v>
      </c>
      <c r="BC465" s="33"/>
      <c r="BD465" s="1214"/>
      <c r="BE465" s="1215">
        <f>BC467*BD457-BF465</f>
        <v>0</v>
      </c>
      <c r="BF465" s="1208">
        <f>ROUND(IF(BC457="",0,$M$465),0)</f>
        <v>0</v>
      </c>
      <c r="BG465" s="48" t="s">
        <v>38</v>
      </c>
      <c r="BH465" s="33"/>
      <c r="BI465" s="1214"/>
      <c r="BJ465" s="1215">
        <f>BH467*BI457-BK465</f>
        <v>0</v>
      </c>
      <c r="BK465" s="1201">
        <f>ROUND(IF(BH457="",0,$M$465),0)</f>
        <v>0</v>
      </c>
      <c r="BL465" s="660"/>
      <c r="BM465" s="181"/>
      <c r="BN465" s="1214"/>
      <c r="BO465" s="1254"/>
      <c r="BP465" s="1258"/>
      <c r="BQ465" s="180"/>
      <c r="BR465" s="181"/>
      <c r="BS465" s="1214"/>
      <c r="BT465" s="1254"/>
      <c r="BU465" s="1258"/>
      <c r="BV465" s="180"/>
      <c r="BW465" s="181"/>
      <c r="BX465" s="1214"/>
      <c r="BY465" s="1254"/>
      <c r="BZ465" s="1258"/>
      <c r="CA465" s="1279">
        <f>BJ465+BK465+BE465+BF465+AZ465+BA465+AU465+AV465+AP465+AQ465+AL465+AK465+AG465+AF465+AB465+AA465+W465+V465+R465+Q465+L465+G465</f>
        <v>0</v>
      </c>
      <c r="CB465" s="1233">
        <f>H465+M465</f>
        <v>0</v>
      </c>
      <c r="CC465" s="1248">
        <f>BK465+BF465+BA465+AV465+AQ465+AL465+AG465+AB465+W465+R465</f>
        <v>0</v>
      </c>
    </row>
    <row r="466" spans="1:81" ht="18" customHeight="1">
      <c r="A466" s="1180"/>
      <c r="B466" s="1296"/>
      <c r="C466" s="1294"/>
      <c r="D466" s="45" t="s">
        <v>71</v>
      </c>
      <c r="E466" s="150">
        <f>IF(E457&lt;&gt;"",職員設定!$J$54+職員設定!$K$54,"0")</f>
        <v>0</v>
      </c>
      <c r="F466" s="1214"/>
      <c r="G466" s="1216"/>
      <c r="H466" s="1272"/>
      <c r="I466" s="45" t="s">
        <v>71</v>
      </c>
      <c r="J466" s="150">
        <f>IF(J457&lt;&gt;"",職員設定!$J$54+職員設定!$K$54,"0")</f>
        <v>0</v>
      </c>
      <c r="K466" s="1214"/>
      <c r="L466" s="1216"/>
      <c r="M466" s="1103"/>
      <c r="N466" s="626" t="s">
        <v>71</v>
      </c>
      <c r="O466" s="150">
        <f>IF(O457&lt;&gt;"",職員設定!$J$54+職員設定!$K$54,"0")</f>
        <v>0</v>
      </c>
      <c r="P466" s="1214"/>
      <c r="Q466" s="1216"/>
      <c r="R466" s="1204"/>
      <c r="S466" s="45" t="s">
        <v>71</v>
      </c>
      <c r="T466" s="150">
        <f>IF(T457&lt;&gt;"",職員設定!$J$54+職員設定!$K$54,"0")</f>
        <v>0</v>
      </c>
      <c r="U466" s="1214"/>
      <c r="V466" s="1216"/>
      <c r="W466" s="971"/>
      <c r="X466" s="626" t="s">
        <v>71</v>
      </c>
      <c r="Y466" s="150">
        <f>IF(Y457&lt;&gt;"",職員設定!$J$54+職員設定!$K$54,"0")</f>
        <v>0</v>
      </c>
      <c r="Z466" s="1214"/>
      <c r="AA466" s="1216"/>
      <c r="AB466" s="1204"/>
      <c r="AC466" s="45" t="s">
        <v>71</v>
      </c>
      <c r="AD466" s="150" t="str">
        <f>IF(AD457&lt;&gt;"",職員設定!$J$54+職員設定!$K$54,"0")</f>
        <v>0</v>
      </c>
      <c r="AE466" s="1214"/>
      <c r="AF466" s="1216"/>
      <c r="AG466" s="971"/>
      <c r="AH466" s="626" t="s">
        <v>71</v>
      </c>
      <c r="AI466" s="150" t="str">
        <f>IF(AI457&lt;&gt;"",職員設定!$J$54+職員設定!$K$54,"0")</f>
        <v>0</v>
      </c>
      <c r="AJ466" s="1214"/>
      <c r="AK466" s="1216"/>
      <c r="AL466" s="1204"/>
      <c r="AM466" s="45" t="s">
        <v>71</v>
      </c>
      <c r="AN466" s="150" t="str">
        <f>IF(AN457&lt;&gt;"",職員設定!$J$54+職員設定!$K$54,"0")</f>
        <v>0</v>
      </c>
      <c r="AO466" s="1214"/>
      <c r="AP466" s="1216"/>
      <c r="AQ466" s="971"/>
      <c r="AR466" s="626" t="s">
        <v>71</v>
      </c>
      <c r="AS466" s="150" t="str">
        <f>IF(AS457&lt;&gt;"",職員設定!$J$54+職員設定!$K$54,"0")</f>
        <v>0</v>
      </c>
      <c r="AT466" s="1214"/>
      <c r="AU466" s="1216"/>
      <c r="AV466" s="1204"/>
      <c r="AW466" s="45" t="s">
        <v>71</v>
      </c>
      <c r="AX466" s="150" t="str">
        <f>IF(AX457&lt;&gt;"",職員設定!$J$54+職員設定!$K$54,"0")</f>
        <v>0</v>
      </c>
      <c r="AY466" s="1214"/>
      <c r="AZ466" s="1216"/>
      <c r="BA466" s="971"/>
      <c r="BB466" s="626" t="s">
        <v>71</v>
      </c>
      <c r="BC466" s="150" t="str">
        <f>IF(BC457&lt;&gt;"",職員設定!$J$54+職員設定!$K$54,"0")</f>
        <v>0</v>
      </c>
      <c r="BD466" s="1214"/>
      <c r="BE466" s="1216"/>
      <c r="BF466" s="1204"/>
      <c r="BG466" s="45" t="s">
        <v>71</v>
      </c>
      <c r="BH466" s="150" t="str">
        <f>IF(BH457&lt;&gt;"",職員設定!$J$54+職員設定!$K$54,"0")</f>
        <v>0</v>
      </c>
      <c r="BI466" s="1214"/>
      <c r="BJ466" s="1216"/>
      <c r="BK466" s="971"/>
      <c r="BL466" s="624"/>
      <c r="BM466" s="28"/>
      <c r="BN466" s="1214"/>
      <c r="BO466" s="1206"/>
      <c r="BP466" s="954"/>
      <c r="BQ466" s="72"/>
      <c r="BR466" s="28"/>
      <c r="BS466" s="1214"/>
      <c r="BT466" s="1206"/>
      <c r="BU466" s="954"/>
      <c r="BV466" s="72"/>
      <c r="BW466" s="28"/>
      <c r="BX466" s="1214"/>
      <c r="BY466" s="1206"/>
      <c r="BZ466" s="954"/>
      <c r="CA466" s="1280"/>
      <c r="CB466" s="1022"/>
      <c r="CC466" s="1243"/>
    </row>
    <row r="467" spans="1:81" ht="18" customHeight="1" thickBot="1">
      <c r="A467" s="1180"/>
      <c r="B467" s="1297"/>
      <c r="C467" s="1303"/>
      <c r="D467" s="46" t="s">
        <v>51</v>
      </c>
      <c r="E467" s="18">
        <f>E465-E466</f>
        <v>0</v>
      </c>
      <c r="F467" s="1214"/>
      <c r="G467" s="1217"/>
      <c r="H467" s="1273"/>
      <c r="I467" s="46" t="s">
        <v>51</v>
      </c>
      <c r="J467" s="18">
        <f>J465-J466</f>
        <v>0</v>
      </c>
      <c r="K467" s="1214"/>
      <c r="L467" s="1217"/>
      <c r="M467" s="1104"/>
      <c r="N467" s="627" t="s">
        <v>51</v>
      </c>
      <c r="O467" s="18">
        <f>O465-O466</f>
        <v>0</v>
      </c>
      <c r="P467" s="1214"/>
      <c r="Q467" s="1217"/>
      <c r="R467" s="1205"/>
      <c r="S467" s="46" t="s">
        <v>51</v>
      </c>
      <c r="T467" s="18">
        <f>T465-T466</f>
        <v>0</v>
      </c>
      <c r="U467" s="1214"/>
      <c r="V467" s="1217"/>
      <c r="W467" s="972"/>
      <c r="X467" s="627" t="s">
        <v>51</v>
      </c>
      <c r="Y467" s="18">
        <f>Y465-Y466</f>
        <v>0</v>
      </c>
      <c r="Z467" s="1214"/>
      <c r="AA467" s="1217"/>
      <c r="AB467" s="1205"/>
      <c r="AC467" s="46" t="s">
        <v>51</v>
      </c>
      <c r="AD467" s="18">
        <f>AD465-AD466</f>
        <v>0</v>
      </c>
      <c r="AE467" s="1214"/>
      <c r="AF467" s="1217"/>
      <c r="AG467" s="972"/>
      <c r="AH467" s="627" t="s">
        <v>51</v>
      </c>
      <c r="AI467" s="18">
        <f>AI465-AI466</f>
        <v>0</v>
      </c>
      <c r="AJ467" s="1214"/>
      <c r="AK467" s="1217"/>
      <c r="AL467" s="1205"/>
      <c r="AM467" s="46" t="s">
        <v>51</v>
      </c>
      <c r="AN467" s="18">
        <f>AN465-AN466</f>
        <v>0</v>
      </c>
      <c r="AO467" s="1214"/>
      <c r="AP467" s="1217"/>
      <c r="AQ467" s="972"/>
      <c r="AR467" s="627" t="s">
        <v>51</v>
      </c>
      <c r="AS467" s="18">
        <f>AS465-AS466</f>
        <v>0</v>
      </c>
      <c r="AT467" s="1214"/>
      <c r="AU467" s="1217"/>
      <c r="AV467" s="1205"/>
      <c r="AW467" s="46" t="s">
        <v>51</v>
      </c>
      <c r="AX467" s="18">
        <f>AX465-AX466</f>
        <v>0</v>
      </c>
      <c r="AY467" s="1214"/>
      <c r="AZ467" s="1217"/>
      <c r="BA467" s="972"/>
      <c r="BB467" s="627" t="s">
        <v>51</v>
      </c>
      <c r="BC467" s="18">
        <f>BC465-BC466</f>
        <v>0</v>
      </c>
      <c r="BD467" s="1214"/>
      <c r="BE467" s="1217"/>
      <c r="BF467" s="1205"/>
      <c r="BG467" s="46" t="s">
        <v>51</v>
      </c>
      <c r="BH467" s="18">
        <f>BH465-BH466</f>
        <v>0</v>
      </c>
      <c r="BI467" s="1214"/>
      <c r="BJ467" s="1217"/>
      <c r="BK467" s="972"/>
      <c r="BL467" s="659"/>
      <c r="BM467" s="78"/>
      <c r="BN467" s="1214"/>
      <c r="BO467" s="1207"/>
      <c r="BP467" s="955"/>
      <c r="BQ467" s="81"/>
      <c r="BR467" s="78"/>
      <c r="BS467" s="1214"/>
      <c r="BT467" s="1207"/>
      <c r="BU467" s="955"/>
      <c r="BV467" s="81"/>
      <c r="BW467" s="78"/>
      <c r="BX467" s="1214"/>
      <c r="BY467" s="1207"/>
      <c r="BZ467" s="955"/>
      <c r="CA467" s="1281"/>
      <c r="CB467" s="1023"/>
      <c r="CC467" s="1244"/>
    </row>
    <row r="468" spans="1:81" ht="18" customHeight="1">
      <c r="A468" s="1180"/>
      <c r="B468" s="1142" t="s">
        <v>108</v>
      </c>
      <c r="C468" s="1287" t="s">
        <v>226</v>
      </c>
      <c r="D468" s="48" t="s">
        <v>38</v>
      </c>
      <c r="E468" s="33"/>
      <c r="F468" s="1214"/>
      <c r="G468" s="1215">
        <f>E470*F457-H468</f>
        <v>0</v>
      </c>
      <c r="H468" s="1274"/>
      <c r="I468" s="48" t="s">
        <v>38</v>
      </c>
      <c r="J468" s="33"/>
      <c r="K468" s="1214"/>
      <c r="L468" s="1215">
        <f>J470*K457-M468</f>
        <v>0</v>
      </c>
      <c r="M468" s="1307"/>
      <c r="N468" s="336" t="s">
        <v>38</v>
      </c>
      <c r="O468" s="33"/>
      <c r="P468" s="1214"/>
      <c r="Q468" s="1066">
        <f>O470*P457-R468</f>
        <v>0</v>
      </c>
      <c r="R468" s="1209"/>
      <c r="S468" s="48" t="s">
        <v>38</v>
      </c>
      <c r="T468" s="33"/>
      <c r="U468" s="1214"/>
      <c r="V468" s="1066">
        <f>T470*U457-W468</f>
        <v>0</v>
      </c>
      <c r="W468" s="1202"/>
      <c r="X468" s="336" t="s">
        <v>38</v>
      </c>
      <c r="Y468" s="33"/>
      <c r="Z468" s="1214"/>
      <c r="AA468" s="1066">
        <f>Y470*Z457-AB468</f>
        <v>0</v>
      </c>
      <c r="AB468" s="1209"/>
      <c r="AC468" s="48" t="s">
        <v>38</v>
      </c>
      <c r="AD468" s="33"/>
      <c r="AE468" s="1214"/>
      <c r="AF468" s="1066">
        <f>AD470*AE457-AG468</f>
        <v>0</v>
      </c>
      <c r="AG468" s="1202"/>
      <c r="AH468" s="336" t="s">
        <v>38</v>
      </c>
      <c r="AI468" s="33"/>
      <c r="AJ468" s="1214"/>
      <c r="AK468" s="1066">
        <f>AI470*AJ457-AL468</f>
        <v>0</v>
      </c>
      <c r="AL468" s="1209"/>
      <c r="AM468" s="48" t="s">
        <v>38</v>
      </c>
      <c r="AN468" s="33"/>
      <c r="AO468" s="1214"/>
      <c r="AP468" s="1066">
        <f>AN470*AO457-AQ468</f>
        <v>0</v>
      </c>
      <c r="AQ468" s="1202"/>
      <c r="AR468" s="336" t="s">
        <v>38</v>
      </c>
      <c r="AS468" s="33"/>
      <c r="AT468" s="1214"/>
      <c r="AU468" s="1066">
        <f>AS470*AT457-AV468</f>
        <v>0</v>
      </c>
      <c r="AV468" s="1209"/>
      <c r="AW468" s="48" t="s">
        <v>38</v>
      </c>
      <c r="AX468" s="33"/>
      <c r="AY468" s="1214"/>
      <c r="AZ468" s="1066">
        <f>AX470*AY457-BA468</f>
        <v>0</v>
      </c>
      <c r="BA468" s="1202"/>
      <c r="BB468" s="336" t="s">
        <v>38</v>
      </c>
      <c r="BC468" s="33"/>
      <c r="BD468" s="1214"/>
      <c r="BE468" s="1066">
        <f>BC470*BD457-BF468</f>
        <v>0</v>
      </c>
      <c r="BF468" s="1209"/>
      <c r="BG468" s="48" t="s">
        <v>38</v>
      </c>
      <c r="BH468" s="33"/>
      <c r="BI468" s="1214"/>
      <c r="BJ468" s="1066">
        <f>BH470*BI457-BK468</f>
        <v>0</v>
      </c>
      <c r="BK468" s="1202"/>
      <c r="BL468" s="658"/>
      <c r="BM468" s="80"/>
      <c r="BN468" s="1214"/>
      <c r="BO468" s="1254"/>
      <c r="BP468" s="1258"/>
      <c r="BQ468" s="301"/>
      <c r="BR468" s="80"/>
      <c r="BS468" s="1214"/>
      <c r="BT468" s="1254"/>
      <c r="BU468" s="1258"/>
      <c r="BV468" s="301"/>
      <c r="BW468" s="80"/>
      <c r="BX468" s="1214"/>
      <c r="BY468" s="1254"/>
      <c r="BZ468" s="1258"/>
      <c r="CA468" s="1279">
        <f>BJ468+BK468+BE468+BF468+AZ468+BA468+AU468+AV468+AP468+AQ468+AL468+AK468+AG468+AF468+AB468+AA468+W468+V468+R468+Q468+L468+G468</f>
        <v>0</v>
      </c>
      <c r="CB468" s="1234">
        <f>H468+M468</f>
        <v>0</v>
      </c>
      <c r="CC468" s="1237">
        <f>BK468+BF468+BA468+AV468+AQ468+AL468+AG468+AB468+W468+R468</f>
        <v>0</v>
      </c>
    </row>
    <row r="469" spans="1:81" ht="18" customHeight="1">
      <c r="A469" s="1180"/>
      <c r="B469" s="1285"/>
      <c r="C469" s="1288"/>
      <c r="D469" s="154" t="s">
        <v>71</v>
      </c>
      <c r="E469" s="179"/>
      <c r="F469" s="1214"/>
      <c r="G469" s="1066"/>
      <c r="H469" s="1272"/>
      <c r="I469" s="154" t="s">
        <v>71</v>
      </c>
      <c r="J469" s="179"/>
      <c r="K469" s="1214"/>
      <c r="L469" s="1066"/>
      <c r="M469" s="1103"/>
      <c r="N469" s="628" t="s">
        <v>71</v>
      </c>
      <c r="O469" s="179"/>
      <c r="P469" s="1214"/>
      <c r="Q469" s="1066"/>
      <c r="R469" s="1210"/>
      <c r="S469" s="154" t="s">
        <v>71</v>
      </c>
      <c r="T469" s="179"/>
      <c r="U469" s="1214"/>
      <c r="V469" s="1066"/>
      <c r="W469" s="958"/>
      <c r="X469" s="628" t="s">
        <v>71</v>
      </c>
      <c r="Y469" s="179"/>
      <c r="Z469" s="1214"/>
      <c r="AA469" s="1066"/>
      <c r="AB469" s="1210"/>
      <c r="AC469" s="154" t="s">
        <v>71</v>
      </c>
      <c r="AD469" s="179"/>
      <c r="AE469" s="1214"/>
      <c r="AF469" s="1066"/>
      <c r="AG469" s="958"/>
      <c r="AH469" s="628" t="s">
        <v>71</v>
      </c>
      <c r="AI469" s="179"/>
      <c r="AJ469" s="1214"/>
      <c r="AK469" s="1066"/>
      <c r="AL469" s="1210"/>
      <c r="AM469" s="154" t="s">
        <v>71</v>
      </c>
      <c r="AN469" s="179"/>
      <c r="AO469" s="1214"/>
      <c r="AP469" s="1066"/>
      <c r="AQ469" s="958"/>
      <c r="AR469" s="628" t="s">
        <v>71</v>
      </c>
      <c r="AS469" s="179"/>
      <c r="AT469" s="1214"/>
      <c r="AU469" s="1066"/>
      <c r="AV469" s="1210"/>
      <c r="AW469" s="154" t="s">
        <v>71</v>
      </c>
      <c r="AX469" s="179"/>
      <c r="AY469" s="1214"/>
      <c r="AZ469" s="1066"/>
      <c r="BA469" s="958"/>
      <c r="BB469" s="628" t="s">
        <v>71</v>
      </c>
      <c r="BC469" s="179"/>
      <c r="BD469" s="1214"/>
      <c r="BE469" s="1066"/>
      <c r="BF469" s="1210"/>
      <c r="BG469" s="154" t="s">
        <v>71</v>
      </c>
      <c r="BH469" s="179"/>
      <c r="BI469" s="1214"/>
      <c r="BJ469" s="1066"/>
      <c r="BK469" s="958"/>
      <c r="BL469" s="626"/>
      <c r="BM469" s="28"/>
      <c r="BN469" s="1214"/>
      <c r="BO469" s="977"/>
      <c r="BP469" s="954"/>
      <c r="BQ469" s="45"/>
      <c r="BR469" s="28"/>
      <c r="BS469" s="1214"/>
      <c r="BT469" s="977"/>
      <c r="BU469" s="954"/>
      <c r="BV469" s="45"/>
      <c r="BW469" s="28"/>
      <c r="BX469" s="1214"/>
      <c r="BY469" s="977"/>
      <c r="BZ469" s="954"/>
      <c r="CA469" s="1280"/>
      <c r="CB469" s="1235"/>
      <c r="CC469" s="1249"/>
    </row>
    <row r="470" spans="1:81" ht="18" customHeight="1" thickBot="1">
      <c r="A470" s="1180"/>
      <c r="B470" s="1285"/>
      <c r="C470" s="1289"/>
      <c r="D470" s="46" t="s">
        <v>51</v>
      </c>
      <c r="E470" s="18">
        <f>E468-E469</f>
        <v>0</v>
      </c>
      <c r="F470" s="1214"/>
      <c r="G470" s="1067"/>
      <c r="H470" s="1273"/>
      <c r="I470" s="46" t="s">
        <v>51</v>
      </c>
      <c r="J470" s="18">
        <f>J468-J469</f>
        <v>0</v>
      </c>
      <c r="K470" s="1214"/>
      <c r="L470" s="1067"/>
      <c r="M470" s="1104"/>
      <c r="N470" s="627" t="s">
        <v>51</v>
      </c>
      <c r="O470" s="18">
        <f>O468-O469</f>
        <v>0</v>
      </c>
      <c r="P470" s="1214"/>
      <c r="Q470" s="1067"/>
      <c r="R470" s="1211"/>
      <c r="S470" s="46" t="s">
        <v>51</v>
      </c>
      <c r="T470" s="18">
        <f>T468-T469</f>
        <v>0</v>
      </c>
      <c r="U470" s="1214"/>
      <c r="V470" s="1067"/>
      <c r="W470" s="959"/>
      <c r="X470" s="627" t="s">
        <v>51</v>
      </c>
      <c r="Y470" s="18">
        <f>Y468-Y469</f>
        <v>0</v>
      </c>
      <c r="Z470" s="1214"/>
      <c r="AA470" s="1067"/>
      <c r="AB470" s="1211"/>
      <c r="AC470" s="46" t="s">
        <v>51</v>
      </c>
      <c r="AD470" s="18">
        <f>AD468-AD469</f>
        <v>0</v>
      </c>
      <c r="AE470" s="1214"/>
      <c r="AF470" s="1067"/>
      <c r="AG470" s="959"/>
      <c r="AH470" s="627" t="s">
        <v>51</v>
      </c>
      <c r="AI470" s="18">
        <f>AI468-AI469</f>
        <v>0</v>
      </c>
      <c r="AJ470" s="1214"/>
      <c r="AK470" s="1067"/>
      <c r="AL470" s="1211"/>
      <c r="AM470" s="46" t="s">
        <v>51</v>
      </c>
      <c r="AN470" s="18">
        <f>AN468-AN469</f>
        <v>0</v>
      </c>
      <c r="AO470" s="1214"/>
      <c r="AP470" s="1067"/>
      <c r="AQ470" s="959"/>
      <c r="AR470" s="627" t="s">
        <v>51</v>
      </c>
      <c r="AS470" s="18">
        <f>AS468-AS469</f>
        <v>0</v>
      </c>
      <c r="AT470" s="1214"/>
      <c r="AU470" s="1067"/>
      <c r="AV470" s="1211"/>
      <c r="AW470" s="46" t="s">
        <v>51</v>
      </c>
      <c r="AX470" s="18">
        <f>AX468-AX469</f>
        <v>0</v>
      </c>
      <c r="AY470" s="1214"/>
      <c r="AZ470" s="1067"/>
      <c r="BA470" s="959"/>
      <c r="BB470" s="627" t="s">
        <v>51</v>
      </c>
      <c r="BC470" s="18">
        <f>BC468-BC469</f>
        <v>0</v>
      </c>
      <c r="BD470" s="1214"/>
      <c r="BE470" s="1067"/>
      <c r="BF470" s="1211"/>
      <c r="BG470" s="46" t="s">
        <v>51</v>
      </c>
      <c r="BH470" s="18">
        <f>BH468-BH469</f>
        <v>0</v>
      </c>
      <c r="BI470" s="1214"/>
      <c r="BJ470" s="1067"/>
      <c r="BK470" s="959"/>
      <c r="BL470" s="659"/>
      <c r="BM470" s="78"/>
      <c r="BN470" s="1214"/>
      <c r="BO470" s="978"/>
      <c r="BP470" s="955"/>
      <c r="BQ470" s="81"/>
      <c r="BR470" s="78"/>
      <c r="BS470" s="1214"/>
      <c r="BT470" s="978"/>
      <c r="BU470" s="955"/>
      <c r="BV470" s="81"/>
      <c r="BW470" s="78"/>
      <c r="BX470" s="1214"/>
      <c r="BY470" s="978"/>
      <c r="BZ470" s="955"/>
      <c r="CA470" s="1281"/>
      <c r="CB470" s="1236"/>
      <c r="CC470" s="1250"/>
    </row>
    <row r="471" spans="1:81" ht="18" customHeight="1">
      <c r="A471" s="1180"/>
      <c r="B471" s="1285"/>
      <c r="C471" s="1177" t="s">
        <v>41</v>
      </c>
      <c r="D471" s="44" t="s">
        <v>119</v>
      </c>
      <c r="E471" s="35"/>
      <c r="F471" s="1214"/>
      <c r="G471" s="973">
        <f>E474*F457-H471</f>
        <v>0</v>
      </c>
      <c r="H471" s="1275"/>
      <c r="I471" s="44" t="s">
        <v>119</v>
      </c>
      <c r="J471" s="35">
        <v>31.75</v>
      </c>
      <c r="K471" s="1214"/>
      <c r="L471" s="973">
        <f>J474*K457-M471</f>
        <v>1905</v>
      </c>
      <c r="M471" s="1095">
        <v>1270</v>
      </c>
      <c r="N471" s="335" t="s">
        <v>119</v>
      </c>
      <c r="O471" s="35">
        <v>28.33</v>
      </c>
      <c r="P471" s="1214"/>
      <c r="Q471" s="973">
        <f>O474*P457-R471</f>
        <v>1704</v>
      </c>
      <c r="R471" s="1212">
        <f>ROUND(O471*P457*職員設定!$AC$54,0)</f>
        <v>1133</v>
      </c>
      <c r="S471" s="44" t="s">
        <v>119</v>
      </c>
      <c r="T471" s="35">
        <v>31.33</v>
      </c>
      <c r="U471" s="1214"/>
      <c r="V471" s="973">
        <f>T474*U457-W471</f>
        <v>1884</v>
      </c>
      <c r="W471" s="961">
        <f>ROUND(T471*U457*職員設定!$AC$54,0)</f>
        <v>1253</v>
      </c>
      <c r="X471" s="335" t="s">
        <v>119</v>
      </c>
      <c r="Y471" s="35">
        <v>29.57</v>
      </c>
      <c r="Z471" s="1214"/>
      <c r="AA471" s="973">
        <f>Y474*Z457-AB471</f>
        <v>1788</v>
      </c>
      <c r="AB471" s="1212">
        <f>ROUND(Y471*Z457*職員設定!$AC$54,0)</f>
        <v>1183</v>
      </c>
      <c r="AC471" s="44" t="s">
        <v>119</v>
      </c>
      <c r="AD471" s="35"/>
      <c r="AE471" s="1214"/>
      <c r="AF471" s="973">
        <f>AD474*AE457-AG471</f>
        <v>0</v>
      </c>
      <c r="AG471" s="961">
        <f>ROUND(AD471*AE457*職員設定!$AC$54,0)</f>
        <v>0</v>
      </c>
      <c r="AH471" s="335" t="s">
        <v>119</v>
      </c>
      <c r="AI471" s="35"/>
      <c r="AJ471" s="1214"/>
      <c r="AK471" s="973">
        <f>AI474*AJ457-AL471</f>
        <v>0</v>
      </c>
      <c r="AL471" s="1212">
        <f>ROUND(AI471*AJ457*職員設定!$AC$54,0)</f>
        <v>0</v>
      </c>
      <c r="AM471" s="44" t="s">
        <v>119</v>
      </c>
      <c r="AN471" s="35"/>
      <c r="AO471" s="1214"/>
      <c r="AP471" s="973">
        <f>AN474*AO457-AQ471</f>
        <v>0</v>
      </c>
      <c r="AQ471" s="961">
        <f>ROUND(AN471*AO457*職員設定!$AC$54,0)</f>
        <v>0</v>
      </c>
      <c r="AR471" s="335" t="s">
        <v>119</v>
      </c>
      <c r="AS471" s="35"/>
      <c r="AT471" s="1214"/>
      <c r="AU471" s="973">
        <f>AS474*AT457-AV471</f>
        <v>0</v>
      </c>
      <c r="AV471" s="1212">
        <f>ROUND(AS471*AT457*職員設定!$AC$54,0)</f>
        <v>0</v>
      </c>
      <c r="AW471" s="44" t="s">
        <v>119</v>
      </c>
      <c r="AX471" s="35"/>
      <c r="AY471" s="1214"/>
      <c r="AZ471" s="973">
        <f>AX474*AY457-BA471</f>
        <v>0</v>
      </c>
      <c r="BA471" s="961">
        <f>ROUND(AX471*AY457*職員設定!$AC$54,0)</f>
        <v>0</v>
      </c>
      <c r="BB471" s="335" t="s">
        <v>119</v>
      </c>
      <c r="BC471" s="35"/>
      <c r="BD471" s="1214"/>
      <c r="BE471" s="973">
        <f>BC474*BD457-BF471</f>
        <v>0</v>
      </c>
      <c r="BF471" s="1212">
        <f>ROUND(BC471*BD457*職員設定!$AC$54,0)</f>
        <v>0</v>
      </c>
      <c r="BG471" s="44" t="s">
        <v>119</v>
      </c>
      <c r="BH471" s="35"/>
      <c r="BI471" s="1214"/>
      <c r="BJ471" s="973">
        <f>BH474*BI457-BK471</f>
        <v>0</v>
      </c>
      <c r="BK471" s="961">
        <f>ROUND(BH471*BI457*職員設定!$AC$54,0)</f>
        <v>0</v>
      </c>
      <c r="BL471" s="661" t="s">
        <v>206</v>
      </c>
      <c r="BM471" s="32"/>
      <c r="BN471" s="1214"/>
      <c r="BO471" s="973">
        <f>BM474*BN457-BP471</f>
        <v>0</v>
      </c>
      <c r="BP471" s="961">
        <f>IF(BM472&gt;BM471,(BM472-BM471)*BN457,0)</f>
        <v>0</v>
      </c>
      <c r="BQ471" s="409" t="s">
        <v>206</v>
      </c>
      <c r="BR471" s="32"/>
      <c r="BS471" s="1214"/>
      <c r="BT471" s="973">
        <f>BR474*BS457-BU471</f>
        <v>0</v>
      </c>
      <c r="BU471" s="961">
        <f>IF(BR472&gt;BR471,(BR472-BR471)*BS457,0)</f>
        <v>0</v>
      </c>
      <c r="BV471" s="409" t="s">
        <v>206</v>
      </c>
      <c r="BW471" s="32"/>
      <c r="BX471" s="1214"/>
      <c r="BY471" s="973">
        <f>BW474*BX457-BZ471</f>
        <v>0</v>
      </c>
      <c r="BZ471" s="961">
        <f>IF(BW472&gt;BW471,(BW472-BW471)*BX457,0)</f>
        <v>0</v>
      </c>
      <c r="CA471" s="1003">
        <f>BY471+BZ471+BU471+BT471+BP471+BO471+BJ471+BK471+BE471+BF471+AZ471+BA471+AU471+AV471+AP471+AQ471+AK471+AL471+AF471+AG471+AA471+AB471+V471+W471+Q471+R471+L471+G471</f>
        <v>10850</v>
      </c>
      <c r="CB471" s="1019">
        <f t="shared" ref="CB471" si="76">M471+H471</f>
        <v>1270</v>
      </c>
      <c r="CC471" s="1237">
        <f>BK471+BF471+BA471+AV471+AQ471+AL471+AG471+AB471+W471+R471+BP471+BU471+BZ471</f>
        <v>3569</v>
      </c>
    </row>
    <row r="472" spans="1:81" ht="18" customHeight="1">
      <c r="A472" s="1180"/>
      <c r="B472" s="1285"/>
      <c r="C472" s="1178"/>
      <c r="D472" s="48" t="s">
        <v>38</v>
      </c>
      <c r="E472" s="33"/>
      <c r="F472" s="1214"/>
      <c r="G472" s="974"/>
      <c r="H472" s="1272"/>
      <c r="I472" s="48" t="s">
        <v>38</v>
      </c>
      <c r="J472" s="33">
        <v>31750</v>
      </c>
      <c r="K472" s="1214"/>
      <c r="L472" s="974"/>
      <c r="M472" s="1103"/>
      <c r="N472" s="336" t="s">
        <v>38</v>
      </c>
      <c r="O472" s="33">
        <v>28334</v>
      </c>
      <c r="P472" s="1214"/>
      <c r="Q472" s="974"/>
      <c r="R472" s="1210"/>
      <c r="S472" s="48" t="s">
        <v>38</v>
      </c>
      <c r="T472" s="33">
        <v>31334</v>
      </c>
      <c r="U472" s="1214"/>
      <c r="V472" s="974"/>
      <c r="W472" s="958"/>
      <c r="X472" s="336" t="s">
        <v>38</v>
      </c>
      <c r="Y472" s="33">
        <v>29584</v>
      </c>
      <c r="Z472" s="1214"/>
      <c r="AA472" s="974"/>
      <c r="AB472" s="1210"/>
      <c r="AC472" s="48" t="s">
        <v>38</v>
      </c>
      <c r="AD472" s="33"/>
      <c r="AE472" s="1214"/>
      <c r="AF472" s="974"/>
      <c r="AG472" s="958"/>
      <c r="AH472" s="336" t="s">
        <v>38</v>
      </c>
      <c r="AI472" s="33"/>
      <c r="AJ472" s="1214"/>
      <c r="AK472" s="974"/>
      <c r="AL472" s="1210"/>
      <c r="AM472" s="48" t="s">
        <v>38</v>
      </c>
      <c r="AN472" s="33"/>
      <c r="AO472" s="1214"/>
      <c r="AP472" s="974"/>
      <c r="AQ472" s="958"/>
      <c r="AR472" s="336" t="s">
        <v>38</v>
      </c>
      <c r="AS472" s="33"/>
      <c r="AT472" s="1214"/>
      <c r="AU472" s="974"/>
      <c r="AV472" s="1210"/>
      <c r="AW472" s="48" t="s">
        <v>38</v>
      </c>
      <c r="AX472" s="33"/>
      <c r="AY472" s="1214"/>
      <c r="AZ472" s="974"/>
      <c r="BA472" s="958"/>
      <c r="BB472" s="336" t="s">
        <v>38</v>
      </c>
      <c r="BC472" s="33"/>
      <c r="BD472" s="1214"/>
      <c r="BE472" s="974"/>
      <c r="BF472" s="1210"/>
      <c r="BG472" s="48" t="s">
        <v>38</v>
      </c>
      <c r="BH472" s="33"/>
      <c r="BI472" s="1214"/>
      <c r="BJ472" s="974"/>
      <c r="BK472" s="958"/>
      <c r="BL472" s="336" t="s">
        <v>205</v>
      </c>
      <c r="BM472" s="33"/>
      <c r="BN472" s="1214"/>
      <c r="BO472" s="974"/>
      <c r="BP472" s="958"/>
      <c r="BQ472" s="48" t="s">
        <v>205</v>
      </c>
      <c r="BR472" s="33"/>
      <c r="BS472" s="1214"/>
      <c r="BT472" s="974"/>
      <c r="BU472" s="958"/>
      <c r="BV472" s="48" t="s">
        <v>205</v>
      </c>
      <c r="BW472" s="33"/>
      <c r="BX472" s="1214"/>
      <c r="BY472" s="974"/>
      <c r="BZ472" s="958"/>
      <c r="CA472" s="1080"/>
      <c r="CB472" s="1022"/>
      <c r="CC472" s="1238"/>
    </row>
    <row r="473" spans="1:81" ht="18" customHeight="1">
      <c r="A473" s="1180"/>
      <c r="B473" s="1285"/>
      <c r="C473" s="1178"/>
      <c r="D473" s="51" t="s">
        <v>46</v>
      </c>
      <c r="E473" s="6">
        <f>ROUND(E471*職員設定!$P$54,0)</f>
        <v>0</v>
      </c>
      <c r="F473" s="1214"/>
      <c r="G473" s="974"/>
      <c r="H473" s="1272"/>
      <c r="I473" s="51" t="s">
        <v>46</v>
      </c>
      <c r="J473" s="6">
        <f>ROUND(J471*職員設定!$P$54,0)</f>
        <v>28575</v>
      </c>
      <c r="K473" s="1214"/>
      <c r="L473" s="974"/>
      <c r="M473" s="1103"/>
      <c r="N473" s="629" t="s">
        <v>46</v>
      </c>
      <c r="O473" s="6">
        <f>ROUND(O471*職員設定!$P$54,0)</f>
        <v>25497</v>
      </c>
      <c r="P473" s="1214"/>
      <c r="Q473" s="974"/>
      <c r="R473" s="1210"/>
      <c r="S473" s="51" t="s">
        <v>46</v>
      </c>
      <c r="T473" s="6">
        <f>ROUND(T471*職員設定!$P$54,0)</f>
        <v>28197</v>
      </c>
      <c r="U473" s="1214"/>
      <c r="V473" s="974"/>
      <c r="W473" s="958"/>
      <c r="X473" s="629" t="s">
        <v>46</v>
      </c>
      <c r="Y473" s="6">
        <f>ROUND(Y471*職員設定!$P$54,0)</f>
        <v>26613</v>
      </c>
      <c r="Z473" s="1214"/>
      <c r="AA473" s="974"/>
      <c r="AB473" s="1210"/>
      <c r="AC473" s="51" t="s">
        <v>46</v>
      </c>
      <c r="AD473" s="6">
        <f>ROUND(AD471*職員設定!$P$54,0)</f>
        <v>0</v>
      </c>
      <c r="AE473" s="1214"/>
      <c r="AF473" s="974"/>
      <c r="AG473" s="958"/>
      <c r="AH473" s="629" t="s">
        <v>46</v>
      </c>
      <c r="AI473" s="6">
        <f>ROUND(AI471*職員設定!$P$54,0)</f>
        <v>0</v>
      </c>
      <c r="AJ473" s="1214"/>
      <c r="AK473" s="974"/>
      <c r="AL473" s="1210"/>
      <c r="AM473" s="51" t="s">
        <v>46</v>
      </c>
      <c r="AN473" s="6">
        <f>ROUND(AN471*職員設定!$P$54,0)</f>
        <v>0</v>
      </c>
      <c r="AO473" s="1214"/>
      <c r="AP473" s="974"/>
      <c r="AQ473" s="958"/>
      <c r="AR473" s="629" t="s">
        <v>46</v>
      </c>
      <c r="AS473" s="6">
        <f>ROUND(AS471*職員設定!$P$54,0)</f>
        <v>0</v>
      </c>
      <c r="AT473" s="1214"/>
      <c r="AU473" s="974"/>
      <c r="AV473" s="1210"/>
      <c r="AW473" s="51" t="s">
        <v>46</v>
      </c>
      <c r="AX473" s="6">
        <f>ROUND(AX471*職員設定!$P$54,0)</f>
        <v>0</v>
      </c>
      <c r="AY473" s="1214"/>
      <c r="AZ473" s="974"/>
      <c r="BA473" s="958"/>
      <c r="BB473" s="629" t="s">
        <v>46</v>
      </c>
      <c r="BC473" s="6">
        <f>ROUND(BC471*職員設定!$P$54,0)</f>
        <v>0</v>
      </c>
      <c r="BD473" s="1214"/>
      <c r="BE473" s="974"/>
      <c r="BF473" s="1210"/>
      <c r="BG473" s="51" t="s">
        <v>46</v>
      </c>
      <c r="BH473" s="6">
        <f>ROUND(BH471*職員設定!$P$54,0)</f>
        <v>0</v>
      </c>
      <c r="BI473" s="1214"/>
      <c r="BJ473" s="974"/>
      <c r="BK473" s="958"/>
      <c r="BL473" s="735" t="s">
        <v>52</v>
      </c>
      <c r="BM473" s="28">
        <f>IF(BM472="",0,職員設定!N54)</f>
        <v>0</v>
      </c>
      <c r="BN473" s="1214"/>
      <c r="BO473" s="974"/>
      <c r="BP473" s="958"/>
      <c r="BQ473" s="735" t="s">
        <v>52</v>
      </c>
      <c r="BR473" s="28">
        <f>IF(BR472="",0,職員設定!O54)</f>
        <v>0</v>
      </c>
      <c r="BS473" s="1214"/>
      <c r="BT473" s="974"/>
      <c r="BU473" s="958"/>
      <c r="BV473" s="250" t="s">
        <v>52</v>
      </c>
      <c r="BW473" s="34"/>
      <c r="BX473" s="1214"/>
      <c r="BY473" s="974"/>
      <c r="BZ473" s="958"/>
      <c r="CA473" s="1080"/>
      <c r="CB473" s="1022"/>
      <c r="CC473" s="1238"/>
    </row>
    <row r="474" spans="1:81" ht="18" customHeight="1" thickBot="1">
      <c r="A474" s="1180"/>
      <c r="B474" s="1285"/>
      <c r="C474" s="1179"/>
      <c r="D474" s="52" t="s">
        <v>89</v>
      </c>
      <c r="E474" s="19">
        <f>E472-E473</f>
        <v>0</v>
      </c>
      <c r="F474" s="1214"/>
      <c r="G474" s="975"/>
      <c r="H474" s="1273"/>
      <c r="I474" s="52" t="s">
        <v>89</v>
      </c>
      <c r="J474" s="19">
        <f>J472-J473</f>
        <v>3175</v>
      </c>
      <c r="K474" s="1214"/>
      <c r="L474" s="975"/>
      <c r="M474" s="1104"/>
      <c r="N474" s="630" t="s">
        <v>89</v>
      </c>
      <c r="O474" s="19">
        <f>O472-O473</f>
        <v>2837</v>
      </c>
      <c r="P474" s="1214"/>
      <c r="Q474" s="975"/>
      <c r="R474" s="1211"/>
      <c r="S474" s="52" t="s">
        <v>89</v>
      </c>
      <c r="T474" s="19">
        <f>T472-T473</f>
        <v>3137</v>
      </c>
      <c r="U474" s="1214"/>
      <c r="V474" s="975"/>
      <c r="W474" s="959"/>
      <c r="X474" s="630" t="s">
        <v>89</v>
      </c>
      <c r="Y474" s="19">
        <f>Y472-Y473</f>
        <v>2971</v>
      </c>
      <c r="Z474" s="1214"/>
      <c r="AA474" s="975"/>
      <c r="AB474" s="1211"/>
      <c r="AC474" s="52" t="s">
        <v>89</v>
      </c>
      <c r="AD474" s="19">
        <f>AD472-AD473</f>
        <v>0</v>
      </c>
      <c r="AE474" s="1214"/>
      <c r="AF474" s="975"/>
      <c r="AG474" s="959"/>
      <c r="AH474" s="630" t="s">
        <v>89</v>
      </c>
      <c r="AI474" s="19">
        <f>AI472-AI473</f>
        <v>0</v>
      </c>
      <c r="AJ474" s="1214"/>
      <c r="AK474" s="975"/>
      <c r="AL474" s="1211"/>
      <c r="AM474" s="52" t="s">
        <v>89</v>
      </c>
      <c r="AN474" s="19">
        <f>AN472-AN473</f>
        <v>0</v>
      </c>
      <c r="AO474" s="1214"/>
      <c r="AP474" s="975"/>
      <c r="AQ474" s="959"/>
      <c r="AR474" s="630" t="s">
        <v>89</v>
      </c>
      <c r="AS474" s="19">
        <f>AS472-AS473</f>
        <v>0</v>
      </c>
      <c r="AT474" s="1214"/>
      <c r="AU474" s="975"/>
      <c r="AV474" s="1211"/>
      <c r="AW474" s="52" t="s">
        <v>89</v>
      </c>
      <c r="AX474" s="19">
        <f>AX472-AX473</f>
        <v>0</v>
      </c>
      <c r="AY474" s="1214"/>
      <c r="AZ474" s="975"/>
      <c r="BA474" s="959"/>
      <c r="BB474" s="630" t="s">
        <v>89</v>
      </c>
      <c r="BC474" s="19">
        <f>BC472-BC473</f>
        <v>0</v>
      </c>
      <c r="BD474" s="1214"/>
      <c r="BE474" s="975"/>
      <c r="BF474" s="1211"/>
      <c r="BG474" s="52" t="s">
        <v>89</v>
      </c>
      <c r="BH474" s="19">
        <f>BH472-BH473</f>
        <v>0</v>
      </c>
      <c r="BI474" s="1214"/>
      <c r="BJ474" s="975"/>
      <c r="BK474" s="959"/>
      <c r="BL474" s="630" t="s">
        <v>204</v>
      </c>
      <c r="BM474" s="19">
        <f>BM472-BM473</f>
        <v>0</v>
      </c>
      <c r="BN474" s="1214"/>
      <c r="BO474" s="975"/>
      <c r="BP474" s="959"/>
      <c r="BQ474" s="52" t="s">
        <v>204</v>
      </c>
      <c r="BR474" s="19">
        <f>BR472-BR473</f>
        <v>0</v>
      </c>
      <c r="BS474" s="1214"/>
      <c r="BT474" s="975"/>
      <c r="BU474" s="959"/>
      <c r="BV474" s="52" t="s">
        <v>204</v>
      </c>
      <c r="BW474" s="19">
        <f>BW472-BW473</f>
        <v>0</v>
      </c>
      <c r="BX474" s="1214"/>
      <c r="BY474" s="975"/>
      <c r="BZ474" s="959"/>
      <c r="CA474" s="1081"/>
      <c r="CB474" s="1023"/>
      <c r="CC474" s="1239"/>
    </row>
    <row r="475" spans="1:81" ht="18" customHeight="1">
      <c r="A475" s="1180"/>
      <c r="B475" s="1285"/>
      <c r="C475" s="1177" t="s">
        <v>42</v>
      </c>
      <c r="D475" s="44" t="s">
        <v>5</v>
      </c>
      <c r="E475" s="35"/>
      <c r="F475" s="1214"/>
      <c r="G475" s="973">
        <f>E478*F457-H475</f>
        <v>0</v>
      </c>
      <c r="H475" s="1275"/>
      <c r="I475" s="44" t="s">
        <v>5</v>
      </c>
      <c r="J475" s="35"/>
      <c r="K475" s="1214"/>
      <c r="L475" s="973">
        <f>J478*K457-M475</f>
        <v>0</v>
      </c>
      <c r="M475" s="1095"/>
      <c r="N475" s="335" t="s">
        <v>5</v>
      </c>
      <c r="O475" s="35">
        <v>0.66</v>
      </c>
      <c r="P475" s="1214"/>
      <c r="Q475" s="973">
        <f>O478*P457-R475</f>
        <v>58</v>
      </c>
      <c r="R475" s="1212">
        <f>ROUND(IF(O457="",0,O475*P457*(職員設定!$AC$54+R465/O457)*1.25),0)</f>
        <v>33</v>
      </c>
      <c r="S475" s="44" t="s">
        <v>5</v>
      </c>
      <c r="T475" s="35">
        <v>1.17</v>
      </c>
      <c r="U475" s="1214"/>
      <c r="V475" s="973">
        <f>T478*U457-W475</f>
        <v>84</v>
      </c>
      <c r="W475" s="961">
        <f>ROUND(IF(T457="",0,T475*U457*(職員設定!$AC$54+W465/T457)*1.25),0)</f>
        <v>59</v>
      </c>
      <c r="X475" s="335" t="s">
        <v>5</v>
      </c>
      <c r="Y475" s="35">
        <v>0.67</v>
      </c>
      <c r="Z475" s="1214"/>
      <c r="AA475" s="973">
        <f>Y478*Z457-AB475</f>
        <v>46</v>
      </c>
      <c r="AB475" s="1212">
        <f>ROUND(IF(Y457="",0,Y475*Z457*(職員設定!$AC$54+AB465/Y457)*1.25),0)</f>
        <v>34</v>
      </c>
      <c r="AC475" s="44" t="s">
        <v>5</v>
      </c>
      <c r="AD475" s="35"/>
      <c r="AE475" s="1214"/>
      <c r="AF475" s="973">
        <f>AD478*AE457-AG475</f>
        <v>0</v>
      </c>
      <c r="AG475" s="961">
        <f>ROUND(IF(AD457="",0,AD475*AE457*(職員設定!$AC$54+AG465/AD457)*1.25),0)</f>
        <v>0</v>
      </c>
      <c r="AH475" s="335" t="s">
        <v>5</v>
      </c>
      <c r="AI475" s="35"/>
      <c r="AJ475" s="1214"/>
      <c r="AK475" s="973">
        <f>AI478*AJ457-AL475</f>
        <v>0</v>
      </c>
      <c r="AL475" s="1212">
        <f>ROUND(IF(AI457="",0,AI475*AJ457*(職員設定!$AC$54+AL465/AI457)*1.25),0)</f>
        <v>0</v>
      </c>
      <c r="AM475" s="44" t="s">
        <v>5</v>
      </c>
      <c r="AN475" s="35"/>
      <c r="AO475" s="1214"/>
      <c r="AP475" s="973">
        <f>AN478*AO457-AQ475</f>
        <v>0</v>
      </c>
      <c r="AQ475" s="961">
        <f>ROUND(IF(AN457="",0,AN475*AO457*(職員設定!$AC$54+AQ465/AN457)*1.25),0)</f>
        <v>0</v>
      </c>
      <c r="AR475" s="335" t="s">
        <v>5</v>
      </c>
      <c r="AS475" s="35"/>
      <c r="AT475" s="1214"/>
      <c r="AU475" s="973">
        <f>AS478*AT457-AV475</f>
        <v>0</v>
      </c>
      <c r="AV475" s="1212">
        <f>ROUND(IF(AS457="",0,AS475*AT457*(職員設定!$AC$54+AV465/AS457)*1.25),0)</f>
        <v>0</v>
      </c>
      <c r="AW475" s="44" t="s">
        <v>5</v>
      </c>
      <c r="AX475" s="35"/>
      <c r="AY475" s="1214"/>
      <c r="AZ475" s="973">
        <f>AX478*AY457-BA475</f>
        <v>0</v>
      </c>
      <c r="BA475" s="961">
        <f>ROUND(IF(AX457="",0,AX475*AY457*(職員設定!$AC$54+BA465/AX457)*1.25),0)</f>
        <v>0</v>
      </c>
      <c r="BB475" s="335" t="s">
        <v>5</v>
      </c>
      <c r="BC475" s="35"/>
      <c r="BD475" s="1214"/>
      <c r="BE475" s="973">
        <f>BC478*BD457-BF475</f>
        <v>0</v>
      </c>
      <c r="BF475" s="1212">
        <f>ROUND(IF(BC457="",0,BC475*BD457*(職員設定!$AC$54+BF465/BC457)*1.25),0)</f>
        <v>0</v>
      </c>
      <c r="BG475" s="44" t="s">
        <v>5</v>
      </c>
      <c r="BH475" s="35"/>
      <c r="BI475" s="1214"/>
      <c r="BJ475" s="973">
        <f>BH478*BI457-BK475</f>
        <v>0</v>
      </c>
      <c r="BK475" s="961">
        <f>ROUND(IF(BH457="",0,BH475*BI457*(職員設定!$AC$54+BK465/BH457)*1.25),0)</f>
        <v>0</v>
      </c>
      <c r="BL475" s="338"/>
      <c r="BM475" s="82"/>
      <c r="BN475" s="1214"/>
      <c r="BO475" s="966"/>
      <c r="BP475" s="953"/>
      <c r="BQ475" s="75"/>
      <c r="BR475" s="82"/>
      <c r="BS475" s="1214"/>
      <c r="BT475" s="966"/>
      <c r="BU475" s="953"/>
      <c r="BV475" s="75"/>
      <c r="BW475" s="82"/>
      <c r="BX475" s="1214"/>
      <c r="BY475" s="966"/>
      <c r="BZ475" s="953"/>
      <c r="CA475" s="1003">
        <f>BJ475+BK475+BE475+BF475+AZ475+BA475+AU475+AV475+AP475+AQ475+AL475+AK475+AG475+AF475+AB475+AA475+W475+V475+R475+Q475+L475+G475</f>
        <v>314</v>
      </c>
      <c r="CB475" s="1019">
        <f t="shared" ref="CB475" si="77">M475+H475</f>
        <v>0</v>
      </c>
      <c r="CC475" s="1237">
        <f>BK475+BF475+BA475+AV475+AQ475+AL475+AG475+AB475+W475+R475</f>
        <v>126</v>
      </c>
    </row>
    <row r="476" spans="1:81" ht="18" customHeight="1">
      <c r="A476" s="1180"/>
      <c r="B476" s="1285"/>
      <c r="C476" s="1178"/>
      <c r="D476" s="48" t="s">
        <v>38</v>
      </c>
      <c r="E476" s="33"/>
      <c r="F476" s="1214"/>
      <c r="G476" s="974"/>
      <c r="H476" s="1272"/>
      <c r="I476" s="48" t="s">
        <v>38</v>
      </c>
      <c r="J476" s="33"/>
      <c r="K476" s="1214"/>
      <c r="L476" s="974"/>
      <c r="M476" s="1103"/>
      <c r="N476" s="336" t="s">
        <v>38</v>
      </c>
      <c r="O476" s="33">
        <v>834</v>
      </c>
      <c r="P476" s="1214"/>
      <c r="Q476" s="974"/>
      <c r="R476" s="1210"/>
      <c r="S476" s="48" t="s">
        <v>38</v>
      </c>
      <c r="T476" s="33">
        <v>1459</v>
      </c>
      <c r="U476" s="1214"/>
      <c r="V476" s="974"/>
      <c r="W476" s="958"/>
      <c r="X476" s="336" t="s">
        <v>38</v>
      </c>
      <c r="Y476" s="33">
        <v>834</v>
      </c>
      <c r="Z476" s="1214"/>
      <c r="AA476" s="974"/>
      <c r="AB476" s="1210"/>
      <c r="AC476" s="48" t="s">
        <v>38</v>
      </c>
      <c r="AD476" s="33"/>
      <c r="AE476" s="1214"/>
      <c r="AF476" s="974"/>
      <c r="AG476" s="958"/>
      <c r="AH476" s="336" t="s">
        <v>38</v>
      </c>
      <c r="AI476" s="33"/>
      <c r="AJ476" s="1214"/>
      <c r="AK476" s="974"/>
      <c r="AL476" s="1210"/>
      <c r="AM476" s="48" t="s">
        <v>38</v>
      </c>
      <c r="AN476" s="33"/>
      <c r="AO476" s="1214"/>
      <c r="AP476" s="974"/>
      <c r="AQ476" s="958"/>
      <c r="AR476" s="336" t="s">
        <v>38</v>
      </c>
      <c r="AS476" s="33"/>
      <c r="AT476" s="1214"/>
      <c r="AU476" s="974"/>
      <c r="AV476" s="1210"/>
      <c r="AW476" s="48" t="s">
        <v>38</v>
      </c>
      <c r="AX476" s="33"/>
      <c r="AY476" s="1214"/>
      <c r="AZ476" s="974"/>
      <c r="BA476" s="958"/>
      <c r="BB476" s="336" t="s">
        <v>38</v>
      </c>
      <c r="BC476" s="33"/>
      <c r="BD476" s="1214"/>
      <c r="BE476" s="974"/>
      <c r="BF476" s="1210"/>
      <c r="BG476" s="48" t="s">
        <v>38</v>
      </c>
      <c r="BH476" s="33"/>
      <c r="BI476" s="1214"/>
      <c r="BJ476" s="974"/>
      <c r="BK476" s="958"/>
      <c r="BL476" s="339"/>
      <c r="BM476" s="80"/>
      <c r="BN476" s="1214"/>
      <c r="BO476" s="967"/>
      <c r="BP476" s="954"/>
      <c r="BQ476" s="79"/>
      <c r="BR476" s="80"/>
      <c r="BS476" s="1214"/>
      <c r="BT476" s="967"/>
      <c r="BU476" s="954"/>
      <c r="BV476" s="79"/>
      <c r="BW476" s="80"/>
      <c r="BX476" s="1214"/>
      <c r="BY476" s="967"/>
      <c r="BZ476" s="954"/>
      <c r="CA476" s="1280"/>
      <c r="CB476" s="1022"/>
      <c r="CC476" s="1238"/>
    </row>
    <row r="477" spans="1:81" ht="18" customHeight="1">
      <c r="A477" s="1180"/>
      <c r="B477" s="1285"/>
      <c r="C477" s="1178"/>
      <c r="D477" s="51" t="s">
        <v>6</v>
      </c>
      <c r="E477" s="6">
        <f>ROUND(IF(E457="",0,E475*職員設定!$Q$54+E475*E466/E457*1.25),0)</f>
        <v>0</v>
      </c>
      <c r="F477" s="1214"/>
      <c r="G477" s="974"/>
      <c r="H477" s="1272"/>
      <c r="I477" s="51" t="s">
        <v>6</v>
      </c>
      <c r="J477" s="6">
        <f>ROUND(IF(J457="",0,J475*職員設定!$Q$54+J475*J466/J457*1.25),0)</f>
        <v>0</v>
      </c>
      <c r="K477" s="1214"/>
      <c r="L477" s="974"/>
      <c r="M477" s="1103"/>
      <c r="N477" s="629" t="s">
        <v>6</v>
      </c>
      <c r="O477" s="6">
        <f>ROUND(IF(O457="",0,O475*職員設定!$Q$54+O475*O466/O457*1.25),0)</f>
        <v>743</v>
      </c>
      <c r="P477" s="1214"/>
      <c r="Q477" s="974"/>
      <c r="R477" s="1210"/>
      <c r="S477" s="51" t="s">
        <v>6</v>
      </c>
      <c r="T477" s="6">
        <f>ROUND(IF(T457="",0,T475*職員設定!$Q$54+T475*T466/T457*1.25),0)</f>
        <v>1316</v>
      </c>
      <c r="U477" s="1214"/>
      <c r="V477" s="974"/>
      <c r="W477" s="958"/>
      <c r="X477" s="629" t="s">
        <v>6</v>
      </c>
      <c r="Y477" s="6">
        <f>ROUND(IF(Y457="",0,Y475*職員設定!$Q$54+Y475*Y466/Y457*1.25),0)</f>
        <v>754</v>
      </c>
      <c r="Z477" s="1214"/>
      <c r="AA477" s="974"/>
      <c r="AB477" s="1210"/>
      <c r="AC477" s="51" t="s">
        <v>6</v>
      </c>
      <c r="AD477" s="6">
        <f>ROUND(IF(AD457="",0,AD475*職員設定!$Q$54+AD475*AD466/AD457*1.25),0)</f>
        <v>0</v>
      </c>
      <c r="AE477" s="1214"/>
      <c r="AF477" s="974"/>
      <c r="AG477" s="958"/>
      <c r="AH477" s="629" t="s">
        <v>6</v>
      </c>
      <c r="AI477" s="6">
        <f>ROUND(IF(AI457="",0,AI475*職員設定!$Q$54+AI475*AI466/AI457*1.25),0)</f>
        <v>0</v>
      </c>
      <c r="AJ477" s="1214"/>
      <c r="AK477" s="974"/>
      <c r="AL477" s="1210"/>
      <c r="AM477" s="51" t="s">
        <v>6</v>
      </c>
      <c r="AN477" s="6">
        <f>ROUND(IF(AN457="",0,AN475*職員設定!$Q$54+AN475*AN466/AN457*1.25),0)</f>
        <v>0</v>
      </c>
      <c r="AO477" s="1214"/>
      <c r="AP477" s="974"/>
      <c r="AQ477" s="958"/>
      <c r="AR477" s="629" t="s">
        <v>6</v>
      </c>
      <c r="AS477" s="6">
        <f>ROUND(IF(AS457="",0,AS475*職員設定!$Q$54+AS475*AS466/AS457*1.25),0)</f>
        <v>0</v>
      </c>
      <c r="AT477" s="1214"/>
      <c r="AU477" s="974"/>
      <c r="AV477" s="1210"/>
      <c r="AW477" s="51" t="s">
        <v>6</v>
      </c>
      <c r="AX477" s="6">
        <f>ROUND(IF(AX457="",0,AX475*職員設定!$Q$54+AX475*AX466/AX457*1.25),0)</f>
        <v>0</v>
      </c>
      <c r="AY477" s="1214"/>
      <c r="AZ477" s="974"/>
      <c r="BA477" s="958"/>
      <c r="BB477" s="629" t="s">
        <v>6</v>
      </c>
      <c r="BC477" s="6">
        <f>ROUND(IF(BC457="",0,BC475*職員設定!$Q$54+BC475*BC466/BC457*1.25),0)</f>
        <v>0</v>
      </c>
      <c r="BD477" s="1214"/>
      <c r="BE477" s="974"/>
      <c r="BF477" s="1210"/>
      <c r="BG477" s="51" t="s">
        <v>6</v>
      </c>
      <c r="BH477" s="6">
        <f>ROUND(IF(BH457="",0,BH475*職員設定!$Q$54+BH475*BH466/BH457*1.25),0)</f>
        <v>0</v>
      </c>
      <c r="BI477" s="1214"/>
      <c r="BJ477" s="974"/>
      <c r="BK477" s="958"/>
      <c r="BL477" s="624"/>
      <c r="BM477" s="28"/>
      <c r="BN477" s="1214"/>
      <c r="BO477" s="967"/>
      <c r="BP477" s="954"/>
      <c r="BQ477" s="72"/>
      <c r="BR477" s="28"/>
      <c r="BS477" s="1214"/>
      <c r="BT477" s="967"/>
      <c r="BU477" s="954"/>
      <c r="BV477" s="72"/>
      <c r="BW477" s="28"/>
      <c r="BX477" s="1214"/>
      <c r="BY477" s="967"/>
      <c r="BZ477" s="954"/>
      <c r="CA477" s="1280"/>
      <c r="CB477" s="1022"/>
      <c r="CC477" s="1238"/>
    </row>
    <row r="478" spans="1:81" ht="18" customHeight="1" thickBot="1">
      <c r="A478" s="1180"/>
      <c r="B478" s="1285"/>
      <c r="C478" s="1179"/>
      <c r="D478" s="53" t="s">
        <v>7</v>
      </c>
      <c r="E478" s="19">
        <f>E476-E477</f>
        <v>0</v>
      </c>
      <c r="F478" s="1214"/>
      <c r="G478" s="975"/>
      <c r="H478" s="1273"/>
      <c r="I478" s="53" t="s">
        <v>7</v>
      </c>
      <c r="J478" s="19">
        <f>J476-J477</f>
        <v>0</v>
      </c>
      <c r="K478" s="1214"/>
      <c r="L478" s="975"/>
      <c r="M478" s="1104"/>
      <c r="N478" s="337" t="s">
        <v>7</v>
      </c>
      <c r="O478" s="19">
        <f>O476-O477</f>
        <v>91</v>
      </c>
      <c r="P478" s="1214"/>
      <c r="Q478" s="975"/>
      <c r="R478" s="1211"/>
      <c r="S478" s="53" t="s">
        <v>7</v>
      </c>
      <c r="T478" s="19">
        <f>T476-T477</f>
        <v>143</v>
      </c>
      <c r="U478" s="1214"/>
      <c r="V478" s="975"/>
      <c r="W478" s="959"/>
      <c r="X478" s="337" t="s">
        <v>7</v>
      </c>
      <c r="Y478" s="19">
        <f>Y476-Y477</f>
        <v>80</v>
      </c>
      <c r="Z478" s="1214"/>
      <c r="AA478" s="975"/>
      <c r="AB478" s="1211"/>
      <c r="AC478" s="53" t="s">
        <v>7</v>
      </c>
      <c r="AD478" s="19">
        <f>AD476-AD477</f>
        <v>0</v>
      </c>
      <c r="AE478" s="1214"/>
      <c r="AF478" s="975"/>
      <c r="AG478" s="959"/>
      <c r="AH478" s="337" t="s">
        <v>7</v>
      </c>
      <c r="AI478" s="19">
        <f>AI476-AI477</f>
        <v>0</v>
      </c>
      <c r="AJ478" s="1214"/>
      <c r="AK478" s="975"/>
      <c r="AL478" s="1211"/>
      <c r="AM478" s="53" t="s">
        <v>7</v>
      </c>
      <c r="AN478" s="19">
        <f>AN476-AN477</f>
        <v>0</v>
      </c>
      <c r="AO478" s="1214"/>
      <c r="AP478" s="975"/>
      <c r="AQ478" s="959"/>
      <c r="AR478" s="337" t="s">
        <v>7</v>
      </c>
      <c r="AS478" s="19">
        <f>AS476-AS477</f>
        <v>0</v>
      </c>
      <c r="AT478" s="1214"/>
      <c r="AU478" s="975"/>
      <c r="AV478" s="1211"/>
      <c r="AW478" s="53" t="s">
        <v>7</v>
      </c>
      <c r="AX478" s="19">
        <f>AX476-AX477</f>
        <v>0</v>
      </c>
      <c r="AY478" s="1214"/>
      <c r="AZ478" s="975"/>
      <c r="BA478" s="959"/>
      <c r="BB478" s="337" t="s">
        <v>7</v>
      </c>
      <c r="BC478" s="19">
        <f>BC476-BC477</f>
        <v>0</v>
      </c>
      <c r="BD478" s="1214"/>
      <c r="BE478" s="975"/>
      <c r="BF478" s="1211"/>
      <c r="BG478" s="53" t="s">
        <v>7</v>
      </c>
      <c r="BH478" s="19">
        <f>BH476-BH477</f>
        <v>0</v>
      </c>
      <c r="BI478" s="1214"/>
      <c r="BJ478" s="975"/>
      <c r="BK478" s="959"/>
      <c r="BL478" s="340"/>
      <c r="BM478" s="84"/>
      <c r="BN478" s="1214"/>
      <c r="BO478" s="968"/>
      <c r="BP478" s="955"/>
      <c r="BQ478" s="85"/>
      <c r="BR478" s="84"/>
      <c r="BS478" s="1214"/>
      <c r="BT478" s="968"/>
      <c r="BU478" s="955"/>
      <c r="BV478" s="85"/>
      <c r="BW478" s="84"/>
      <c r="BX478" s="1214"/>
      <c r="BY478" s="968"/>
      <c r="BZ478" s="955"/>
      <c r="CA478" s="1281"/>
      <c r="CB478" s="1023"/>
      <c r="CC478" s="1239"/>
    </row>
    <row r="479" spans="1:81" ht="18" customHeight="1">
      <c r="A479" s="1180"/>
      <c r="B479" s="1285"/>
      <c r="C479" s="1177" t="s">
        <v>40</v>
      </c>
      <c r="D479" s="44" t="s">
        <v>8</v>
      </c>
      <c r="E479" s="35"/>
      <c r="F479" s="1214"/>
      <c r="G479" s="973">
        <f>E482*F457-H479</f>
        <v>0</v>
      </c>
      <c r="H479" s="1275"/>
      <c r="I479" s="44" t="s">
        <v>8</v>
      </c>
      <c r="J479" s="35"/>
      <c r="K479" s="1214"/>
      <c r="L479" s="973">
        <f>J482*K457-M479</f>
        <v>0</v>
      </c>
      <c r="M479" s="1095"/>
      <c r="N479" s="335" t="s">
        <v>8</v>
      </c>
      <c r="O479" s="35"/>
      <c r="P479" s="1214"/>
      <c r="Q479" s="973">
        <f>O482*P457-R479</f>
        <v>0</v>
      </c>
      <c r="R479" s="1212">
        <f>ROUND(IF(O457="",0,O479*P457*(職員設定!$AC$54+R465/O457)*1.35),0)</f>
        <v>0</v>
      </c>
      <c r="S479" s="44" t="s">
        <v>8</v>
      </c>
      <c r="T479" s="35"/>
      <c r="U479" s="1214"/>
      <c r="V479" s="973">
        <f>T482*U457-W479</f>
        <v>0</v>
      </c>
      <c r="W479" s="961">
        <f>ROUND(IF(T457="",0,T479*U457*(職員設定!$AC$54+W465/T457)*1.35),0)</f>
        <v>0</v>
      </c>
      <c r="X479" s="335" t="s">
        <v>8</v>
      </c>
      <c r="Y479" s="35"/>
      <c r="Z479" s="1214"/>
      <c r="AA479" s="973">
        <f>Y482*Z457-AB479</f>
        <v>0</v>
      </c>
      <c r="AB479" s="1212">
        <f>ROUND(IF(Y457="",0,Y479*Z457*(職員設定!$AC$54+AB465/Y457)*1.35),0)</f>
        <v>0</v>
      </c>
      <c r="AC479" s="44" t="s">
        <v>8</v>
      </c>
      <c r="AD479" s="35"/>
      <c r="AE479" s="1214"/>
      <c r="AF479" s="973">
        <f>AD482*AE457-AG479</f>
        <v>0</v>
      </c>
      <c r="AG479" s="961">
        <f>ROUND(IF(AD457="",0,AD479*AE457*(職員設定!$AC$54+AG465/AD457)*1.35),0)</f>
        <v>0</v>
      </c>
      <c r="AH479" s="335" t="s">
        <v>8</v>
      </c>
      <c r="AI479" s="35"/>
      <c r="AJ479" s="1214"/>
      <c r="AK479" s="973">
        <f>AI482*AJ457-AL479</f>
        <v>0</v>
      </c>
      <c r="AL479" s="1212">
        <f>ROUND(IF(AI457="",0,AI479*AJ457*(職員設定!$AC$54+AL465/AI457)*1.35),0)</f>
        <v>0</v>
      </c>
      <c r="AM479" s="44" t="s">
        <v>8</v>
      </c>
      <c r="AN479" s="35"/>
      <c r="AO479" s="1214"/>
      <c r="AP479" s="973">
        <f>AN482*AO457-AQ479</f>
        <v>0</v>
      </c>
      <c r="AQ479" s="961">
        <f>ROUND(IF(AN457="",0,AN479*AO457*(職員設定!$AC$54+AQ465/AN457)*1.35),0)</f>
        <v>0</v>
      </c>
      <c r="AR479" s="335" t="s">
        <v>8</v>
      </c>
      <c r="AS479" s="35"/>
      <c r="AT479" s="1214"/>
      <c r="AU479" s="973">
        <f>AS482*AT457-AV479</f>
        <v>0</v>
      </c>
      <c r="AV479" s="1212">
        <f>ROUND(IF(AS457="",0,AS479*AT457*(職員設定!$AC$54+AV465/AS457)*1.35),0)</f>
        <v>0</v>
      </c>
      <c r="AW479" s="44" t="s">
        <v>8</v>
      </c>
      <c r="AX479" s="35"/>
      <c r="AY479" s="1214"/>
      <c r="AZ479" s="973">
        <f>AX482*AY457-BA479</f>
        <v>0</v>
      </c>
      <c r="BA479" s="961">
        <f>ROUND(IF(AX457="",0,AX479*AY457*(職員設定!$AC$54+BA465/AX457)*1.35),0)</f>
        <v>0</v>
      </c>
      <c r="BB479" s="335" t="s">
        <v>8</v>
      </c>
      <c r="BC479" s="35"/>
      <c r="BD479" s="1214"/>
      <c r="BE479" s="973">
        <f>BC482*BD457-BF479</f>
        <v>0</v>
      </c>
      <c r="BF479" s="1212">
        <f>ROUND(IF(BC457="",0,BC479*BD457*(職員設定!$AC$54+BF465/BC457)*1.35),0)</f>
        <v>0</v>
      </c>
      <c r="BG479" s="44" t="s">
        <v>8</v>
      </c>
      <c r="BH479" s="35"/>
      <c r="BI479" s="1214"/>
      <c r="BJ479" s="973">
        <f>BH482*BI457-BK479</f>
        <v>0</v>
      </c>
      <c r="BK479" s="961">
        <f>ROUND(IF(BH457="",0,BH479*BI457*(職員設定!$AC$54+BK465/BH457)*1.35),0)</f>
        <v>0</v>
      </c>
      <c r="BL479" s="338"/>
      <c r="BM479" s="82"/>
      <c r="BN479" s="1214"/>
      <c r="BO479" s="966"/>
      <c r="BP479" s="953"/>
      <c r="BQ479" s="75"/>
      <c r="BR479" s="82"/>
      <c r="BS479" s="1214"/>
      <c r="BT479" s="966"/>
      <c r="BU479" s="953"/>
      <c r="BV479" s="75"/>
      <c r="BW479" s="82"/>
      <c r="BX479" s="1214"/>
      <c r="BY479" s="966"/>
      <c r="BZ479" s="953"/>
      <c r="CA479" s="1003">
        <f t="shared" ref="CA479" si="78">BJ479+BK479+BE479+BF479+AZ479+BA479+AU479+AV479+AP479+AQ479+AL479+AK479+AG479+AF479+AB479+AA479+W479+V479+R479+Q479+L479+G479</f>
        <v>0</v>
      </c>
      <c r="CB479" s="1019">
        <f t="shared" ref="CB479" si="79">M479+H479</f>
        <v>0</v>
      </c>
      <c r="CC479" s="1237">
        <f>BK479+BF479+BA479+AV479+AQ479+AL479+AG479+AB479+W479+R479</f>
        <v>0</v>
      </c>
    </row>
    <row r="480" spans="1:81" ht="18" customHeight="1">
      <c r="A480" s="1180"/>
      <c r="B480" s="1285"/>
      <c r="C480" s="1178"/>
      <c r="D480" s="48" t="s">
        <v>38</v>
      </c>
      <c r="E480" s="33"/>
      <c r="F480" s="1214"/>
      <c r="G480" s="974"/>
      <c r="H480" s="1272"/>
      <c r="I480" s="48" t="s">
        <v>38</v>
      </c>
      <c r="J480" s="33"/>
      <c r="K480" s="1214"/>
      <c r="L480" s="974"/>
      <c r="M480" s="1103"/>
      <c r="N480" s="336" t="s">
        <v>38</v>
      </c>
      <c r="O480" s="33"/>
      <c r="P480" s="1214"/>
      <c r="Q480" s="974"/>
      <c r="R480" s="1210"/>
      <c r="S480" s="48" t="s">
        <v>38</v>
      </c>
      <c r="T480" s="33"/>
      <c r="U480" s="1214"/>
      <c r="V480" s="974"/>
      <c r="W480" s="958"/>
      <c r="X480" s="336" t="s">
        <v>38</v>
      </c>
      <c r="Y480" s="33"/>
      <c r="Z480" s="1214"/>
      <c r="AA480" s="974"/>
      <c r="AB480" s="1210"/>
      <c r="AC480" s="48" t="s">
        <v>38</v>
      </c>
      <c r="AD480" s="33"/>
      <c r="AE480" s="1214"/>
      <c r="AF480" s="974"/>
      <c r="AG480" s="958"/>
      <c r="AH480" s="336" t="s">
        <v>38</v>
      </c>
      <c r="AI480" s="33"/>
      <c r="AJ480" s="1214"/>
      <c r="AK480" s="974"/>
      <c r="AL480" s="1210"/>
      <c r="AM480" s="48" t="s">
        <v>38</v>
      </c>
      <c r="AN480" s="33"/>
      <c r="AO480" s="1214"/>
      <c r="AP480" s="974"/>
      <c r="AQ480" s="958"/>
      <c r="AR480" s="336" t="s">
        <v>38</v>
      </c>
      <c r="AS480" s="33"/>
      <c r="AT480" s="1214"/>
      <c r="AU480" s="974"/>
      <c r="AV480" s="1210"/>
      <c r="AW480" s="48" t="s">
        <v>38</v>
      </c>
      <c r="AX480" s="33"/>
      <c r="AY480" s="1214"/>
      <c r="AZ480" s="974"/>
      <c r="BA480" s="958"/>
      <c r="BB480" s="336" t="s">
        <v>38</v>
      </c>
      <c r="BC480" s="33"/>
      <c r="BD480" s="1214"/>
      <c r="BE480" s="974"/>
      <c r="BF480" s="1210"/>
      <c r="BG480" s="48" t="s">
        <v>38</v>
      </c>
      <c r="BH480" s="33"/>
      <c r="BI480" s="1214"/>
      <c r="BJ480" s="974"/>
      <c r="BK480" s="958"/>
      <c r="BL480" s="339"/>
      <c r="BM480" s="80"/>
      <c r="BN480" s="1214"/>
      <c r="BO480" s="967"/>
      <c r="BP480" s="954"/>
      <c r="BQ480" s="79"/>
      <c r="BR480" s="80"/>
      <c r="BS480" s="1214"/>
      <c r="BT480" s="967"/>
      <c r="BU480" s="954"/>
      <c r="BV480" s="79"/>
      <c r="BW480" s="80"/>
      <c r="BX480" s="1214"/>
      <c r="BY480" s="967"/>
      <c r="BZ480" s="954"/>
      <c r="CA480" s="1080"/>
      <c r="CB480" s="1022"/>
      <c r="CC480" s="1238"/>
    </row>
    <row r="481" spans="1:81" ht="18" customHeight="1">
      <c r="A481" s="1180"/>
      <c r="B481" s="1285"/>
      <c r="C481" s="1178"/>
      <c r="D481" s="51" t="s">
        <v>9</v>
      </c>
      <c r="E481" s="6">
        <f>ROUND(IF(E457="",0,E479*職員設定!$R$54+E479*E466/E457*1.35),0)</f>
        <v>0</v>
      </c>
      <c r="F481" s="1214"/>
      <c r="G481" s="974"/>
      <c r="H481" s="1272"/>
      <c r="I481" s="51" t="s">
        <v>9</v>
      </c>
      <c r="J481" s="6">
        <f>ROUND(IF(J457="",0,J479*職員設定!$R$54+J479*J466/J457*1.35),0)</f>
        <v>0</v>
      </c>
      <c r="K481" s="1214"/>
      <c r="L481" s="974"/>
      <c r="M481" s="1103"/>
      <c r="N481" s="629" t="s">
        <v>9</v>
      </c>
      <c r="O481" s="6">
        <f>ROUND(IF(O457="",0,O479*職員設定!$R$54+O479*O466/O457*1.35),0)</f>
        <v>0</v>
      </c>
      <c r="P481" s="1214"/>
      <c r="Q481" s="974"/>
      <c r="R481" s="1210"/>
      <c r="S481" s="51" t="s">
        <v>9</v>
      </c>
      <c r="T481" s="6">
        <f>ROUND(IF(T457="",0,T479*職員設定!$R$54+T479*T466/T457*1.35),0)</f>
        <v>0</v>
      </c>
      <c r="U481" s="1214"/>
      <c r="V481" s="974"/>
      <c r="W481" s="958"/>
      <c r="X481" s="629" t="s">
        <v>9</v>
      </c>
      <c r="Y481" s="6">
        <f>ROUND(IF(Y457="",0,Y479*職員設定!$R$54+Y479*Y466/Y457*1.35),0)</f>
        <v>0</v>
      </c>
      <c r="Z481" s="1214"/>
      <c r="AA481" s="974"/>
      <c r="AB481" s="1210"/>
      <c r="AC481" s="51" t="s">
        <v>9</v>
      </c>
      <c r="AD481" s="6">
        <f>ROUND(IF(AD457="",0,AD479*職員設定!$R$54+AD479*AD466/AD457*1.35),0)</f>
        <v>0</v>
      </c>
      <c r="AE481" s="1214"/>
      <c r="AF481" s="974"/>
      <c r="AG481" s="958"/>
      <c r="AH481" s="629" t="s">
        <v>9</v>
      </c>
      <c r="AI481" s="6">
        <f>ROUND(IF(AI457="",0,AI479*職員設定!$R$54+AI479*AI466/AI457*1.35),0)</f>
        <v>0</v>
      </c>
      <c r="AJ481" s="1214"/>
      <c r="AK481" s="974"/>
      <c r="AL481" s="1210"/>
      <c r="AM481" s="51" t="s">
        <v>9</v>
      </c>
      <c r="AN481" s="6">
        <f>ROUND(IF(AN457="",0,AN479*職員設定!$R$54+AN479*AN466/AN457*1.35),0)</f>
        <v>0</v>
      </c>
      <c r="AO481" s="1214"/>
      <c r="AP481" s="974"/>
      <c r="AQ481" s="958"/>
      <c r="AR481" s="629" t="s">
        <v>9</v>
      </c>
      <c r="AS481" s="6">
        <f>ROUND(IF(AS457="",0,AS479*職員設定!$R$54+AS479*AS466/AS457*1.35),0)</f>
        <v>0</v>
      </c>
      <c r="AT481" s="1214"/>
      <c r="AU481" s="974"/>
      <c r="AV481" s="1210"/>
      <c r="AW481" s="51" t="s">
        <v>9</v>
      </c>
      <c r="AX481" s="6">
        <f>ROUND(IF(AX457="",0,AX479*職員設定!$R$54+AX479*AX466/AX457*1.35),0)</f>
        <v>0</v>
      </c>
      <c r="AY481" s="1214"/>
      <c r="AZ481" s="974"/>
      <c r="BA481" s="958"/>
      <c r="BB481" s="629" t="s">
        <v>9</v>
      </c>
      <c r="BC481" s="6">
        <f>ROUND(IF(BC457="",0,BC479*職員設定!$R$54+BC479*BC466/BC457*1.35),0)</f>
        <v>0</v>
      </c>
      <c r="BD481" s="1214"/>
      <c r="BE481" s="974"/>
      <c r="BF481" s="1210"/>
      <c r="BG481" s="51" t="s">
        <v>9</v>
      </c>
      <c r="BH481" s="6">
        <f>ROUND(IF(BH457="",0,BH479*職員設定!$R$54+BH479*BH466/BH457*1.35),0)</f>
        <v>0</v>
      </c>
      <c r="BI481" s="1214"/>
      <c r="BJ481" s="974"/>
      <c r="BK481" s="958"/>
      <c r="BL481" s="624"/>
      <c r="BM481" s="28"/>
      <c r="BN481" s="1214"/>
      <c r="BO481" s="967"/>
      <c r="BP481" s="954"/>
      <c r="BQ481" s="72"/>
      <c r="BR481" s="28"/>
      <c r="BS481" s="1214"/>
      <c r="BT481" s="967"/>
      <c r="BU481" s="954"/>
      <c r="BV481" s="72"/>
      <c r="BW481" s="28"/>
      <c r="BX481" s="1214"/>
      <c r="BY481" s="967"/>
      <c r="BZ481" s="954"/>
      <c r="CA481" s="1080"/>
      <c r="CB481" s="1022"/>
      <c r="CC481" s="1238"/>
    </row>
    <row r="482" spans="1:81" ht="18" customHeight="1" thickBot="1">
      <c r="A482" s="1180"/>
      <c r="B482" s="1285"/>
      <c r="C482" s="1179"/>
      <c r="D482" s="53" t="s">
        <v>10</v>
      </c>
      <c r="E482" s="19">
        <f>E480-E481</f>
        <v>0</v>
      </c>
      <c r="F482" s="1214"/>
      <c r="G482" s="975"/>
      <c r="H482" s="1273"/>
      <c r="I482" s="53" t="s">
        <v>10</v>
      </c>
      <c r="J482" s="19">
        <f>J480-J481</f>
        <v>0</v>
      </c>
      <c r="K482" s="1214"/>
      <c r="L482" s="975"/>
      <c r="M482" s="1104"/>
      <c r="N482" s="337" t="s">
        <v>10</v>
      </c>
      <c r="O482" s="19">
        <f>O480-O481</f>
        <v>0</v>
      </c>
      <c r="P482" s="1214"/>
      <c r="Q482" s="975"/>
      <c r="R482" s="1211"/>
      <c r="S482" s="53" t="s">
        <v>10</v>
      </c>
      <c r="T482" s="19">
        <f>T480-T481</f>
        <v>0</v>
      </c>
      <c r="U482" s="1214"/>
      <c r="V482" s="975"/>
      <c r="W482" s="959"/>
      <c r="X482" s="337" t="s">
        <v>10</v>
      </c>
      <c r="Y482" s="19">
        <f>Y480-Y481</f>
        <v>0</v>
      </c>
      <c r="Z482" s="1214"/>
      <c r="AA482" s="975"/>
      <c r="AB482" s="1211"/>
      <c r="AC482" s="53" t="s">
        <v>10</v>
      </c>
      <c r="AD482" s="19">
        <f>AD480-AD481</f>
        <v>0</v>
      </c>
      <c r="AE482" s="1214"/>
      <c r="AF482" s="975"/>
      <c r="AG482" s="959"/>
      <c r="AH482" s="337" t="s">
        <v>10</v>
      </c>
      <c r="AI482" s="19">
        <f>AI480-AI481</f>
        <v>0</v>
      </c>
      <c r="AJ482" s="1214"/>
      <c r="AK482" s="975"/>
      <c r="AL482" s="1211"/>
      <c r="AM482" s="53" t="s">
        <v>10</v>
      </c>
      <c r="AN482" s="19">
        <f>AN480-AN481</f>
        <v>0</v>
      </c>
      <c r="AO482" s="1214"/>
      <c r="AP482" s="975"/>
      <c r="AQ482" s="959"/>
      <c r="AR482" s="337" t="s">
        <v>10</v>
      </c>
      <c r="AS482" s="19">
        <f>AS480-AS481</f>
        <v>0</v>
      </c>
      <c r="AT482" s="1214"/>
      <c r="AU482" s="975"/>
      <c r="AV482" s="1211"/>
      <c r="AW482" s="53" t="s">
        <v>10</v>
      </c>
      <c r="AX482" s="19">
        <f>AX480-AX481</f>
        <v>0</v>
      </c>
      <c r="AY482" s="1214"/>
      <c r="AZ482" s="975"/>
      <c r="BA482" s="959"/>
      <c r="BB482" s="337" t="s">
        <v>10</v>
      </c>
      <c r="BC482" s="19">
        <f>BC480-BC481</f>
        <v>0</v>
      </c>
      <c r="BD482" s="1214"/>
      <c r="BE482" s="975"/>
      <c r="BF482" s="1211"/>
      <c r="BG482" s="53" t="s">
        <v>10</v>
      </c>
      <c r="BH482" s="19">
        <f>BH480-BH481</f>
        <v>0</v>
      </c>
      <c r="BI482" s="1214"/>
      <c r="BJ482" s="975"/>
      <c r="BK482" s="959"/>
      <c r="BL482" s="340"/>
      <c r="BM482" s="84"/>
      <c r="BN482" s="1214"/>
      <c r="BO482" s="968"/>
      <c r="BP482" s="955"/>
      <c r="BQ482" s="85"/>
      <c r="BR482" s="84"/>
      <c r="BS482" s="1214"/>
      <c r="BT482" s="968"/>
      <c r="BU482" s="955"/>
      <c r="BV482" s="85"/>
      <c r="BW482" s="84"/>
      <c r="BX482" s="1214"/>
      <c r="BY482" s="968"/>
      <c r="BZ482" s="955"/>
      <c r="CA482" s="1081"/>
      <c r="CB482" s="1023"/>
      <c r="CC482" s="1239"/>
    </row>
    <row r="483" spans="1:81" ht="18" customHeight="1">
      <c r="A483" s="1180"/>
      <c r="B483" s="1285"/>
      <c r="C483" s="1178" t="s">
        <v>43</v>
      </c>
      <c r="D483" s="48" t="s">
        <v>11</v>
      </c>
      <c r="E483" s="36"/>
      <c r="F483" s="1214"/>
      <c r="G483" s="974">
        <f>E486*F457-H483</f>
        <v>0</v>
      </c>
      <c r="H483" s="1275"/>
      <c r="I483" s="48" t="s">
        <v>11</v>
      </c>
      <c r="J483" s="36"/>
      <c r="K483" s="1214"/>
      <c r="L483" s="974">
        <f>J486*K457-M483</f>
        <v>0</v>
      </c>
      <c r="M483" s="1095"/>
      <c r="N483" s="336" t="s">
        <v>11</v>
      </c>
      <c r="O483" s="36"/>
      <c r="P483" s="1214"/>
      <c r="Q483" s="974">
        <f>O486*P457-R483</f>
        <v>0</v>
      </c>
      <c r="R483" s="1212">
        <f>ROUND(IF(O457="",0,O483*P457*(職員設定!$AC$54+R465/O457)*0.25),0)</f>
        <v>0</v>
      </c>
      <c r="S483" s="48" t="s">
        <v>11</v>
      </c>
      <c r="T483" s="36"/>
      <c r="U483" s="1214"/>
      <c r="V483" s="974">
        <f>T486*U457-W483</f>
        <v>0</v>
      </c>
      <c r="W483" s="961">
        <f>ROUND(IF(T457="",0,T483*U457*(職員設定!$AC$54+W465/T457)*0.25),0)</f>
        <v>0</v>
      </c>
      <c r="X483" s="336" t="s">
        <v>11</v>
      </c>
      <c r="Y483" s="36"/>
      <c r="Z483" s="1214"/>
      <c r="AA483" s="974">
        <f>Y486*Z457-AB483</f>
        <v>0</v>
      </c>
      <c r="AB483" s="1212">
        <f>ROUND(IF(Y457="",0,Y483*Z457*(職員設定!$AC$54+AB465/Y457)*0.25),0)</f>
        <v>0</v>
      </c>
      <c r="AC483" s="48" t="s">
        <v>11</v>
      </c>
      <c r="AD483" s="36"/>
      <c r="AE483" s="1214"/>
      <c r="AF483" s="974">
        <f>AD486*AE457-AG483</f>
        <v>0</v>
      </c>
      <c r="AG483" s="961">
        <f>ROUND(IF(AD457="",0,AD483*AE457*(職員設定!$AC$54+AG465/AD457)*0.25),0)</f>
        <v>0</v>
      </c>
      <c r="AH483" s="336" t="s">
        <v>11</v>
      </c>
      <c r="AI483" s="36"/>
      <c r="AJ483" s="1214"/>
      <c r="AK483" s="974">
        <f>AI486*AJ457-AL483</f>
        <v>0</v>
      </c>
      <c r="AL483" s="1212">
        <f>ROUND(IF(AI457="",0,AI483*AJ457*(職員設定!$AC$54+AL465/AI457)*0.25),0)</f>
        <v>0</v>
      </c>
      <c r="AM483" s="48" t="s">
        <v>11</v>
      </c>
      <c r="AN483" s="36"/>
      <c r="AO483" s="1214"/>
      <c r="AP483" s="974">
        <f>AN486*AO457-AQ483</f>
        <v>0</v>
      </c>
      <c r="AQ483" s="961">
        <f>ROUND(IF(AN457="",0,AN483*AO457*(職員設定!$AC$54+AQ465/AN457)*0.25),0)</f>
        <v>0</v>
      </c>
      <c r="AR483" s="336" t="s">
        <v>11</v>
      </c>
      <c r="AS483" s="36"/>
      <c r="AT483" s="1214"/>
      <c r="AU483" s="974">
        <f>AS486*AT457-AV483</f>
        <v>0</v>
      </c>
      <c r="AV483" s="1212">
        <f>ROUND(IF(AS457="",0,AS483*AT457*(職員設定!$AC$54+AV465/AS457)*0.25),0)</f>
        <v>0</v>
      </c>
      <c r="AW483" s="48" t="s">
        <v>11</v>
      </c>
      <c r="AX483" s="36"/>
      <c r="AY483" s="1214"/>
      <c r="AZ483" s="974">
        <f>AX486*AY457-BA483</f>
        <v>0</v>
      </c>
      <c r="BA483" s="961">
        <f>ROUND(IF(AX457="",0,AX483*AY457*(職員設定!$AC$54+BA465/AX457)*0.25),0)</f>
        <v>0</v>
      </c>
      <c r="BB483" s="336" t="s">
        <v>11</v>
      </c>
      <c r="BC483" s="36"/>
      <c r="BD483" s="1214"/>
      <c r="BE483" s="974">
        <f>BC486*BD457-BF483</f>
        <v>0</v>
      </c>
      <c r="BF483" s="1212">
        <f>ROUND(IF(BC457="",0,BC483*BD457*(職員設定!$AC$54+BF465/BC457)*0.25),0)</f>
        <v>0</v>
      </c>
      <c r="BG483" s="48" t="s">
        <v>11</v>
      </c>
      <c r="BH483" s="36"/>
      <c r="BI483" s="1214"/>
      <c r="BJ483" s="974">
        <f>BH486*BI457-BK483</f>
        <v>0</v>
      </c>
      <c r="BK483" s="961">
        <f>ROUND(IF(BH457="",0,BH483*BI457*(職員設定!$AC$54+BK465/BH457)*0.25),0)</f>
        <v>0</v>
      </c>
      <c r="BL483" s="339"/>
      <c r="BM483" s="86"/>
      <c r="BN483" s="1214"/>
      <c r="BO483" s="969"/>
      <c r="BP483" s="953"/>
      <c r="BQ483" s="79"/>
      <c r="BR483" s="86"/>
      <c r="BS483" s="1214"/>
      <c r="BT483" s="969"/>
      <c r="BU483" s="953"/>
      <c r="BV483" s="79"/>
      <c r="BW483" s="86"/>
      <c r="BX483" s="1214"/>
      <c r="BY483" s="969"/>
      <c r="BZ483" s="953"/>
      <c r="CA483" s="1003">
        <f t="shared" ref="CA483" si="80">BJ483+BK483+BE483+BF483+AZ483+BA483+AU483+AV483+AP483+AQ483+AL483+AK483+AG483+AF483+AB483+AA483+W483+V483+R483+Q483+L483+G483</f>
        <v>0</v>
      </c>
      <c r="CB483" s="1019">
        <f t="shared" ref="CB483" si="81">M483+H483</f>
        <v>0</v>
      </c>
      <c r="CC483" s="1238">
        <f>BK483+BF483+BA483+AV483+AQ483+AL483+AG483+AB483+W483+R483</f>
        <v>0</v>
      </c>
    </row>
    <row r="484" spans="1:81" ht="18" customHeight="1">
      <c r="A484" s="1180"/>
      <c r="B484" s="1285"/>
      <c r="C484" s="1178"/>
      <c r="D484" s="48" t="s">
        <v>38</v>
      </c>
      <c r="E484" s="33"/>
      <c r="F484" s="1214"/>
      <c r="G484" s="974"/>
      <c r="H484" s="1272"/>
      <c r="I484" s="48" t="s">
        <v>38</v>
      </c>
      <c r="J484" s="33"/>
      <c r="K484" s="1214"/>
      <c r="L484" s="974"/>
      <c r="M484" s="1103"/>
      <c r="N484" s="336" t="s">
        <v>38</v>
      </c>
      <c r="O484" s="33"/>
      <c r="P484" s="1214"/>
      <c r="Q484" s="974"/>
      <c r="R484" s="1210"/>
      <c r="S484" s="48" t="s">
        <v>38</v>
      </c>
      <c r="T484" s="33"/>
      <c r="U484" s="1214"/>
      <c r="V484" s="974"/>
      <c r="W484" s="958"/>
      <c r="X484" s="336" t="s">
        <v>38</v>
      </c>
      <c r="Y484" s="33"/>
      <c r="Z484" s="1214"/>
      <c r="AA484" s="974"/>
      <c r="AB484" s="1210"/>
      <c r="AC484" s="48" t="s">
        <v>38</v>
      </c>
      <c r="AD484" s="33"/>
      <c r="AE484" s="1214"/>
      <c r="AF484" s="974"/>
      <c r="AG484" s="958"/>
      <c r="AH484" s="336" t="s">
        <v>38</v>
      </c>
      <c r="AI484" s="33"/>
      <c r="AJ484" s="1214"/>
      <c r="AK484" s="974"/>
      <c r="AL484" s="1210"/>
      <c r="AM484" s="48" t="s">
        <v>38</v>
      </c>
      <c r="AN484" s="33"/>
      <c r="AO484" s="1214"/>
      <c r="AP484" s="974"/>
      <c r="AQ484" s="958"/>
      <c r="AR484" s="336" t="s">
        <v>38</v>
      </c>
      <c r="AS484" s="33"/>
      <c r="AT484" s="1214"/>
      <c r="AU484" s="974"/>
      <c r="AV484" s="1210"/>
      <c r="AW484" s="48" t="s">
        <v>38</v>
      </c>
      <c r="AX484" s="33"/>
      <c r="AY484" s="1214"/>
      <c r="AZ484" s="974"/>
      <c r="BA484" s="958"/>
      <c r="BB484" s="336" t="s">
        <v>38</v>
      </c>
      <c r="BC484" s="33"/>
      <c r="BD484" s="1214"/>
      <c r="BE484" s="974"/>
      <c r="BF484" s="1210"/>
      <c r="BG484" s="48" t="s">
        <v>38</v>
      </c>
      <c r="BH484" s="33"/>
      <c r="BI484" s="1214"/>
      <c r="BJ484" s="974"/>
      <c r="BK484" s="958"/>
      <c r="BL484" s="339"/>
      <c r="BM484" s="80"/>
      <c r="BN484" s="1214"/>
      <c r="BO484" s="967"/>
      <c r="BP484" s="954"/>
      <c r="BQ484" s="79"/>
      <c r="BR484" s="80"/>
      <c r="BS484" s="1214"/>
      <c r="BT484" s="967"/>
      <c r="BU484" s="954"/>
      <c r="BV484" s="79"/>
      <c r="BW484" s="80"/>
      <c r="BX484" s="1214"/>
      <c r="BY484" s="967"/>
      <c r="BZ484" s="954"/>
      <c r="CA484" s="1080"/>
      <c r="CB484" s="1022"/>
      <c r="CC484" s="1238"/>
    </row>
    <row r="485" spans="1:81" ht="18" customHeight="1">
      <c r="A485" s="1180"/>
      <c r="B485" s="1285"/>
      <c r="C485" s="1178"/>
      <c r="D485" s="51" t="s">
        <v>12</v>
      </c>
      <c r="E485" s="6">
        <f>ROUND(IF(E457="",0,E483*職員設定!$S$54+E483*E466/E457*0.25),0)</f>
        <v>0</v>
      </c>
      <c r="F485" s="1214"/>
      <c r="G485" s="974"/>
      <c r="H485" s="1272"/>
      <c r="I485" s="51" t="s">
        <v>12</v>
      </c>
      <c r="J485" s="6">
        <f>ROUND(IF(J457="",0,J483*職員設定!$S$54+J483*J466/J457*0.25),0)</f>
        <v>0</v>
      </c>
      <c r="K485" s="1214"/>
      <c r="L485" s="974"/>
      <c r="M485" s="1103"/>
      <c r="N485" s="629" t="s">
        <v>12</v>
      </c>
      <c r="O485" s="6">
        <f>ROUND(IF(O457="",0,O483*職員設定!$S$54+O483*O466/O457*0.25),0)</f>
        <v>0</v>
      </c>
      <c r="P485" s="1214"/>
      <c r="Q485" s="974"/>
      <c r="R485" s="1210"/>
      <c r="S485" s="51" t="s">
        <v>12</v>
      </c>
      <c r="T485" s="6">
        <f>ROUND(IF(T457="",0,T483*職員設定!$S$54+T483*T466/T457*0.25),0)</f>
        <v>0</v>
      </c>
      <c r="U485" s="1214"/>
      <c r="V485" s="974"/>
      <c r="W485" s="958"/>
      <c r="X485" s="629" t="s">
        <v>12</v>
      </c>
      <c r="Y485" s="6">
        <f>ROUND(IF(Y457="",0,Y483*職員設定!$S$54+Y483*Y466/Y457*0.25),0)</f>
        <v>0</v>
      </c>
      <c r="Z485" s="1214"/>
      <c r="AA485" s="974"/>
      <c r="AB485" s="1210"/>
      <c r="AC485" s="51" t="s">
        <v>12</v>
      </c>
      <c r="AD485" s="6">
        <f>ROUND(IF(AD457="",0,AD483*職員設定!$S$54+AD483*AD466/AD457*0.25),0)</f>
        <v>0</v>
      </c>
      <c r="AE485" s="1214"/>
      <c r="AF485" s="974"/>
      <c r="AG485" s="958"/>
      <c r="AH485" s="629" t="s">
        <v>12</v>
      </c>
      <c r="AI485" s="6">
        <f>ROUND(IF(AI457="",0,AI483*職員設定!$S$54+AI483*AI466/AI457*0.25),0)</f>
        <v>0</v>
      </c>
      <c r="AJ485" s="1214"/>
      <c r="AK485" s="974"/>
      <c r="AL485" s="1210"/>
      <c r="AM485" s="51" t="s">
        <v>12</v>
      </c>
      <c r="AN485" s="6">
        <f>ROUND(IF(AN457="",0,AN483*職員設定!$S$54+AN483*AN466/AN457*0.25),0)</f>
        <v>0</v>
      </c>
      <c r="AO485" s="1214"/>
      <c r="AP485" s="974"/>
      <c r="AQ485" s="958"/>
      <c r="AR485" s="629" t="s">
        <v>12</v>
      </c>
      <c r="AS485" s="6">
        <f>ROUND(IF(AS457="",0,AS483*職員設定!$S$54+AS483*AS466/AS457*0.25),0)</f>
        <v>0</v>
      </c>
      <c r="AT485" s="1214"/>
      <c r="AU485" s="974"/>
      <c r="AV485" s="1210"/>
      <c r="AW485" s="51" t="s">
        <v>12</v>
      </c>
      <c r="AX485" s="6">
        <f>ROUND(IF(AX457="",0,AX483*職員設定!$S$54+AX483*AX466/AX457*0.25),0)</f>
        <v>0</v>
      </c>
      <c r="AY485" s="1214"/>
      <c r="AZ485" s="974"/>
      <c r="BA485" s="958"/>
      <c r="BB485" s="629" t="s">
        <v>12</v>
      </c>
      <c r="BC485" s="6">
        <f>ROUND(IF(BC457="",0,BC483*職員設定!$S$54+BC483*BC466/BC457*0.25),0)</f>
        <v>0</v>
      </c>
      <c r="BD485" s="1214"/>
      <c r="BE485" s="974"/>
      <c r="BF485" s="1210"/>
      <c r="BG485" s="51" t="s">
        <v>12</v>
      </c>
      <c r="BH485" s="6">
        <f>ROUND(IF(BH457="",0,BH483*職員設定!$S$54+BH483*BH466/BH457*0.25),0)</f>
        <v>0</v>
      </c>
      <c r="BI485" s="1214"/>
      <c r="BJ485" s="974"/>
      <c r="BK485" s="958"/>
      <c r="BL485" s="624"/>
      <c r="BM485" s="28"/>
      <c r="BN485" s="1214"/>
      <c r="BO485" s="967"/>
      <c r="BP485" s="954"/>
      <c r="BQ485" s="72"/>
      <c r="BR485" s="28"/>
      <c r="BS485" s="1214"/>
      <c r="BT485" s="967"/>
      <c r="BU485" s="954"/>
      <c r="BV485" s="72"/>
      <c r="BW485" s="28"/>
      <c r="BX485" s="1214"/>
      <c r="BY485" s="967"/>
      <c r="BZ485" s="954"/>
      <c r="CA485" s="1080"/>
      <c r="CB485" s="1022"/>
      <c r="CC485" s="1238"/>
    </row>
    <row r="486" spans="1:81" ht="18" customHeight="1" thickBot="1">
      <c r="A486" s="1180"/>
      <c r="B486" s="1286"/>
      <c r="C486" s="1179"/>
      <c r="D486" s="53" t="s">
        <v>13</v>
      </c>
      <c r="E486" s="19">
        <f>E484-E485</f>
        <v>0</v>
      </c>
      <c r="F486" s="1218"/>
      <c r="G486" s="975"/>
      <c r="H486" s="1273"/>
      <c r="I486" s="53" t="s">
        <v>13</v>
      </c>
      <c r="J486" s="19">
        <f>J484-J485</f>
        <v>0</v>
      </c>
      <c r="K486" s="1218"/>
      <c r="L486" s="975"/>
      <c r="M486" s="1104"/>
      <c r="N486" s="337" t="s">
        <v>13</v>
      </c>
      <c r="O486" s="19">
        <f>O484-O485</f>
        <v>0</v>
      </c>
      <c r="P486" s="1218"/>
      <c r="Q486" s="975"/>
      <c r="R486" s="1211"/>
      <c r="S486" s="53" t="s">
        <v>13</v>
      </c>
      <c r="T486" s="19">
        <f>T484-T485</f>
        <v>0</v>
      </c>
      <c r="U486" s="1218"/>
      <c r="V486" s="975"/>
      <c r="W486" s="959"/>
      <c r="X486" s="337" t="s">
        <v>13</v>
      </c>
      <c r="Y486" s="19">
        <f>Y484-Y485</f>
        <v>0</v>
      </c>
      <c r="Z486" s="1218"/>
      <c r="AA486" s="975"/>
      <c r="AB486" s="1211"/>
      <c r="AC486" s="53" t="s">
        <v>13</v>
      </c>
      <c r="AD486" s="19">
        <f>AD484-AD485</f>
        <v>0</v>
      </c>
      <c r="AE486" s="1218"/>
      <c r="AF486" s="975"/>
      <c r="AG486" s="959"/>
      <c r="AH486" s="337" t="s">
        <v>13</v>
      </c>
      <c r="AI486" s="19">
        <f>AI484-AI485</f>
        <v>0</v>
      </c>
      <c r="AJ486" s="1218"/>
      <c r="AK486" s="975"/>
      <c r="AL486" s="1211"/>
      <c r="AM486" s="53" t="s">
        <v>13</v>
      </c>
      <c r="AN486" s="19">
        <f>AN484-AN485</f>
        <v>0</v>
      </c>
      <c r="AO486" s="1218"/>
      <c r="AP486" s="975"/>
      <c r="AQ486" s="959"/>
      <c r="AR486" s="337" t="s">
        <v>13</v>
      </c>
      <c r="AS486" s="19">
        <f>AS484-AS485</f>
        <v>0</v>
      </c>
      <c r="AT486" s="1218"/>
      <c r="AU486" s="975"/>
      <c r="AV486" s="1211"/>
      <c r="AW486" s="53" t="s">
        <v>13</v>
      </c>
      <c r="AX486" s="19">
        <f>AX484-AX485</f>
        <v>0</v>
      </c>
      <c r="AY486" s="1218"/>
      <c r="AZ486" s="975"/>
      <c r="BA486" s="959"/>
      <c r="BB486" s="337" t="s">
        <v>13</v>
      </c>
      <c r="BC486" s="19">
        <f>BC484-BC485</f>
        <v>0</v>
      </c>
      <c r="BD486" s="1218"/>
      <c r="BE486" s="975"/>
      <c r="BF486" s="1211"/>
      <c r="BG486" s="53" t="s">
        <v>13</v>
      </c>
      <c r="BH486" s="19">
        <f>BH484-BH485</f>
        <v>0</v>
      </c>
      <c r="BI486" s="1218"/>
      <c r="BJ486" s="975"/>
      <c r="BK486" s="959"/>
      <c r="BL486" s="667"/>
      <c r="BM486" s="88"/>
      <c r="BN486" s="1218"/>
      <c r="BO486" s="968"/>
      <c r="BP486" s="955"/>
      <c r="BQ486" s="87"/>
      <c r="BR486" s="88"/>
      <c r="BS486" s="1218"/>
      <c r="BT486" s="968"/>
      <c r="BU486" s="955"/>
      <c r="BV486" s="87"/>
      <c r="BW486" s="88"/>
      <c r="BX486" s="1218"/>
      <c r="BY486" s="968"/>
      <c r="BZ486" s="955"/>
      <c r="CA486" s="1081"/>
      <c r="CB486" s="1023"/>
      <c r="CC486" s="1239"/>
    </row>
    <row r="487" spans="1:81" ht="18" customHeight="1">
      <c r="A487" s="1180"/>
      <c r="B487" s="1278" t="s">
        <v>228</v>
      </c>
      <c r="C487" s="1135"/>
      <c r="D487" s="201" t="str">
        <f>IF(職員設定!$V$43="","",職員設定!$V$43)</f>
        <v>通勤手当</v>
      </c>
      <c r="E487" s="151">
        <f>IF(E457&lt;&gt;"",職員設定!$V$54,"0")</f>
        <v>0</v>
      </c>
      <c r="F487" s="2"/>
      <c r="G487" s="299" t="s">
        <v>79</v>
      </c>
      <c r="H487" s="29" t="s">
        <v>79</v>
      </c>
      <c r="I487" s="201" t="str">
        <f>IF(職員設定!$V$43="","",職員設定!$V$43)</f>
        <v>通勤手当</v>
      </c>
      <c r="J487" s="151">
        <f>IF(J457&lt;&gt;"",職員設定!$V$54,"0")</f>
        <v>0</v>
      </c>
      <c r="K487" s="2"/>
      <c r="L487" s="299" t="s">
        <v>79</v>
      </c>
      <c r="M487" s="60" t="s">
        <v>79</v>
      </c>
      <c r="N487" s="631" t="str">
        <f>IF(職員設定!$V$43="","",職員設定!$V$43)</f>
        <v>通勤手当</v>
      </c>
      <c r="O487" s="151">
        <f>IF(O457&lt;&gt;"",職員設定!$V$54,"0")</f>
        <v>0</v>
      </c>
      <c r="P487" s="2"/>
      <c r="Q487" s="299" t="s">
        <v>79</v>
      </c>
      <c r="R487" s="29" t="s">
        <v>79</v>
      </c>
      <c r="S487" s="201" t="str">
        <f>IF(職員設定!$V$43="","",職員設定!$V$43)</f>
        <v>通勤手当</v>
      </c>
      <c r="T487" s="151">
        <f>IF(T457&lt;&gt;"",職員設定!$V$54,"0")</f>
        <v>0</v>
      </c>
      <c r="U487" s="2"/>
      <c r="V487" s="299" t="s">
        <v>79</v>
      </c>
      <c r="W487" s="60" t="s">
        <v>79</v>
      </c>
      <c r="X487" s="631" t="str">
        <f>IF(職員設定!$V$43="","",職員設定!$V$43)</f>
        <v>通勤手当</v>
      </c>
      <c r="Y487" s="151">
        <f>IF(Y457&lt;&gt;"",職員設定!$V$54,"0")</f>
        <v>0</v>
      </c>
      <c r="Z487" s="2"/>
      <c r="AA487" s="299" t="s">
        <v>79</v>
      </c>
      <c r="AB487" s="29" t="s">
        <v>79</v>
      </c>
      <c r="AC487" s="201" t="str">
        <f>IF(職員設定!$V$43="","",職員設定!$V$43)</f>
        <v>通勤手当</v>
      </c>
      <c r="AD487" s="151" t="str">
        <f>IF(AD457&lt;&gt;"",職員設定!$V$54,"0")</f>
        <v>0</v>
      </c>
      <c r="AE487" s="2"/>
      <c r="AF487" s="299" t="s">
        <v>79</v>
      </c>
      <c r="AG487" s="60" t="s">
        <v>79</v>
      </c>
      <c r="AH487" s="631" t="str">
        <f>IF(職員設定!$V$43="","",職員設定!$V$43)</f>
        <v>通勤手当</v>
      </c>
      <c r="AI487" s="151" t="str">
        <f>IF(AI457&lt;&gt;"",職員設定!$V$54,"0")</f>
        <v>0</v>
      </c>
      <c r="AJ487" s="2"/>
      <c r="AK487" s="299" t="s">
        <v>79</v>
      </c>
      <c r="AL487" s="29" t="s">
        <v>79</v>
      </c>
      <c r="AM487" s="201" t="str">
        <f>IF(職員設定!$V$43="","",職員設定!$V$43)</f>
        <v>通勤手当</v>
      </c>
      <c r="AN487" s="151" t="str">
        <f>IF(AN457&lt;&gt;"",職員設定!$V$54,"0")</f>
        <v>0</v>
      </c>
      <c r="AO487" s="2"/>
      <c r="AP487" s="299" t="s">
        <v>79</v>
      </c>
      <c r="AQ487" s="60" t="s">
        <v>79</v>
      </c>
      <c r="AR487" s="631" t="str">
        <f>IF(職員設定!$V$43="","",職員設定!$V$43)</f>
        <v>通勤手当</v>
      </c>
      <c r="AS487" s="151" t="str">
        <f>IF(AS457&lt;&gt;"",職員設定!$V$54,"0")</f>
        <v>0</v>
      </c>
      <c r="AT487" s="2"/>
      <c r="AU487" s="299" t="s">
        <v>79</v>
      </c>
      <c r="AV487" s="29" t="s">
        <v>79</v>
      </c>
      <c r="AW487" s="201" t="str">
        <f>IF(職員設定!$V$43="","",職員設定!$V$43)</f>
        <v>通勤手当</v>
      </c>
      <c r="AX487" s="151" t="str">
        <f>IF(AX457&lt;&gt;"",職員設定!$V$54,"0")</f>
        <v>0</v>
      </c>
      <c r="AY487" s="2"/>
      <c r="AZ487" s="299" t="s">
        <v>79</v>
      </c>
      <c r="BA487" s="60" t="s">
        <v>79</v>
      </c>
      <c r="BB487" s="631" t="str">
        <f>IF(職員設定!$V$43="","",職員設定!$V$43)</f>
        <v>通勤手当</v>
      </c>
      <c r="BC487" s="151" t="str">
        <f>IF(BC457&lt;&gt;"",職員設定!$V$54,"0")</f>
        <v>0</v>
      </c>
      <c r="BD487" s="2"/>
      <c r="BE487" s="299" t="s">
        <v>79</v>
      </c>
      <c r="BF487" s="29" t="s">
        <v>79</v>
      </c>
      <c r="BG487" s="201" t="str">
        <f>IF(職員設定!$V$43="","",職員設定!$V$43)</f>
        <v>通勤手当</v>
      </c>
      <c r="BH487" s="151" t="str">
        <f>IF(BH457&lt;&gt;"",職員設定!$V$54,"0")</f>
        <v>0</v>
      </c>
      <c r="BI487" s="2"/>
      <c r="BJ487" s="299" t="s">
        <v>79</v>
      </c>
      <c r="BK487" s="60" t="s">
        <v>79</v>
      </c>
      <c r="BL487" s="668"/>
      <c r="BM487" s="90"/>
      <c r="BN487" s="2"/>
      <c r="BO487" s="299" t="s">
        <v>79</v>
      </c>
      <c r="BP487" s="299" t="s">
        <v>79</v>
      </c>
      <c r="BQ487" s="89"/>
      <c r="BR487" s="90"/>
      <c r="BS487" s="2"/>
      <c r="BT487" s="299" t="s">
        <v>79</v>
      </c>
      <c r="BU487" s="299" t="s">
        <v>79</v>
      </c>
      <c r="BV487" s="89"/>
      <c r="BW487" s="90"/>
      <c r="BX487" s="2"/>
      <c r="BY487" s="299" t="s">
        <v>79</v>
      </c>
      <c r="BZ487" s="299" t="s">
        <v>79</v>
      </c>
      <c r="CA487" s="482" t="s">
        <v>116</v>
      </c>
      <c r="CB487" s="300" t="s">
        <v>116</v>
      </c>
      <c r="CC487" s="371" t="s">
        <v>121</v>
      </c>
    </row>
    <row r="488" spans="1:81" ht="18" customHeight="1">
      <c r="A488" s="1180"/>
      <c r="B488" s="1134"/>
      <c r="C488" s="1135"/>
      <c r="D488" s="200" t="str">
        <f>IF(職員設定!$W$43="","",職員設定!$W$43)</f>
        <v>課税通勤手当</v>
      </c>
      <c r="E488" s="151">
        <v>900</v>
      </c>
      <c r="F488" s="2"/>
      <c r="G488" s="999">
        <f>SUM(G457:G486)</f>
        <v>7066</v>
      </c>
      <c r="H488" s="1305">
        <f>SUM(H457:H486)</f>
        <v>4708</v>
      </c>
      <c r="I488" s="200" t="str">
        <f>IF(職員設定!$W$43="","",職員設定!$W$43)</f>
        <v>課税通勤手当</v>
      </c>
      <c r="J488" s="151">
        <v>1035</v>
      </c>
      <c r="K488" s="712"/>
      <c r="L488" s="999">
        <f>SUM(L457:L486)</f>
        <v>8705</v>
      </c>
      <c r="M488" s="1102">
        <f>SUM(M457:M486)</f>
        <v>5807</v>
      </c>
      <c r="N488" s="632" t="str">
        <f>IF(職員設定!$W$43="","",職員設定!$W$43)</f>
        <v>課税通勤手当</v>
      </c>
      <c r="O488" s="151">
        <v>945</v>
      </c>
      <c r="P488" s="2"/>
      <c r="Q488" s="999">
        <f>SUM(Q457:Q486)</f>
        <v>8632</v>
      </c>
      <c r="R488" s="1213">
        <f>SUM(R457:R486)</f>
        <v>5746</v>
      </c>
      <c r="S488" s="200" t="str">
        <f>IF(職員設定!$W$43="","",職員設定!$W$43)</f>
        <v>課税通勤手当</v>
      </c>
      <c r="T488" s="151">
        <v>855</v>
      </c>
      <c r="U488" s="2"/>
      <c r="V488" s="999">
        <f>SUM(V457:V486)</f>
        <v>7803</v>
      </c>
      <c r="W488" s="992">
        <f>SUM(W457:W486)</f>
        <v>5202</v>
      </c>
      <c r="X488" s="632" t="str">
        <f>IF(職員設定!$W$43="","",職員設定!$W$43)</f>
        <v>課税通勤手当</v>
      </c>
      <c r="Y488" s="151">
        <v>855</v>
      </c>
      <c r="Z488" s="2"/>
      <c r="AA488" s="999">
        <f>SUM(AA457:AA486)</f>
        <v>7024</v>
      </c>
      <c r="AB488" s="1213">
        <f>SUM(AB457:AB486)</f>
        <v>4677</v>
      </c>
      <c r="AC488" s="200" t="str">
        <f>IF(職員設定!$W$43="","",職員設定!$W$43)</f>
        <v>課税通勤手当</v>
      </c>
      <c r="AD488" s="151" t="str">
        <f>IF(AD457&lt;&gt;"",職員設定!$W$54,"0")</f>
        <v>0</v>
      </c>
      <c r="AE488" s="2"/>
      <c r="AF488" s="999">
        <f>SUM(AF457:AF486)</f>
        <v>0</v>
      </c>
      <c r="AG488" s="992">
        <f>SUM(AG457:AG486)</f>
        <v>0</v>
      </c>
      <c r="AH488" s="632" t="str">
        <f>IF(職員設定!$W$43="","",職員設定!$W$43)</f>
        <v>課税通勤手当</v>
      </c>
      <c r="AI488" s="151" t="str">
        <f>IF(AI457&lt;&gt;"",職員設定!$W$54,"0")</f>
        <v>0</v>
      </c>
      <c r="AJ488" s="2"/>
      <c r="AK488" s="999">
        <f>SUM(AK457:AK486)</f>
        <v>0</v>
      </c>
      <c r="AL488" s="1213">
        <f>SUM(AL457:AL486)</f>
        <v>0</v>
      </c>
      <c r="AM488" s="200" t="str">
        <f>IF(職員設定!$W$43="","",職員設定!$W$43)</f>
        <v>課税通勤手当</v>
      </c>
      <c r="AN488" s="151" t="str">
        <f>IF(AN457&lt;&gt;"",職員設定!$W$54,"0")</f>
        <v>0</v>
      </c>
      <c r="AO488" s="2"/>
      <c r="AP488" s="999">
        <f>SUM(AP457:AP486)</f>
        <v>0</v>
      </c>
      <c r="AQ488" s="992">
        <f>SUM(AQ457:AQ486)</f>
        <v>0</v>
      </c>
      <c r="AR488" s="632" t="str">
        <f>IF(職員設定!$W$43="","",職員設定!$W$43)</f>
        <v>課税通勤手当</v>
      </c>
      <c r="AS488" s="151" t="str">
        <f>IF(AS457&lt;&gt;"",職員設定!$W$54,"0")</f>
        <v>0</v>
      </c>
      <c r="AT488" s="2"/>
      <c r="AU488" s="999">
        <f>SUM(AU457:AU486)</f>
        <v>0</v>
      </c>
      <c r="AV488" s="1213">
        <f>SUM(AV457:AV486)</f>
        <v>0</v>
      </c>
      <c r="AW488" s="200" t="str">
        <f>IF(職員設定!$W$43="","",職員設定!$W$43)</f>
        <v>課税通勤手当</v>
      </c>
      <c r="AX488" s="151" t="str">
        <f>IF(AX457&lt;&gt;"",職員設定!$W$54,"0")</f>
        <v>0</v>
      </c>
      <c r="AY488" s="2"/>
      <c r="AZ488" s="999">
        <f>SUM(AZ457:AZ486)</f>
        <v>0</v>
      </c>
      <c r="BA488" s="992">
        <f>SUM(BA457:BA486)</f>
        <v>0</v>
      </c>
      <c r="BB488" s="632" t="str">
        <f>IF(職員設定!$W$43="","",職員設定!$W$43)</f>
        <v>課税通勤手当</v>
      </c>
      <c r="BC488" s="151" t="str">
        <f>IF(BC457&lt;&gt;"",職員設定!$W$54,"0")</f>
        <v>0</v>
      </c>
      <c r="BD488" s="2"/>
      <c r="BE488" s="999">
        <f>SUM(BE457:BE486)</f>
        <v>0</v>
      </c>
      <c r="BF488" s="1213">
        <f>SUM(BF457:BF486)</f>
        <v>0</v>
      </c>
      <c r="BG488" s="200" t="str">
        <f>IF(職員設定!$W$43="","",職員設定!$W$43)</f>
        <v>課税通勤手当</v>
      </c>
      <c r="BH488" s="151" t="str">
        <f>IF(BH457&lt;&gt;"",職員設定!$W$54,"0")</f>
        <v>0</v>
      </c>
      <c r="BI488" s="2"/>
      <c r="BJ488" s="999">
        <f>SUM(BJ457:BJ486)</f>
        <v>0</v>
      </c>
      <c r="BK488" s="992">
        <f>SUM(BK457:BK486)</f>
        <v>0</v>
      </c>
      <c r="BL488" s="669"/>
      <c r="BM488" s="92"/>
      <c r="BN488" s="2"/>
      <c r="BO488" s="999">
        <f>SUM(BO457:BO486)</f>
        <v>0</v>
      </c>
      <c r="BP488" s="1255">
        <f>SUM(BP457:BP486)</f>
        <v>0</v>
      </c>
      <c r="BQ488" s="91"/>
      <c r="BR488" s="92"/>
      <c r="BS488" s="2"/>
      <c r="BT488" s="999">
        <f>SUM(BT457:BT486)</f>
        <v>0</v>
      </c>
      <c r="BU488" s="1255">
        <f>SUM(BU457:BU486)</f>
        <v>0</v>
      </c>
      <c r="BV488" s="91"/>
      <c r="BW488" s="92"/>
      <c r="BX488" s="2"/>
      <c r="BY488" s="999">
        <f>SUM(BY457:BY486)</f>
        <v>0</v>
      </c>
      <c r="BZ488" s="1255">
        <f>SUM(BZ457:BZ486)</f>
        <v>0</v>
      </c>
      <c r="CA488" s="1089">
        <f>SUM(CA457:CA482)-CA483</f>
        <v>54855</v>
      </c>
      <c r="CB488" s="1088">
        <f t="shared" ref="CB488" si="82">SUM(CB457:CB486)</f>
        <v>10515</v>
      </c>
      <c r="CC488" s="1230" t="str">
        <f>IF(BZ488+BU488+BP488+BK488+BF488+BA488+AV488+AQ488+AL488+AG488+AB488+W488+R488+CB499+CC499-CC500-CB500=0,"〇",BZ488+BU488+BP488+BK488+BF488+BA488+AV488+AQ488+AL488+AG488+AB488+W488+R488+CB499+CC499-CC500-CB500)</f>
        <v>〇</v>
      </c>
    </row>
    <row r="489" spans="1:81" ht="18" customHeight="1">
      <c r="A489" s="1180"/>
      <c r="B489" s="1134"/>
      <c r="C489" s="1135"/>
      <c r="D489" s="62" t="str">
        <f>IF(職員設定!$X$43="","",職員設定!$X$43)</f>
        <v>その他</v>
      </c>
      <c r="E489" s="152">
        <f>IF(E457&lt;&gt;"",職員設定!$X$54,"0")</f>
        <v>0</v>
      </c>
      <c r="F489" s="2"/>
      <c r="G489" s="974"/>
      <c r="H489" s="1271"/>
      <c r="I489" s="62" t="str">
        <f>IF(職員設定!$X$43="","",職員設定!$X$43)</f>
        <v>その他</v>
      </c>
      <c r="J489" s="152">
        <f>IF(J457&lt;&gt;"",職員設定!$X$54,"0")</f>
        <v>0</v>
      </c>
      <c r="K489" s="2"/>
      <c r="L489" s="974"/>
      <c r="M489" s="1096"/>
      <c r="N489" s="633" t="str">
        <f>IF(職員設定!$X$43="","",職員設定!$X$43)</f>
        <v>その他</v>
      </c>
      <c r="O489" s="152">
        <f>IF(O457&lt;&gt;"",職員設定!$X$54,"0")</f>
        <v>0</v>
      </c>
      <c r="P489" s="2"/>
      <c r="Q489" s="974"/>
      <c r="R489" s="1204"/>
      <c r="S489" s="62" t="str">
        <f>IF(職員設定!$X$43="","",職員設定!$X$43)</f>
        <v>その他</v>
      </c>
      <c r="T489" s="152">
        <f>IF(T457&lt;&gt;"",職員設定!$X$54,"0")</f>
        <v>0</v>
      </c>
      <c r="U489" s="2"/>
      <c r="V489" s="974"/>
      <c r="W489" s="971"/>
      <c r="X489" s="633" t="str">
        <f>IF(職員設定!$X$43="","",職員設定!$X$43)</f>
        <v>その他</v>
      </c>
      <c r="Y489" s="152">
        <f>IF(Y457&lt;&gt;"",職員設定!$X$54,"0")</f>
        <v>0</v>
      </c>
      <c r="Z489" s="2"/>
      <c r="AA489" s="974"/>
      <c r="AB489" s="1204"/>
      <c r="AC489" s="62" t="str">
        <f>IF(職員設定!$X$43="","",職員設定!$X$43)</f>
        <v>その他</v>
      </c>
      <c r="AD489" s="152" t="str">
        <f>IF(AD457&lt;&gt;"",職員設定!$X$54,"0")</f>
        <v>0</v>
      </c>
      <c r="AE489" s="2"/>
      <c r="AF489" s="974"/>
      <c r="AG489" s="971"/>
      <c r="AH489" s="633" t="str">
        <f>IF(職員設定!$X$43="","",職員設定!$X$43)</f>
        <v>その他</v>
      </c>
      <c r="AI489" s="152" t="str">
        <f>IF(AI457&lt;&gt;"",職員設定!$X$54,"0")</f>
        <v>0</v>
      </c>
      <c r="AJ489" s="2"/>
      <c r="AK489" s="974"/>
      <c r="AL489" s="1204"/>
      <c r="AM489" s="62" t="str">
        <f>IF(職員設定!$X$43="","",職員設定!$X$43)</f>
        <v>その他</v>
      </c>
      <c r="AN489" s="152" t="str">
        <f>IF(AN457&lt;&gt;"",職員設定!$X$54,"0")</f>
        <v>0</v>
      </c>
      <c r="AO489" s="2"/>
      <c r="AP489" s="974"/>
      <c r="AQ489" s="971"/>
      <c r="AR489" s="633" t="str">
        <f>IF(職員設定!$X$43="","",職員設定!$X$43)</f>
        <v>その他</v>
      </c>
      <c r="AS489" s="152" t="str">
        <f>IF(AS457&lt;&gt;"",職員設定!$X$54,"0")</f>
        <v>0</v>
      </c>
      <c r="AT489" s="2"/>
      <c r="AU489" s="974"/>
      <c r="AV489" s="1204"/>
      <c r="AW489" s="62" t="str">
        <f>IF(職員設定!$X$43="","",職員設定!$X$43)</f>
        <v>その他</v>
      </c>
      <c r="AX489" s="152" t="str">
        <f>IF(AX457&lt;&gt;"",職員設定!$X$54,"0")</f>
        <v>0</v>
      </c>
      <c r="AY489" s="2"/>
      <c r="AZ489" s="974"/>
      <c r="BA489" s="971"/>
      <c r="BB489" s="633" t="str">
        <f>IF(職員設定!$X$43="","",職員設定!$X$43)</f>
        <v>その他</v>
      </c>
      <c r="BC489" s="152" t="str">
        <f>IF(BC457&lt;&gt;"",職員設定!$X$54,"0")</f>
        <v>0</v>
      </c>
      <c r="BD489" s="2"/>
      <c r="BE489" s="974"/>
      <c r="BF489" s="1204"/>
      <c r="BG489" s="62" t="str">
        <f>IF(職員設定!$X$43="","",職員設定!$X$43)</f>
        <v>その他</v>
      </c>
      <c r="BH489" s="152" t="str">
        <f>IF(BH457&lt;&gt;"",職員設定!$X$54,"0")</f>
        <v>0</v>
      </c>
      <c r="BI489" s="2"/>
      <c r="BJ489" s="974"/>
      <c r="BK489" s="971"/>
      <c r="BL489" s="670"/>
      <c r="BM489" s="26"/>
      <c r="BN489" s="2"/>
      <c r="BO489" s="974"/>
      <c r="BP489" s="1256"/>
      <c r="BQ489" s="93"/>
      <c r="BR489" s="26"/>
      <c r="BS489" s="2"/>
      <c r="BT489" s="974"/>
      <c r="BU489" s="1256"/>
      <c r="BV489" s="93"/>
      <c r="BW489" s="26"/>
      <c r="BX489" s="2"/>
      <c r="BY489" s="974"/>
      <c r="BZ489" s="1256"/>
      <c r="CA489" s="1004"/>
      <c r="CB489" s="1020"/>
      <c r="CC489" s="1231"/>
    </row>
    <row r="490" spans="1:81" ht="18" customHeight="1" thickBot="1">
      <c r="A490" s="1180"/>
      <c r="B490" s="1136"/>
      <c r="C490" s="1137"/>
      <c r="D490" s="63" t="str">
        <f>IF(職員設定!$Y$43="","",職員設定!$Y$43)</f>
        <v/>
      </c>
      <c r="E490" s="178">
        <f>IF(E457&lt;&gt;"",職員設定!$Y$54,"0")</f>
        <v>0</v>
      </c>
      <c r="F490" s="2"/>
      <c r="G490" s="975"/>
      <c r="H490" s="1306"/>
      <c r="I490" s="63" t="str">
        <f>IF(職員設定!$Y$43="","",職員設定!$Y$43)</f>
        <v/>
      </c>
      <c r="J490" s="178">
        <f>IF(J457&lt;&gt;"",職員設定!$Y$54,"0")</f>
        <v>0</v>
      </c>
      <c r="K490" s="2"/>
      <c r="L490" s="975"/>
      <c r="M490" s="1097"/>
      <c r="N490" s="634" t="str">
        <f>IF(職員設定!$Y$43="","",職員設定!$Y$43)</f>
        <v/>
      </c>
      <c r="O490" s="178">
        <f>IF(O457&lt;&gt;"",職員設定!$Y$54,"0")</f>
        <v>0</v>
      </c>
      <c r="P490" s="2"/>
      <c r="Q490" s="975"/>
      <c r="R490" s="1205"/>
      <c r="S490" s="63" t="str">
        <f>IF(職員設定!$Y$43="","",職員設定!$Y$43)</f>
        <v/>
      </c>
      <c r="T490" s="178">
        <f>IF(T457&lt;&gt;"",職員設定!$Y$54,"0")</f>
        <v>0</v>
      </c>
      <c r="U490" s="2"/>
      <c r="V490" s="975"/>
      <c r="W490" s="972"/>
      <c r="X490" s="634" t="str">
        <f>IF(職員設定!$Y$43="","",職員設定!$Y$43)</f>
        <v/>
      </c>
      <c r="Y490" s="178">
        <f>IF(Y457&lt;&gt;"",職員設定!$Y$54,"0")</f>
        <v>0</v>
      </c>
      <c r="Z490" s="2"/>
      <c r="AA490" s="975"/>
      <c r="AB490" s="1205"/>
      <c r="AC490" s="63" t="str">
        <f>IF(職員設定!$Y$43="","",職員設定!$Y$43)</f>
        <v/>
      </c>
      <c r="AD490" s="178" t="str">
        <f>IF(AD457&lt;&gt;"",職員設定!$Y$54,"0")</f>
        <v>0</v>
      </c>
      <c r="AE490" s="2"/>
      <c r="AF490" s="975"/>
      <c r="AG490" s="972"/>
      <c r="AH490" s="634" t="str">
        <f>IF(職員設定!$Y$43="","",職員設定!$Y$43)</f>
        <v/>
      </c>
      <c r="AI490" s="178" t="str">
        <f>IF(AI457&lt;&gt;"",職員設定!$Y$54,"0")</f>
        <v>0</v>
      </c>
      <c r="AJ490" s="2"/>
      <c r="AK490" s="975"/>
      <c r="AL490" s="1205"/>
      <c r="AM490" s="63" t="str">
        <f>IF(職員設定!$Y$43="","",職員設定!$Y$43)</f>
        <v/>
      </c>
      <c r="AN490" s="178" t="str">
        <f>IF(AN457&lt;&gt;"",職員設定!$Y$54,"0")</f>
        <v>0</v>
      </c>
      <c r="AO490" s="2"/>
      <c r="AP490" s="975"/>
      <c r="AQ490" s="972"/>
      <c r="AR490" s="634" t="str">
        <f>IF(職員設定!$Y$43="","",職員設定!$Y$43)</f>
        <v/>
      </c>
      <c r="AS490" s="178" t="str">
        <f>IF(AS457&lt;&gt;"",職員設定!$Y$54,"0")</f>
        <v>0</v>
      </c>
      <c r="AT490" s="2"/>
      <c r="AU490" s="975"/>
      <c r="AV490" s="1205"/>
      <c r="AW490" s="63" t="str">
        <f>IF(職員設定!$Y$43="","",職員設定!$Y$43)</f>
        <v/>
      </c>
      <c r="AX490" s="178" t="str">
        <f>IF(AX457&lt;&gt;"",職員設定!$Y$54,"0")</f>
        <v>0</v>
      </c>
      <c r="AY490" s="2"/>
      <c r="AZ490" s="975"/>
      <c r="BA490" s="972"/>
      <c r="BB490" s="634" t="str">
        <f>IF(職員設定!$Y$43="","",職員設定!$Y$43)</f>
        <v/>
      </c>
      <c r="BC490" s="178" t="str">
        <f>IF(BC457&lt;&gt;"",職員設定!$Y$54,"0")</f>
        <v>0</v>
      </c>
      <c r="BD490" s="2"/>
      <c r="BE490" s="975"/>
      <c r="BF490" s="1205"/>
      <c r="BG490" s="63" t="str">
        <f>IF(職員設定!$Y$43="","",職員設定!$Y$43)</f>
        <v/>
      </c>
      <c r="BH490" s="178" t="str">
        <f>IF(BH457&lt;&gt;"",職員設定!$Y$54,"0")</f>
        <v>0</v>
      </c>
      <c r="BI490" s="2"/>
      <c r="BJ490" s="975"/>
      <c r="BK490" s="972"/>
      <c r="BL490" s="671"/>
      <c r="BM490" s="84"/>
      <c r="BN490" s="2"/>
      <c r="BO490" s="975"/>
      <c r="BP490" s="1257"/>
      <c r="BQ490" s="94"/>
      <c r="BR490" s="84"/>
      <c r="BS490" s="2"/>
      <c r="BT490" s="975"/>
      <c r="BU490" s="1257"/>
      <c r="BV490" s="94"/>
      <c r="BW490" s="84"/>
      <c r="BX490" s="2"/>
      <c r="BY490" s="975"/>
      <c r="BZ490" s="1257"/>
      <c r="CA490" s="1005"/>
      <c r="CB490" s="1021"/>
      <c r="CC490" s="1232"/>
    </row>
    <row r="491" spans="1:81" ht="18" customHeight="1">
      <c r="A491" s="1180"/>
      <c r="B491" s="1276"/>
      <c r="C491" s="1277"/>
      <c r="D491" s="64" t="s">
        <v>15</v>
      </c>
      <c r="E491" s="8">
        <f>E490+E489+E488+E487+E485+E481+E477+E473+E469+E466+E463+E459</f>
        <v>106794</v>
      </c>
      <c r="F491" s="963" t="str">
        <f>IF(E492=F492,"〇","×")</f>
        <v>〇</v>
      </c>
      <c r="G491" s="964"/>
      <c r="H491" s="1098"/>
      <c r="I491" s="64" t="s">
        <v>15</v>
      </c>
      <c r="J491" s="516">
        <f>J490+J489+J488+J487+J485+J481+J477+J473+J469+J466+J463+J459</f>
        <v>131607</v>
      </c>
      <c r="K491" s="963" t="str">
        <f>IF(J492=K492,"〇","×")</f>
        <v>〇</v>
      </c>
      <c r="L491" s="964"/>
      <c r="M491" s="965"/>
      <c r="N491" s="635" t="s">
        <v>15</v>
      </c>
      <c r="O491" s="8">
        <f>O490+O489+O488+O487+O485+O481+O477+O473+O469+O466+O463+O459</f>
        <v>130235</v>
      </c>
      <c r="P491" s="963" t="str">
        <f>IF(O492=P492,"〇","×")</f>
        <v>〇</v>
      </c>
      <c r="Q491" s="964"/>
      <c r="R491" s="1098"/>
      <c r="S491" s="64" t="s">
        <v>15</v>
      </c>
      <c r="T491" s="8">
        <f>T490+T489+T488+T487+T485+T481+T477+T473+T469+T466+T463+T459</f>
        <v>117893</v>
      </c>
      <c r="U491" s="963" t="str">
        <f>IF(T492=U492,"〇","×")</f>
        <v>〇</v>
      </c>
      <c r="V491" s="964"/>
      <c r="W491" s="965"/>
      <c r="X491" s="635" t="s">
        <v>15</v>
      </c>
      <c r="Y491" s="516">
        <f>Y490+Y489+Y488+Y487+Y485+Y481+Y477+Y473+Y469+Y466+Y463+Y459</f>
        <v>106072</v>
      </c>
      <c r="Z491" s="963" t="str">
        <f>IF(Y492=Z492,"〇","×")</f>
        <v>〇</v>
      </c>
      <c r="AA491" s="964"/>
      <c r="AB491" s="1098"/>
      <c r="AC491" s="64" t="s">
        <v>15</v>
      </c>
      <c r="AD491" s="516">
        <f>AD490+AD489+AD488+AD487+AD485+AD481+AD477+AD473+AD469+AD466+AD463+AD459</f>
        <v>0</v>
      </c>
      <c r="AE491" s="963" t="str">
        <f>IF(AD492=AE492,"〇","×")</f>
        <v>〇</v>
      </c>
      <c r="AF491" s="964"/>
      <c r="AG491" s="965"/>
      <c r="AH491" s="635" t="s">
        <v>15</v>
      </c>
      <c r="AI491" s="516">
        <f>AI490+AI489+AI488+AI487+AI485+AI481+AI477+AI473+AI469+AI466+AI463+AI459</f>
        <v>0</v>
      </c>
      <c r="AJ491" s="963" t="str">
        <f>IF(AI492=AJ492,"〇","×")</f>
        <v>〇</v>
      </c>
      <c r="AK491" s="964"/>
      <c r="AL491" s="1098"/>
      <c r="AM491" s="64" t="s">
        <v>15</v>
      </c>
      <c r="AN491" s="516">
        <f>AN490+AN489+AN488+AN487+AN485+AN481+AN477+AN473+AN469+AN466+AN463+AN459</f>
        <v>0</v>
      </c>
      <c r="AO491" s="963" t="str">
        <f>IF(AN492=AO492,"〇","×")</f>
        <v>〇</v>
      </c>
      <c r="AP491" s="964"/>
      <c r="AQ491" s="965"/>
      <c r="AR491" s="635" t="s">
        <v>15</v>
      </c>
      <c r="AS491" s="516">
        <f>AS490+AS489+AS488+AS487+AS485+AS481+AS477+AS473+AS469+AS466+AS463+AS459</f>
        <v>0</v>
      </c>
      <c r="AT491" s="963" t="str">
        <f>IF(AS492=AT492,"〇","×")</f>
        <v>〇</v>
      </c>
      <c r="AU491" s="964"/>
      <c r="AV491" s="1098"/>
      <c r="AW491" s="64" t="s">
        <v>15</v>
      </c>
      <c r="AX491" s="516">
        <f>AX490+AX489+AX488+AX487+AX485+AX481+AX477+AX473+AX469+AX466+AX463+AX459</f>
        <v>0</v>
      </c>
      <c r="AY491" s="963" t="str">
        <f>IF(AX492=AY492,"〇","×")</f>
        <v>〇</v>
      </c>
      <c r="AZ491" s="964"/>
      <c r="BA491" s="965"/>
      <c r="BB491" s="635" t="s">
        <v>15</v>
      </c>
      <c r="BC491" s="516">
        <f>BC490+BC489+BC488+BC487+BC485+BC481+BC477+BC473+BC469+BC466+BC463+BC459</f>
        <v>0</v>
      </c>
      <c r="BD491" s="963" t="str">
        <f>IF(BC492=BD492,"〇","×")</f>
        <v>〇</v>
      </c>
      <c r="BE491" s="964"/>
      <c r="BF491" s="1098"/>
      <c r="BG491" s="64" t="s">
        <v>15</v>
      </c>
      <c r="BH491" s="516">
        <f>BH490+BH489+BH488+BH487+BH485+BH481+BH477+BH473+BH469+BH466+BH463+BH459</f>
        <v>0</v>
      </c>
      <c r="BI491" s="963" t="str">
        <f>IF(BH492=BI492,"〇","×")</f>
        <v>〇</v>
      </c>
      <c r="BJ491" s="964"/>
      <c r="BK491" s="965"/>
      <c r="BL491" s="635" t="s">
        <v>15</v>
      </c>
      <c r="BM491" s="8">
        <f>BM473</f>
        <v>0</v>
      </c>
      <c r="BN491" s="963" t="str">
        <f>IF(BM492=BN492,"〇","×")</f>
        <v>〇</v>
      </c>
      <c r="BO491" s="964"/>
      <c r="BP491" s="965"/>
      <c r="BQ491" s="64" t="s">
        <v>15</v>
      </c>
      <c r="BR491" s="8">
        <f>BR473</f>
        <v>0</v>
      </c>
      <c r="BS491" s="963" t="str">
        <f>IF(BR492=BS492,"〇","×")</f>
        <v>〇</v>
      </c>
      <c r="BT491" s="964"/>
      <c r="BU491" s="965"/>
      <c r="BV491" s="64" t="s">
        <v>15</v>
      </c>
      <c r="BW491" s="8">
        <f>BW473</f>
        <v>0</v>
      </c>
      <c r="BX491" s="963" t="str">
        <f>IF(BW492=BX492,"〇","×")</f>
        <v>〇</v>
      </c>
      <c r="BY491" s="964"/>
      <c r="BZ491" s="965"/>
      <c r="CA491" s="575">
        <f>BW491+BR491+BM491+BH491+BC491+AX491+AS491+AN491+AI491+AD491+Y491+T491+O491+J491+E491</f>
        <v>592601</v>
      </c>
      <c r="CB491" s="369"/>
      <c r="CC491" s="422"/>
    </row>
    <row r="492" spans="1:81" ht="18" customHeight="1" thickBot="1">
      <c r="A492" s="1180"/>
      <c r="B492" s="1292"/>
      <c r="C492" s="1037"/>
      <c r="D492" s="65" t="s">
        <v>100</v>
      </c>
      <c r="E492" s="27">
        <f>E458+E462+E465+E468+E472+E476+E480+E484+E487+E488+E489+E490</f>
        <v>118568</v>
      </c>
      <c r="F492" s="981">
        <f>E491+(G488)/F457+H488</f>
        <v>118568</v>
      </c>
      <c r="G492" s="982"/>
      <c r="H492" s="365"/>
      <c r="I492" s="65" t="s">
        <v>100</v>
      </c>
      <c r="J492" s="27">
        <f>J458+J462+J465+J468+J472+J476+J480+J484+J487+J488+J489+J490</f>
        <v>146119</v>
      </c>
      <c r="K492" s="981">
        <f>J491+(L488)/K457+M488</f>
        <v>146119</v>
      </c>
      <c r="L492" s="982"/>
      <c r="M492" s="359"/>
      <c r="N492" s="636" t="s">
        <v>100</v>
      </c>
      <c r="O492" s="27">
        <f>O458+O462+O465+O468+O472+O476+O480+O484+O487+O488+O489+O490</f>
        <v>144613</v>
      </c>
      <c r="P492" s="981">
        <f>O491+(Q488)/P457+R488/P457</f>
        <v>144613</v>
      </c>
      <c r="Q492" s="982"/>
      <c r="R492" s="365"/>
      <c r="S492" s="65" t="s">
        <v>100</v>
      </c>
      <c r="T492" s="27">
        <f>T458+T462+T465+T468+T472+T476+T480+T484+T487+T488+T489+T490</f>
        <v>130898</v>
      </c>
      <c r="U492" s="981">
        <f>T491+(V488)/U457+W488/U457</f>
        <v>130898</v>
      </c>
      <c r="V492" s="982"/>
      <c r="W492" s="359"/>
      <c r="X492" s="636" t="s">
        <v>100</v>
      </c>
      <c r="Y492" s="27">
        <f>Y458+Y462+Y465+Y468+Y472+Y476+Y480+Y484+Y487+Y488+Y489+Y490</f>
        <v>117773</v>
      </c>
      <c r="Z492" s="981">
        <f>Y491+(AA488)/Z457+AB488/Z457</f>
        <v>117773</v>
      </c>
      <c r="AA492" s="982"/>
      <c r="AB492" s="365"/>
      <c r="AC492" s="65" t="s">
        <v>100</v>
      </c>
      <c r="AD492" s="27">
        <f>AD458+AD462+AD465+AD468+AD472+AD476+AD480+AD484+AD487+AD488+AD489+AD490</f>
        <v>0</v>
      </c>
      <c r="AE492" s="981">
        <f>AD491+(AF488)/AE457+AG488/AE457</f>
        <v>0</v>
      </c>
      <c r="AF492" s="982"/>
      <c r="AG492" s="359"/>
      <c r="AH492" s="636" t="s">
        <v>100</v>
      </c>
      <c r="AI492" s="27">
        <f>AI458+AI462+AI465+AI468+AI472+AI476+AI480+AI484+AI487+AI488+AI489+AI490</f>
        <v>0</v>
      </c>
      <c r="AJ492" s="981">
        <f>AI491+(AK488)/AJ457+AL488/AJ457</f>
        <v>0</v>
      </c>
      <c r="AK492" s="982"/>
      <c r="AL492" s="365"/>
      <c r="AM492" s="65" t="s">
        <v>100</v>
      </c>
      <c r="AN492" s="27">
        <f>AN458+AN462+AN465+AN468+AN472+AN476+AN480+AN484+AN487+AN488+AN489+AN490</f>
        <v>0</v>
      </c>
      <c r="AO492" s="981">
        <f>AN491+(AP488)/AO457+AQ488/AO457</f>
        <v>0</v>
      </c>
      <c r="AP492" s="982"/>
      <c r="AQ492" s="359"/>
      <c r="AR492" s="636" t="s">
        <v>100</v>
      </c>
      <c r="AS492" s="27">
        <f>AS458+AS462+AS465+AS468+AS472+AS476+AS480+AS484+AS487+AS488+AS489+AS490</f>
        <v>0</v>
      </c>
      <c r="AT492" s="981">
        <f>AS491+(AU488)/AT457+AV488/AT457</f>
        <v>0</v>
      </c>
      <c r="AU492" s="982"/>
      <c r="AV492" s="365"/>
      <c r="AW492" s="65" t="s">
        <v>100</v>
      </c>
      <c r="AX492" s="27">
        <f>AX458+AX462+AX465+AX468+AX472+AX476+AX480+AX484+AX487+AX488+AX489+AX490</f>
        <v>0</v>
      </c>
      <c r="AY492" s="981">
        <f>AX491+(AZ488)/AY457+BA488/AY457</f>
        <v>0</v>
      </c>
      <c r="AZ492" s="982"/>
      <c r="BA492" s="359"/>
      <c r="BB492" s="636" t="s">
        <v>100</v>
      </c>
      <c r="BC492" s="27">
        <f>BC458+BC462+BC465+BC468+BC472+BC476+BC480+BC484+BC487+BC488+BC489+BC490</f>
        <v>0</v>
      </c>
      <c r="BD492" s="981">
        <f>BC491+(BE488)/BD457+BF488/BD457</f>
        <v>0</v>
      </c>
      <c r="BE492" s="982"/>
      <c r="BF492" s="365"/>
      <c r="BG492" s="65" t="s">
        <v>100</v>
      </c>
      <c r="BH492" s="27">
        <f>BH458+BH462+BH465+BH468+BH472+BH476+BH480+BH484+BH487+BH488+BH489+BH490</f>
        <v>0</v>
      </c>
      <c r="BI492" s="981">
        <f>BH491+(BJ488)/BI457+BK488/BI457</f>
        <v>0</v>
      </c>
      <c r="BJ492" s="982"/>
      <c r="BK492" s="359"/>
      <c r="BL492" s="636" t="s">
        <v>100</v>
      </c>
      <c r="BM492" s="27">
        <f>BM472</f>
        <v>0</v>
      </c>
      <c r="BN492" s="981">
        <f>BM491+(BO488)/BN457+BP488/BN457</f>
        <v>0</v>
      </c>
      <c r="BO492" s="982"/>
      <c r="BP492" s="359"/>
      <c r="BQ492" s="65" t="s">
        <v>100</v>
      </c>
      <c r="BR492" s="27">
        <f>BR472</f>
        <v>0</v>
      </c>
      <c r="BS492" s="981">
        <f>BR491+(BT488)/BS457+BU488/BS457</f>
        <v>0</v>
      </c>
      <c r="BT492" s="982"/>
      <c r="BU492" s="359"/>
      <c r="BV492" s="65" t="s">
        <v>100</v>
      </c>
      <c r="BW492" s="27">
        <f>BW472</f>
        <v>0</v>
      </c>
      <c r="BX492" s="981">
        <f>BW491+(BY488)/BX457+BZ488/BX457</f>
        <v>0</v>
      </c>
      <c r="BY492" s="982"/>
      <c r="BZ492" s="359"/>
      <c r="CA492" s="552">
        <f>BW492+BR492+BM492+BH492+BC492+AX492+AS492+AN492+AI492+AD492+Y492+T492+O492+J492+E492</f>
        <v>657971</v>
      </c>
      <c r="CB492" s="370"/>
      <c r="CC492" s="422"/>
    </row>
    <row r="493" spans="1:81" ht="18" customHeight="1" thickTop="1">
      <c r="A493" s="1180"/>
      <c r="B493" s="1128" t="s">
        <v>227</v>
      </c>
      <c r="C493" s="1129"/>
      <c r="D493" s="66" t="s">
        <v>17</v>
      </c>
      <c r="E493" s="74"/>
      <c r="F493" s="114"/>
      <c r="G493" s="291"/>
      <c r="H493" s="618"/>
      <c r="I493" s="66" t="s">
        <v>17</v>
      </c>
      <c r="J493" s="74">
        <f>IF(J457="","",職員設定!$M$54)</f>
        <v>126000</v>
      </c>
      <c r="K493" s="114"/>
      <c r="L493" s="291"/>
      <c r="M493" s="368"/>
      <c r="N493" s="637" t="s">
        <v>17</v>
      </c>
      <c r="O493" s="74">
        <f>IF(O457="","",職員設定!$M$54)</f>
        <v>126000</v>
      </c>
      <c r="P493" s="950" t="s">
        <v>222</v>
      </c>
      <c r="Q493" s="951"/>
      <c r="R493" s="951"/>
      <c r="S493" s="66" t="s">
        <v>17</v>
      </c>
      <c r="T493" s="74">
        <f>IF(T457="","",職員設定!$M$54)</f>
        <v>126000</v>
      </c>
      <c r="U493" s="950" t="s">
        <v>222</v>
      </c>
      <c r="V493" s="951"/>
      <c r="W493" s="952"/>
      <c r="X493" s="637" t="s">
        <v>17</v>
      </c>
      <c r="Y493" s="74">
        <f>IF(Y457="","",職員設定!$M$54)</f>
        <v>126000</v>
      </c>
      <c r="Z493" s="950" t="s">
        <v>222</v>
      </c>
      <c r="AA493" s="951"/>
      <c r="AB493" s="951"/>
      <c r="AC493" s="66" t="s">
        <v>17</v>
      </c>
      <c r="AD493" s="74" t="str">
        <f>IF(AD457="","",職員設定!$M$54)</f>
        <v/>
      </c>
      <c r="AE493" s="950" t="s">
        <v>222</v>
      </c>
      <c r="AF493" s="951"/>
      <c r="AG493" s="952"/>
      <c r="AH493" s="637" t="s">
        <v>17</v>
      </c>
      <c r="AI493" s="74" t="str">
        <f>IF(AI457="","",職員設定!$M$54)</f>
        <v/>
      </c>
      <c r="AJ493" s="950" t="s">
        <v>222</v>
      </c>
      <c r="AK493" s="951"/>
      <c r="AL493" s="951"/>
      <c r="AM493" s="66" t="s">
        <v>17</v>
      </c>
      <c r="AN493" s="74" t="str">
        <f>IF(AN457="","",職員設定!$M$54)</f>
        <v/>
      </c>
      <c r="AO493" s="950" t="s">
        <v>222</v>
      </c>
      <c r="AP493" s="951"/>
      <c r="AQ493" s="952"/>
      <c r="AR493" s="637" t="s">
        <v>17</v>
      </c>
      <c r="AS493" s="74" t="str">
        <f>IF(AS457="","",職員設定!$M$54)</f>
        <v/>
      </c>
      <c r="AT493" s="950" t="s">
        <v>222</v>
      </c>
      <c r="AU493" s="951"/>
      <c r="AV493" s="951"/>
      <c r="AW493" s="66" t="s">
        <v>17</v>
      </c>
      <c r="AX493" s="74" t="str">
        <f>IF(AX457="","",職員設定!$M$54)</f>
        <v/>
      </c>
      <c r="AY493" s="950" t="s">
        <v>222</v>
      </c>
      <c r="AZ493" s="951"/>
      <c r="BA493" s="952"/>
      <c r="BB493" s="637" t="s">
        <v>17</v>
      </c>
      <c r="BC493" s="74" t="str">
        <f>IF(BC457="","",職員設定!$M$54)</f>
        <v/>
      </c>
      <c r="BD493" s="950" t="s">
        <v>222</v>
      </c>
      <c r="BE493" s="951"/>
      <c r="BF493" s="951"/>
      <c r="BG493" s="66" t="s">
        <v>17</v>
      </c>
      <c r="BH493" s="74" t="str">
        <f>IF(BH457="","",職員設定!$M$54)</f>
        <v/>
      </c>
      <c r="BI493" s="950" t="s">
        <v>222</v>
      </c>
      <c r="BJ493" s="951"/>
      <c r="BK493" s="952"/>
      <c r="BL493" s="637"/>
      <c r="BM493" s="74"/>
      <c r="BN493" s="950" t="s">
        <v>222</v>
      </c>
      <c r="BO493" s="951"/>
      <c r="BP493" s="952"/>
      <c r="BQ493" s="66"/>
      <c r="BR493" s="74"/>
      <c r="BS493" s="950" t="s">
        <v>222</v>
      </c>
      <c r="BT493" s="951"/>
      <c r="BU493" s="952"/>
      <c r="BV493" s="66"/>
      <c r="BW493" s="74"/>
      <c r="BX493" s="950" t="s">
        <v>222</v>
      </c>
      <c r="BY493" s="951"/>
      <c r="BZ493" s="952"/>
      <c r="CA493" s="477"/>
      <c r="CB493" s="1008" t="s">
        <v>223</v>
      </c>
      <c r="CC493" s="1008" t="s">
        <v>224</v>
      </c>
    </row>
    <row r="494" spans="1:81" ht="18" customHeight="1">
      <c r="A494" s="1180"/>
      <c r="B494" s="1130"/>
      <c r="C494" s="1131"/>
      <c r="D494" s="68" t="s">
        <v>63</v>
      </c>
      <c r="E494" s="34"/>
      <c r="F494" s="1120" t="s">
        <v>104</v>
      </c>
      <c r="G494" s="1121"/>
      <c r="H494" s="759"/>
      <c r="I494" s="68" t="s">
        <v>63</v>
      </c>
      <c r="J494" s="34">
        <v>126000</v>
      </c>
      <c r="K494" s="1120" t="s">
        <v>104</v>
      </c>
      <c r="L494" s="1121"/>
      <c r="M494" s="1148"/>
      <c r="N494" s="638" t="s">
        <v>63</v>
      </c>
      <c r="O494" s="34">
        <f>IF(O457="","",J494)</f>
        <v>126000</v>
      </c>
      <c r="P494" s="1006" t="s">
        <v>221</v>
      </c>
      <c r="Q494" s="1007"/>
      <c r="R494" s="653"/>
      <c r="S494" s="68" t="s">
        <v>63</v>
      </c>
      <c r="T494" s="34">
        <f>IF(T457="","",O494)</f>
        <v>126000</v>
      </c>
      <c r="U494" s="1006" t="s">
        <v>221</v>
      </c>
      <c r="V494" s="1007"/>
      <c r="W494" s="537"/>
      <c r="X494" s="638" t="s">
        <v>63</v>
      </c>
      <c r="Y494" s="34">
        <v>126000</v>
      </c>
      <c r="Z494" s="1006" t="s">
        <v>221</v>
      </c>
      <c r="AA494" s="1007"/>
      <c r="AB494" s="653"/>
      <c r="AC494" s="68" t="s">
        <v>63</v>
      </c>
      <c r="AD494" s="34" t="str">
        <f>IF(AD457="","",Y494)</f>
        <v/>
      </c>
      <c r="AE494" s="1006" t="s">
        <v>221</v>
      </c>
      <c r="AF494" s="1007"/>
      <c r="AG494" s="537"/>
      <c r="AH494" s="638" t="s">
        <v>63</v>
      </c>
      <c r="AI494" s="34" t="str">
        <f>IF(AI457="","",AD494)</f>
        <v/>
      </c>
      <c r="AJ494" s="1006" t="s">
        <v>221</v>
      </c>
      <c r="AK494" s="1007"/>
      <c r="AL494" s="653"/>
      <c r="AM494" s="68" t="s">
        <v>63</v>
      </c>
      <c r="AN494" s="34" t="str">
        <f>IF(AN457="","",AI494)</f>
        <v/>
      </c>
      <c r="AO494" s="1006" t="s">
        <v>221</v>
      </c>
      <c r="AP494" s="1007"/>
      <c r="AQ494" s="537"/>
      <c r="AR494" s="638" t="s">
        <v>63</v>
      </c>
      <c r="AS494" s="34" t="str">
        <f>IF(AS457="","",AN494)</f>
        <v/>
      </c>
      <c r="AT494" s="1006" t="s">
        <v>221</v>
      </c>
      <c r="AU494" s="1007"/>
      <c r="AV494" s="653"/>
      <c r="AW494" s="68" t="s">
        <v>63</v>
      </c>
      <c r="AX494" s="34" t="str">
        <f>IF(AX457="","",AS494)</f>
        <v/>
      </c>
      <c r="AY494" s="1006" t="s">
        <v>221</v>
      </c>
      <c r="AZ494" s="1007"/>
      <c r="BA494" s="537"/>
      <c r="BB494" s="638" t="s">
        <v>63</v>
      </c>
      <c r="BC494" s="34" t="str">
        <f>IF(BC457="","",AX494)</f>
        <v/>
      </c>
      <c r="BD494" s="1006" t="s">
        <v>221</v>
      </c>
      <c r="BE494" s="1007"/>
      <c r="BF494" s="653"/>
      <c r="BG494" s="68" t="s">
        <v>63</v>
      </c>
      <c r="BH494" s="34" t="str">
        <f>IF(BH457="","",BC494)</f>
        <v/>
      </c>
      <c r="BI494" s="1006" t="s">
        <v>221</v>
      </c>
      <c r="BJ494" s="1007"/>
      <c r="BK494" s="537"/>
      <c r="BL494" s="638" t="s">
        <v>208</v>
      </c>
      <c r="BM494" s="420" t="s">
        <v>115</v>
      </c>
      <c r="BN494" s="529"/>
      <c r="BO494" s="527"/>
      <c r="BP494" s="408"/>
      <c r="BQ494" s="68" t="s">
        <v>208</v>
      </c>
      <c r="BR494" s="420" t="s">
        <v>115</v>
      </c>
      <c r="BS494" s="529"/>
      <c r="BT494" s="527"/>
      <c r="BU494" s="408"/>
      <c r="BV494" s="68" t="s">
        <v>208</v>
      </c>
      <c r="BW494" s="420" t="s">
        <v>115</v>
      </c>
      <c r="BX494" s="529"/>
      <c r="BY494" s="527"/>
      <c r="BZ494" s="408"/>
      <c r="CA494" s="478"/>
      <c r="CB494" s="1009"/>
      <c r="CC494" s="1009"/>
    </row>
    <row r="495" spans="1:81" ht="18" customHeight="1">
      <c r="A495" s="1180"/>
      <c r="B495" s="1130"/>
      <c r="C495" s="1131"/>
      <c r="D495" s="68" t="s">
        <v>18</v>
      </c>
      <c r="E495" s="10" t="str">
        <f>IF(E493="","",E494-E493)</f>
        <v/>
      </c>
      <c r="F495" s="498"/>
      <c r="G495" s="565">
        <f>ROUND(IF(E495="",0,E495*E4*F457+E495*G4*F457),0)</f>
        <v>0</v>
      </c>
      <c r="H495" s="619"/>
      <c r="I495" s="68" t="s">
        <v>18</v>
      </c>
      <c r="J495" s="10">
        <f>IF(J493="","",J494-J493)</f>
        <v>0</v>
      </c>
      <c r="K495" s="498"/>
      <c r="L495" s="565">
        <f>ROUND(IF(J495="",0,J495*J4*K457+J495*L4*K457),0)</f>
        <v>0</v>
      </c>
      <c r="M495" s="450"/>
      <c r="N495" s="638" t="s">
        <v>18</v>
      </c>
      <c r="O495" s="10">
        <f>IF(O493="","",O494-O493)</f>
        <v>0</v>
      </c>
      <c r="P495" s="144"/>
      <c r="Q495" s="565">
        <f>ROUND(IF(O495="",0,O495*O4*P457+O495*Q4*P457),0)</f>
        <v>0</v>
      </c>
      <c r="R495" s="573">
        <f>ROUND(IF(R494="",0,R494*O4*P457+R494*Q4*P457),0)</f>
        <v>0</v>
      </c>
      <c r="S495" s="68" t="s">
        <v>18</v>
      </c>
      <c r="T495" s="10">
        <f>IF(T493="","",T494-T493)</f>
        <v>0</v>
      </c>
      <c r="U495" s="144"/>
      <c r="V495" s="565">
        <f>ROUND(IF(T495="",0,T495*T4*U457+T495*V4*U457),0)</f>
        <v>0</v>
      </c>
      <c r="W495" s="571">
        <f>ROUND(IF(W494="",0,W494*T4*U457+W494*V4*U457),0)</f>
        <v>0</v>
      </c>
      <c r="X495" s="638" t="s">
        <v>18</v>
      </c>
      <c r="Y495" s="10">
        <f>IF(Y493="","",Y494-Y493)</f>
        <v>0</v>
      </c>
      <c r="Z495" s="144"/>
      <c r="AA495" s="565">
        <f>ROUND(IF(Y495="",0,Y495*Y4*Z457+Y495*AA4*Z457),0)</f>
        <v>0</v>
      </c>
      <c r="AB495" s="573">
        <f>ROUND(IF(AB494="",0,AB494*Y4*Z457+AB494*AA4*Z457),0)</f>
        <v>0</v>
      </c>
      <c r="AC495" s="68" t="s">
        <v>18</v>
      </c>
      <c r="AD495" s="10" t="str">
        <f>IF(AD493="","",AD494-AD493)</f>
        <v/>
      </c>
      <c r="AE495" s="144"/>
      <c r="AF495" s="565">
        <f>ROUND(IF(AD495="",0,AD495*AD4*AE457+AD495*AF4*AE457),0)</f>
        <v>0</v>
      </c>
      <c r="AG495" s="571">
        <f>ROUND(IF(AG494="",0,AG494*AD4*AE457+AG494*AF4*AE457),0)</f>
        <v>0</v>
      </c>
      <c r="AH495" s="638" t="s">
        <v>18</v>
      </c>
      <c r="AI495" s="10" t="str">
        <f>IF(AI493="","",AI494-AI493)</f>
        <v/>
      </c>
      <c r="AJ495" s="144"/>
      <c r="AK495" s="565">
        <f>ROUND(IF(AI495="",0,AI495*AI4*AJ457+AI495*AK4*AJ457),0)</f>
        <v>0</v>
      </c>
      <c r="AL495" s="573">
        <f>ROUND(IF(AL494="",0,AL494*AI4*AJ457+AL494*AK4*AJ457),0)</f>
        <v>0</v>
      </c>
      <c r="AM495" s="68" t="s">
        <v>18</v>
      </c>
      <c r="AN495" s="10" t="str">
        <f>IF(AN493="","",AN494-AN493)</f>
        <v/>
      </c>
      <c r="AO495" s="144"/>
      <c r="AP495" s="565">
        <f>ROUND(IF(AN495="",0,AN495*AN4*AO457+AN495*AP4*AO457),0)</f>
        <v>0</v>
      </c>
      <c r="AQ495" s="571">
        <f>ROUND(IF(AQ494="",0,AQ494*AN4*AO457+AQ494*AP4*AO457),0)</f>
        <v>0</v>
      </c>
      <c r="AR495" s="638" t="s">
        <v>18</v>
      </c>
      <c r="AS495" s="10" t="str">
        <f>IF(AS493="","",AS494-AS493)</f>
        <v/>
      </c>
      <c r="AT495" s="144"/>
      <c r="AU495" s="565">
        <f>ROUND(IF(AS495="",0,AS495*AS4*AT457+AS495*AU4*AT457),0)</f>
        <v>0</v>
      </c>
      <c r="AV495" s="573">
        <f>ROUND(IF(AV494="",0,AV494*AS4*AT457+AV494*AU4*AT457),0)</f>
        <v>0</v>
      </c>
      <c r="AW495" s="68" t="s">
        <v>18</v>
      </c>
      <c r="AX495" s="10" t="str">
        <f>IF(AX493="","",AX494-AX493)</f>
        <v/>
      </c>
      <c r="AY495" s="144"/>
      <c r="AZ495" s="565">
        <f>ROUND(IF(AX495="",0,AX495*AX4*AY457+AX495*AZ4*AY457),0)</f>
        <v>0</v>
      </c>
      <c r="BA495" s="571">
        <f>ROUND(IF(BA494="",0,BA494*AX4*AY457+BA494*AZ4*AY457),0)</f>
        <v>0</v>
      </c>
      <c r="BB495" s="638" t="s">
        <v>18</v>
      </c>
      <c r="BC495" s="10" t="str">
        <f>IF(BC493="","",BC494-BC493)</f>
        <v/>
      </c>
      <c r="BD495" s="144"/>
      <c r="BE495" s="565">
        <f>ROUND(IF(BC495="",0,BC495*BC4*BD457+BC495*BE4*BD457),0)</f>
        <v>0</v>
      </c>
      <c r="BF495" s="573">
        <f>ROUND(IF(BF494="",0,BF494*BC4*BD457+BF494*BE4*BD457),0)</f>
        <v>0</v>
      </c>
      <c r="BG495" s="68" t="s">
        <v>18</v>
      </c>
      <c r="BH495" s="10" t="str">
        <f>IF(BH493="","",BH494-BH493)</f>
        <v/>
      </c>
      <c r="BI495" s="144"/>
      <c r="BJ495" s="565">
        <f>ROUND(IF(BH495="",0,BH495*BH4*BI457+BH495*BJ4*BI457),0)</f>
        <v>0</v>
      </c>
      <c r="BK495" s="571">
        <f>ROUND(IF(BK494="",0,BK494*BH4*BI457+BK494*BJ4*BI457),0)</f>
        <v>0</v>
      </c>
      <c r="BL495" s="638"/>
      <c r="BM495" s="10"/>
      <c r="BN495" s="144"/>
      <c r="BO495" s="565">
        <f>ROUND(IF(BM494="対象",BO488*$BM$4+BO488*$BO$4,0),0)</f>
        <v>0</v>
      </c>
      <c r="BP495" s="574">
        <f>ROUND(IF(BM494="対象外",0,(BP488*BM4+BP488*BO4)),0)</f>
        <v>0</v>
      </c>
      <c r="BQ495" s="68"/>
      <c r="BR495" s="10"/>
      <c r="BS495" s="144"/>
      <c r="BT495" s="565">
        <f>ROUND(IF(BR494="対象",BT488*$BR$4+BT488*$BT$4,0),0)</f>
        <v>0</v>
      </c>
      <c r="BU495" s="574">
        <f>ROUND(IF(BR494="対象外",0,(BU488*BR4+BU488*BT4)),0)</f>
        <v>0</v>
      </c>
      <c r="BV495" s="68"/>
      <c r="BW495" s="10"/>
      <c r="BX495" s="144"/>
      <c r="BY495" s="565">
        <f>ROUND(IF(BW494="対象",BY488*$BW$4+BY488*$BY$4,0),0)</f>
        <v>0</v>
      </c>
      <c r="BZ495" s="574">
        <f>ROUND(IF(BW494="対象外",0,(BZ488*BW4+BZ488*BY4)),0)</f>
        <v>0</v>
      </c>
      <c r="CA495" s="479"/>
      <c r="CB495" s="414">
        <f>BZ495+BU495+BP495</f>
        <v>0</v>
      </c>
      <c r="CC495" s="443">
        <f>BK495+BF495+BA495+AV495+AQ495+AL495+AG495+AB495+W495+R495</f>
        <v>0</v>
      </c>
    </row>
    <row r="496" spans="1:81" ht="18" customHeight="1">
      <c r="A496" s="1180"/>
      <c r="B496" s="1130"/>
      <c r="C496" s="1131"/>
      <c r="D496" s="68" t="s">
        <v>103</v>
      </c>
      <c r="E496" s="510" t="s">
        <v>115</v>
      </c>
      <c r="F496" s="496"/>
      <c r="G496" s="565">
        <f>ROUND(IF(E496="対象外",0,E495*E5*F457),0)</f>
        <v>0</v>
      </c>
      <c r="H496" s="619"/>
      <c r="I496" s="68" t="s">
        <v>103</v>
      </c>
      <c r="J496" s="510" t="s">
        <v>115</v>
      </c>
      <c r="K496" s="496"/>
      <c r="L496" s="565">
        <f>ROUND(IF(J496="対象外",0,J495*J5*K457),0)</f>
        <v>0</v>
      </c>
      <c r="M496" s="450"/>
      <c r="N496" s="638" t="s">
        <v>103</v>
      </c>
      <c r="O496" s="510" t="s">
        <v>115</v>
      </c>
      <c r="P496" s="496"/>
      <c r="Q496" s="565">
        <f>ROUND(IF(O496="対象外",0,O495*O5*P457),0)</f>
        <v>0</v>
      </c>
      <c r="R496" s="573">
        <f>ROUND(IF(OR(O496="対象外",R494=0),0,R494*O5*P457),0)</f>
        <v>0</v>
      </c>
      <c r="S496" s="68" t="s">
        <v>103</v>
      </c>
      <c r="T496" s="510" t="s">
        <v>115</v>
      </c>
      <c r="U496" s="496"/>
      <c r="V496" s="565">
        <f>ROUND(IF(T496="対象外",0,T495*T5*U457),0)</f>
        <v>0</v>
      </c>
      <c r="W496" s="571">
        <f>ROUND(IF(OR(T496="対象外",W494=0),0,W494*T5*U457),0)</f>
        <v>0</v>
      </c>
      <c r="X496" s="638" t="s">
        <v>103</v>
      </c>
      <c r="Y496" s="510" t="s">
        <v>115</v>
      </c>
      <c r="Z496" s="496"/>
      <c r="AA496" s="565">
        <f>ROUND(IF(Y496="対象外",0,Y495*Y5*Z457),0)</f>
        <v>0</v>
      </c>
      <c r="AB496" s="573">
        <f>ROUND(IF(OR(Y496="対象外",AB494=0),0,AB494*Y5*Z457),0)</f>
        <v>0</v>
      </c>
      <c r="AC496" s="68" t="s">
        <v>103</v>
      </c>
      <c r="AD496" s="510" t="s">
        <v>115</v>
      </c>
      <c r="AE496" s="496"/>
      <c r="AF496" s="565">
        <f>ROUND(IF(AD496="対象外",0,AD495*AD5*AE457),0)</f>
        <v>0</v>
      </c>
      <c r="AG496" s="571">
        <f>ROUND(IF(OR(AD496="対象外",AG494=0),0,AG494*AD5*AE457),0)</f>
        <v>0</v>
      </c>
      <c r="AH496" s="638" t="s">
        <v>103</v>
      </c>
      <c r="AI496" s="510" t="s">
        <v>115</v>
      </c>
      <c r="AJ496" s="496"/>
      <c r="AK496" s="565">
        <f>ROUND(IF(AI496="対象外",0,AI495*AI5*AJ457),0)</f>
        <v>0</v>
      </c>
      <c r="AL496" s="573">
        <f>ROUND(IF(OR(AI496="対象外",AL494=0),0,AL494*AI5*AJ457),0)</f>
        <v>0</v>
      </c>
      <c r="AM496" s="68" t="s">
        <v>103</v>
      </c>
      <c r="AN496" s="510" t="s">
        <v>115</v>
      </c>
      <c r="AO496" s="496"/>
      <c r="AP496" s="565">
        <f>ROUND(IF(AN496="対象外",0,AN495*AN5*AO457),0)</f>
        <v>0</v>
      </c>
      <c r="AQ496" s="571">
        <f>ROUND(IF(OR(AN496="対象外",AQ494=0),0,AQ494*AN5*AO457),0)</f>
        <v>0</v>
      </c>
      <c r="AR496" s="638" t="s">
        <v>103</v>
      </c>
      <c r="AS496" s="510" t="s">
        <v>115</v>
      </c>
      <c r="AT496" s="496"/>
      <c r="AU496" s="565">
        <f>ROUND(IF(AS496="対象外",0,AS495*AS5*AT457),0)</f>
        <v>0</v>
      </c>
      <c r="AV496" s="573">
        <f>ROUND(IF(OR(AS496="対象外",AV494=0),0,AV494*AS5*AT457),0)</f>
        <v>0</v>
      </c>
      <c r="AW496" s="68" t="s">
        <v>103</v>
      </c>
      <c r="AX496" s="510" t="s">
        <v>115</v>
      </c>
      <c r="AY496" s="496"/>
      <c r="AZ496" s="565">
        <f>ROUND(IF(AX496="対象外",0,AX495*AX5*AY457),0)</f>
        <v>0</v>
      </c>
      <c r="BA496" s="571">
        <f>ROUND(IF(OR(AX496="対象外",BA494=0),0,BA494*AX5*AY457),0)</f>
        <v>0</v>
      </c>
      <c r="BB496" s="638" t="s">
        <v>103</v>
      </c>
      <c r="BC496" s="510" t="s">
        <v>115</v>
      </c>
      <c r="BD496" s="496"/>
      <c r="BE496" s="565">
        <f>ROUND(IF(BC496="対象外",0,BC495*BC5*BD457),0)</f>
        <v>0</v>
      </c>
      <c r="BF496" s="573">
        <f>ROUND(IF(OR(BC496="対象外",BF494=0),0,BF494*BC5*BD457),0)</f>
        <v>0</v>
      </c>
      <c r="BG496" s="68" t="s">
        <v>103</v>
      </c>
      <c r="BH496" s="510" t="s">
        <v>115</v>
      </c>
      <c r="BI496" s="496"/>
      <c r="BJ496" s="565">
        <f>ROUND(IF(BH496="対象外",0,BH495*BH5*BI457),0)</f>
        <v>0</v>
      </c>
      <c r="BK496" s="571">
        <f>ROUND(IF(OR(BH496="対象外",BK494=0),0,BK494*BH5*BI457),0)</f>
        <v>0</v>
      </c>
      <c r="BL496" s="638" t="s">
        <v>103</v>
      </c>
      <c r="BM496" s="510" t="s">
        <v>115</v>
      </c>
      <c r="BN496" s="496"/>
      <c r="BO496" s="565">
        <f>ROUND(IF(BM496="対象",BO488*$BM$5,0),0)</f>
        <v>0</v>
      </c>
      <c r="BP496" s="574">
        <f>ROUND(IF(BM496="対象外",0,BP488*BM5),0)</f>
        <v>0</v>
      </c>
      <c r="BQ496" s="68" t="s">
        <v>103</v>
      </c>
      <c r="BR496" s="510" t="s">
        <v>115</v>
      </c>
      <c r="BS496" s="496"/>
      <c r="BT496" s="565">
        <f>ROUND(IF(BR496="対象",BT488*$BR$5,0),0)</f>
        <v>0</v>
      </c>
      <c r="BU496" s="574">
        <f>ROUND(IF(BR496="対象外",0,BU488*BR5),0)</f>
        <v>0</v>
      </c>
      <c r="BV496" s="68" t="s">
        <v>103</v>
      </c>
      <c r="BW496" s="510" t="s">
        <v>115</v>
      </c>
      <c r="BX496" s="496"/>
      <c r="BY496" s="565">
        <f>ROUND(IF(BW496="対象",BY488*$BW$5,0),0)</f>
        <v>0</v>
      </c>
      <c r="BZ496" s="574">
        <f>ROUND(IF(BW496="対象外",0,BZ488*BW5),0)</f>
        <v>0</v>
      </c>
      <c r="CA496" s="479"/>
      <c r="CB496" s="414">
        <f>BZ496+BU496+BP496</f>
        <v>0</v>
      </c>
      <c r="CC496" s="443">
        <f t="shared" ref="CC496" si="83">BK496+BF496+BA496+AV496+AQ496+AL496+AG496+AB496+W496+R496</f>
        <v>0</v>
      </c>
    </row>
    <row r="497" spans="1:81" ht="18" customHeight="1">
      <c r="A497" s="1180"/>
      <c r="B497" s="1130"/>
      <c r="C497" s="1131"/>
      <c r="D497" s="69" t="s">
        <v>102</v>
      </c>
      <c r="E497" s="30"/>
      <c r="F497" s="496"/>
      <c r="G497" s="565">
        <f>ROUND((G488*E3),0)</f>
        <v>21</v>
      </c>
      <c r="H497" s="619"/>
      <c r="I497" s="69" t="s">
        <v>102</v>
      </c>
      <c r="J497" s="30"/>
      <c r="K497" s="496"/>
      <c r="L497" s="565">
        <f>ROUND((L488*J3),0)</f>
        <v>26</v>
      </c>
      <c r="M497" s="450"/>
      <c r="N497" s="639" t="s">
        <v>102</v>
      </c>
      <c r="O497" s="30"/>
      <c r="P497" s="496"/>
      <c r="Q497" s="565">
        <f>ROUND((Q488*O3),0)</f>
        <v>26</v>
      </c>
      <c r="R497" s="573">
        <f>ROUND(R488*O3,0)</f>
        <v>17</v>
      </c>
      <c r="S497" s="69" t="s">
        <v>102</v>
      </c>
      <c r="T497" s="30"/>
      <c r="U497" s="496"/>
      <c r="V497" s="565">
        <f>ROUND((V488*T3),0)</f>
        <v>24</v>
      </c>
      <c r="W497" s="571">
        <f>ROUND(W488*T3,0)</f>
        <v>16</v>
      </c>
      <c r="X497" s="639" t="s">
        <v>102</v>
      </c>
      <c r="Y497" s="30"/>
      <c r="Z497" s="496"/>
      <c r="AA497" s="565">
        <f>ROUND((AA488*Y3),0)</f>
        <v>21</v>
      </c>
      <c r="AB497" s="573">
        <f>ROUND(AB488*Y3,0)</f>
        <v>14</v>
      </c>
      <c r="AC497" s="69" t="s">
        <v>102</v>
      </c>
      <c r="AD497" s="30"/>
      <c r="AE497" s="496"/>
      <c r="AF497" s="565">
        <f>ROUND((AF488*AD3),0)</f>
        <v>0</v>
      </c>
      <c r="AG497" s="571">
        <f>ROUND(AG488*AD3,0)</f>
        <v>0</v>
      </c>
      <c r="AH497" s="639" t="s">
        <v>102</v>
      </c>
      <c r="AI497" s="30"/>
      <c r="AJ497" s="496"/>
      <c r="AK497" s="565">
        <f>ROUND((AK488*AI3),0)</f>
        <v>0</v>
      </c>
      <c r="AL497" s="573">
        <f>ROUND(AL488*AI3,0)</f>
        <v>0</v>
      </c>
      <c r="AM497" s="69" t="s">
        <v>102</v>
      </c>
      <c r="AN497" s="30"/>
      <c r="AO497" s="496"/>
      <c r="AP497" s="565">
        <f>ROUND((AP488*AN3),0)</f>
        <v>0</v>
      </c>
      <c r="AQ497" s="571">
        <f>ROUND(AQ488*AN3,0)</f>
        <v>0</v>
      </c>
      <c r="AR497" s="639" t="s">
        <v>102</v>
      </c>
      <c r="AS497" s="30"/>
      <c r="AT497" s="496"/>
      <c r="AU497" s="565">
        <f>ROUND((AU488*AS3),0)</f>
        <v>0</v>
      </c>
      <c r="AV497" s="573">
        <f>ROUND(AV488*AS3,0)</f>
        <v>0</v>
      </c>
      <c r="AW497" s="69" t="s">
        <v>102</v>
      </c>
      <c r="AX497" s="30"/>
      <c r="AY497" s="496"/>
      <c r="AZ497" s="565">
        <f>ROUND((AZ488*AX3),0)</f>
        <v>0</v>
      </c>
      <c r="BA497" s="571">
        <f>ROUND(BA488*AX3,0)</f>
        <v>0</v>
      </c>
      <c r="BB497" s="639" t="s">
        <v>102</v>
      </c>
      <c r="BC497" s="30"/>
      <c r="BD497" s="496"/>
      <c r="BE497" s="565">
        <f>ROUND((BE488*BC3),0)</f>
        <v>0</v>
      </c>
      <c r="BF497" s="573">
        <f>ROUND(BF488*BC3,0)</f>
        <v>0</v>
      </c>
      <c r="BG497" s="69" t="s">
        <v>102</v>
      </c>
      <c r="BH497" s="30"/>
      <c r="BI497" s="496"/>
      <c r="BJ497" s="565">
        <f>ROUND((BJ488*BH3),0)</f>
        <v>0</v>
      </c>
      <c r="BK497" s="571">
        <f>ROUND(BK488*BH3,0)</f>
        <v>0</v>
      </c>
      <c r="BL497" s="639" t="s">
        <v>102</v>
      </c>
      <c r="BM497" s="30"/>
      <c r="BN497" s="496"/>
      <c r="BO497" s="565">
        <f>ROUND(BO488*$BM$3,0)</f>
        <v>0</v>
      </c>
      <c r="BP497" s="567">
        <f>ROUND(BP488*BM3,0)</f>
        <v>0</v>
      </c>
      <c r="BQ497" s="69" t="s">
        <v>102</v>
      </c>
      <c r="BR497" s="30"/>
      <c r="BS497" s="496"/>
      <c r="BT497" s="565">
        <f>ROUND(BT488*$BR$3,0)</f>
        <v>0</v>
      </c>
      <c r="BU497" s="567">
        <f>ROUND(BU488*BR3,0)</f>
        <v>0</v>
      </c>
      <c r="BV497" s="69" t="s">
        <v>102</v>
      </c>
      <c r="BW497" s="30"/>
      <c r="BX497" s="496"/>
      <c r="BY497" s="565">
        <f>ROUND(BY488*$BW$3,0)</f>
        <v>0</v>
      </c>
      <c r="BZ497" s="567">
        <f>ROUND(BZ488*BW3,0)</f>
        <v>0</v>
      </c>
      <c r="CA497" s="479"/>
      <c r="CB497" s="414">
        <f>BZ497+BU497+BP497</f>
        <v>0</v>
      </c>
      <c r="CC497" s="443">
        <f>BK497+BF497+BA497+AV497+AQ497+AL497+AG497+AB497+W497+R497</f>
        <v>47</v>
      </c>
    </row>
    <row r="498" spans="1:81" ht="18" customHeight="1" thickBot="1">
      <c r="A498" s="1180"/>
      <c r="B498" s="1132"/>
      <c r="C498" s="1133"/>
      <c r="D498" s="70" t="s">
        <v>101</v>
      </c>
      <c r="E498" s="511" t="s">
        <v>23</v>
      </c>
      <c r="F498" s="497"/>
      <c r="G498" s="566">
        <f>ROUND(IF(E498="対象外",0,G488*G3),0)</f>
        <v>67</v>
      </c>
      <c r="H498" s="620"/>
      <c r="I498" s="70" t="s">
        <v>101</v>
      </c>
      <c r="J498" s="511" t="s">
        <v>23</v>
      </c>
      <c r="K498" s="497"/>
      <c r="L498" s="566">
        <f>ROUND(IF(J498="対象外",0,L488*L3),0)</f>
        <v>83</v>
      </c>
      <c r="M498" s="451"/>
      <c r="N498" s="640" t="s">
        <v>101</v>
      </c>
      <c r="O498" s="511" t="s">
        <v>23</v>
      </c>
      <c r="P498" s="497"/>
      <c r="Q498" s="566">
        <f>ROUND(IF(O498="対象外",0,Q488*Q3),0)</f>
        <v>82</v>
      </c>
      <c r="R498" s="654">
        <f>ROUND(IF(O498="対象外",0,R488*Q3),0)</f>
        <v>55</v>
      </c>
      <c r="S498" s="70" t="s">
        <v>101</v>
      </c>
      <c r="T498" s="511" t="s">
        <v>23</v>
      </c>
      <c r="U498" s="497"/>
      <c r="V498" s="566">
        <f>ROUND(IF(T498="対象外",0,V488*V3),0)</f>
        <v>74</v>
      </c>
      <c r="W498" s="572">
        <f>ROUND(IF(T498="対象外",0,W488*V3),0)</f>
        <v>49</v>
      </c>
      <c r="X498" s="640" t="s">
        <v>101</v>
      </c>
      <c r="Y498" s="511" t="s">
        <v>23</v>
      </c>
      <c r="Z498" s="497"/>
      <c r="AA498" s="566">
        <f>ROUND(IF(Y498="対象外",0,AA488*AA3),0)</f>
        <v>67</v>
      </c>
      <c r="AB498" s="654">
        <f>ROUND(IF(Y498="対象外",0,AB488*AA3),0)</f>
        <v>44</v>
      </c>
      <c r="AC498" s="70" t="s">
        <v>101</v>
      </c>
      <c r="AD498" s="511" t="s">
        <v>115</v>
      </c>
      <c r="AE498" s="497"/>
      <c r="AF498" s="566">
        <f>ROUND(IF(AD498="対象外",0,AF488*AF3),0)</f>
        <v>0</v>
      </c>
      <c r="AG498" s="572">
        <f>ROUND(IF(AD498="対象外",0,AG488*AF3),0)</f>
        <v>0</v>
      </c>
      <c r="AH498" s="640" t="s">
        <v>101</v>
      </c>
      <c r="AI498" s="511" t="s">
        <v>115</v>
      </c>
      <c r="AJ498" s="497"/>
      <c r="AK498" s="566">
        <f>ROUND(IF(AI498="対象外",0,AK488*AK3),0)</f>
        <v>0</v>
      </c>
      <c r="AL498" s="654">
        <f>ROUND(IF(AI498="対象外",0,AL488*AK3),0)</f>
        <v>0</v>
      </c>
      <c r="AM498" s="70" t="s">
        <v>101</v>
      </c>
      <c r="AN498" s="511" t="s">
        <v>115</v>
      </c>
      <c r="AO498" s="497"/>
      <c r="AP498" s="566">
        <f>ROUND(IF(AN498="対象外",0,AP488*AP3),0)</f>
        <v>0</v>
      </c>
      <c r="AQ498" s="572">
        <f>ROUND(IF(AN498="対象外",0,AQ488*AP3),0)</f>
        <v>0</v>
      </c>
      <c r="AR498" s="640" t="s">
        <v>101</v>
      </c>
      <c r="AS498" s="511" t="s">
        <v>115</v>
      </c>
      <c r="AT498" s="497"/>
      <c r="AU498" s="566">
        <f>ROUND(IF(AS498="対象外",0,AU488*AU3),0)</f>
        <v>0</v>
      </c>
      <c r="AV498" s="654">
        <f>ROUND(IF(AS498="対象外",0,AV488*AU3),0)</f>
        <v>0</v>
      </c>
      <c r="AW498" s="70" t="s">
        <v>101</v>
      </c>
      <c r="AX498" s="511" t="s">
        <v>115</v>
      </c>
      <c r="AY498" s="497"/>
      <c r="AZ498" s="566">
        <f>ROUND(IF(AX498="対象外",0,AZ488*AZ3),0)</f>
        <v>0</v>
      </c>
      <c r="BA498" s="572">
        <f>ROUND(IF(AX498="対象外",0,BA488*AZ3),0)</f>
        <v>0</v>
      </c>
      <c r="BB498" s="640" t="s">
        <v>101</v>
      </c>
      <c r="BC498" s="511" t="s">
        <v>115</v>
      </c>
      <c r="BD498" s="497"/>
      <c r="BE498" s="566">
        <f>ROUND(IF(BC498="対象外",0,BE488*BE3),0)</f>
        <v>0</v>
      </c>
      <c r="BF498" s="654">
        <f>ROUND(IF(BC498="対象外",0,BF488*BE3),0)</f>
        <v>0</v>
      </c>
      <c r="BG498" s="70" t="s">
        <v>101</v>
      </c>
      <c r="BH498" s="511" t="s">
        <v>115</v>
      </c>
      <c r="BI498" s="497"/>
      <c r="BJ498" s="566">
        <f>ROUND(IF(BH498="対象外",0,BJ488*BJ3),0)</f>
        <v>0</v>
      </c>
      <c r="BK498" s="572">
        <f>ROUND(IF(BH498="対象外",0,BK488*BJ3),0)</f>
        <v>0</v>
      </c>
      <c r="BL498" s="640" t="s">
        <v>101</v>
      </c>
      <c r="BM498" s="511" t="s">
        <v>115</v>
      </c>
      <c r="BN498" s="497"/>
      <c r="BO498" s="566">
        <f>ROUND(IF(BM498="対象",BO488*$BO$3,0),0)</f>
        <v>0</v>
      </c>
      <c r="BP498" s="568">
        <f>ROUND(IF(BM498="対象外",0,BP488*BO3),0)</f>
        <v>0</v>
      </c>
      <c r="BQ498" s="70" t="s">
        <v>101</v>
      </c>
      <c r="BR498" s="511" t="s">
        <v>115</v>
      </c>
      <c r="BS498" s="497"/>
      <c r="BT498" s="566">
        <f>ROUND(IF(BR498="対象",BT488*$BT$3,0),0)</f>
        <v>0</v>
      </c>
      <c r="BU498" s="568">
        <f>ROUND(IF(BR498="対象外",0,BU488*BT3),0)</f>
        <v>0</v>
      </c>
      <c r="BV498" s="70" t="s">
        <v>101</v>
      </c>
      <c r="BW498" s="511" t="s">
        <v>115</v>
      </c>
      <c r="BX498" s="497"/>
      <c r="BY498" s="566">
        <f>ROUND(IF(BW498="対象",BY488*$BY$3,0),0)</f>
        <v>0</v>
      </c>
      <c r="BZ498" s="568">
        <f>ROUND(IF(BW498="対象外",0,BZ488*BY3),0)</f>
        <v>0</v>
      </c>
      <c r="CA498" s="480"/>
      <c r="CB498" s="414">
        <f>BZ498+BU498+BP498</f>
        <v>0</v>
      </c>
      <c r="CC498" s="444">
        <f>BK498+BF498+BA498+AV498+AQ498+AL498+AG498+AB498+W498+R498</f>
        <v>148</v>
      </c>
    </row>
    <row r="499" spans="1:81" ht="18" customHeight="1" thickBot="1">
      <c r="A499" s="1180"/>
      <c r="B499" s="1151" t="s">
        <v>65</v>
      </c>
      <c r="C499" s="1152"/>
      <c r="D499" s="71" t="s">
        <v>50</v>
      </c>
      <c r="E499" s="11"/>
      <c r="F499" s="599">
        <f>G499</f>
        <v>88</v>
      </c>
      <c r="G499" s="524">
        <f>SUM(G495:G498)</f>
        <v>88</v>
      </c>
      <c r="H499" s="466"/>
      <c r="I499" s="71" t="s">
        <v>50</v>
      </c>
      <c r="J499" s="11"/>
      <c r="K499" s="599">
        <f>L499</f>
        <v>109</v>
      </c>
      <c r="L499" s="524">
        <f>SUM(L495:L498)</f>
        <v>109</v>
      </c>
      <c r="M499" s="452"/>
      <c r="N499" s="616" t="s">
        <v>50</v>
      </c>
      <c r="O499" s="11"/>
      <c r="P499" s="599">
        <f>Q499+R499</f>
        <v>180</v>
      </c>
      <c r="Q499" s="524">
        <f>SUM(Q495:Q498)</f>
        <v>108</v>
      </c>
      <c r="R499" s="563">
        <f>SUM(R495:R498)</f>
        <v>72</v>
      </c>
      <c r="S499" s="71" t="s">
        <v>50</v>
      </c>
      <c r="T499" s="11"/>
      <c r="U499" s="599">
        <f>V499+W499</f>
        <v>163</v>
      </c>
      <c r="V499" s="524">
        <f>SUM(V495:V498)</f>
        <v>98</v>
      </c>
      <c r="W499" s="525">
        <f>SUM(W495:W498)</f>
        <v>65</v>
      </c>
      <c r="X499" s="616" t="s">
        <v>50</v>
      </c>
      <c r="Y499" s="11"/>
      <c r="Z499" s="599">
        <f>AA499+AB499</f>
        <v>146</v>
      </c>
      <c r="AA499" s="524">
        <f>SUM(AA495:AA498)</f>
        <v>88</v>
      </c>
      <c r="AB499" s="563">
        <f>SUM(AB495:AB498)</f>
        <v>58</v>
      </c>
      <c r="AC499" s="71" t="s">
        <v>50</v>
      </c>
      <c r="AD499" s="11"/>
      <c r="AE499" s="599">
        <f>AF499+AG499</f>
        <v>0</v>
      </c>
      <c r="AF499" s="524">
        <f>SUM(AF495:AF498)</f>
        <v>0</v>
      </c>
      <c r="AG499" s="525">
        <f>SUM(AG495:AG498)</f>
        <v>0</v>
      </c>
      <c r="AH499" s="616" t="s">
        <v>50</v>
      </c>
      <c r="AI499" s="11"/>
      <c r="AJ499" s="599">
        <f>AK499+AL499</f>
        <v>0</v>
      </c>
      <c r="AK499" s="524">
        <f>SUM(AK495:AK498)</f>
        <v>0</v>
      </c>
      <c r="AL499" s="563">
        <f>SUM(AL495:AL498)</f>
        <v>0</v>
      </c>
      <c r="AM499" s="71" t="s">
        <v>50</v>
      </c>
      <c r="AN499" s="11"/>
      <c r="AO499" s="599">
        <f>AP499+AQ499</f>
        <v>0</v>
      </c>
      <c r="AP499" s="524">
        <f>SUM(AP495:AP498)</f>
        <v>0</v>
      </c>
      <c r="AQ499" s="525">
        <f>SUM(AQ495:AQ498)</f>
        <v>0</v>
      </c>
      <c r="AR499" s="616" t="s">
        <v>50</v>
      </c>
      <c r="AS499" s="11"/>
      <c r="AT499" s="599">
        <f>AU499+AV499</f>
        <v>0</v>
      </c>
      <c r="AU499" s="524">
        <f>SUM(AU495:AU498)</f>
        <v>0</v>
      </c>
      <c r="AV499" s="563">
        <f>SUM(AV495:AV498)</f>
        <v>0</v>
      </c>
      <c r="AW499" s="71" t="s">
        <v>50</v>
      </c>
      <c r="AX499" s="11"/>
      <c r="AY499" s="599">
        <f>AZ499+BA499</f>
        <v>0</v>
      </c>
      <c r="AZ499" s="524">
        <f>SUM(AZ495:AZ498)</f>
        <v>0</v>
      </c>
      <c r="BA499" s="525">
        <f>SUM(BA495:BA498)</f>
        <v>0</v>
      </c>
      <c r="BB499" s="616" t="s">
        <v>50</v>
      </c>
      <c r="BC499" s="11"/>
      <c r="BD499" s="599">
        <f>BE499+BF499</f>
        <v>0</v>
      </c>
      <c r="BE499" s="524">
        <f>SUM(BE495:BE498)</f>
        <v>0</v>
      </c>
      <c r="BF499" s="563">
        <f>SUM(BF495:BF498)</f>
        <v>0</v>
      </c>
      <c r="BG499" s="71" t="s">
        <v>50</v>
      </c>
      <c r="BH499" s="11"/>
      <c r="BI499" s="599">
        <f>BJ499+BK499</f>
        <v>0</v>
      </c>
      <c r="BJ499" s="524">
        <f>SUM(BJ495:BJ498)</f>
        <v>0</v>
      </c>
      <c r="BK499" s="525">
        <f>SUM(BK495:BK498)</f>
        <v>0</v>
      </c>
      <c r="BL499" s="616" t="s">
        <v>50</v>
      </c>
      <c r="BM499" s="11"/>
      <c r="BN499" s="601">
        <f>BO499+BP499</f>
        <v>0</v>
      </c>
      <c r="BO499" s="524">
        <f>SUM(BO495:BO498)</f>
        <v>0</v>
      </c>
      <c r="BP499" s="532">
        <f>SUM(BP495:BP498)</f>
        <v>0</v>
      </c>
      <c r="BQ499" s="71" t="s">
        <v>50</v>
      </c>
      <c r="BR499" s="11"/>
      <c r="BS499" s="601">
        <f>BT499+BU499</f>
        <v>0</v>
      </c>
      <c r="BT499" s="524">
        <f>SUM(BT495:BT498)</f>
        <v>0</v>
      </c>
      <c r="BU499" s="532">
        <f>SUM(BU495:BU498)</f>
        <v>0</v>
      </c>
      <c r="BV499" s="71" t="s">
        <v>50</v>
      </c>
      <c r="BW499" s="11"/>
      <c r="BX499" s="601">
        <f>BY499+BZ499</f>
        <v>0</v>
      </c>
      <c r="BY499" s="524">
        <f>SUM(BY495:BY498)</f>
        <v>0</v>
      </c>
      <c r="BZ499" s="532">
        <f>SUM(BZ495:BZ498)</f>
        <v>0</v>
      </c>
      <c r="CA499" s="476">
        <f>BX499+BS499+BN499+BI499+BD499+AY499+AT499+AO499+AJ499+AE499+Z499+U499+P499+K499+F499</f>
        <v>686</v>
      </c>
      <c r="CB499" s="415">
        <f>SUM(CB495:CB498)</f>
        <v>0</v>
      </c>
      <c r="CC499" s="445">
        <f>SUM(CC495:CC498)</f>
        <v>195</v>
      </c>
    </row>
    <row r="500" spans="1:81" ht="18" customHeight="1" thickBot="1">
      <c r="A500" s="1180"/>
      <c r="B500" s="1290" t="s">
        <v>66</v>
      </c>
      <c r="C500" s="1291"/>
      <c r="D500" s="588" t="s">
        <v>22</v>
      </c>
      <c r="E500" s="589"/>
      <c r="F500" s="600">
        <f>G500</f>
        <v>7154</v>
      </c>
      <c r="G500" s="720">
        <f>G499+G488</f>
        <v>7154</v>
      </c>
      <c r="H500" s="621"/>
      <c r="I500" s="588" t="s">
        <v>22</v>
      </c>
      <c r="J500" s="589"/>
      <c r="K500" s="600">
        <f>L500</f>
        <v>8814</v>
      </c>
      <c r="L500" s="720">
        <f>L499+L488</f>
        <v>8814</v>
      </c>
      <c r="M500" s="591"/>
      <c r="N500" s="641" t="s">
        <v>22</v>
      </c>
      <c r="O500" s="589"/>
      <c r="P500" s="600">
        <f>Q500+R500</f>
        <v>14558</v>
      </c>
      <c r="Q500" s="590">
        <f>Q499+Q488</f>
        <v>8740</v>
      </c>
      <c r="R500" s="655">
        <f>R499+R488</f>
        <v>5818</v>
      </c>
      <c r="S500" s="588" t="s">
        <v>22</v>
      </c>
      <c r="T500" s="589"/>
      <c r="U500" s="600">
        <f>V500+W500</f>
        <v>13168</v>
      </c>
      <c r="V500" s="590">
        <f>V499+V488</f>
        <v>7901</v>
      </c>
      <c r="W500" s="592">
        <f>W499+W488</f>
        <v>5267</v>
      </c>
      <c r="X500" s="641" t="s">
        <v>22</v>
      </c>
      <c r="Y500" s="589"/>
      <c r="Z500" s="600">
        <f>AA500+AB500</f>
        <v>11847</v>
      </c>
      <c r="AA500" s="590">
        <f>AA499+AA488</f>
        <v>7112</v>
      </c>
      <c r="AB500" s="655">
        <f>AB499+AB488</f>
        <v>4735</v>
      </c>
      <c r="AC500" s="588" t="s">
        <v>22</v>
      </c>
      <c r="AD500" s="589"/>
      <c r="AE500" s="600">
        <f>AF500+AG500</f>
        <v>0</v>
      </c>
      <c r="AF500" s="590">
        <f>AF499+AF488</f>
        <v>0</v>
      </c>
      <c r="AG500" s="592">
        <f>AG499+AG488</f>
        <v>0</v>
      </c>
      <c r="AH500" s="641" t="s">
        <v>22</v>
      </c>
      <c r="AI500" s="589"/>
      <c r="AJ500" s="600">
        <f>AK500+AL500</f>
        <v>0</v>
      </c>
      <c r="AK500" s="590">
        <f>AK499+AK488</f>
        <v>0</v>
      </c>
      <c r="AL500" s="655">
        <f>AL499+AL488</f>
        <v>0</v>
      </c>
      <c r="AM500" s="588" t="s">
        <v>22</v>
      </c>
      <c r="AN500" s="589"/>
      <c r="AO500" s="600">
        <f>AP500+AQ500</f>
        <v>0</v>
      </c>
      <c r="AP500" s="590">
        <f>AP499+AP488</f>
        <v>0</v>
      </c>
      <c r="AQ500" s="592">
        <f>AQ499+AQ488</f>
        <v>0</v>
      </c>
      <c r="AR500" s="641" t="s">
        <v>22</v>
      </c>
      <c r="AS500" s="589"/>
      <c r="AT500" s="600">
        <f>AU500+AV500</f>
        <v>0</v>
      </c>
      <c r="AU500" s="590">
        <f>AU499+AU488</f>
        <v>0</v>
      </c>
      <c r="AV500" s="655">
        <f>AV499+AV488</f>
        <v>0</v>
      </c>
      <c r="AW500" s="588" t="s">
        <v>22</v>
      </c>
      <c r="AX500" s="589"/>
      <c r="AY500" s="600">
        <f>AZ500+BA500</f>
        <v>0</v>
      </c>
      <c r="AZ500" s="590">
        <f>AZ499+AZ488</f>
        <v>0</v>
      </c>
      <c r="BA500" s="592">
        <f>BA499+BA488</f>
        <v>0</v>
      </c>
      <c r="BB500" s="641" t="s">
        <v>22</v>
      </c>
      <c r="BC500" s="589"/>
      <c r="BD500" s="600">
        <f>BE500+BF500</f>
        <v>0</v>
      </c>
      <c r="BE500" s="590">
        <f>BE499+BE488</f>
        <v>0</v>
      </c>
      <c r="BF500" s="655">
        <f>BF499+BF488</f>
        <v>0</v>
      </c>
      <c r="BG500" s="588" t="s">
        <v>22</v>
      </c>
      <c r="BH500" s="589"/>
      <c r="BI500" s="600">
        <f>BJ500+BK500</f>
        <v>0</v>
      </c>
      <c r="BJ500" s="590">
        <f>BJ499+BJ488</f>
        <v>0</v>
      </c>
      <c r="BK500" s="592">
        <f>BK499+BK488</f>
        <v>0</v>
      </c>
      <c r="BL500" s="641" t="s">
        <v>22</v>
      </c>
      <c r="BM500" s="589"/>
      <c r="BN500" s="602">
        <f>BO500+BP500</f>
        <v>0</v>
      </c>
      <c r="BO500" s="590">
        <f>BO499+BO488</f>
        <v>0</v>
      </c>
      <c r="BP500" s="593">
        <f>BP499+BP488</f>
        <v>0</v>
      </c>
      <c r="BQ500" s="588" t="s">
        <v>22</v>
      </c>
      <c r="BR500" s="589"/>
      <c r="BS500" s="602">
        <f>BT500+BU500</f>
        <v>0</v>
      </c>
      <c r="BT500" s="590">
        <f>BT499+BT488</f>
        <v>0</v>
      </c>
      <c r="BU500" s="593">
        <f>BU499+BU488</f>
        <v>0</v>
      </c>
      <c r="BV500" s="588" t="s">
        <v>22</v>
      </c>
      <c r="BW500" s="589"/>
      <c r="BX500" s="602">
        <f>BY500+BZ500</f>
        <v>0</v>
      </c>
      <c r="BY500" s="590">
        <f>BY499+BY488</f>
        <v>0</v>
      </c>
      <c r="BZ500" s="593">
        <f>BZ499+BZ488</f>
        <v>0</v>
      </c>
      <c r="CA500" s="594">
        <f>BX500+BS500+BN500+BI500+BD500+AY500+AT500+AO500+AJ500+AE500+Z500+U500+P500+K500+F500</f>
        <v>55541</v>
      </c>
      <c r="CB500" s="595">
        <f>CB499+SUM(CC468:CC486)</f>
        <v>3695</v>
      </c>
      <c r="CC500" s="596">
        <f>CC499+CC457+CC465</f>
        <v>12125</v>
      </c>
    </row>
    <row r="501" spans="1:81" ht="35.4" customHeight="1" thickBot="1">
      <c r="A501" s="723" t="s">
        <v>32</v>
      </c>
      <c r="B501" s="1314">
        <f>職員設定!B55</f>
        <v>12</v>
      </c>
      <c r="C501" s="1315"/>
      <c r="D501" s="683"/>
      <c r="E501" s="684" t="s">
        <v>4</v>
      </c>
      <c r="F501" s="684" t="s">
        <v>33</v>
      </c>
      <c r="G501" s="687" t="s">
        <v>51</v>
      </c>
      <c r="H501" s="724" t="s">
        <v>165</v>
      </c>
      <c r="I501" s="683"/>
      <c r="J501" s="684" t="s">
        <v>4</v>
      </c>
      <c r="K501" s="684" t="s">
        <v>33</v>
      </c>
      <c r="L501" s="687" t="s">
        <v>51</v>
      </c>
      <c r="M501" s="686" t="s">
        <v>165</v>
      </c>
      <c r="N501" s="725"/>
      <c r="O501" s="684" t="s">
        <v>4</v>
      </c>
      <c r="P501" s="684" t="s">
        <v>33</v>
      </c>
      <c r="Q501" s="687" t="s">
        <v>51</v>
      </c>
      <c r="R501" s="726" t="s">
        <v>225</v>
      </c>
      <c r="S501" s="683"/>
      <c r="T501" s="684" t="s">
        <v>4</v>
      </c>
      <c r="U501" s="684" t="s">
        <v>33</v>
      </c>
      <c r="V501" s="687" t="s">
        <v>51</v>
      </c>
      <c r="W501" s="727" t="s">
        <v>225</v>
      </c>
      <c r="X501" s="725"/>
      <c r="Y501" s="684" t="s">
        <v>4</v>
      </c>
      <c r="Z501" s="684" t="s">
        <v>33</v>
      </c>
      <c r="AA501" s="687" t="s">
        <v>51</v>
      </c>
      <c r="AB501" s="726" t="s">
        <v>225</v>
      </c>
      <c r="AC501" s="683"/>
      <c r="AD501" s="684" t="s">
        <v>4</v>
      </c>
      <c r="AE501" s="684" t="s">
        <v>33</v>
      </c>
      <c r="AF501" s="687" t="s">
        <v>51</v>
      </c>
      <c r="AG501" s="727" t="s">
        <v>225</v>
      </c>
      <c r="AH501" s="725"/>
      <c r="AI501" s="684" t="s">
        <v>4</v>
      </c>
      <c r="AJ501" s="684" t="s">
        <v>33</v>
      </c>
      <c r="AK501" s="687" t="s">
        <v>51</v>
      </c>
      <c r="AL501" s="726" t="s">
        <v>225</v>
      </c>
      <c r="AM501" s="683"/>
      <c r="AN501" s="684" t="s">
        <v>4</v>
      </c>
      <c r="AO501" s="684" t="s">
        <v>33</v>
      </c>
      <c r="AP501" s="687" t="s">
        <v>51</v>
      </c>
      <c r="AQ501" s="727" t="s">
        <v>225</v>
      </c>
      <c r="AR501" s="725"/>
      <c r="AS501" s="684" t="s">
        <v>4</v>
      </c>
      <c r="AT501" s="684" t="s">
        <v>33</v>
      </c>
      <c r="AU501" s="687" t="s">
        <v>51</v>
      </c>
      <c r="AV501" s="726" t="s">
        <v>225</v>
      </c>
      <c r="AW501" s="683"/>
      <c r="AX501" s="684" t="s">
        <v>4</v>
      </c>
      <c r="AY501" s="684" t="s">
        <v>33</v>
      </c>
      <c r="AZ501" s="687" t="s">
        <v>51</v>
      </c>
      <c r="BA501" s="727" t="s">
        <v>225</v>
      </c>
      <c r="BB501" s="725"/>
      <c r="BC501" s="684" t="s">
        <v>4</v>
      </c>
      <c r="BD501" s="684" t="s">
        <v>33</v>
      </c>
      <c r="BE501" s="687" t="s">
        <v>51</v>
      </c>
      <c r="BF501" s="726" t="s">
        <v>225</v>
      </c>
      <c r="BG501" s="683"/>
      <c r="BH501" s="684" t="s">
        <v>4</v>
      </c>
      <c r="BI501" s="684" t="s">
        <v>33</v>
      </c>
      <c r="BJ501" s="687" t="s">
        <v>51</v>
      </c>
      <c r="BK501" s="727" t="s">
        <v>225</v>
      </c>
      <c r="BL501" s="725"/>
      <c r="BM501" s="684" t="s">
        <v>4</v>
      </c>
      <c r="BN501" s="684" t="s">
        <v>33</v>
      </c>
      <c r="BO501" s="685" t="s">
        <v>51</v>
      </c>
      <c r="BP501" s="413" t="s">
        <v>225</v>
      </c>
      <c r="BQ501" s="683"/>
      <c r="BR501" s="684" t="s">
        <v>4</v>
      </c>
      <c r="BS501" s="684" t="s">
        <v>33</v>
      </c>
      <c r="BT501" s="685" t="s">
        <v>51</v>
      </c>
      <c r="BU501" s="413" t="s">
        <v>225</v>
      </c>
      <c r="BV501" s="683"/>
      <c r="BW501" s="684" t="s">
        <v>4</v>
      </c>
      <c r="BX501" s="684" t="s">
        <v>33</v>
      </c>
      <c r="BY501" s="685" t="s">
        <v>51</v>
      </c>
      <c r="BZ501" s="413" t="s">
        <v>225</v>
      </c>
      <c r="CA501" s="688" t="s">
        <v>0</v>
      </c>
      <c r="CB501" s="689" t="s">
        <v>157</v>
      </c>
      <c r="CC501" s="728" t="s">
        <v>225</v>
      </c>
    </row>
    <row r="502" spans="1:81" ht="18" customHeight="1">
      <c r="A502" s="1180" t="str">
        <f>職員設定!C55</f>
        <v>DD</v>
      </c>
      <c r="B502" s="1296" t="s">
        <v>109</v>
      </c>
      <c r="C502" s="1140" t="s">
        <v>2</v>
      </c>
      <c r="D502" s="48" t="s">
        <v>110</v>
      </c>
      <c r="E502" s="597">
        <v>136.25</v>
      </c>
      <c r="F502" s="1214">
        <f>職員設定!$D$55</f>
        <v>1</v>
      </c>
      <c r="G502" s="974">
        <f>E505*F502-H502</f>
        <v>59950</v>
      </c>
      <c r="H502" s="1271"/>
      <c r="I502" s="48" t="s">
        <v>110</v>
      </c>
      <c r="J502" s="597">
        <v>148</v>
      </c>
      <c r="K502" s="1214">
        <f>職員設定!$D$55</f>
        <v>1</v>
      </c>
      <c r="L502" s="974">
        <f>J505*K502-M502</f>
        <v>65120</v>
      </c>
      <c r="M502" s="1096"/>
      <c r="N502" s="336" t="s">
        <v>110</v>
      </c>
      <c r="O502" s="597">
        <v>144</v>
      </c>
      <c r="P502" s="1214">
        <f>職員設定!$D$55</f>
        <v>1</v>
      </c>
      <c r="Q502" s="974">
        <f>O505*P502-R502</f>
        <v>57600</v>
      </c>
      <c r="R502" s="1203">
        <f>ROUND(O502*P502*職員設定!$AC$55,0)</f>
        <v>5760</v>
      </c>
      <c r="S502" s="48" t="s">
        <v>110</v>
      </c>
      <c r="T502" s="597">
        <v>87.25</v>
      </c>
      <c r="U502" s="1214">
        <f>職員設定!$D$55</f>
        <v>1</v>
      </c>
      <c r="V502" s="974">
        <f>T505*U502-W502</f>
        <v>34900</v>
      </c>
      <c r="W502" s="993">
        <f>ROUND(T502*U502*職員設定!$AC$55,0)</f>
        <v>3490</v>
      </c>
      <c r="X502" s="336" t="s">
        <v>110</v>
      </c>
      <c r="Y502" s="597">
        <v>102.5</v>
      </c>
      <c r="Z502" s="1214">
        <f>職員設定!$D$55</f>
        <v>1</v>
      </c>
      <c r="AA502" s="974">
        <f>Y505*Z502-AB502</f>
        <v>41000</v>
      </c>
      <c r="AB502" s="1203">
        <f>ROUND(Y502*Z502*職員設定!$AC$55,0)</f>
        <v>4100</v>
      </c>
      <c r="AC502" s="48" t="s">
        <v>110</v>
      </c>
      <c r="AD502" s="597"/>
      <c r="AE502" s="1214">
        <f>職員設定!$D$55</f>
        <v>1</v>
      </c>
      <c r="AF502" s="974">
        <f>AD505*AE502-AG502</f>
        <v>0</v>
      </c>
      <c r="AG502" s="993">
        <f>ROUND(AD502*AE502*職員設定!$AC$55,0)</f>
        <v>0</v>
      </c>
      <c r="AH502" s="336" t="s">
        <v>110</v>
      </c>
      <c r="AI502" s="597">
        <v>126</v>
      </c>
      <c r="AJ502" s="1214">
        <f>職員設定!$D$55</f>
        <v>1</v>
      </c>
      <c r="AK502" s="974">
        <f>AI505*AJ502-AL502</f>
        <v>50400</v>
      </c>
      <c r="AL502" s="1203">
        <f>ROUND(AI502*AJ502*職員設定!$AC$55,0)</f>
        <v>5040</v>
      </c>
      <c r="AM502" s="48" t="s">
        <v>110</v>
      </c>
      <c r="AN502" s="597"/>
      <c r="AO502" s="1214">
        <f>職員設定!$D$55</f>
        <v>1</v>
      </c>
      <c r="AP502" s="974">
        <f>AN505*AO502-AQ502</f>
        <v>0</v>
      </c>
      <c r="AQ502" s="993">
        <f>ROUND(AN502*AO502*職員設定!$AC$55,0)</f>
        <v>0</v>
      </c>
      <c r="AR502" s="336" t="s">
        <v>110</v>
      </c>
      <c r="AS502" s="597"/>
      <c r="AT502" s="1214">
        <f>職員設定!$D$55</f>
        <v>1</v>
      </c>
      <c r="AU502" s="974">
        <f>AS505*AT502-AV502</f>
        <v>0</v>
      </c>
      <c r="AV502" s="1203">
        <f>ROUND(AS502*AT502*職員設定!$AC$55,0)</f>
        <v>0</v>
      </c>
      <c r="AW502" s="48" t="s">
        <v>110</v>
      </c>
      <c r="AX502" s="597"/>
      <c r="AY502" s="1214">
        <f>職員設定!$D$55</f>
        <v>1</v>
      </c>
      <c r="AZ502" s="974">
        <f>AX505*AY502-BA502</f>
        <v>0</v>
      </c>
      <c r="BA502" s="993">
        <f>ROUND(AX502*AY502*職員設定!$AC$55,0)</f>
        <v>0</v>
      </c>
      <c r="BB502" s="336" t="s">
        <v>110</v>
      </c>
      <c r="BC502" s="597"/>
      <c r="BD502" s="1214">
        <f>職員設定!$D$55</f>
        <v>1</v>
      </c>
      <c r="BE502" s="974">
        <f>BC505*BD502-BF502</f>
        <v>0</v>
      </c>
      <c r="BF502" s="1203">
        <f>ROUND(BC502*BD502*職員設定!$AC$55,0)</f>
        <v>0</v>
      </c>
      <c r="BG502" s="48" t="s">
        <v>110</v>
      </c>
      <c r="BH502" s="597"/>
      <c r="BI502" s="1214">
        <f>職員設定!$D$55</f>
        <v>1</v>
      </c>
      <c r="BJ502" s="974">
        <f>BH505*BI502-BK502</f>
        <v>0</v>
      </c>
      <c r="BK502" s="993">
        <f>ROUND(BH502*BI502*職員設定!$AC$55,0)</f>
        <v>0</v>
      </c>
      <c r="BL502" s="721"/>
      <c r="BM502" s="598"/>
      <c r="BN502" s="1214"/>
      <c r="BO502" s="984"/>
      <c r="BP502" s="1259"/>
      <c r="BQ502" s="722"/>
      <c r="BR502" s="598"/>
      <c r="BS502" s="1214">
        <f>職員設定!$D$55</f>
        <v>1</v>
      </c>
      <c r="BT502" s="984"/>
      <c r="BU502" s="1259"/>
      <c r="BV502" s="722"/>
      <c r="BW502" s="598"/>
      <c r="BX502" s="1214">
        <f>職員設定!$D$55</f>
        <v>1</v>
      </c>
      <c r="BY502" s="984"/>
      <c r="BZ502" s="1259"/>
      <c r="CA502" s="1086">
        <f>BJ502+BK502+BE502+BF502+AZ502+BA502+AU502+AV502+AP502+AQ502+AL502+AK502+AG502+AF502+AB502+AA502+W502+V502+R502+Q502+L502+G502</f>
        <v>327360</v>
      </c>
      <c r="CB502" s="1087">
        <f>M502+H502</f>
        <v>0</v>
      </c>
      <c r="CC502" s="1243">
        <f>BK502+BF502+BA502+AV502+AQ502+AL502+AG502+AB502+W502+R502</f>
        <v>18390</v>
      </c>
    </row>
    <row r="503" spans="1:81" ht="18" customHeight="1">
      <c r="A503" s="1180"/>
      <c r="B503" s="1296"/>
      <c r="C503" s="1140"/>
      <c r="D503" s="48" t="s">
        <v>38</v>
      </c>
      <c r="E503" s="33">
        <v>182575</v>
      </c>
      <c r="F503" s="1214"/>
      <c r="G503" s="974"/>
      <c r="H503" s="1272"/>
      <c r="I503" s="48" t="s">
        <v>38</v>
      </c>
      <c r="J503" s="33">
        <v>198320</v>
      </c>
      <c r="K503" s="1214"/>
      <c r="L503" s="974"/>
      <c r="M503" s="1103"/>
      <c r="N503" s="336" t="s">
        <v>38</v>
      </c>
      <c r="O503" s="33">
        <v>192960</v>
      </c>
      <c r="P503" s="1214"/>
      <c r="Q503" s="974"/>
      <c r="R503" s="1204"/>
      <c r="S503" s="48" t="s">
        <v>38</v>
      </c>
      <c r="T503" s="33">
        <v>116915</v>
      </c>
      <c r="U503" s="1214"/>
      <c r="V503" s="974"/>
      <c r="W503" s="971"/>
      <c r="X503" s="336" t="s">
        <v>38</v>
      </c>
      <c r="Y503" s="33">
        <v>137350</v>
      </c>
      <c r="Z503" s="1214"/>
      <c r="AA503" s="974"/>
      <c r="AB503" s="1204"/>
      <c r="AC503" s="48" t="s">
        <v>38</v>
      </c>
      <c r="AD503" s="33"/>
      <c r="AE503" s="1214"/>
      <c r="AF503" s="974"/>
      <c r="AG503" s="971"/>
      <c r="AH503" s="336" t="s">
        <v>38</v>
      </c>
      <c r="AI503" s="33">
        <v>168840</v>
      </c>
      <c r="AJ503" s="1214"/>
      <c r="AK503" s="974"/>
      <c r="AL503" s="1204"/>
      <c r="AM503" s="48" t="s">
        <v>38</v>
      </c>
      <c r="AN503" s="33"/>
      <c r="AO503" s="1214"/>
      <c r="AP503" s="974"/>
      <c r="AQ503" s="971"/>
      <c r="AR503" s="336" t="s">
        <v>38</v>
      </c>
      <c r="AS503" s="33"/>
      <c r="AT503" s="1214"/>
      <c r="AU503" s="974"/>
      <c r="AV503" s="1204"/>
      <c r="AW503" s="48" t="s">
        <v>38</v>
      </c>
      <c r="AX503" s="33"/>
      <c r="AY503" s="1214"/>
      <c r="AZ503" s="974"/>
      <c r="BA503" s="971"/>
      <c r="BB503" s="336" t="s">
        <v>38</v>
      </c>
      <c r="BC503" s="33"/>
      <c r="BD503" s="1214"/>
      <c r="BE503" s="974"/>
      <c r="BF503" s="1204"/>
      <c r="BG503" s="48" t="s">
        <v>38</v>
      </c>
      <c r="BH503" s="33"/>
      <c r="BI503" s="1214"/>
      <c r="BJ503" s="974"/>
      <c r="BK503" s="971"/>
      <c r="BL503" s="658"/>
      <c r="BM503" s="80"/>
      <c r="BN503" s="1214"/>
      <c r="BO503" s="984"/>
      <c r="BP503" s="954"/>
      <c r="BQ503" s="301"/>
      <c r="BR503" s="80"/>
      <c r="BS503" s="1214"/>
      <c r="BT503" s="984"/>
      <c r="BU503" s="954"/>
      <c r="BV503" s="301"/>
      <c r="BW503" s="80"/>
      <c r="BX503" s="1214"/>
      <c r="BY503" s="984"/>
      <c r="BZ503" s="954"/>
      <c r="CA503" s="1080"/>
      <c r="CB503" s="1022"/>
      <c r="CC503" s="1243"/>
    </row>
    <row r="504" spans="1:81" ht="18" customHeight="1">
      <c r="A504" s="1180"/>
      <c r="B504" s="1296"/>
      <c r="C504" s="1140"/>
      <c r="D504" s="72" t="s">
        <v>112</v>
      </c>
      <c r="E504" s="28">
        <f>ROUND(E502*職員設定!$E$55,0)</f>
        <v>122625</v>
      </c>
      <c r="F504" s="1214"/>
      <c r="G504" s="974"/>
      <c r="H504" s="1272"/>
      <c r="I504" s="72" t="s">
        <v>112</v>
      </c>
      <c r="J504" s="28">
        <f>ROUND(J502*職員設定!$E$55,0)</f>
        <v>133200</v>
      </c>
      <c r="K504" s="1214"/>
      <c r="L504" s="974"/>
      <c r="M504" s="1103"/>
      <c r="N504" s="624" t="s">
        <v>112</v>
      </c>
      <c r="O504" s="28">
        <f>ROUND(O502*職員設定!$E$55,0)</f>
        <v>129600</v>
      </c>
      <c r="P504" s="1214"/>
      <c r="Q504" s="974"/>
      <c r="R504" s="1204"/>
      <c r="S504" s="72" t="s">
        <v>112</v>
      </c>
      <c r="T504" s="28">
        <f>ROUND(T502*職員設定!$E$55,0)</f>
        <v>78525</v>
      </c>
      <c r="U504" s="1214"/>
      <c r="V504" s="974"/>
      <c r="W504" s="971"/>
      <c r="X504" s="624" t="s">
        <v>112</v>
      </c>
      <c r="Y504" s="28">
        <f>ROUND(Y502*職員設定!$E$55,0)</f>
        <v>92250</v>
      </c>
      <c r="Z504" s="1214"/>
      <c r="AA504" s="974"/>
      <c r="AB504" s="1204"/>
      <c r="AC504" s="72" t="s">
        <v>112</v>
      </c>
      <c r="AD504" s="28">
        <f>ROUND(AD502*職員設定!$E$55,0)</f>
        <v>0</v>
      </c>
      <c r="AE504" s="1214"/>
      <c r="AF504" s="974"/>
      <c r="AG504" s="971"/>
      <c r="AH504" s="624" t="s">
        <v>112</v>
      </c>
      <c r="AI504" s="28">
        <f>ROUND(AI502*職員設定!$E$55,0)</f>
        <v>113400</v>
      </c>
      <c r="AJ504" s="1214"/>
      <c r="AK504" s="974"/>
      <c r="AL504" s="1204"/>
      <c r="AM504" s="72" t="s">
        <v>112</v>
      </c>
      <c r="AN504" s="28">
        <f>ROUND(AN502*職員設定!$E$55,0)</f>
        <v>0</v>
      </c>
      <c r="AO504" s="1214"/>
      <c r="AP504" s="974"/>
      <c r="AQ504" s="971"/>
      <c r="AR504" s="624" t="s">
        <v>112</v>
      </c>
      <c r="AS504" s="28">
        <f>ROUND(AS502*職員設定!$E$55,0)</f>
        <v>0</v>
      </c>
      <c r="AT504" s="1214"/>
      <c r="AU504" s="974"/>
      <c r="AV504" s="1204"/>
      <c r="AW504" s="72" t="s">
        <v>112</v>
      </c>
      <c r="AX504" s="28">
        <f>ROUND(AX502*職員設定!$E$55,0)</f>
        <v>0</v>
      </c>
      <c r="AY504" s="1214"/>
      <c r="AZ504" s="974"/>
      <c r="BA504" s="971"/>
      <c r="BB504" s="624" t="s">
        <v>112</v>
      </c>
      <c r="BC504" s="28">
        <f>ROUND(BC502*職員設定!$E$55,0)</f>
        <v>0</v>
      </c>
      <c r="BD504" s="1214"/>
      <c r="BE504" s="974"/>
      <c r="BF504" s="1204"/>
      <c r="BG504" s="72" t="s">
        <v>112</v>
      </c>
      <c r="BH504" s="28">
        <f>ROUND(BH502*職員設定!$E$55,0)</f>
        <v>0</v>
      </c>
      <c r="BI504" s="1214"/>
      <c r="BJ504" s="974"/>
      <c r="BK504" s="971"/>
      <c r="BL504" s="626"/>
      <c r="BM504" s="28"/>
      <c r="BN504" s="1214"/>
      <c r="BO504" s="984"/>
      <c r="BP504" s="954"/>
      <c r="BQ504" s="45"/>
      <c r="BR504" s="28"/>
      <c r="BS504" s="1214"/>
      <c r="BT504" s="984"/>
      <c r="BU504" s="954"/>
      <c r="BV504" s="45"/>
      <c r="BW504" s="28"/>
      <c r="BX504" s="1214"/>
      <c r="BY504" s="984"/>
      <c r="BZ504" s="954"/>
      <c r="CA504" s="1080"/>
      <c r="CB504" s="1022"/>
      <c r="CC504" s="1243"/>
    </row>
    <row r="505" spans="1:81" ht="18" customHeight="1" thickBot="1">
      <c r="A505" s="1180"/>
      <c r="B505" s="1296"/>
      <c r="C505" s="1141"/>
      <c r="D505" s="50" t="s">
        <v>113</v>
      </c>
      <c r="E505" s="18">
        <f>E503-E504</f>
        <v>59950</v>
      </c>
      <c r="F505" s="1214"/>
      <c r="G505" s="975"/>
      <c r="H505" s="1273"/>
      <c r="I505" s="50" t="s">
        <v>113</v>
      </c>
      <c r="J505" s="18">
        <f>J503-J504</f>
        <v>65120</v>
      </c>
      <c r="K505" s="1214"/>
      <c r="L505" s="975"/>
      <c r="M505" s="1104"/>
      <c r="N505" s="625" t="s">
        <v>113</v>
      </c>
      <c r="O505" s="18">
        <f>O503-O504</f>
        <v>63360</v>
      </c>
      <c r="P505" s="1214"/>
      <c r="Q505" s="975"/>
      <c r="R505" s="1205"/>
      <c r="S505" s="50" t="s">
        <v>113</v>
      </c>
      <c r="T505" s="18">
        <f>T503-T504</f>
        <v>38390</v>
      </c>
      <c r="U505" s="1214"/>
      <c r="V505" s="975"/>
      <c r="W505" s="972"/>
      <c r="X505" s="625" t="s">
        <v>113</v>
      </c>
      <c r="Y505" s="18">
        <f>Y503-Y504</f>
        <v>45100</v>
      </c>
      <c r="Z505" s="1214"/>
      <c r="AA505" s="975"/>
      <c r="AB505" s="1205"/>
      <c r="AC505" s="50" t="s">
        <v>113</v>
      </c>
      <c r="AD505" s="18">
        <f>AD503-AD504</f>
        <v>0</v>
      </c>
      <c r="AE505" s="1214"/>
      <c r="AF505" s="975"/>
      <c r="AG505" s="972"/>
      <c r="AH505" s="625" t="s">
        <v>113</v>
      </c>
      <c r="AI505" s="18">
        <f>AI503-AI504</f>
        <v>55440</v>
      </c>
      <c r="AJ505" s="1214"/>
      <c r="AK505" s="975"/>
      <c r="AL505" s="1205"/>
      <c r="AM505" s="50" t="s">
        <v>113</v>
      </c>
      <c r="AN505" s="18">
        <f>AN503-AN504</f>
        <v>0</v>
      </c>
      <c r="AO505" s="1214"/>
      <c r="AP505" s="975"/>
      <c r="AQ505" s="972"/>
      <c r="AR505" s="625" t="s">
        <v>113</v>
      </c>
      <c r="AS505" s="18">
        <f>AS503-AS504</f>
        <v>0</v>
      </c>
      <c r="AT505" s="1214"/>
      <c r="AU505" s="975"/>
      <c r="AV505" s="1205"/>
      <c r="AW505" s="50" t="s">
        <v>113</v>
      </c>
      <c r="AX505" s="18">
        <f>AX503-AX504</f>
        <v>0</v>
      </c>
      <c r="AY505" s="1214"/>
      <c r="AZ505" s="975"/>
      <c r="BA505" s="972"/>
      <c r="BB505" s="625" t="s">
        <v>113</v>
      </c>
      <c r="BC505" s="18">
        <f>BC503-BC504</f>
        <v>0</v>
      </c>
      <c r="BD505" s="1214"/>
      <c r="BE505" s="975"/>
      <c r="BF505" s="1205"/>
      <c r="BG505" s="50" t="s">
        <v>113</v>
      </c>
      <c r="BH505" s="18">
        <f>BH503-BH504</f>
        <v>0</v>
      </c>
      <c r="BI505" s="1214"/>
      <c r="BJ505" s="975"/>
      <c r="BK505" s="972"/>
      <c r="BL505" s="659"/>
      <c r="BM505" s="78"/>
      <c r="BN505" s="1214"/>
      <c r="BO505" s="985"/>
      <c r="BP505" s="955"/>
      <c r="BQ505" s="81"/>
      <c r="BR505" s="78"/>
      <c r="BS505" s="1214"/>
      <c r="BT505" s="985"/>
      <c r="BU505" s="955"/>
      <c r="BV505" s="81"/>
      <c r="BW505" s="78"/>
      <c r="BX505" s="1214"/>
      <c r="BY505" s="985"/>
      <c r="BZ505" s="955"/>
      <c r="CA505" s="1081"/>
      <c r="CB505" s="1023"/>
      <c r="CC505" s="1244"/>
    </row>
    <row r="506" spans="1:81" ht="18" customHeight="1">
      <c r="A506" s="1180"/>
      <c r="B506" s="1296"/>
      <c r="C506" s="1293" t="str">
        <f>"時間当たりの手当("&amp;職員設定!$F$43&amp;"等)"</f>
        <v>時間当たりの手当(資格手当等)</v>
      </c>
      <c r="D506" s="75" t="s">
        <v>110</v>
      </c>
      <c r="E506" s="172">
        <f>E502</f>
        <v>136.25</v>
      </c>
      <c r="F506" s="1214"/>
      <c r="G506" s="973">
        <f>E509*F502-H506</f>
        <v>0</v>
      </c>
      <c r="H506" s="1275"/>
      <c r="I506" s="75" t="s">
        <v>110</v>
      </c>
      <c r="J506" s="172">
        <f>J502</f>
        <v>148</v>
      </c>
      <c r="K506" s="1214"/>
      <c r="L506" s="973">
        <f>J509*K502-M506</f>
        <v>0</v>
      </c>
      <c r="M506" s="1095"/>
      <c r="N506" s="338" t="s">
        <v>110</v>
      </c>
      <c r="O506" s="172">
        <f>O502</f>
        <v>144</v>
      </c>
      <c r="P506" s="1214"/>
      <c r="Q506" s="973">
        <f>O509*P502</f>
        <v>0</v>
      </c>
      <c r="R506" s="983"/>
      <c r="S506" s="75" t="s">
        <v>110</v>
      </c>
      <c r="T506" s="172">
        <f>T502</f>
        <v>87.25</v>
      </c>
      <c r="U506" s="1214"/>
      <c r="V506" s="973">
        <f>T509*U502</f>
        <v>0</v>
      </c>
      <c r="W506" s="960"/>
      <c r="X506" s="338" t="s">
        <v>110</v>
      </c>
      <c r="Y506" s="172">
        <f>Y502</f>
        <v>102.5</v>
      </c>
      <c r="Z506" s="1214"/>
      <c r="AA506" s="973">
        <f>Y509*Z502</f>
        <v>0</v>
      </c>
      <c r="AB506" s="983"/>
      <c r="AC506" s="75" t="s">
        <v>110</v>
      </c>
      <c r="AD506" s="172">
        <f>AD502</f>
        <v>0</v>
      </c>
      <c r="AE506" s="1214"/>
      <c r="AF506" s="973">
        <f>AD509*AE502</f>
        <v>0</v>
      </c>
      <c r="AG506" s="960"/>
      <c r="AH506" s="338" t="s">
        <v>110</v>
      </c>
      <c r="AI506" s="172">
        <f>AI502</f>
        <v>126</v>
      </c>
      <c r="AJ506" s="1214"/>
      <c r="AK506" s="973">
        <f>AI509*AJ502</f>
        <v>0</v>
      </c>
      <c r="AL506" s="983"/>
      <c r="AM506" s="75" t="s">
        <v>110</v>
      </c>
      <c r="AN506" s="172">
        <f>AN502</f>
        <v>0</v>
      </c>
      <c r="AO506" s="1214"/>
      <c r="AP506" s="973">
        <f>AN509*AO502</f>
        <v>0</v>
      </c>
      <c r="AQ506" s="960"/>
      <c r="AR506" s="338" t="s">
        <v>110</v>
      </c>
      <c r="AS506" s="172">
        <f>AS502</f>
        <v>0</v>
      </c>
      <c r="AT506" s="1214"/>
      <c r="AU506" s="973">
        <f>AS509*AT502</f>
        <v>0</v>
      </c>
      <c r="AV506" s="983"/>
      <c r="AW506" s="75" t="s">
        <v>110</v>
      </c>
      <c r="AX506" s="172">
        <f>AX502</f>
        <v>0</v>
      </c>
      <c r="AY506" s="1214"/>
      <c r="AZ506" s="973">
        <f>AX509*AY502</f>
        <v>0</v>
      </c>
      <c r="BA506" s="960"/>
      <c r="BB506" s="338" t="s">
        <v>110</v>
      </c>
      <c r="BC506" s="172">
        <f>BC502</f>
        <v>0</v>
      </c>
      <c r="BD506" s="1214"/>
      <c r="BE506" s="973">
        <f>BC509*BD502</f>
        <v>0</v>
      </c>
      <c r="BF506" s="983"/>
      <c r="BG506" s="75" t="s">
        <v>110</v>
      </c>
      <c r="BH506" s="172">
        <f>BH502</f>
        <v>0</v>
      </c>
      <c r="BI506" s="1214"/>
      <c r="BJ506" s="973">
        <f>BH509*BI502</f>
        <v>0</v>
      </c>
      <c r="BK506" s="960"/>
      <c r="BL506" s="338"/>
      <c r="BM506" s="76"/>
      <c r="BN506" s="1214"/>
      <c r="BO506" s="983"/>
      <c r="BP506" s="960"/>
      <c r="BQ506" s="75"/>
      <c r="BR506" s="76"/>
      <c r="BS506" s="1214"/>
      <c r="BT506" s="983"/>
      <c r="BU506" s="960"/>
      <c r="BV506" s="75"/>
      <c r="BW506" s="76"/>
      <c r="BX506" s="1214"/>
      <c r="BY506" s="983"/>
      <c r="BZ506" s="960"/>
      <c r="CA506" s="1003">
        <f>BJ506+BE506+AZ506+AU506+AP506+AK506+AF506+AA506+V506+Q506+L506+G506</f>
        <v>0</v>
      </c>
      <c r="CB506" s="1019">
        <f>M506+H506</f>
        <v>0</v>
      </c>
      <c r="CC506" s="1245"/>
    </row>
    <row r="507" spans="1:81" ht="18" customHeight="1">
      <c r="A507" s="1180"/>
      <c r="B507" s="1296"/>
      <c r="C507" s="1294"/>
      <c r="D507" s="48" t="s">
        <v>38</v>
      </c>
      <c r="E507" s="33"/>
      <c r="F507" s="1214"/>
      <c r="G507" s="1066"/>
      <c r="H507" s="1272"/>
      <c r="I507" s="48" t="s">
        <v>38</v>
      </c>
      <c r="J507" s="33"/>
      <c r="K507" s="1214"/>
      <c r="L507" s="1066"/>
      <c r="M507" s="1103"/>
      <c r="N507" s="336" t="s">
        <v>38</v>
      </c>
      <c r="O507" s="33"/>
      <c r="P507" s="1214"/>
      <c r="Q507" s="1066"/>
      <c r="R507" s="1206"/>
      <c r="S507" s="48" t="s">
        <v>38</v>
      </c>
      <c r="T507" s="33"/>
      <c r="U507" s="1214"/>
      <c r="V507" s="1066"/>
      <c r="W507" s="954"/>
      <c r="X507" s="336" t="s">
        <v>38</v>
      </c>
      <c r="Y507" s="33"/>
      <c r="Z507" s="1214"/>
      <c r="AA507" s="1066"/>
      <c r="AB507" s="1206"/>
      <c r="AC507" s="48" t="s">
        <v>38</v>
      </c>
      <c r="AD507" s="33"/>
      <c r="AE507" s="1214"/>
      <c r="AF507" s="1066"/>
      <c r="AG507" s="954"/>
      <c r="AH507" s="336" t="s">
        <v>38</v>
      </c>
      <c r="AI507" s="33"/>
      <c r="AJ507" s="1214"/>
      <c r="AK507" s="1066"/>
      <c r="AL507" s="1206"/>
      <c r="AM507" s="48" t="s">
        <v>38</v>
      </c>
      <c r="AN507" s="33"/>
      <c r="AO507" s="1214"/>
      <c r="AP507" s="1066"/>
      <c r="AQ507" s="954"/>
      <c r="AR507" s="336" t="s">
        <v>38</v>
      </c>
      <c r="AS507" s="33"/>
      <c r="AT507" s="1214"/>
      <c r="AU507" s="1066"/>
      <c r="AV507" s="1206"/>
      <c r="AW507" s="48" t="s">
        <v>38</v>
      </c>
      <c r="AX507" s="33"/>
      <c r="AY507" s="1214"/>
      <c r="AZ507" s="1066"/>
      <c r="BA507" s="954"/>
      <c r="BB507" s="336" t="s">
        <v>38</v>
      </c>
      <c r="BC507" s="33"/>
      <c r="BD507" s="1214"/>
      <c r="BE507" s="1066"/>
      <c r="BF507" s="1206"/>
      <c r="BG507" s="48" t="s">
        <v>38</v>
      </c>
      <c r="BH507" s="33"/>
      <c r="BI507" s="1214"/>
      <c r="BJ507" s="1066"/>
      <c r="BK507" s="954"/>
      <c r="BL507" s="339"/>
      <c r="BM507" s="80"/>
      <c r="BN507" s="1214"/>
      <c r="BO507" s="977"/>
      <c r="BP507" s="954"/>
      <c r="BQ507" s="79"/>
      <c r="BR507" s="80"/>
      <c r="BS507" s="1214"/>
      <c r="BT507" s="977"/>
      <c r="BU507" s="954"/>
      <c r="BV507" s="79"/>
      <c r="BW507" s="80"/>
      <c r="BX507" s="1214"/>
      <c r="BY507" s="977"/>
      <c r="BZ507" s="954"/>
      <c r="CA507" s="1080"/>
      <c r="CB507" s="1022"/>
      <c r="CC507" s="1246"/>
    </row>
    <row r="508" spans="1:81" ht="18" customHeight="1">
      <c r="A508" s="1180"/>
      <c r="B508" s="1296"/>
      <c r="C508" s="1294"/>
      <c r="D508" s="72" t="s">
        <v>44</v>
      </c>
      <c r="E508" s="28">
        <f>ROUND(E506*(職員設定!$F$55+職員設定!$G$55+職員設定!$H$55+職員設定!$I$55),0)</f>
        <v>0</v>
      </c>
      <c r="F508" s="1214"/>
      <c r="G508" s="1066"/>
      <c r="H508" s="1272"/>
      <c r="I508" s="72" t="s">
        <v>44</v>
      </c>
      <c r="J508" s="28">
        <f>ROUND(J506*(職員設定!$F$55+職員設定!$G$55+職員設定!$H$55+職員設定!$I$55),0)</f>
        <v>0</v>
      </c>
      <c r="K508" s="1214"/>
      <c r="L508" s="1066"/>
      <c r="M508" s="1103"/>
      <c r="N508" s="624" t="s">
        <v>44</v>
      </c>
      <c r="O508" s="28">
        <f>ROUND(O506*(職員設定!$F$55+職員設定!$G$55+職員設定!$H$55+職員設定!$I$55),0)</f>
        <v>0</v>
      </c>
      <c r="P508" s="1214"/>
      <c r="Q508" s="1066"/>
      <c r="R508" s="1206"/>
      <c r="S508" s="72" t="s">
        <v>44</v>
      </c>
      <c r="T508" s="28">
        <f>ROUND(T506*(職員設定!$F$55+職員設定!$G$55+職員設定!$H$55+職員設定!$I$55),0)</f>
        <v>0</v>
      </c>
      <c r="U508" s="1214"/>
      <c r="V508" s="1066"/>
      <c r="W508" s="954"/>
      <c r="X508" s="624" t="s">
        <v>44</v>
      </c>
      <c r="Y508" s="28">
        <f>ROUND(Y506*(職員設定!$F$55+職員設定!$G$55+職員設定!$H$55+職員設定!$I$55),0)</f>
        <v>0</v>
      </c>
      <c r="Z508" s="1214"/>
      <c r="AA508" s="1066"/>
      <c r="AB508" s="1206"/>
      <c r="AC508" s="72" t="s">
        <v>44</v>
      </c>
      <c r="AD508" s="28">
        <f>ROUND(AD506*(職員設定!$F$55+職員設定!$G$55+職員設定!$H$55+職員設定!$I$55),0)</f>
        <v>0</v>
      </c>
      <c r="AE508" s="1214"/>
      <c r="AF508" s="1066"/>
      <c r="AG508" s="954"/>
      <c r="AH508" s="624" t="s">
        <v>44</v>
      </c>
      <c r="AI508" s="28">
        <f>ROUND(AI506*(職員設定!$F$55+職員設定!$G$55+職員設定!$H$55+職員設定!$I$55),0)</f>
        <v>0</v>
      </c>
      <c r="AJ508" s="1214"/>
      <c r="AK508" s="1066"/>
      <c r="AL508" s="1206"/>
      <c r="AM508" s="72" t="s">
        <v>44</v>
      </c>
      <c r="AN508" s="28">
        <f>ROUND(AN506*(職員設定!$F$55+職員設定!$G$55+職員設定!$H$55+職員設定!$I$55),0)</f>
        <v>0</v>
      </c>
      <c r="AO508" s="1214"/>
      <c r="AP508" s="1066"/>
      <c r="AQ508" s="954"/>
      <c r="AR508" s="624" t="s">
        <v>44</v>
      </c>
      <c r="AS508" s="28">
        <f>ROUND(AS506*(職員設定!$F$55+職員設定!$G$55+職員設定!$H$55+職員設定!$I$55),0)</f>
        <v>0</v>
      </c>
      <c r="AT508" s="1214"/>
      <c r="AU508" s="1066"/>
      <c r="AV508" s="1206"/>
      <c r="AW508" s="72" t="s">
        <v>44</v>
      </c>
      <c r="AX508" s="28">
        <f>ROUND(AX506*(職員設定!$F$55+職員設定!$G$55+職員設定!$H$55+職員設定!$I$55),0)</f>
        <v>0</v>
      </c>
      <c r="AY508" s="1214"/>
      <c r="AZ508" s="1066"/>
      <c r="BA508" s="954"/>
      <c r="BB508" s="624" t="s">
        <v>44</v>
      </c>
      <c r="BC508" s="28">
        <f>ROUND(BC506*(職員設定!$F$55+職員設定!$G$55+職員設定!$H$55+職員設定!$I$55),0)</f>
        <v>0</v>
      </c>
      <c r="BD508" s="1214"/>
      <c r="BE508" s="1066"/>
      <c r="BF508" s="1206"/>
      <c r="BG508" s="72" t="s">
        <v>44</v>
      </c>
      <c r="BH508" s="28">
        <f>ROUND(BH506*(職員設定!$F$55+職員設定!$G$55+職員設定!$H$55+職員設定!$I$55),0)</f>
        <v>0</v>
      </c>
      <c r="BI508" s="1214"/>
      <c r="BJ508" s="1066"/>
      <c r="BK508" s="954"/>
      <c r="BL508" s="624"/>
      <c r="BM508" s="28"/>
      <c r="BN508" s="1214"/>
      <c r="BO508" s="977"/>
      <c r="BP508" s="954"/>
      <c r="BQ508" s="72"/>
      <c r="BR508" s="28"/>
      <c r="BS508" s="1214"/>
      <c r="BT508" s="977"/>
      <c r="BU508" s="954"/>
      <c r="BV508" s="72"/>
      <c r="BW508" s="28"/>
      <c r="BX508" s="1214"/>
      <c r="BY508" s="977"/>
      <c r="BZ508" s="954"/>
      <c r="CA508" s="1080"/>
      <c r="CB508" s="1022"/>
      <c r="CC508" s="1246"/>
    </row>
    <row r="509" spans="1:81" ht="18" customHeight="1" thickBot="1">
      <c r="A509" s="1180"/>
      <c r="B509" s="1296"/>
      <c r="C509" s="1295"/>
      <c r="D509" s="50" t="s">
        <v>88</v>
      </c>
      <c r="E509" s="18">
        <f>E507-E508</f>
        <v>0</v>
      </c>
      <c r="F509" s="1214"/>
      <c r="G509" s="1067"/>
      <c r="H509" s="1273"/>
      <c r="I509" s="50" t="s">
        <v>88</v>
      </c>
      <c r="J509" s="18">
        <f>J507-J508</f>
        <v>0</v>
      </c>
      <c r="K509" s="1214"/>
      <c r="L509" s="1067"/>
      <c r="M509" s="1104"/>
      <c r="N509" s="625" t="s">
        <v>88</v>
      </c>
      <c r="O509" s="18">
        <f>O507-O508</f>
        <v>0</v>
      </c>
      <c r="P509" s="1214"/>
      <c r="Q509" s="1067"/>
      <c r="R509" s="1207"/>
      <c r="S509" s="50" t="s">
        <v>88</v>
      </c>
      <c r="T509" s="18">
        <f>T507-T508</f>
        <v>0</v>
      </c>
      <c r="U509" s="1214"/>
      <c r="V509" s="1067"/>
      <c r="W509" s="955"/>
      <c r="X509" s="625" t="s">
        <v>88</v>
      </c>
      <c r="Y509" s="18">
        <f>Y507-Y508</f>
        <v>0</v>
      </c>
      <c r="Z509" s="1214"/>
      <c r="AA509" s="1067"/>
      <c r="AB509" s="1207"/>
      <c r="AC509" s="50" t="s">
        <v>88</v>
      </c>
      <c r="AD509" s="18">
        <f>AD507-AD508</f>
        <v>0</v>
      </c>
      <c r="AE509" s="1214"/>
      <c r="AF509" s="1067"/>
      <c r="AG509" s="955"/>
      <c r="AH509" s="625" t="s">
        <v>88</v>
      </c>
      <c r="AI509" s="18">
        <f>AI507-AI508</f>
        <v>0</v>
      </c>
      <c r="AJ509" s="1214"/>
      <c r="AK509" s="1067"/>
      <c r="AL509" s="1207"/>
      <c r="AM509" s="50" t="s">
        <v>88</v>
      </c>
      <c r="AN509" s="18">
        <f>AN507-AN508</f>
        <v>0</v>
      </c>
      <c r="AO509" s="1214"/>
      <c r="AP509" s="1067"/>
      <c r="AQ509" s="955"/>
      <c r="AR509" s="625" t="s">
        <v>88</v>
      </c>
      <c r="AS509" s="18">
        <f>AS507-AS508</f>
        <v>0</v>
      </c>
      <c r="AT509" s="1214"/>
      <c r="AU509" s="1067"/>
      <c r="AV509" s="1207"/>
      <c r="AW509" s="50" t="s">
        <v>88</v>
      </c>
      <c r="AX509" s="18">
        <f>AX507-AX508</f>
        <v>0</v>
      </c>
      <c r="AY509" s="1214"/>
      <c r="AZ509" s="1067"/>
      <c r="BA509" s="955"/>
      <c r="BB509" s="625" t="s">
        <v>88</v>
      </c>
      <c r="BC509" s="18">
        <f>BC507-BC508</f>
        <v>0</v>
      </c>
      <c r="BD509" s="1214"/>
      <c r="BE509" s="1067"/>
      <c r="BF509" s="1207"/>
      <c r="BG509" s="50" t="s">
        <v>88</v>
      </c>
      <c r="BH509" s="18">
        <f>BH507-BH508</f>
        <v>0</v>
      </c>
      <c r="BI509" s="1214"/>
      <c r="BJ509" s="1067"/>
      <c r="BK509" s="955"/>
      <c r="BL509" s="659"/>
      <c r="BM509" s="78"/>
      <c r="BN509" s="1214"/>
      <c r="BO509" s="978"/>
      <c r="BP509" s="955"/>
      <c r="BQ509" s="81"/>
      <c r="BR509" s="78"/>
      <c r="BS509" s="1214"/>
      <c r="BT509" s="978"/>
      <c r="BU509" s="955"/>
      <c r="BV509" s="81"/>
      <c r="BW509" s="78"/>
      <c r="BX509" s="1214"/>
      <c r="BY509" s="978"/>
      <c r="BZ509" s="955"/>
      <c r="CA509" s="1081"/>
      <c r="CB509" s="1023"/>
      <c r="CC509" s="1247"/>
    </row>
    <row r="510" spans="1:81" ht="18" customHeight="1">
      <c r="A510" s="1180"/>
      <c r="B510" s="1296"/>
      <c r="C510" s="1293" t="str">
        <f>"定額手当("&amp;職員設定!$J$43&amp;"等)"</f>
        <v>定額手当(等)</v>
      </c>
      <c r="D510" s="48" t="s">
        <v>38</v>
      </c>
      <c r="E510" s="33"/>
      <c r="F510" s="1214"/>
      <c r="G510" s="1215">
        <f>E512*F502-H510</f>
        <v>0</v>
      </c>
      <c r="H510" s="1274"/>
      <c r="I510" s="48" t="s">
        <v>38</v>
      </c>
      <c r="J510" s="33"/>
      <c r="K510" s="1214"/>
      <c r="L510" s="1215">
        <f>J512*K502-M510</f>
        <v>0</v>
      </c>
      <c r="M510" s="1307"/>
      <c r="N510" s="336" t="s">
        <v>38</v>
      </c>
      <c r="O510" s="33"/>
      <c r="P510" s="1214"/>
      <c r="Q510" s="1215">
        <f>O512*P502-R510</f>
        <v>0</v>
      </c>
      <c r="R510" s="1208">
        <f>ROUND(IF(O502="",0,$M$510),0)</f>
        <v>0</v>
      </c>
      <c r="S510" s="48" t="s">
        <v>38</v>
      </c>
      <c r="T510" s="33"/>
      <c r="U510" s="1214"/>
      <c r="V510" s="1215">
        <f>T512*U502-W510</f>
        <v>0</v>
      </c>
      <c r="W510" s="1201">
        <f>ROUND(IF(T502="",0,$M$510),0)</f>
        <v>0</v>
      </c>
      <c r="X510" s="336" t="s">
        <v>38</v>
      </c>
      <c r="Y510" s="33"/>
      <c r="Z510" s="1214"/>
      <c r="AA510" s="1215">
        <f>Y512*Z502-AB510</f>
        <v>0</v>
      </c>
      <c r="AB510" s="1208">
        <f>ROUND(IF(Y502="",0,$M$510),0)</f>
        <v>0</v>
      </c>
      <c r="AC510" s="48" t="s">
        <v>38</v>
      </c>
      <c r="AD510" s="33"/>
      <c r="AE510" s="1214"/>
      <c r="AF510" s="1215">
        <f>AD512*AE502-AG510</f>
        <v>0</v>
      </c>
      <c r="AG510" s="1201">
        <f>ROUND(IF(AD502="",0,$M$510),0)</f>
        <v>0</v>
      </c>
      <c r="AH510" s="336" t="s">
        <v>38</v>
      </c>
      <c r="AI510" s="33"/>
      <c r="AJ510" s="1214"/>
      <c r="AK510" s="1215">
        <f>AI512*AJ502-AL510</f>
        <v>0</v>
      </c>
      <c r="AL510" s="1208">
        <f>ROUND(IF(AI502="",0,$M$510),0)</f>
        <v>0</v>
      </c>
      <c r="AM510" s="48" t="s">
        <v>38</v>
      </c>
      <c r="AN510" s="33"/>
      <c r="AO510" s="1214"/>
      <c r="AP510" s="1215">
        <f>AN512*AO502-AQ510</f>
        <v>0</v>
      </c>
      <c r="AQ510" s="1201">
        <f>ROUND(IF(AN502="",0,$M$510),0)</f>
        <v>0</v>
      </c>
      <c r="AR510" s="336" t="s">
        <v>38</v>
      </c>
      <c r="AS510" s="33"/>
      <c r="AT510" s="1214"/>
      <c r="AU510" s="1215">
        <f>AS512*AT502-AV510</f>
        <v>0</v>
      </c>
      <c r="AV510" s="1208">
        <f>ROUND(IF(AS502="",0,$M$510),0)</f>
        <v>0</v>
      </c>
      <c r="AW510" s="48" t="s">
        <v>38</v>
      </c>
      <c r="AX510" s="33"/>
      <c r="AY510" s="1214"/>
      <c r="AZ510" s="1215">
        <f>AX512*AY502-BA510</f>
        <v>0</v>
      </c>
      <c r="BA510" s="1201">
        <f>ROUND(IF(AX502="",0,$M$510),0)</f>
        <v>0</v>
      </c>
      <c r="BB510" s="336" t="s">
        <v>38</v>
      </c>
      <c r="BC510" s="33"/>
      <c r="BD510" s="1214"/>
      <c r="BE510" s="1215">
        <f>BC512*BD502-BF510</f>
        <v>0</v>
      </c>
      <c r="BF510" s="1208">
        <f>ROUND(IF(BC502="",0,$M$510),0)</f>
        <v>0</v>
      </c>
      <c r="BG510" s="48" t="s">
        <v>38</v>
      </c>
      <c r="BH510" s="33"/>
      <c r="BI510" s="1214"/>
      <c r="BJ510" s="1215">
        <f>BH512*BI502-BK510</f>
        <v>0</v>
      </c>
      <c r="BK510" s="1201">
        <f>ROUND(IF(BH502="",0,$M$510),0)</f>
        <v>0</v>
      </c>
      <c r="BL510" s="660"/>
      <c r="BM510" s="181"/>
      <c r="BN510" s="1214"/>
      <c r="BO510" s="1254"/>
      <c r="BP510" s="1258"/>
      <c r="BQ510" s="180"/>
      <c r="BR510" s="181"/>
      <c r="BS510" s="1214"/>
      <c r="BT510" s="1254"/>
      <c r="BU510" s="1258"/>
      <c r="BV510" s="180"/>
      <c r="BW510" s="181"/>
      <c r="BX510" s="1214"/>
      <c r="BY510" s="1254"/>
      <c r="BZ510" s="1258"/>
      <c r="CA510" s="1279">
        <f>BJ510+BK510+BE510+BF510+AZ510+BA510+AU510+AV510+AP510+AQ510+AL510+AK510+AG510+AF510+AB510+AA510+W510+V510+R510+Q510+L510+G510</f>
        <v>0</v>
      </c>
      <c r="CB510" s="1233">
        <f>H510+M510</f>
        <v>0</v>
      </c>
      <c r="CC510" s="1248">
        <f>BK510+BF510+BA510+AV510+AQ510+AL510+AG510+AB510+W510+R510</f>
        <v>0</v>
      </c>
    </row>
    <row r="511" spans="1:81" ht="18" customHeight="1">
      <c r="A511" s="1180"/>
      <c r="B511" s="1296"/>
      <c r="C511" s="1294"/>
      <c r="D511" s="45" t="s">
        <v>71</v>
      </c>
      <c r="E511" s="150">
        <f>IF(E502&lt;&gt;"",職員設定!$J$55+職員設定!$K$55,"0")</f>
        <v>0</v>
      </c>
      <c r="F511" s="1214"/>
      <c r="G511" s="1216"/>
      <c r="H511" s="1272"/>
      <c r="I511" s="45" t="s">
        <v>71</v>
      </c>
      <c r="J511" s="150">
        <f>IF(J502&lt;&gt;"",職員設定!$J$55+職員設定!$K$55,"0")</f>
        <v>0</v>
      </c>
      <c r="K511" s="1214"/>
      <c r="L511" s="1216"/>
      <c r="M511" s="1103"/>
      <c r="N511" s="626" t="s">
        <v>71</v>
      </c>
      <c r="O511" s="150">
        <f>IF(O502&lt;&gt;"",職員設定!$J$55+職員設定!$K$55,"0")</f>
        <v>0</v>
      </c>
      <c r="P511" s="1214"/>
      <c r="Q511" s="1216"/>
      <c r="R511" s="1204"/>
      <c r="S511" s="45" t="s">
        <v>71</v>
      </c>
      <c r="T511" s="150">
        <f>IF(T502&lt;&gt;"",職員設定!$J$55+職員設定!$K$55,"0")</f>
        <v>0</v>
      </c>
      <c r="U511" s="1214"/>
      <c r="V511" s="1216"/>
      <c r="W511" s="971"/>
      <c r="X511" s="626" t="s">
        <v>71</v>
      </c>
      <c r="Y511" s="150">
        <f>IF(Y502&lt;&gt;"",職員設定!$J$55+職員設定!$K$55,"0")</f>
        <v>0</v>
      </c>
      <c r="Z511" s="1214"/>
      <c r="AA511" s="1216"/>
      <c r="AB511" s="1204"/>
      <c r="AC511" s="45" t="s">
        <v>71</v>
      </c>
      <c r="AD511" s="150" t="str">
        <f>IF(AD502&lt;&gt;"",職員設定!$J$55+職員設定!$K$55,"0")</f>
        <v>0</v>
      </c>
      <c r="AE511" s="1214"/>
      <c r="AF511" s="1216"/>
      <c r="AG511" s="971"/>
      <c r="AH511" s="626" t="s">
        <v>71</v>
      </c>
      <c r="AI511" s="150">
        <f>IF(AI502&lt;&gt;"",職員設定!$J$55+職員設定!$K$55,"0")</f>
        <v>0</v>
      </c>
      <c r="AJ511" s="1214"/>
      <c r="AK511" s="1216"/>
      <c r="AL511" s="1204"/>
      <c r="AM511" s="45" t="s">
        <v>71</v>
      </c>
      <c r="AN511" s="150" t="str">
        <f>IF(AN502&lt;&gt;"",職員設定!$J$55+職員設定!$K$55,"0")</f>
        <v>0</v>
      </c>
      <c r="AO511" s="1214"/>
      <c r="AP511" s="1216"/>
      <c r="AQ511" s="971"/>
      <c r="AR511" s="626" t="s">
        <v>71</v>
      </c>
      <c r="AS511" s="150" t="str">
        <f>IF(AS502&lt;&gt;"",職員設定!$J$55+職員設定!$K$55,"0")</f>
        <v>0</v>
      </c>
      <c r="AT511" s="1214"/>
      <c r="AU511" s="1216"/>
      <c r="AV511" s="1204"/>
      <c r="AW511" s="45" t="s">
        <v>71</v>
      </c>
      <c r="AX511" s="150" t="str">
        <f>IF(AX502&lt;&gt;"",職員設定!$J$55+職員設定!$K$55,"0")</f>
        <v>0</v>
      </c>
      <c r="AY511" s="1214"/>
      <c r="AZ511" s="1216"/>
      <c r="BA511" s="971"/>
      <c r="BB511" s="626" t="s">
        <v>71</v>
      </c>
      <c r="BC511" s="150" t="str">
        <f>IF(BC502&lt;&gt;"",職員設定!$J$55+職員設定!$K$55,"0")</f>
        <v>0</v>
      </c>
      <c r="BD511" s="1214"/>
      <c r="BE511" s="1216"/>
      <c r="BF511" s="1204"/>
      <c r="BG511" s="45" t="s">
        <v>71</v>
      </c>
      <c r="BH511" s="150" t="str">
        <f>IF(BH502&lt;&gt;"",職員設定!$J$55+職員設定!$K$55,"0")</f>
        <v>0</v>
      </c>
      <c r="BI511" s="1214"/>
      <c r="BJ511" s="1216"/>
      <c r="BK511" s="971"/>
      <c r="BL511" s="624"/>
      <c r="BM511" s="28"/>
      <c r="BN511" s="1214"/>
      <c r="BO511" s="1206"/>
      <c r="BP511" s="954"/>
      <c r="BQ511" s="72"/>
      <c r="BR511" s="28"/>
      <c r="BS511" s="1214"/>
      <c r="BT511" s="1206"/>
      <c r="BU511" s="954"/>
      <c r="BV511" s="72"/>
      <c r="BW511" s="28"/>
      <c r="BX511" s="1214"/>
      <c r="BY511" s="1206"/>
      <c r="BZ511" s="954"/>
      <c r="CA511" s="1280"/>
      <c r="CB511" s="1022"/>
      <c r="CC511" s="1243"/>
    </row>
    <row r="512" spans="1:81" ht="18" customHeight="1" thickBot="1">
      <c r="A512" s="1180"/>
      <c r="B512" s="1297"/>
      <c r="C512" s="1303"/>
      <c r="D512" s="46" t="s">
        <v>51</v>
      </c>
      <c r="E512" s="18">
        <f>E510-E511</f>
        <v>0</v>
      </c>
      <c r="F512" s="1214"/>
      <c r="G512" s="1217"/>
      <c r="H512" s="1273"/>
      <c r="I512" s="46" t="s">
        <v>51</v>
      </c>
      <c r="J512" s="18">
        <f>J510-J511</f>
        <v>0</v>
      </c>
      <c r="K512" s="1214"/>
      <c r="L512" s="1217"/>
      <c r="M512" s="1104"/>
      <c r="N512" s="627" t="s">
        <v>51</v>
      </c>
      <c r="O512" s="18">
        <f>O510-O511</f>
        <v>0</v>
      </c>
      <c r="P512" s="1214"/>
      <c r="Q512" s="1217"/>
      <c r="R512" s="1205"/>
      <c r="S512" s="46" t="s">
        <v>51</v>
      </c>
      <c r="T512" s="18">
        <f>T510-T511</f>
        <v>0</v>
      </c>
      <c r="U512" s="1214"/>
      <c r="V512" s="1217"/>
      <c r="W512" s="972"/>
      <c r="X512" s="627" t="s">
        <v>51</v>
      </c>
      <c r="Y512" s="18">
        <f>Y510-Y511</f>
        <v>0</v>
      </c>
      <c r="Z512" s="1214"/>
      <c r="AA512" s="1217"/>
      <c r="AB512" s="1205"/>
      <c r="AC512" s="46" t="s">
        <v>51</v>
      </c>
      <c r="AD512" s="18">
        <f>AD510-AD511</f>
        <v>0</v>
      </c>
      <c r="AE512" s="1214"/>
      <c r="AF512" s="1217"/>
      <c r="AG512" s="972"/>
      <c r="AH512" s="627" t="s">
        <v>51</v>
      </c>
      <c r="AI512" s="18">
        <f>AI510-AI511</f>
        <v>0</v>
      </c>
      <c r="AJ512" s="1214"/>
      <c r="AK512" s="1217"/>
      <c r="AL512" s="1205"/>
      <c r="AM512" s="46" t="s">
        <v>51</v>
      </c>
      <c r="AN512" s="18">
        <f>AN510-AN511</f>
        <v>0</v>
      </c>
      <c r="AO512" s="1214"/>
      <c r="AP512" s="1217"/>
      <c r="AQ512" s="972"/>
      <c r="AR512" s="627" t="s">
        <v>51</v>
      </c>
      <c r="AS512" s="18">
        <f>AS510-AS511</f>
        <v>0</v>
      </c>
      <c r="AT512" s="1214"/>
      <c r="AU512" s="1217"/>
      <c r="AV512" s="1205"/>
      <c r="AW512" s="46" t="s">
        <v>51</v>
      </c>
      <c r="AX512" s="18">
        <f>AX510-AX511</f>
        <v>0</v>
      </c>
      <c r="AY512" s="1214"/>
      <c r="AZ512" s="1217"/>
      <c r="BA512" s="972"/>
      <c r="BB512" s="627" t="s">
        <v>51</v>
      </c>
      <c r="BC512" s="18">
        <f>BC510-BC511</f>
        <v>0</v>
      </c>
      <c r="BD512" s="1214"/>
      <c r="BE512" s="1217"/>
      <c r="BF512" s="1205"/>
      <c r="BG512" s="46" t="s">
        <v>51</v>
      </c>
      <c r="BH512" s="18">
        <f>BH510-BH511</f>
        <v>0</v>
      </c>
      <c r="BI512" s="1214"/>
      <c r="BJ512" s="1217"/>
      <c r="BK512" s="972"/>
      <c r="BL512" s="659"/>
      <c r="BM512" s="78"/>
      <c r="BN512" s="1214"/>
      <c r="BO512" s="1207"/>
      <c r="BP512" s="955"/>
      <c r="BQ512" s="81"/>
      <c r="BR512" s="78"/>
      <c r="BS512" s="1214"/>
      <c r="BT512" s="1207"/>
      <c r="BU512" s="955"/>
      <c r="BV512" s="81"/>
      <c r="BW512" s="78"/>
      <c r="BX512" s="1214"/>
      <c r="BY512" s="1207"/>
      <c r="BZ512" s="955"/>
      <c r="CA512" s="1281"/>
      <c r="CB512" s="1023"/>
      <c r="CC512" s="1244"/>
    </row>
    <row r="513" spans="1:81" ht="18" customHeight="1">
      <c r="A513" s="1180"/>
      <c r="B513" s="1142" t="s">
        <v>108</v>
      </c>
      <c r="C513" s="1287" t="s">
        <v>226</v>
      </c>
      <c r="D513" s="48" t="s">
        <v>38</v>
      </c>
      <c r="E513" s="33"/>
      <c r="F513" s="1214"/>
      <c r="G513" s="1215">
        <f>E515*F502-H513</f>
        <v>0</v>
      </c>
      <c r="H513" s="1274"/>
      <c r="I513" s="48" t="s">
        <v>38</v>
      </c>
      <c r="J513" s="33"/>
      <c r="K513" s="1214"/>
      <c r="L513" s="1215">
        <f>J515*K502-M513</f>
        <v>0</v>
      </c>
      <c r="M513" s="1307"/>
      <c r="N513" s="336" t="s">
        <v>38</v>
      </c>
      <c r="O513" s="33"/>
      <c r="P513" s="1214"/>
      <c r="Q513" s="1066">
        <f>O515*P502-R513</f>
        <v>0</v>
      </c>
      <c r="R513" s="1209"/>
      <c r="S513" s="48" t="s">
        <v>38</v>
      </c>
      <c r="T513" s="33"/>
      <c r="U513" s="1214"/>
      <c r="V513" s="1066">
        <f>T515*U502-W513</f>
        <v>0</v>
      </c>
      <c r="W513" s="1202"/>
      <c r="X513" s="336" t="s">
        <v>38</v>
      </c>
      <c r="Y513" s="33"/>
      <c r="Z513" s="1214"/>
      <c r="AA513" s="1066">
        <f>Y515*Z502-AB513</f>
        <v>0</v>
      </c>
      <c r="AB513" s="1209"/>
      <c r="AC513" s="48" t="s">
        <v>38</v>
      </c>
      <c r="AD513" s="33"/>
      <c r="AE513" s="1214"/>
      <c r="AF513" s="1066">
        <f>AD515*AE502-AG513</f>
        <v>0</v>
      </c>
      <c r="AG513" s="1202"/>
      <c r="AH513" s="336" t="s">
        <v>38</v>
      </c>
      <c r="AI513" s="33"/>
      <c r="AJ513" s="1214"/>
      <c r="AK513" s="1066">
        <f>AI515*AJ502-AL513</f>
        <v>0</v>
      </c>
      <c r="AL513" s="1209"/>
      <c r="AM513" s="48" t="s">
        <v>38</v>
      </c>
      <c r="AN513" s="33"/>
      <c r="AO513" s="1214"/>
      <c r="AP513" s="1066">
        <f>AN515*AO502-AQ513</f>
        <v>0</v>
      </c>
      <c r="AQ513" s="1202"/>
      <c r="AR513" s="336" t="s">
        <v>38</v>
      </c>
      <c r="AS513" s="33"/>
      <c r="AT513" s="1214"/>
      <c r="AU513" s="1066">
        <f>AS515*AT502-AV513</f>
        <v>0</v>
      </c>
      <c r="AV513" s="1209"/>
      <c r="AW513" s="48" t="s">
        <v>38</v>
      </c>
      <c r="AX513" s="33"/>
      <c r="AY513" s="1214"/>
      <c r="AZ513" s="1066">
        <f>AX515*AY502-BA513</f>
        <v>0</v>
      </c>
      <c r="BA513" s="1202"/>
      <c r="BB513" s="336" t="s">
        <v>38</v>
      </c>
      <c r="BC513" s="33"/>
      <c r="BD513" s="1214"/>
      <c r="BE513" s="1066">
        <f>BC515*BD502-BF513</f>
        <v>0</v>
      </c>
      <c r="BF513" s="1209"/>
      <c r="BG513" s="48" t="s">
        <v>38</v>
      </c>
      <c r="BH513" s="33"/>
      <c r="BI513" s="1214"/>
      <c r="BJ513" s="1066">
        <f>BH515*BI502-BK513</f>
        <v>0</v>
      </c>
      <c r="BK513" s="1202"/>
      <c r="BL513" s="658"/>
      <c r="BM513" s="80"/>
      <c r="BN513" s="1214"/>
      <c r="BO513" s="1254"/>
      <c r="BP513" s="1258"/>
      <c r="BQ513" s="301"/>
      <c r="BR513" s="80"/>
      <c r="BS513" s="1214"/>
      <c r="BT513" s="1254"/>
      <c r="BU513" s="1258"/>
      <c r="BV513" s="301"/>
      <c r="BW513" s="80"/>
      <c r="BX513" s="1214"/>
      <c r="BY513" s="1254"/>
      <c r="BZ513" s="1258"/>
      <c r="CA513" s="1279">
        <f>BJ513+BK513+BE513+BF513+AZ513+BA513+AU513+AV513+AP513+AQ513+AL513+AK513+AG513+AF513+AB513+AA513+W513+V513+R513+Q513+L513+G513</f>
        <v>0</v>
      </c>
      <c r="CB513" s="1234">
        <f>H513+M513</f>
        <v>0</v>
      </c>
      <c r="CC513" s="1237">
        <f>BK513+BF513+BA513+AV513+AQ513+AL513+AG513+AB513+W513+R513</f>
        <v>0</v>
      </c>
    </row>
    <row r="514" spans="1:81" ht="18" customHeight="1">
      <c r="A514" s="1180"/>
      <c r="B514" s="1285"/>
      <c r="C514" s="1288"/>
      <c r="D514" s="154" t="s">
        <v>71</v>
      </c>
      <c r="E514" s="179"/>
      <c r="F514" s="1214"/>
      <c r="G514" s="1066"/>
      <c r="H514" s="1272"/>
      <c r="I514" s="154" t="s">
        <v>71</v>
      </c>
      <c r="J514" s="179"/>
      <c r="K514" s="1214"/>
      <c r="L514" s="1066"/>
      <c r="M514" s="1103"/>
      <c r="N514" s="628" t="s">
        <v>71</v>
      </c>
      <c r="O514" s="179"/>
      <c r="P514" s="1214"/>
      <c r="Q514" s="1066"/>
      <c r="R514" s="1210"/>
      <c r="S514" s="154" t="s">
        <v>71</v>
      </c>
      <c r="T514" s="179"/>
      <c r="U514" s="1214"/>
      <c r="V514" s="1066"/>
      <c r="W514" s="958"/>
      <c r="X514" s="628" t="s">
        <v>71</v>
      </c>
      <c r="Y514" s="179"/>
      <c r="Z514" s="1214"/>
      <c r="AA514" s="1066"/>
      <c r="AB514" s="1210"/>
      <c r="AC514" s="154" t="s">
        <v>71</v>
      </c>
      <c r="AD514" s="179"/>
      <c r="AE514" s="1214"/>
      <c r="AF514" s="1066"/>
      <c r="AG514" s="958"/>
      <c r="AH514" s="628" t="s">
        <v>71</v>
      </c>
      <c r="AI514" s="179"/>
      <c r="AJ514" s="1214"/>
      <c r="AK514" s="1066"/>
      <c r="AL514" s="1210"/>
      <c r="AM514" s="154" t="s">
        <v>71</v>
      </c>
      <c r="AN514" s="179"/>
      <c r="AO514" s="1214"/>
      <c r="AP514" s="1066"/>
      <c r="AQ514" s="958"/>
      <c r="AR514" s="628" t="s">
        <v>71</v>
      </c>
      <c r="AS514" s="179"/>
      <c r="AT514" s="1214"/>
      <c r="AU514" s="1066"/>
      <c r="AV514" s="1210"/>
      <c r="AW514" s="154" t="s">
        <v>71</v>
      </c>
      <c r="AX514" s="179"/>
      <c r="AY514" s="1214"/>
      <c r="AZ514" s="1066"/>
      <c r="BA514" s="958"/>
      <c r="BB514" s="628" t="s">
        <v>71</v>
      </c>
      <c r="BC514" s="179"/>
      <c r="BD514" s="1214"/>
      <c r="BE514" s="1066"/>
      <c r="BF514" s="1210"/>
      <c r="BG514" s="154" t="s">
        <v>71</v>
      </c>
      <c r="BH514" s="179"/>
      <c r="BI514" s="1214"/>
      <c r="BJ514" s="1066"/>
      <c r="BK514" s="958"/>
      <c r="BL514" s="626"/>
      <c r="BM514" s="28"/>
      <c r="BN514" s="1214"/>
      <c r="BO514" s="977"/>
      <c r="BP514" s="954"/>
      <c r="BQ514" s="45"/>
      <c r="BR514" s="28"/>
      <c r="BS514" s="1214"/>
      <c r="BT514" s="977"/>
      <c r="BU514" s="954"/>
      <c r="BV514" s="45"/>
      <c r="BW514" s="28"/>
      <c r="BX514" s="1214"/>
      <c r="BY514" s="977"/>
      <c r="BZ514" s="954"/>
      <c r="CA514" s="1280"/>
      <c r="CB514" s="1235"/>
      <c r="CC514" s="1249"/>
    </row>
    <row r="515" spans="1:81" ht="18" customHeight="1" thickBot="1">
      <c r="A515" s="1180"/>
      <c r="B515" s="1285"/>
      <c r="C515" s="1289"/>
      <c r="D515" s="46" t="s">
        <v>51</v>
      </c>
      <c r="E515" s="18">
        <f>E513-E514</f>
        <v>0</v>
      </c>
      <c r="F515" s="1214"/>
      <c r="G515" s="1067"/>
      <c r="H515" s="1273"/>
      <c r="I515" s="46" t="s">
        <v>51</v>
      </c>
      <c r="J515" s="18">
        <f>J513-J514</f>
        <v>0</v>
      </c>
      <c r="K515" s="1214"/>
      <c r="L515" s="1067"/>
      <c r="M515" s="1104"/>
      <c r="N515" s="627" t="s">
        <v>51</v>
      </c>
      <c r="O515" s="18">
        <f>O513-O514</f>
        <v>0</v>
      </c>
      <c r="P515" s="1214"/>
      <c r="Q515" s="1067"/>
      <c r="R515" s="1211"/>
      <c r="S515" s="46" t="s">
        <v>51</v>
      </c>
      <c r="T515" s="18">
        <f>T513-T514</f>
        <v>0</v>
      </c>
      <c r="U515" s="1214"/>
      <c r="V515" s="1067"/>
      <c r="W515" s="959"/>
      <c r="X515" s="627" t="s">
        <v>51</v>
      </c>
      <c r="Y515" s="18">
        <f>Y513-Y514</f>
        <v>0</v>
      </c>
      <c r="Z515" s="1214"/>
      <c r="AA515" s="1067"/>
      <c r="AB515" s="1211"/>
      <c r="AC515" s="46" t="s">
        <v>51</v>
      </c>
      <c r="AD515" s="18">
        <f>AD513-AD514</f>
        <v>0</v>
      </c>
      <c r="AE515" s="1214"/>
      <c r="AF515" s="1067"/>
      <c r="AG515" s="959"/>
      <c r="AH515" s="627" t="s">
        <v>51</v>
      </c>
      <c r="AI515" s="18">
        <f>AI513-AI514</f>
        <v>0</v>
      </c>
      <c r="AJ515" s="1214"/>
      <c r="AK515" s="1067"/>
      <c r="AL515" s="1211"/>
      <c r="AM515" s="46" t="s">
        <v>51</v>
      </c>
      <c r="AN515" s="18">
        <f>AN513-AN514</f>
        <v>0</v>
      </c>
      <c r="AO515" s="1214"/>
      <c r="AP515" s="1067"/>
      <c r="AQ515" s="959"/>
      <c r="AR515" s="627" t="s">
        <v>51</v>
      </c>
      <c r="AS515" s="18">
        <f>AS513-AS514</f>
        <v>0</v>
      </c>
      <c r="AT515" s="1214"/>
      <c r="AU515" s="1067"/>
      <c r="AV515" s="1211"/>
      <c r="AW515" s="46" t="s">
        <v>51</v>
      </c>
      <c r="AX515" s="18">
        <f>AX513-AX514</f>
        <v>0</v>
      </c>
      <c r="AY515" s="1214"/>
      <c r="AZ515" s="1067"/>
      <c r="BA515" s="959"/>
      <c r="BB515" s="627" t="s">
        <v>51</v>
      </c>
      <c r="BC515" s="18">
        <f>BC513-BC514</f>
        <v>0</v>
      </c>
      <c r="BD515" s="1214"/>
      <c r="BE515" s="1067"/>
      <c r="BF515" s="1211"/>
      <c r="BG515" s="46" t="s">
        <v>51</v>
      </c>
      <c r="BH515" s="18">
        <f>BH513-BH514</f>
        <v>0</v>
      </c>
      <c r="BI515" s="1214"/>
      <c r="BJ515" s="1067"/>
      <c r="BK515" s="959"/>
      <c r="BL515" s="659"/>
      <c r="BM515" s="78"/>
      <c r="BN515" s="1214"/>
      <c r="BO515" s="978"/>
      <c r="BP515" s="955"/>
      <c r="BQ515" s="81"/>
      <c r="BR515" s="78"/>
      <c r="BS515" s="1214"/>
      <c r="BT515" s="978"/>
      <c r="BU515" s="955"/>
      <c r="BV515" s="81"/>
      <c r="BW515" s="78"/>
      <c r="BX515" s="1214"/>
      <c r="BY515" s="978"/>
      <c r="BZ515" s="955"/>
      <c r="CA515" s="1281"/>
      <c r="CB515" s="1236"/>
      <c r="CC515" s="1250"/>
    </row>
    <row r="516" spans="1:81" ht="18" customHeight="1">
      <c r="A516" s="1180"/>
      <c r="B516" s="1285"/>
      <c r="C516" s="1177" t="s">
        <v>41</v>
      </c>
      <c r="D516" s="44" t="s">
        <v>119</v>
      </c>
      <c r="E516" s="35"/>
      <c r="F516" s="1214"/>
      <c r="G516" s="973">
        <f>E519*F502-H516</f>
        <v>0</v>
      </c>
      <c r="H516" s="1275"/>
      <c r="I516" s="44" t="s">
        <v>119</v>
      </c>
      <c r="J516" s="35"/>
      <c r="K516" s="1214"/>
      <c r="L516" s="973">
        <f>J519*K502-M516</f>
        <v>0</v>
      </c>
      <c r="M516" s="1095"/>
      <c r="N516" s="335" t="s">
        <v>119</v>
      </c>
      <c r="O516" s="35"/>
      <c r="P516" s="1214"/>
      <c r="Q516" s="973">
        <f>O519*P502-R516</f>
        <v>0</v>
      </c>
      <c r="R516" s="1212">
        <f>ROUND(O516*P502*職員設定!$AC$55,0)</f>
        <v>0</v>
      </c>
      <c r="S516" s="44" t="s">
        <v>119</v>
      </c>
      <c r="T516" s="35"/>
      <c r="U516" s="1214"/>
      <c r="V516" s="973">
        <f>T519*U502-W516</f>
        <v>0</v>
      </c>
      <c r="W516" s="961">
        <f>ROUND(T516*U502*職員設定!$AC$55,0)</f>
        <v>0</v>
      </c>
      <c r="X516" s="335" t="s">
        <v>119</v>
      </c>
      <c r="Y516" s="35">
        <v>5</v>
      </c>
      <c r="Z516" s="1214"/>
      <c r="AA516" s="973">
        <f>Y519*Z502-AB516</f>
        <v>2000</v>
      </c>
      <c r="AB516" s="1212">
        <f>ROUND(Y516*Z502*職員設定!$AC$55,0)</f>
        <v>200</v>
      </c>
      <c r="AC516" s="44" t="s">
        <v>119</v>
      </c>
      <c r="AD516" s="35"/>
      <c r="AE516" s="1214"/>
      <c r="AF516" s="973">
        <f>AD519*AE502-AG516</f>
        <v>0</v>
      </c>
      <c r="AG516" s="961">
        <f>ROUND(AD516*AE502*職員設定!$AC$55,0)</f>
        <v>0</v>
      </c>
      <c r="AH516" s="335" t="s">
        <v>119</v>
      </c>
      <c r="AI516" s="35"/>
      <c r="AJ516" s="1214"/>
      <c r="AK516" s="973">
        <f>AI519*AJ502-AL516</f>
        <v>0</v>
      </c>
      <c r="AL516" s="1212">
        <f>ROUND(AI516*AJ502*職員設定!$AC$55,0)</f>
        <v>0</v>
      </c>
      <c r="AM516" s="44" t="s">
        <v>119</v>
      </c>
      <c r="AN516" s="35"/>
      <c r="AO516" s="1214"/>
      <c r="AP516" s="973">
        <f>AN519*AO502-AQ516</f>
        <v>0</v>
      </c>
      <c r="AQ516" s="961">
        <f>ROUND(AN516*AO502*職員設定!$AC$55,0)</f>
        <v>0</v>
      </c>
      <c r="AR516" s="335" t="s">
        <v>119</v>
      </c>
      <c r="AS516" s="35"/>
      <c r="AT516" s="1214"/>
      <c r="AU516" s="973">
        <f>AS519*AT502-AV516</f>
        <v>0</v>
      </c>
      <c r="AV516" s="1212">
        <f>ROUND(AS516*AT502*職員設定!$AC$55,0)</f>
        <v>0</v>
      </c>
      <c r="AW516" s="44" t="s">
        <v>119</v>
      </c>
      <c r="AX516" s="35"/>
      <c r="AY516" s="1214"/>
      <c r="AZ516" s="973">
        <f>AX519*AY502-BA516</f>
        <v>0</v>
      </c>
      <c r="BA516" s="961">
        <f>ROUND(AX516*AY502*職員設定!$AC$55,0)</f>
        <v>0</v>
      </c>
      <c r="BB516" s="335" t="s">
        <v>119</v>
      </c>
      <c r="BC516" s="35"/>
      <c r="BD516" s="1214"/>
      <c r="BE516" s="973">
        <f>BC519*BD502-BF516</f>
        <v>0</v>
      </c>
      <c r="BF516" s="1212">
        <f>ROUND(BC516*BD502*職員設定!$AC$55,0)</f>
        <v>0</v>
      </c>
      <c r="BG516" s="44" t="s">
        <v>119</v>
      </c>
      <c r="BH516" s="35"/>
      <c r="BI516" s="1214"/>
      <c r="BJ516" s="973">
        <f>BH519*BI502-BK516</f>
        <v>0</v>
      </c>
      <c r="BK516" s="961">
        <f>ROUND(BH516*BI502*職員設定!$AC$55,0)</f>
        <v>0</v>
      </c>
      <c r="BL516" s="661" t="s">
        <v>206</v>
      </c>
      <c r="BM516" s="32"/>
      <c r="BN516" s="1214"/>
      <c r="BO516" s="973">
        <f>BM519*BN502-BP516</f>
        <v>0</v>
      </c>
      <c r="BP516" s="961">
        <f>IF(BM517&gt;BM516,(BM517-BM516)*BN502,0)</f>
        <v>0</v>
      </c>
      <c r="BQ516" s="409" t="s">
        <v>206</v>
      </c>
      <c r="BR516" s="32"/>
      <c r="BS516" s="1214"/>
      <c r="BT516" s="973">
        <f>BR519*BS502-BU516</f>
        <v>0</v>
      </c>
      <c r="BU516" s="961">
        <f>IF(BR517&gt;BR516,(BR517-BR516)*BS502,0)</f>
        <v>0</v>
      </c>
      <c r="BV516" s="409" t="s">
        <v>206</v>
      </c>
      <c r="BW516" s="32"/>
      <c r="BX516" s="1214"/>
      <c r="BY516" s="973">
        <f>BW519*BX502-BZ516</f>
        <v>0</v>
      </c>
      <c r="BZ516" s="961">
        <f>IF(BW517&gt;BW516,(BW517-BW516)*BX502,0)</f>
        <v>0</v>
      </c>
      <c r="CA516" s="1003">
        <f>BY516+BZ516+BU516+BT516+BP516+BO516+BJ516+BK516+BE516+BF516+AZ516+BA516+AU516+AV516+AP516+AQ516+AK516+AL516+AF516+AG516+AA516+AB516+V516+W516+Q516+R516+L516+G516</f>
        <v>2200</v>
      </c>
      <c r="CB516" s="1019">
        <f t="shared" ref="CB516" si="84">M516+H516</f>
        <v>0</v>
      </c>
      <c r="CC516" s="1237">
        <f>BK516+BF516+BA516+AV516+AQ516+AL516+AG516+AB516+W516+R516+BP516+BU516+BZ516</f>
        <v>200</v>
      </c>
    </row>
    <row r="517" spans="1:81" ht="18" customHeight="1">
      <c r="A517" s="1180"/>
      <c r="B517" s="1285"/>
      <c r="C517" s="1178"/>
      <c r="D517" s="48" t="s">
        <v>38</v>
      </c>
      <c r="E517" s="33"/>
      <c r="F517" s="1214"/>
      <c r="G517" s="974"/>
      <c r="H517" s="1272"/>
      <c r="I517" s="48" t="s">
        <v>38</v>
      </c>
      <c r="J517" s="33"/>
      <c r="K517" s="1214"/>
      <c r="L517" s="974"/>
      <c r="M517" s="1103"/>
      <c r="N517" s="336" t="s">
        <v>38</v>
      </c>
      <c r="O517" s="33"/>
      <c r="P517" s="1214"/>
      <c r="Q517" s="974"/>
      <c r="R517" s="1210"/>
      <c r="S517" s="48" t="s">
        <v>38</v>
      </c>
      <c r="T517" s="33"/>
      <c r="U517" s="1214"/>
      <c r="V517" s="974"/>
      <c r="W517" s="958"/>
      <c r="X517" s="336" t="s">
        <v>38</v>
      </c>
      <c r="Y517" s="33">
        <v>6700</v>
      </c>
      <c r="Z517" s="1214"/>
      <c r="AA517" s="974"/>
      <c r="AB517" s="1210"/>
      <c r="AC517" s="48" t="s">
        <v>38</v>
      </c>
      <c r="AD517" s="33"/>
      <c r="AE517" s="1214"/>
      <c r="AF517" s="974"/>
      <c r="AG517" s="958"/>
      <c r="AH517" s="336" t="s">
        <v>38</v>
      </c>
      <c r="AI517" s="33">
        <v>0</v>
      </c>
      <c r="AJ517" s="1214"/>
      <c r="AK517" s="974"/>
      <c r="AL517" s="1210"/>
      <c r="AM517" s="48" t="s">
        <v>38</v>
      </c>
      <c r="AN517" s="33"/>
      <c r="AO517" s="1214"/>
      <c r="AP517" s="974"/>
      <c r="AQ517" s="958"/>
      <c r="AR517" s="336" t="s">
        <v>38</v>
      </c>
      <c r="AS517" s="33"/>
      <c r="AT517" s="1214"/>
      <c r="AU517" s="974"/>
      <c r="AV517" s="1210"/>
      <c r="AW517" s="48" t="s">
        <v>38</v>
      </c>
      <c r="AX517" s="33"/>
      <c r="AY517" s="1214"/>
      <c r="AZ517" s="974"/>
      <c r="BA517" s="958"/>
      <c r="BB517" s="336" t="s">
        <v>38</v>
      </c>
      <c r="BC517" s="33"/>
      <c r="BD517" s="1214"/>
      <c r="BE517" s="974"/>
      <c r="BF517" s="1210"/>
      <c r="BG517" s="48" t="s">
        <v>38</v>
      </c>
      <c r="BH517" s="33"/>
      <c r="BI517" s="1214"/>
      <c r="BJ517" s="974"/>
      <c r="BK517" s="958"/>
      <c r="BL517" s="336" t="s">
        <v>205</v>
      </c>
      <c r="BM517" s="33"/>
      <c r="BN517" s="1214"/>
      <c r="BO517" s="974"/>
      <c r="BP517" s="958"/>
      <c r="BQ517" s="48" t="s">
        <v>205</v>
      </c>
      <c r="BR517" s="33"/>
      <c r="BS517" s="1214"/>
      <c r="BT517" s="974"/>
      <c r="BU517" s="958"/>
      <c r="BV517" s="48" t="s">
        <v>205</v>
      </c>
      <c r="BW517" s="33"/>
      <c r="BX517" s="1214"/>
      <c r="BY517" s="974"/>
      <c r="BZ517" s="958"/>
      <c r="CA517" s="1080"/>
      <c r="CB517" s="1022"/>
      <c r="CC517" s="1238"/>
    </row>
    <row r="518" spans="1:81" ht="18" customHeight="1">
      <c r="A518" s="1180"/>
      <c r="B518" s="1285"/>
      <c r="C518" s="1178"/>
      <c r="D518" s="51" t="s">
        <v>46</v>
      </c>
      <c r="E518" s="6">
        <f>ROUND(E516*職員設定!$P$55,0)</f>
        <v>0</v>
      </c>
      <c r="F518" s="1214"/>
      <c r="G518" s="974"/>
      <c r="H518" s="1272"/>
      <c r="I518" s="51" t="s">
        <v>46</v>
      </c>
      <c r="J518" s="6">
        <f>ROUND(J516*職員設定!$P$55,0)</f>
        <v>0</v>
      </c>
      <c r="K518" s="1214"/>
      <c r="L518" s="974"/>
      <c r="M518" s="1103"/>
      <c r="N518" s="629" t="s">
        <v>46</v>
      </c>
      <c r="O518" s="6">
        <f>ROUND(O516*職員設定!$P$55,0)</f>
        <v>0</v>
      </c>
      <c r="P518" s="1214"/>
      <c r="Q518" s="974"/>
      <c r="R518" s="1210"/>
      <c r="S518" s="51" t="s">
        <v>46</v>
      </c>
      <c r="T518" s="6">
        <f>ROUND(T516*職員設定!$P$55,0)</f>
        <v>0</v>
      </c>
      <c r="U518" s="1214"/>
      <c r="V518" s="974"/>
      <c r="W518" s="958"/>
      <c r="X518" s="629" t="s">
        <v>46</v>
      </c>
      <c r="Y518" s="6">
        <f>ROUND(Y516*職員設定!$P$55,0)</f>
        <v>4500</v>
      </c>
      <c r="Z518" s="1214"/>
      <c r="AA518" s="974"/>
      <c r="AB518" s="1210"/>
      <c r="AC518" s="51" t="s">
        <v>46</v>
      </c>
      <c r="AD518" s="6">
        <f>ROUND(AD516*職員設定!$P$55,0)</f>
        <v>0</v>
      </c>
      <c r="AE518" s="1214"/>
      <c r="AF518" s="974"/>
      <c r="AG518" s="958"/>
      <c r="AH518" s="629" t="s">
        <v>46</v>
      </c>
      <c r="AI518" s="6">
        <f>ROUND(AI516*職員設定!$P$55,0)</f>
        <v>0</v>
      </c>
      <c r="AJ518" s="1214"/>
      <c r="AK518" s="974"/>
      <c r="AL518" s="1210"/>
      <c r="AM518" s="51" t="s">
        <v>46</v>
      </c>
      <c r="AN518" s="6">
        <f>ROUND(AN516*職員設定!$P$55,0)</f>
        <v>0</v>
      </c>
      <c r="AO518" s="1214"/>
      <c r="AP518" s="974"/>
      <c r="AQ518" s="958"/>
      <c r="AR518" s="629" t="s">
        <v>46</v>
      </c>
      <c r="AS518" s="6">
        <f>ROUND(AS516*職員設定!$P$55,0)</f>
        <v>0</v>
      </c>
      <c r="AT518" s="1214"/>
      <c r="AU518" s="974"/>
      <c r="AV518" s="1210"/>
      <c r="AW518" s="51" t="s">
        <v>46</v>
      </c>
      <c r="AX518" s="6">
        <f>ROUND(AX516*職員設定!$P$55,0)</f>
        <v>0</v>
      </c>
      <c r="AY518" s="1214"/>
      <c r="AZ518" s="974"/>
      <c r="BA518" s="958"/>
      <c r="BB518" s="629" t="s">
        <v>46</v>
      </c>
      <c r="BC518" s="6">
        <f>ROUND(BC516*職員設定!$P$55,0)</f>
        <v>0</v>
      </c>
      <c r="BD518" s="1214"/>
      <c r="BE518" s="974"/>
      <c r="BF518" s="1210"/>
      <c r="BG518" s="51" t="s">
        <v>46</v>
      </c>
      <c r="BH518" s="6">
        <f>ROUND(BH516*職員設定!$P$55,0)</f>
        <v>0</v>
      </c>
      <c r="BI518" s="1214"/>
      <c r="BJ518" s="974"/>
      <c r="BK518" s="958"/>
      <c r="BL518" s="735" t="s">
        <v>52</v>
      </c>
      <c r="BM518" s="28">
        <f>IF(BM517="",0,職員設定!N55)</f>
        <v>0</v>
      </c>
      <c r="BN518" s="1214"/>
      <c r="BO518" s="974"/>
      <c r="BP518" s="958"/>
      <c r="BQ518" s="735" t="s">
        <v>52</v>
      </c>
      <c r="BR518" s="28">
        <f>IF(BR517="",0,職員設定!O55)</f>
        <v>0</v>
      </c>
      <c r="BS518" s="1214"/>
      <c r="BT518" s="974"/>
      <c r="BU518" s="958"/>
      <c r="BV518" s="250" t="s">
        <v>52</v>
      </c>
      <c r="BW518" s="34"/>
      <c r="BX518" s="1214"/>
      <c r="BY518" s="974"/>
      <c r="BZ518" s="958"/>
      <c r="CA518" s="1080"/>
      <c r="CB518" s="1022"/>
      <c r="CC518" s="1238"/>
    </row>
    <row r="519" spans="1:81" ht="18" customHeight="1" thickBot="1">
      <c r="A519" s="1180"/>
      <c r="B519" s="1285"/>
      <c r="C519" s="1179"/>
      <c r="D519" s="52" t="s">
        <v>89</v>
      </c>
      <c r="E519" s="19">
        <f>E517-E518</f>
        <v>0</v>
      </c>
      <c r="F519" s="1214"/>
      <c r="G519" s="975"/>
      <c r="H519" s="1273"/>
      <c r="I519" s="52" t="s">
        <v>89</v>
      </c>
      <c r="J519" s="19">
        <f>J517-J518</f>
        <v>0</v>
      </c>
      <c r="K519" s="1214"/>
      <c r="L519" s="975"/>
      <c r="M519" s="1104"/>
      <c r="N519" s="630" t="s">
        <v>89</v>
      </c>
      <c r="O519" s="19">
        <f>O517-O518</f>
        <v>0</v>
      </c>
      <c r="P519" s="1214"/>
      <c r="Q519" s="975"/>
      <c r="R519" s="1211"/>
      <c r="S519" s="52" t="s">
        <v>89</v>
      </c>
      <c r="T519" s="19">
        <f>T517-T518</f>
        <v>0</v>
      </c>
      <c r="U519" s="1214"/>
      <c r="V519" s="975"/>
      <c r="W519" s="959"/>
      <c r="X519" s="630" t="s">
        <v>89</v>
      </c>
      <c r="Y519" s="19">
        <f>Y517-Y518</f>
        <v>2200</v>
      </c>
      <c r="Z519" s="1214"/>
      <c r="AA519" s="975"/>
      <c r="AB519" s="1211"/>
      <c r="AC519" s="52" t="s">
        <v>89</v>
      </c>
      <c r="AD519" s="19">
        <f>AD517-AD518</f>
        <v>0</v>
      </c>
      <c r="AE519" s="1214"/>
      <c r="AF519" s="975"/>
      <c r="AG519" s="959"/>
      <c r="AH519" s="630" t="s">
        <v>89</v>
      </c>
      <c r="AI519" s="19">
        <f>AI517-AI518</f>
        <v>0</v>
      </c>
      <c r="AJ519" s="1214"/>
      <c r="AK519" s="975"/>
      <c r="AL519" s="1211"/>
      <c r="AM519" s="52" t="s">
        <v>89</v>
      </c>
      <c r="AN519" s="19">
        <f>AN517-AN518</f>
        <v>0</v>
      </c>
      <c r="AO519" s="1214"/>
      <c r="AP519" s="975"/>
      <c r="AQ519" s="959"/>
      <c r="AR519" s="630" t="s">
        <v>89</v>
      </c>
      <c r="AS519" s="19">
        <f>AS517-AS518</f>
        <v>0</v>
      </c>
      <c r="AT519" s="1214"/>
      <c r="AU519" s="975"/>
      <c r="AV519" s="1211"/>
      <c r="AW519" s="52" t="s">
        <v>89</v>
      </c>
      <c r="AX519" s="19">
        <f>AX517-AX518</f>
        <v>0</v>
      </c>
      <c r="AY519" s="1214"/>
      <c r="AZ519" s="975"/>
      <c r="BA519" s="959"/>
      <c r="BB519" s="630" t="s">
        <v>89</v>
      </c>
      <c r="BC519" s="19">
        <f>BC517-BC518</f>
        <v>0</v>
      </c>
      <c r="BD519" s="1214"/>
      <c r="BE519" s="975"/>
      <c r="BF519" s="1211"/>
      <c r="BG519" s="52" t="s">
        <v>89</v>
      </c>
      <c r="BH519" s="19">
        <f>BH517-BH518</f>
        <v>0</v>
      </c>
      <c r="BI519" s="1214"/>
      <c r="BJ519" s="975"/>
      <c r="BK519" s="959"/>
      <c r="BL519" s="630" t="s">
        <v>204</v>
      </c>
      <c r="BM519" s="19">
        <f>BM517-BM518</f>
        <v>0</v>
      </c>
      <c r="BN519" s="1214"/>
      <c r="BO519" s="975"/>
      <c r="BP519" s="959"/>
      <c r="BQ519" s="52" t="s">
        <v>204</v>
      </c>
      <c r="BR519" s="19">
        <f>BR517-BR518</f>
        <v>0</v>
      </c>
      <c r="BS519" s="1214"/>
      <c r="BT519" s="975"/>
      <c r="BU519" s="959"/>
      <c r="BV519" s="52" t="s">
        <v>204</v>
      </c>
      <c r="BW519" s="19">
        <f>BW517-BW518</f>
        <v>0</v>
      </c>
      <c r="BX519" s="1214"/>
      <c r="BY519" s="975"/>
      <c r="BZ519" s="959"/>
      <c r="CA519" s="1081"/>
      <c r="CB519" s="1023"/>
      <c r="CC519" s="1239"/>
    </row>
    <row r="520" spans="1:81" ht="18" customHeight="1">
      <c r="A520" s="1180"/>
      <c r="B520" s="1285"/>
      <c r="C520" s="1177" t="s">
        <v>42</v>
      </c>
      <c r="D520" s="44" t="s">
        <v>5</v>
      </c>
      <c r="E520" s="35">
        <v>0.5</v>
      </c>
      <c r="F520" s="1214"/>
      <c r="G520" s="973">
        <f>E523*F502-H520</f>
        <v>275</v>
      </c>
      <c r="H520" s="1275"/>
      <c r="I520" s="44" t="s">
        <v>5</v>
      </c>
      <c r="J520" s="35">
        <v>1.333</v>
      </c>
      <c r="K520" s="1214"/>
      <c r="L520" s="973">
        <f>J523*K502-M520</f>
        <v>734</v>
      </c>
      <c r="M520" s="1095"/>
      <c r="N520" s="335" t="s">
        <v>5</v>
      </c>
      <c r="O520" s="35">
        <v>6.25</v>
      </c>
      <c r="P520" s="1214"/>
      <c r="Q520" s="973">
        <f>O523*P502-R520</f>
        <v>3125</v>
      </c>
      <c r="R520" s="1212">
        <f>ROUND(IF(O502="",0,O520*P502*(職員設定!$AC$55+R510/O502)*1.25),0)</f>
        <v>313</v>
      </c>
      <c r="S520" s="44" t="s">
        <v>5</v>
      </c>
      <c r="T520" s="35">
        <v>1.58</v>
      </c>
      <c r="U520" s="1214"/>
      <c r="V520" s="973">
        <f>T523*U502-W520</f>
        <v>796</v>
      </c>
      <c r="W520" s="961">
        <f>ROUND(IF(T502="",0,T520*U502*(職員設定!$AC$55+W510/T502)*1.25),0)</f>
        <v>79</v>
      </c>
      <c r="X520" s="335" t="s">
        <v>5</v>
      </c>
      <c r="Y520" s="35">
        <v>1.417</v>
      </c>
      <c r="Z520" s="1214"/>
      <c r="AA520" s="973">
        <f>Y523*Z502-AB520</f>
        <v>708</v>
      </c>
      <c r="AB520" s="1212">
        <f>ROUND(IF(Y502="",0,Y520*Z502*(職員設定!$AC$55+AB510/Y502)*1.25),0)</f>
        <v>71</v>
      </c>
      <c r="AC520" s="44" t="s">
        <v>5</v>
      </c>
      <c r="AD520" s="35"/>
      <c r="AE520" s="1214"/>
      <c r="AF520" s="973">
        <f>AD523*AE502-AG520</f>
        <v>0</v>
      </c>
      <c r="AG520" s="961">
        <f>ROUND(IF(AD502="",0,AD520*AE502*(職員設定!$AC$55+AG510/AD502)*1.25),0)</f>
        <v>0</v>
      </c>
      <c r="AH520" s="335" t="s">
        <v>5</v>
      </c>
      <c r="AI520" s="35">
        <v>0.33</v>
      </c>
      <c r="AJ520" s="1214"/>
      <c r="AK520" s="973">
        <f>AI523*AJ502-AL520</f>
        <v>171</v>
      </c>
      <c r="AL520" s="1212">
        <f>ROUND(IF(AI502="",0,AI520*AJ502*(職員設定!$AC$55+AL510/AI502)*1.25),0)</f>
        <v>17</v>
      </c>
      <c r="AM520" s="44" t="s">
        <v>5</v>
      </c>
      <c r="AN520" s="35"/>
      <c r="AO520" s="1214"/>
      <c r="AP520" s="973">
        <f>AN523*AO502-AQ520</f>
        <v>0</v>
      </c>
      <c r="AQ520" s="961">
        <f>ROUND(IF(AN502="",0,AN520*AO502*(職員設定!$AC$55+AQ510/AN502)*1.25),0)</f>
        <v>0</v>
      </c>
      <c r="AR520" s="335" t="s">
        <v>5</v>
      </c>
      <c r="AS520" s="35"/>
      <c r="AT520" s="1214"/>
      <c r="AU520" s="973">
        <f>AS523*AT502-AV520</f>
        <v>0</v>
      </c>
      <c r="AV520" s="1212">
        <f>ROUND(IF(AS502="",0,AS520*AT502*(職員設定!$AC$55+AV510/AS502)*1.25),0)</f>
        <v>0</v>
      </c>
      <c r="AW520" s="44" t="s">
        <v>5</v>
      </c>
      <c r="AX520" s="35"/>
      <c r="AY520" s="1214"/>
      <c r="AZ520" s="973">
        <f>AX523*AY502-BA520</f>
        <v>0</v>
      </c>
      <c r="BA520" s="961">
        <f>ROUND(IF(AX502="",0,AX520*AY502*(職員設定!$AC$55+BA510/AX502)*1.25),0)</f>
        <v>0</v>
      </c>
      <c r="BB520" s="335" t="s">
        <v>5</v>
      </c>
      <c r="BC520" s="35"/>
      <c r="BD520" s="1214"/>
      <c r="BE520" s="973">
        <f>BC523*BD502-BF520</f>
        <v>0</v>
      </c>
      <c r="BF520" s="1212">
        <f>ROUND(IF(BC502="",0,BC520*BD502*(職員設定!$AC$55+BF510/BC502)*1.25),0)</f>
        <v>0</v>
      </c>
      <c r="BG520" s="44" t="s">
        <v>5</v>
      </c>
      <c r="BH520" s="35"/>
      <c r="BI520" s="1214"/>
      <c r="BJ520" s="973">
        <f>BH523*BI502-BK520</f>
        <v>0</v>
      </c>
      <c r="BK520" s="961">
        <f>ROUND(IF(BH502="",0,BH520*BI502*(職員設定!$AC$55+BK510/BH502)*1.25),0)</f>
        <v>0</v>
      </c>
      <c r="BL520" s="338"/>
      <c r="BM520" s="82"/>
      <c r="BN520" s="1214"/>
      <c r="BO520" s="966"/>
      <c r="BP520" s="953"/>
      <c r="BQ520" s="75"/>
      <c r="BR520" s="82"/>
      <c r="BS520" s="1214"/>
      <c r="BT520" s="966"/>
      <c r="BU520" s="953"/>
      <c r="BV520" s="75"/>
      <c r="BW520" s="82"/>
      <c r="BX520" s="1214"/>
      <c r="BY520" s="966"/>
      <c r="BZ520" s="953"/>
      <c r="CA520" s="1003">
        <f>BJ520+BK520+BE520+BF520+AZ520+BA520+AU520+AV520+AP520+AQ520+AL520+AK520+AG520+AF520+AB520+AA520+W520+V520+R520+Q520+L520+G520</f>
        <v>6289</v>
      </c>
      <c r="CB520" s="1019">
        <f t="shared" ref="CB520" si="85">M520+H520</f>
        <v>0</v>
      </c>
      <c r="CC520" s="1237">
        <f>BK520+BF520+BA520+AV520+AQ520+AL520+AG520+AB520+W520+R520</f>
        <v>480</v>
      </c>
    </row>
    <row r="521" spans="1:81" ht="18" customHeight="1">
      <c r="A521" s="1180"/>
      <c r="B521" s="1285"/>
      <c r="C521" s="1178"/>
      <c r="D521" s="48" t="s">
        <v>38</v>
      </c>
      <c r="E521" s="33">
        <v>838</v>
      </c>
      <c r="F521" s="1214"/>
      <c r="G521" s="974"/>
      <c r="H521" s="1272"/>
      <c r="I521" s="48" t="s">
        <v>38</v>
      </c>
      <c r="J521" s="33">
        <v>2234</v>
      </c>
      <c r="K521" s="1214"/>
      <c r="L521" s="974"/>
      <c r="M521" s="1103"/>
      <c r="N521" s="336" t="s">
        <v>38</v>
      </c>
      <c r="O521" s="33">
        <v>10469</v>
      </c>
      <c r="P521" s="1214"/>
      <c r="Q521" s="974"/>
      <c r="R521" s="1210"/>
      <c r="S521" s="48" t="s">
        <v>38</v>
      </c>
      <c r="T521" s="33">
        <v>2653</v>
      </c>
      <c r="U521" s="1214"/>
      <c r="V521" s="974"/>
      <c r="W521" s="958"/>
      <c r="X521" s="336" t="s">
        <v>38</v>
      </c>
      <c r="Y521" s="33">
        <v>2373</v>
      </c>
      <c r="Z521" s="1214"/>
      <c r="AA521" s="974"/>
      <c r="AB521" s="1210"/>
      <c r="AC521" s="48" t="s">
        <v>38</v>
      </c>
      <c r="AD521" s="33"/>
      <c r="AE521" s="1214"/>
      <c r="AF521" s="974"/>
      <c r="AG521" s="958"/>
      <c r="AH521" s="336" t="s">
        <v>38</v>
      </c>
      <c r="AI521" s="33">
        <v>559</v>
      </c>
      <c r="AJ521" s="1214"/>
      <c r="AK521" s="974"/>
      <c r="AL521" s="1210"/>
      <c r="AM521" s="48" t="s">
        <v>38</v>
      </c>
      <c r="AN521" s="33"/>
      <c r="AO521" s="1214"/>
      <c r="AP521" s="974"/>
      <c r="AQ521" s="958"/>
      <c r="AR521" s="336" t="s">
        <v>38</v>
      </c>
      <c r="AS521" s="33"/>
      <c r="AT521" s="1214"/>
      <c r="AU521" s="974"/>
      <c r="AV521" s="1210"/>
      <c r="AW521" s="48" t="s">
        <v>38</v>
      </c>
      <c r="AX521" s="33"/>
      <c r="AY521" s="1214"/>
      <c r="AZ521" s="974"/>
      <c r="BA521" s="958"/>
      <c r="BB521" s="336" t="s">
        <v>38</v>
      </c>
      <c r="BC521" s="33"/>
      <c r="BD521" s="1214"/>
      <c r="BE521" s="974"/>
      <c r="BF521" s="1210"/>
      <c r="BG521" s="48" t="s">
        <v>38</v>
      </c>
      <c r="BH521" s="33"/>
      <c r="BI521" s="1214"/>
      <c r="BJ521" s="974"/>
      <c r="BK521" s="958"/>
      <c r="BL521" s="339"/>
      <c r="BM521" s="80"/>
      <c r="BN521" s="1214"/>
      <c r="BO521" s="967"/>
      <c r="BP521" s="954"/>
      <c r="BQ521" s="79"/>
      <c r="BR521" s="80"/>
      <c r="BS521" s="1214"/>
      <c r="BT521" s="967"/>
      <c r="BU521" s="954"/>
      <c r="BV521" s="79"/>
      <c r="BW521" s="80"/>
      <c r="BX521" s="1214"/>
      <c r="BY521" s="967"/>
      <c r="BZ521" s="954"/>
      <c r="CA521" s="1280"/>
      <c r="CB521" s="1022"/>
      <c r="CC521" s="1238"/>
    </row>
    <row r="522" spans="1:81" ht="18" customHeight="1">
      <c r="A522" s="1180"/>
      <c r="B522" s="1285"/>
      <c r="C522" s="1178"/>
      <c r="D522" s="51" t="s">
        <v>6</v>
      </c>
      <c r="E522" s="6">
        <f>ROUND(IF(E502="",0,E520*職員設定!$Q$55+E520*E511/E502*1.25),0)</f>
        <v>563</v>
      </c>
      <c r="F522" s="1214"/>
      <c r="G522" s="974"/>
      <c r="H522" s="1272"/>
      <c r="I522" s="51" t="s">
        <v>6</v>
      </c>
      <c r="J522" s="6">
        <f>ROUND(IF(J502="",0,J520*職員設定!$Q$55+J520*J511/J502*1.25),0)</f>
        <v>1500</v>
      </c>
      <c r="K522" s="1214"/>
      <c r="L522" s="974"/>
      <c r="M522" s="1103"/>
      <c r="N522" s="629" t="s">
        <v>6</v>
      </c>
      <c r="O522" s="6">
        <f>ROUND(IF(O502="",0,O520*職員設定!$Q$55+O520*O511/O502*1.25),0)</f>
        <v>7031</v>
      </c>
      <c r="P522" s="1214"/>
      <c r="Q522" s="974"/>
      <c r="R522" s="1210"/>
      <c r="S522" s="51" t="s">
        <v>6</v>
      </c>
      <c r="T522" s="6">
        <f>ROUND(IF(T502="",0,T520*職員設定!$Q$55+T520*T511/T502*1.25),0)</f>
        <v>1778</v>
      </c>
      <c r="U522" s="1214"/>
      <c r="V522" s="974"/>
      <c r="W522" s="958"/>
      <c r="X522" s="629" t="s">
        <v>6</v>
      </c>
      <c r="Y522" s="6">
        <f>ROUND(IF(Y502="",0,Y520*職員設定!$Q$55+Y520*Y511/Y502*1.25),0)</f>
        <v>1594</v>
      </c>
      <c r="Z522" s="1214"/>
      <c r="AA522" s="974"/>
      <c r="AB522" s="1210"/>
      <c r="AC522" s="51" t="s">
        <v>6</v>
      </c>
      <c r="AD522" s="6">
        <f>ROUND(IF(AD502="",0,AD520*職員設定!$Q$55+AD520*AD511/AD502*1.25),0)</f>
        <v>0</v>
      </c>
      <c r="AE522" s="1214"/>
      <c r="AF522" s="974"/>
      <c r="AG522" s="958"/>
      <c r="AH522" s="629" t="s">
        <v>6</v>
      </c>
      <c r="AI522" s="6">
        <f>ROUND(IF(AI502="",0,AI520*職員設定!$Q$55+AI520*AI511/AI502*1.25),0)</f>
        <v>371</v>
      </c>
      <c r="AJ522" s="1214"/>
      <c r="AK522" s="974"/>
      <c r="AL522" s="1210"/>
      <c r="AM522" s="51" t="s">
        <v>6</v>
      </c>
      <c r="AN522" s="6">
        <f>ROUND(IF(AN502="",0,AN520*職員設定!$Q$55+AN520*AN511/AN502*1.25),0)</f>
        <v>0</v>
      </c>
      <c r="AO522" s="1214"/>
      <c r="AP522" s="974"/>
      <c r="AQ522" s="958"/>
      <c r="AR522" s="629" t="s">
        <v>6</v>
      </c>
      <c r="AS522" s="6">
        <f>ROUND(IF(AS502="",0,AS520*職員設定!$Q$55+AS520*AS511/AS502*1.25),0)</f>
        <v>0</v>
      </c>
      <c r="AT522" s="1214"/>
      <c r="AU522" s="974"/>
      <c r="AV522" s="1210"/>
      <c r="AW522" s="51" t="s">
        <v>6</v>
      </c>
      <c r="AX522" s="6">
        <f>ROUND(IF(AX502="",0,AX520*職員設定!$Q$55+AX520*AX511/AX502*1.25),0)</f>
        <v>0</v>
      </c>
      <c r="AY522" s="1214"/>
      <c r="AZ522" s="974"/>
      <c r="BA522" s="958"/>
      <c r="BB522" s="629" t="s">
        <v>6</v>
      </c>
      <c r="BC522" s="6">
        <f>ROUND(IF(BC502="",0,BC520*職員設定!$Q$55+BC520*BC511/BC502*1.25),0)</f>
        <v>0</v>
      </c>
      <c r="BD522" s="1214"/>
      <c r="BE522" s="974"/>
      <c r="BF522" s="1210"/>
      <c r="BG522" s="51" t="s">
        <v>6</v>
      </c>
      <c r="BH522" s="6">
        <f>ROUND(IF(BH502="",0,BH520*職員設定!$Q$55+BH520*BH511/BH502*1.25),0)</f>
        <v>0</v>
      </c>
      <c r="BI522" s="1214"/>
      <c r="BJ522" s="974"/>
      <c r="BK522" s="958"/>
      <c r="BL522" s="624"/>
      <c r="BM522" s="28"/>
      <c r="BN522" s="1214"/>
      <c r="BO522" s="967"/>
      <c r="BP522" s="954"/>
      <c r="BQ522" s="72"/>
      <c r="BR522" s="28"/>
      <c r="BS522" s="1214"/>
      <c r="BT522" s="967"/>
      <c r="BU522" s="954"/>
      <c r="BV522" s="72"/>
      <c r="BW522" s="28"/>
      <c r="BX522" s="1214"/>
      <c r="BY522" s="967"/>
      <c r="BZ522" s="954"/>
      <c r="CA522" s="1280"/>
      <c r="CB522" s="1022"/>
      <c r="CC522" s="1238"/>
    </row>
    <row r="523" spans="1:81" ht="18" customHeight="1" thickBot="1">
      <c r="A523" s="1180"/>
      <c r="B523" s="1285"/>
      <c r="C523" s="1179"/>
      <c r="D523" s="53" t="s">
        <v>7</v>
      </c>
      <c r="E523" s="19">
        <f>E521-E522</f>
        <v>275</v>
      </c>
      <c r="F523" s="1214"/>
      <c r="G523" s="975"/>
      <c r="H523" s="1273"/>
      <c r="I523" s="53" t="s">
        <v>7</v>
      </c>
      <c r="J523" s="19">
        <f>J521-J522</f>
        <v>734</v>
      </c>
      <c r="K523" s="1214"/>
      <c r="L523" s="975"/>
      <c r="M523" s="1104"/>
      <c r="N523" s="337" t="s">
        <v>7</v>
      </c>
      <c r="O523" s="19">
        <f>O521-O522</f>
        <v>3438</v>
      </c>
      <c r="P523" s="1214"/>
      <c r="Q523" s="975"/>
      <c r="R523" s="1211"/>
      <c r="S523" s="53" t="s">
        <v>7</v>
      </c>
      <c r="T523" s="19">
        <f>T521-T522</f>
        <v>875</v>
      </c>
      <c r="U523" s="1214"/>
      <c r="V523" s="975"/>
      <c r="W523" s="959"/>
      <c r="X523" s="337" t="s">
        <v>7</v>
      </c>
      <c r="Y523" s="19">
        <f>Y521-Y522</f>
        <v>779</v>
      </c>
      <c r="Z523" s="1214"/>
      <c r="AA523" s="975"/>
      <c r="AB523" s="1211"/>
      <c r="AC523" s="53" t="s">
        <v>7</v>
      </c>
      <c r="AD523" s="19">
        <f>AD521-AD522</f>
        <v>0</v>
      </c>
      <c r="AE523" s="1214"/>
      <c r="AF523" s="975"/>
      <c r="AG523" s="959"/>
      <c r="AH523" s="337" t="s">
        <v>7</v>
      </c>
      <c r="AI523" s="19">
        <f>AI521-AI522</f>
        <v>188</v>
      </c>
      <c r="AJ523" s="1214"/>
      <c r="AK523" s="975"/>
      <c r="AL523" s="1211"/>
      <c r="AM523" s="53" t="s">
        <v>7</v>
      </c>
      <c r="AN523" s="19">
        <f>AN521-AN522</f>
        <v>0</v>
      </c>
      <c r="AO523" s="1214"/>
      <c r="AP523" s="975"/>
      <c r="AQ523" s="959"/>
      <c r="AR523" s="337" t="s">
        <v>7</v>
      </c>
      <c r="AS523" s="19">
        <f>AS521-AS522</f>
        <v>0</v>
      </c>
      <c r="AT523" s="1214"/>
      <c r="AU523" s="975"/>
      <c r="AV523" s="1211"/>
      <c r="AW523" s="53" t="s">
        <v>7</v>
      </c>
      <c r="AX523" s="19">
        <f>AX521-AX522</f>
        <v>0</v>
      </c>
      <c r="AY523" s="1214"/>
      <c r="AZ523" s="975"/>
      <c r="BA523" s="959"/>
      <c r="BB523" s="337" t="s">
        <v>7</v>
      </c>
      <c r="BC523" s="19">
        <f>BC521-BC522</f>
        <v>0</v>
      </c>
      <c r="BD523" s="1214"/>
      <c r="BE523" s="975"/>
      <c r="BF523" s="1211"/>
      <c r="BG523" s="53" t="s">
        <v>7</v>
      </c>
      <c r="BH523" s="19">
        <f>BH521-BH522</f>
        <v>0</v>
      </c>
      <c r="BI523" s="1214"/>
      <c r="BJ523" s="975"/>
      <c r="BK523" s="959"/>
      <c r="BL523" s="340"/>
      <c r="BM523" s="84"/>
      <c r="BN523" s="1214"/>
      <c r="BO523" s="968"/>
      <c r="BP523" s="955"/>
      <c r="BQ523" s="85"/>
      <c r="BR523" s="84"/>
      <c r="BS523" s="1214"/>
      <c r="BT523" s="968"/>
      <c r="BU523" s="955"/>
      <c r="BV523" s="85"/>
      <c r="BW523" s="84"/>
      <c r="BX523" s="1214"/>
      <c r="BY523" s="968"/>
      <c r="BZ523" s="955"/>
      <c r="CA523" s="1281"/>
      <c r="CB523" s="1023"/>
      <c r="CC523" s="1239"/>
    </row>
    <row r="524" spans="1:81" ht="18" customHeight="1">
      <c r="A524" s="1180"/>
      <c r="B524" s="1285"/>
      <c r="C524" s="1177" t="s">
        <v>40</v>
      </c>
      <c r="D524" s="44" t="s">
        <v>8</v>
      </c>
      <c r="E524" s="35"/>
      <c r="F524" s="1214"/>
      <c r="G524" s="973">
        <f>E527*F502-H524</f>
        <v>0</v>
      </c>
      <c r="H524" s="1275"/>
      <c r="I524" s="44" t="s">
        <v>8</v>
      </c>
      <c r="J524" s="35"/>
      <c r="K524" s="1214"/>
      <c r="L524" s="973">
        <f>J527*K502-M524</f>
        <v>0</v>
      </c>
      <c r="M524" s="1095"/>
      <c r="N524" s="335" t="s">
        <v>8</v>
      </c>
      <c r="O524" s="35"/>
      <c r="P524" s="1214"/>
      <c r="Q524" s="973">
        <f>O527*P502-R524</f>
        <v>0</v>
      </c>
      <c r="R524" s="1212">
        <f>ROUND(IF(O502="",0,O524*P502*(職員設定!$AC$55+R510/O502)*1.35),0)</f>
        <v>0</v>
      </c>
      <c r="S524" s="44" t="s">
        <v>8</v>
      </c>
      <c r="T524" s="35"/>
      <c r="U524" s="1214"/>
      <c r="V524" s="973">
        <f>T527*U502-W524</f>
        <v>0</v>
      </c>
      <c r="W524" s="961">
        <f>ROUND(IF(T502="",0,T524*U502*(職員設定!$AC$55+W510/T502)*1.35),0)</f>
        <v>0</v>
      </c>
      <c r="X524" s="335" t="s">
        <v>8</v>
      </c>
      <c r="Y524" s="35"/>
      <c r="Z524" s="1214"/>
      <c r="AA524" s="973">
        <f>Y527*Z502-AB524</f>
        <v>0</v>
      </c>
      <c r="AB524" s="1212">
        <f>ROUND(IF(Y502="",0,Y524*Z502*(職員設定!$AC$55+AB510/Y502)*1.35),0)</f>
        <v>0</v>
      </c>
      <c r="AC524" s="44" t="s">
        <v>8</v>
      </c>
      <c r="AD524" s="35"/>
      <c r="AE524" s="1214"/>
      <c r="AF524" s="973">
        <f>AD527*AE502-AG524</f>
        <v>0</v>
      </c>
      <c r="AG524" s="961">
        <f>ROUND(IF(AD502="",0,AD524*AE502*(職員設定!$AC$55+AG510/AD502)*1.35),0)</f>
        <v>0</v>
      </c>
      <c r="AH524" s="335" t="s">
        <v>8</v>
      </c>
      <c r="AI524" s="35"/>
      <c r="AJ524" s="1214"/>
      <c r="AK524" s="973">
        <f>AI527*AJ502-AL524</f>
        <v>0</v>
      </c>
      <c r="AL524" s="1212">
        <f>ROUND(IF(AI502="",0,AI524*AJ502*(職員設定!$AC$55+AL510/AI502)*1.35),0)</f>
        <v>0</v>
      </c>
      <c r="AM524" s="44" t="s">
        <v>8</v>
      </c>
      <c r="AN524" s="35"/>
      <c r="AO524" s="1214"/>
      <c r="AP524" s="973">
        <f>AN527*AO502-AQ524</f>
        <v>0</v>
      </c>
      <c r="AQ524" s="961">
        <f>ROUND(IF(AN502="",0,AN524*AO502*(職員設定!$AC$55+AQ510/AN502)*1.35),0)</f>
        <v>0</v>
      </c>
      <c r="AR524" s="335" t="s">
        <v>8</v>
      </c>
      <c r="AS524" s="35"/>
      <c r="AT524" s="1214"/>
      <c r="AU524" s="973">
        <f>AS527*AT502-AV524</f>
        <v>0</v>
      </c>
      <c r="AV524" s="1212">
        <f>ROUND(IF(AS502="",0,AS524*AT502*(職員設定!$AC$55+AV510/AS502)*1.35),0)</f>
        <v>0</v>
      </c>
      <c r="AW524" s="44" t="s">
        <v>8</v>
      </c>
      <c r="AX524" s="35"/>
      <c r="AY524" s="1214"/>
      <c r="AZ524" s="973">
        <f>AX527*AY502-BA524</f>
        <v>0</v>
      </c>
      <c r="BA524" s="961">
        <f>ROUND(IF(AX502="",0,AX524*AY502*(職員設定!$AC$55+BA510/AX502)*1.35),0)</f>
        <v>0</v>
      </c>
      <c r="BB524" s="335" t="s">
        <v>8</v>
      </c>
      <c r="BC524" s="35"/>
      <c r="BD524" s="1214"/>
      <c r="BE524" s="973">
        <f>BC527*BD502-BF524</f>
        <v>0</v>
      </c>
      <c r="BF524" s="1212">
        <f>ROUND(IF(BC502="",0,BC524*BD502*(職員設定!$AC$55+BF510/BC502)*1.35),0)</f>
        <v>0</v>
      </c>
      <c r="BG524" s="44" t="s">
        <v>8</v>
      </c>
      <c r="BH524" s="35"/>
      <c r="BI524" s="1214"/>
      <c r="BJ524" s="973">
        <f>BH527*BI502-BK524</f>
        <v>0</v>
      </c>
      <c r="BK524" s="961">
        <f>ROUND(IF(BH502="",0,BH524*BI502*(職員設定!$AC$55+BK510/BH502)*1.35),0)</f>
        <v>0</v>
      </c>
      <c r="BL524" s="338"/>
      <c r="BM524" s="82"/>
      <c r="BN524" s="1214"/>
      <c r="BO524" s="966"/>
      <c r="BP524" s="953"/>
      <c r="BQ524" s="75"/>
      <c r="BR524" s="82"/>
      <c r="BS524" s="1214"/>
      <c r="BT524" s="966"/>
      <c r="BU524" s="953"/>
      <c r="BV524" s="75"/>
      <c r="BW524" s="82"/>
      <c r="BX524" s="1214"/>
      <c r="BY524" s="966"/>
      <c r="BZ524" s="953"/>
      <c r="CA524" s="1003">
        <f t="shared" ref="CA524" si="86">BJ524+BK524+BE524+BF524+AZ524+BA524+AU524+AV524+AP524+AQ524+AL524+AK524+AG524+AF524+AB524+AA524+W524+V524+R524+Q524+L524+G524</f>
        <v>0</v>
      </c>
      <c r="CB524" s="1019">
        <f t="shared" ref="CB524" si="87">M524+H524</f>
        <v>0</v>
      </c>
      <c r="CC524" s="1237">
        <f>BK524+BF524+BA524+AV524+AQ524+AL524+AG524+AB524+W524+R524</f>
        <v>0</v>
      </c>
    </row>
    <row r="525" spans="1:81" ht="18" customHeight="1">
      <c r="A525" s="1180"/>
      <c r="B525" s="1285"/>
      <c r="C525" s="1178"/>
      <c r="D525" s="48" t="s">
        <v>38</v>
      </c>
      <c r="E525" s="33"/>
      <c r="F525" s="1214"/>
      <c r="G525" s="974"/>
      <c r="H525" s="1272"/>
      <c r="I525" s="48" t="s">
        <v>38</v>
      </c>
      <c r="J525" s="33"/>
      <c r="K525" s="1214"/>
      <c r="L525" s="974"/>
      <c r="M525" s="1103"/>
      <c r="N525" s="336" t="s">
        <v>38</v>
      </c>
      <c r="O525" s="33"/>
      <c r="P525" s="1214"/>
      <c r="Q525" s="974"/>
      <c r="R525" s="1210"/>
      <c r="S525" s="48" t="s">
        <v>38</v>
      </c>
      <c r="T525" s="33"/>
      <c r="U525" s="1214"/>
      <c r="V525" s="974"/>
      <c r="W525" s="958"/>
      <c r="X525" s="336" t="s">
        <v>38</v>
      </c>
      <c r="Y525" s="33"/>
      <c r="Z525" s="1214"/>
      <c r="AA525" s="974"/>
      <c r="AB525" s="1210"/>
      <c r="AC525" s="48" t="s">
        <v>38</v>
      </c>
      <c r="AD525" s="33"/>
      <c r="AE525" s="1214"/>
      <c r="AF525" s="974"/>
      <c r="AG525" s="958"/>
      <c r="AH525" s="336" t="s">
        <v>38</v>
      </c>
      <c r="AI525" s="33"/>
      <c r="AJ525" s="1214"/>
      <c r="AK525" s="974"/>
      <c r="AL525" s="1210"/>
      <c r="AM525" s="48" t="s">
        <v>38</v>
      </c>
      <c r="AN525" s="33"/>
      <c r="AO525" s="1214"/>
      <c r="AP525" s="974"/>
      <c r="AQ525" s="958"/>
      <c r="AR525" s="336" t="s">
        <v>38</v>
      </c>
      <c r="AS525" s="33"/>
      <c r="AT525" s="1214"/>
      <c r="AU525" s="974"/>
      <c r="AV525" s="1210"/>
      <c r="AW525" s="48" t="s">
        <v>38</v>
      </c>
      <c r="AX525" s="33"/>
      <c r="AY525" s="1214"/>
      <c r="AZ525" s="974"/>
      <c r="BA525" s="958"/>
      <c r="BB525" s="336" t="s">
        <v>38</v>
      </c>
      <c r="BC525" s="33"/>
      <c r="BD525" s="1214"/>
      <c r="BE525" s="974"/>
      <c r="BF525" s="1210"/>
      <c r="BG525" s="48" t="s">
        <v>38</v>
      </c>
      <c r="BH525" s="33"/>
      <c r="BI525" s="1214"/>
      <c r="BJ525" s="974"/>
      <c r="BK525" s="958"/>
      <c r="BL525" s="339"/>
      <c r="BM525" s="80"/>
      <c r="BN525" s="1214"/>
      <c r="BO525" s="967"/>
      <c r="BP525" s="954"/>
      <c r="BQ525" s="79"/>
      <c r="BR525" s="80"/>
      <c r="BS525" s="1214"/>
      <c r="BT525" s="967"/>
      <c r="BU525" s="954"/>
      <c r="BV525" s="79"/>
      <c r="BW525" s="80"/>
      <c r="BX525" s="1214"/>
      <c r="BY525" s="967"/>
      <c r="BZ525" s="954"/>
      <c r="CA525" s="1080"/>
      <c r="CB525" s="1022"/>
      <c r="CC525" s="1238"/>
    </row>
    <row r="526" spans="1:81" ht="18" customHeight="1">
      <c r="A526" s="1180"/>
      <c r="B526" s="1285"/>
      <c r="C526" s="1178"/>
      <c r="D526" s="51" t="s">
        <v>9</v>
      </c>
      <c r="E526" s="6">
        <f>ROUND(IF(E502="",0,E524*職員設定!$R$55+E524*E511/E502*1.35),0)</f>
        <v>0</v>
      </c>
      <c r="F526" s="1214"/>
      <c r="G526" s="974"/>
      <c r="H526" s="1272"/>
      <c r="I526" s="51" t="s">
        <v>9</v>
      </c>
      <c r="J526" s="6">
        <f>ROUND(IF(J502="",0,J524*職員設定!$R$55+J524*J511/J502*1.35),0)</f>
        <v>0</v>
      </c>
      <c r="K526" s="1214"/>
      <c r="L526" s="974"/>
      <c r="M526" s="1103"/>
      <c r="N526" s="629" t="s">
        <v>9</v>
      </c>
      <c r="O526" s="6">
        <f>ROUND(IF(O502="",0,O524*職員設定!$R$55+O524*O511/O502*1.35),0)</f>
        <v>0</v>
      </c>
      <c r="P526" s="1214"/>
      <c r="Q526" s="974"/>
      <c r="R526" s="1210"/>
      <c r="S526" s="51" t="s">
        <v>9</v>
      </c>
      <c r="T526" s="6">
        <f>ROUND(IF(T502="",0,T524*職員設定!$R$55+T524*T511/T502*1.35),0)</f>
        <v>0</v>
      </c>
      <c r="U526" s="1214"/>
      <c r="V526" s="974"/>
      <c r="W526" s="958"/>
      <c r="X526" s="629" t="s">
        <v>9</v>
      </c>
      <c r="Y526" s="6">
        <f>ROUND(IF(Y502="",0,Y524*職員設定!$R$55+Y524*Y511/Y502*1.35),0)</f>
        <v>0</v>
      </c>
      <c r="Z526" s="1214"/>
      <c r="AA526" s="974"/>
      <c r="AB526" s="1210"/>
      <c r="AC526" s="51" t="s">
        <v>9</v>
      </c>
      <c r="AD526" s="6">
        <f>ROUND(IF(AD502="",0,AD524*職員設定!$R$55+AD524*AD511/AD502*1.35),0)</f>
        <v>0</v>
      </c>
      <c r="AE526" s="1214"/>
      <c r="AF526" s="974"/>
      <c r="AG526" s="958"/>
      <c r="AH526" s="629" t="s">
        <v>9</v>
      </c>
      <c r="AI526" s="6">
        <f>ROUND(IF(AI502="",0,AI524*職員設定!$R$55+AI524*AI511/AI502*1.35),0)</f>
        <v>0</v>
      </c>
      <c r="AJ526" s="1214"/>
      <c r="AK526" s="974"/>
      <c r="AL526" s="1210"/>
      <c r="AM526" s="51" t="s">
        <v>9</v>
      </c>
      <c r="AN526" s="6">
        <f>ROUND(IF(AN502="",0,AN524*職員設定!$R$55+AN524*AN511/AN502*1.35),0)</f>
        <v>0</v>
      </c>
      <c r="AO526" s="1214"/>
      <c r="AP526" s="974"/>
      <c r="AQ526" s="958"/>
      <c r="AR526" s="629" t="s">
        <v>9</v>
      </c>
      <c r="AS526" s="6">
        <f>ROUND(IF(AS502="",0,AS524*職員設定!$R$55+AS524*AS511/AS502*1.35),0)</f>
        <v>0</v>
      </c>
      <c r="AT526" s="1214"/>
      <c r="AU526" s="974"/>
      <c r="AV526" s="1210"/>
      <c r="AW526" s="51" t="s">
        <v>9</v>
      </c>
      <c r="AX526" s="6">
        <f>ROUND(IF(AX502="",0,AX524*職員設定!$R$55+AX524*AX511/AX502*1.35),0)</f>
        <v>0</v>
      </c>
      <c r="AY526" s="1214"/>
      <c r="AZ526" s="974"/>
      <c r="BA526" s="958"/>
      <c r="BB526" s="629" t="s">
        <v>9</v>
      </c>
      <c r="BC526" s="6">
        <f>ROUND(IF(BC502="",0,BC524*職員設定!$R$55+BC524*BC511/BC502*1.35),0)</f>
        <v>0</v>
      </c>
      <c r="BD526" s="1214"/>
      <c r="BE526" s="974"/>
      <c r="BF526" s="1210"/>
      <c r="BG526" s="51" t="s">
        <v>9</v>
      </c>
      <c r="BH526" s="6">
        <f>ROUND(IF(BH502="",0,BH524*職員設定!$R$55+BH524*BH511/BH502*1.35),0)</f>
        <v>0</v>
      </c>
      <c r="BI526" s="1214"/>
      <c r="BJ526" s="974"/>
      <c r="BK526" s="958"/>
      <c r="BL526" s="624"/>
      <c r="BM526" s="28"/>
      <c r="BN526" s="1214"/>
      <c r="BO526" s="967"/>
      <c r="BP526" s="954"/>
      <c r="BQ526" s="72"/>
      <c r="BR526" s="28"/>
      <c r="BS526" s="1214"/>
      <c r="BT526" s="967"/>
      <c r="BU526" s="954"/>
      <c r="BV526" s="72"/>
      <c r="BW526" s="28"/>
      <c r="BX526" s="1214"/>
      <c r="BY526" s="967"/>
      <c r="BZ526" s="954"/>
      <c r="CA526" s="1080"/>
      <c r="CB526" s="1022"/>
      <c r="CC526" s="1238"/>
    </row>
    <row r="527" spans="1:81" ht="18" customHeight="1" thickBot="1">
      <c r="A527" s="1180"/>
      <c r="B527" s="1285"/>
      <c r="C527" s="1179"/>
      <c r="D527" s="53" t="s">
        <v>10</v>
      </c>
      <c r="E527" s="19">
        <f>E525-E526</f>
        <v>0</v>
      </c>
      <c r="F527" s="1214"/>
      <c r="G527" s="975"/>
      <c r="H527" s="1273"/>
      <c r="I527" s="53" t="s">
        <v>10</v>
      </c>
      <c r="J527" s="19">
        <f>J525-J526</f>
        <v>0</v>
      </c>
      <c r="K527" s="1214"/>
      <c r="L527" s="975"/>
      <c r="M527" s="1104"/>
      <c r="N527" s="337" t="s">
        <v>10</v>
      </c>
      <c r="O527" s="19">
        <f>O525-O526</f>
        <v>0</v>
      </c>
      <c r="P527" s="1214"/>
      <c r="Q527" s="975"/>
      <c r="R527" s="1211"/>
      <c r="S527" s="53" t="s">
        <v>10</v>
      </c>
      <c r="T527" s="19">
        <f>T525-T526</f>
        <v>0</v>
      </c>
      <c r="U527" s="1214"/>
      <c r="V527" s="975"/>
      <c r="W527" s="959"/>
      <c r="X527" s="337" t="s">
        <v>10</v>
      </c>
      <c r="Y527" s="19">
        <f>Y525-Y526</f>
        <v>0</v>
      </c>
      <c r="Z527" s="1214"/>
      <c r="AA527" s="975"/>
      <c r="AB527" s="1211"/>
      <c r="AC527" s="53" t="s">
        <v>10</v>
      </c>
      <c r="AD527" s="19">
        <f>AD525-AD526</f>
        <v>0</v>
      </c>
      <c r="AE527" s="1214"/>
      <c r="AF527" s="975"/>
      <c r="AG527" s="959"/>
      <c r="AH527" s="337" t="s">
        <v>10</v>
      </c>
      <c r="AI527" s="19">
        <f>AI525-AI526</f>
        <v>0</v>
      </c>
      <c r="AJ527" s="1214"/>
      <c r="AK527" s="975"/>
      <c r="AL527" s="1211"/>
      <c r="AM527" s="53" t="s">
        <v>10</v>
      </c>
      <c r="AN527" s="19">
        <f>AN525-AN526</f>
        <v>0</v>
      </c>
      <c r="AO527" s="1214"/>
      <c r="AP527" s="975"/>
      <c r="AQ527" s="959"/>
      <c r="AR527" s="337" t="s">
        <v>10</v>
      </c>
      <c r="AS527" s="19">
        <f>AS525-AS526</f>
        <v>0</v>
      </c>
      <c r="AT527" s="1214"/>
      <c r="AU527" s="975"/>
      <c r="AV527" s="1211"/>
      <c r="AW527" s="53" t="s">
        <v>10</v>
      </c>
      <c r="AX527" s="19">
        <f>AX525-AX526</f>
        <v>0</v>
      </c>
      <c r="AY527" s="1214"/>
      <c r="AZ527" s="975"/>
      <c r="BA527" s="959"/>
      <c r="BB527" s="337" t="s">
        <v>10</v>
      </c>
      <c r="BC527" s="19">
        <f>BC525-BC526</f>
        <v>0</v>
      </c>
      <c r="BD527" s="1214"/>
      <c r="BE527" s="975"/>
      <c r="BF527" s="1211"/>
      <c r="BG527" s="53" t="s">
        <v>10</v>
      </c>
      <c r="BH527" s="19">
        <f>BH525-BH526</f>
        <v>0</v>
      </c>
      <c r="BI527" s="1214"/>
      <c r="BJ527" s="975"/>
      <c r="BK527" s="959"/>
      <c r="BL527" s="340"/>
      <c r="BM527" s="84"/>
      <c r="BN527" s="1214"/>
      <c r="BO527" s="968"/>
      <c r="BP527" s="955"/>
      <c r="BQ527" s="85"/>
      <c r="BR527" s="84"/>
      <c r="BS527" s="1214"/>
      <c r="BT527" s="968"/>
      <c r="BU527" s="955"/>
      <c r="BV527" s="85"/>
      <c r="BW527" s="84"/>
      <c r="BX527" s="1214"/>
      <c r="BY527" s="968"/>
      <c r="BZ527" s="955"/>
      <c r="CA527" s="1081"/>
      <c r="CB527" s="1023"/>
      <c r="CC527" s="1239"/>
    </row>
    <row r="528" spans="1:81" ht="18" customHeight="1">
      <c r="A528" s="1180"/>
      <c r="B528" s="1285"/>
      <c r="C528" s="1178" t="s">
        <v>43</v>
      </c>
      <c r="D528" s="48" t="s">
        <v>11</v>
      </c>
      <c r="E528" s="36"/>
      <c r="F528" s="1214"/>
      <c r="G528" s="974">
        <f>E531*F502-H528</f>
        <v>0</v>
      </c>
      <c r="H528" s="1275"/>
      <c r="I528" s="48" t="s">
        <v>11</v>
      </c>
      <c r="J528" s="36"/>
      <c r="K528" s="1214"/>
      <c r="L528" s="974">
        <f>J531*K502-M528</f>
        <v>0</v>
      </c>
      <c r="M528" s="1095"/>
      <c r="N528" s="336" t="s">
        <v>11</v>
      </c>
      <c r="O528" s="36"/>
      <c r="P528" s="1214"/>
      <c r="Q528" s="974">
        <f>O531*P502-R528</f>
        <v>0</v>
      </c>
      <c r="R528" s="1212">
        <f>ROUND(IF(O502="",0,O528*P502*(職員設定!$AC$55+R510/O502)*0.25),0)</f>
        <v>0</v>
      </c>
      <c r="S528" s="48" t="s">
        <v>11</v>
      </c>
      <c r="T528" s="36"/>
      <c r="U528" s="1214"/>
      <c r="V528" s="974">
        <f>T531*U502-W528</f>
        <v>0</v>
      </c>
      <c r="W528" s="961">
        <f>ROUND(IF(T502="",0,T528*U502*(職員設定!$AC$55+W510/T502)*0.25),0)</f>
        <v>0</v>
      </c>
      <c r="X528" s="336" t="s">
        <v>11</v>
      </c>
      <c r="Y528" s="36"/>
      <c r="Z528" s="1214"/>
      <c r="AA528" s="974">
        <f>Y531*Z502-AB528</f>
        <v>0</v>
      </c>
      <c r="AB528" s="1212">
        <f>ROUND(IF(Y502="",0,Y528*Z502*(職員設定!$AC$55+AB510/Y502)*0.25),0)</f>
        <v>0</v>
      </c>
      <c r="AC528" s="48" t="s">
        <v>11</v>
      </c>
      <c r="AD528" s="36"/>
      <c r="AE528" s="1214"/>
      <c r="AF528" s="974">
        <f>AD531*AE502-AG528</f>
        <v>0</v>
      </c>
      <c r="AG528" s="961">
        <f>ROUND(IF(AD502="",0,AD528*AE502*(職員設定!$AC$55+AG510/AD502)*0.25),0)</f>
        <v>0</v>
      </c>
      <c r="AH528" s="336" t="s">
        <v>11</v>
      </c>
      <c r="AI528" s="36"/>
      <c r="AJ528" s="1214"/>
      <c r="AK528" s="974">
        <f>AI531*AJ502-AL528</f>
        <v>0</v>
      </c>
      <c r="AL528" s="1212">
        <f>ROUND(IF(AI502="",0,AI528*AJ502*(職員設定!$AC$55+AL510/AI502)*0.25),0)</f>
        <v>0</v>
      </c>
      <c r="AM528" s="48" t="s">
        <v>11</v>
      </c>
      <c r="AN528" s="36"/>
      <c r="AO528" s="1214"/>
      <c r="AP528" s="974">
        <f>AN531*AO502-AQ528</f>
        <v>0</v>
      </c>
      <c r="AQ528" s="961">
        <f>ROUND(IF(AN502="",0,AN528*AO502*(職員設定!$AC$55+AQ510/AN502)*0.25),0)</f>
        <v>0</v>
      </c>
      <c r="AR528" s="336" t="s">
        <v>11</v>
      </c>
      <c r="AS528" s="36"/>
      <c r="AT528" s="1214"/>
      <c r="AU528" s="974">
        <f>AS531*AT502-AV528</f>
        <v>0</v>
      </c>
      <c r="AV528" s="1212">
        <f>ROUND(IF(AS502="",0,AS528*AT502*(職員設定!$AC$55+AV510/AS502)*0.25),0)</f>
        <v>0</v>
      </c>
      <c r="AW528" s="48" t="s">
        <v>11</v>
      </c>
      <c r="AX528" s="36"/>
      <c r="AY528" s="1214"/>
      <c r="AZ528" s="974">
        <f>AX531*AY502-BA528</f>
        <v>0</v>
      </c>
      <c r="BA528" s="961">
        <f>ROUND(IF(AX502="",0,AX528*AY502*(職員設定!$AC$55+BA510/AX502)*0.25),0)</f>
        <v>0</v>
      </c>
      <c r="BB528" s="336" t="s">
        <v>11</v>
      </c>
      <c r="BC528" s="36"/>
      <c r="BD528" s="1214"/>
      <c r="BE528" s="974">
        <f>BC531*BD502-BF528</f>
        <v>0</v>
      </c>
      <c r="BF528" s="1212">
        <f>ROUND(IF(BC502="",0,BC528*BD502*(職員設定!$AC$55+BF510/BC502)*0.25),0)</f>
        <v>0</v>
      </c>
      <c r="BG528" s="48" t="s">
        <v>11</v>
      </c>
      <c r="BH528" s="36"/>
      <c r="BI528" s="1214"/>
      <c r="BJ528" s="974">
        <f>BH531*BI502-BK528</f>
        <v>0</v>
      </c>
      <c r="BK528" s="961">
        <f>ROUND(IF(BH502="",0,BH528*BI502*(職員設定!$AC$55+BK510/BH502)*0.25),0)</f>
        <v>0</v>
      </c>
      <c r="BL528" s="339"/>
      <c r="BM528" s="86"/>
      <c r="BN528" s="1214"/>
      <c r="BO528" s="969"/>
      <c r="BP528" s="953"/>
      <c r="BQ528" s="79"/>
      <c r="BR528" s="86"/>
      <c r="BS528" s="1214"/>
      <c r="BT528" s="969"/>
      <c r="BU528" s="953"/>
      <c r="BV528" s="79"/>
      <c r="BW528" s="86"/>
      <c r="BX528" s="1214"/>
      <c r="BY528" s="969"/>
      <c r="BZ528" s="953"/>
      <c r="CA528" s="1003">
        <f t="shared" ref="CA528" si="88">BJ528+BK528+BE528+BF528+AZ528+BA528+AU528+AV528+AP528+AQ528+AL528+AK528+AG528+AF528+AB528+AA528+W528+V528+R528+Q528+L528+G528</f>
        <v>0</v>
      </c>
      <c r="CB528" s="1019">
        <f t="shared" ref="CB528" si="89">M528+H528</f>
        <v>0</v>
      </c>
      <c r="CC528" s="1238">
        <f>BK528+BF528+BA528+AV528+AQ528+AL528+AG528+AB528+W528+R528</f>
        <v>0</v>
      </c>
    </row>
    <row r="529" spans="1:81" ht="18" customHeight="1">
      <c r="A529" s="1180"/>
      <c r="B529" s="1285"/>
      <c r="C529" s="1178"/>
      <c r="D529" s="48" t="s">
        <v>38</v>
      </c>
      <c r="E529" s="33"/>
      <c r="F529" s="1214"/>
      <c r="G529" s="974"/>
      <c r="H529" s="1272"/>
      <c r="I529" s="48" t="s">
        <v>38</v>
      </c>
      <c r="J529" s="33"/>
      <c r="K529" s="1214"/>
      <c r="L529" s="974"/>
      <c r="M529" s="1103"/>
      <c r="N529" s="336" t="s">
        <v>38</v>
      </c>
      <c r="O529" s="33"/>
      <c r="P529" s="1214"/>
      <c r="Q529" s="974"/>
      <c r="R529" s="1210"/>
      <c r="S529" s="48" t="s">
        <v>38</v>
      </c>
      <c r="T529" s="33"/>
      <c r="U529" s="1214"/>
      <c r="V529" s="974"/>
      <c r="W529" s="958"/>
      <c r="X529" s="336" t="s">
        <v>38</v>
      </c>
      <c r="Y529" s="33"/>
      <c r="Z529" s="1214"/>
      <c r="AA529" s="974"/>
      <c r="AB529" s="1210"/>
      <c r="AC529" s="48" t="s">
        <v>38</v>
      </c>
      <c r="AD529" s="33"/>
      <c r="AE529" s="1214"/>
      <c r="AF529" s="974"/>
      <c r="AG529" s="958"/>
      <c r="AH529" s="336" t="s">
        <v>38</v>
      </c>
      <c r="AI529" s="33"/>
      <c r="AJ529" s="1214"/>
      <c r="AK529" s="974"/>
      <c r="AL529" s="1210"/>
      <c r="AM529" s="48" t="s">
        <v>38</v>
      </c>
      <c r="AN529" s="33"/>
      <c r="AO529" s="1214"/>
      <c r="AP529" s="974"/>
      <c r="AQ529" s="958"/>
      <c r="AR529" s="336" t="s">
        <v>38</v>
      </c>
      <c r="AS529" s="33"/>
      <c r="AT529" s="1214"/>
      <c r="AU529" s="974"/>
      <c r="AV529" s="1210"/>
      <c r="AW529" s="48" t="s">
        <v>38</v>
      </c>
      <c r="AX529" s="33"/>
      <c r="AY529" s="1214"/>
      <c r="AZ529" s="974"/>
      <c r="BA529" s="958"/>
      <c r="BB529" s="336" t="s">
        <v>38</v>
      </c>
      <c r="BC529" s="33"/>
      <c r="BD529" s="1214"/>
      <c r="BE529" s="974"/>
      <c r="BF529" s="1210"/>
      <c r="BG529" s="48" t="s">
        <v>38</v>
      </c>
      <c r="BH529" s="33"/>
      <c r="BI529" s="1214"/>
      <c r="BJ529" s="974"/>
      <c r="BK529" s="958"/>
      <c r="BL529" s="339"/>
      <c r="BM529" s="80"/>
      <c r="BN529" s="1214"/>
      <c r="BO529" s="967"/>
      <c r="BP529" s="954"/>
      <c r="BQ529" s="79"/>
      <c r="BR529" s="80"/>
      <c r="BS529" s="1214"/>
      <c r="BT529" s="967"/>
      <c r="BU529" s="954"/>
      <c r="BV529" s="79"/>
      <c r="BW529" s="80"/>
      <c r="BX529" s="1214"/>
      <c r="BY529" s="967"/>
      <c r="BZ529" s="954"/>
      <c r="CA529" s="1080"/>
      <c r="CB529" s="1022"/>
      <c r="CC529" s="1238"/>
    </row>
    <row r="530" spans="1:81" ht="18" customHeight="1">
      <c r="A530" s="1180"/>
      <c r="B530" s="1285"/>
      <c r="C530" s="1178"/>
      <c r="D530" s="51" t="s">
        <v>12</v>
      </c>
      <c r="E530" s="6">
        <f>ROUND(IF(E502="",0,E528*職員設定!$S$55+E528*E511/E502*0.25),0)</f>
        <v>0</v>
      </c>
      <c r="F530" s="1214"/>
      <c r="G530" s="974"/>
      <c r="H530" s="1272"/>
      <c r="I530" s="51" t="s">
        <v>12</v>
      </c>
      <c r="J530" s="6">
        <f>ROUND(IF(J502="",0,J528*職員設定!$S$55+J528*J511/J502*0.25),0)</f>
        <v>0</v>
      </c>
      <c r="K530" s="1214"/>
      <c r="L530" s="974"/>
      <c r="M530" s="1103"/>
      <c r="N530" s="629" t="s">
        <v>12</v>
      </c>
      <c r="O530" s="6">
        <f>ROUND(IF(O502="",0,O528*職員設定!$S$55+O528*O511/O502*0.25),0)</f>
        <v>0</v>
      </c>
      <c r="P530" s="1214"/>
      <c r="Q530" s="974"/>
      <c r="R530" s="1210"/>
      <c r="S530" s="51" t="s">
        <v>12</v>
      </c>
      <c r="T530" s="6">
        <f>ROUND(IF(T502="",0,T528*職員設定!$S$55+T528*T511/T502*0.25),0)</f>
        <v>0</v>
      </c>
      <c r="U530" s="1214"/>
      <c r="V530" s="974"/>
      <c r="W530" s="958"/>
      <c r="X530" s="629" t="s">
        <v>12</v>
      </c>
      <c r="Y530" s="6">
        <f>ROUND(IF(Y502="",0,Y528*職員設定!$S$55+Y528*Y511/Y502*0.25),0)</f>
        <v>0</v>
      </c>
      <c r="Z530" s="1214"/>
      <c r="AA530" s="974"/>
      <c r="AB530" s="1210"/>
      <c r="AC530" s="51" t="s">
        <v>12</v>
      </c>
      <c r="AD530" s="6">
        <f>ROUND(IF(AD502="",0,AD528*職員設定!$S$55+AD528*AD511/AD502*0.25),0)</f>
        <v>0</v>
      </c>
      <c r="AE530" s="1214"/>
      <c r="AF530" s="974"/>
      <c r="AG530" s="958"/>
      <c r="AH530" s="629" t="s">
        <v>12</v>
      </c>
      <c r="AI530" s="6">
        <f>ROUND(IF(AI502="",0,AI528*職員設定!$S$55+AI528*AI511/AI502*0.25),0)</f>
        <v>0</v>
      </c>
      <c r="AJ530" s="1214"/>
      <c r="AK530" s="974"/>
      <c r="AL530" s="1210"/>
      <c r="AM530" s="51" t="s">
        <v>12</v>
      </c>
      <c r="AN530" s="6">
        <f>ROUND(IF(AN502="",0,AN528*職員設定!$S$55+AN528*AN511/AN502*0.25),0)</f>
        <v>0</v>
      </c>
      <c r="AO530" s="1214"/>
      <c r="AP530" s="974"/>
      <c r="AQ530" s="958"/>
      <c r="AR530" s="629" t="s">
        <v>12</v>
      </c>
      <c r="AS530" s="6">
        <f>ROUND(IF(AS502="",0,AS528*職員設定!$S$55+AS528*AS511/AS502*0.25),0)</f>
        <v>0</v>
      </c>
      <c r="AT530" s="1214"/>
      <c r="AU530" s="974"/>
      <c r="AV530" s="1210"/>
      <c r="AW530" s="51" t="s">
        <v>12</v>
      </c>
      <c r="AX530" s="6">
        <f>ROUND(IF(AX502="",0,AX528*職員設定!$S$55+AX528*AX511/AX502*0.25),0)</f>
        <v>0</v>
      </c>
      <c r="AY530" s="1214"/>
      <c r="AZ530" s="974"/>
      <c r="BA530" s="958"/>
      <c r="BB530" s="629" t="s">
        <v>12</v>
      </c>
      <c r="BC530" s="6">
        <f>ROUND(IF(BC502="",0,BC528*職員設定!$S$55+BC528*BC511/BC502*0.25),0)</f>
        <v>0</v>
      </c>
      <c r="BD530" s="1214"/>
      <c r="BE530" s="974"/>
      <c r="BF530" s="1210"/>
      <c r="BG530" s="51" t="s">
        <v>12</v>
      </c>
      <c r="BH530" s="6">
        <f>ROUND(IF(BH502="",0,BH528*職員設定!$S$55+BH528*BH511/BH502*0.25),0)</f>
        <v>0</v>
      </c>
      <c r="BI530" s="1214"/>
      <c r="BJ530" s="974"/>
      <c r="BK530" s="958"/>
      <c r="BL530" s="624"/>
      <c r="BM530" s="28"/>
      <c r="BN530" s="1214"/>
      <c r="BO530" s="967"/>
      <c r="BP530" s="954"/>
      <c r="BQ530" s="72"/>
      <c r="BR530" s="28"/>
      <c r="BS530" s="1214"/>
      <c r="BT530" s="967"/>
      <c r="BU530" s="954"/>
      <c r="BV530" s="72"/>
      <c r="BW530" s="28"/>
      <c r="BX530" s="1214"/>
      <c r="BY530" s="967"/>
      <c r="BZ530" s="954"/>
      <c r="CA530" s="1080"/>
      <c r="CB530" s="1022"/>
      <c r="CC530" s="1238"/>
    </row>
    <row r="531" spans="1:81" ht="18" customHeight="1" thickBot="1">
      <c r="A531" s="1180"/>
      <c r="B531" s="1286"/>
      <c r="C531" s="1179"/>
      <c r="D531" s="53" t="s">
        <v>13</v>
      </c>
      <c r="E531" s="19">
        <f>E529-E530</f>
        <v>0</v>
      </c>
      <c r="F531" s="1218"/>
      <c r="G531" s="975"/>
      <c r="H531" s="1273"/>
      <c r="I531" s="53" t="s">
        <v>13</v>
      </c>
      <c r="J531" s="19">
        <f>J529-J530</f>
        <v>0</v>
      </c>
      <c r="K531" s="1218"/>
      <c r="L531" s="975"/>
      <c r="M531" s="1104"/>
      <c r="N531" s="337" t="s">
        <v>13</v>
      </c>
      <c r="O531" s="19">
        <f>O529-O530</f>
        <v>0</v>
      </c>
      <c r="P531" s="1218"/>
      <c r="Q531" s="975"/>
      <c r="R531" s="1211"/>
      <c r="S531" s="53" t="s">
        <v>13</v>
      </c>
      <c r="T531" s="19">
        <f>T529-T530</f>
        <v>0</v>
      </c>
      <c r="U531" s="1218"/>
      <c r="V531" s="975"/>
      <c r="W531" s="959"/>
      <c r="X531" s="337" t="s">
        <v>13</v>
      </c>
      <c r="Y531" s="19">
        <f>Y529-Y530</f>
        <v>0</v>
      </c>
      <c r="Z531" s="1218"/>
      <c r="AA531" s="975"/>
      <c r="AB531" s="1211"/>
      <c r="AC531" s="53" t="s">
        <v>13</v>
      </c>
      <c r="AD531" s="19">
        <f>AD529-AD530</f>
        <v>0</v>
      </c>
      <c r="AE531" s="1218"/>
      <c r="AF531" s="975"/>
      <c r="AG531" s="959"/>
      <c r="AH531" s="337" t="s">
        <v>13</v>
      </c>
      <c r="AI531" s="19">
        <f>AI529-AI530</f>
        <v>0</v>
      </c>
      <c r="AJ531" s="1218"/>
      <c r="AK531" s="975"/>
      <c r="AL531" s="1211"/>
      <c r="AM531" s="53" t="s">
        <v>13</v>
      </c>
      <c r="AN531" s="19">
        <f>AN529-AN530</f>
        <v>0</v>
      </c>
      <c r="AO531" s="1218"/>
      <c r="AP531" s="975"/>
      <c r="AQ531" s="959"/>
      <c r="AR531" s="337" t="s">
        <v>13</v>
      </c>
      <c r="AS531" s="19">
        <f>AS529-AS530</f>
        <v>0</v>
      </c>
      <c r="AT531" s="1218"/>
      <c r="AU531" s="975"/>
      <c r="AV531" s="1211"/>
      <c r="AW531" s="53" t="s">
        <v>13</v>
      </c>
      <c r="AX531" s="19">
        <f>AX529-AX530</f>
        <v>0</v>
      </c>
      <c r="AY531" s="1218"/>
      <c r="AZ531" s="975"/>
      <c r="BA531" s="959"/>
      <c r="BB531" s="337" t="s">
        <v>13</v>
      </c>
      <c r="BC531" s="19">
        <f>BC529-BC530</f>
        <v>0</v>
      </c>
      <c r="BD531" s="1218"/>
      <c r="BE531" s="975"/>
      <c r="BF531" s="1211"/>
      <c r="BG531" s="53" t="s">
        <v>13</v>
      </c>
      <c r="BH531" s="19">
        <f>BH529-BH530</f>
        <v>0</v>
      </c>
      <c r="BI531" s="1218"/>
      <c r="BJ531" s="975"/>
      <c r="BK531" s="959"/>
      <c r="BL531" s="667"/>
      <c r="BM531" s="88"/>
      <c r="BN531" s="1218"/>
      <c r="BO531" s="968"/>
      <c r="BP531" s="955"/>
      <c r="BQ531" s="87"/>
      <c r="BR531" s="88"/>
      <c r="BS531" s="1218"/>
      <c r="BT531" s="968"/>
      <c r="BU531" s="955"/>
      <c r="BV531" s="87"/>
      <c r="BW531" s="88"/>
      <c r="BX531" s="1218"/>
      <c r="BY531" s="968"/>
      <c r="BZ531" s="955"/>
      <c r="CA531" s="1081"/>
      <c r="CB531" s="1023"/>
      <c r="CC531" s="1239"/>
    </row>
    <row r="532" spans="1:81" ht="18" customHeight="1">
      <c r="A532" s="1180"/>
      <c r="B532" s="1278" t="s">
        <v>228</v>
      </c>
      <c r="C532" s="1135"/>
      <c r="D532" s="201" t="str">
        <f>IF(職員設定!$V$43="","",職員設定!$V$43)</f>
        <v>通勤手当</v>
      </c>
      <c r="E532" s="151">
        <v>1710</v>
      </c>
      <c r="F532" s="2"/>
      <c r="G532" s="299" t="s">
        <v>79</v>
      </c>
      <c r="H532" s="29" t="s">
        <v>79</v>
      </c>
      <c r="I532" s="201" t="str">
        <f>IF(職員設定!$V$43="","",職員設定!$V$43)</f>
        <v>通勤手当</v>
      </c>
      <c r="J532" s="151">
        <v>1800</v>
      </c>
      <c r="K532" s="2"/>
      <c r="L532" s="299" t="s">
        <v>79</v>
      </c>
      <c r="M532" s="60" t="s">
        <v>79</v>
      </c>
      <c r="N532" s="631" t="str">
        <f>IF(職員設定!$V$43="","",職員設定!$V$43)</f>
        <v>通勤手当</v>
      </c>
      <c r="O532" s="151">
        <v>1620</v>
      </c>
      <c r="P532" s="2"/>
      <c r="Q532" s="299" t="s">
        <v>79</v>
      </c>
      <c r="R532" s="29" t="s">
        <v>79</v>
      </c>
      <c r="S532" s="201" t="str">
        <f>IF(職員設定!$V$43="","",職員設定!$V$43)</f>
        <v>通勤手当</v>
      </c>
      <c r="T532" s="151">
        <v>1080</v>
      </c>
      <c r="U532" s="2"/>
      <c r="V532" s="299" t="s">
        <v>79</v>
      </c>
      <c r="W532" s="60" t="s">
        <v>79</v>
      </c>
      <c r="X532" s="631" t="str">
        <f>IF(職員設定!$V$43="","",職員設定!$V$43)</f>
        <v>通勤手当</v>
      </c>
      <c r="Y532" s="151">
        <v>6300</v>
      </c>
      <c r="Z532" s="2"/>
      <c r="AA532" s="299" t="s">
        <v>79</v>
      </c>
      <c r="AB532" s="29" t="s">
        <v>79</v>
      </c>
      <c r="AC532" s="201" t="str">
        <f>IF(職員設定!$V$43="","",職員設定!$V$43)</f>
        <v>通勤手当</v>
      </c>
      <c r="AD532" s="151" t="str">
        <f>IF(AD502&lt;&gt;"",職員設定!$V$55,"0")</f>
        <v>0</v>
      </c>
      <c r="AE532" s="2"/>
      <c r="AF532" s="299" t="s">
        <v>79</v>
      </c>
      <c r="AG532" s="60" t="s">
        <v>79</v>
      </c>
      <c r="AH532" s="631" t="str">
        <f>IF(職員設定!$V$43="","",職員設定!$V$43)</f>
        <v>通勤手当</v>
      </c>
      <c r="AI532" s="151">
        <v>6720</v>
      </c>
      <c r="AJ532" s="2"/>
      <c r="AK532" s="299" t="s">
        <v>79</v>
      </c>
      <c r="AL532" s="29" t="s">
        <v>79</v>
      </c>
      <c r="AM532" s="201" t="str">
        <f>IF(職員設定!$V$43="","",職員設定!$V$43)</f>
        <v>通勤手当</v>
      </c>
      <c r="AN532" s="151" t="str">
        <f>IF(AN502&lt;&gt;"",職員設定!$V$55,"0")</f>
        <v>0</v>
      </c>
      <c r="AO532" s="2"/>
      <c r="AP532" s="299" t="s">
        <v>79</v>
      </c>
      <c r="AQ532" s="60" t="s">
        <v>79</v>
      </c>
      <c r="AR532" s="631" t="str">
        <f>IF(職員設定!$V$43="","",職員設定!$V$43)</f>
        <v>通勤手当</v>
      </c>
      <c r="AS532" s="151" t="str">
        <f>IF(AS502&lt;&gt;"",職員設定!$V$55,"0")</f>
        <v>0</v>
      </c>
      <c r="AT532" s="2"/>
      <c r="AU532" s="299" t="s">
        <v>79</v>
      </c>
      <c r="AV532" s="29" t="s">
        <v>79</v>
      </c>
      <c r="AW532" s="201" t="str">
        <f>IF(職員設定!$V$43="","",職員設定!$V$43)</f>
        <v>通勤手当</v>
      </c>
      <c r="AX532" s="151" t="str">
        <f>IF(AX502&lt;&gt;"",職員設定!$V$55,"0")</f>
        <v>0</v>
      </c>
      <c r="AY532" s="2"/>
      <c r="AZ532" s="299" t="s">
        <v>79</v>
      </c>
      <c r="BA532" s="60" t="s">
        <v>79</v>
      </c>
      <c r="BB532" s="631" t="str">
        <f>IF(職員設定!$V$43="","",職員設定!$V$43)</f>
        <v>通勤手当</v>
      </c>
      <c r="BC532" s="151" t="str">
        <f>IF(BC502&lt;&gt;"",職員設定!$V$55,"0")</f>
        <v>0</v>
      </c>
      <c r="BD532" s="2"/>
      <c r="BE532" s="299" t="s">
        <v>79</v>
      </c>
      <c r="BF532" s="29" t="s">
        <v>79</v>
      </c>
      <c r="BG532" s="201" t="str">
        <f>IF(職員設定!$V$43="","",職員設定!$V$43)</f>
        <v>通勤手当</v>
      </c>
      <c r="BH532" s="151" t="str">
        <f>IF(BH502&lt;&gt;"",職員設定!$V$55,"0")</f>
        <v>0</v>
      </c>
      <c r="BI532" s="2"/>
      <c r="BJ532" s="299" t="s">
        <v>79</v>
      </c>
      <c r="BK532" s="60" t="s">
        <v>79</v>
      </c>
      <c r="BL532" s="668"/>
      <c r="BM532" s="90"/>
      <c r="BN532" s="2"/>
      <c r="BO532" s="299" t="s">
        <v>79</v>
      </c>
      <c r="BP532" s="299" t="s">
        <v>79</v>
      </c>
      <c r="BQ532" s="89"/>
      <c r="BR532" s="90"/>
      <c r="BS532" s="2"/>
      <c r="BT532" s="299" t="s">
        <v>79</v>
      </c>
      <c r="BU532" s="299" t="s">
        <v>79</v>
      </c>
      <c r="BV532" s="89"/>
      <c r="BW532" s="90"/>
      <c r="BX532" s="2"/>
      <c r="BY532" s="299" t="s">
        <v>79</v>
      </c>
      <c r="BZ532" s="299" t="s">
        <v>79</v>
      </c>
      <c r="CA532" s="482" t="s">
        <v>116</v>
      </c>
      <c r="CB532" s="300" t="s">
        <v>116</v>
      </c>
      <c r="CC532" s="371" t="s">
        <v>121</v>
      </c>
    </row>
    <row r="533" spans="1:81" ht="18" customHeight="1">
      <c r="A533" s="1180"/>
      <c r="B533" s="1134"/>
      <c r="C533" s="1135"/>
      <c r="D533" s="200" t="str">
        <f>IF(職員設定!$W$43="","",職員設定!$W$43)</f>
        <v>課税通勤手当</v>
      </c>
      <c r="E533" s="151">
        <f>IF(E502&lt;&gt;"",職員設定!$W$55,"0")</f>
        <v>0</v>
      </c>
      <c r="F533" s="2"/>
      <c r="G533" s="999">
        <f>SUM(G502:G531)</f>
        <v>60225</v>
      </c>
      <c r="H533" s="1305">
        <f>SUM(H502:H531)</f>
        <v>0</v>
      </c>
      <c r="I533" s="200" t="str">
        <f>IF(職員設定!$W$43="","",職員設定!$W$43)</f>
        <v>課税通勤手当</v>
      </c>
      <c r="J533" s="151">
        <f>IF(J502&lt;&gt;"",職員設定!$W$55,"0")</f>
        <v>0</v>
      </c>
      <c r="K533" s="2"/>
      <c r="L533" s="999">
        <f>SUM(L502:L531)</f>
        <v>65854</v>
      </c>
      <c r="M533" s="1102">
        <f>SUM(M502:M531)</f>
        <v>0</v>
      </c>
      <c r="N533" s="632" t="str">
        <f>IF(職員設定!$W$43="","",職員設定!$W$43)</f>
        <v>課税通勤手当</v>
      </c>
      <c r="O533" s="151">
        <f>IF(O502&lt;&gt;"",職員設定!$W$55,"0")</f>
        <v>0</v>
      </c>
      <c r="P533" s="2"/>
      <c r="Q533" s="999">
        <f>SUM(Q502:Q531)</f>
        <v>60725</v>
      </c>
      <c r="R533" s="1213">
        <f>SUM(R502:R531)</f>
        <v>6073</v>
      </c>
      <c r="S533" s="200" t="str">
        <f>IF(職員設定!$W$43="","",職員設定!$W$43)</f>
        <v>課税通勤手当</v>
      </c>
      <c r="T533" s="151">
        <f>IF(T502&lt;&gt;"",職員設定!$W$55,"0")</f>
        <v>0</v>
      </c>
      <c r="U533" s="2"/>
      <c r="V533" s="999">
        <f>SUM(V502:V531)</f>
        <v>35696</v>
      </c>
      <c r="W533" s="992">
        <f>SUM(W502:W531)</f>
        <v>3569</v>
      </c>
      <c r="X533" s="632" t="str">
        <f>IF(職員設定!$W$43="","",職員設定!$W$43)</f>
        <v>課税通勤手当</v>
      </c>
      <c r="Y533" s="151">
        <f>IF(Y502&lt;&gt;"",職員設定!$W$55,"0")</f>
        <v>0</v>
      </c>
      <c r="Z533" s="2"/>
      <c r="AA533" s="999">
        <f>SUM(AA502:AA531)</f>
        <v>43708</v>
      </c>
      <c r="AB533" s="1213">
        <f>SUM(AB502:AB531)</f>
        <v>4371</v>
      </c>
      <c r="AC533" s="200" t="str">
        <f>IF(職員設定!$W$43="","",職員設定!$W$43)</f>
        <v>課税通勤手当</v>
      </c>
      <c r="AD533" s="151" t="str">
        <f>IF(AD502&lt;&gt;"",職員設定!$W$55,"0")</f>
        <v>0</v>
      </c>
      <c r="AE533" s="2"/>
      <c r="AF533" s="999">
        <f>SUM(AF502:AF531)</f>
        <v>0</v>
      </c>
      <c r="AG533" s="992">
        <f>SUM(AG502:AG531)</f>
        <v>0</v>
      </c>
      <c r="AH533" s="632" t="str">
        <f>IF(職員設定!$W$43="","",職員設定!$W$43)</f>
        <v>課税通勤手当</v>
      </c>
      <c r="AI533" s="151">
        <f>IF(AI502&lt;&gt;"",職員設定!$W$55,"0")</f>
        <v>0</v>
      </c>
      <c r="AJ533" s="2"/>
      <c r="AK533" s="999">
        <f>SUM(AK502:AK531)</f>
        <v>50571</v>
      </c>
      <c r="AL533" s="1213">
        <f>SUM(AL502:AL531)</f>
        <v>5057</v>
      </c>
      <c r="AM533" s="200" t="str">
        <f>IF(職員設定!$W$43="","",職員設定!$W$43)</f>
        <v>課税通勤手当</v>
      </c>
      <c r="AN533" s="151" t="str">
        <f>IF(AN502&lt;&gt;"",職員設定!$W$55,"0")</f>
        <v>0</v>
      </c>
      <c r="AO533" s="2"/>
      <c r="AP533" s="999">
        <f>SUM(AP502:AP531)</f>
        <v>0</v>
      </c>
      <c r="AQ533" s="992">
        <f>SUM(AQ502:AQ531)</f>
        <v>0</v>
      </c>
      <c r="AR533" s="632" t="str">
        <f>IF(職員設定!$W$43="","",職員設定!$W$43)</f>
        <v>課税通勤手当</v>
      </c>
      <c r="AS533" s="151" t="str">
        <f>IF(AS502&lt;&gt;"",職員設定!$W$55,"0")</f>
        <v>0</v>
      </c>
      <c r="AT533" s="2"/>
      <c r="AU533" s="999">
        <f>SUM(AU502:AU531)</f>
        <v>0</v>
      </c>
      <c r="AV533" s="1213">
        <f>SUM(AV502:AV531)</f>
        <v>0</v>
      </c>
      <c r="AW533" s="200" t="str">
        <f>IF(職員設定!$W$43="","",職員設定!$W$43)</f>
        <v>課税通勤手当</v>
      </c>
      <c r="AX533" s="151" t="str">
        <f>IF(AX502&lt;&gt;"",職員設定!$W$55,"0")</f>
        <v>0</v>
      </c>
      <c r="AY533" s="2"/>
      <c r="AZ533" s="999">
        <f>SUM(AZ502:AZ531)</f>
        <v>0</v>
      </c>
      <c r="BA533" s="992">
        <f>SUM(BA502:BA531)</f>
        <v>0</v>
      </c>
      <c r="BB533" s="632" t="str">
        <f>IF(職員設定!$W$43="","",職員設定!$W$43)</f>
        <v>課税通勤手当</v>
      </c>
      <c r="BC533" s="151" t="str">
        <f>IF(BC502&lt;&gt;"",職員設定!$W$55,"0")</f>
        <v>0</v>
      </c>
      <c r="BD533" s="2"/>
      <c r="BE533" s="999">
        <f>SUM(BE502:BE531)</f>
        <v>0</v>
      </c>
      <c r="BF533" s="1213">
        <f>SUM(BF502:BF531)</f>
        <v>0</v>
      </c>
      <c r="BG533" s="200" t="str">
        <f>IF(職員設定!$W$43="","",職員設定!$W$43)</f>
        <v>課税通勤手当</v>
      </c>
      <c r="BH533" s="151" t="str">
        <f>IF(BH502&lt;&gt;"",職員設定!$W$55,"0")</f>
        <v>0</v>
      </c>
      <c r="BI533" s="2"/>
      <c r="BJ533" s="999">
        <f>SUM(BJ502:BJ531)</f>
        <v>0</v>
      </c>
      <c r="BK533" s="992">
        <f>SUM(BK502:BK531)</f>
        <v>0</v>
      </c>
      <c r="BL533" s="669"/>
      <c r="BM533" s="92"/>
      <c r="BN533" s="2"/>
      <c r="BO533" s="999">
        <f>SUM(BO502:BO531)</f>
        <v>0</v>
      </c>
      <c r="BP533" s="1255">
        <f>SUM(BP502:BP531)</f>
        <v>0</v>
      </c>
      <c r="BQ533" s="91"/>
      <c r="BR533" s="92"/>
      <c r="BS533" s="2"/>
      <c r="BT533" s="999">
        <f>SUM(BT502:BT531)</f>
        <v>0</v>
      </c>
      <c r="BU533" s="1255">
        <f>SUM(BU502:BU531)</f>
        <v>0</v>
      </c>
      <c r="BV533" s="91"/>
      <c r="BW533" s="92"/>
      <c r="BX533" s="2"/>
      <c r="BY533" s="999">
        <f>SUM(BY502:BY531)</f>
        <v>0</v>
      </c>
      <c r="BZ533" s="1255">
        <f>SUM(BZ502:BZ531)</f>
        <v>0</v>
      </c>
      <c r="CA533" s="1089">
        <f>SUM(CA502:CA527)-CA528</f>
        <v>335849</v>
      </c>
      <c r="CB533" s="1088">
        <f t="shared" ref="CB533" si="90">SUM(CB502:CB531)</f>
        <v>0</v>
      </c>
      <c r="CC533" s="1230" t="str">
        <f>IF(BZ533+BU533+BP533+BK533+BF533+BA533+AV533+AQ533+AL533+AG533+AB533+W533+R533+CB544+CC544-CC545-CB545=0,"〇",BZ533+BU533+BP533+BK533+BF533+BA533+AV533+AQ533+AL533+AG533+AB533+W533+R533+CB544+CC544-CC545-CB545)</f>
        <v>〇</v>
      </c>
    </row>
    <row r="534" spans="1:81" ht="18" customHeight="1">
      <c r="A534" s="1180"/>
      <c r="B534" s="1134"/>
      <c r="C534" s="1135"/>
      <c r="D534" s="62" t="str">
        <f>IF(職員設定!$X$43="","",職員設定!$X$43)</f>
        <v>その他</v>
      </c>
      <c r="E534" s="152">
        <f>IF(E502&lt;&gt;"",職員設定!$X$55,"0")</f>
        <v>0</v>
      </c>
      <c r="F534" s="2"/>
      <c r="G534" s="974"/>
      <c r="H534" s="1271"/>
      <c r="I534" s="62" t="str">
        <f>IF(職員設定!$X$43="","",職員設定!$X$43)</f>
        <v>その他</v>
      </c>
      <c r="J534" s="152">
        <f>IF(J502&lt;&gt;"",職員設定!$X$55,"0")</f>
        <v>0</v>
      </c>
      <c r="K534" s="2"/>
      <c r="L534" s="974"/>
      <c r="M534" s="1096"/>
      <c r="N534" s="633" t="str">
        <f>IF(職員設定!$X$43="","",職員設定!$X$43)</f>
        <v>その他</v>
      </c>
      <c r="O534" s="152">
        <f>IF(O502&lt;&gt;"",職員設定!$X$55,"0")</f>
        <v>0</v>
      </c>
      <c r="P534" s="2"/>
      <c r="Q534" s="974"/>
      <c r="R534" s="1204"/>
      <c r="S534" s="62" t="str">
        <f>IF(職員設定!$X$43="","",職員設定!$X$43)</f>
        <v>その他</v>
      </c>
      <c r="T534" s="152">
        <f>IF(T502&lt;&gt;"",職員設定!$X$55,"0")</f>
        <v>0</v>
      </c>
      <c r="U534" s="2"/>
      <c r="V534" s="974"/>
      <c r="W534" s="971"/>
      <c r="X534" s="633" t="str">
        <f>IF(職員設定!$X$43="","",職員設定!$X$43)</f>
        <v>その他</v>
      </c>
      <c r="Y534" s="152">
        <f>IF(Y502&lt;&gt;"",職員設定!$X$55,"0")</f>
        <v>0</v>
      </c>
      <c r="Z534" s="2"/>
      <c r="AA534" s="974"/>
      <c r="AB534" s="1204"/>
      <c r="AC534" s="62" t="str">
        <f>IF(職員設定!$X$43="","",職員設定!$X$43)</f>
        <v>その他</v>
      </c>
      <c r="AD534" s="152" t="str">
        <f>IF(AD502&lt;&gt;"",職員設定!$X$55,"0")</f>
        <v>0</v>
      </c>
      <c r="AE534" s="2"/>
      <c r="AF534" s="974"/>
      <c r="AG534" s="971"/>
      <c r="AH534" s="633" t="str">
        <f>IF(職員設定!$X$43="","",職員設定!$X$43)</f>
        <v>その他</v>
      </c>
      <c r="AI534" s="152">
        <f>IF(AI502&lt;&gt;"",職員設定!$X$55,"0")</f>
        <v>0</v>
      </c>
      <c r="AJ534" s="2"/>
      <c r="AK534" s="974"/>
      <c r="AL534" s="1204"/>
      <c r="AM534" s="62" t="str">
        <f>IF(職員設定!$X$43="","",職員設定!$X$43)</f>
        <v>その他</v>
      </c>
      <c r="AN534" s="152" t="str">
        <f>IF(AN502&lt;&gt;"",職員設定!$X$55,"0")</f>
        <v>0</v>
      </c>
      <c r="AO534" s="2"/>
      <c r="AP534" s="974"/>
      <c r="AQ534" s="971"/>
      <c r="AR534" s="633" t="str">
        <f>IF(職員設定!$X$43="","",職員設定!$X$43)</f>
        <v>その他</v>
      </c>
      <c r="AS534" s="152" t="str">
        <f>IF(AS502&lt;&gt;"",職員設定!$X$55,"0")</f>
        <v>0</v>
      </c>
      <c r="AT534" s="2"/>
      <c r="AU534" s="974"/>
      <c r="AV534" s="1204"/>
      <c r="AW534" s="62" t="str">
        <f>IF(職員設定!$X$43="","",職員設定!$X$43)</f>
        <v>その他</v>
      </c>
      <c r="AX534" s="152" t="str">
        <f>IF(AX502&lt;&gt;"",職員設定!$X$55,"0")</f>
        <v>0</v>
      </c>
      <c r="AY534" s="2"/>
      <c r="AZ534" s="974"/>
      <c r="BA534" s="971"/>
      <c r="BB534" s="633" t="str">
        <f>IF(職員設定!$X$43="","",職員設定!$X$43)</f>
        <v>その他</v>
      </c>
      <c r="BC534" s="152" t="str">
        <f>IF(BC502&lt;&gt;"",職員設定!$X$55,"0")</f>
        <v>0</v>
      </c>
      <c r="BD534" s="2"/>
      <c r="BE534" s="974"/>
      <c r="BF534" s="1204"/>
      <c r="BG534" s="62" t="str">
        <f>IF(職員設定!$X$43="","",職員設定!$X$43)</f>
        <v>その他</v>
      </c>
      <c r="BH534" s="152" t="str">
        <f>IF(BH502&lt;&gt;"",職員設定!$X$55,"0")</f>
        <v>0</v>
      </c>
      <c r="BI534" s="2"/>
      <c r="BJ534" s="974"/>
      <c r="BK534" s="971"/>
      <c r="BL534" s="670"/>
      <c r="BM534" s="26"/>
      <c r="BN534" s="2"/>
      <c r="BO534" s="974"/>
      <c r="BP534" s="1256"/>
      <c r="BQ534" s="93"/>
      <c r="BR534" s="26"/>
      <c r="BS534" s="2"/>
      <c r="BT534" s="974"/>
      <c r="BU534" s="1256"/>
      <c r="BV534" s="93"/>
      <c r="BW534" s="26"/>
      <c r="BX534" s="2"/>
      <c r="BY534" s="974"/>
      <c r="BZ534" s="1256"/>
      <c r="CA534" s="1004"/>
      <c r="CB534" s="1020"/>
      <c r="CC534" s="1231"/>
    </row>
    <row r="535" spans="1:81" ht="18" customHeight="1" thickBot="1">
      <c r="A535" s="1180"/>
      <c r="B535" s="1136"/>
      <c r="C535" s="1137"/>
      <c r="D535" s="63" t="str">
        <f>IF(職員設定!$Y$43="","",職員設定!$Y$43)</f>
        <v/>
      </c>
      <c r="E535" s="178">
        <f>IF(E502&lt;&gt;"",職員設定!$Y$55,"0")</f>
        <v>0</v>
      </c>
      <c r="F535" s="2"/>
      <c r="G535" s="975"/>
      <c r="H535" s="1306"/>
      <c r="I535" s="63" t="str">
        <f>IF(職員設定!$Y$43="","",職員設定!$Y$43)</f>
        <v/>
      </c>
      <c r="J535" s="178">
        <f>IF(J502&lt;&gt;"",職員設定!$Y$55,"0")</f>
        <v>0</v>
      </c>
      <c r="K535" s="2"/>
      <c r="L535" s="975"/>
      <c r="M535" s="1097"/>
      <c r="N535" s="634" t="str">
        <f>IF(職員設定!$Y$43="","",職員設定!$Y$43)</f>
        <v/>
      </c>
      <c r="O535" s="178">
        <f>IF(O502&lt;&gt;"",職員設定!$Y$55,"0")</f>
        <v>0</v>
      </c>
      <c r="P535" s="2"/>
      <c r="Q535" s="975"/>
      <c r="R535" s="1205"/>
      <c r="S535" s="63" t="str">
        <f>IF(職員設定!$Y$43="","",職員設定!$Y$43)</f>
        <v/>
      </c>
      <c r="T535" s="178">
        <f>IF(T502&lt;&gt;"",職員設定!$Y$55,"0")</f>
        <v>0</v>
      </c>
      <c r="U535" s="2"/>
      <c r="V535" s="975"/>
      <c r="W535" s="972"/>
      <c r="X535" s="634" t="str">
        <f>IF(職員設定!$Y$43="","",職員設定!$Y$43)</f>
        <v/>
      </c>
      <c r="Y535" s="178">
        <f>IF(Y502&lt;&gt;"",職員設定!$Y$55,"0")</f>
        <v>0</v>
      </c>
      <c r="Z535" s="2"/>
      <c r="AA535" s="975"/>
      <c r="AB535" s="1205"/>
      <c r="AC535" s="63" t="str">
        <f>IF(職員設定!$Y$43="","",職員設定!$Y$43)</f>
        <v/>
      </c>
      <c r="AD535" s="178" t="str">
        <f>IF(AD502&lt;&gt;"",職員設定!$Y$55,"0")</f>
        <v>0</v>
      </c>
      <c r="AE535" s="2"/>
      <c r="AF535" s="975"/>
      <c r="AG535" s="972"/>
      <c r="AH535" s="634" t="str">
        <f>IF(職員設定!$Y$43="","",職員設定!$Y$43)</f>
        <v/>
      </c>
      <c r="AI535" s="178">
        <f>IF(AI502&lt;&gt;"",職員設定!$Y$55,"0")</f>
        <v>0</v>
      </c>
      <c r="AJ535" s="2"/>
      <c r="AK535" s="975"/>
      <c r="AL535" s="1205"/>
      <c r="AM535" s="63" t="str">
        <f>IF(職員設定!$Y$43="","",職員設定!$Y$43)</f>
        <v/>
      </c>
      <c r="AN535" s="178" t="str">
        <f>IF(AN502&lt;&gt;"",職員設定!$Y$55,"0")</f>
        <v>0</v>
      </c>
      <c r="AO535" s="2"/>
      <c r="AP535" s="975"/>
      <c r="AQ535" s="972"/>
      <c r="AR535" s="634" t="str">
        <f>IF(職員設定!$Y$43="","",職員設定!$Y$43)</f>
        <v/>
      </c>
      <c r="AS535" s="178" t="str">
        <f>IF(AS502&lt;&gt;"",職員設定!$Y$55,"0")</f>
        <v>0</v>
      </c>
      <c r="AT535" s="2"/>
      <c r="AU535" s="975"/>
      <c r="AV535" s="1205"/>
      <c r="AW535" s="63" t="str">
        <f>IF(職員設定!$Y$43="","",職員設定!$Y$43)</f>
        <v/>
      </c>
      <c r="AX535" s="178" t="str">
        <f>IF(AX502&lt;&gt;"",職員設定!$Y$55,"0")</f>
        <v>0</v>
      </c>
      <c r="AY535" s="2"/>
      <c r="AZ535" s="975"/>
      <c r="BA535" s="972"/>
      <c r="BB535" s="634" t="str">
        <f>IF(職員設定!$Y$43="","",職員設定!$Y$43)</f>
        <v/>
      </c>
      <c r="BC535" s="178" t="str">
        <f>IF(BC502&lt;&gt;"",職員設定!$Y$55,"0")</f>
        <v>0</v>
      </c>
      <c r="BD535" s="2"/>
      <c r="BE535" s="975"/>
      <c r="BF535" s="1205"/>
      <c r="BG535" s="63" t="str">
        <f>IF(職員設定!$Y$43="","",職員設定!$Y$43)</f>
        <v/>
      </c>
      <c r="BH535" s="178" t="str">
        <f>IF(BH502&lt;&gt;"",職員設定!$Y$55,"0")</f>
        <v>0</v>
      </c>
      <c r="BI535" s="2"/>
      <c r="BJ535" s="975"/>
      <c r="BK535" s="972"/>
      <c r="BL535" s="671"/>
      <c r="BM535" s="84"/>
      <c r="BN535" s="2"/>
      <c r="BO535" s="975"/>
      <c r="BP535" s="1257"/>
      <c r="BQ535" s="94"/>
      <c r="BR535" s="84"/>
      <c r="BS535" s="2"/>
      <c r="BT535" s="975"/>
      <c r="BU535" s="1257"/>
      <c r="BV535" s="94"/>
      <c r="BW535" s="84"/>
      <c r="BX535" s="2"/>
      <c r="BY535" s="975"/>
      <c r="BZ535" s="1257"/>
      <c r="CA535" s="1005"/>
      <c r="CB535" s="1021"/>
      <c r="CC535" s="1232"/>
    </row>
    <row r="536" spans="1:81" ht="18" customHeight="1">
      <c r="A536" s="1180"/>
      <c r="B536" s="1276"/>
      <c r="C536" s="1277"/>
      <c r="D536" s="64" t="s">
        <v>15</v>
      </c>
      <c r="E536" s="8">
        <f>E535+E534+E533+E532+E530+E526+E522+E518+E514+E511+E508+E504</f>
        <v>124898</v>
      </c>
      <c r="F536" s="963" t="str">
        <f>IF(E537=F537,"〇","×")</f>
        <v>〇</v>
      </c>
      <c r="G536" s="964"/>
      <c r="H536" s="1098"/>
      <c r="I536" s="64" t="s">
        <v>15</v>
      </c>
      <c r="J536" s="516">
        <f>J535+J534+J533+J532+J530+J526+J522+J518+J514+J511+J508+J504</f>
        <v>136500</v>
      </c>
      <c r="K536" s="963" t="str">
        <f>IF(J537=K537,"〇","×")</f>
        <v>〇</v>
      </c>
      <c r="L536" s="964"/>
      <c r="M536" s="965"/>
      <c r="N536" s="635" t="s">
        <v>15</v>
      </c>
      <c r="O536" s="8">
        <f>O535+O534+O533+O532+O530+O526+O522+O518+O514+O511+O508+O504</f>
        <v>138251</v>
      </c>
      <c r="P536" s="963" t="str">
        <f>IF(O537=P537,"〇","×")</f>
        <v>〇</v>
      </c>
      <c r="Q536" s="964"/>
      <c r="R536" s="1098"/>
      <c r="S536" s="64" t="s">
        <v>15</v>
      </c>
      <c r="T536" s="8">
        <f>T535+T534+T533+T532+T530+T526+T522+T518+T514+T511+T508+T504</f>
        <v>81383</v>
      </c>
      <c r="U536" s="963" t="str">
        <f>IF(T537=U537,"〇","×")</f>
        <v>〇</v>
      </c>
      <c r="V536" s="964"/>
      <c r="W536" s="965"/>
      <c r="X536" s="635" t="s">
        <v>15</v>
      </c>
      <c r="Y536" s="516">
        <f>Y535+Y534+Y533+Y532+Y530+Y526+Y522+Y518+Y514+Y511+Y508+Y504</f>
        <v>104644</v>
      </c>
      <c r="Z536" s="963" t="str">
        <f>IF(Y537=Z537,"〇","×")</f>
        <v>〇</v>
      </c>
      <c r="AA536" s="964"/>
      <c r="AB536" s="1098"/>
      <c r="AC536" s="64" t="s">
        <v>15</v>
      </c>
      <c r="AD536" s="516">
        <f>AD535+AD534+AD533+AD532+AD530+AD526+AD522+AD518+AD514+AD511+AD508+AD504</f>
        <v>0</v>
      </c>
      <c r="AE536" s="963" t="str">
        <f>IF(AD537=AE537,"〇","×")</f>
        <v>〇</v>
      </c>
      <c r="AF536" s="964"/>
      <c r="AG536" s="965"/>
      <c r="AH536" s="635" t="s">
        <v>15</v>
      </c>
      <c r="AI536" s="516">
        <f>AI535+AI534+AI533+AI532+AI530+AI526+AI522+AI518+AI514+AI511+AI508+AI504</f>
        <v>120491</v>
      </c>
      <c r="AJ536" s="963" t="str">
        <f>IF(AI537=AJ537,"〇","×")</f>
        <v>〇</v>
      </c>
      <c r="AK536" s="964"/>
      <c r="AL536" s="1098"/>
      <c r="AM536" s="64" t="s">
        <v>15</v>
      </c>
      <c r="AN536" s="516">
        <f>AN535+AN534+AN533+AN532+AN530+AN526+AN522+AN518+AN514+AN511+AN508+AN504</f>
        <v>0</v>
      </c>
      <c r="AO536" s="963" t="str">
        <f>IF(AN537=AO537,"〇","×")</f>
        <v>〇</v>
      </c>
      <c r="AP536" s="964"/>
      <c r="AQ536" s="965"/>
      <c r="AR536" s="635" t="s">
        <v>15</v>
      </c>
      <c r="AS536" s="516">
        <f>AS535+AS534+AS533+AS532+AS530+AS526+AS522+AS518+AS514+AS511+AS508+AS504</f>
        <v>0</v>
      </c>
      <c r="AT536" s="963" t="str">
        <f>IF(AS537=AT537,"〇","×")</f>
        <v>〇</v>
      </c>
      <c r="AU536" s="964"/>
      <c r="AV536" s="1098"/>
      <c r="AW536" s="64" t="s">
        <v>15</v>
      </c>
      <c r="AX536" s="516">
        <f>AX535+AX534+AX533+AX532+AX530+AX526+AX522+AX518+AX514+AX511+AX508+AX504</f>
        <v>0</v>
      </c>
      <c r="AY536" s="963" t="str">
        <f>IF(AX537=AY537,"〇","×")</f>
        <v>〇</v>
      </c>
      <c r="AZ536" s="964"/>
      <c r="BA536" s="965"/>
      <c r="BB536" s="635" t="s">
        <v>15</v>
      </c>
      <c r="BC536" s="516">
        <f>BC535+BC534+BC533+BC532+BC530+BC526+BC522+BC518+BC514+BC511+BC508+BC504</f>
        <v>0</v>
      </c>
      <c r="BD536" s="963" t="str">
        <f>IF(BC537=BD537,"〇","×")</f>
        <v>〇</v>
      </c>
      <c r="BE536" s="964"/>
      <c r="BF536" s="1098"/>
      <c r="BG536" s="64" t="s">
        <v>15</v>
      </c>
      <c r="BH536" s="516">
        <f>BH535+BH534+BH533+BH532+BH530+BH526+BH522+BH518+BH514+BH511+BH508+BH504</f>
        <v>0</v>
      </c>
      <c r="BI536" s="963" t="str">
        <f>IF(BH537=BI537,"〇","×")</f>
        <v>〇</v>
      </c>
      <c r="BJ536" s="964"/>
      <c r="BK536" s="965"/>
      <c r="BL536" s="635" t="s">
        <v>15</v>
      </c>
      <c r="BM536" s="8">
        <f>BM518</f>
        <v>0</v>
      </c>
      <c r="BN536" s="963" t="e">
        <f>IF(BM537=BN537,"〇","×")</f>
        <v>#DIV/0!</v>
      </c>
      <c r="BO536" s="964"/>
      <c r="BP536" s="965"/>
      <c r="BQ536" s="64" t="s">
        <v>15</v>
      </c>
      <c r="BR536" s="8">
        <f>BR518</f>
        <v>0</v>
      </c>
      <c r="BS536" s="963" t="str">
        <f>IF(BR537=BS537,"〇","×")</f>
        <v>〇</v>
      </c>
      <c r="BT536" s="964"/>
      <c r="BU536" s="965"/>
      <c r="BV536" s="64" t="s">
        <v>15</v>
      </c>
      <c r="BW536" s="8">
        <f>BW518</f>
        <v>0</v>
      </c>
      <c r="BX536" s="963" t="str">
        <f>IF(BW537=BX537,"〇","×")</f>
        <v>〇</v>
      </c>
      <c r="BY536" s="964"/>
      <c r="BZ536" s="965"/>
      <c r="CA536" s="575">
        <f>BW536+BR536+BM536+BH536+BC536+AX536+AS536+AN536+AI536+AD536+Y536+T536+O536+J536+E536</f>
        <v>706167</v>
      </c>
      <c r="CB536" s="369"/>
      <c r="CC536" s="422"/>
    </row>
    <row r="537" spans="1:81" ht="18" customHeight="1" thickBot="1">
      <c r="A537" s="1180"/>
      <c r="B537" s="1292"/>
      <c r="C537" s="1037"/>
      <c r="D537" s="65" t="s">
        <v>100</v>
      </c>
      <c r="E537" s="27">
        <f>E503+E507+E510+E513+E517+E521+E525+E529+E532+E533+E534+E535</f>
        <v>185123</v>
      </c>
      <c r="F537" s="981">
        <f>E536+(G533)/F502+H533</f>
        <v>185123</v>
      </c>
      <c r="G537" s="982"/>
      <c r="H537" s="365"/>
      <c r="I537" s="65" t="s">
        <v>100</v>
      </c>
      <c r="J537" s="27">
        <f>J503+J507+J510+J513+J517+J521+J525+J529+J532+J533+J534+J535</f>
        <v>202354</v>
      </c>
      <c r="K537" s="981">
        <f>J536+(L533)/K502+M533</f>
        <v>202354</v>
      </c>
      <c r="L537" s="982"/>
      <c r="M537" s="359"/>
      <c r="N537" s="636" t="s">
        <v>100</v>
      </c>
      <c r="O537" s="27">
        <f>O503+O507+O510+O513+O517+O521+O525+O529+O532+O533+O534+O535</f>
        <v>205049</v>
      </c>
      <c r="P537" s="981">
        <f>O536+(Q533)/P502+R533/P502</f>
        <v>205049</v>
      </c>
      <c r="Q537" s="982"/>
      <c r="R537" s="365"/>
      <c r="S537" s="65" t="s">
        <v>100</v>
      </c>
      <c r="T537" s="27">
        <f>T503+T507+T510+T513+T517+T521+T525+T529+T532+T533+T534+T535</f>
        <v>120648</v>
      </c>
      <c r="U537" s="981">
        <f>T536+(V533)/U502+W533/U502</f>
        <v>120648</v>
      </c>
      <c r="V537" s="982"/>
      <c r="W537" s="359"/>
      <c r="X537" s="636" t="s">
        <v>100</v>
      </c>
      <c r="Y537" s="27">
        <f>Y503+Y507+Y510+Y513+Y517+Y521+Y525+Y529+Y532+Y533+Y534+Y535</f>
        <v>152723</v>
      </c>
      <c r="Z537" s="981">
        <f>Y536+(AA533)/Z502+AB533/Z502</f>
        <v>152723</v>
      </c>
      <c r="AA537" s="982"/>
      <c r="AB537" s="365"/>
      <c r="AC537" s="65" t="s">
        <v>100</v>
      </c>
      <c r="AD537" s="27">
        <f>AD503+AD507+AD510+AD513+AD517+AD521+AD525+AD529+AD532+AD533+AD534+AD535</f>
        <v>0</v>
      </c>
      <c r="AE537" s="981">
        <f>AD536+(AF533)/AE502+AG533/AE502</f>
        <v>0</v>
      </c>
      <c r="AF537" s="982"/>
      <c r="AG537" s="359"/>
      <c r="AH537" s="636" t="s">
        <v>100</v>
      </c>
      <c r="AI537" s="27">
        <f>AI503+AI507+AI510+AI513+AI517+AI521+AI525+AI529+AI532+AI533+AI534+AI535</f>
        <v>176119</v>
      </c>
      <c r="AJ537" s="981">
        <f>AI536+(AK533)/AJ502+AL533/AJ502</f>
        <v>176119</v>
      </c>
      <c r="AK537" s="982"/>
      <c r="AL537" s="365"/>
      <c r="AM537" s="65" t="s">
        <v>100</v>
      </c>
      <c r="AN537" s="27">
        <f>AN503+AN507+AN510+AN513+AN517+AN521+AN525+AN529+AN532+AN533+AN534+AN535</f>
        <v>0</v>
      </c>
      <c r="AO537" s="981">
        <f>AN536+(AP533)/AO502+AQ533/AO502</f>
        <v>0</v>
      </c>
      <c r="AP537" s="982"/>
      <c r="AQ537" s="359"/>
      <c r="AR537" s="636" t="s">
        <v>100</v>
      </c>
      <c r="AS537" s="27">
        <f>AS503+AS507+AS510+AS513+AS517+AS521+AS525+AS529+AS532+AS533+AS534+AS535</f>
        <v>0</v>
      </c>
      <c r="AT537" s="981">
        <f>AS536+(AU533)/AT502+AV533/AT502</f>
        <v>0</v>
      </c>
      <c r="AU537" s="982"/>
      <c r="AV537" s="365"/>
      <c r="AW537" s="65" t="s">
        <v>100</v>
      </c>
      <c r="AX537" s="27">
        <f>AX503+AX507+AX510+AX513+AX517+AX521+AX525+AX529+AX532+AX533+AX534+AX535</f>
        <v>0</v>
      </c>
      <c r="AY537" s="981">
        <f>AX536+(AZ533)/AY502+BA533/AY502</f>
        <v>0</v>
      </c>
      <c r="AZ537" s="982"/>
      <c r="BA537" s="359"/>
      <c r="BB537" s="636" t="s">
        <v>100</v>
      </c>
      <c r="BC537" s="27">
        <f>BC503+BC507+BC510+BC513+BC517+BC521+BC525+BC529+BC532+BC533+BC534+BC535</f>
        <v>0</v>
      </c>
      <c r="BD537" s="981">
        <f>BC536+(BE533)/BD502+BF533/BD502</f>
        <v>0</v>
      </c>
      <c r="BE537" s="982"/>
      <c r="BF537" s="365"/>
      <c r="BG537" s="65" t="s">
        <v>100</v>
      </c>
      <c r="BH537" s="27">
        <f>BH503+BH507+BH510+BH513+BH517+BH521+BH525+BH529+BH532+BH533+BH534+BH535</f>
        <v>0</v>
      </c>
      <c r="BI537" s="981">
        <f>BH536+(BJ533)/BI502+BK533/BI502</f>
        <v>0</v>
      </c>
      <c r="BJ537" s="982"/>
      <c r="BK537" s="359"/>
      <c r="BL537" s="636" t="s">
        <v>100</v>
      </c>
      <c r="BM537" s="27">
        <f>BM517</f>
        <v>0</v>
      </c>
      <c r="BN537" s="981" t="e">
        <f>BM536+(BO533)/BN502+BP533/BN502</f>
        <v>#DIV/0!</v>
      </c>
      <c r="BO537" s="982"/>
      <c r="BP537" s="359"/>
      <c r="BQ537" s="65" t="s">
        <v>100</v>
      </c>
      <c r="BR537" s="27">
        <f>BR517</f>
        <v>0</v>
      </c>
      <c r="BS537" s="981">
        <f>BR536+(BT533)/BS502+BU533/BS502</f>
        <v>0</v>
      </c>
      <c r="BT537" s="982"/>
      <c r="BU537" s="359"/>
      <c r="BV537" s="65" t="s">
        <v>100</v>
      </c>
      <c r="BW537" s="27">
        <f>BW517</f>
        <v>0</v>
      </c>
      <c r="BX537" s="981">
        <f>BW536+(BY533)/BX502+BZ533/BX502</f>
        <v>0</v>
      </c>
      <c r="BY537" s="982"/>
      <c r="BZ537" s="359"/>
      <c r="CA537" s="552">
        <f>BW537+BR537+BM537+BH537+BC537+AX537+AS537+AN537+AI537+AD537+Y537+T537+O537+J537+E537</f>
        <v>1042016</v>
      </c>
      <c r="CB537" s="370"/>
      <c r="CC537" s="422"/>
    </row>
    <row r="538" spans="1:81" ht="18" customHeight="1" thickTop="1">
      <c r="A538" s="1180"/>
      <c r="B538" s="1128" t="s">
        <v>227</v>
      </c>
      <c r="C538" s="1129"/>
      <c r="D538" s="66" t="s">
        <v>17</v>
      </c>
      <c r="E538" s="74">
        <f>IF(E502="","",職員設定!M55)</f>
        <v>134000</v>
      </c>
      <c r="F538" s="114"/>
      <c r="G538" s="291"/>
      <c r="H538" s="618"/>
      <c r="I538" s="66" t="s">
        <v>17</v>
      </c>
      <c r="J538" s="74">
        <f>IF(J502="","",職員設定!$M$55)</f>
        <v>134000</v>
      </c>
      <c r="K538" s="114"/>
      <c r="L538" s="291"/>
      <c r="M538" s="368"/>
      <c r="N538" s="637" t="s">
        <v>17</v>
      </c>
      <c r="O538" s="74">
        <f>IF(O502="","",職員設定!$M$55)</f>
        <v>134000</v>
      </c>
      <c r="P538" s="950" t="s">
        <v>222</v>
      </c>
      <c r="Q538" s="951"/>
      <c r="R538" s="951"/>
      <c r="S538" s="66" t="s">
        <v>17</v>
      </c>
      <c r="T538" s="74">
        <f>IF(T502="","",職員設定!$M$55)</f>
        <v>134000</v>
      </c>
      <c r="U538" s="950" t="s">
        <v>222</v>
      </c>
      <c r="V538" s="951"/>
      <c r="W538" s="952"/>
      <c r="X538" s="637" t="s">
        <v>17</v>
      </c>
      <c r="Y538" s="74">
        <f>IF(Y502="","",職員設定!$M$55)</f>
        <v>134000</v>
      </c>
      <c r="Z538" s="950" t="s">
        <v>222</v>
      </c>
      <c r="AA538" s="951"/>
      <c r="AB538" s="951"/>
      <c r="AC538" s="66" t="s">
        <v>17</v>
      </c>
      <c r="AD538" s="74" t="str">
        <f>IF(AD502="","",職員設定!$M$55)</f>
        <v/>
      </c>
      <c r="AE538" s="950" t="s">
        <v>222</v>
      </c>
      <c r="AF538" s="951"/>
      <c r="AG538" s="952"/>
      <c r="AH538" s="637" t="s">
        <v>17</v>
      </c>
      <c r="AI538" s="74">
        <f>IF(AI502="","",職員設定!$M$55)</f>
        <v>134000</v>
      </c>
      <c r="AJ538" s="950" t="s">
        <v>222</v>
      </c>
      <c r="AK538" s="951"/>
      <c r="AL538" s="951"/>
      <c r="AM538" s="66" t="s">
        <v>17</v>
      </c>
      <c r="AN538" s="74" t="str">
        <f>IF(AN502="","",職員設定!$M$55)</f>
        <v/>
      </c>
      <c r="AO538" s="950" t="s">
        <v>222</v>
      </c>
      <c r="AP538" s="951"/>
      <c r="AQ538" s="952"/>
      <c r="AR538" s="637" t="s">
        <v>17</v>
      </c>
      <c r="AS538" s="74" t="str">
        <f>IF(AS502="","",職員設定!$M$55)</f>
        <v/>
      </c>
      <c r="AT538" s="950" t="s">
        <v>222</v>
      </c>
      <c r="AU538" s="951"/>
      <c r="AV538" s="951"/>
      <c r="AW538" s="66" t="s">
        <v>17</v>
      </c>
      <c r="AX538" s="74" t="str">
        <f>IF(AX502="","",職員設定!$M$55)</f>
        <v/>
      </c>
      <c r="AY538" s="950" t="s">
        <v>222</v>
      </c>
      <c r="AZ538" s="951"/>
      <c r="BA538" s="952"/>
      <c r="BB538" s="637" t="s">
        <v>17</v>
      </c>
      <c r="BC538" s="74" t="str">
        <f>IF(BC502="","",職員設定!$M$55)</f>
        <v/>
      </c>
      <c r="BD538" s="950" t="s">
        <v>222</v>
      </c>
      <c r="BE538" s="951"/>
      <c r="BF538" s="951"/>
      <c r="BG538" s="66" t="s">
        <v>17</v>
      </c>
      <c r="BH538" s="74" t="str">
        <f>IF(BH502="","",職員設定!$M$55)</f>
        <v/>
      </c>
      <c r="BI538" s="950" t="s">
        <v>222</v>
      </c>
      <c r="BJ538" s="951"/>
      <c r="BK538" s="952"/>
      <c r="BL538" s="637"/>
      <c r="BM538" s="74"/>
      <c r="BN538" s="950" t="s">
        <v>222</v>
      </c>
      <c r="BO538" s="951"/>
      <c r="BP538" s="952"/>
      <c r="BQ538" s="66"/>
      <c r="BR538" s="74"/>
      <c r="BS538" s="950" t="s">
        <v>222</v>
      </c>
      <c r="BT538" s="951"/>
      <c r="BU538" s="952"/>
      <c r="BV538" s="66"/>
      <c r="BW538" s="74"/>
      <c r="BX538" s="950" t="s">
        <v>222</v>
      </c>
      <c r="BY538" s="951"/>
      <c r="BZ538" s="952"/>
      <c r="CA538" s="477"/>
      <c r="CB538" s="1008" t="s">
        <v>223</v>
      </c>
      <c r="CC538" s="1008" t="s">
        <v>224</v>
      </c>
    </row>
    <row r="539" spans="1:81" ht="18" customHeight="1">
      <c r="A539" s="1180"/>
      <c r="B539" s="1130"/>
      <c r="C539" s="1131"/>
      <c r="D539" s="68" t="s">
        <v>63</v>
      </c>
      <c r="E539" s="34">
        <v>170000</v>
      </c>
      <c r="F539" s="1120" t="s">
        <v>104</v>
      </c>
      <c r="G539" s="1121"/>
      <c r="H539" s="759"/>
      <c r="I539" s="68" t="s">
        <v>63</v>
      </c>
      <c r="J539" s="34">
        <f>IF(J502="","",E539)</f>
        <v>170000</v>
      </c>
      <c r="K539" s="1120" t="s">
        <v>104</v>
      </c>
      <c r="L539" s="1121"/>
      <c r="M539" s="1148"/>
      <c r="N539" s="638" t="s">
        <v>63</v>
      </c>
      <c r="O539" s="34">
        <f>IF(O502="","",J539)</f>
        <v>170000</v>
      </c>
      <c r="P539" s="1006" t="s">
        <v>221</v>
      </c>
      <c r="Q539" s="1007"/>
      <c r="R539" s="653"/>
      <c r="S539" s="68" t="s">
        <v>63</v>
      </c>
      <c r="T539" s="34">
        <f>IF(T502="","",O539)</f>
        <v>170000</v>
      </c>
      <c r="U539" s="1006" t="s">
        <v>221</v>
      </c>
      <c r="V539" s="1007"/>
      <c r="W539" s="537">
        <v>30000</v>
      </c>
      <c r="X539" s="638" t="s">
        <v>63</v>
      </c>
      <c r="Y539" s="34">
        <f>IF(Y502="","",T539)</f>
        <v>170000</v>
      </c>
      <c r="Z539" s="1006" t="s">
        <v>221</v>
      </c>
      <c r="AA539" s="1007"/>
      <c r="AB539" s="653">
        <v>30000</v>
      </c>
      <c r="AC539" s="68" t="s">
        <v>63</v>
      </c>
      <c r="AD539" s="34" t="str">
        <f>IF(AD502="","",Y539)</f>
        <v/>
      </c>
      <c r="AE539" s="1006" t="s">
        <v>221</v>
      </c>
      <c r="AF539" s="1007"/>
      <c r="AG539" s="537"/>
      <c r="AH539" s="638" t="s">
        <v>63</v>
      </c>
      <c r="AI539" s="34" t="str">
        <f>IF(AI502="","",AD539)</f>
        <v/>
      </c>
      <c r="AJ539" s="1006" t="s">
        <v>221</v>
      </c>
      <c r="AK539" s="1007"/>
      <c r="AL539" s="653"/>
      <c r="AM539" s="68" t="s">
        <v>63</v>
      </c>
      <c r="AN539" s="34" t="str">
        <f>IF(AN502="","",AI539)</f>
        <v/>
      </c>
      <c r="AO539" s="1006" t="s">
        <v>221</v>
      </c>
      <c r="AP539" s="1007"/>
      <c r="AQ539" s="537"/>
      <c r="AR539" s="638" t="s">
        <v>63</v>
      </c>
      <c r="AS539" s="34" t="str">
        <f>IF(AS502="","",AN539)</f>
        <v/>
      </c>
      <c r="AT539" s="1006" t="s">
        <v>221</v>
      </c>
      <c r="AU539" s="1007"/>
      <c r="AV539" s="653"/>
      <c r="AW539" s="68" t="s">
        <v>63</v>
      </c>
      <c r="AX539" s="34" t="str">
        <f>IF(AX502="","",AS539)</f>
        <v/>
      </c>
      <c r="AY539" s="1006" t="s">
        <v>221</v>
      </c>
      <c r="AZ539" s="1007"/>
      <c r="BA539" s="537"/>
      <c r="BB539" s="638" t="s">
        <v>63</v>
      </c>
      <c r="BC539" s="34" t="str">
        <f>IF(BC502="","",AX539)</f>
        <v/>
      </c>
      <c r="BD539" s="1006" t="s">
        <v>221</v>
      </c>
      <c r="BE539" s="1007"/>
      <c r="BF539" s="653"/>
      <c r="BG539" s="68" t="s">
        <v>63</v>
      </c>
      <c r="BH539" s="34" t="str">
        <f>IF(BH502="","",BC539)</f>
        <v/>
      </c>
      <c r="BI539" s="1006" t="s">
        <v>221</v>
      </c>
      <c r="BJ539" s="1007"/>
      <c r="BK539" s="537"/>
      <c r="BL539" s="638" t="s">
        <v>208</v>
      </c>
      <c r="BM539" s="420" t="s">
        <v>115</v>
      </c>
      <c r="BN539" s="529"/>
      <c r="BO539" s="527"/>
      <c r="BP539" s="408"/>
      <c r="BQ539" s="68" t="s">
        <v>208</v>
      </c>
      <c r="BR539" s="420" t="s">
        <v>115</v>
      </c>
      <c r="BS539" s="529"/>
      <c r="BT539" s="527"/>
      <c r="BU539" s="408"/>
      <c r="BV539" s="68" t="s">
        <v>208</v>
      </c>
      <c r="BW539" s="420" t="s">
        <v>115</v>
      </c>
      <c r="BX539" s="529"/>
      <c r="BY539" s="527"/>
      <c r="BZ539" s="408"/>
      <c r="CA539" s="478"/>
      <c r="CB539" s="1009"/>
      <c r="CC539" s="1009"/>
    </row>
    <row r="540" spans="1:81" ht="18" customHeight="1">
      <c r="A540" s="1180"/>
      <c r="B540" s="1130"/>
      <c r="C540" s="1131"/>
      <c r="D540" s="68" t="s">
        <v>18</v>
      </c>
      <c r="E540" s="10">
        <f>IF(E538="","",E539-E538)</f>
        <v>36000</v>
      </c>
      <c r="F540" s="498"/>
      <c r="G540" s="565">
        <f>ROUND(IF(E540="",0,E540*E4*F502+E540*G4*F502),0)</f>
        <v>5143</v>
      </c>
      <c r="H540" s="619"/>
      <c r="I540" s="68" t="s">
        <v>18</v>
      </c>
      <c r="J540" s="10">
        <f>IF(J538="","",J539-J538)</f>
        <v>36000</v>
      </c>
      <c r="K540" s="498"/>
      <c r="L540" s="565">
        <f>ROUND(IF(J540="",0,J540*J4*K502+J540*L4*K502),0)</f>
        <v>5143</v>
      </c>
      <c r="M540" s="450"/>
      <c r="N540" s="638" t="s">
        <v>18</v>
      </c>
      <c r="O540" s="10">
        <f>IF(O538="","",O539-O538)</f>
        <v>36000</v>
      </c>
      <c r="P540" s="144"/>
      <c r="Q540" s="565">
        <f>ROUND(IF(O540="",0,O540*O4*P502+O540*Q4*P502),0)</f>
        <v>5143</v>
      </c>
      <c r="R540" s="573">
        <f>ROUND(IF(R539="",0,R539*O4*P502+R539*Q4*P502),0)</f>
        <v>0</v>
      </c>
      <c r="S540" s="68" t="s">
        <v>18</v>
      </c>
      <c r="T540" s="10">
        <f>IF(T538="","",T539-T538)</f>
        <v>36000</v>
      </c>
      <c r="U540" s="144"/>
      <c r="V540" s="565">
        <f>ROUND(IF(T540="",0,T540*T4*U502+T540*V4*U502),0)</f>
        <v>5143</v>
      </c>
      <c r="W540" s="571">
        <f>ROUND(IF(W539="",0,W539*T4*U502+W539*V4*U502),0)</f>
        <v>4286</v>
      </c>
      <c r="X540" s="638" t="s">
        <v>18</v>
      </c>
      <c r="Y540" s="10">
        <f>IF(Y538="","",Y539-Y538)</f>
        <v>36000</v>
      </c>
      <c r="Z540" s="144"/>
      <c r="AA540" s="565">
        <f>ROUND(IF(Y540="",0,Y540*Y4*Z502+Y540*AA4*Z502),0)</f>
        <v>5143</v>
      </c>
      <c r="AB540" s="573">
        <f>ROUND(IF(AB539="",0,AB539*Y4*Z502+AB539*AA4*Z502),0)</f>
        <v>4286</v>
      </c>
      <c r="AC540" s="68" t="s">
        <v>18</v>
      </c>
      <c r="AD540" s="10" t="str">
        <f>IF(AD538="","",AD539-AD538)</f>
        <v/>
      </c>
      <c r="AE540" s="144"/>
      <c r="AF540" s="565">
        <f>ROUND(IF(AD540="",0,AD540*AD4*AE502+AD540*AF4*AE502),0)</f>
        <v>0</v>
      </c>
      <c r="AG540" s="571">
        <f>ROUND(IF(AG539="",0,AG539*AD4*AE502+AG539*AF4*AE502),0)</f>
        <v>0</v>
      </c>
      <c r="AH540" s="638" t="s">
        <v>18</v>
      </c>
      <c r="AI540" s="10" t="e">
        <f>IF(AI538="","",AI539-AI538)</f>
        <v>#VALUE!</v>
      </c>
      <c r="AJ540" s="144"/>
      <c r="AK540" s="565" t="e">
        <f>ROUND(IF(AI540="",0,AI540*AI4*AJ502+AI540*AK4*AJ502),0)</f>
        <v>#VALUE!</v>
      </c>
      <c r="AL540" s="573">
        <f>ROUND(IF(AL539="",0,AL539*AI4*AJ502+AL539*AK4*AJ502),0)</f>
        <v>0</v>
      </c>
      <c r="AM540" s="68" t="s">
        <v>18</v>
      </c>
      <c r="AN540" s="10" t="str">
        <f>IF(AN538="","",AN539-AN538)</f>
        <v/>
      </c>
      <c r="AO540" s="144"/>
      <c r="AP540" s="565">
        <f>ROUND(IF(AN540="",0,AN540*AN4*AO502+AN540*AP4*AO502),0)</f>
        <v>0</v>
      </c>
      <c r="AQ540" s="571">
        <f>ROUND(IF(AQ539="",0,AQ539*AN4*AO502+AQ539*AP4*AO502),0)</f>
        <v>0</v>
      </c>
      <c r="AR540" s="638" t="s">
        <v>18</v>
      </c>
      <c r="AS540" s="10" t="str">
        <f>IF(AS538="","",AS539-AS538)</f>
        <v/>
      </c>
      <c r="AT540" s="144"/>
      <c r="AU540" s="565">
        <f>ROUND(IF(AS540="",0,AS540*AS4*AT502+AS540*AU4*AT502),0)</f>
        <v>0</v>
      </c>
      <c r="AV540" s="573">
        <f>ROUND(IF(AV539="",0,AV539*AS4*AT502+AV539*AU4*AT502),0)</f>
        <v>0</v>
      </c>
      <c r="AW540" s="68" t="s">
        <v>18</v>
      </c>
      <c r="AX540" s="10" t="str">
        <f>IF(AX538="","",AX539-AX538)</f>
        <v/>
      </c>
      <c r="AY540" s="144"/>
      <c r="AZ540" s="565">
        <f>ROUND(IF(AX540="",0,AX540*AX4*AY502+AX540*AZ4*AY502),0)</f>
        <v>0</v>
      </c>
      <c r="BA540" s="571">
        <f>ROUND(IF(BA539="",0,BA539*AX4*AY502+BA539*AZ4*AY502),0)</f>
        <v>0</v>
      </c>
      <c r="BB540" s="638" t="s">
        <v>18</v>
      </c>
      <c r="BC540" s="10" t="str">
        <f>IF(BC538="","",BC539-BC538)</f>
        <v/>
      </c>
      <c r="BD540" s="144"/>
      <c r="BE540" s="565">
        <f>ROUND(IF(BC540="",0,BC540*BC4*BD502+BC540*BE4*BD502),0)</f>
        <v>0</v>
      </c>
      <c r="BF540" s="573">
        <f>ROUND(IF(BF539="",0,BF539*BC4*BD502+BF539*BE4*BD502),0)</f>
        <v>0</v>
      </c>
      <c r="BG540" s="68" t="s">
        <v>18</v>
      </c>
      <c r="BH540" s="10" t="str">
        <f>IF(BH538="","",BH539-BH538)</f>
        <v/>
      </c>
      <c r="BI540" s="144"/>
      <c r="BJ540" s="565">
        <f>ROUND(IF(BH540="",0,BH540*BH4*BI502+BH540*BJ4*BI502),0)</f>
        <v>0</v>
      </c>
      <c r="BK540" s="571">
        <f>ROUND(IF(BK539="",0,BK539*BH4*BI502+BK539*BJ4*BI502),0)</f>
        <v>0</v>
      </c>
      <c r="BL540" s="638"/>
      <c r="BM540" s="10"/>
      <c r="BN540" s="144"/>
      <c r="BO540" s="565">
        <f>ROUND(IF(BM539="対象",BO533*$BM$4+BO533*$BO$4,0),0)</f>
        <v>0</v>
      </c>
      <c r="BP540" s="574">
        <f>ROUND(IF(BM539="対象外",0,(BP533*BM4+BP533*BO4)),0)</f>
        <v>0</v>
      </c>
      <c r="BQ540" s="68"/>
      <c r="BR540" s="10"/>
      <c r="BS540" s="144"/>
      <c r="BT540" s="565">
        <f>ROUND(IF(BR539="対象",BT533*$BR$4+BT533*$BT$4,0),0)</f>
        <v>0</v>
      </c>
      <c r="BU540" s="574">
        <f>ROUND(IF(BR539="対象外",0,(BU533*BR4+BU533*BT4)),0)</f>
        <v>0</v>
      </c>
      <c r="BV540" s="68"/>
      <c r="BW540" s="10"/>
      <c r="BX540" s="144"/>
      <c r="BY540" s="565">
        <f>ROUND(IF(BW539="対象",BY533*$BW$4+BY533*$BY$4,0),0)</f>
        <v>0</v>
      </c>
      <c r="BZ540" s="574">
        <f>ROUND(IF(BW539="対象外",0,(BZ533*BW4+BZ533*BY4)),0)</f>
        <v>0</v>
      </c>
      <c r="CA540" s="479"/>
      <c r="CB540" s="414">
        <f>BZ540+BU540+BP540</f>
        <v>0</v>
      </c>
      <c r="CC540" s="443">
        <f>BK540+BF540+BA540+AV540+AQ540+AL540+AG540+AB540+W540+R540</f>
        <v>8572</v>
      </c>
    </row>
    <row r="541" spans="1:81" ht="18" customHeight="1">
      <c r="A541" s="1180"/>
      <c r="B541" s="1130"/>
      <c r="C541" s="1131"/>
      <c r="D541" s="68" t="s">
        <v>103</v>
      </c>
      <c r="E541" s="510" t="s">
        <v>23</v>
      </c>
      <c r="F541" s="496"/>
      <c r="G541" s="565">
        <f>ROUND(IF(E541="対象外",0,E540*E5*F502),0)</f>
        <v>288</v>
      </c>
      <c r="H541" s="619"/>
      <c r="I541" s="68" t="s">
        <v>103</v>
      </c>
      <c r="J541" s="510" t="s">
        <v>23</v>
      </c>
      <c r="K541" s="496"/>
      <c r="L541" s="565">
        <f>ROUND(IF(J541="対象外",0,J540*J5*K502),0)</f>
        <v>288</v>
      </c>
      <c r="M541" s="450"/>
      <c r="N541" s="638" t="s">
        <v>103</v>
      </c>
      <c r="O541" s="510" t="s">
        <v>23</v>
      </c>
      <c r="P541" s="496"/>
      <c r="Q541" s="565">
        <f>ROUND(IF(O541="対象外",0,O540*O5*P502),0)</f>
        <v>288</v>
      </c>
      <c r="R541" s="573">
        <f>ROUND(IF(OR(O541="対象外",R539=0),0,R539*O5*P502),0)</f>
        <v>0</v>
      </c>
      <c r="S541" s="68" t="s">
        <v>103</v>
      </c>
      <c r="T541" s="510" t="s">
        <v>23</v>
      </c>
      <c r="U541" s="496"/>
      <c r="V541" s="565">
        <f>ROUND(IF(T541="対象外",0,T540*T5*U502),0)</f>
        <v>288</v>
      </c>
      <c r="W541" s="571">
        <f>ROUND(IF(OR(T541="対象外",W539=0),0,W539*T5*U502),0)</f>
        <v>240</v>
      </c>
      <c r="X541" s="638" t="s">
        <v>103</v>
      </c>
      <c r="Y541" s="510" t="s">
        <v>23</v>
      </c>
      <c r="Z541" s="496"/>
      <c r="AA541" s="565">
        <f>ROUND(IF(Y541="対象外",0,Y540*Y5*Z502),0)</f>
        <v>288</v>
      </c>
      <c r="AB541" s="573">
        <f>ROUND(IF(OR(Y541="対象外",AB539=0),0,AB539*Y5*Z502),0)</f>
        <v>240</v>
      </c>
      <c r="AC541" s="68" t="s">
        <v>103</v>
      </c>
      <c r="AD541" s="510" t="s">
        <v>115</v>
      </c>
      <c r="AE541" s="496"/>
      <c r="AF541" s="565">
        <f>ROUND(IF(AD541="対象外",0,AD540*AD5*AE502),0)</f>
        <v>0</v>
      </c>
      <c r="AG541" s="571">
        <f>ROUND(IF(OR(AD541="対象外",AG539=0),0,AG539*AD5*AE502),0)</f>
        <v>0</v>
      </c>
      <c r="AH541" s="638" t="s">
        <v>103</v>
      </c>
      <c r="AI541" s="510" t="s">
        <v>115</v>
      </c>
      <c r="AJ541" s="496"/>
      <c r="AK541" s="565">
        <f>ROUND(IF(AI541="対象外",0,AI540*AI5*AJ502),0)</f>
        <v>0</v>
      </c>
      <c r="AL541" s="573">
        <f>ROUND(IF(OR(AI541="対象外",AL539=0),0,AL539*AI5*AJ502),0)</f>
        <v>0</v>
      </c>
      <c r="AM541" s="68" t="s">
        <v>103</v>
      </c>
      <c r="AN541" s="510" t="s">
        <v>115</v>
      </c>
      <c r="AO541" s="496"/>
      <c r="AP541" s="565">
        <f>ROUND(IF(AN541="対象外",0,AN540*AN5*AO502),0)</f>
        <v>0</v>
      </c>
      <c r="AQ541" s="571">
        <f>ROUND(IF(OR(AN541="対象外",AQ539=0),0,AQ539*AN5*AO502),0)</f>
        <v>0</v>
      </c>
      <c r="AR541" s="638" t="s">
        <v>103</v>
      </c>
      <c r="AS541" s="510" t="s">
        <v>115</v>
      </c>
      <c r="AT541" s="496"/>
      <c r="AU541" s="565">
        <f>ROUND(IF(AS541="対象外",0,AS540*AS5*AT502),0)</f>
        <v>0</v>
      </c>
      <c r="AV541" s="573">
        <f>ROUND(IF(OR(AS541="対象外",AV539=0),0,AV539*AS5*AT502),0)</f>
        <v>0</v>
      </c>
      <c r="AW541" s="68" t="s">
        <v>103</v>
      </c>
      <c r="AX541" s="510" t="s">
        <v>115</v>
      </c>
      <c r="AY541" s="496"/>
      <c r="AZ541" s="565">
        <f>ROUND(IF(AX541="対象外",0,AX540*AX5*AY502),0)</f>
        <v>0</v>
      </c>
      <c r="BA541" s="571">
        <f>ROUND(IF(OR(AX541="対象外",BA539=0),0,BA539*AX5*AY502),0)</f>
        <v>0</v>
      </c>
      <c r="BB541" s="638" t="s">
        <v>103</v>
      </c>
      <c r="BC541" s="510" t="s">
        <v>115</v>
      </c>
      <c r="BD541" s="496"/>
      <c r="BE541" s="565">
        <f>ROUND(IF(BC541="対象外",0,BC540*BC5*BD502),0)</f>
        <v>0</v>
      </c>
      <c r="BF541" s="573">
        <f>ROUND(IF(OR(BC541="対象外",BF539=0),0,BF539*BC5*BD502),0)</f>
        <v>0</v>
      </c>
      <c r="BG541" s="68" t="s">
        <v>103</v>
      </c>
      <c r="BH541" s="510" t="s">
        <v>115</v>
      </c>
      <c r="BI541" s="496"/>
      <c r="BJ541" s="565">
        <f>ROUND(IF(BH541="対象外",0,BH540*BH5*BI502),0)</f>
        <v>0</v>
      </c>
      <c r="BK541" s="571">
        <f>ROUND(IF(OR(BH541="対象外",BK539=0),0,BK539*BH5*BI502),0)</f>
        <v>0</v>
      </c>
      <c r="BL541" s="638" t="s">
        <v>103</v>
      </c>
      <c r="BM541" s="510" t="s">
        <v>115</v>
      </c>
      <c r="BN541" s="496"/>
      <c r="BO541" s="565">
        <f>ROUND(IF(BM541="対象",BO533*$BM$5,0),0)</f>
        <v>0</v>
      </c>
      <c r="BP541" s="574">
        <f>ROUND(IF(BM541="対象外",0,BP533*BM5),0)</f>
        <v>0</v>
      </c>
      <c r="BQ541" s="68" t="s">
        <v>103</v>
      </c>
      <c r="BR541" s="510" t="s">
        <v>115</v>
      </c>
      <c r="BS541" s="496"/>
      <c r="BT541" s="565">
        <f>ROUND(IF(BR541="対象",BT533*$BR$5,0),0)</f>
        <v>0</v>
      </c>
      <c r="BU541" s="574">
        <f>ROUND(IF(BR541="対象外",0,BU533*BR5),0)</f>
        <v>0</v>
      </c>
      <c r="BV541" s="68" t="s">
        <v>103</v>
      </c>
      <c r="BW541" s="510" t="s">
        <v>115</v>
      </c>
      <c r="BX541" s="496"/>
      <c r="BY541" s="565">
        <f>ROUND(IF(BW541="対象",BY533*$BW$5,0),0)</f>
        <v>0</v>
      </c>
      <c r="BZ541" s="574">
        <f>ROUND(IF(BW541="対象外",0,BZ533*BW5),0)</f>
        <v>0</v>
      </c>
      <c r="CA541" s="479"/>
      <c r="CB541" s="414">
        <f>BZ541+BU541+BP541</f>
        <v>0</v>
      </c>
      <c r="CC541" s="443">
        <f t="shared" ref="CC541" si="91">BK541+BF541+BA541+AV541+AQ541+AL541+AG541+AB541+W541+R541</f>
        <v>480</v>
      </c>
    </row>
    <row r="542" spans="1:81" ht="18" customHeight="1">
      <c r="A542" s="1180"/>
      <c r="B542" s="1130"/>
      <c r="C542" s="1131"/>
      <c r="D542" s="69" t="s">
        <v>102</v>
      </c>
      <c r="E542" s="30"/>
      <c r="F542" s="496"/>
      <c r="G542" s="565">
        <f>ROUND((G533*E3),0)</f>
        <v>182</v>
      </c>
      <c r="H542" s="619"/>
      <c r="I542" s="69" t="s">
        <v>102</v>
      </c>
      <c r="J542" s="30"/>
      <c r="K542" s="496"/>
      <c r="L542" s="565">
        <f>ROUND((L533*J3),0)</f>
        <v>199</v>
      </c>
      <c r="M542" s="450"/>
      <c r="N542" s="639" t="s">
        <v>102</v>
      </c>
      <c r="O542" s="30"/>
      <c r="P542" s="496"/>
      <c r="Q542" s="565">
        <f>ROUND((Q533*O3),0)</f>
        <v>183</v>
      </c>
      <c r="R542" s="573">
        <f>ROUND(R533*O3,0)</f>
        <v>18</v>
      </c>
      <c r="S542" s="69" t="s">
        <v>102</v>
      </c>
      <c r="T542" s="30"/>
      <c r="U542" s="496"/>
      <c r="V542" s="565">
        <f>ROUND((V533*T3),0)</f>
        <v>108</v>
      </c>
      <c r="W542" s="571">
        <f>ROUND(W533*T3,0)</f>
        <v>11</v>
      </c>
      <c r="X542" s="639" t="s">
        <v>102</v>
      </c>
      <c r="Y542" s="30"/>
      <c r="Z542" s="496"/>
      <c r="AA542" s="565">
        <f>ROUND((AA533*Y3),0)</f>
        <v>132</v>
      </c>
      <c r="AB542" s="573">
        <f>ROUND(AB533*Y3,0)</f>
        <v>13</v>
      </c>
      <c r="AC542" s="69" t="s">
        <v>102</v>
      </c>
      <c r="AD542" s="30"/>
      <c r="AE542" s="496"/>
      <c r="AF542" s="565">
        <f>ROUND((AF533*AD3),0)</f>
        <v>0</v>
      </c>
      <c r="AG542" s="571">
        <f>ROUND(AG533*AD3,0)</f>
        <v>0</v>
      </c>
      <c r="AH542" s="639" t="s">
        <v>102</v>
      </c>
      <c r="AI542" s="30"/>
      <c r="AJ542" s="496"/>
      <c r="AK542" s="565">
        <f>ROUND((AK533*AI3),0)</f>
        <v>153</v>
      </c>
      <c r="AL542" s="573">
        <f>ROUND(AL533*AI3,0)</f>
        <v>15</v>
      </c>
      <c r="AM542" s="69" t="s">
        <v>102</v>
      </c>
      <c r="AN542" s="30"/>
      <c r="AO542" s="496"/>
      <c r="AP542" s="565">
        <f>ROUND((AP533*AN3),0)</f>
        <v>0</v>
      </c>
      <c r="AQ542" s="571">
        <f>ROUND(AQ533*AN3,0)</f>
        <v>0</v>
      </c>
      <c r="AR542" s="639" t="s">
        <v>102</v>
      </c>
      <c r="AS542" s="30"/>
      <c r="AT542" s="496"/>
      <c r="AU542" s="565">
        <f>ROUND((AU533*AS3),0)</f>
        <v>0</v>
      </c>
      <c r="AV542" s="573">
        <f>ROUND(AV533*AS3,0)</f>
        <v>0</v>
      </c>
      <c r="AW542" s="69" t="s">
        <v>102</v>
      </c>
      <c r="AX542" s="30"/>
      <c r="AY542" s="496"/>
      <c r="AZ542" s="565">
        <f>ROUND((AZ533*AX3),0)</f>
        <v>0</v>
      </c>
      <c r="BA542" s="571">
        <f>ROUND(BA533*AX3,0)</f>
        <v>0</v>
      </c>
      <c r="BB542" s="639" t="s">
        <v>102</v>
      </c>
      <c r="BC542" s="30"/>
      <c r="BD542" s="496"/>
      <c r="BE542" s="565">
        <f>ROUND((BE533*BC3),0)</f>
        <v>0</v>
      </c>
      <c r="BF542" s="573">
        <f>ROUND(BF533*BC3,0)</f>
        <v>0</v>
      </c>
      <c r="BG542" s="69" t="s">
        <v>102</v>
      </c>
      <c r="BH542" s="30"/>
      <c r="BI542" s="496"/>
      <c r="BJ542" s="565">
        <f>ROUND((BJ533*BH3),0)</f>
        <v>0</v>
      </c>
      <c r="BK542" s="571">
        <f>ROUND(BK533*BH3,0)</f>
        <v>0</v>
      </c>
      <c r="BL542" s="639" t="s">
        <v>102</v>
      </c>
      <c r="BM542" s="30"/>
      <c r="BN542" s="496"/>
      <c r="BO542" s="565">
        <f>ROUND(BO533*$BM$3,0)</f>
        <v>0</v>
      </c>
      <c r="BP542" s="567">
        <f>ROUND(BP533*BM3,0)</f>
        <v>0</v>
      </c>
      <c r="BQ542" s="69" t="s">
        <v>102</v>
      </c>
      <c r="BR542" s="30"/>
      <c r="BS542" s="496"/>
      <c r="BT542" s="565">
        <f>ROUND(BT533*$BR$3,0)</f>
        <v>0</v>
      </c>
      <c r="BU542" s="567">
        <f>ROUND(BU533*BR3,0)</f>
        <v>0</v>
      </c>
      <c r="BV542" s="69" t="s">
        <v>102</v>
      </c>
      <c r="BW542" s="30"/>
      <c r="BX542" s="496"/>
      <c r="BY542" s="565">
        <f>ROUND(BY533*$BW$3,0)</f>
        <v>0</v>
      </c>
      <c r="BZ542" s="567">
        <f>ROUND(BZ533*BW3,0)</f>
        <v>0</v>
      </c>
      <c r="CA542" s="479"/>
      <c r="CB542" s="414">
        <f>BZ542+BU542+BP542</f>
        <v>0</v>
      </c>
      <c r="CC542" s="443">
        <f>BK542+BF542+BA542+AV542+AQ542+AL542+AG542+AB542+W542+R542</f>
        <v>57</v>
      </c>
    </row>
    <row r="543" spans="1:81" ht="18" customHeight="1" thickBot="1">
      <c r="A543" s="1180"/>
      <c r="B543" s="1132"/>
      <c r="C543" s="1133"/>
      <c r="D543" s="70" t="s">
        <v>101</v>
      </c>
      <c r="E543" s="511" t="s">
        <v>23</v>
      </c>
      <c r="F543" s="497"/>
      <c r="G543" s="566">
        <f>ROUND(IF(E543="対象外",0,G533*G3),0)</f>
        <v>572</v>
      </c>
      <c r="H543" s="620"/>
      <c r="I543" s="70" t="s">
        <v>101</v>
      </c>
      <c r="J543" s="511" t="s">
        <v>23</v>
      </c>
      <c r="K543" s="497"/>
      <c r="L543" s="566">
        <f>ROUND(IF(J543="対象外",0,L533*L3),0)</f>
        <v>626</v>
      </c>
      <c r="M543" s="451"/>
      <c r="N543" s="640" t="s">
        <v>101</v>
      </c>
      <c r="O543" s="511" t="s">
        <v>23</v>
      </c>
      <c r="P543" s="497"/>
      <c r="Q543" s="566">
        <f>ROUND(IF(O543="対象外",0,Q533*Q3),0)</f>
        <v>577</v>
      </c>
      <c r="R543" s="654">
        <f>ROUND(IF(O543="対象外",0,R533*Q3),0)</f>
        <v>58</v>
      </c>
      <c r="S543" s="70" t="s">
        <v>101</v>
      </c>
      <c r="T543" s="511" t="s">
        <v>23</v>
      </c>
      <c r="U543" s="497"/>
      <c r="V543" s="566">
        <f>ROUND(IF(T543="対象外",0,V533*V3),0)</f>
        <v>339</v>
      </c>
      <c r="W543" s="572">
        <f>ROUND(IF(T543="対象外",0,W533*V3),0)</f>
        <v>34</v>
      </c>
      <c r="X543" s="640" t="s">
        <v>101</v>
      </c>
      <c r="Y543" s="511" t="s">
        <v>23</v>
      </c>
      <c r="Z543" s="497"/>
      <c r="AA543" s="566">
        <f>ROUND(IF(Y543="対象外",0,AA533*AA3),0)</f>
        <v>415</v>
      </c>
      <c r="AB543" s="654">
        <f>ROUND(IF(Y543="対象外",0,AB533*AA3),0)</f>
        <v>42</v>
      </c>
      <c r="AC543" s="70" t="s">
        <v>101</v>
      </c>
      <c r="AD543" s="511" t="s">
        <v>115</v>
      </c>
      <c r="AE543" s="497"/>
      <c r="AF543" s="566">
        <f>ROUND(IF(AD543="対象外",0,AF533*AF3),0)</f>
        <v>0</v>
      </c>
      <c r="AG543" s="572">
        <f>ROUND(IF(AD543="対象外",0,AG533*AF3),0)</f>
        <v>0</v>
      </c>
      <c r="AH543" s="640" t="s">
        <v>101</v>
      </c>
      <c r="AI543" s="511" t="s">
        <v>115</v>
      </c>
      <c r="AJ543" s="497"/>
      <c r="AK543" s="566">
        <f>ROUND(IF(AI543="対象外",0,AK533*AK3),0)</f>
        <v>0</v>
      </c>
      <c r="AL543" s="654">
        <f>ROUND(IF(AI543="対象外",0,AL533*AK3),0)</f>
        <v>0</v>
      </c>
      <c r="AM543" s="70" t="s">
        <v>101</v>
      </c>
      <c r="AN543" s="511" t="s">
        <v>115</v>
      </c>
      <c r="AO543" s="497"/>
      <c r="AP543" s="566">
        <f>ROUND(IF(AN543="対象外",0,AP533*AP3),0)</f>
        <v>0</v>
      </c>
      <c r="AQ543" s="572">
        <f>ROUND(IF(AN543="対象外",0,AQ533*AP3),0)</f>
        <v>0</v>
      </c>
      <c r="AR543" s="640" t="s">
        <v>101</v>
      </c>
      <c r="AS543" s="511" t="s">
        <v>115</v>
      </c>
      <c r="AT543" s="497"/>
      <c r="AU543" s="566">
        <f>ROUND(IF(AS543="対象外",0,AU533*AU3),0)</f>
        <v>0</v>
      </c>
      <c r="AV543" s="654">
        <f>ROUND(IF(AS543="対象外",0,AV533*AU3),0)</f>
        <v>0</v>
      </c>
      <c r="AW543" s="70" t="s">
        <v>101</v>
      </c>
      <c r="AX543" s="511" t="s">
        <v>115</v>
      </c>
      <c r="AY543" s="497"/>
      <c r="AZ543" s="566">
        <f>ROUND(IF(AX543="対象外",0,AZ533*AZ3),0)</f>
        <v>0</v>
      </c>
      <c r="BA543" s="572">
        <f>ROUND(IF(AX543="対象外",0,BA533*AZ3),0)</f>
        <v>0</v>
      </c>
      <c r="BB543" s="640" t="s">
        <v>101</v>
      </c>
      <c r="BC543" s="511" t="s">
        <v>115</v>
      </c>
      <c r="BD543" s="497"/>
      <c r="BE543" s="566">
        <f>ROUND(IF(BC543="対象外",0,BE533*BE3),0)</f>
        <v>0</v>
      </c>
      <c r="BF543" s="654">
        <f>ROUND(IF(BC543="対象外",0,BF533*BE3),0)</f>
        <v>0</v>
      </c>
      <c r="BG543" s="70" t="s">
        <v>101</v>
      </c>
      <c r="BH543" s="511" t="s">
        <v>115</v>
      </c>
      <c r="BI543" s="497"/>
      <c r="BJ543" s="566">
        <f>ROUND(IF(BH543="対象外",0,BJ533*BJ3),0)</f>
        <v>0</v>
      </c>
      <c r="BK543" s="572">
        <f>ROUND(IF(BH543="対象外",0,BK533*BJ3),0)</f>
        <v>0</v>
      </c>
      <c r="BL543" s="640" t="s">
        <v>101</v>
      </c>
      <c r="BM543" s="511" t="s">
        <v>115</v>
      </c>
      <c r="BN543" s="497"/>
      <c r="BO543" s="566">
        <f>ROUND(IF(BM543="対象",BO533*$BO$3,0),0)</f>
        <v>0</v>
      </c>
      <c r="BP543" s="568">
        <f>ROUND(IF(BM543="対象外",0,BP533*BO3),0)</f>
        <v>0</v>
      </c>
      <c r="BQ543" s="70" t="s">
        <v>101</v>
      </c>
      <c r="BR543" s="511" t="s">
        <v>115</v>
      </c>
      <c r="BS543" s="497"/>
      <c r="BT543" s="566">
        <f>ROUND(IF(BR543="対象",BT533*$BT$3,0),0)</f>
        <v>0</v>
      </c>
      <c r="BU543" s="568">
        <f>ROUND(IF(BR543="対象外",0,BU533*BT3),0)</f>
        <v>0</v>
      </c>
      <c r="BV543" s="70" t="s">
        <v>101</v>
      </c>
      <c r="BW543" s="511" t="s">
        <v>115</v>
      </c>
      <c r="BX543" s="497"/>
      <c r="BY543" s="566">
        <f>ROUND(IF(BW543="対象",BY533*$BY$3,0),0)</f>
        <v>0</v>
      </c>
      <c r="BZ543" s="568">
        <f>ROUND(IF(BW543="対象外",0,BZ533*BY3),0)</f>
        <v>0</v>
      </c>
      <c r="CA543" s="480"/>
      <c r="CB543" s="414">
        <f>BZ543+BU543+BP543</f>
        <v>0</v>
      </c>
      <c r="CC543" s="444">
        <f>BK543+BF543+BA543+AV543+AQ543+AL543+AG543+AB543+W543+R543</f>
        <v>134</v>
      </c>
    </row>
    <row r="544" spans="1:81" ht="18" customHeight="1" thickBot="1">
      <c r="A544" s="1180"/>
      <c r="B544" s="1151" t="s">
        <v>65</v>
      </c>
      <c r="C544" s="1152"/>
      <c r="D544" s="71" t="s">
        <v>50</v>
      </c>
      <c r="E544" s="11"/>
      <c r="F544" s="599">
        <f>G544</f>
        <v>6185</v>
      </c>
      <c r="G544" s="524">
        <f>SUM(G540:G543)</f>
        <v>6185</v>
      </c>
      <c r="H544" s="466"/>
      <c r="I544" s="71" t="s">
        <v>50</v>
      </c>
      <c r="J544" s="11"/>
      <c r="K544" s="599">
        <f>L544</f>
        <v>6256</v>
      </c>
      <c r="L544" s="524">
        <f>SUM(L540:L543)</f>
        <v>6256</v>
      </c>
      <c r="M544" s="452"/>
      <c r="N544" s="616" t="s">
        <v>50</v>
      </c>
      <c r="O544" s="11"/>
      <c r="P544" s="599">
        <f>Q544+R544</f>
        <v>6267</v>
      </c>
      <c r="Q544" s="524">
        <f>SUM(Q540:Q543)</f>
        <v>6191</v>
      </c>
      <c r="R544" s="563">
        <f>SUM(R540:R543)</f>
        <v>76</v>
      </c>
      <c r="S544" s="71" t="s">
        <v>50</v>
      </c>
      <c r="T544" s="11"/>
      <c r="U544" s="599">
        <f>V544+W544</f>
        <v>10449</v>
      </c>
      <c r="V544" s="524">
        <f>SUM(V540:V543)</f>
        <v>5878</v>
      </c>
      <c r="W544" s="525">
        <f>SUM(W540:W543)</f>
        <v>4571</v>
      </c>
      <c r="X544" s="616" t="s">
        <v>50</v>
      </c>
      <c r="Y544" s="11"/>
      <c r="Z544" s="599">
        <f>AA544+AB544</f>
        <v>10559</v>
      </c>
      <c r="AA544" s="524">
        <f>SUM(AA540:AA543)</f>
        <v>5978</v>
      </c>
      <c r="AB544" s="563">
        <f>SUM(AB540:AB543)</f>
        <v>4581</v>
      </c>
      <c r="AC544" s="71" t="s">
        <v>50</v>
      </c>
      <c r="AD544" s="11"/>
      <c r="AE544" s="599">
        <f>AF544+AG544</f>
        <v>0</v>
      </c>
      <c r="AF544" s="524">
        <f>SUM(AF540:AF543)</f>
        <v>0</v>
      </c>
      <c r="AG544" s="525">
        <f>SUM(AG540:AG543)</f>
        <v>0</v>
      </c>
      <c r="AH544" s="616" t="s">
        <v>50</v>
      </c>
      <c r="AI544" s="11"/>
      <c r="AJ544" s="599" t="e">
        <f>AK544+AL544</f>
        <v>#VALUE!</v>
      </c>
      <c r="AK544" s="524" t="e">
        <f>SUM(AK540:AK543)</f>
        <v>#VALUE!</v>
      </c>
      <c r="AL544" s="563">
        <f>SUM(AL540:AL543)</f>
        <v>15</v>
      </c>
      <c r="AM544" s="71" t="s">
        <v>50</v>
      </c>
      <c r="AN544" s="11"/>
      <c r="AO544" s="599">
        <f>AP544+AQ544</f>
        <v>0</v>
      </c>
      <c r="AP544" s="524">
        <f>SUM(AP540:AP543)</f>
        <v>0</v>
      </c>
      <c r="AQ544" s="525">
        <f>SUM(AQ540:AQ543)</f>
        <v>0</v>
      </c>
      <c r="AR544" s="616" t="s">
        <v>50</v>
      </c>
      <c r="AS544" s="11"/>
      <c r="AT544" s="599">
        <f>AU544+AV544</f>
        <v>0</v>
      </c>
      <c r="AU544" s="524">
        <f>SUM(AU540:AU543)</f>
        <v>0</v>
      </c>
      <c r="AV544" s="563">
        <f>SUM(AV540:AV543)</f>
        <v>0</v>
      </c>
      <c r="AW544" s="71" t="s">
        <v>50</v>
      </c>
      <c r="AX544" s="11"/>
      <c r="AY544" s="599">
        <f>AZ544+BA544</f>
        <v>0</v>
      </c>
      <c r="AZ544" s="524">
        <f>SUM(AZ540:AZ543)</f>
        <v>0</v>
      </c>
      <c r="BA544" s="525">
        <f>SUM(BA540:BA543)</f>
        <v>0</v>
      </c>
      <c r="BB544" s="616" t="s">
        <v>50</v>
      </c>
      <c r="BC544" s="11"/>
      <c r="BD544" s="599">
        <f>BE544+BF544</f>
        <v>0</v>
      </c>
      <c r="BE544" s="524">
        <f>SUM(BE540:BE543)</f>
        <v>0</v>
      </c>
      <c r="BF544" s="563">
        <f>SUM(BF540:BF543)</f>
        <v>0</v>
      </c>
      <c r="BG544" s="71" t="s">
        <v>50</v>
      </c>
      <c r="BH544" s="11"/>
      <c r="BI544" s="599">
        <f>BJ544+BK544</f>
        <v>0</v>
      </c>
      <c r="BJ544" s="524">
        <f>SUM(BJ540:BJ543)</f>
        <v>0</v>
      </c>
      <c r="BK544" s="525">
        <f>SUM(BK540:BK543)</f>
        <v>0</v>
      </c>
      <c r="BL544" s="616" t="s">
        <v>50</v>
      </c>
      <c r="BM544" s="11"/>
      <c r="BN544" s="601">
        <f>BO544+BP544</f>
        <v>0</v>
      </c>
      <c r="BO544" s="524">
        <f>SUM(BO540:BO543)</f>
        <v>0</v>
      </c>
      <c r="BP544" s="532">
        <f>SUM(BP540:BP543)</f>
        <v>0</v>
      </c>
      <c r="BQ544" s="71" t="s">
        <v>50</v>
      </c>
      <c r="BR544" s="11"/>
      <c r="BS544" s="601">
        <f>BT544+BU544</f>
        <v>0</v>
      </c>
      <c r="BT544" s="524">
        <f>SUM(BT540:BT543)</f>
        <v>0</v>
      </c>
      <c r="BU544" s="532">
        <f>SUM(BU540:BU543)</f>
        <v>0</v>
      </c>
      <c r="BV544" s="71" t="s">
        <v>50</v>
      </c>
      <c r="BW544" s="11"/>
      <c r="BX544" s="601">
        <f>BY544+BZ544</f>
        <v>0</v>
      </c>
      <c r="BY544" s="524">
        <f>SUM(BY540:BY543)</f>
        <v>0</v>
      </c>
      <c r="BZ544" s="532">
        <f>SUM(BZ540:BZ543)</f>
        <v>0</v>
      </c>
      <c r="CA544" s="476" t="e">
        <f>BX544+BS544+BN544+BI544+BD544+AY544+AT544+AO544+AJ544+AE544+Z544+U544+P544+K544+F544</f>
        <v>#VALUE!</v>
      </c>
      <c r="CB544" s="415">
        <f>SUM(CB540:CB543)</f>
        <v>0</v>
      </c>
      <c r="CC544" s="445">
        <f>SUM(CC540:CC543)</f>
        <v>9243</v>
      </c>
    </row>
    <row r="545" spans="1:81" ht="18" customHeight="1" thickBot="1">
      <c r="A545" s="1180"/>
      <c r="B545" s="1290" t="s">
        <v>66</v>
      </c>
      <c r="C545" s="1291"/>
      <c r="D545" s="588" t="s">
        <v>22</v>
      </c>
      <c r="E545" s="589"/>
      <c r="F545" s="600">
        <f>G545</f>
        <v>66410</v>
      </c>
      <c r="G545" s="720">
        <f>G544+G533</f>
        <v>66410</v>
      </c>
      <c r="H545" s="621"/>
      <c r="I545" s="588" t="s">
        <v>22</v>
      </c>
      <c r="J545" s="589"/>
      <c r="K545" s="600">
        <f>L545</f>
        <v>72110</v>
      </c>
      <c r="L545" s="720">
        <f>L544+L533</f>
        <v>72110</v>
      </c>
      <c r="M545" s="591"/>
      <c r="N545" s="641" t="s">
        <v>22</v>
      </c>
      <c r="O545" s="589"/>
      <c r="P545" s="600">
        <f>Q545+R545</f>
        <v>73065</v>
      </c>
      <c r="Q545" s="590">
        <f>Q544+Q533</f>
        <v>66916</v>
      </c>
      <c r="R545" s="655">
        <f>R544+R533</f>
        <v>6149</v>
      </c>
      <c r="S545" s="588" t="s">
        <v>22</v>
      </c>
      <c r="T545" s="589"/>
      <c r="U545" s="600">
        <f>V545+W545</f>
        <v>49714</v>
      </c>
      <c r="V545" s="590">
        <f>V544+V533</f>
        <v>41574</v>
      </c>
      <c r="W545" s="592">
        <f>W544+W533</f>
        <v>8140</v>
      </c>
      <c r="X545" s="641" t="s">
        <v>22</v>
      </c>
      <c r="Y545" s="589"/>
      <c r="Z545" s="600">
        <f>AA545+AB545</f>
        <v>58638</v>
      </c>
      <c r="AA545" s="590">
        <f>AA544+AA533</f>
        <v>49686</v>
      </c>
      <c r="AB545" s="655">
        <f>AB544+AB533</f>
        <v>8952</v>
      </c>
      <c r="AC545" s="588" t="s">
        <v>22</v>
      </c>
      <c r="AD545" s="589"/>
      <c r="AE545" s="600">
        <f>AF545+AG545</f>
        <v>0</v>
      </c>
      <c r="AF545" s="590">
        <f>AF544+AF533</f>
        <v>0</v>
      </c>
      <c r="AG545" s="592">
        <f>AG544+AG533</f>
        <v>0</v>
      </c>
      <c r="AH545" s="641" t="s">
        <v>22</v>
      </c>
      <c r="AI545" s="589"/>
      <c r="AJ545" s="600" t="e">
        <f>AK545+AL545</f>
        <v>#VALUE!</v>
      </c>
      <c r="AK545" s="590" t="e">
        <f>AK544+AK533</f>
        <v>#VALUE!</v>
      </c>
      <c r="AL545" s="655">
        <f>AL544+AL533</f>
        <v>5072</v>
      </c>
      <c r="AM545" s="588" t="s">
        <v>22</v>
      </c>
      <c r="AN545" s="589"/>
      <c r="AO545" s="600">
        <f>AP545+AQ545</f>
        <v>0</v>
      </c>
      <c r="AP545" s="590">
        <f>AP544+AP533</f>
        <v>0</v>
      </c>
      <c r="AQ545" s="592">
        <f>AQ544+AQ533</f>
        <v>0</v>
      </c>
      <c r="AR545" s="641" t="s">
        <v>22</v>
      </c>
      <c r="AS545" s="589"/>
      <c r="AT545" s="600">
        <f>AU545+AV545</f>
        <v>0</v>
      </c>
      <c r="AU545" s="590">
        <f>AU544+AU533</f>
        <v>0</v>
      </c>
      <c r="AV545" s="732">
        <f>AV544+AV533</f>
        <v>0</v>
      </c>
      <c r="AW545" s="588" t="s">
        <v>22</v>
      </c>
      <c r="AX545" s="589"/>
      <c r="AY545" s="600">
        <f>AZ545+BA545</f>
        <v>0</v>
      </c>
      <c r="AZ545" s="590">
        <f>AZ544+AZ533</f>
        <v>0</v>
      </c>
      <c r="BA545" s="592">
        <f>BA544+BA533</f>
        <v>0</v>
      </c>
      <c r="BB545" s="641" t="s">
        <v>22</v>
      </c>
      <c r="BC545" s="589"/>
      <c r="BD545" s="600">
        <f>BE545+BF545</f>
        <v>0</v>
      </c>
      <c r="BE545" s="590">
        <f>BE544+BE533</f>
        <v>0</v>
      </c>
      <c r="BF545" s="655">
        <f>BF544+BF533</f>
        <v>0</v>
      </c>
      <c r="BG545" s="588" t="s">
        <v>22</v>
      </c>
      <c r="BH545" s="589"/>
      <c r="BI545" s="600">
        <f>BJ545+BK545</f>
        <v>0</v>
      </c>
      <c r="BJ545" s="590">
        <f>BJ544+BJ533</f>
        <v>0</v>
      </c>
      <c r="BK545" s="592">
        <f>BK544+BK533</f>
        <v>0</v>
      </c>
      <c r="BL545" s="641" t="s">
        <v>22</v>
      </c>
      <c r="BM545" s="589"/>
      <c r="BN545" s="602">
        <f>BO545+BP545</f>
        <v>0</v>
      </c>
      <c r="BO545" s="590">
        <f>BO544+BO533</f>
        <v>0</v>
      </c>
      <c r="BP545" s="593">
        <f>BP544+BP533</f>
        <v>0</v>
      </c>
      <c r="BQ545" s="588" t="s">
        <v>22</v>
      </c>
      <c r="BR545" s="589"/>
      <c r="BS545" s="602">
        <f>BT545+BU545</f>
        <v>0</v>
      </c>
      <c r="BT545" s="590">
        <f>BT544+BT533</f>
        <v>0</v>
      </c>
      <c r="BU545" s="593">
        <f>BU544+BU533</f>
        <v>0</v>
      </c>
      <c r="BV545" s="588" t="s">
        <v>22</v>
      </c>
      <c r="BW545" s="589"/>
      <c r="BX545" s="602">
        <f>BY545+BZ545</f>
        <v>0</v>
      </c>
      <c r="BY545" s="590">
        <f>BY544+BY533</f>
        <v>0</v>
      </c>
      <c r="BZ545" s="593">
        <f>BZ544+BZ533</f>
        <v>0</v>
      </c>
      <c r="CA545" s="594" t="e">
        <f>BX545+BS545+BN545+BI545+BD545+AY545+AT545+AO545+AJ545+AE545+Z545+U545+P545+K545+F545</f>
        <v>#VALUE!</v>
      </c>
      <c r="CB545" s="595">
        <f>CB544+SUM(CC513:CC531)</f>
        <v>680</v>
      </c>
      <c r="CC545" s="596">
        <f>CC544+CC502+CC510</f>
        <v>27633</v>
      </c>
    </row>
    <row r="546" spans="1:81" ht="35.4" customHeight="1" thickBot="1">
      <c r="A546" s="723" t="s">
        <v>32</v>
      </c>
      <c r="B546" s="1314">
        <f>職員設定!B56</f>
        <v>13</v>
      </c>
      <c r="C546" s="1315"/>
      <c r="D546" s="683"/>
      <c r="E546" s="684" t="s">
        <v>4</v>
      </c>
      <c r="F546" s="684" t="s">
        <v>33</v>
      </c>
      <c r="G546" s="687" t="s">
        <v>51</v>
      </c>
      <c r="H546" s="724" t="s">
        <v>165</v>
      </c>
      <c r="I546" s="683"/>
      <c r="J546" s="684" t="s">
        <v>4</v>
      </c>
      <c r="K546" s="684" t="s">
        <v>33</v>
      </c>
      <c r="L546" s="687" t="s">
        <v>51</v>
      </c>
      <c r="M546" s="686" t="s">
        <v>165</v>
      </c>
      <c r="N546" s="725"/>
      <c r="O546" s="684" t="s">
        <v>4</v>
      </c>
      <c r="P546" s="684" t="s">
        <v>33</v>
      </c>
      <c r="Q546" s="687" t="s">
        <v>51</v>
      </c>
      <c r="R546" s="726" t="s">
        <v>225</v>
      </c>
      <c r="S546" s="683"/>
      <c r="T546" s="684" t="s">
        <v>4</v>
      </c>
      <c r="U546" s="684" t="s">
        <v>33</v>
      </c>
      <c r="V546" s="687" t="s">
        <v>51</v>
      </c>
      <c r="W546" s="727" t="s">
        <v>225</v>
      </c>
      <c r="X546" s="725"/>
      <c r="Y546" s="684" t="s">
        <v>4</v>
      </c>
      <c r="Z546" s="684" t="s">
        <v>33</v>
      </c>
      <c r="AA546" s="687" t="s">
        <v>51</v>
      </c>
      <c r="AB546" s="726" t="s">
        <v>225</v>
      </c>
      <c r="AC546" s="683"/>
      <c r="AD546" s="684" t="s">
        <v>4</v>
      </c>
      <c r="AE546" s="684" t="s">
        <v>33</v>
      </c>
      <c r="AF546" s="687" t="s">
        <v>51</v>
      </c>
      <c r="AG546" s="727" t="s">
        <v>225</v>
      </c>
      <c r="AH546" s="725"/>
      <c r="AI546" s="684" t="s">
        <v>4</v>
      </c>
      <c r="AJ546" s="684" t="s">
        <v>33</v>
      </c>
      <c r="AK546" s="687" t="s">
        <v>51</v>
      </c>
      <c r="AL546" s="726" t="s">
        <v>225</v>
      </c>
      <c r="AM546" s="683"/>
      <c r="AN546" s="684" t="s">
        <v>4</v>
      </c>
      <c r="AO546" s="684" t="s">
        <v>33</v>
      </c>
      <c r="AP546" s="687" t="s">
        <v>51</v>
      </c>
      <c r="AQ546" s="727" t="s">
        <v>225</v>
      </c>
      <c r="AR546" s="725"/>
      <c r="AS546" s="684" t="s">
        <v>4</v>
      </c>
      <c r="AT546" s="684" t="s">
        <v>33</v>
      </c>
      <c r="AU546" s="687" t="s">
        <v>51</v>
      </c>
      <c r="AV546" s="726" t="s">
        <v>225</v>
      </c>
      <c r="AW546" s="683"/>
      <c r="AX546" s="684" t="s">
        <v>4</v>
      </c>
      <c r="AY546" s="684" t="s">
        <v>33</v>
      </c>
      <c r="AZ546" s="687" t="s">
        <v>51</v>
      </c>
      <c r="BA546" s="727" t="s">
        <v>225</v>
      </c>
      <c r="BB546" s="725"/>
      <c r="BC546" s="684" t="s">
        <v>4</v>
      </c>
      <c r="BD546" s="684" t="s">
        <v>33</v>
      </c>
      <c r="BE546" s="687" t="s">
        <v>51</v>
      </c>
      <c r="BF546" s="726" t="s">
        <v>225</v>
      </c>
      <c r="BG546" s="683"/>
      <c r="BH546" s="684" t="s">
        <v>4</v>
      </c>
      <c r="BI546" s="684" t="s">
        <v>33</v>
      </c>
      <c r="BJ546" s="687" t="s">
        <v>51</v>
      </c>
      <c r="BK546" s="727" t="s">
        <v>225</v>
      </c>
      <c r="BL546" s="725"/>
      <c r="BM546" s="684" t="s">
        <v>4</v>
      </c>
      <c r="BN546" s="684" t="s">
        <v>33</v>
      </c>
      <c r="BO546" s="685" t="s">
        <v>51</v>
      </c>
      <c r="BP546" s="413" t="s">
        <v>225</v>
      </c>
      <c r="BQ546" s="683"/>
      <c r="BR546" s="684" t="s">
        <v>4</v>
      </c>
      <c r="BS546" s="684" t="s">
        <v>33</v>
      </c>
      <c r="BT546" s="685" t="s">
        <v>51</v>
      </c>
      <c r="BU546" s="413" t="s">
        <v>225</v>
      </c>
      <c r="BV546" s="683"/>
      <c r="BW546" s="684" t="s">
        <v>4</v>
      </c>
      <c r="BX546" s="684" t="s">
        <v>33</v>
      </c>
      <c r="BY546" s="685" t="s">
        <v>51</v>
      </c>
      <c r="BZ546" s="413" t="s">
        <v>225</v>
      </c>
      <c r="CA546" s="688" t="s">
        <v>0</v>
      </c>
      <c r="CB546" s="689" t="s">
        <v>157</v>
      </c>
      <c r="CC546" s="728" t="s">
        <v>225</v>
      </c>
    </row>
    <row r="547" spans="1:81" ht="18" customHeight="1">
      <c r="A547" s="1180" t="str">
        <f>職員設定!C56</f>
        <v>ZZ</v>
      </c>
      <c r="B547" s="1296" t="s">
        <v>109</v>
      </c>
      <c r="C547" s="1140" t="s">
        <v>2</v>
      </c>
      <c r="D547" s="48" t="s">
        <v>110</v>
      </c>
      <c r="E547" s="597"/>
      <c r="F547" s="1214">
        <f>職員設定!$D$56</f>
        <v>1</v>
      </c>
      <c r="G547" s="974">
        <f>E550*F547-H547</f>
        <v>0</v>
      </c>
      <c r="H547" s="1271"/>
      <c r="I547" s="48" t="s">
        <v>110</v>
      </c>
      <c r="J547" s="597"/>
      <c r="K547" s="1214">
        <f>職員設定!$D$56</f>
        <v>1</v>
      </c>
      <c r="L547" s="974">
        <f>J550*K547-M547</f>
        <v>0</v>
      </c>
      <c r="M547" s="1096"/>
      <c r="N547" s="336" t="s">
        <v>110</v>
      </c>
      <c r="O547" s="597"/>
      <c r="P547" s="1214">
        <f>職員設定!$D$56</f>
        <v>1</v>
      </c>
      <c r="Q547" s="974">
        <f>O550*P547-R547</f>
        <v>0</v>
      </c>
      <c r="R547" s="1203">
        <f>ROUND(O547*P547*職員設定!$AC$56,0)</f>
        <v>0</v>
      </c>
      <c r="S547" s="48" t="s">
        <v>110</v>
      </c>
      <c r="T547" s="597"/>
      <c r="U547" s="1214">
        <f>職員設定!$D$56</f>
        <v>1</v>
      </c>
      <c r="V547" s="974">
        <f>T550*U547-W547</f>
        <v>0</v>
      </c>
      <c r="W547" s="993">
        <f>ROUND(T547*U547*職員設定!$AC$56,0)</f>
        <v>0</v>
      </c>
      <c r="X547" s="336" t="s">
        <v>110</v>
      </c>
      <c r="Y547" s="597"/>
      <c r="Z547" s="1214">
        <f>職員設定!$D$56</f>
        <v>1</v>
      </c>
      <c r="AA547" s="974">
        <f>Y550*Z547-AB547</f>
        <v>0</v>
      </c>
      <c r="AB547" s="1203">
        <f>ROUND(Y547*Z547*職員設定!$AC$56,0)</f>
        <v>0</v>
      </c>
      <c r="AC547" s="48" t="s">
        <v>110</v>
      </c>
      <c r="AD547" s="597"/>
      <c r="AE547" s="1214">
        <f>職員設定!$D$56</f>
        <v>1</v>
      </c>
      <c r="AF547" s="974">
        <f>AD550*AE547-AG547</f>
        <v>0</v>
      </c>
      <c r="AG547" s="993">
        <f>ROUND(AD547*AE547*職員設定!$AC$56,0)</f>
        <v>0</v>
      </c>
      <c r="AH547" s="336" t="s">
        <v>110</v>
      </c>
      <c r="AI547" s="597"/>
      <c r="AJ547" s="1214">
        <f>職員設定!$D$56</f>
        <v>1</v>
      </c>
      <c r="AK547" s="974">
        <f>AI550*AJ547-AL547</f>
        <v>0</v>
      </c>
      <c r="AL547" s="1203">
        <f>ROUND(AI547*AJ547*職員設定!$AC$56,0)</f>
        <v>0</v>
      </c>
      <c r="AM547" s="48" t="s">
        <v>110</v>
      </c>
      <c r="AN547" s="597"/>
      <c r="AO547" s="1214">
        <f>職員設定!$D$56</f>
        <v>1</v>
      </c>
      <c r="AP547" s="974">
        <f>AN550*AO547-AQ547</f>
        <v>0</v>
      </c>
      <c r="AQ547" s="993">
        <f>ROUND(AN547*AO547*職員設定!$AC$56,0)</f>
        <v>0</v>
      </c>
      <c r="AR547" s="336" t="s">
        <v>110</v>
      </c>
      <c r="AS547" s="597"/>
      <c r="AT547" s="1214">
        <f>職員設定!$D$56</f>
        <v>1</v>
      </c>
      <c r="AU547" s="974">
        <f>AS550*AT547-AV547</f>
        <v>0</v>
      </c>
      <c r="AV547" s="1203">
        <f>ROUND(AS547*AT547*職員設定!$AC$56,0)</f>
        <v>0</v>
      </c>
      <c r="AW547" s="48" t="s">
        <v>110</v>
      </c>
      <c r="AX547" s="597"/>
      <c r="AY547" s="1214">
        <f>職員設定!$D$56</f>
        <v>1</v>
      </c>
      <c r="AZ547" s="974">
        <f>AX550*AY547-BA547</f>
        <v>0</v>
      </c>
      <c r="BA547" s="993">
        <f>ROUND(AX547*AY547*職員設定!$AC$56,0)</f>
        <v>0</v>
      </c>
      <c r="BB547" s="336" t="s">
        <v>110</v>
      </c>
      <c r="BC547" s="597"/>
      <c r="BD547" s="1214">
        <f>職員設定!$D$56</f>
        <v>1</v>
      </c>
      <c r="BE547" s="974">
        <f>BC550*BD547-BF547</f>
        <v>0</v>
      </c>
      <c r="BF547" s="1203">
        <f>ROUND(BC547*BD547*職員設定!$AC$56,0)</f>
        <v>0</v>
      </c>
      <c r="BG547" s="48" t="s">
        <v>110</v>
      </c>
      <c r="BH547" s="597"/>
      <c r="BI547" s="1214">
        <f>職員設定!$D$56</f>
        <v>1</v>
      </c>
      <c r="BJ547" s="974">
        <f>BH550*BI547-BK547</f>
        <v>0</v>
      </c>
      <c r="BK547" s="993">
        <f>ROUND(BH547*BI547*職員設定!$AC$56,0)</f>
        <v>0</v>
      </c>
      <c r="BL547" s="721"/>
      <c r="BM547" s="598"/>
      <c r="BN547" s="1214">
        <f>職員設定!$D$56</f>
        <v>1</v>
      </c>
      <c r="BO547" s="984"/>
      <c r="BP547" s="1259"/>
      <c r="BQ547" s="722"/>
      <c r="BR547" s="598"/>
      <c r="BS547" s="1214">
        <f>職員設定!$D$56</f>
        <v>1</v>
      </c>
      <c r="BT547" s="984"/>
      <c r="BU547" s="1259"/>
      <c r="BV547" s="722"/>
      <c r="BW547" s="598"/>
      <c r="BX547" s="1214">
        <f>職員設定!$D$56</f>
        <v>1</v>
      </c>
      <c r="BY547" s="984"/>
      <c r="BZ547" s="1259"/>
      <c r="CA547" s="1086">
        <f>BJ547+BK547+BE547+BF547+AZ547+BA547+AU547+AV547+AP547+AQ547+AL547+AK547+AG547+AF547+AB547+AA547+W547+V547+R547+Q547+L547+G547</f>
        <v>0</v>
      </c>
      <c r="CB547" s="1087">
        <f>M547+H547</f>
        <v>0</v>
      </c>
      <c r="CC547" s="1243">
        <f>BK547+BF547+BA547+AV547+AQ547+AL547+AG547+AB547+W547+R547</f>
        <v>0</v>
      </c>
    </row>
    <row r="548" spans="1:81" ht="18" customHeight="1">
      <c r="A548" s="1180"/>
      <c r="B548" s="1296"/>
      <c r="C548" s="1140"/>
      <c r="D548" s="48" t="s">
        <v>38</v>
      </c>
      <c r="E548" s="33"/>
      <c r="F548" s="1214"/>
      <c r="G548" s="974"/>
      <c r="H548" s="1272"/>
      <c r="I548" s="48" t="s">
        <v>38</v>
      </c>
      <c r="J548" s="33"/>
      <c r="K548" s="1214"/>
      <c r="L548" s="974"/>
      <c r="M548" s="1103"/>
      <c r="N548" s="336" t="s">
        <v>38</v>
      </c>
      <c r="O548" s="33"/>
      <c r="P548" s="1214"/>
      <c r="Q548" s="974"/>
      <c r="R548" s="1204"/>
      <c r="S548" s="48" t="s">
        <v>38</v>
      </c>
      <c r="T548" s="33"/>
      <c r="U548" s="1214"/>
      <c r="V548" s="974"/>
      <c r="W548" s="971"/>
      <c r="X548" s="336" t="s">
        <v>38</v>
      </c>
      <c r="Y548" s="33"/>
      <c r="Z548" s="1214"/>
      <c r="AA548" s="974"/>
      <c r="AB548" s="1204"/>
      <c r="AC548" s="48" t="s">
        <v>38</v>
      </c>
      <c r="AD548" s="33"/>
      <c r="AE548" s="1214"/>
      <c r="AF548" s="974"/>
      <c r="AG548" s="971"/>
      <c r="AH548" s="336" t="s">
        <v>38</v>
      </c>
      <c r="AI548" s="33"/>
      <c r="AJ548" s="1214"/>
      <c r="AK548" s="974"/>
      <c r="AL548" s="1204"/>
      <c r="AM548" s="48" t="s">
        <v>38</v>
      </c>
      <c r="AN548" s="33"/>
      <c r="AO548" s="1214"/>
      <c r="AP548" s="974"/>
      <c r="AQ548" s="971"/>
      <c r="AR548" s="336" t="s">
        <v>38</v>
      </c>
      <c r="AS548" s="33"/>
      <c r="AT548" s="1214"/>
      <c r="AU548" s="974"/>
      <c r="AV548" s="1204"/>
      <c r="AW548" s="48" t="s">
        <v>38</v>
      </c>
      <c r="AX548" s="33"/>
      <c r="AY548" s="1214"/>
      <c r="AZ548" s="974"/>
      <c r="BA548" s="971"/>
      <c r="BB548" s="336" t="s">
        <v>38</v>
      </c>
      <c r="BC548" s="33"/>
      <c r="BD548" s="1214"/>
      <c r="BE548" s="974"/>
      <c r="BF548" s="1204"/>
      <c r="BG548" s="48" t="s">
        <v>38</v>
      </c>
      <c r="BH548" s="33"/>
      <c r="BI548" s="1214"/>
      <c r="BJ548" s="974"/>
      <c r="BK548" s="971"/>
      <c r="BL548" s="658"/>
      <c r="BM548" s="80"/>
      <c r="BN548" s="1214"/>
      <c r="BO548" s="984"/>
      <c r="BP548" s="954"/>
      <c r="BQ548" s="301"/>
      <c r="BR548" s="80"/>
      <c r="BS548" s="1214"/>
      <c r="BT548" s="984"/>
      <c r="BU548" s="954"/>
      <c r="BV548" s="301"/>
      <c r="BW548" s="80"/>
      <c r="BX548" s="1214"/>
      <c r="BY548" s="984"/>
      <c r="BZ548" s="954"/>
      <c r="CA548" s="1080"/>
      <c r="CB548" s="1022"/>
      <c r="CC548" s="1243"/>
    </row>
    <row r="549" spans="1:81" ht="18" customHeight="1">
      <c r="A549" s="1180"/>
      <c r="B549" s="1296"/>
      <c r="C549" s="1140"/>
      <c r="D549" s="72" t="s">
        <v>112</v>
      </c>
      <c r="E549" s="28">
        <f>ROUND(E547*職員設定!$E$56,0)</f>
        <v>0</v>
      </c>
      <c r="F549" s="1214"/>
      <c r="G549" s="974"/>
      <c r="H549" s="1272"/>
      <c r="I549" s="72" t="s">
        <v>112</v>
      </c>
      <c r="J549" s="28">
        <f>ROUND(J547*職員設定!$E$56,0)</f>
        <v>0</v>
      </c>
      <c r="K549" s="1214"/>
      <c r="L549" s="974"/>
      <c r="M549" s="1103"/>
      <c r="N549" s="624" t="s">
        <v>112</v>
      </c>
      <c r="O549" s="28">
        <f>ROUND(O547*職員設定!$E$56,0)</f>
        <v>0</v>
      </c>
      <c r="P549" s="1214"/>
      <c r="Q549" s="974"/>
      <c r="R549" s="1204"/>
      <c r="S549" s="72" t="s">
        <v>112</v>
      </c>
      <c r="T549" s="28">
        <f>ROUND(T547*職員設定!$E$56,0)</f>
        <v>0</v>
      </c>
      <c r="U549" s="1214"/>
      <c r="V549" s="974"/>
      <c r="W549" s="971"/>
      <c r="X549" s="624" t="s">
        <v>112</v>
      </c>
      <c r="Y549" s="28">
        <f>ROUND(Y547*職員設定!$E$56,0)</f>
        <v>0</v>
      </c>
      <c r="Z549" s="1214"/>
      <c r="AA549" s="974"/>
      <c r="AB549" s="1204"/>
      <c r="AC549" s="72" t="s">
        <v>112</v>
      </c>
      <c r="AD549" s="28">
        <f>ROUND(AD547*職員設定!$E$56,0)</f>
        <v>0</v>
      </c>
      <c r="AE549" s="1214"/>
      <c r="AF549" s="974"/>
      <c r="AG549" s="971"/>
      <c r="AH549" s="624" t="s">
        <v>112</v>
      </c>
      <c r="AI549" s="28">
        <f>ROUND(AI547*職員設定!$E$56,0)</f>
        <v>0</v>
      </c>
      <c r="AJ549" s="1214"/>
      <c r="AK549" s="974"/>
      <c r="AL549" s="1204"/>
      <c r="AM549" s="72" t="s">
        <v>112</v>
      </c>
      <c r="AN549" s="28">
        <f>ROUND(AN547*職員設定!$E$56,0)</f>
        <v>0</v>
      </c>
      <c r="AO549" s="1214"/>
      <c r="AP549" s="974"/>
      <c r="AQ549" s="971"/>
      <c r="AR549" s="624" t="s">
        <v>112</v>
      </c>
      <c r="AS549" s="28">
        <f>ROUND(AS547*職員設定!$E$56,0)</f>
        <v>0</v>
      </c>
      <c r="AT549" s="1214"/>
      <c r="AU549" s="974"/>
      <c r="AV549" s="1204"/>
      <c r="AW549" s="72" t="s">
        <v>112</v>
      </c>
      <c r="AX549" s="28">
        <f>ROUND(AX547*職員設定!$E$56,0)</f>
        <v>0</v>
      </c>
      <c r="AY549" s="1214"/>
      <c r="AZ549" s="974"/>
      <c r="BA549" s="971"/>
      <c r="BB549" s="624" t="s">
        <v>112</v>
      </c>
      <c r="BC549" s="28">
        <f>ROUND(BC547*職員設定!$E$56,0)</f>
        <v>0</v>
      </c>
      <c r="BD549" s="1214"/>
      <c r="BE549" s="974"/>
      <c r="BF549" s="1204"/>
      <c r="BG549" s="72" t="s">
        <v>112</v>
      </c>
      <c r="BH549" s="28">
        <f>ROUND(BH547*職員設定!$E$56,0)</f>
        <v>0</v>
      </c>
      <c r="BI549" s="1214"/>
      <c r="BJ549" s="974"/>
      <c r="BK549" s="971"/>
      <c r="BL549" s="626"/>
      <c r="BM549" s="28"/>
      <c r="BN549" s="1214"/>
      <c r="BO549" s="984"/>
      <c r="BP549" s="954"/>
      <c r="BQ549" s="45"/>
      <c r="BR549" s="28"/>
      <c r="BS549" s="1214"/>
      <c r="BT549" s="984"/>
      <c r="BU549" s="954"/>
      <c r="BV549" s="45"/>
      <c r="BW549" s="28"/>
      <c r="BX549" s="1214"/>
      <c r="BY549" s="984"/>
      <c r="BZ549" s="954"/>
      <c r="CA549" s="1080"/>
      <c r="CB549" s="1022"/>
      <c r="CC549" s="1243"/>
    </row>
    <row r="550" spans="1:81" ht="18" customHeight="1" thickBot="1">
      <c r="A550" s="1180"/>
      <c r="B550" s="1296"/>
      <c r="C550" s="1141"/>
      <c r="D550" s="50" t="s">
        <v>113</v>
      </c>
      <c r="E550" s="18">
        <f>E548-E549</f>
        <v>0</v>
      </c>
      <c r="F550" s="1214"/>
      <c r="G550" s="975"/>
      <c r="H550" s="1273"/>
      <c r="I550" s="50" t="s">
        <v>113</v>
      </c>
      <c r="J550" s="18">
        <f>J548-J549</f>
        <v>0</v>
      </c>
      <c r="K550" s="1214"/>
      <c r="L550" s="975"/>
      <c r="M550" s="1104"/>
      <c r="N550" s="625" t="s">
        <v>113</v>
      </c>
      <c r="O550" s="18">
        <f>O548-O549</f>
        <v>0</v>
      </c>
      <c r="P550" s="1214"/>
      <c r="Q550" s="975"/>
      <c r="R550" s="1205"/>
      <c r="S550" s="50" t="s">
        <v>113</v>
      </c>
      <c r="T550" s="18">
        <f>T548-T549</f>
        <v>0</v>
      </c>
      <c r="U550" s="1214"/>
      <c r="V550" s="975"/>
      <c r="W550" s="972"/>
      <c r="X550" s="625" t="s">
        <v>113</v>
      </c>
      <c r="Y550" s="18">
        <f>Y548-Y549</f>
        <v>0</v>
      </c>
      <c r="Z550" s="1214"/>
      <c r="AA550" s="975"/>
      <c r="AB550" s="1205"/>
      <c r="AC550" s="50" t="s">
        <v>113</v>
      </c>
      <c r="AD550" s="18">
        <f>AD548-AD549</f>
        <v>0</v>
      </c>
      <c r="AE550" s="1214"/>
      <c r="AF550" s="975"/>
      <c r="AG550" s="972"/>
      <c r="AH550" s="625" t="s">
        <v>113</v>
      </c>
      <c r="AI550" s="18">
        <f>AI548-AI549</f>
        <v>0</v>
      </c>
      <c r="AJ550" s="1214"/>
      <c r="AK550" s="975"/>
      <c r="AL550" s="1205"/>
      <c r="AM550" s="50" t="s">
        <v>113</v>
      </c>
      <c r="AN550" s="18">
        <f>AN548-AN549</f>
        <v>0</v>
      </c>
      <c r="AO550" s="1214"/>
      <c r="AP550" s="975"/>
      <c r="AQ550" s="972"/>
      <c r="AR550" s="625" t="s">
        <v>113</v>
      </c>
      <c r="AS550" s="18">
        <f>AS548-AS549</f>
        <v>0</v>
      </c>
      <c r="AT550" s="1214"/>
      <c r="AU550" s="975"/>
      <c r="AV550" s="1205"/>
      <c r="AW550" s="50" t="s">
        <v>113</v>
      </c>
      <c r="AX550" s="18">
        <f>AX548-AX549</f>
        <v>0</v>
      </c>
      <c r="AY550" s="1214"/>
      <c r="AZ550" s="975"/>
      <c r="BA550" s="972"/>
      <c r="BB550" s="625" t="s">
        <v>113</v>
      </c>
      <c r="BC550" s="18">
        <f>BC548-BC549</f>
        <v>0</v>
      </c>
      <c r="BD550" s="1214"/>
      <c r="BE550" s="975"/>
      <c r="BF550" s="1205"/>
      <c r="BG550" s="50" t="s">
        <v>113</v>
      </c>
      <c r="BH550" s="18">
        <f>BH548-BH549</f>
        <v>0</v>
      </c>
      <c r="BI550" s="1214"/>
      <c r="BJ550" s="975"/>
      <c r="BK550" s="972"/>
      <c r="BL550" s="659"/>
      <c r="BM550" s="78"/>
      <c r="BN550" s="1214"/>
      <c r="BO550" s="985"/>
      <c r="BP550" s="955"/>
      <c r="BQ550" s="81"/>
      <c r="BR550" s="78"/>
      <c r="BS550" s="1214"/>
      <c r="BT550" s="985"/>
      <c r="BU550" s="955"/>
      <c r="BV550" s="81"/>
      <c r="BW550" s="78"/>
      <c r="BX550" s="1214"/>
      <c r="BY550" s="985"/>
      <c r="BZ550" s="955"/>
      <c r="CA550" s="1081"/>
      <c r="CB550" s="1023"/>
      <c r="CC550" s="1244"/>
    </row>
    <row r="551" spans="1:81" ht="18" customHeight="1">
      <c r="A551" s="1180"/>
      <c r="B551" s="1296"/>
      <c r="C551" s="1293" t="str">
        <f>"時間当たりの手当("&amp;職員設定!$F$43&amp;"等)"</f>
        <v>時間当たりの手当(資格手当等)</v>
      </c>
      <c r="D551" s="75" t="s">
        <v>110</v>
      </c>
      <c r="E551" s="172">
        <f>E547</f>
        <v>0</v>
      </c>
      <c r="F551" s="1214"/>
      <c r="G551" s="973">
        <f>E554*F547-H551</f>
        <v>0</v>
      </c>
      <c r="H551" s="1275"/>
      <c r="I551" s="75" t="s">
        <v>110</v>
      </c>
      <c r="J551" s="172">
        <f>J547</f>
        <v>0</v>
      </c>
      <c r="K551" s="1214"/>
      <c r="L551" s="973">
        <f>J554*K547-M551</f>
        <v>0</v>
      </c>
      <c r="M551" s="1095"/>
      <c r="N551" s="338" t="s">
        <v>110</v>
      </c>
      <c r="O551" s="172">
        <f>O547</f>
        <v>0</v>
      </c>
      <c r="P551" s="1214"/>
      <c r="Q551" s="973">
        <f>O554*P547</f>
        <v>0</v>
      </c>
      <c r="R551" s="983"/>
      <c r="S551" s="75" t="s">
        <v>110</v>
      </c>
      <c r="T551" s="172">
        <f>T547</f>
        <v>0</v>
      </c>
      <c r="U551" s="1214"/>
      <c r="V551" s="973">
        <f>T554*U547</f>
        <v>0</v>
      </c>
      <c r="W551" s="960"/>
      <c r="X551" s="338" t="s">
        <v>110</v>
      </c>
      <c r="Y551" s="172">
        <f>Y547</f>
        <v>0</v>
      </c>
      <c r="Z551" s="1214"/>
      <c r="AA551" s="973">
        <f>Y554*Z547</f>
        <v>0</v>
      </c>
      <c r="AB551" s="983"/>
      <c r="AC551" s="75" t="s">
        <v>110</v>
      </c>
      <c r="AD551" s="172">
        <f>AD547</f>
        <v>0</v>
      </c>
      <c r="AE551" s="1214"/>
      <c r="AF551" s="973">
        <f>AD554*AE547</f>
        <v>0</v>
      </c>
      <c r="AG551" s="960"/>
      <c r="AH551" s="338" t="s">
        <v>110</v>
      </c>
      <c r="AI551" s="172">
        <f>AI547</f>
        <v>0</v>
      </c>
      <c r="AJ551" s="1214"/>
      <c r="AK551" s="973">
        <f>AI554*AJ547</f>
        <v>0</v>
      </c>
      <c r="AL551" s="983"/>
      <c r="AM551" s="75" t="s">
        <v>110</v>
      </c>
      <c r="AN551" s="172">
        <f>AN547</f>
        <v>0</v>
      </c>
      <c r="AO551" s="1214"/>
      <c r="AP551" s="973">
        <f>AN554*AO547</f>
        <v>0</v>
      </c>
      <c r="AQ551" s="960"/>
      <c r="AR551" s="338" t="s">
        <v>110</v>
      </c>
      <c r="AS551" s="172">
        <f>AS547</f>
        <v>0</v>
      </c>
      <c r="AT551" s="1214"/>
      <c r="AU551" s="973">
        <f>AS554*AT547</f>
        <v>0</v>
      </c>
      <c r="AV551" s="983"/>
      <c r="AW551" s="75" t="s">
        <v>110</v>
      </c>
      <c r="AX551" s="172">
        <f>AX547</f>
        <v>0</v>
      </c>
      <c r="AY551" s="1214"/>
      <c r="AZ551" s="973">
        <f>AX554*AY547</f>
        <v>0</v>
      </c>
      <c r="BA551" s="960"/>
      <c r="BB551" s="338" t="s">
        <v>110</v>
      </c>
      <c r="BC551" s="172">
        <f>BC547</f>
        <v>0</v>
      </c>
      <c r="BD551" s="1214"/>
      <c r="BE551" s="973">
        <f>BC554*BD547</f>
        <v>0</v>
      </c>
      <c r="BF551" s="983"/>
      <c r="BG551" s="75" t="s">
        <v>110</v>
      </c>
      <c r="BH551" s="172">
        <f>BH547</f>
        <v>0</v>
      </c>
      <c r="BI551" s="1214"/>
      <c r="BJ551" s="973">
        <f>BH554*BI547</f>
        <v>0</v>
      </c>
      <c r="BK551" s="960"/>
      <c r="BL551" s="338"/>
      <c r="BM551" s="76"/>
      <c r="BN551" s="1214"/>
      <c r="BO551" s="983"/>
      <c r="BP551" s="960"/>
      <c r="BQ551" s="75"/>
      <c r="BR551" s="76"/>
      <c r="BS551" s="1214"/>
      <c r="BT551" s="983"/>
      <c r="BU551" s="960"/>
      <c r="BV551" s="75"/>
      <c r="BW551" s="76"/>
      <c r="BX551" s="1214"/>
      <c r="BY551" s="983"/>
      <c r="BZ551" s="960"/>
      <c r="CA551" s="1003">
        <f>BJ551+BE551+AZ551+AU551+AP551+AK551+AF551+AA551+V551+Q551+L551+G551</f>
        <v>0</v>
      </c>
      <c r="CB551" s="1019">
        <f>M551+H551</f>
        <v>0</v>
      </c>
      <c r="CC551" s="1245"/>
    </row>
    <row r="552" spans="1:81" ht="18" customHeight="1">
      <c r="A552" s="1180"/>
      <c r="B552" s="1296"/>
      <c r="C552" s="1294"/>
      <c r="D552" s="48" t="s">
        <v>38</v>
      </c>
      <c r="E552" s="33"/>
      <c r="F552" s="1214"/>
      <c r="G552" s="1066"/>
      <c r="H552" s="1272"/>
      <c r="I552" s="48" t="s">
        <v>38</v>
      </c>
      <c r="J552" s="33"/>
      <c r="K552" s="1214"/>
      <c r="L552" s="1066"/>
      <c r="M552" s="1103"/>
      <c r="N552" s="336" t="s">
        <v>38</v>
      </c>
      <c r="O552" s="33"/>
      <c r="P552" s="1214"/>
      <c r="Q552" s="1066"/>
      <c r="R552" s="1206"/>
      <c r="S552" s="48" t="s">
        <v>38</v>
      </c>
      <c r="T552" s="33"/>
      <c r="U552" s="1214"/>
      <c r="V552" s="1066"/>
      <c r="W552" s="954"/>
      <c r="X552" s="336" t="s">
        <v>38</v>
      </c>
      <c r="Y552" s="33"/>
      <c r="Z552" s="1214"/>
      <c r="AA552" s="1066"/>
      <c r="AB552" s="1206"/>
      <c r="AC552" s="48" t="s">
        <v>38</v>
      </c>
      <c r="AD552" s="33"/>
      <c r="AE552" s="1214"/>
      <c r="AF552" s="1066"/>
      <c r="AG552" s="954"/>
      <c r="AH552" s="336" t="s">
        <v>38</v>
      </c>
      <c r="AI552" s="33"/>
      <c r="AJ552" s="1214"/>
      <c r="AK552" s="1066"/>
      <c r="AL552" s="1206"/>
      <c r="AM552" s="48" t="s">
        <v>38</v>
      </c>
      <c r="AN552" s="33"/>
      <c r="AO552" s="1214"/>
      <c r="AP552" s="1066"/>
      <c r="AQ552" s="954"/>
      <c r="AR552" s="336" t="s">
        <v>38</v>
      </c>
      <c r="AS552" s="33"/>
      <c r="AT552" s="1214"/>
      <c r="AU552" s="1066"/>
      <c r="AV552" s="1206"/>
      <c r="AW552" s="48" t="s">
        <v>38</v>
      </c>
      <c r="AX552" s="33"/>
      <c r="AY552" s="1214"/>
      <c r="AZ552" s="1066"/>
      <c r="BA552" s="954"/>
      <c r="BB552" s="336" t="s">
        <v>38</v>
      </c>
      <c r="BC552" s="33"/>
      <c r="BD552" s="1214"/>
      <c r="BE552" s="1066"/>
      <c r="BF552" s="1206"/>
      <c r="BG552" s="48" t="s">
        <v>38</v>
      </c>
      <c r="BH552" s="33"/>
      <c r="BI552" s="1214"/>
      <c r="BJ552" s="1066"/>
      <c r="BK552" s="954"/>
      <c r="BL552" s="339"/>
      <c r="BM552" s="80"/>
      <c r="BN552" s="1214"/>
      <c r="BO552" s="977"/>
      <c r="BP552" s="954"/>
      <c r="BQ552" s="79"/>
      <c r="BR552" s="80"/>
      <c r="BS552" s="1214"/>
      <c r="BT552" s="977"/>
      <c r="BU552" s="954"/>
      <c r="BV552" s="79"/>
      <c r="BW552" s="80"/>
      <c r="BX552" s="1214"/>
      <c r="BY552" s="977"/>
      <c r="BZ552" s="954"/>
      <c r="CA552" s="1080"/>
      <c r="CB552" s="1022"/>
      <c r="CC552" s="1246"/>
    </row>
    <row r="553" spans="1:81" ht="18" customHeight="1">
      <c r="A553" s="1180"/>
      <c r="B553" s="1296"/>
      <c r="C553" s="1294"/>
      <c r="D553" s="72" t="s">
        <v>44</v>
      </c>
      <c r="E553" s="28">
        <f>ROUND(E551*(職員設定!$F$56+職員設定!$G$56+職員設定!$H$56+職員設定!$I$56),0)</f>
        <v>0</v>
      </c>
      <c r="F553" s="1214"/>
      <c r="G553" s="1066"/>
      <c r="H553" s="1272"/>
      <c r="I553" s="72" t="s">
        <v>44</v>
      </c>
      <c r="J553" s="28">
        <f>ROUND(J551*(職員設定!$F$56+職員設定!$G$56+職員設定!$H$56+職員設定!$I$56),0)</f>
        <v>0</v>
      </c>
      <c r="K553" s="1214"/>
      <c r="L553" s="1066"/>
      <c r="M553" s="1103"/>
      <c r="N553" s="624" t="s">
        <v>44</v>
      </c>
      <c r="O553" s="28">
        <f>ROUND(O551*(職員設定!$F$56+職員設定!$G$56+職員設定!$H$56+職員設定!$I$56),0)</f>
        <v>0</v>
      </c>
      <c r="P553" s="1214"/>
      <c r="Q553" s="1066"/>
      <c r="R553" s="1206"/>
      <c r="S553" s="72" t="s">
        <v>44</v>
      </c>
      <c r="T553" s="28">
        <f>ROUND(T551*(職員設定!$F$56+職員設定!$G$56+職員設定!$H$56+職員設定!$I$56),0)</f>
        <v>0</v>
      </c>
      <c r="U553" s="1214"/>
      <c r="V553" s="1066"/>
      <c r="W553" s="954"/>
      <c r="X553" s="624" t="s">
        <v>44</v>
      </c>
      <c r="Y553" s="28">
        <f>ROUND(Y551*(職員設定!$F$56+職員設定!$G$56+職員設定!$H$56+職員設定!$I$56),0)</f>
        <v>0</v>
      </c>
      <c r="Z553" s="1214"/>
      <c r="AA553" s="1066"/>
      <c r="AB553" s="1206"/>
      <c r="AC553" s="72" t="s">
        <v>44</v>
      </c>
      <c r="AD553" s="28">
        <f>ROUND(AD551*(職員設定!$F$56+職員設定!$G$56+職員設定!$H$56+職員設定!$I$56),0)</f>
        <v>0</v>
      </c>
      <c r="AE553" s="1214"/>
      <c r="AF553" s="1066"/>
      <c r="AG553" s="954"/>
      <c r="AH553" s="624" t="s">
        <v>44</v>
      </c>
      <c r="AI553" s="28">
        <f>ROUND(AI551*(職員設定!$F$56+職員設定!$G$56+職員設定!$H$56+職員設定!$I$56),0)</f>
        <v>0</v>
      </c>
      <c r="AJ553" s="1214"/>
      <c r="AK553" s="1066"/>
      <c r="AL553" s="1206"/>
      <c r="AM553" s="72" t="s">
        <v>44</v>
      </c>
      <c r="AN553" s="28">
        <f>ROUND(AN551*(職員設定!$F$56+職員設定!$G$56+職員設定!$H$56+職員設定!$I$56),0)</f>
        <v>0</v>
      </c>
      <c r="AO553" s="1214"/>
      <c r="AP553" s="1066"/>
      <c r="AQ553" s="954"/>
      <c r="AR553" s="624" t="s">
        <v>44</v>
      </c>
      <c r="AS553" s="28">
        <f>ROUND(AS551*(職員設定!$F$56+職員設定!$G$56+職員設定!$H$56+職員設定!$I$56),0)</f>
        <v>0</v>
      </c>
      <c r="AT553" s="1214"/>
      <c r="AU553" s="1066"/>
      <c r="AV553" s="1206"/>
      <c r="AW553" s="72" t="s">
        <v>44</v>
      </c>
      <c r="AX553" s="28">
        <f>ROUND(AX551*(職員設定!$F$56+職員設定!$G$56+職員設定!$H$56+職員設定!$I$56),0)</f>
        <v>0</v>
      </c>
      <c r="AY553" s="1214"/>
      <c r="AZ553" s="1066"/>
      <c r="BA553" s="954"/>
      <c r="BB553" s="624" t="s">
        <v>44</v>
      </c>
      <c r="BC553" s="28">
        <f>ROUND(BC551*(職員設定!$F$56+職員設定!$G$56+職員設定!$H$56+職員設定!$I$56),0)</f>
        <v>0</v>
      </c>
      <c r="BD553" s="1214"/>
      <c r="BE553" s="1066"/>
      <c r="BF553" s="1206"/>
      <c r="BG553" s="72" t="s">
        <v>44</v>
      </c>
      <c r="BH553" s="28">
        <f>ROUND(BH551*(職員設定!$F$56+職員設定!$G$56+職員設定!$H$56+職員設定!$I$56),0)</f>
        <v>0</v>
      </c>
      <c r="BI553" s="1214"/>
      <c r="BJ553" s="1066"/>
      <c r="BK553" s="954"/>
      <c r="BL553" s="624"/>
      <c r="BM553" s="28"/>
      <c r="BN553" s="1214"/>
      <c r="BO553" s="977"/>
      <c r="BP553" s="954"/>
      <c r="BQ553" s="72"/>
      <c r="BR553" s="28"/>
      <c r="BS553" s="1214"/>
      <c r="BT553" s="977"/>
      <c r="BU553" s="954"/>
      <c r="BV553" s="72"/>
      <c r="BW553" s="28"/>
      <c r="BX553" s="1214"/>
      <c r="BY553" s="977"/>
      <c r="BZ553" s="954"/>
      <c r="CA553" s="1080"/>
      <c r="CB553" s="1022"/>
      <c r="CC553" s="1246"/>
    </row>
    <row r="554" spans="1:81" ht="18" customHeight="1" thickBot="1">
      <c r="A554" s="1180"/>
      <c r="B554" s="1296"/>
      <c r="C554" s="1295"/>
      <c r="D554" s="50" t="s">
        <v>88</v>
      </c>
      <c r="E554" s="18">
        <f>E552-E553</f>
        <v>0</v>
      </c>
      <c r="F554" s="1214"/>
      <c r="G554" s="1067"/>
      <c r="H554" s="1273"/>
      <c r="I554" s="50" t="s">
        <v>88</v>
      </c>
      <c r="J554" s="18">
        <f>J552-J553</f>
        <v>0</v>
      </c>
      <c r="K554" s="1214"/>
      <c r="L554" s="1067"/>
      <c r="M554" s="1104"/>
      <c r="N554" s="625" t="s">
        <v>88</v>
      </c>
      <c r="O554" s="18">
        <f>O552-O553</f>
        <v>0</v>
      </c>
      <c r="P554" s="1214"/>
      <c r="Q554" s="1067"/>
      <c r="R554" s="1207"/>
      <c r="S554" s="50" t="s">
        <v>88</v>
      </c>
      <c r="T554" s="18">
        <f>T552-T553</f>
        <v>0</v>
      </c>
      <c r="U554" s="1214"/>
      <c r="V554" s="1067"/>
      <c r="W554" s="955"/>
      <c r="X554" s="625" t="s">
        <v>88</v>
      </c>
      <c r="Y554" s="18">
        <f>Y552-Y553</f>
        <v>0</v>
      </c>
      <c r="Z554" s="1214"/>
      <c r="AA554" s="1067"/>
      <c r="AB554" s="1207"/>
      <c r="AC554" s="50" t="s">
        <v>88</v>
      </c>
      <c r="AD554" s="18">
        <f>AD552-AD553</f>
        <v>0</v>
      </c>
      <c r="AE554" s="1214"/>
      <c r="AF554" s="1067"/>
      <c r="AG554" s="955"/>
      <c r="AH554" s="625" t="s">
        <v>88</v>
      </c>
      <c r="AI554" s="18">
        <f>AI552-AI553</f>
        <v>0</v>
      </c>
      <c r="AJ554" s="1214"/>
      <c r="AK554" s="1067"/>
      <c r="AL554" s="1207"/>
      <c r="AM554" s="50" t="s">
        <v>88</v>
      </c>
      <c r="AN554" s="18">
        <f>AN552-AN553</f>
        <v>0</v>
      </c>
      <c r="AO554" s="1214"/>
      <c r="AP554" s="1067"/>
      <c r="AQ554" s="955"/>
      <c r="AR554" s="625" t="s">
        <v>88</v>
      </c>
      <c r="AS554" s="18">
        <f>AS552-AS553</f>
        <v>0</v>
      </c>
      <c r="AT554" s="1214"/>
      <c r="AU554" s="1067"/>
      <c r="AV554" s="1207"/>
      <c r="AW554" s="50" t="s">
        <v>88</v>
      </c>
      <c r="AX554" s="18">
        <f>AX552-AX553</f>
        <v>0</v>
      </c>
      <c r="AY554" s="1214"/>
      <c r="AZ554" s="1067"/>
      <c r="BA554" s="955"/>
      <c r="BB554" s="625" t="s">
        <v>88</v>
      </c>
      <c r="BC554" s="18">
        <f>BC552-BC553</f>
        <v>0</v>
      </c>
      <c r="BD554" s="1214"/>
      <c r="BE554" s="1067"/>
      <c r="BF554" s="1207"/>
      <c r="BG554" s="50" t="s">
        <v>88</v>
      </c>
      <c r="BH554" s="18">
        <f>BH552-BH553</f>
        <v>0</v>
      </c>
      <c r="BI554" s="1214"/>
      <c r="BJ554" s="1067"/>
      <c r="BK554" s="955"/>
      <c r="BL554" s="659"/>
      <c r="BM554" s="78"/>
      <c r="BN554" s="1214"/>
      <c r="BO554" s="978"/>
      <c r="BP554" s="955"/>
      <c r="BQ554" s="81"/>
      <c r="BR554" s="78"/>
      <c r="BS554" s="1214"/>
      <c r="BT554" s="978"/>
      <c r="BU554" s="955"/>
      <c r="BV554" s="81"/>
      <c r="BW554" s="78"/>
      <c r="BX554" s="1214"/>
      <c r="BY554" s="978"/>
      <c r="BZ554" s="955"/>
      <c r="CA554" s="1081"/>
      <c r="CB554" s="1023"/>
      <c r="CC554" s="1247"/>
    </row>
    <row r="555" spans="1:81" ht="18" customHeight="1">
      <c r="A555" s="1180"/>
      <c r="B555" s="1296"/>
      <c r="C555" s="1293" t="str">
        <f>"定額手当("&amp;職員設定!$J$43&amp;"等)"</f>
        <v>定額手当(等)</v>
      </c>
      <c r="D555" s="48" t="s">
        <v>38</v>
      </c>
      <c r="E555" s="33"/>
      <c r="F555" s="1214"/>
      <c r="G555" s="1215">
        <f>E557*F547-H555</f>
        <v>0</v>
      </c>
      <c r="H555" s="1274"/>
      <c r="I555" s="48" t="s">
        <v>38</v>
      </c>
      <c r="J555" s="33"/>
      <c r="K555" s="1214"/>
      <c r="L555" s="1215">
        <f>J557*K547-M555</f>
        <v>0</v>
      </c>
      <c r="M555" s="1307"/>
      <c r="N555" s="336" t="s">
        <v>38</v>
      </c>
      <c r="O555" s="33"/>
      <c r="P555" s="1214"/>
      <c r="Q555" s="1215">
        <f>O557*P547-R555</f>
        <v>0</v>
      </c>
      <c r="R555" s="1208">
        <f>ROUND(IF(O547="",0,$M$555),0)</f>
        <v>0</v>
      </c>
      <c r="S555" s="48" t="s">
        <v>38</v>
      </c>
      <c r="T555" s="33"/>
      <c r="U555" s="1214"/>
      <c r="V555" s="1215">
        <f>T557*U547-W555</f>
        <v>0</v>
      </c>
      <c r="W555" s="1201">
        <f>ROUND(IF(T547="",0,$M$555),0)</f>
        <v>0</v>
      </c>
      <c r="X555" s="336" t="s">
        <v>38</v>
      </c>
      <c r="Y555" s="33"/>
      <c r="Z555" s="1214"/>
      <c r="AA555" s="1215">
        <f>Y557*Z547-AB555</f>
        <v>0</v>
      </c>
      <c r="AB555" s="1208">
        <f>ROUND(IF(Y547="",0,$M$555),0)</f>
        <v>0</v>
      </c>
      <c r="AC555" s="48" t="s">
        <v>38</v>
      </c>
      <c r="AD555" s="33"/>
      <c r="AE555" s="1214"/>
      <c r="AF555" s="1215">
        <f>AD557*AE547-AG555</f>
        <v>0</v>
      </c>
      <c r="AG555" s="1201">
        <f>ROUND(IF(AD547="",0,$M$555),0)</f>
        <v>0</v>
      </c>
      <c r="AH555" s="336" t="s">
        <v>38</v>
      </c>
      <c r="AI555" s="33"/>
      <c r="AJ555" s="1214"/>
      <c r="AK555" s="1215">
        <f>AI557*AJ547-AL555</f>
        <v>0</v>
      </c>
      <c r="AL555" s="1208">
        <f>ROUND(IF(AI547="",0,$M$555),0)</f>
        <v>0</v>
      </c>
      <c r="AM555" s="48" t="s">
        <v>38</v>
      </c>
      <c r="AN555" s="33"/>
      <c r="AO555" s="1214"/>
      <c r="AP555" s="1215">
        <f>AN557*AO547-AQ555</f>
        <v>0</v>
      </c>
      <c r="AQ555" s="1201">
        <f>ROUND(IF(AN547="",0,$M$555),0)</f>
        <v>0</v>
      </c>
      <c r="AR555" s="336" t="s">
        <v>38</v>
      </c>
      <c r="AS555" s="33"/>
      <c r="AT555" s="1214"/>
      <c r="AU555" s="1215">
        <f>AS557*AT547-AV555</f>
        <v>0</v>
      </c>
      <c r="AV555" s="1208">
        <f>ROUND(IF(AS547="",0,$M$555),0)</f>
        <v>0</v>
      </c>
      <c r="AW555" s="48" t="s">
        <v>38</v>
      </c>
      <c r="AX555" s="33"/>
      <c r="AY555" s="1214"/>
      <c r="AZ555" s="1215">
        <f>AX557*AY547-BA555</f>
        <v>0</v>
      </c>
      <c r="BA555" s="1201">
        <f>ROUND(IF(AX547="",0,$M$555),0)</f>
        <v>0</v>
      </c>
      <c r="BB555" s="336" t="s">
        <v>38</v>
      </c>
      <c r="BC555" s="33"/>
      <c r="BD555" s="1214"/>
      <c r="BE555" s="1215">
        <f>BC557*BD547-BF555</f>
        <v>0</v>
      </c>
      <c r="BF555" s="1208">
        <f>ROUND(IF(BC547="",0,$M$555),0)</f>
        <v>0</v>
      </c>
      <c r="BG555" s="48" t="s">
        <v>38</v>
      </c>
      <c r="BH555" s="33"/>
      <c r="BI555" s="1214"/>
      <c r="BJ555" s="1215">
        <f>BH557*BI547-BK555</f>
        <v>0</v>
      </c>
      <c r="BK555" s="1201">
        <f>ROUND(IF(BH547="",0,$M$555),0)</f>
        <v>0</v>
      </c>
      <c r="BL555" s="660"/>
      <c r="BM555" s="181"/>
      <c r="BN555" s="1214"/>
      <c r="BO555" s="1254"/>
      <c r="BP555" s="1258"/>
      <c r="BQ555" s="180"/>
      <c r="BR555" s="181"/>
      <c r="BS555" s="1214"/>
      <c r="BT555" s="1254"/>
      <c r="BU555" s="1258"/>
      <c r="BV555" s="180"/>
      <c r="BW555" s="181"/>
      <c r="BX555" s="1214"/>
      <c r="BY555" s="1254"/>
      <c r="BZ555" s="1258"/>
      <c r="CA555" s="1279">
        <f>BJ555+BK555+BE555+BF555+AZ555+BA555+AU555+AV555+AP555+AQ555+AL555+AK555+AG555+AF555+AB555+AA555+W555+V555+R555+Q555+L555+G555</f>
        <v>0</v>
      </c>
      <c r="CB555" s="1233">
        <f>H555+M555</f>
        <v>0</v>
      </c>
      <c r="CC555" s="1248">
        <f>BK555+BF555+BA555+AV555+AQ555+AL555+AG555+AB555+W555+R555</f>
        <v>0</v>
      </c>
    </row>
    <row r="556" spans="1:81" ht="18" customHeight="1">
      <c r="A556" s="1180"/>
      <c r="B556" s="1296"/>
      <c r="C556" s="1294"/>
      <c r="D556" s="45" t="s">
        <v>71</v>
      </c>
      <c r="E556" s="150" t="str">
        <f>IF(E547&lt;&gt;"",職員設定!$J$56+職員設定!$K$56,"0")</f>
        <v>0</v>
      </c>
      <c r="F556" s="1214"/>
      <c r="G556" s="1216"/>
      <c r="H556" s="1272"/>
      <c r="I556" s="45" t="s">
        <v>71</v>
      </c>
      <c r="J556" s="150" t="str">
        <f>IF(J547&lt;&gt;"",職員設定!$J$56+職員設定!$K$56,"0")</f>
        <v>0</v>
      </c>
      <c r="K556" s="1214"/>
      <c r="L556" s="1216"/>
      <c r="M556" s="1103"/>
      <c r="N556" s="626" t="s">
        <v>71</v>
      </c>
      <c r="O556" s="150" t="str">
        <f>IF(O547&lt;&gt;"",職員設定!$J$56+職員設定!$K$56,"0")</f>
        <v>0</v>
      </c>
      <c r="P556" s="1214"/>
      <c r="Q556" s="1216"/>
      <c r="R556" s="1204"/>
      <c r="S556" s="45" t="s">
        <v>71</v>
      </c>
      <c r="T556" s="150" t="str">
        <f>IF(T547&lt;&gt;"",職員設定!$J$56+職員設定!$K$56,"0")</f>
        <v>0</v>
      </c>
      <c r="U556" s="1214"/>
      <c r="V556" s="1216"/>
      <c r="W556" s="971"/>
      <c r="X556" s="626" t="s">
        <v>71</v>
      </c>
      <c r="Y556" s="150" t="str">
        <f>IF(Y547&lt;&gt;"",職員設定!$J$56+職員設定!$K$56,"0")</f>
        <v>0</v>
      </c>
      <c r="Z556" s="1214"/>
      <c r="AA556" s="1216"/>
      <c r="AB556" s="1204"/>
      <c r="AC556" s="45" t="s">
        <v>71</v>
      </c>
      <c r="AD556" s="150" t="str">
        <f>IF(AD547&lt;&gt;"",職員設定!$J$56+職員設定!$K$56,"0")</f>
        <v>0</v>
      </c>
      <c r="AE556" s="1214"/>
      <c r="AF556" s="1216"/>
      <c r="AG556" s="971"/>
      <c r="AH556" s="626" t="s">
        <v>71</v>
      </c>
      <c r="AI556" s="150" t="str">
        <f>IF(AI547&lt;&gt;"",職員設定!$J$56+職員設定!$K$56,"0")</f>
        <v>0</v>
      </c>
      <c r="AJ556" s="1214"/>
      <c r="AK556" s="1216"/>
      <c r="AL556" s="1204"/>
      <c r="AM556" s="45" t="s">
        <v>71</v>
      </c>
      <c r="AN556" s="150" t="str">
        <f>IF(AN547&lt;&gt;"",職員設定!$J$56+職員設定!$K$56,"0")</f>
        <v>0</v>
      </c>
      <c r="AO556" s="1214"/>
      <c r="AP556" s="1216"/>
      <c r="AQ556" s="971"/>
      <c r="AR556" s="626" t="s">
        <v>71</v>
      </c>
      <c r="AS556" s="150" t="str">
        <f>IF(AS547&lt;&gt;"",職員設定!$J$56+職員設定!$K$56,"0")</f>
        <v>0</v>
      </c>
      <c r="AT556" s="1214"/>
      <c r="AU556" s="1216"/>
      <c r="AV556" s="1204"/>
      <c r="AW556" s="45" t="s">
        <v>71</v>
      </c>
      <c r="AX556" s="150" t="str">
        <f>IF(AX547&lt;&gt;"",職員設定!$J$56+職員設定!$K$56,"0")</f>
        <v>0</v>
      </c>
      <c r="AY556" s="1214"/>
      <c r="AZ556" s="1216"/>
      <c r="BA556" s="971"/>
      <c r="BB556" s="626" t="s">
        <v>71</v>
      </c>
      <c r="BC556" s="150" t="str">
        <f>IF(BC547&lt;&gt;"",職員設定!$J$56+職員設定!$K$56,"0")</f>
        <v>0</v>
      </c>
      <c r="BD556" s="1214"/>
      <c r="BE556" s="1216"/>
      <c r="BF556" s="1204"/>
      <c r="BG556" s="45" t="s">
        <v>71</v>
      </c>
      <c r="BH556" s="150" t="str">
        <f>IF(BH547&lt;&gt;"",職員設定!$J$56+職員設定!$K$56,"0")</f>
        <v>0</v>
      </c>
      <c r="BI556" s="1214"/>
      <c r="BJ556" s="1216"/>
      <c r="BK556" s="971"/>
      <c r="BL556" s="624"/>
      <c r="BM556" s="28"/>
      <c r="BN556" s="1214"/>
      <c r="BO556" s="1206"/>
      <c r="BP556" s="954"/>
      <c r="BQ556" s="72"/>
      <c r="BR556" s="28"/>
      <c r="BS556" s="1214"/>
      <c r="BT556" s="1206"/>
      <c r="BU556" s="954"/>
      <c r="BV556" s="72"/>
      <c r="BW556" s="28"/>
      <c r="BX556" s="1214"/>
      <c r="BY556" s="1206"/>
      <c r="BZ556" s="954"/>
      <c r="CA556" s="1280"/>
      <c r="CB556" s="1022"/>
      <c r="CC556" s="1243"/>
    </row>
    <row r="557" spans="1:81" ht="18" customHeight="1" thickBot="1">
      <c r="A557" s="1180"/>
      <c r="B557" s="1297"/>
      <c r="C557" s="1303"/>
      <c r="D557" s="46" t="s">
        <v>51</v>
      </c>
      <c r="E557" s="18">
        <f>E555-E556</f>
        <v>0</v>
      </c>
      <c r="F557" s="1214"/>
      <c r="G557" s="1217"/>
      <c r="H557" s="1273"/>
      <c r="I557" s="46" t="s">
        <v>51</v>
      </c>
      <c r="J557" s="18">
        <f>J555-J556</f>
        <v>0</v>
      </c>
      <c r="K557" s="1214"/>
      <c r="L557" s="1217"/>
      <c r="M557" s="1104"/>
      <c r="N557" s="627" t="s">
        <v>51</v>
      </c>
      <c r="O557" s="18">
        <f>O555-O556</f>
        <v>0</v>
      </c>
      <c r="P557" s="1214"/>
      <c r="Q557" s="1217"/>
      <c r="R557" s="1205"/>
      <c r="S557" s="46" t="s">
        <v>51</v>
      </c>
      <c r="T557" s="18">
        <f>T555-T556</f>
        <v>0</v>
      </c>
      <c r="U557" s="1214"/>
      <c r="V557" s="1217"/>
      <c r="W557" s="972"/>
      <c r="X557" s="627" t="s">
        <v>51</v>
      </c>
      <c r="Y557" s="18">
        <f>Y555-Y556</f>
        <v>0</v>
      </c>
      <c r="Z557" s="1214"/>
      <c r="AA557" s="1217"/>
      <c r="AB557" s="1205"/>
      <c r="AC557" s="46" t="s">
        <v>51</v>
      </c>
      <c r="AD557" s="18">
        <f>AD555-AD556</f>
        <v>0</v>
      </c>
      <c r="AE557" s="1214"/>
      <c r="AF557" s="1217"/>
      <c r="AG557" s="972"/>
      <c r="AH557" s="627" t="s">
        <v>51</v>
      </c>
      <c r="AI557" s="18">
        <f>AI555-AI556</f>
        <v>0</v>
      </c>
      <c r="AJ557" s="1214"/>
      <c r="AK557" s="1217"/>
      <c r="AL557" s="1205"/>
      <c r="AM557" s="46" t="s">
        <v>51</v>
      </c>
      <c r="AN557" s="18">
        <f>AN555-AN556</f>
        <v>0</v>
      </c>
      <c r="AO557" s="1214"/>
      <c r="AP557" s="1217"/>
      <c r="AQ557" s="972"/>
      <c r="AR557" s="627" t="s">
        <v>51</v>
      </c>
      <c r="AS557" s="18">
        <f>AS555-AS556</f>
        <v>0</v>
      </c>
      <c r="AT557" s="1214"/>
      <c r="AU557" s="1217"/>
      <c r="AV557" s="1205"/>
      <c r="AW557" s="46" t="s">
        <v>51</v>
      </c>
      <c r="AX557" s="18">
        <f>AX555-AX556</f>
        <v>0</v>
      </c>
      <c r="AY557" s="1214"/>
      <c r="AZ557" s="1217"/>
      <c r="BA557" s="972"/>
      <c r="BB557" s="627" t="s">
        <v>51</v>
      </c>
      <c r="BC557" s="18">
        <f>BC555-BC556</f>
        <v>0</v>
      </c>
      <c r="BD557" s="1214"/>
      <c r="BE557" s="1217"/>
      <c r="BF557" s="1205"/>
      <c r="BG557" s="46" t="s">
        <v>51</v>
      </c>
      <c r="BH557" s="18">
        <f>BH555-BH556</f>
        <v>0</v>
      </c>
      <c r="BI557" s="1214"/>
      <c r="BJ557" s="1217"/>
      <c r="BK557" s="972"/>
      <c r="BL557" s="659"/>
      <c r="BM557" s="78"/>
      <c r="BN557" s="1214"/>
      <c r="BO557" s="1207"/>
      <c r="BP557" s="955"/>
      <c r="BQ557" s="81"/>
      <c r="BR557" s="78"/>
      <c r="BS557" s="1214"/>
      <c r="BT557" s="1207"/>
      <c r="BU557" s="955"/>
      <c r="BV557" s="81"/>
      <c r="BW557" s="78"/>
      <c r="BX557" s="1214"/>
      <c r="BY557" s="1207"/>
      <c r="BZ557" s="955"/>
      <c r="CA557" s="1281"/>
      <c r="CB557" s="1023"/>
      <c r="CC557" s="1244"/>
    </row>
    <row r="558" spans="1:81" ht="18" customHeight="1">
      <c r="A558" s="1180"/>
      <c r="B558" s="1142" t="s">
        <v>108</v>
      </c>
      <c r="C558" s="1287" t="s">
        <v>226</v>
      </c>
      <c r="D558" s="48" t="s">
        <v>38</v>
      </c>
      <c r="E558" s="33"/>
      <c r="F558" s="1214"/>
      <c r="G558" s="1215">
        <f>E560*F547-H558</f>
        <v>0</v>
      </c>
      <c r="H558" s="1274"/>
      <c r="I558" s="48" t="s">
        <v>38</v>
      </c>
      <c r="J558" s="33"/>
      <c r="K558" s="1214"/>
      <c r="L558" s="1215">
        <f>J560*K547-M558</f>
        <v>0</v>
      </c>
      <c r="M558" s="1307"/>
      <c r="N558" s="336" t="s">
        <v>38</v>
      </c>
      <c r="O558" s="33"/>
      <c r="P558" s="1214"/>
      <c r="Q558" s="1066">
        <f>O560*P547-R558</f>
        <v>0</v>
      </c>
      <c r="R558" s="1209"/>
      <c r="S558" s="48" t="s">
        <v>38</v>
      </c>
      <c r="T558" s="33"/>
      <c r="U558" s="1214"/>
      <c r="V558" s="1066">
        <f>T560*U547-W558</f>
        <v>0</v>
      </c>
      <c r="W558" s="1202"/>
      <c r="X558" s="336" t="s">
        <v>38</v>
      </c>
      <c r="Y558" s="33"/>
      <c r="Z558" s="1214"/>
      <c r="AA558" s="1066">
        <f>Y560*Z547-AB558</f>
        <v>0</v>
      </c>
      <c r="AB558" s="1209"/>
      <c r="AC558" s="48" t="s">
        <v>38</v>
      </c>
      <c r="AD558" s="33"/>
      <c r="AE558" s="1214"/>
      <c r="AF558" s="1066">
        <f>AD560*AE547-AG558</f>
        <v>0</v>
      </c>
      <c r="AG558" s="1202"/>
      <c r="AH558" s="336" t="s">
        <v>38</v>
      </c>
      <c r="AI558" s="33"/>
      <c r="AJ558" s="1214"/>
      <c r="AK558" s="1066">
        <f>AI560*AJ547-AL558</f>
        <v>0</v>
      </c>
      <c r="AL558" s="1209"/>
      <c r="AM558" s="48" t="s">
        <v>38</v>
      </c>
      <c r="AN558" s="33"/>
      <c r="AO558" s="1214"/>
      <c r="AP558" s="1066">
        <f>AN560*AO547-AQ558</f>
        <v>0</v>
      </c>
      <c r="AQ558" s="1202"/>
      <c r="AR558" s="336" t="s">
        <v>38</v>
      </c>
      <c r="AS558" s="33"/>
      <c r="AT558" s="1214"/>
      <c r="AU558" s="1066">
        <f>AS560*AT547-AV558</f>
        <v>0</v>
      </c>
      <c r="AV558" s="1209"/>
      <c r="AW558" s="48" t="s">
        <v>38</v>
      </c>
      <c r="AX558" s="33"/>
      <c r="AY558" s="1214"/>
      <c r="AZ558" s="1066">
        <f>AX560*AY547-BA558</f>
        <v>0</v>
      </c>
      <c r="BA558" s="1202"/>
      <c r="BB558" s="336" t="s">
        <v>38</v>
      </c>
      <c r="BC558" s="33"/>
      <c r="BD558" s="1214"/>
      <c r="BE558" s="1066">
        <f>BC560*BD547-BF558</f>
        <v>0</v>
      </c>
      <c r="BF558" s="1209"/>
      <c r="BG558" s="48" t="s">
        <v>38</v>
      </c>
      <c r="BH558" s="33"/>
      <c r="BI558" s="1214"/>
      <c r="BJ558" s="1066">
        <f>BH560*BI547-BK558</f>
        <v>0</v>
      </c>
      <c r="BK558" s="1202"/>
      <c r="BL558" s="658"/>
      <c r="BM558" s="80"/>
      <c r="BN558" s="1214"/>
      <c r="BO558" s="1254"/>
      <c r="BP558" s="1258"/>
      <c r="BQ558" s="301"/>
      <c r="BR558" s="80"/>
      <c r="BS558" s="1214"/>
      <c r="BT558" s="1254"/>
      <c r="BU558" s="1258"/>
      <c r="BV558" s="301"/>
      <c r="BW558" s="80"/>
      <c r="BX558" s="1214"/>
      <c r="BY558" s="1254"/>
      <c r="BZ558" s="1258"/>
      <c r="CA558" s="1279">
        <f>BJ558+BK558+BE558+BF558+AZ558+BA558+AU558+AV558+AP558+AQ558+AL558+AK558+AG558+AF558+AB558+AA558+W558+V558+R558+Q558+L558+G558</f>
        <v>0</v>
      </c>
      <c r="CB558" s="1234">
        <f>H558+M558</f>
        <v>0</v>
      </c>
      <c r="CC558" s="1237">
        <f>BK558+BF558+BA558+AV558+AQ558+AL558+AG558+AB558+W558+R558</f>
        <v>0</v>
      </c>
    </row>
    <row r="559" spans="1:81" ht="18" customHeight="1">
      <c r="A559" s="1180"/>
      <c r="B559" s="1285"/>
      <c r="C559" s="1288"/>
      <c r="D559" s="154" t="s">
        <v>71</v>
      </c>
      <c r="E559" s="179"/>
      <c r="F559" s="1214"/>
      <c r="G559" s="1066"/>
      <c r="H559" s="1272"/>
      <c r="I559" s="154" t="s">
        <v>71</v>
      </c>
      <c r="J559" s="179"/>
      <c r="K559" s="1214"/>
      <c r="L559" s="1066"/>
      <c r="M559" s="1103"/>
      <c r="N559" s="628" t="s">
        <v>71</v>
      </c>
      <c r="O559" s="179"/>
      <c r="P559" s="1214"/>
      <c r="Q559" s="1066"/>
      <c r="R559" s="1210"/>
      <c r="S559" s="154" t="s">
        <v>71</v>
      </c>
      <c r="T559" s="179"/>
      <c r="U559" s="1214"/>
      <c r="V559" s="1066"/>
      <c r="W559" s="958"/>
      <c r="X559" s="628" t="s">
        <v>71</v>
      </c>
      <c r="Y559" s="179"/>
      <c r="Z559" s="1214"/>
      <c r="AA559" s="1066"/>
      <c r="AB559" s="1210"/>
      <c r="AC559" s="154" t="s">
        <v>71</v>
      </c>
      <c r="AD559" s="179"/>
      <c r="AE559" s="1214"/>
      <c r="AF559" s="1066"/>
      <c r="AG559" s="958"/>
      <c r="AH559" s="628" t="s">
        <v>71</v>
      </c>
      <c r="AI559" s="179"/>
      <c r="AJ559" s="1214"/>
      <c r="AK559" s="1066"/>
      <c r="AL559" s="1210"/>
      <c r="AM559" s="154" t="s">
        <v>71</v>
      </c>
      <c r="AN559" s="179"/>
      <c r="AO559" s="1214"/>
      <c r="AP559" s="1066"/>
      <c r="AQ559" s="958"/>
      <c r="AR559" s="628" t="s">
        <v>71</v>
      </c>
      <c r="AS559" s="179"/>
      <c r="AT559" s="1214"/>
      <c r="AU559" s="1066"/>
      <c r="AV559" s="1210"/>
      <c r="AW559" s="154" t="s">
        <v>71</v>
      </c>
      <c r="AX559" s="179"/>
      <c r="AY559" s="1214"/>
      <c r="AZ559" s="1066"/>
      <c r="BA559" s="958"/>
      <c r="BB559" s="628" t="s">
        <v>71</v>
      </c>
      <c r="BC559" s="179"/>
      <c r="BD559" s="1214"/>
      <c r="BE559" s="1066"/>
      <c r="BF559" s="1210"/>
      <c r="BG559" s="154" t="s">
        <v>71</v>
      </c>
      <c r="BH559" s="179"/>
      <c r="BI559" s="1214"/>
      <c r="BJ559" s="1066"/>
      <c r="BK559" s="958"/>
      <c r="BL559" s="626"/>
      <c r="BM559" s="28"/>
      <c r="BN559" s="1214"/>
      <c r="BO559" s="977"/>
      <c r="BP559" s="954"/>
      <c r="BQ559" s="45"/>
      <c r="BR559" s="28"/>
      <c r="BS559" s="1214"/>
      <c r="BT559" s="977"/>
      <c r="BU559" s="954"/>
      <c r="BV559" s="45"/>
      <c r="BW559" s="28"/>
      <c r="BX559" s="1214"/>
      <c r="BY559" s="977"/>
      <c r="BZ559" s="954"/>
      <c r="CA559" s="1280"/>
      <c r="CB559" s="1235"/>
      <c r="CC559" s="1249"/>
    </row>
    <row r="560" spans="1:81" ht="18" customHeight="1" thickBot="1">
      <c r="A560" s="1180"/>
      <c r="B560" s="1285"/>
      <c r="C560" s="1289"/>
      <c r="D560" s="46" t="s">
        <v>51</v>
      </c>
      <c r="E560" s="18">
        <f>E558-E559</f>
        <v>0</v>
      </c>
      <c r="F560" s="1214"/>
      <c r="G560" s="1067"/>
      <c r="H560" s="1273"/>
      <c r="I560" s="46" t="s">
        <v>51</v>
      </c>
      <c r="J560" s="18">
        <f>J558-J559</f>
        <v>0</v>
      </c>
      <c r="K560" s="1214"/>
      <c r="L560" s="1067"/>
      <c r="M560" s="1104"/>
      <c r="N560" s="627" t="s">
        <v>51</v>
      </c>
      <c r="O560" s="18">
        <f>O558-O559</f>
        <v>0</v>
      </c>
      <c r="P560" s="1214"/>
      <c r="Q560" s="1067"/>
      <c r="R560" s="1211"/>
      <c r="S560" s="46" t="s">
        <v>51</v>
      </c>
      <c r="T560" s="18">
        <f>T558-T559</f>
        <v>0</v>
      </c>
      <c r="U560" s="1214"/>
      <c r="V560" s="1067"/>
      <c r="W560" s="959"/>
      <c r="X560" s="627" t="s">
        <v>51</v>
      </c>
      <c r="Y560" s="18">
        <f>Y558-Y559</f>
        <v>0</v>
      </c>
      <c r="Z560" s="1214"/>
      <c r="AA560" s="1067"/>
      <c r="AB560" s="1211"/>
      <c r="AC560" s="46" t="s">
        <v>51</v>
      </c>
      <c r="AD560" s="18">
        <f>AD558-AD559</f>
        <v>0</v>
      </c>
      <c r="AE560" s="1214"/>
      <c r="AF560" s="1067"/>
      <c r="AG560" s="959"/>
      <c r="AH560" s="627" t="s">
        <v>51</v>
      </c>
      <c r="AI560" s="18">
        <f>AI558-AI559</f>
        <v>0</v>
      </c>
      <c r="AJ560" s="1214"/>
      <c r="AK560" s="1067"/>
      <c r="AL560" s="1211"/>
      <c r="AM560" s="46" t="s">
        <v>51</v>
      </c>
      <c r="AN560" s="18">
        <f>AN558-AN559</f>
        <v>0</v>
      </c>
      <c r="AO560" s="1214"/>
      <c r="AP560" s="1067"/>
      <c r="AQ560" s="959"/>
      <c r="AR560" s="627" t="s">
        <v>51</v>
      </c>
      <c r="AS560" s="18">
        <f>AS558-AS559</f>
        <v>0</v>
      </c>
      <c r="AT560" s="1214"/>
      <c r="AU560" s="1067"/>
      <c r="AV560" s="1211"/>
      <c r="AW560" s="46" t="s">
        <v>51</v>
      </c>
      <c r="AX560" s="18">
        <f>AX558-AX559</f>
        <v>0</v>
      </c>
      <c r="AY560" s="1214"/>
      <c r="AZ560" s="1067"/>
      <c r="BA560" s="959"/>
      <c r="BB560" s="627" t="s">
        <v>51</v>
      </c>
      <c r="BC560" s="18">
        <f>BC558-BC559</f>
        <v>0</v>
      </c>
      <c r="BD560" s="1214"/>
      <c r="BE560" s="1067"/>
      <c r="BF560" s="1211"/>
      <c r="BG560" s="46" t="s">
        <v>51</v>
      </c>
      <c r="BH560" s="18">
        <f>BH558-BH559</f>
        <v>0</v>
      </c>
      <c r="BI560" s="1214"/>
      <c r="BJ560" s="1067"/>
      <c r="BK560" s="959"/>
      <c r="BL560" s="659"/>
      <c r="BM560" s="78"/>
      <c r="BN560" s="1214"/>
      <c r="BO560" s="978"/>
      <c r="BP560" s="955"/>
      <c r="BQ560" s="81"/>
      <c r="BR560" s="78"/>
      <c r="BS560" s="1214"/>
      <c r="BT560" s="978"/>
      <c r="BU560" s="955"/>
      <c r="BV560" s="81"/>
      <c r="BW560" s="78"/>
      <c r="BX560" s="1214"/>
      <c r="BY560" s="978"/>
      <c r="BZ560" s="955"/>
      <c r="CA560" s="1281"/>
      <c r="CB560" s="1236"/>
      <c r="CC560" s="1250"/>
    </row>
    <row r="561" spans="1:81" ht="18" customHeight="1">
      <c r="A561" s="1180"/>
      <c r="B561" s="1285"/>
      <c r="C561" s="1177" t="s">
        <v>41</v>
      </c>
      <c r="D561" s="44" t="s">
        <v>119</v>
      </c>
      <c r="E561" s="35"/>
      <c r="F561" s="1214"/>
      <c r="G561" s="973">
        <f>E564*F547-H561</f>
        <v>0</v>
      </c>
      <c r="H561" s="1275"/>
      <c r="I561" s="44" t="s">
        <v>119</v>
      </c>
      <c r="J561" s="35"/>
      <c r="K561" s="1214"/>
      <c r="L561" s="973">
        <f>J564*K547-M561</f>
        <v>0</v>
      </c>
      <c r="M561" s="1095"/>
      <c r="N561" s="335" t="s">
        <v>119</v>
      </c>
      <c r="O561" s="35"/>
      <c r="P561" s="1214"/>
      <c r="Q561" s="973">
        <f>O564*P547-R561</f>
        <v>0</v>
      </c>
      <c r="R561" s="1212">
        <f>ROUND(O561*P547*職員設定!$AC$56,0)</f>
        <v>0</v>
      </c>
      <c r="S561" s="44" t="s">
        <v>119</v>
      </c>
      <c r="T561" s="35"/>
      <c r="U561" s="1214"/>
      <c r="V561" s="973">
        <f>T564*U547-W561</f>
        <v>0</v>
      </c>
      <c r="W561" s="961">
        <f>ROUND(T561*U547*職員設定!$AC$56,0)</f>
        <v>0</v>
      </c>
      <c r="X561" s="335" t="s">
        <v>119</v>
      </c>
      <c r="Y561" s="35"/>
      <c r="Z561" s="1214"/>
      <c r="AA561" s="973">
        <f>Y564*Z547-AB561</f>
        <v>0</v>
      </c>
      <c r="AB561" s="1212">
        <f>ROUND(Y561*Z547*職員設定!$AC$56,0)</f>
        <v>0</v>
      </c>
      <c r="AC561" s="44" t="s">
        <v>119</v>
      </c>
      <c r="AD561" s="35"/>
      <c r="AE561" s="1214"/>
      <c r="AF561" s="973">
        <f>AD564*AE547-AG561</f>
        <v>0</v>
      </c>
      <c r="AG561" s="961">
        <f>ROUND(AD561*AE547*職員設定!$AC$56,0)</f>
        <v>0</v>
      </c>
      <c r="AH561" s="335" t="s">
        <v>119</v>
      </c>
      <c r="AI561" s="35"/>
      <c r="AJ561" s="1214"/>
      <c r="AK561" s="973">
        <f>AI564*AJ547-AL561</f>
        <v>0</v>
      </c>
      <c r="AL561" s="1212">
        <f>ROUND(AI561*AJ547*職員設定!$AC$56,0)</f>
        <v>0</v>
      </c>
      <c r="AM561" s="44" t="s">
        <v>119</v>
      </c>
      <c r="AN561" s="35"/>
      <c r="AO561" s="1214"/>
      <c r="AP561" s="973">
        <f>AN564*AO547-AQ561</f>
        <v>0</v>
      </c>
      <c r="AQ561" s="961">
        <f>ROUND(AN561*AO547*職員設定!$AC$56,0)</f>
        <v>0</v>
      </c>
      <c r="AR561" s="335" t="s">
        <v>119</v>
      </c>
      <c r="AS561" s="35"/>
      <c r="AT561" s="1214"/>
      <c r="AU561" s="973">
        <f>AS564*AT547-AV561</f>
        <v>0</v>
      </c>
      <c r="AV561" s="1212">
        <f>ROUND(AS561*AT547*職員設定!$AC$56,0)</f>
        <v>0</v>
      </c>
      <c r="AW561" s="44" t="s">
        <v>119</v>
      </c>
      <c r="AX561" s="35"/>
      <c r="AY561" s="1214"/>
      <c r="AZ561" s="973">
        <f>AX564*AY547-BA561</f>
        <v>0</v>
      </c>
      <c r="BA561" s="961">
        <f>ROUND(AX561*AY547*職員設定!$AC$56,0)</f>
        <v>0</v>
      </c>
      <c r="BB561" s="335" t="s">
        <v>119</v>
      </c>
      <c r="BC561" s="35"/>
      <c r="BD561" s="1214"/>
      <c r="BE561" s="973">
        <f>BC564*BD547-BF561</f>
        <v>0</v>
      </c>
      <c r="BF561" s="1212">
        <f>ROUND(BC561*BD547*職員設定!$AC$56,0)</f>
        <v>0</v>
      </c>
      <c r="BG561" s="44" t="s">
        <v>119</v>
      </c>
      <c r="BH561" s="35"/>
      <c r="BI561" s="1214"/>
      <c r="BJ561" s="973">
        <f>BH564*BI547-BK561</f>
        <v>0</v>
      </c>
      <c r="BK561" s="961">
        <f>ROUND(BH561*BI547*職員設定!$AC$56,0)</f>
        <v>0</v>
      </c>
      <c r="BL561" s="661" t="s">
        <v>206</v>
      </c>
      <c r="BM561" s="32"/>
      <c r="BN561" s="1214"/>
      <c r="BO561" s="973">
        <f>BM564*BN547-BP561</f>
        <v>0</v>
      </c>
      <c r="BP561" s="961">
        <f>IF(BM562&gt;BM561,(BM562-BM561)*BN547,0)</f>
        <v>0</v>
      </c>
      <c r="BQ561" s="409" t="s">
        <v>206</v>
      </c>
      <c r="BR561" s="32"/>
      <c r="BS561" s="1214"/>
      <c r="BT561" s="973">
        <f>BR564*BS547-BU561</f>
        <v>0</v>
      </c>
      <c r="BU561" s="961">
        <f>IF(BR562&gt;BR561,(BR562-BR561)*BS547,0)</f>
        <v>0</v>
      </c>
      <c r="BV561" s="409" t="s">
        <v>206</v>
      </c>
      <c r="BW561" s="32"/>
      <c r="BX561" s="1214"/>
      <c r="BY561" s="973">
        <f>BW564*BX547-BZ561</f>
        <v>0</v>
      </c>
      <c r="BZ561" s="961">
        <f>IF(BW562&gt;BW561,(BW562-BW561)*BX547,0)</f>
        <v>0</v>
      </c>
      <c r="CA561" s="1003">
        <f>BY561+BZ561+BU561+BT561+BP561+BO561+BJ561+BK561+BE561+BF561+AZ561+BA561+AU561+AV561+AP561+AQ561+AK561+AL561+AF561+AG561+AA561+AB561+V561+W561+Q561+R561+L561+G561</f>
        <v>0</v>
      </c>
      <c r="CB561" s="1019">
        <f t="shared" ref="CB561" si="92">M561+H561</f>
        <v>0</v>
      </c>
      <c r="CC561" s="1237">
        <f>BK561+BF561+BA561+AV561+AQ561+AL561+AG561+AB561+W561+R561+BP561+BU561+BZ561</f>
        <v>0</v>
      </c>
    </row>
    <row r="562" spans="1:81" ht="18" customHeight="1">
      <c r="A562" s="1180"/>
      <c r="B562" s="1285"/>
      <c r="C562" s="1178"/>
      <c r="D562" s="48" t="s">
        <v>38</v>
      </c>
      <c r="E562" s="33"/>
      <c r="F562" s="1214"/>
      <c r="G562" s="974"/>
      <c r="H562" s="1272"/>
      <c r="I562" s="48" t="s">
        <v>38</v>
      </c>
      <c r="J562" s="33"/>
      <c r="K562" s="1214"/>
      <c r="L562" s="974"/>
      <c r="M562" s="1103"/>
      <c r="N562" s="336" t="s">
        <v>38</v>
      </c>
      <c r="O562" s="33"/>
      <c r="P562" s="1214"/>
      <c r="Q562" s="974"/>
      <c r="R562" s="1210"/>
      <c r="S562" s="48" t="s">
        <v>38</v>
      </c>
      <c r="T562" s="33"/>
      <c r="U562" s="1214"/>
      <c r="V562" s="974"/>
      <c r="W562" s="958"/>
      <c r="X562" s="336" t="s">
        <v>38</v>
      </c>
      <c r="Y562" s="33"/>
      <c r="Z562" s="1214"/>
      <c r="AA562" s="974"/>
      <c r="AB562" s="1210"/>
      <c r="AC562" s="48" t="s">
        <v>38</v>
      </c>
      <c r="AD562" s="33"/>
      <c r="AE562" s="1214"/>
      <c r="AF562" s="974"/>
      <c r="AG562" s="958"/>
      <c r="AH562" s="336" t="s">
        <v>38</v>
      </c>
      <c r="AI562" s="33"/>
      <c r="AJ562" s="1214"/>
      <c r="AK562" s="974"/>
      <c r="AL562" s="1210"/>
      <c r="AM562" s="48" t="s">
        <v>38</v>
      </c>
      <c r="AN562" s="33"/>
      <c r="AO562" s="1214"/>
      <c r="AP562" s="974"/>
      <c r="AQ562" s="958"/>
      <c r="AR562" s="336" t="s">
        <v>38</v>
      </c>
      <c r="AS562" s="33"/>
      <c r="AT562" s="1214"/>
      <c r="AU562" s="974"/>
      <c r="AV562" s="1210"/>
      <c r="AW562" s="48" t="s">
        <v>38</v>
      </c>
      <c r="AX562" s="33"/>
      <c r="AY562" s="1214"/>
      <c r="AZ562" s="974"/>
      <c r="BA562" s="958"/>
      <c r="BB562" s="336" t="s">
        <v>38</v>
      </c>
      <c r="BC562" s="33"/>
      <c r="BD562" s="1214"/>
      <c r="BE562" s="974"/>
      <c r="BF562" s="1210"/>
      <c r="BG562" s="48" t="s">
        <v>38</v>
      </c>
      <c r="BH562" s="33"/>
      <c r="BI562" s="1214"/>
      <c r="BJ562" s="974"/>
      <c r="BK562" s="958"/>
      <c r="BL562" s="336" t="s">
        <v>205</v>
      </c>
      <c r="BM562" s="33"/>
      <c r="BN562" s="1214"/>
      <c r="BO562" s="974"/>
      <c r="BP562" s="958"/>
      <c r="BQ562" s="48" t="s">
        <v>205</v>
      </c>
      <c r="BR562" s="33"/>
      <c r="BS562" s="1214"/>
      <c r="BT562" s="974"/>
      <c r="BU562" s="958"/>
      <c r="BV562" s="48" t="s">
        <v>205</v>
      </c>
      <c r="BW562" s="33"/>
      <c r="BX562" s="1214"/>
      <c r="BY562" s="974"/>
      <c r="BZ562" s="958"/>
      <c r="CA562" s="1080"/>
      <c r="CB562" s="1022"/>
      <c r="CC562" s="1238"/>
    </row>
    <row r="563" spans="1:81" ht="18" customHeight="1">
      <c r="A563" s="1180"/>
      <c r="B563" s="1285"/>
      <c r="C563" s="1178"/>
      <c r="D563" s="51" t="s">
        <v>46</v>
      </c>
      <c r="E563" s="6">
        <f>ROUND(E561*職員設定!$P$56,0)</f>
        <v>0</v>
      </c>
      <c r="F563" s="1214"/>
      <c r="G563" s="974"/>
      <c r="H563" s="1272"/>
      <c r="I563" s="51" t="s">
        <v>46</v>
      </c>
      <c r="J563" s="6">
        <f>ROUND(J561*職員設定!$P$56,0)</f>
        <v>0</v>
      </c>
      <c r="K563" s="1214"/>
      <c r="L563" s="974"/>
      <c r="M563" s="1103"/>
      <c r="N563" s="629" t="s">
        <v>46</v>
      </c>
      <c r="O563" s="6">
        <f>ROUND(O561*職員設定!$P$56,0)</f>
        <v>0</v>
      </c>
      <c r="P563" s="1214"/>
      <c r="Q563" s="974"/>
      <c r="R563" s="1210"/>
      <c r="S563" s="51" t="s">
        <v>46</v>
      </c>
      <c r="T563" s="6">
        <f>ROUND(T561*職員設定!$P$56,0)</f>
        <v>0</v>
      </c>
      <c r="U563" s="1214"/>
      <c r="V563" s="974"/>
      <c r="W563" s="958"/>
      <c r="X563" s="629" t="s">
        <v>46</v>
      </c>
      <c r="Y563" s="6">
        <f>ROUND(Y561*職員設定!$P$56,0)</f>
        <v>0</v>
      </c>
      <c r="Z563" s="1214"/>
      <c r="AA563" s="974"/>
      <c r="AB563" s="1210"/>
      <c r="AC563" s="51" t="s">
        <v>46</v>
      </c>
      <c r="AD563" s="6">
        <f>ROUND(AD561*職員設定!$P$56,0)</f>
        <v>0</v>
      </c>
      <c r="AE563" s="1214"/>
      <c r="AF563" s="974"/>
      <c r="AG563" s="958"/>
      <c r="AH563" s="629" t="s">
        <v>46</v>
      </c>
      <c r="AI563" s="6">
        <f>ROUND(AI561*職員設定!$P$56,0)</f>
        <v>0</v>
      </c>
      <c r="AJ563" s="1214"/>
      <c r="AK563" s="974"/>
      <c r="AL563" s="1210"/>
      <c r="AM563" s="51" t="s">
        <v>46</v>
      </c>
      <c r="AN563" s="6">
        <f>ROUND(AN561*職員設定!$P$56,0)</f>
        <v>0</v>
      </c>
      <c r="AO563" s="1214"/>
      <c r="AP563" s="974"/>
      <c r="AQ563" s="958"/>
      <c r="AR563" s="629" t="s">
        <v>46</v>
      </c>
      <c r="AS563" s="6">
        <f>ROUND(AS561*職員設定!$P$56,0)</f>
        <v>0</v>
      </c>
      <c r="AT563" s="1214"/>
      <c r="AU563" s="974"/>
      <c r="AV563" s="1210"/>
      <c r="AW563" s="51" t="s">
        <v>46</v>
      </c>
      <c r="AX563" s="6">
        <f>ROUND(AX561*職員設定!$P$56,0)</f>
        <v>0</v>
      </c>
      <c r="AY563" s="1214"/>
      <c r="AZ563" s="974"/>
      <c r="BA563" s="958"/>
      <c r="BB563" s="629" t="s">
        <v>46</v>
      </c>
      <c r="BC563" s="6">
        <f>ROUND(BC561*職員設定!$P$56,0)</f>
        <v>0</v>
      </c>
      <c r="BD563" s="1214"/>
      <c r="BE563" s="974"/>
      <c r="BF563" s="1210"/>
      <c r="BG563" s="51" t="s">
        <v>46</v>
      </c>
      <c r="BH563" s="6">
        <f>ROUND(BH561*職員設定!$P$56,0)</f>
        <v>0</v>
      </c>
      <c r="BI563" s="1214"/>
      <c r="BJ563" s="974"/>
      <c r="BK563" s="958"/>
      <c r="BL563" s="735" t="s">
        <v>52</v>
      </c>
      <c r="BM563" s="28">
        <f>IF(BM562="",0,職員設定!N56)</f>
        <v>0</v>
      </c>
      <c r="BN563" s="1214"/>
      <c r="BO563" s="974"/>
      <c r="BP563" s="958"/>
      <c r="BQ563" s="735" t="s">
        <v>52</v>
      </c>
      <c r="BR563" s="28">
        <f>IF(BR562="",0,職員設定!O56)</f>
        <v>0</v>
      </c>
      <c r="BS563" s="1214"/>
      <c r="BT563" s="974"/>
      <c r="BU563" s="958"/>
      <c r="BV563" s="250" t="s">
        <v>52</v>
      </c>
      <c r="BW563" s="34"/>
      <c r="BX563" s="1214"/>
      <c r="BY563" s="974"/>
      <c r="BZ563" s="958"/>
      <c r="CA563" s="1080"/>
      <c r="CB563" s="1022"/>
      <c r="CC563" s="1238"/>
    </row>
    <row r="564" spans="1:81" ht="18" customHeight="1" thickBot="1">
      <c r="A564" s="1180"/>
      <c r="B564" s="1285"/>
      <c r="C564" s="1179"/>
      <c r="D564" s="52" t="s">
        <v>89</v>
      </c>
      <c r="E564" s="19">
        <f>E562-E563</f>
        <v>0</v>
      </c>
      <c r="F564" s="1214"/>
      <c r="G564" s="975"/>
      <c r="H564" s="1273"/>
      <c r="I564" s="52" t="s">
        <v>89</v>
      </c>
      <c r="J564" s="19">
        <f>J562-J563</f>
        <v>0</v>
      </c>
      <c r="K564" s="1214"/>
      <c r="L564" s="975"/>
      <c r="M564" s="1104"/>
      <c r="N564" s="630" t="s">
        <v>89</v>
      </c>
      <c r="O564" s="19">
        <f>O562-O563</f>
        <v>0</v>
      </c>
      <c r="P564" s="1214"/>
      <c r="Q564" s="975"/>
      <c r="R564" s="1211"/>
      <c r="S564" s="52" t="s">
        <v>89</v>
      </c>
      <c r="T564" s="19">
        <f>T562-T563</f>
        <v>0</v>
      </c>
      <c r="U564" s="1214"/>
      <c r="V564" s="975"/>
      <c r="W564" s="959"/>
      <c r="X564" s="630" t="s">
        <v>89</v>
      </c>
      <c r="Y564" s="19">
        <f>Y562-Y563</f>
        <v>0</v>
      </c>
      <c r="Z564" s="1214"/>
      <c r="AA564" s="975"/>
      <c r="AB564" s="1211"/>
      <c r="AC564" s="52" t="s">
        <v>89</v>
      </c>
      <c r="AD564" s="19">
        <f>AD562-AD563</f>
        <v>0</v>
      </c>
      <c r="AE564" s="1214"/>
      <c r="AF564" s="975"/>
      <c r="AG564" s="959"/>
      <c r="AH564" s="630" t="s">
        <v>89</v>
      </c>
      <c r="AI564" s="19">
        <f>AI562-AI563</f>
        <v>0</v>
      </c>
      <c r="AJ564" s="1214"/>
      <c r="AK564" s="975"/>
      <c r="AL564" s="1211"/>
      <c r="AM564" s="52" t="s">
        <v>89</v>
      </c>
      <c r="AN564" s="19">
        <f>AN562-AN563</f>
        <v>0</v>
      </c>
      <c r="AO564" s="1214"/>
      <c r="AP564" s="975"/>
      <c r="AQ564" s="959"/>
      <c r="AR564" s="630" t="s">
        <v>89</v>
      </c>
      <c r="AS564" s="19">
        <f>AS562-AS563</f>
        <v>0</v>
      </c>
      <c r="AT564" s="1214"/>
      <c r="AU564" s="975"/>
      <c r="AV564" s="1211"/>
      <c r="AW564" s="52" t="s">
        <v>89</v>
      </c>
      <c r="AX564" s="19">
        <f>AX562-AX563</f>
        <v>0</v>
      </c>
      <c r="AY564" s="1214"/>
      <c r="AZ564" s="975"/>
      <c r="BA564" s="959"/>
      <c r="BB564" s="630" t="s">
        <v>89</v>
      </c>
      <c r="BC564" s="19">
        <f>BC562-BC563</f>
        <v>0</v>
      </c>
      <c r="BD564" s="1214"/>
      <c r="BE564" s="975"/>
      <c r="BF564" s="1211"/>
      <c r="BG564" s="52" t="s">
        <v>89</v>
      </c>
      <c r="BH564" s="19">
        <f>BH562-BH563</f>
        <v>0</v>
      </c>
      <c r="BI564" s="1214"/>
      <c r="BJ564" s="975"/>
      <c r="BK564" s="959"/>
      <c r="BL564" s="630" t="s">
        <v>204</v>
      </c>
      <c r="BM564" s="19">
        <f>BM562-BM563</f>
        <v>0</v>
      </c>
      <c r="BN564" s="1214"/>
      <c r="BO564" s="975"/>
      <c r="BP564" s="959"/>
      <c r="BQ564" s="52" t="s">
        <v>204</v>
      </c>
      <c r="BR564" s="19">
        <f>BR562-BR563</f>
        <v>0</v>
      </c>
      <c r="BS564" s="1214"/>
      <c r="BT564" s="975"/>
      <c r="BU564" s="959"/>
      <c r="BV564" s="52" t="s">
        <v>204</v>
      </c>
      <c r="BW564" s="19">
        <f>BW562-BW563</f>
        <v>0</v>
      </c>
      <c r="BX564" s="1214"/>
      <c r="BY564" s="975"/>
      <c r="BZ564" s="959"/>
      <c r="CA564" s="1081"/>
      <c r="CB564" s="1023"/>
      <c r="CC564" s="1239"/>
    </row>
    <row r="565" spans="1:81" ht="18" customHeight="1">
      <c r="A565" s="1180"/>
      <c r="B565" s="1285"/>
      <c r="C565" s="1177" t="s">
        <v>42</v>
      </c>
      <c r="D565" s="44" t="s">
        <v>5</v>
      </c>
      <c r="E565" s="35"/>
      <c r="F565" s="1214"/>
      <c r="G565" s="973">
        <f>E568*F547-H565</f>
        <v>0</v>
      </c>
      <c r="H565" s="1275"/>
      <c r="I565" s="44" t="s">
        <v>5</v>
      </c>
      <c r="J565" s="35"/>
      <c r="K565" s="1214"/>
      <c r="L565" s="973">
        <f>J568*K547-M565</f>
        <v>0</v>
      </c>
      <c r="M565" s="1095"/>
      <c r="N565" s="335" t="s">
        <v>5</v>
      </c>
      <c r="O565" s="35"/>
      <c r="P565" s="1214"/>
      <c r="Q565" s="973">
        <f>O568*P547-R565</f>
        <v>0</v>
      </c>
      <c r="R565" s="1212">
        <f>ROUND(IF(O547="",0,O565*P547*(職員設定!$AC$56+R555/O547)*1.25),0)</f>
        <v>0</v>
      </c>
      <c r="S565" s="44" t="s">
        <v>5</v>
      </c>
      <c r="T565" s="35"/>
      <c r="U565" s="1214"/>
      <c r="V565" s="973">
        <f>T568*U547-W565</f>
        <v>0</v>
      </c>
      <c r="W565" s="961">
        <f>ROUND(IF(T547="",0,T565*U547*(職員設定!$AC$56+W555/T547)*1.25),0)</f>
        <v>0</v>
      </c>
      <c r="X565" s="335" t="s">
        <v>5</v>
      </c>
      <c r="Y565" s="35"/>
      <c r="Z565" s="1214"/>
      <c r="AA565" s="973">
        <f>Y568*Z547-AB565</f>
        <v>0</v>
      </c>
      <c r="AB565" s="1212">
        <f>ROUND(IF(Y547="",0,Y565*Z547*(職員設定!$AC$56+AB555/Y547)*1.25),0)</f>
        <v>0</v>
      </c>
      <c r="AC565" s="44" t="s">
        <v>5</v>
      </c>
      <c r="AD565" s="35"/>
      <c r="AE565" s="1214"/>
      <c r="AF565" s="973">
        <f>AD568*AE547-AG565</f>
        <v>0</v>
      </c>
      <c r="AG565" s="961">
        <f>ROUND(IF(AD547="",0,AD565*AE547*(職員設定!$AC$56+AG555/AD547)*1.25),0)</f>
        <v>0</v>
      </c>
      <c r="AH565" s="335" t="s">
        <v>5</v>
      </c>
      <c r="AI565" s="35"/>
      <c r="AJ565" s="1214"/>
      <c r="AK565" s="973">
        <f>AI568*AJ547-AL565</f>
        <v>0</v>
      </c>
      <c r="AL565" s="1212">
        <f>ROUND(IF(AI547="",0,AI565*AJ547*(職員設定!$AC$56+AL555/AI547)*1.25),0)</f>
        <v>0</v>
      </c>
      <c r="AM565" s="44" t="s">
        <v>5</v>
      </c>
      <c r="AN565" s="35"/>
      <c r="AO565" s="1214"/>
      <c r="AP565" s="973">
        <f>AN568*AO547-AQ565</f>
        <v>0</v>
      </c>
      <c r="AQ565" s="961">
        <f>ROUND(IF(AN547="",0,AN565*AO547*(職員設定!$AC$56+AQ555/AN547)*1.25),0)</f>
        <v>0</v>
      </c>
      <c r="AR565" s="335" t="s">
        <v>5</v>
      </c>
      <c r="AS565" s="35"/>
      <c r="AT565" s="1214"/>
      <c r="AU565" s="973">
        <f>AS568*AT547-AV565</f>
        <v>0</v>
      </c>
      <c r="AV565" s="1212">
        <f>ROUND(IF(AS547="",0,AS565*AT547*(職員設定!$AC$56+AV555/AS547)*1.25),0)</f>
        <v>0</v>
      </c>
      <c r="AW565" s="44" t="s">
        <v>5</v>
      </c>
      <c r="AX565" s="35"/>
      <c r="AY565" s="1214"/>
      <c r="AZ565" s="973">
        <f>AX568*AY547-BA565</f>
        <v>0</v>
      </c>
      <c r="BA565" s="961">
        <f>ROUND(IF(AX547="",0,AX565*AY547*(職員設定!$AC$56+BA555/AX547)*1.25),0)</f>
        <v>0</v>
      </c>
      <c r="BB565" s="335" t="s">
        <v>5</v>
      </c>
      <c r="BC565" s="35"/>
      <c r="BD565" s="1214"/>
      <c r="BE565" s="973">
        <f>BC568*BD547-BF565</f>
        <v>0</v>
      </c>
      <c r="BF565" s="1212">
        <f>ROUND(IF(BC547="",0,BC565*BD547*(職員設定!$AC$56+BF555/BC547)*1.25),0)</f>
        <v>0</v>
      </c>
      <c r="BG565" s="44" t="s">
        <v>5</v>
      </c>
      <c r="BH565" s="35"/>
      <c r="BI565" s="1214"/>
      <c r="BJ565" s="973">
        <f>BH568*BI547-BK565</f>
        <v>0</v>
      </c>
      <c r="BK565" s="961">
        <f>ROUND(IF(BH547="",0,BH565*BI547*(職員設定!$AC$56+BK555/BH547)*1.25),0)</f>
        <v>0</v>
      </c>
      <c r="BL565" s="338"/>
      <c r="BM565" s="82"/>
      <c r="BN565" s="1214"/>
      <c r="BO565" s="966"/>
      <c r="BP565" s="953"/>
      <c r="BQ565" s="75"/>
      <c r="BR565" s="82"/>
      <c r="BS565" s="1214"/>
      <c r="BT565" s="966"/>
      <c r="BU565" s="953"/>
      <c r="BV565" s="75"/>
      <c r="BW565" s="82"/>
      <c r="BX565" s="1214"/>
      <c r="BY565" s="966"/>
      <c r="BZ565" s="953"/>
      <c r="CA565" s="1003">
        <f>BJ565+BK565+BE565+BF565+AZ565+BA565+AU565+AV565+AP565+AQ565+AL565+AK565+AG565+AF565+AB565+AA565+W565+V565+R565+Q565+L565+G565</f>
        <v>0</v>
      </c>
      <c r="CB565" s="1019">
        <f t="shared" ref="CB565" si="93">M565+H565</f>
        <v>0</v>
      </c>
      <c r="CC565" s="1237">
        <f>BK565+BF565+BA565+AV565+AQ565+AL565+AG565+AB565+W565+R565</f>
        <v>0</v>
      </c>
    </row>
    <row r="566" spans="1:81" ht="18" customHeight="1">
      <c r="A566" s="1180"/>
      <c r="B566" s="1285"/>
      <c r="C566" s="1178"/>
      <c r="D566" s="48" t="s">
        <v>38</v>
      </c>
      <c r="E566" s="33"/>
      <c r="F566" s="1214"/>
      <c r="G566" s="974"/>
      <c r="H566" s="1272"/>
      <c r="I566" s="48" t="s">
        <v>38</v>
      </c>
      <c r="J566" s="33"/>
      <c r="K566" s="1214"/>
      <c r="L566" s="974"/>
      <c r="M566" s="1103"/>
      <c r="N566" s="336" t="s">
        <v>38</v>
      </c>
      <c r="O566" s="33"/>
      <c r="P566" s="1214"/>
      <c r="Q566" s="974"/>
      <c r="R566" s="1210"/>
      <c r="S566" s="48" t="s">
        <v>38</v>
      </c>
      <c r="T566" s="33"/>
      <c r="U566" s="1214"/>
      <c r="V566" s="974"/>
      <c r="W566" s="958"/>
      <c r="X566" s="336" t="s">
        <v>38</v>
      </c>
      <c r="Y566" s="33"/>
      <c r="Z566" s="1214"/>
      <c r="AA566" s="974"/>
      <c r="AB566" s="1210"/>
      <c r="AC566" s="48" t="s">
        <v>38</v>
      </c>
      <c r="AD566" s="33"/>
      <c r="AE566" s="1214"/>
      <c r="AF566" s="974"/>
      <c r="AG566" s="958"/>
      <c r="AH566" s="336" t="s">
        <v>38</v>
      </c>
      <c r="AI566" s="33"/>
      <c r="AJ566" s="1214"/>
      <c r="AK566" s="974"/>
      <c r="AL566" s="1210"/>
      <c r="AM566" s="48" t="s">
        <v>38</v>
      </c>
      <c r="AN566" s="33"/>
      <c r="AO566" s="1214"/>
      <c r="AP566" s="974"/>
      <c r="AQ566" s="958"/>
      <c r="AR566" s="336" t="s">
        <v>38</v>
      </c>
      <c r="AS566" s="33"/>
      <c r="AT566" s="1214"/>
      <c r="AU566" s="974"/>
      <c r="AV566" s="1210"/>
      <c r="AW566" s="48" t="s">
        <v>38</v>
      </c>
      <c r="AX566" s="33"/>
      <c r="AY566" s="1214"/>
      <c r="AZ566" s="974"/>
      <c r="BA566" s="958"/>
      <c r="BB566" s="336" t="s">
        <v>38</v>
      </c>
      <c r="BC566" s="33"/>
      <c r="BD566" s="1214"/>
      <c r="BE566" s="974"/>
      <c r="BF566" s="1210"/>
      <c r="BG566" s="48" t="s">
        <v>38</v>
      </c>
      <c r="BH566" s="33"/>
      <c r="BI566" s="1214"/>
      <c r="BJ566" s="974"/>
      <c r="BK566" s="958"/>
      <c r="BL566" s="339"/>
      <c r="BM566" s="80"/>
      <c r="BN566" s="1214"/>
      <c r="BO566" s="967"/>
      <c r="BP566" s="954"/>
      <c r="BQ566" s="79"/>
      <c r="BR566" s="80"/>
      <c r="BS566" s="1214"/>
      <c r="BT566" s="967"/>
      <c r="BU566" s="954"/>
      <c r="BV566" s="79"/>
      <c r="BW566" s="80"/>
      <c r="BX566" s="1214"/>
      <c r="BY566" s="967"/>
      <c r="BZ566" s="954"/>
      <c r="CA566" s="1280"/>
      <c r="CB566" s="1022"/>
      <c r="CC566" s="1238"/>
    </row>
    <row r="567" spans="1:81" ht="18" customHeight="1">
      <c r="A567" s="1180"/>
      <c r="B567" s="1285"/>
      <c r="C567" s="1178"/>
      <c r="D567" s="51" t="s">
        <v>6</v>
      </c>
      <c r="E567" s="6">
        <f>ROUND(IF(E547="",0,E565*職員設定!$Q$56+E565*E556/E547*1.25),0)</f>
        <v>0</v>
      </c>
      <c r="F567" s="1214"/>
      <c r="G567" s="974"/>
      <c r="H567" s="1272"/>
      <c r="I567" s="51" t="s">
        <v>6</v>
      </c>
      <c r="J567" s="6">
        <f>ROUND(IF(J547="",0,J565*職員設定!$Q$56+J565*J556/J547*1.25),0)</f>
        <v>0</v>
      </c>
      <c r="K567" s="1214"/>
      <c r="L567" s="974"/>
      <c r="M567" s="1103"/>
      <c r="N567" s="629" t="s">
        <v>6</v>
      </c>
      <c r="O567" s="6">
        <f>ROUND(IF(O547="",0,O565*職員設定!$Q$56+O565*O556/O547*1.25),0)</f>
        <v>0</v>
      </c>
      <c r="P567" s="1214"/>
      <c r="Q567" s="974"/>
      <c r="R567" s="1210"/>
      <c r="S567" s="51" t="s">
        <v>6</v>
      </c>
      <c r="T567" s="6">
        <f>ROUND(IF(T547="",0,T565*職員設定!$Q$56+T565*T556/T547*1.25),0)</f>
        <v>0</v>
      </c>
      <c r="U567" s="1214"/>
      <c r="V567" s="974"/>
      <c r="W567" s="958"/>
      <c r="X567" s="629" t="s">
        <v>6</v>
      </c>
      <c r="Y567" s="6">
        <f>ROUND(IF(Y547="",0,Y565*職員設定!$Q$56+Y565*Y556/Y547*1.25),0)</f>
        <v>0</v>
      </c>
      <c r="Z567" s="1214"/>
      <c r="AA567" s="974"/>
      <c r="AB567" s="1210"/>
      <c r="AC567" s="51" t="s">
        <v>6</v>
      </c>
      <c r="AD567" s="6">
        <f>ROUND(IF(AD547="",0,AD565*職員設定!$Q$56+AD565*AD556/AD547*1.25),0)</f>
        <v>0</v>
      </c>
      <c r="AE567" s="1214"/>
      <c r="AF567" s="974"/>
      <c r="AG567" s="958"/>
      <c r="AH567" s="629" t="s">
        <v>6</v>
      </c>
      <c r="AI567" s="6">
        <f>ROUND(IF(AI547="",0,AI565*職員設定!$Q$56+AI565*AI556/AI547*1.25),0)</f>
        <v>0</v>
      </c>
      <c r="AJ567" s="1214"/>
      <c r="AK567" s="974"/>
      <c r="AL567" s="1210"/>
      <c r="AM567" s="51" t="s">
        <v>6</v>
      </c>
      <c r="AN567" s="6">
        <f>ROUND(IF(AN547="",0,AN565*職員設定!$Q$56+AN565*AN556/AN547*1.25),0)</f>
        <v>0</v>
      </c>
      <c r="AO567" s="1214"/>
      <c r="AP567" s="974"/>
      <c r="AQ567" s="958"/>
      <c r="AR567" s="629" t="s">
        <v>6</v>
      </c>
      <c r="AS567" s="6">
        <f>ROUND(IF(AS547="",0,AS565*職員設定!$Q$56+AS565*AS556/AS547*1.25),0)</f>
        <v>0</v>
      </c>
      <c r="AT567" s="1214"/>
      <c r="AU567" s="974"/>
      <c r="AV567" s="1210"/>
      <c r="AW567" s="51" t="s">
        <v>6</v>
      </c>
      <c r="AX567" s="6">
        <f>ROUND(IF(AX547="",0,AX565*職員設定!$Q$56+AX565*AX556/AX547*1.25),0)</f>
        <v>0</v>
      </c>
      <c r="AY567" s="1214"/>
      <c r="AZ567" s="974"/>
      <c r="BA567" s="958"/>
      <c r="BB567" s="629" t="s">
        <v>6</v>
      </c>
      <c r="BC567" s="6">
        <f>ROUND(IF(BC547="",0,BC565*職員設定!$Q$56+BC565*BC556/BC547*1.25),0)</f>
        <v>0</v>
      </c>
      <c r="BD567" s="1214"/>
      <c r="BE567" s="974"/>
      <c r="BF567" s="1210"/>
      <c r="BG567" s="51" t="s">
        <v>6</v>
      </c>
      <c r="BH567" s="6">
        <f>ROUND(IF(BH547="",0,BH565*職員設定!$Q$56+BH565*BH556/BH547*1.25),0)</f>
        <v>0</v>
      </c>
      <c r="BI567" s="1214"/>
      <c r="BJ567" s="974"/>
      <c r="BK567" s="958"/>
      <c r="BL567" s="624"/>
      <c r="BM567" s="28"/>
      <c r="BN567" s="1214"/>
      <c r="BO567" s="967"/>
      <c r="BP567" s="954"/>
      <c r="BQ567" s="72"/>
      <c r="BR567" s="28"/>
      <c r="BS567" s="1214"/>
      <c r="BT567" s="967"/>
      <c r="BU567" s="954"/>
      <c r="BV567" s="72"/>
      <c r="BW567" s="28"/>
      <c r="BX567" s="1214"/>
      <c r="BY567" s="967"/>
      <c r="BZ567" s="954"/>
      <c r="CA567" s="1280"/>
      <c r="CB567" s="1022"/>
      <c r="CC567" s="1238"/>
    </row>
    <row r="568" spans="1:81" ht="18" customHeight="1" thickBot="1">
      <c r="A568" s="1180"/>
      <c r="B568" s="1285"/>
      <c r="C568" s="1179"/>
      <c r="D568" s="53" t="s">
        <v>7</v>
      </c>
      <c r="E568" s="19">
        <f>E566-E567</f>
        <v>0</v>
      </c>
      <c r="F568" s="1214"/>
      <c r="G568" s="975"/>
      <c r="H568" s="1273"/>
      <c r="I568" s="53" t="s">
        <v>7</v>
      </c>
      <c r="J568" s="19">
        <f>J566-J567</f>
        <v>0</v>
      </c>
      <c r="K568" s="1214"/>
      <c r="L568" s="975"/>
      <c r="M568" s="1104"/>
      <c r="N568" s="337" t="s">
        <v>7</v>
      </c>
      <c r="O568" s="19">
        <f>O566-O567</f>
        <v>0</v>
      </c>
      <c r="P568" s="1214"/>
      <c r="Q568" s="975"/>
      <c r="R568" s="1211"/>
      <c r="S568" s="53" t="s">
        <v>7</v>
      </c>
      <c r="T568" s="19">
        <f>T566-T567</f>
        <v>0</v>
      </c>
      <c r="U568" s="1214"/>
      <c r="V568" s="975"/>
      <c r="W568" s="959"/>
      <c r="X568" s="337" t="s">
        <v>7</v>
      </c>
      <c r="Y568" s="19">
        <f>Y566-Y567</f>
        <v>0</v>
      </c>
      <c r="Z568" s="1214"/>
      <c r="AA568" s="975"/>
      <c r="AB568" s="1211"/>
      <c r="AC568" s="53" t="s">
        <v>7</v>
      </c>
      <c r="AD568" s="19">
        <f>AD566-AD567</f>
        <v>0</v>
      </c>
      <c r="AE568" s="1214"/>
      <c r="AF568" s="975"/>
      <c r="AG568" s="959"/>
      <c r="AH568" s="337" t="s">
        <v>7</v>
      </c>
      <c r="AI568" s="19">
        <f>AI566-AI567</f>
        <v>0</v>
      </c>
      <c r="AJ568" s="1214"/>
      <c r="AK568" s="975"/>
      <c r="AL568" s="1211"/>
      <c r="AM568" s="53" t="s">
        <v>7</v>
      </c>
      <c r="AN568" s="19">
        <f>AN566-AN567</f>
        <v>0</v>
      </c>
      <c r="AO568" s="1214"/>
      <c r="AP568" s="975"/>
      <c r="AQ568" s="959"/>
      <c r="AR568" s="337" t="s">
        <v>7</v>
      </c>
      <c r="AS568" s="19">
        <f>AS566-AS567</f>
        <v>0</v>
      </c>
      <c r="AT568" s="1214"/>
      <c r="AU568" s="975"/>
      <c r="AV568" s="1211"/>
      <c r="AW568" s="53" t="s">
        <v>7</v>
      </c>
      <c r="AX568" s="19">
        <f>AX566-AX567</f>
        <v>0</v>
      </c>
      <c r="AY568" s="1214"/>
      <c r="AZ568" s="975"/>
      <c r="BA568" s="959"/>
      <c r="BB568" s="337" t="s">
        <v>7</v>
      </c>
      <c r="BC568" s="19">
        <f>BC566-BC567</f>
        <v>0</v>
      </c>
      <c r="BD568" s="1214"/>
      <c r="BE568" s="975"/>
      <c r="BF568" s="1211"/>
      <c r="BG568" s="53" t="s">
        <v>7</v>
      </c>
      <c r="BH568" s="19">
        <f>BH566-BH567</f>
        <v>0</v>
      </c>
      <c r="BI568" s="1214"/>
      <c r="BJ568" s="975"/>
      <c r="BK568" s="959"/>
      <c r="BL568" s="340"/>
      <c r="BM568" s="84"/>
      <c r="BN568" s="1214"/>
      <c r="BO568" s="968"/>
      <c r="BP568" s="955"/>
      <c r="BQ568" s="85"/>
      <c r="BR568" s="84"/>
      <c r="BS568" s="1214"/>
      <c r="BT568" s="968"/>
      <c r="BU568" s="955"/>
      <c r="BV568" s="85"/>
      <c r="BW568" s="84"/>
      <c r="BX568" s="1214"/>
      <c r="BY568" s="968"/>
      <c r="BZ568" s="955"/>
      <c r="CA568" s="1281"/>
      <c r="CB568" s="1023"/>
      <c r="CC568" s="1239"/>
    </row>
    <row r="569" spans="1:81" ht="18" customHeight="1">
      <c r="A569" s="1180"/>
      <c r="B569" s="1285"/>
      <c r="C569" s="1177" t="s">
        <v>40</v>
      </c>
      <c r="D569" s="44" t="s">
        <v>8</v>
      </c>
      <c r="E569" s="35"/>
      <c r="F569" s="1214"/>
      <c r="G569" s="973">
        <f>E572*F547-H569</f>
        <v>0</v>
      </c>
      <c r="H569" s="1275"/>
      <c r="I569" s="44" t="s">
        <v>8</v>
      </c>
      <c r="J569" s="35"/>
      <c r="K569" s="1214"/>
      <c r="L569" s="973">
        <f>J572*K547-M569</f>
        <v>0</v>
      </c>
      <c r="M569" s="1095"/>
      <c r="N569" s="335" t="s">
        <v>8</v>
      </c>
      <c r="O569" s="35"/>
      <c r="P569" s="1214"/>
      <c r="Q569" s="973">
        <f>O572*P547-R569</f>
        <v>0</v>
      </c>
      <c r="R569" s="1212">
        <f>ROUND(IF(O547="",0,O569*P547*(職員設定!$AC$56+R555/O547)*1.35),0)</f>
        <v>0</v>
      </c>
      <c r="S569" s="44" t="s">
        <v>8</v>
      </c>
      <c r="T569" s="35"/>
      <c r="U569" s="1214"/>
      <c r="V569" s="973">
        <f>T572*U547-W569</f>
        <v>0</v>
      </c>
      <c r="W569" s="961">
        <f>ROUND(IF(T547="",0,T569*U547*(職員設定!$AC$56+W555/T547)*1.35),0)</f>
        <v>0</v>
      </c>
      <c r="X569" s="335" t="s">
        <v>8</v>
      </c>
      <c r="Y569" s="35"/>
      <c r="Z569" s="1214"/>
      <c r="AA569" s="973">
        <f>Y572*Z547-AB569</f>
        <v>0</v>
      </c>
      <c r="AB569" s="1212">
        <f>ROUND(IF(Y547="",0,Y569*Z547*(職員設定!$AC$56+AB555/Y547)*1.35),0)</f>
        <v>0</v>
      </c>
      <c r="AC569" s="44" t="s">
        <v>8</v>
      </c>
      <c r="AD569" s="35"/>
      <c r="AE569" s="1214"/>
      <c r="AF569" s="973">
        <f>AD572*AE547-AG569</f>
        <v>0</v>
      </c>
      <c r="AG569" s="961">
        <f>ROUND(IF(AD547="",0,AD569*AE547*(職員設定!$AC$56+AG555/AD547)*1.35),0)</f>
        <v>0</v>
      </c>
      <c r="AH569" s="335" t="s">
        <v>8</v>
      </c>
      <c r="AI569" s="35"/>
      <c r="AJ569" s="1214"/>
      <c r="AK569" s="973">
        <f>AI572*AJ547-AL569</f>
        <v>0</v>
      </c>
      <c r="AL569" s="1212">
        <f>ROUND(IF(AI547="",0,AI569*AJ547*(職員設定!$AC$56+AL555/AI547)*1.35),0)</f>
        <v>0</v>
      </c>
      <c r="AM569" s="44" t="s">
        <v>8</v>
      </c>
      <c r="AN569" s="35"/>
      <c r="AO569" s="1214"/>
      <c r="AP569" s="973">
        <f>AN572*AO547-AQ569</f>
        <v>0</v>
      </c>
      <c r="AQ569" s="961">
        <f>ROUND(IF(AN547="",0,AN569*AO547*(職員設定!$AC$56+AQ555/AN547)*1.35),0)</f>
        <v>0</v>
      </c>
      <c r="AR569" s="335" t="s">
        <v>8</v>
      </c>
      <c r="AS569" s="35"/>
      <c r="AT569" s="1214"/>
      <c r="AU569" s="973">
        <f>AS572*AT547-AV569</f>
        <v>0</v>
      </c>
      <c r="AV569" s="1212">
        <f>ROUND(IF(AS547="",0,AS569*AT547*(職員設定!$AC$56+AV555/AS547)*1.35),0)</f>
        <v>0</v>
      </c>
      <c r="AW569" s="44" t="s">
        <v>8</v>
      </c>
      <c r="AX569" s="35"/>
      <c r="AY569" s="1214"/>
      <c r="AZ569" s="973">
        <f>AX572*AY547-BA569</f>
        <v>0</v>
      </c>
      <c r="BA569" s="961">
        <f>ROUND(IF(AX547="",0,AX569*AY547*(職員設定!$AC$56+BA555/AX547)*1.35),0)</f>
        <v>0</v>
      </c>
      <c r="BB569" s="335" t="s">
        <v>8</v>
      </c>
      <c r="BC569" s="35"/>
      <c r="BD569" s="1214"/>
      <c r="BE569" s="973">
        <f>BC572*BD547-BF569</f>
        <v>0</v>
      </c>
      <c r="BF569" s="1212">
        <f>ROUND(IF(BC547="",0,BC569*BD547*(職員設定!$AC$56+BF555/BC547)*1.35),0)</f>
        <v>0</v>
      </c>
      <c r="BG569" s="44" t="s">
        <v>8</v>
      </c>
      <c r="BH569" s="35"/>
      <c r="BI569" s="1214"/>
      <c r="BJ569" s="973">
        <f>BH572*BI547-BK569</f>
        <v>0</v>
      </c>
      <c r="BK569" s="961">
        <f>ROUND(IF(BH547="",0,BH569*BI547*(職員設定!$AC$56+BK555/BH547)*1.35),0)</f>
        <v>0</v>
      </c>
      <c r="BL569" s="338"/>
      <c r="BM569" s="82"/>
      <c r="BN569" s="1214"/>
      <c r="BO569" s="966"/>
      <c r="BP569" s="953"/>
      <c r="BQ569" s="75"/>
      <c r="BR569" s="82"/>
      <c r="BS569" s="1214"/>
      <c r="BT569" s="966"/>
      <c r="BU569" s="953"/>
      <c r="BV569" s="75"/>
      <c r="BW569" s="82"/>
      <c r="BX569" s="1214"/>
      <c r="BY569" s="966"/>
      <c r="BZ569" s="953"/>
      <c r="CA569" s="1003">
        <f t="shared" ref="CA569" si="94">BJ569+BK569+BE569+BF569+AZ569+BA569+AU569+AV569+AP569+AQ569+AL569+AK569+AG569+AF569+AB569+AA569+W569+V569+R569+Q569+L569+G569</f>
        <v>0</v>
      </c>
      <c r="CB569" s="1019">
        <f t="shared" ref="CB569" si="95">M569+H569</f>
        <v>0</v>
      </c>
      <c r="CC569" s="1237">
        <f>BK569+BF569+BA569+AV569+AQ569+AL569+AG569+AB569+W569+R569</f>
        <v>0</v>
      </c>
    </row>
    <row r="570" spans="1:81" ht="18" customHeight="1">
      <c r="A570" s="1180"/>
      <c r="B570" s="1285"/>
      <c r="C570" s="1178"/>
      <c r="D570" s="48" t="s">
        <v>38</v>
      </c>
      <c r="E570" s="33"/>
      <c r="F570" s="1214"/>
      <c r="G570" s="974"/>
      <c r="H570" s="1272"/>
      <c r="I570" s="48" t="s">
        <v>38</v>
      </c>
      <c r="J570" s="33"/>
      <c r="K570" s="1214"/>
      <c r="L570" s="974"/>
      <c r="M570" s="1103"/>
      <c r="N570" s="336" t="s">
        <v>38</v>
      </c>
      <c r="O570" s="33"/>
      <c r="P570" s="1214"/>
      <c r="Q570" s="974"/>
      <c r="R570" s="1210"/>
      <c r="S570" s="48" t="s">
        <v>38</v>
      </c>
      <c r="T570" s="33"/>
      <c r="U570" s="1214"/>
      <c r="V570" s="974"/>
      <c r="W570" s="958"/>
      <c r="X570" s="336" t="s">
        <v>38</v>
      </c>
      <c r="Y570" s="33"/>
      <c r="Z570" s="1214"/>
      <c r="AA570" s="974"/>
      <c r="AB570" s="1210"/>
      <c r="AC570" s="48" t="s">
        <v>38</v>
      </c>
      <c r="AD570" s="33"/>
      <c r="AE570" s="1214"/>
      <c r="AF570" s="974"/>
      <c r="AG570" s="958"/>
      <c r="AH570" s="336" t="s">
        <v>38</v>
      </c>
      <c r="AI570" s="33"/>
      <c r="AJ570" s="1214"/>
      <c r="AK570" s="974"/>
      <c r="AL570" s="1210"/>
      <c r="AM570" s="48" t="s">
        <v>38</v>
      </c>
      <c r="AN570" s="33"/>
      <c r="AO570" s="1214"/>
      <c r="AP570" s="974"/>
      <c r="AQ570" s="958"/>
      <c r="AR570" s="336" t="s">
        <v>38</v>
      </c>
      <c r="AS570" s="33"/>
      <c r="AT570" s="1214"/>
      <c r="AU570" s="974"/>
      <c r="AV570" s="1210"/>
      <c r="AW570" s="48" t="s">
        <v>38</v>
      </c>
      <c r="AX570" s="33"/>
      <c r="AY570" s="1214"/>
      <c r="AZ570" s="974"/>
      <c r="BA570" s="958"/>
      <c r="BB570" s="336" t="s">
        <v>38</v>
      </c>
      <c r="BC570" s="33"/>
      <c r="BD570" s="1214"/>
      <c r="BE570" s="974"/>
      <c r="BF570" s="1210"/>
      <c r="BG570" s="48" t="s">
        <v>38</v>
      </c>
      <c r="BH570" s="33"/>
      <c r="BI570" s="1214"/>
      <c r="BJ570" s="974"/>
      <c r="BK570" s="958"/>
      <c r="BL570" s="339"/>
      <c r="BM570" s="80"/>
      <c r="BN570" s="1214"/>
      <c r="BO570" s="967"/>
      <c r="BP570" s="954"/>
      <c r="BQ570" s="79"/>
      <c r="BR570" s="80"/>
      <c r="BS570" s="1214"/>
      <c r="BT570" s="967"/>
      <c r="BU570" s="954"/>
      <c r="BV570" s="79"/>
      <c r="BW570" s="80"/>
      <c r="BX570" s="1214"/>
      <c r="BY570" s="967"/>
      <c r="BZ570" s="954"/>
      <c r="CA570" s="1080"/>
      <c r="CB570" s="1022"/>
      <c r="CC570" s="1238"/>
    </row>
    <row r="571" spans="1:81" ht="18" customHeight="1">
      <c r="A571" s="1180"/>
      <c r="B571" s="1285"/>
      <c r="C571" s="1178"/>
      <c r="D571" s="51" t="s">
        <v>9</v>
      </c>
      <c r="E571" s="6">
        <f>ROUND(IF(E547="",0,E569*職員設定!$R$56+E569*E556/E547*1.35),0)</f>
        <v>0</v>
      </c>
      <c r="F571" s="1214"/>
      <c r="G571" s="974"/>
      <c r="H571" s="1272"/>
      <c r="I571" s="51" t="s">
        <v>9</v>
      </c>
      <c r="J571" s="6">
        <f>ROUND(IF(J547="",0,J569*職員設定!$R$56+J569*J556/J547*1.35),0)</f>
        <v>0</v>
      </c>
      <c r="K571" s="1214"/>
      <c r="L571" s="974"/>
      <c r="M571" s="1103"/>
      <c r="N571" s="629" t="s">
        <v>9</v>
      </c>
      <c r="O571" s="6">
        <f>ROUND(IF(O547="",0,O569*職員設定!$R$56+O569*O556/O547*1.35),0)</f>
        <v>0</v>
      </c>
      <c r="P571" s="1214"/>
      <c r="Q571" s="974"/>
      <c r="R571" s="1210"/>
      <c r="S571" s="51" t="s">
        <v>9</v>
      </c>
      <c r="T571" s="6">
        <f>ROUND(IF(T547="",0,T569*職員設定!$R$56+T569*T556/T547*1.35),0)</f>
        <v>0</v>
      </c>
      <c r="U571" s="1214"/>
      <c r="V571" s="974"/>
      <c r="W571" s="958"/>
      <c r="X571" s="629" t="s">
        <v>9</v>
      </c>
      <c r="Y571" s="6">
        <f>ROUND(IF(Y547="",0,Y569*職員設定!$R$56+Y569*Y556/Y547*1.35),0)</f>
        <v>0</v>
      </c>
      <c r="Z571" s="1214"/>
      <c r="AA571" s="974"/>
      <c r="AB571" s="1210"/>
      <c r="AC571" s="51" t="s">
        <v>9</v>
      </c>
      <c r="AD571" s="6">
        <f>ROUND(IF(AD547="",0,AD569*職員設定!$R$56+AD569*AD556/AD547*1.35),0)</f>
        <v>0</v>
      </c>
      <c r="AE571" s="1214"/>
      <c r="AF571" s="974"/>
      <c r="AG571" s="958"/>
      <c r="AH571" s="629" t="s">
        <v>9</v>
      </c>
      <c r="AI571" s="6">
        <f>ROUND(IF(AI547="",0,AI569*職員設定!$R$56+AI569*AI556/AI547*1.35),0)</f>
        <v>0</v>
      </c>
      <c r="AJ571" s="1214"/>
      <c r="AK571" s="974"/>
      <c r="AL571" s="1210"/>
      <c r="AM571" s="51" t="s">
        <v>9</v>
      </c>
      <c r="AN571" s="6">
        <f>ROUND(IF(AN547="",0,AN569*職員設定!$R$56+AN569*AN556/AN547*1.35),0)</f>
        <v>0</v>
      </c>
      <c r="AO571" s="1214"/>
      <c r="AP571" s="974"/>
      <c r="AQ571" s="958"/>
      <c r="AR571" s="629" t="s">
        <v>9</v>
      </c>
      <c r="AS571" s="6">
        <f>ROUND(IF(AS547="",0,AS569*職員設定!$R$56+AS569*AS556/AS547*1.35),0)</f>
        <v>0</v>
      </c>
      <c r="AT571" s="1214"/>
      <c r="AU571" s="974"/>
      <c r="AV571" s="1210"/>
      <c r="AW571" s="51" t="s">
        <v>9</v>
      </c>
      <c r="AX571" s="6">
        <f>ROUND(IF(AX547="",0,AX569*職員設定!$R$56+AX569*AX556/AX547*1.35),0)</f>
        <v>0</v>
      </c>
      <c r="AY571" s="1214"/>
      <c r="AZ571" s="974"/>
      <c r="BA571" s="958"/>
      <c r="BB571" s="629" t="s">
        <v>9</v>
      </c>
      <c r="BC571" s="6">
        <f>ROUND(IF(BC547="",0,BC569*職員設定!$R$56+BC569*BC556/BC547*1.35),0)</f>
        <v>0</v>
      </c>
      <c r="BD571" s="1214"/>
      <c r="BE571" s="974"/>
      <c r="BF571" s="1210"/>
      <c r="BG571" s="51" t="s">
        <v>9</v>
      </c>
      <c r="BH571" s="6">
        <f>ROUND(IF(BH547="",0,BH569*職員設定!$R$56+BH569*BH556/BH547*1.35),0)</f>
        <v>0</v>
      </c>
      <c r="BI571" s="1214"/>
      <c r="BJ571" s="974"/>
      <c r="BK571" s="958"/>
      <c r="BL571" s="624"/>
      <c r="BM571" s="28"/>
      <c r="BN571" s="1214"/>
      <c r="BO571" s="967"/>
      <c r="BP571" s="954"/>
      <c r="BQ571" s="72"/>
      <c r="BR571" s="28"/>
      <c r="BS571" s="1214"/>
      <c r="BT571" s="967"/>
      <c r="BU571" s="954"/>
      <c r="BV571" s="72"/>
      <c r="BW571" s="28"/>
      <c r="BX571" s="1214"/>
      <c r="BY571" s="967"/>
      <c r="BZ571" s="954"/>
      <c r="CA571" s="1080"/>
      <c r="CB571" s="1022"/>
      <c r="CC571" s="1238"/>
    </row>
    <row r="572" spans="1:81" ht="18" customHeight="1" thickBot="1">
      <c r="A572" s="1180"/>
      <c r="B572" s="1285"/>
      <c r="C572" s="1179"/>
      <c r="D572" s="53" t="s">
        <v>10</v>
      </c>
      <c r="E572" s="19">
        <f>E570-E571</f>
        <v>0</v>
      </c>
      <c r="F572" s="1214"/>
      <c r="G572" s="975"/>
      <c r="H572" s="1273"/>
      <c r="I572" s="53" t="s">
        <v>10</v>
      </c>
      <c r="J572" s="19">
        <f>J570-J571</f>
        <v>0</v>
      </c>
      <c r="K572" s="1214"/>
      <c r="L572" s="975"/>
      <c r="M572" s="1104"/>
      <c r="N572" s="337" t="s">
        <v>10</v>
      </c>
      <c r="O572" s="19">
        <f>O570-O571</f>
        <v>0</v>
      </c>
      <c r="P572" s="1214"/>
      <c r="Q572" s="975"/>
      <c r="R572" s="1211"/>
      <c r="S572" s="53" t="s">
        <v>10</v>
      </c>
      <c r="T572" s="19">
        <f>T570-T571</f>
        <v>0</v>
      </c>
      <c r="U572" s="1214"/>
      <c r="V572" s="975"/>
      <c r="W572" s="959"/>
      <c r="X572" s="337" t="s">
        <v>10</v>
      </c>
      <c r="Y572" s="19">
        <f>Y570-Y571</f>
        <v>0</v>
      </c>
      <c r="Z572" s="1214"/>
      <c r="AA572" s="975"/>
      <c r="AB572" s="1211"/>
      <c r="AC572" s="53" t="s">
        <v>10</v>
      </c>
      <c r="AD572" s="19">
        <f>AD570-AD571</f>
        <v>0</v>
      </c>
      <c r="AE572" s="1214"/>
      <c r="AF572" s="975"/>
      <c r="AG572" s="959"/>
      <c r="AH572" s="337" t="s">
        <v>10</v>
      </c>
      <c r="AI572" s="19">
        <f>AI570-AI571</f>
        <v>0</v>
      </c>
      <c r="AJ572" s="1214"/>
      <c r="AK572" s="975"/>
      <c r="AL572" s="1211"/>
      <c r="AM572" s="53" t="s">
        <v>10</v>
      </c>
      <c r="AN572" s="19">
        <f>AN570-AN571</f>
        <v>0</v>
      </c>
      <c r="AO572" s="1214"/>
      <c r="AP572" s="975"/>
      <c r="AQ572" s="959"/>
      <c r="AR572" s="337" t="s">
        <v>10</v>
      </c>
      <c r="AS572" s="19">
        <f>AS570-AS571</f>
        <v>0</v>
      </c>
      <c r="AT572" s="1214"/>
      <c r="AU572" s="975"/>
      <c r="AV572" s="1211"/>
      <c r="AW572" s="53" t="s">
        <v>10</v>
      </c>
      <c r="AX572" s="19">
        <f>AX570-AX571</f>
        <v>0</v>
      </c>
      <c r="AY572" s="1214"/>
      <c r="AZ572" s="975"/>
      <c r="BA572" s="959"/>
      <c r="BB572" s="337" t="s">
        <v>10</v>
      </c>
      <c r="BC572" s="19">
        <f>BC570-BC571</f>
        <v>0</v>
      </c>
      <c r="BD572" s="1214"/>
      <c r="BE572" s="975"/>
      <c r="BF572" s="1211"/>
      <c r="BG572" s="53" t="s">
        <v>10</v>
      </c>
      <c r="BH572" s="19">
        <f>BH570-BH571</f>
        <v>0</v>
      </c>
      <c r="BI572" s="1214"/>
      <c r="BJ572" s="975"/>
      <c r="BK572" s="959"/>
      <c r="BL572" s="340"/>
      <c r="BM572" s="84"/>
      <c r="BN572" s="1214"/>
      <c r="BO572" s="968"/>
      <c r="BP572" s="955"/>
      <c r="BQ572" s="85"/>
      <c r="BR572" s="84"/>
      <c r="BS572" s="1214"/>
      <c r="BT572" s="968"/>
      <c r="BU572" s="955"/>
      <c r="BV572" s="85"/>
      <c r="BW572" s="84"/>
      <c r="BX572" s="1214"/>
      <c r="BY572" s="968"/>
      <c r="BZ572" s="955"/>
      <c r="CA572" s="1081"/>
      <c r="CB572" s="1023"/>
      <c r="CC572" s="1239"/>
    </row>
    <row r="573" spans="1:81" ht="18" customHeight="1">
      <c r="A573" s="1180"/>
      <c r="B573" s="1285"/>
      <c r="C573" s="1178" t="s">
        <v>43</v>
      </c>
      <c r="D573" s="48" t="s">
        <v>11</v>
      </c>
      <c r="E573" s="36"/>
      <c r="F573" s="1214"/>
      <c r="G573" s="974">
        <f>E576*F547-H573</f>
        <v>0</v>
      </c>
      <c r="H573" s="1275"/>
      <c r="I573" s="48" t="s">
        <v>11</v>
      </c>
      <c r="J573" s="36"/>
      <c r="K573" s="1214"/>
      <c r="L573" s="974">
        <f>J576*K547-M573</f>
        <v>0</v>
      </c>
      <c r="M573" s="1095"/>
      <c r="N573" s="336" t="s">
        <v>11</v>
      </c>
      <c r="O573" s="36"/>
      <c r="P573" s="1214"/>
      <c r="Q573" s="974">
        <f>O576*P547-R573</f>
        <v>0</v>
      </c>
      <c r="R573" s="1212">
        <f>ROUND(IF(O547="",0,O573*P547*(職員設定!$AC$56+R555/O547)*0.25),0)</f>
        <v>0</v>
      </c>
      <c r="S573" s="48" t="s">
        <v>11</v>
      </c>
      <c r="T573" s="36"/>
      <c r="U573" s="1214"/>
      <c r="V573" s="974">
        <f>T576*U547-W573</f>
        <v>0</v>
      </c>
      <c r="W573" s="961">
        <f>ROUND(IF(T547="",0,T573*U547*(職員設定!$AC$56+W555/T547)*0.25),0)</f>
        <v>0</v>
      </c>
      <c r="X573" s="336" t="s">
        <v>11</v>
      </c>
      <c r="Y573" s="36"/>
      <c r="Z573" s="1214"/>
      <c r="AA573" s="974">
        <f>Y576*Z547-AB573</f>
        <v>0</v>
      </c>
      <c r="AB573" s="1212">
        <f>ROUND(IF(Y547="",0,Y573*Z547*(職員設定!$AC$56+AB555/Y547)*0.25),0)</f>
        <v>0</v>
      </c>
      <c r="AC573" s="48" t="s">
        <v>11</v>
      </c>
      <c r="AD573" s="36"/>
      <c r="AE573" s="1214"/>
      <c r="AF573" s="974">
        <f>AD576*AE547-AG573</f>
        <v>0</v>
      </c>
      <c r="AG573" s="961">
        <f>ROUND(IF(AD547="",0,AD573*AE547*(職員設定!$AC$56+AG555/AD547)*0.25),0)</f>
        <v>0</v>
      </c>
      <c r="AH573" s="336" t="s">
        <v>11</v>
      </c>
      <c r="AI573" s="36"/>
      <c r="AJ573" s="1214"/>
      <c r="AK573" s="974">
        <f>AI576*AJ547-AL573</f>
        <v>0</v>
      </c>
      <c r="AL573" s="1212">
        <f>ROUND(IF(AI547="",0,AI573*AJ547*(職員設定!$AC$56+AL555/AI547)*0.25),0)</f>
        <v>0</v>
      </c>
      <c r="AM573" s="48" t="s">
        <v>11</v>
      </c>
      <c r="AN573" s="36"/>
      <c r="AO573" s="1214"/>
      <c r="AP573" s="974">
        <f>AN576*AO547-AQ573</f>
        <v>0</v>
      </c>
      <c r="AQ573" s="961">
        <f>ROUND(IF(AN547="",0,AN573*AO547*(職員設定!$AC$56+AQ555/AN547)*0.25),0)</f>
        <v>0</v>
      </c>
      <c r="AR573" s="336" t="s">
        <v>11</v>
      </c>
      <c r="AS573" s="36"/>
      <c r="AT573" s="1214"/>
      <c r="AU573" s="974">
        <f>AS576*AT547-AV573</f>
        <v>0</v>
      </c>
      <c r="AV573" s="1212">
        <f>ROUND(IF(AS547="",0,AS573*AT547*(職員設定!$AC$56+AV555/AS547)*0.25),0)</f>
        <v>0</v>
      </c>
      <c r="AW573" s="48" t="s">
        <v>11</v>
      </c>
      <c r="AX573" s="36"/>
      <c r="AY573" s="1214"/>
      <c r="AZ573" s="974">
        <f>AX576*AY547-BA573</f>
        <v>0</v>
      </c>
      <c r="BA573" s="961">
        <f>ROUND(IF(AX547="",0,AX573*AY547*(職員設定!$AC$56+BA555/AX547)*0.25),0)</f>
        <v>0</v>
      </c>
      <c r="BB573" s="336" t="s">
        <v>11</v>
      </c>
      <c r="BC573" s="36"/>
      <c r="BD573" s="1214"/>
      <c r="BE573" s="974">
        <f>BC576*BD547-BF573</f>
        <v>0</v>
      </c>
      <c r="BF573" s="1212">
        <f>ROUND(IF(BC547="",0,BC573*BD547*(職員設定!$AC$56+BF555/BC547)*0.25),0)</f>
        <v>0</v>
      </c>
      <c r="BG573" s="48" t="s">
        <v>11</v>
      </c>
      <c r="BH573" s="36"/>
      <c r="BI573" s="1214"/>
      <c r="BJ573" s="974">
        <f>BH576*BI547-BK573</f>
        <v>0</v>
      </c>
      <c r="BK573" s="961">
        <f>ROUND(IF(BH547="",0,BH573*BI547*(職員設定!$AC$56+BK555/BH547)*0.25),0)</f>
        <v>0</v>
      </c>
      <c r="BL573" s="339"/>
      <c r="BM573" s="86"/>
      <c r="BN573" s="1214"/>
      <c r="BO573" s="969"/>
      <c r="BP573" s="953"/>
      <c r="BQ573" s="79"/>
      <c r="BR573" s="86"/>
      <c r="BS573" s="1214"/>
      <c r="BT573" s="969"/>
      <c r="BU573" s="953"/>
      <c r="BV573" s="79"/>
      <c r="BW573" s="86"/>
      <c r="BX573" s="1214"/>
      <c r="BY573" s="969"/>
      <c r="BZ573" s="953"/>
      <c r="CA573" s="1003">
        <f t="shared" ref="CA573" si="96">BJ573+BK573+BE573+BF573+AZ573+BA573+AU573+AV573+AP573+AQ573+AL573+AK573+AG573+AF573+AB573+AA573+W573+V573+R573+Q573+L573+G573</f>
        <v>0</v>
      </c>
      <c r="CB573" s="1019">
        <f t="shared" ref="CB573" si="97">M573+H573</f>
        <v>0</v>
      </c>
      <c r="CC573" s="1238">
        <f>BK573+BF573+BA573+AV573+AQ573+AL573+AG573+AB573+W573+R573</f>
        <v>0</v>
      </c>
    </row>
    <row r="574" spans="1:81" ht="18" customHeight="1">
      <c r="A574" s="1180"/>
      <c r="B574" s="1285"/>
      <c r="C574" s="1178"/>
      <c r="D574" s="48" t="s">
        <v>38</v>
      </c>
      <c r="E574" s="33"/>
      <c r="F574" s="1214"/>
      <c r="G574" s="974"/>
      <c r="H574" s="1272"/>
      <c r="I574" s="48" t="s">
        <v>38</v>
      </c>
      <c r="J574" s="33"/>
      <c r="K574" s="1214"/>
      <c r="L574" s="974"/>
      <c r="M574" s="1103"/>
      <c r="N574" s="336" t="s">
        <v>38</v>
      </c>
      <c r="O574" s="33"/>
      <c r="P574" s="1214"/>
      <c r="Q574" s="974"/>
      <c r="R574" s="1210"/>
      <c r="S574" s="48" t="s">
        <v>38</v>
      </c>
      <c r="T574" s="33"/>
      <c r="U574" s="1214"/>
      <c r="V574" s="974"/>
      <c r="W574" s="958"/>
      <c r="X574" s="336" t="s">
        <v>38</v>
      </c>
      <c r="Y574" s="33"/>
      <c r="Z574" s="1214"/>
      <c r="AA574" s="974"/>
      <c r="AB574" s="1210"/>
      <c r="AC574" s="48" t="s">
        <v>38</v>
      </c>
      <c r="AD574" s="33"/>
      <c r="AE574" s="1214"/>
      <c r="AF574" s="974"/>
      <c r="AG574" s="958"/>
      <c r="AH574" s="336" t="s">
        <v>38</v>
      </c>
      <c r="AI574" s="33"/>
      <c r="AJ574" s="1214"/>
      <c r="AK574" s="974"/>
      <c r="AL574" s="1210"/>
      <c r="AM574" s="48" t="s">
        <v>38</v>
      </c>
      <c r="AN574" s="33"/>
      <c r="AO574" s="1214"/>
      <c r="AP574" s="974"/>
      <c r="AQ574" s="958"/>
      <c r="AR574" s="336" t="s">
        <v>38</v>
      </c>
      <c r="AS574" s="33"/>
      <c r="AT574" s="1214"/>
      <c r="AU574" s="974"/>
      <c r="AV574" s="1210"/>
      <c r="AW574" s="48" t="s">
        <v>38</v>
      </c>
      <c r="AX574" s="33"/>
      <c r="AY574" s="1214"/>
      <c r="AZ574" s="974"/>
      <c r="BA574" s="958"/>
      <c r="BB574" s="336" t="s">
        <v>38</v>
      </c>
      <c r="BC574" s="33"/>
      <c r="BD574" s="1214"/>
      <c r="BE574" s="974"/>
      <c r="BF574" s="1210"/>
      <c r="BG574" s="48" t="s">
        <v>38</v>
      </c>
      <c r="BH574" s="33"/>
      <c r="BI574" s="1214"/>
      <c r="BJ574" s="974"/>
      <c r="BK574" s="958"/>
      <c r="BL574" s="339"/>
      <c r="BM574" s="80"/>
      <c r="BN574" s="1214"/>
      <c r="BO574" s="967"/>
      <c r="BP574" s="954"/>
      <c r="BQ574" s="79"/>
      <c r="BR574" s="80"/>
      <c r="BS574" s="1214"/>
      <c r="BT574" s="967"/>
      <c r="BU574" s="954"/>
      <c r="BV574" s="79"/>
      <c r="BW574" s="80"/>
      <c r="BX574" s="1214"/>
      <c r="BY574" s="967"/>
      <c r="BZ574" s="954"/>
      <c r="CA574" s="1080"/>
      <c r="CB574" s="1022"/>
      <c r="CC574" s="1238"/>
    </row>
    <row r="575" spans="1:81" ht="18" customHeight="1">
      <c r="A575" s="1180"/>
      <c r="B575" s="1285"/>
      <c r="C575" s="1178"/>
      <c r="D575" s="51" t="s">
        <v>12</v>
      </c>
      <c r="E575" s="6">
        <f>ROUND(IF(E547="",0,E573*職員設定!$S$56+E573*E556/E547*0.25),0)</f>
        <v>0</v>
      </c>
      <c r="F575" s="1214"/>
      <c r="G575" s="974"/>
      <c r="H575" s="1272"/>
      <c r="I575" s="51" t="s">
        <v>12</v>
      </c>
      <c r="J575" s="6">
        <f>ROUND(IF(J547="",0,J573*職員設定!$S$56+J573*J556/J547*0.25),0)</f>
        <v>0</v>
      </c>
      <c r="K575" s="1214"/>
      <c r="L575" s="974"/>
      <c r="M575" s="1103"/>
      <c r="N575" s="629" t="s">
        <v>12</v>
      </c>
      <c r="O575" s="6">
        <f>ROUND(IF(O547="",0,O573*職員設定!$S$56+O573*O556/O547*0.25),0)</f>
        <v>0</v>
      </c>
      <c r="P575" s="1214"/>
      <c r="Q575" s="974"/>
      <c r="R575" s="1210"/>
      <c r="S575" s="51" t="s">
        <v>12</v>
      </c>
      <c r="T575" s="6">
        <f>ROUND(IF(T547="",0,T573*職員設定!$S$56+T573*T556/T547*0.25),0)</f>
        <v>0</v>
      </c>
      <c r="U575" s="1214"/>
      <c r="V575" s="974"/>
      <c r="W575" s="958"/>
      <c r="X575" s="629" t="s">
        <v>12</v>
      </c>
      <c r="Y575" s="6">
        <f>ROUND(IF(Y547="",0,Y573*職員設定!$S$56+Y573*Y556/Y547*0.25),0)</f>
        <v>0</v>
      </c>
      <c r="Z575" s="1214"/>
      <c r="AA575" s="974"/>
      <c r="AB575" s="1210"/>
      <c r="AC575" s="51" t="s">
        <v>12</v>
      </c>
      <c r="AD575" s="6">
        <f>ROUND(IF(AD547="",0,AD573*職員設定!$S$56+AD573*AD556/AD547*0.25),0)</f>
        <v>0</v>
      </c>
      <c r="AE575" s="1214"/>
      <c r="AF575" s="974"/>
      <c r="AG575" s="958"/>
      <c r="AH575" s="629" t="s">
        <v>12</v>
      </c>
      <c r="AI575" s="6">
        <f>ROUND(IF(AI547="",0,AI573*職員設定!$S$56+AI573*AI556/AI547*0.25),0)</f>
        <v>0</v>
      </c>
      <c r="AJ575" s="1214"/>
      <c r="AK575" s="974"/>
      <c r="AL575" s="1210"/>
      <c r="AM575" s="51" t="s">
        <v>12</v>
      </c>
      <c r="AN575" s="6">
        <f>ROUND(IF(AN547="",0,AN573*職員設定!$S$56+AN573*AN556/AN547*0.25),0)</f>
        <v>0</v>
      </c>
      <c r="AO575" s="1214"/>
      <c r="AP575" s="974"/>
      <c r="AQ575" s="958"/>
      <c r="AR575" s="629" t="s">
        <v>12</v>
      </c>
      <c r="AS575" s="6">
        <f>ROUND(IF(AS547="",0,AS573*職員設定!$S$56+AS573*AS556/AS547*0.25),0)</f>
        <v>0</v>
      </c>
      <c r="AT575" s="1214"/>
      <c r="AU575" s="974"/>
      <c r="AV575" s="1210"/>
      <c r="AW575" s="51" t="s">
        <v>12</v>
      </c>
      <c r="AX575" s="6">
        <f>ROUND(IF(AX547="",0,AX573*職員設定!$S$56+AX573*AX556/AX547*0.25),0)</f>
        <v>0</v>
      </c>
      <c r="AY575" s="1214"/>
      <c r="AZ575" s="974"/>
      <c r="BA575" s="958"/>
      <c r="BB575" s="629" t="s">
        <v>12</v>
      </c>
      <c r="BC575" s="6">
        <f>ROUND(IF(BC547="",0,BC573*職員設定!$S$56+BC573*BC556/BC547*0.25),0)</f>
        <v>0</v>
      </c>
      <c r="BD575" s="1214"/>
      <c r="BE575" s="974"/>
      <c r="BF575" s="1210"/>
      <c r="BG575" s="51" t="s">
        <v>12</v>
      </c>
      <c r="BH575" s="6">
        <f>ROUND(IF(BH547="",0,BH573*職員設定!$S$56+BH573*BH556/BH547*0.25),0)</f>
        <v>0</v>
      </c>
      <c r="BI575" s="1214"/>
      <c r="BJ575" s="974"/>
      <c r="BK575" s="958"/>
      <c r="BL575" s="624"/>
      <c r="BM575" s="28"/>
      <c r="BN575" s="1214"/>
      <c r="BO575" s="967"/>
      <c r="BP575" s="954"/>
      <c r="BQ575" s="72"/>
      <c r="BR575" s="28"/>
      <c r="BS575" s="1214"/>
      <c r="BT575" s="967"/>
      <c r="BU575" s="954"/>
      <c r="BV575" s="72"/>
      <c r="BW575" s="28"/>
      <c r="BX575" s="1214"/>
      <c r="BY575" s="967"/>
      <c r="BZ575" s="954"/>
      <c r="CA575" s="1080"/>
      <c r="CB575" s="1022"/>
      <c r="CC575" s="1238"/>
    </row>
    <row r="576" spans="1:81" ht="18" customHeight="1" thickBot="1">
      <c r="A576" s="1180"/>
      <c r="B576" s="1286"/>
      <c r="C576" s="1179"/>
      <c r="D576" s="53" t="s">
        <v>13</v>
      </c>
      <c r="E576" s="19">
        <f>E574-E575</f>
        <v>0</v>
      </c>
      <c r="F576" s="1218"/>
      <c r="G576" s="975"/>
      <c r="H576" s="1273"/>
      <c r="I576" s="53" t="s">
        <v>13</v>
      </c>
      <c r="J576" s="19">
        <f>J574-J575</f>
        <v>0</v>
      </c>
      <c r="K576" s="1218"/>
      <c r="L576" s="975"/>
      <c r="M576" s="1104"/>
      <c r="N576" s="337" t="s">
        <v>13</v>
      </c>
      <c r="O576" s="19">
        <f>O574-O575</f>
        <v>0</v>
      </c>
      <c r="P576" s="1218"/>
      <c r="Q576" s="975"/>
      <c r="R576" s="1211"/>
      <c r="S576" s="53" t="s">
        <v>13</v>
      </c>
      <c r="T576" s="19">
        <f>T574-T575</f>
        <v>0</v>
      </c>
      <c r="U576" s="1218"/>
      <c r="V576" s="975"/>
      <c r="W576" s="959"/>
      <c r="X576" s="337" t="s">
        <v>13</v>
      </c>
      <c r="Y576" s="19">
        <f>Y574-Y575</f>
        <v>0</v>
      </c>
      <c r="Z576" s="1218"/>
      <c r="AA576" s="975"/>
      <c r="AB576" s="1211"/>
      <c r="AC576" s="53" t="s">
        <v>13</v>
      </c>
      <c r="AD576" s="19">
        <f>AD574-AD575</f>
        <v>0</v>
      </c>
      <c r="AE576" s="1218"/>
      <c r="AF576" s="975"/>
      <c r="AG576" s="959"/>
      <c r="AH576" s="337" t="s">
        <v>13</v>
      </c>
      <c r="AI576" s="19">
        <f>AI574-AI575</f>
        <v>0</v>
      </c>
      <c r="AJ576" s="1218"/>
      <c r="AK576" s="975"/>
      <c r="AL576" s="1211"/>
      <c r="AM576" s="53" t="s">
        <v>13</v>
      </c>
      <c r="AN576" s="19">
        <f>AN574-AN575</f>
        <v>0</v>
      </c>
      <c r="AO576" s="1218"/>
      <c r="AP576" s="975"/>
      <c r="AQ576" s="959"/>
      <c r="AR576" s="337" t="s">
        <v>13</v>
      </c>
      <c r="AS576" s="19">
        <f>AS574-AS575</f>
        <v>0</v>
      </c>
      <c r="AT576" s="1218"/>
      <c r="AU576" s="975"/>
      <c r="AV576" s="1211"/>
      <c r="AW576" s="53" t="s">
        <v>13</v>
      </c>
      <c r="AX576" s="19">
        <f>AX574-AX575</f>
        <v>0</v>
      </c>
      <c r="AY576" s="1218"/>
      <c r="AZ576" s="975"/>
      <c r="BA576" s="959"/>
      <c r="BB576" s="337" t="s">
        <v>13</v>
      </c>
      <c r="BC576" s="19">
        <f>BC574-BC575</f>
        <v>0</v>
      </c>
      <c r="BD576" s="1218"/>
      <c r="BE576" s="975"/>
      <c r="BF576" s="1211"/>
      <c r="BG576" s="53" t="s">
        <v>13</v>
      </c>
      <c r="BH576" s="19">
        <f>BH574-BH575</f>
        <v>0</v>
      </c>
      <c r="BI576" s="1218"/>
      <c r="BJ576" s="975"/>
      <c r="BK576" s="959"/>
      <c r="BL576" s="667"/>
      <c r="BM576" s="88"/>
      <c r="BN576" s="1218"/>
      <c r="BO576" s="968"/>
      <c r="BP576" s="955"/>
      <c r="BQ576" s="87"/>
      <c r="BR576" s="88"/>
      <c r="BS576" s="1218"/>
      <c r="BT576" s="968"/>
      <c r="BU576" s="955"/>
      <c r="BV576" s="87"/>
      <c r="BW576" s="88"/>
      <c r="BX576" s="1218"/>
      <c r="BY576" s="968"/>
      <c r="BZ576" s="955"/>
      <c r="CA576" s="1081"/>
      <c r="CB576" s="1023"/>
      <c r="CC576" s="1239"/>
    </row>
    <row r="577" spans="1:81" ht="18" customHeight="1">
      <c r="A577" s="1180"/>
      <c r="B577" s="1278" t="s">
        <v>228</v>
      </c>
      <c r="C577" s="1135"/>
      <c r="D577" s="175" t="str">
        <f>職員設定!$V$43</f>
        <v>通勤手当</v>
      </c>
      <c r="E577" s="151" t="str">
        <f>IF(E547&lt;&gt;"",職員設定!$V$56,"0")</f>
        <v>0</v>
      </c>
      <c r="F577" s="2"/>
      <c r="G577" s="299" t="s">
        <v>79</v>
      </c>
      <c r="H577" s="29" t="s">
        <v>79</v>
      </c>
      <c r="I577" s="175" t="str">
        <f>職員設定!$V$43</f>
        <v>通勤手当</v>
      </c>
      <c r="J577" s="151" t="str">
        <f>IF(J547&lt;&gt;"",職員設定!$V$56,"0")</f>
        <v>0</v>
      </c>
      <c r="K577" s="2"/>
      <c r="L577" s="299" t="s">
        <v>79</v>
      </c>
      <c r="M577" s="60" t="s">
        <v>79</v>
      </c>
      <c r="N577" s="644" t="str">
        <f>職員設定!$V$43</f>
        <v>通勤手当</v>
      </c>
      <c r="O577" s="151" t="str">
        <f>IF(O547&lt;&gt;"",職員設定!$V$56,"0")</f>
        <v>0</v>
      </c>
      <c r="P577" s="2"/>
      <c r="Q577" s="299" t="s">
        <v>79</v>
      </c>
      <c r="R577" s="29" t="s">
        <v>79</v>
      </c>
      <c r="S577" s="175" t="str">
        <f>職員設定!$V$43</f>
        <v>通勤手当</v>
      </c>
      <c r="T577" s="151" t="str">
        <f>IF(T547&lt;&gt;"",職員設定!$V$56,"0")</f>
        <v>0</v>
      </c>
      <c r="U577" s="2"/>
      <c r="V577" s="299" t="s">
        <v>79</v>
      </c>
      <c r="W577" s="60" t="s">
        <v>79</v>
      </c>
      <c r="X577" s="644" t="str">
        <f>職員設定!$V$43</f>
        <v>通勤手当</v>
      </c>
      <c r="Y577" s="151" t="str">
        <f>IF(Y547&lt;&gt;"",職員設定!$V$56,"0")</f>
        <v>0</v>
      </c>
      <c r="Z577" s="2"/>
      <c r="AA577" s="299" t="s">
        <v>79</v>
      </c>
      <c r="AB577" s="29" t="s">
        <v>79</v>
      </c>
      <c r="AC577" s="175" t="str">
        <f>職員設定!$V$43</f>
        <v>通勤手当</v>
      </c>
      <c r="AD577" s="151" t="str">
        <f>IF(AD547&lt;&gt;"",職員設定!$V$56,"0")</f>
        <v>0</v>
      </c>
      <c r="AE577" s="2"/>
      <c r="AF577" s="299" t="s">
        <v>79</v>
      </c>
      <c r="AG577" s="60" t="s">
        <v>79</v>
      </c>
      <c r="AH577" s="644" t="str">
        <f>職員設定!$V$43</f>
        <v>通勤手当</v>
      </c>
      <c r="AI577" s="151" t="str">
        <f>IF(AI547&lt;&gt;"",職員設定!$V$56,"0")</f>
        <v>0</v>
      </c>
      <c r="AJ577" s="2"/>
      <c r="AK577" s="299" t="s">
        <v>79</v>
      </c>
      <c r="AL577" s="29" t="s">
        <v>79</v>
      </c>
      <c r="AM577" s="175" t="str">
        <f>職員設定!$V$43</f>
        <v>通勤手当</v>
      </c>
      <c r="AN577" s="151" t="str">
        <f>IF(AN547&lt;&gt;"",職員設定!$V$56,"0")</f>
        <v>0</v>
      </c>
      <c r="AO577" s="2"/>
      <c r="AP577" s="299" t="s">
        <v>79</v>
      </c>
      <c r="AQ577" s="60" t="s">
        <v>79</v>
      </c>
      <c r="AR577" s="644" t="str">
        <f>職員設定!$V$43</f>
        <v>通勤手当</v>
      </c>
      <c r="AS577" s="151" t="str">
        <f>IF(AS547&lt;&gt;"",職員設定!$V$56,"0")</f>
        <v>0</v>
      </c>
      <c r="AT577" s="2"/>
      <c r="AU577" s="299" t="s">
        <v>79</v>
      </c>
      <c r="AV577" s="29" t="s">
        <v>79</v>
      </c>
      <c r="AW577" s="175" t="str">
        <f>職員設定!$V$43</f>
        <v>通勤手当</v>
      </c>
      <c r="AX577" s="151" t="str">
        <f>IF(AX547&lt;&gt;"",職員設定!$V$56,"0")</f>
        <v>0</v>
      </c>
      <c r="AY577" s="2"/>
      <c r="AZ577" s="299" t="s">
        <v>79</v>
      </c>
      <c r="BA577" s="60" t="s">
        <v>79</v>
      </c>
      <c r="BB577" s="644" t="str">
        <f>職員設定!$V$43</f>
        <v>通勤手当</v>
      </c>
      <c r="BC577" s="151" t="str">
        <f>IF(BC547&lt;&gt;"",職員設定!$V$56,"0")</f>
        <v>0</v>
      </c>
      <c r="BD577" s="2"/>
      <c r="BE577" s="299" t="s">
        <v>79</v>
      </c>
      <c r="BF577" s="29" t="s">
        <v>79</v>
      </c>
      <c r="BG577" s="175" t="str">
        <f>職員設定!$V$43</f>
        <v>通勤手当</v>
      </c>
      <c r="BH577" s="151" t="str">
        <f>IF(BH547&lt;&gt;"",職員設定!$V$56,"0")</f>
        <v>0</v>
      </c>
      <c r="BI577" s="2"/>
      <c r="BJ577" s="299" t="s">
        <v>79</v>
      </c>
      <c r="BK577" s="60" t="s">
        <v>79</v>
      </c>
      <c r="BL577" s="668"/>
      <c r="BM577" s="90"/>
      <c r="BN577" s="2"/>
      <c r="BO577" s="299" t="s">
        <v>79</v>
      </c>
      <c r="BP577" s="299" t="s">
        <v>79</v>
      </c>
      <c r="BQ577" s="89"/>
      <c r="BR577" s="90"/>
      <c r="BS577" s="2"/>
      <c r="BT577" s="299" t="s">
        <v>79</v>
      </c>
      <c r="BU577" s="299" t="s">
        <v>79</v>
      </c>
      <c r="BV577" s="89"/>
      <c r="BW577" s="90"/>
      <c r="BX577" s="2"/>
      <c r="BY577" s="299" t="s">
        <v>79</v>
      </c>
      <c r="BZ577" s="299" t="s">
        <v>79</v>
      </c>
      <c r="CA577" s="482" t="s">
        <v>116</v>
      </c>
      <c r="CB577" s="300" t="s">
        <v>116</v>
      </c>
      <c r="CC577" s="371" t="s">
        <v>121</v>
      </c>
    </row>
    <row r="578" spans="1:81" ht="18" customHeight="1">
      <c r="A578" s="1180"/>
      <c r="B578" s="1134"/>
      <c r="C578" s="1135"/>
      <c r="D578" s="174" t="str">
        <f>職員設定!$W$43</f>
        <v>課税通勤手当</v>
      </c>
      <c r="E578" s="151" t="str">
        <f>IF(E547&lt;&gt;"",職員設定!$W$56,"0")</f>
        <v>0</v>
      </c>
      <c r="F578" s="2"/>
      <c r="G578" s="999">
        <f>SUM(G547:G576)</f>
        <v>0</v>
      </c>
      <c r="H578" s="1305">
        <f>SUM(H547:H576)</f>
        <v>0</v>
      </c>
      <c r="I578" s="174" t="str">
        <f>職員設定!$W$43</f>
        <v>課税通勤手当</v>
      </c>
      <c r="J578" s="151" t="str">
        <f>IF(J547&lt;&gt;"",職員設定!$W$56,"0")</f>
        <v>0</v>
      </c>
      <c r="K578" s="2"/>
      <c r="L578" s="999">
        <f>SUM(L547:L576)</f>
        <v>0</v>
      </c>
      <c r="M578" s="1102">
        <f>SUM(M547:M576)</f>
        <v>0</v>
      </c>
      <c r="N578" s="645" t="str">
        <f>職員設定!$W$43</f>
        <v>課税通勤手当</v>
      </c>
      <c r="O578" s="151" t="str">
        <f>IF(O547&lt;&gt;"",職員設定!$W$56,"0")</f>
        <v>0</v>
      </c>
      <c r="P578" s="2"/>
      <c r="Q578" s="999">
        <f>SUM(Q547:Q576)</f>
        <v>0</v>
      </c>
      <c r="R578" s="1213">
        <f>SUM(R547:R576)</f>
        <v>0</v>
      </c>
      <c r="S578" s="174" t="str">
        <f>職員設定!$W$43</f>
        <v>課税通勤手当</v>
      </c>
      <c r="T578" s="151" t="str">
        <f>IF(T547&lt;&gt;"",職員設定!$W$56,"0")</f>
        <v>0</v>
      </c>
      <c r="U578" s="2"/>
      <c r="V578" s="999">
        <f>SUM(V547:V576)</f>
        <v>0</v>
      </c>
      <c r="W578" s="992">
        <f>SUM(W547:W576)</f>
        <v>0</v>
      </c>
      <c r="X578" s="645" t="str">
        <f>職員設定!$W$43</f>
        <v>課税通勤手当</v>
      </c>
      <c r="Y578" s="151" t="str">
        <f>IF(Y547&lt;&gt;"",職員設定!$W$56,"0")</f>
        <v>0</v>
      </c>
      <c r="Z578" s="2"/>
      <c r="AA578" s="999">
        <f>SUM(AA547:AA576)</f>
        <v>0</v>
      </c>
      <c r="AB578" s="1213">
        <f>SUM(AB547:AB576)</f>
        <v>0</v>
      </c>
      <c r="AC578" s="174" t="str">
        <f>職員設定!$W$43</f>
        <v>課税通勤手当</v>
      </c>
      <c r="AD578" s="151" t="str">
        <f>IF(AD547&lt;&gt;"",職員設定!$W$56,"0")</f>
        <v>0</v>
      </c>
      <c r="AE578" s="2"/>
      <c r="AF578" s="999">
        <f>SUM(AF547:AF576)</f>
        <v>0</v>
      </c>
      <c r="AG578" s="992">
        <f>SUM(AG547:AG576)</f>
        <v>0</v>
      </c>
      <c r="AH578" s="645" t="str">
        <f>職員設定!$W$43</f>
        <v>課税通勤手当</v>
      </c>
      <c r="AI578" s="151" t="str">
        <f>IF(AI547&lt;&gt;"",職員設定!$W$56,"0")</f>
        <v>0</v>
      </c>
      <c r="AJ578" s="2"/>
      <c r="AK578" s="999">
        <f>SUM(AK547:AK576)</f>
        <v>0</v>
      </c>
      <c r="AL578" s="1213">
        <f>SUM(AL547:AL576)</f>
        <v>0</v>
      </c>
      <c r="AM578" s="174" t="str">
        <f>職員設定!$W$43</f>
        <v>課税通勤手当</v>
      </c>
      <c r="AN578" s="151" t="str">
        <f>IF(AN547&lt;&gt;"",職員設定!$W$56,"0")</f>
        <v>0</v>
      </c>
      <c r="AO578" s="2"/>
      <c r="AP578" s="999">
        <f>SUM(AP547:AP576)</f>
        <v>0</v>
      </c>
      <c r="AQ578" s="992">
        <f>SUM(AQ547:AQ576)</f>
        <v>0</v>
      </c>
      <c r="AR578" s="645" t="str">
        <f>職員設定!$W$43</f>
        <v>課税通勤手当</v>
      </c>
      <c r="AS578" s="151" t="str">
        <f>IF(AS547&lt;&gt;"",職員設定!$W$56,"0")</f>
        <v>0</v>
      </c>
      <c r="AT578" s="2"/>
      <c r="AU578" s="999">
        <f>SUM(AU547:AU576)</f>
        <v>0</v>
      </c>
      <c r="AV578" s="1213">
        <f>SUM(AV547:AV576)</f>
        <v>0</v>
      </c>
      <c r="AW578" s="174" t="str">
        <f>職員設定!$W$43</f>
        <v>課税通勤手当</v>
      </c>
      <c r="AX578" s="151" t="str">
        <f>IF(AX547&lt;&gt;"",職員設定!$W$56,"0")</f>
        <v>0</v>
      </c>
      <c r="AY578" s="2"/>
      <c r="AZ578" s="999">
        <f>SUM(AZ547:AZ576)</f>
        <v>0</v>
      </c>
      <c r="BA578" s="992">
        <f>SUM(BA547:BA576)</f>
        <v>0</v>
      </c>
      <c r="BB578" s="645" t="str">
        <f>職員設定!$W$43</f>
        <v>課税通勤手当</v>
      </c>
      <c r="BC578" s="151" t="str">
        <f>IF(BC547&lt;&gt;"",職員設定!$W$56,"0")</f>
        <v>0</v>
      </c>
      <c r="BD578" s="2"/>
      <c r="BE578" s="999">
        <f>SUM(BE547:BE576)</f>
        <v>0</v>
      </c>
      <c r="BF578" s="1213">
        <f>SUM(BF547:BF576)</f>
        <v>0</v>
      </c>
      <c r="BG578" s="174" t="str">
        <f>職員設定!$W$43</f>
        <v>課税通勤手当</v>
      </c>
      <c r="BH578" s="151" t="str">
        <f>IF(BH547&lt;&gt;"",職員設定!$W$56,"0")</f>
        <v>0</v>
      </c>
      <c r="BI578" s="2"/>
      <c r="BJ578" s="999">
        <f>SUM(BJ547:BJ576)</f>
        <v>0</v>
      </c>
      <c r="BK578" s="992">
        <f>SUM(BK547:BK576)</f>
        <v>0</v>
      </c>
      <c r="BL578" s="669"/>
      <c r="BM578" s="92"/>
      <c r="BN578" s="2"/>
      <c r="BO578" s="999">
        <f>SUM(BO547:BO576)</f>
        <v>0</v>
      </c>
      <c r="BP578" s="1255">
        <f>SUM(BP547:BP576)</f>
        <v>0</v>
      </c>
      <c r="BQ578" s="91"/>
      <c r="BR578" s="92"/>
      <c r="BS578" s="2"/>
      <c r="BT578" s="999">
        <f>SUM(BT547:BT576)</f>
        <v>0</v>
      </c>
      <c r="BU578" s="1255">
        <f>SUM(BU547:BU576)</f>
        <v>0</v>
      </c>
      <c r="BV578" s="91"/>
      <c r="BW578" s="92"/>
      <c r="BX578" s="2"/>
      <c r="BY578" s="999">
        <f>SUM(BY547:BY576)</f>
        <v>0</v>
      </c>
      <c r="BZ578" s="1255">
        <f>SUM(BZ547:BZ576)</f>
        <v>0</v>
      </c>
      <c r="CA578" s="1089">
        <f>SUM(CA547:CA572)-CA573</f>
        <v>0</v>
      </c>
      <c r="CB578" s="1088">
        <f t="shared" ref="CB578" si="98">SUM(CB547:CB576)</f>
        <v>0</v>
      </c>
      <c r="CC578" s="1230" t="str">
        <f>IF(BZ578+BU578+BP578+BK578+BF578+BA578+AV578+AQ578+AL578+AG578+AB578+W578+R578+CB589+CC589-CC590-CB590=0,"〇",BZ578+BU578+BP578+BK578+BF578+BA578+AV578+AQ578+AL578+AG578+AB578+W578+R578+CB589+CC589-CC590-CB590)</f>
        <v>〇</v>
      </c>
    </row>
    <row r="579" spans="1:81" ht="18" customHeight="1">
      <c r="A579" s="1180"/>
      <c r="B579" s="1134"/>
      <c r="C579" s="1135"/>
      <c r="D579" s="176" t="str">
        <f>職員設定!$X$43</f>
        <v>その他</v>
      </c>
      <c r="E579" s="152" t="str">
        <f>IF(E547&lt;&gt;"",職員設定!$X$56,"0")</f>
        <v>0</v>
      </c>
      <c r="F579" s="2"/>
      <c r="G579" s="974"/>
      <c r="H579" s="1271"/>
      <c r="I579" s="176" t="str">
        <f>職員設定!$X$43</f>
        <v>その他</v>
      </c>
      <c r="J579" s="152" t="str">
        <f>IF(J547&lt;&gt;"",職員設定!$X$56,"0")</f>
        <v>0</v>
      </c>
      <c r="K579" s="2"/>
      <c r="L579" s="974"/>
      <c r="M579" s="1096"/>
      <c r="N579" s="646" t="str">
        <f>職員設定!$X$43</f>
        <v>その他</v>
      </c>
      <c r="O579" s="152" t="str">
        <f>IF(O547&lt;&gt;"",職員設定!$X$56,"0")</f>
        <v>0</v>
      </c>
      <c r="P579" s="2"/>
      <c r="Q579" s="974"/>
      <c r="R579" s="1204"/>
      <c r="S579" s="176" t="str">
        <f>職員設定!$X$43</f>
        <v>その他</v>
      </c>
      <c r="T579" s="152" t="str">
        <f>IF(T547&lt;&gt;"",職員設定!$X$56,"0")</f>
        <v>0</v>
      </c>
      <c r="U579" s="2"/>
      <c r="V579" s="974"/>
      <c r="W579" s="971"/>
      <c r="X579" s="646" t="str">
        <f>職員設定!$X$43</f>
        <v>その他</v>
      </c>
      <c r="Y579" s="152" t="str">
        <f>IF(Y547&lt;&gt;"",職員設定!$X$56,"0")</f>
        <v>0</v>
      </c>
      <c r="Z579" s="2"/>
      <c r="AA579" s="974"/>
      <c r="AB579" s="1204"/>
      <c r="AC579" s="176" t="str">
        <f>職員設定!$X$43</f>
        <v>その他</v>
      </c>
      <c r="AD579" s="152" t="str">
        <f>IF(AD547&lt;&gt;"",職員設定!$X$56,"0")</f>
        <v>0</v>
      </c>
      <c r="AE579" s="2"/>
      <c r="AF579" s="974"/>
      <c r="AG579" s="971"/>
      <c r="AH579" s="646" t="str">
        <f>職員設定!$X$43</f>
        <v>その他</v>
      </c>
      <c r="AI579" s="152" t="str">
        <f>IF(AI547&lt;&gt;"",職員設定!$X$56,"0")</f>
        <v>0</v>
      </c>
      <c r="AJ579" s="2"/>
      <c r="AK579" s="974"/>
      <c r="AL579" s="1204"/>
      <c r="AM579" s="176" t="str">
        <f>職員設定!$X$43</f>
        <v>その他</v>
      </c>
      <c r="AN579" s="152" t="str">
        <f>IF(AN547&lt;&gt;"",職員設定!$X$56,"0")</f>
        <v>0</v>
      </c>
      <c r="AO579" s="2"/>
      <c r="AP579" s="974"/>
      <c r="AQ579" s="971"/>
      <c r="AR579" s="646" t="str">
        <f>職員設定!$X$43</f>
        <v>その他</v>
      </c>
      <c r="AS579" s="152" t="str">
        <f>IF(AS547&lt;&gt;"",職員設定!$X$56,"0")</f>
        <v>0</v>
      </c>
      <c r="AT579" s="2"/>
      <c r="AU579" s="974"/>
      <c r="AV579" s="1204"/>
      <c r="AW579" s="176" t="str">
        <f>職員設定!$X$43</f>
        <v>その他</v>
      </c>
      <c r="AX579" s="152" t="str">
        <f>IF(AX547&lt;&gt;"",職員設定!$X$56,"0")</f>
        <v>0</v>
      </c>
      <c r="AY579" s="2"/>
      <c r="AZ579" s="974"/>
      <c r="BA579" s="971"/>
      <c r="BB579" s="646" t="str">
        <f>職員設定!$X$43</f>
        <v>その他</v>
      </c>
      <c r="BC579" s="152" t="str">
        <f>IF(BC547&lt;&gt;"",職員設定!$X$56,"0")</f>
        <v>0</v>
      </c>
      <c r="BD579" s="2"/>
      <c r="BE579" s="974"/>
      <c r="BF579" s="1204"/>
      <c r="BG579" s="176" t="str">
        <f>職員設定!$X$43</f>
        <v>その他</v>
      </c>
      <c r="BH579" s="152" t="str">
        <f>IF(BH547&lt;&gt;"",職員設定!$X$56,"0")</f>
        <v>0</v>
      </c>
      <c r="BI579" s="2"/>
      <c r="BJ579" s="974"/>
      <c r="BK579" s="971"/>
      <c r="BL579" s="670"/>
      <c r="BM579" s="26"/>
      <c r="BN579" s="2"/>
      <c r="BO579" s="974"/>
      <c r="BP579" s="1256"/>
      <c r="BQ579" s="93"/>
      <c r="BR579" s="26"/>
      <c r="BS579" s="2"/>
      <c r="BT579" s="974"/>
      <c r="BU579" s="1256"/>
      <c r="BV579" s="93"/>
      <c r="BW579" s="26"/>
      <c r="BX579" s="2"/>
      <c r="BY579" s="974"/>
      <c r="BZ579" s="1256"/>
      <c r="CA579" s="1004"/>
      <c r="CB579" s="1020"/>
      <c r="CC579" s="1231"/>
    </row>
    <row r="580" spans="1:81" ht="18" customHeight="1" thickBot="1">
      <c r="A580" s="1180"/>
      <c r="B580" s="1136"/>
      <c r="C580" s="1137"/>
      <c r="D580" s="177">
        <f>職員設定!$Y$43</f>
        <v>0</v>
      </c>
      <c r="E580" s="178" t="str">
        <f>IF(E547&lt;&gt;"",職員設定!$Y$56,"0")</f>
        <v>0</v>
      </c>
      <c r="F580" s="2"/>
      <c r="G580" s="975"/>
      <c r="H580" s="1306"/>
      <c r="I580" s="177">
        <f>職員設定!$Y$43</f>
        <v>0</v>
      </c>
      <c r="J580" s="178" t="str">
        <f>IF(J547&lt;&gt;"",職員設定!$Y$56,"0")</f>
        <v>0</v>
      </c>
      <c r="K580" s="2"/>
      <c r="L580" s="975"/>
      <c r="M580" s="1097"/>
      <c r="N580" s="647">
        <f>職員設定!$Y$43</f>
        <v>0</v>
      </c>
      <c r="O580" s="178" t="str">
        <f>IF(O547&lt;&gt;"",職員設定!$Y$56,"0")</f>
        <v>0</v>
      </c>
      <c r="P580" s="2"/>
      <c r="Q580" s="975"/>
      <c r="R580" s="1205"/>
      <c r="S580" s="177">
        <f>職員設定!$Y$43</f>
        <v>0</v>
      </c>
      <c r="T580" s="178" t="str">
        <f>IF(T547&lt;&gt;"",職員設定!$Y$56,"0")</f>
        <v>0</v>
      </c>
      <c r="U580" s="2"/>
      <c r="V580" s="975"/>
      <c r="W580" s="972"/>
      <c r="X580" s="647">
        <f>職員設定!$Y$43</f>
        <v>0</v>
      </c>
      <c r="Y580" s="178" t="str">
        <f>IF(Y547&lt;&gt;"",職員設定!$Y$56,"0")</f>
        <v>0</v>
      </c>
      <c r="Z580" s="2"/>
      <c r="AA580" s="975"/>
      <c r="AB580" s="1205"/>
      <c r="AC580" s="177">
        <f>職員設定!$Y$43</f>
        <v>0</v>
      </c>
      <c r="AD580" s="178" t="str">
        <f>IF(AD547&lt;&gt;"",職員設定!$Y$56,"0")</f>
        <v>0</v>
      </c>
      <c r="AE580" s="2"/>
      <c r="AF580" s="975"/>
      <c r="AG580" s="972"/>
      <c r="AH580" s="647">
        <f>職員設定!$Y$43</f>
        <v>0</v>
      </c>
      <c r="AI580" s="178" t="str">
        <f>IF(AI547&lt;&gt;"",職員設定!$Y$56,"0")</f>
        <v>0</v>
      </c>
      <c r="AJ580" s="2"/>
      <c r="AK580" s="975"/>
      <c r="AL580" s="1205"/>
      <c r="AM580" s="177">
        <f>職員設定!$Y$43</f>
        <v>0</v>
      </c>
      <c r="AN580" s="178" t="str">
        <f>IF(AN547&lt;&gt;"",職員設定!$Y$56,"0")</f>
        <v>0</v>
      </c>
      <c r="AO580" s="2"/>
      <c r="AP580" s="975"/>
      <c r="AQ580" s="972"/>
      <c r="AR580" s="647">
        <f>職員設定!$Y$43</f>
        <v>0</v>
      </c>
      <c r="AS580" s="178" t="str">
        <f>IF(AS547&lt;&gt;"",職員設定!$Y$56,"0")</f>
        <v>0</v>
      </c>
      <c r="AT580" s="2"/>
      <c r="AU580" s="975"/>
      <c r="AV580" s="1205"/>
      <c r="AW580" s="177">
        <f>職員設定!$Y$43</f>
        <v>0</v>
      </c>
      <c r="AX580" s="178" t="str">
        <f>IF(AX547&lt;&gt;"",職員設定!$Y$56,"0")</f>
        <v>0</v>
      </c>
      <c r="AY580" s="2"/>
      <c r="AZ580" s="975"/>
      <c r="BA580" s="972"/>
      <c r="BB580" s="647">
        <f>職員設定!$Y$43</f>
        <v>0</v>
      </c>
      <c r="BC580" s="178" t="str">
        <f>IF(BC547&lt;&gt;"",職員設定!$Y$56,"0")</f>
        <v>0</v>
      </c>
      <c r="BD580" s="2"/>
      <c r="BE580" s="975"/>
      <c r="BF580" s="1205"/>
      <c r="BG580" s="177">
        <f>職員設定!$Y$43</f>
        <v>0</v>
      </c>
      <c r="BH580" s="178" t="str">
        <f>IF(BH547&lt;&gt;"",職員設定!$Y$56,"0")</f>
        <v>0</v>
      </c>
      <c r="BI580" s="2"/>
      <c r="BJ580" s="975"/>
      <c r="BK580" s="972"/>
      <c r="BL580" s="671"/>
      <c r="BM580" s="84"/>
      <c r="BN580" s="2"/>
      <c r="BO580" s="975"/>
      <c r="BP580" s="1257"/>
      <c r="BQ580" s="94"/>
      <c r="BR580" s="84"/>
      <c r="BS580" s="2"/>
      <c r="BT580" s="975"/>
      <c r="BU580" s="1257"/>
      <c r="BV580" s="94"/>
      <c r="BW580" s="84"/>
      <c r="BX580" s="2"/>
      <c r="BY580" s="975"/>
      <c r="BZ580" s="1257"/>
      <c r="CA580" s="1005"/>
      <c r="CB580" s="1021"/>
      <c r="CC580" s="1232"/>
    </row>
    <row r="581" spans="1:81" ht="18" customHeight="1">
      <c r="A581" s="1180"/>
      <c r="B581" s="1276"/>
      <c r="C581" s="1277"/>
      <c r="D581" s="64" t="s">
        <v>15</v>
      </c>
      <c r="E581" s="8">
        <f>E580+E579+E578+E577+E575+E571+E567+E563+E559+E556+E553+E549</f>
        <v>0</v>
      </c>
      <c r="F581" s="963" t="str">
        <f>IF(E582=F582,"〇","×")</f>
        <v>〇</v>
      </c>
      <c r="G581" s="964"/>
      <c r="H581" s="1098"/>
      <c r="I581" s="64" t="s">
        <v>15</v>
      </c>
      <c r="J581" s="516">
        <f>J580+J579+J578+J577+J575+J571+J567+J563+J559+J556+J553+J549</f>
        <v>0</v>
      </c>
      <c r="K581" s="963" t="str">
        <f>IF(J582=K582,"〇","×")</f>
        <v>〇</v>
      </c>
      <c r="L581" s="964"/>
      <c r="M581" s="965"/>
      <c r="N581" s="635" t="s">
        <v>15</v>
      </c>
      <c r="O581" s="8">
        <f>O580+O579+O578+O577+O575+O571+O567+O563+O559+O556+O553+O549</f>
        <v>0</v>
      </c>
      <c r="P581" s="963" t="str">
        <f>IF(O582=P582,"〇","×")</f>
        <v>〇</v>
      </c>
      <c r="Q581" s="964"/>
      <c r="R581" s="1098"/>
      <c r="S581" s="64" t="s">
        <v>15</v>
      </c>
      <c r="T581" s="8">
        <f>T580+T579+T578+T577+T575+T571+T567+T563+T559+T556+T553+T549</f>
        <v>0</v>
      </c>
      <c r="U581" s="963" t="str">
        <f>IF(T582=U582,"〇","×")</f>
        <v>〇</v>
      </c>
      <c r="V581" s="964"/>
      <c r="W581" s="965"/>
      <c r="X581" s="635" t="s">
        <v>15</v>
      </c>
      <c r="Y581" s="516">
        <f>Y580+Y579+Y578+Y577+Y575+Y571+Y567+Y563+Y559+Y556+Y553+Y549</f>
        <v>0</v>
      </c>
      <c r="Z581" s="963" t="str">
        <f>IF(Y582=Z582,"〇","×")</f>
        <v>〇</v>
      </c>
      <c r="AA581" s="964"/>
      <c r="AB581" s="1098"/>
      <c r="AC581" s="64" t="s">
        <v>15</v>
      </c>
      <c r="AD581" s="516">
        <f>AD580+AD579+AD578+AD577+AD575+AD571+AD567+AD563+AD559+AD556+AD553+AD549</f>
        <v>0</v>
      </c>
      <c r="AE581" s="963" t="str">
        <f>IF(AD582=AE582,"〇","×")</f>
        <v>〇</v>
      </c>
      <c r="AF581" s="964"/>
      <c r="AG581" s="965"/>
      <c r="AH581" s="635" t="s">
        <v>15</v>
      </c>
      <c r="AI581" s="516">
        <f>AI580+AI579+AI578+AI577+AI575+AI571+AI567+AI563+AI559+AI556+AI553+AI549</f>
        <v>0</v>
      </c>
      <c r="AJ581" s="963" t="str">
        <f>IF(AI582=AJ582,"〇","×")</f>
        <v>〇</v>
      </c>
      <c r="AK581" s="964"/>
      <c r="AL581" s="1098"/>
      <c r="AM581" s="64" t="s">
        <v>15</v>
      </c>
      <c r="AN581" s="516">
        <f>AN580+AN579+AN578+AN577+AN575+AN571+AN567+AN563+AN559+AN556+AN553+AN549</f>
        <v>0</v>
      </c>
      <c r="AO581" s="963" t="str">
        <f>IF(AN582=AO582,"〇","×")</f>
        <v>〇</v>
      </c>
      <c r="AP581" s="964"/>
      <c r="AQ581" s="965"/>
      <c r="AR581" s="635" t="s">
        <v>15</v>
      </c>
      <c r="AS581" s="516">
        <f>AS580+AS579+AS578+AS577+AS575+AS571+AS567+AS563+AS559+AS556+AS553+AS549</f>
        <v>0</v>
      </c>
      <c r="AT581" s="963" t="str">
        <f>IF(AS582=AT582,"〇","×")</f>
        <v>〇</v>
      </c>
      <c r="AU581" s="964"/>
      <c r="AV581" s="1098"/>
      <c r="AW581" s="64" t="s">
        <v>15</v>
      </c>
      <c r="AX581" s="516">
        <f>AX580+AX579+AX578+AX577+AX575+AX571+AX567+AX563+AX559+AX556+AX553+AX549</f>
        <v>0</v>
      </c>
      <c r="AY581" s="963" t="str">
        <f>IF(AX582=AY582,"〇","×")</f>
        <v>〇</v>
      </c>
      <c r="AZ581" s="964"/>
      <c r="BA581" s="965"/>
      <c r="BB581" s="635" t="s">
        <v>15</v>
      </c>
      <c r="BC581" s="516">
        <f>BC580+BC579+BC578+BC577+BC575+BC571+BC567+BC563+BC559+BC556+BC553+BC549</f>
        <v>0</v>
      </c>
      <c r="BD581" s="963" t="str">
        <f>IF(BC582=BD582,"〇","×")</f>
        <v>〇</v>
      </c>
      <c r="BE581" s="964"/>
      <c r="BF581" s="1098"/>
      <c r="BG581" s="64" t="s">
        <v>15</v>
      </c>
      <c r="BH581" s="516">
        <f>BH580+BH579+BH578+BH577+BH575+BH571+BH567+BH563+BH559+BH556+BH553+BH549</f>
        <v>0</v>
      </c>
      <c r="BI581" s="963" t="str">
        <f>IF(BH582=BI582,"〇","×")</f>
        <v>〇</v>
      </c>
      <c r="BJ581" s="964"/>
      <c r="BK581" s="965"/>
      <c r="BL581" s="635" t="s">
        <v>15</v>
      </c>
      <c r="BM581" s="8">
        <f>BM563</f>
        <v>0</v>
      </c>
      <c r="BN581" s="963" t="str">
        <f>IF(BM582=BN582,"〇","×")</f>
        <v>〇</v>
      </c>
      <c r="BO581" s="964"/>
      <c r="BP581" s="965"/>
      <c r="BQ581" s="64" t="s">
        <v>15</v>
      </c>
      <c r="BR581" s="8">
        <f>BR563</f>
        <v>0</v>
      </c>
      <c r="BS581" s="963" t="str">
        <f>IF(BR582=BS582,"〇","×")</f>
        <v>〇</v>
      </c>
      <c r="BT581" s="964"/>
      <c r="BU581" s="965"/>
      <c r="BV581" s="64" t="s">
        <v>15</v>
      </c>
      <c r="BW581" s="8">
        <f>BW563</f>
        <v>0</v>
      </c>
      <c r="BX581" s="963" t="str">
        <f>IF(BW582=BX582,"〇","×")</f>
        <v>〇</v>
      </c>
      <c r="BY581" s="964"/>
      <c r="BZ581" s="965"/>
      <c r="CA581" s="575">
        <f>BW581+BR581+BM581+BH581+BC581+AX581+AS581+AN581+AI581+AD581+Y581+T581+O581+J581+E581</f>
        <v>0</v>
      </c>
      <c r="CB581" s="369"/>
      <c r="CC581" s="422"/>
    </row>
    <row r="582" spans="1:81" ht="18" customHeight="1" thickBot="1">
      <c r="A582" s="1180"/>
      <c r="B582" s="1292"/>
      <c r="C582" s="1037"/>
      <c r="D582" s="65" t="s">
        <v>100</v>
      </c>
      <c r="E582" s="27">
        <f>E548+E552+E555+E558+E562+E566+E570+E574+E577+E578+E579+E580</f>
        <v>0</v>
      </c>
      <c r="F582" s="981">
        <f>E581+(G578)/F547+H578</f>
        <v>0</v>
      </c>
      <c r="G582" s="982"/>
      <c r="H582" s="365"/>
      <c r="I582" s="65" t="s">
        <v>100</v>
      </c>
      <c r="J582" s="27">
        <f>J548+J552+J555+J558+J562+J566+J570+J574+J577+J578+J579+J580</f>
        <v>0</v>
      </c>
      <c r="K582" s="981">
        <f>J581+(L578)/K547+M578</f>
        <v>0</v>
      </c>
      <c r="L582" s="982"/>
      <c r="M582" s="359"/>
      <c r="N582" s="636" t="s">
        <v>100</v>
      </c>
      <c r="O582" s="27">
        <f>O548+O552+O555+O558+O562+O566+O570+O574+O577+O578+O579+O580</f>
        <v>0</v>
      </c>
      <c r="P582" s="981">
        <f>O581+(Q578)/P547+R578/P547</f>
        <v>0</v>
      </c>
      <c r="Q582" s="982"/>
      <c r="R582" s="365"/>
      <c r="S582" s="65" t="s">
        <v>100</v>
      </c>
      <c r="T582" s="27">
        <f>T548+T552+T555+T558+T562+T566+T570+T574+T577+T578+T579+T580</f>
        <v>0</v>
      </c>
      <c r="U582" s="981">
        <f>T581+(V578)/U547+W578/U547</f>
        <v>0</v>
      </c>
      <c r="V582" s="982"/>
      <c r="W582" s="359"/>
      <c r="X582" s="636" t="s">
        <v>100</v>
      </c>
      <c r="Y582" s="27">
        <f>Y548+Y552+Y555+Y558+Y562+Y566+Y570+Y574+Y577+Y578+Y579+Y580</f>
        <v>0</v>
      </c>
      <c r="Z582" s="981">
        <f>Y581+(AA578)/Z547+AB578/Z547</f>
        <v>0</v>
      </c>
      <c r="AA582" s="982"/>
      <c r="AB582" s="365"/>
      <c r="AC582" s="65" t="s">
        <v>100</v>
      </c>
      <c r="AD582" s="27">
        <f>AD548+AD552+AD555+AD558+AD562+AD566+AD570+AD574+AD577+AD578+AD579+AD580</f>
        <v>0</v>
      </c>
      <c r="AE582" s="981">
        <f>AD581+(AF578)/AE547+AG578/AE547</f>
        <v>0</v>
      </c>
      <c r="AF582" s="982"/>
      <c r="AG582" s="359"/>
      <c r="AH582" s="636" t="s">
        <v>100</v>
      </c>
      <c r="AI582" s="27">
        <f>AI548+AI552+AI555+AI558+AI562+AI566+AI570+AI574+AI577+AI578+AI579+AI580</f>
        <v>0</v>
      </c>
      <c r="AJ582" s="981">
        <f>AI581+(AK578)/AJ547+AL578/AJ547</f>
        <v>0</v>
      </c>
      <c r="AK582" s="982"/>
      <c r="AL582" s="365"/>
      <c r="AM582" s="65" t="s">
        <v>100</v>
      </c>
      <c r="AN582" s="27">
        <f>AN548+AN552+AN555+AN558+AN562+AN566+AN570+AN574+AN577+AN578+AN579+AN580</f>
        <v>0</v>
      </c>
      <c r="AO582" s="981">
        <f>AN581+(AP578)/AO547+AQ578/AO547</f>
        <v>0</v>
      </c>
      <c r="AP582" s="982"/>
      <c r="AQ582" s="359"/>
      <c r="AR582" s="636" t="s">
        <v>100</v>
      </c>
      <c r="AS582" s="27">
        <f>AS548+AS552+AS555+AS558+AS562+AS566+AS570+AS574+AS577+AS578+AS579+AS580</f>
        <v>0</v>
      </c>
      <c r="AT582" s="981">
        <f>AS581+(AU578)/AT547+AV578/AT547</f>
        <v>0</v>
      </c>
      <c r="AU582" s="982"/>
      <c r="AV582" s="365"/>
      <c r="AW582" s="65" t="s">
        <v>100</v>
      </c>
      <c r="AX582" s="27">
        <f>AX548+AX552+AX555+AX558+AX562+AX566+AX570+AX574+AX577+AX578+AX579+AX580</f>
        <v>0</v>
      </c>
      <c r="AY582" s="981">
        <f>AX581+(AZ578)/AY547+BA578/AY547</f>
        <v>0</v>
      </c>
      <c r="AZ582" s="982"/>
      <c r="BA582" s="359"/>
      <c r="BB582" s="636" t="s">
        <v>100</v>
      </c>
      <c r="BC582" s="27">
        <f>BC548+BC552+BC555+BC558+BC562+BC566+BC570+BC574+BC577+BC578+BC579+BC580</f>
        <v>0</v>
      </c>
      <c r="BD582" s="981">
        <f>BC581+(BE578)/BD547+BF578/BD547</f>
        <v>0</v>
      </c>
      <c r="BE582" s="982"/>
      <c r="BF582" s="365"/>
      <c r="BG582" s="65" t="s">
        <v>100</v>
      </c>
      <c r="BH582" s="27">
        <f>BH548+BH552+BH555+BH558+BH562+BH566+BH570+BH574+BH577+BH578+BH579+BH580</f>
        <v>0</v>
      </c>
      <c r="BI582" s="981">
        <f>BH581+(BJ578)/BI547+BK578/BI547</f>
        <v>0</v>
      </c>
      <c r="BJ582" s="982"/>
      <c r="BK582" s="359"/>
      <c r="BL582" s="636" t="s">
        <v>100</v>
      </c>
      <c r="BM582" s="27">
        <f>BM562</f>
        <v>0</v>
      </c>
      <c r="BN582" s="981">
        <f>BM581+(BO578)/BN547+BP578/BN547</f>
        <v>0</v>
      </c>
      <c r="BO582" s="982"/>
      <c r="BP582" s="359"/>
      <c r="BQ582" s="65" t="s">
        <v>100</v>
      </c>
      <c r="BR582" s="27">
        <f>BR562</f>
        <v>0</v>
      </c>
      <c r="BS582" s="981">
        <f>BR581+(BT578)/BS547+BU578/BS547</f>
        <v>0</v>
      </c>
      <c r="BT582" s="982"/>
      <c r="BU582" s="359"/>
      <c r="BV582" s="65" t="s">
        <v>100</v>
      </c>
      <c r="BW582" s="27">
        <f>BW562</f>
        <v>0</v>
      </c>
      <c r="BX582" s="981">
        <f>BW581+(BY578)/BX547+BZ578/BX547</f>
        <v>0</v>
      </c>
      <c r="BY582" s="982"/>
      <c r="BZ582" s="359"/>
      <c r="CA582" s="552">
        <f>BW582+BR582+BM582+BH582+BC582+AX582+AS582+AN582+AI582+AD582+Y582+T582+O582+J582+E582</f>
        <v>0</v>
      </c>
      <c r="CB582" s="370"/>
      <c r="CC582" s="422"/>
    </row>
    <row r="583" spans="1:81" ht="18" customHeight="1" thickTop="1">
      <c r="A583" s="1180"/>
      <c r="B583" s="1128" t="s">
        <v>227</v>
      </c>
      <c r="C583" s="1129"/>
      <c r="D583" s="66" t="s">
        <v>17</v>
      </c>
      <c r="E583" s="74" t="str">
        <f>IF(E547="","",職員設定!M56)</f>
        <v/>
      </c>
      <c r="F583" s="114"/>
      <c r="G583" s="291"/>
      <c r="H583" s="618"/>
      <c r="I583" s="66" t="s">
        <v>17</v>
      </c>
      <c r="J583" s="74" t="str">
        <f>IF(J547="","",職員設定!$M$56)</f>
        <v/>
      </c>
      <c r="K583" s="114"/>
      <c r="L583" s="291"/>
      <c r="M583" s="368"/>
      <c r="N583" s="637" t="s">
        <v>17</v>
      </c>
      <c r="O583" s="74" t="str">
        <f>IF(O547="","",職員設定!$M$56)</f>
        <v/>
      </c>
      <c r="P583" s="950" t="s">
        <v>222</v>
      </c>
      <c r="Q583" s="951"/>
      <c r="R583" s="951"/>
      <c r="S583" s="66" t="s">
        <v>17</v>
      </c>
      <c r="T583" s="74" t="str">
        <f>IF(T547="","",職員設定!$M$56)</f>
        <v/>
      </c>
      <c r="U583" s="950" t="s">
        <v>222</v>
      </c>
      <c r="V583" s="951"/>
      <c r="W583" s="952"/>
      <c r="X583" s="637" t="s">
        <v>17</v>
      </c>
      <c r="Y583" s="74" t="str">
        <f>IF(Y547="","",職員設定!$M$56)</f>
        <v/>
      </c>
      <c r="Z583" s="950" t="s">
        <v>222</v>
      </c>
      <c r="AA583" s="951"/>
      <c r="AB583" s="951"/>
      <c r="AC583" s="66" t="s">
        <v>17</v>
      </c>
      <c r="AD583" s="74" t="str">
        <f>IF(AD547="","",職員設定!$M$56)</f>
        <v/>
      </c>
      <c r="AE583" s="950" t="s">
        <v>222</v>
      </c>
      <c r="AF583" s="951"/>
      <c r="AG583" s="952"/>
      <c r="AH583" s="637" t="s">
        <v>17</v>
      </c>
      <c r="AI583" s="74" t="str">
        <f>IF(AI547="","",職員設定!$M$56)</f>
        <v/>
      </c>
      <c r="AJ583" s="950" t="s">
        <v>222</v>
      </c>
      <c r="AK583" s="951"/>
      <c r="AL583" s="951"/>
      <c r="AM583" s="66" t="s">
        <v>17</v>
      </c>
      <c r="AN583" s="74" t="str">
        <f>IF(AN547="","",職員設定!$M$56)</f>
        <v/>
      </c>
      <c r="AO583" s="950" t="s">
        <v>222</v>
      </c>
      <c r="AP583" s="951"/>
      <c r="AQ583" s="952"/>
      <c r="AR583" s="637" t="s">
        <v>17</v>
      </c>
      <c r="AS583" s="74" t="str">
        <f>IF(AS547="","",職員設定!$M$56)</f>
        <v/>
      </c>
      <c r="AT583" s="950" t="s">
        <v>222</v>
      </c>
      <c r="AU583" s="951"/>
      <c r="AV583" s="951"/>
      <c r="AW583" s="66" t="s">
        <v>17</v>
      </c>
      <c r="AX583" s="74" t="str">
        <f>IF(AX547="","",職員設定!$M$56)</f>
        <v/>
      </c>
      <c r="AY583" s="950" t="s">
        <v>222</v>
      </c>
      <c r="AZ583" s="951"/>
      <c r="BA583" s="952"/>
      <c r="BB583" s="637" t="s">
        <v>17</v>
      </c>
      <c r="BC583" s="74" t="str">
        <f>IF(BC547="","",職員設定!$M$56)</f>
        <v/>
      </c>
      <c r="BD583" s="950" t="s">
        <v>222</v>
      </c>
      <c r="BE583" s="951"/>
      <c r="BF583" s="951"/>
      <c r="BG583" s="66" t="s">
        <v>17</v>
      </c>
      <c r="BH583" s="74" t="str">
        <f>IF(BH547="","",職員設定!$M$56)</f>
        <v/>
      </c>
      <c r="BI583" s="950" t="s">
        <v>222</v>
      </c>
      <c r="BJ583" s="951"/>
      <c r="BK583" s="952"/>
      <c r="BL583" s="637"/>
      <c r="BM583" s="74"/>
      <c r="BN583" s="950" t="s">
        <v>222</v>
      </c>
      <c r="BO583" s="951"/>
      <c r="BP583" s="952"/>
      <c r="BQ583" s="66"/>
      <c r="BR583" s="74"/>
      <c r="BS583" s="950" t="s">
        <v>222</v>
      </c>
      <c r="BT583" s="951"/>
      <c r="BU583" s="952"/>
      <c r="BV583" s="66"/>
      <c r="BW583" s="74"/>
      <c r="BX583" s="950" t="s">
        <v>222</v>
      </c>
      <c r="BY583" s="951"/>
      <c r="BZ583" s="952"/>
      <c r="CA583" s="477"/>
      <c r="CB583" s="1008" t="s">
        <v>223</v>
      </c>
      <c r="CC583" s="1008" t="s">
        <v>224</v>
      </c>
    </row>
    <row r="584" spans="1:81" ht="18" customHeight="1">
      <c r="A584" s="1180"/>
      <c r="B584" s="1130"/>
      <c r="C584" s="1131"/>
      <c r="D584" s="68" t="s">
        <v>63</v>
      </c>
      <c r="E584" s="34"/>
      <c r="F584" s="1120" t="s">
        <v>104</v>
      </c>
      <c r="G584" s="1121"/>
      <c r="H584" s="759"/>
      <c r="I584" s="68" t="s">
        <v>63</v>
      </c>
      <c r="J584" s="34" t="str">
        <f>IF(J547="","",E584)</f>
        <v/>
      </c>
      <c r="K584" s="1120" t="s">
        <v>104</v>
      </c>
      <c r="L584" s="1121"/>
      <c r="M584" s="1148"/>
      <c r="N584" s="638" t="s">
        <v>63</v>
      </c>
      <c r="O584" s="34" t="str">
        <f>IF(O547="","",J584)</f>
        <v/>
      </c>
      <c r="P584" s="1006" t="s">
        <v>221</v>
      </c>
      <c r="Q584" s="1007"/>
      <c r="R584" s="653"/>
      <c r="S584" s="68" t="s">
        <v>63</v>
      </c>
      <c r="T584" s="34" t="str">
        <f>IF(T547="","",O584)</f>
        <v/>
      </c>
      <c r="U584" s="1006" t="s">
        <v>221</v>
      </c>
      <c r="V584" s="1007"/>
      <c r="W584" s="537"/>
      <c r="X584" s="638" t="s">
        <v>63</v>
      </c>
      <c r="Y584" s="34" t="str">
        <f>IF(Y547="","",T584)</f>
        <v/>
      </c>
      <c r="Z584" s="1006" t="s">
        <v>221</v>
      </c>
      <c r="AA584" s="1007"/>
      <c r="AB584" s="653"/>
      <c r="AC584" s="68" t="s">
        <v>63</v>
      </c>
      <c r="AD584" s="34" t="str">
        <f>IF(AD547="","",Y584)</f>
        <v/>
      </c>
      <c r="AE584" s="1006" t="s">
        <v>221</v>
      </c>
      <c r="AF584" s="1007"/>
      <c r="AG584" s="537"/>
      <c r="AH584" s="638" t="s">
        <v>63</v>
      </c>
      <c r="AI584" s="34" t="str">
        <f>IF(AI547="","",AD584)</f>
        <v/>
      </c>
      <c r="AJ584" s="1006" t="s">
        <v>221</v>
      </c>
      <c r="AK584" s="1007"/>
      <c r="AL584" s="653"/>
      <c r="AM584" s="68" t="s">
        <v>63</v>
      </c>
      <c r="AN584" s="34" t="str">
        <f>IF(AN547="","",AI584)</f>
        <v/>
      </c>
      <c r="AO584" s="1006" t="s">
        <v>221</v>
      </c>
      <c r="AP584" s="1007"/>
      <c r="AQ584" s="537"/>
      <c r="AR584" s="638" t="s">
        <v>63</v>
      </c>
      <c r="AS584" s="34" t="str">
        <f>IF(AS547="","",AN584)</f>
        <v/>
      </c>
      <c r="AT584" s="1006" t="s">
        <v>221</v>
      </c>
      <c r="AU584" s="1007"/>
      <c r="AV584" s="653"/>
      <c r="AW584" s="68" t="s">
        <v>63</v>
      </c>
      <c r="AX584" s="34" t="str">
        <f>IF(AX547="","",AS584)</f>
        <v/>
      </c>
      <c r="AY584" s="1006" t="s">
        <v>221</v>
      </c>
      <c r="AZ584" s="1007"/>
      <c r="BA584" s="537"/>
      <c r="BB584" s="638" t="s">
        <v>63</v>
      </c>
      <c r="BC584" s="34" t="str">
        <f>IF(BC547="","",AX584)</f>
        <v/>
      </c>
      <c r="BD584" s="1006" t="s">
        <v>221</v>
      </c>
      <c r="BE584" s="1007"/>
      <c r="BF584" s="653"/>
      <c r="BG584" s="68" t="s">
        <v>63</v>
      </c>
      <c r="BH584" s="34" t="str">
        <f>IF(BH547="","",BC584)</f>
        <v/>
      </c>
      <c r="BI584" s="1006" t="s">
        <v>221</v>
      </c>
      <c r="BJ584" s="1007"/>
      <c r="BK584" s="537"/>
      <c r="BL584" s="638" t="s">
        <v>208</v>
      </c>
      <c r="BM584" s="420" t="s">
        <v>115</v>
      </c>
      <c r="BN584" s="529"/>
      <c r="BO584" s="527"/>
      <c r="BP584" s="408"/>
      <c r="BQ584" s="68" t="s">
        <v>208</v>
      </c>
      <c r="BR584" s="420" t="s">
        <v>115</v>
      </c>
      <c r="BS584" s="529"/>
      <c r="BT584" s="527"/>
      <c r="BU584" s="408"/>
      <c r="BV584" s="68" t="s">
        <v>208</v>
      </c>
      <c r="BW584" s="420" t="s">
        <v>115</v>
      </c>
      <c r="BX584" s="529"/>
      <c r="BY584" s="527"/>
      <c r="BZ584" s="408"/>
      <c r="CA584" s="478"/>
      <c r="CB584" s="1009"/>
      <c r="CC584" s="1009"/>
    </row>
    <row r="585" spans="1:81" ht="18" customHeight="1">
      <c r="A585" s="1180"/>
      <c r="B585" s="1130"/>
      <c r="C585" s="1131"/>
      <c r="D585" s="68" t="s">
        <v>18</v>
      </c>
      <c r="E585" s="10" t="str">
        <f>IF(E583="","",E584-E583)</f>
        <v/>
      </c>
      <c r="F585" s="498"/>
      <c r="G585" s="565">
        <f>ROUND(IF(E585="",0,E585*E4*F547+E585*G4*F547),0)</f>
        <v>0</v>
      </c>
      <c r="H585" s="619"/>
      <c r="I585" s="68" t="s">
        <v>18</v>
      </c>
      <c r="J585" s="10" t="str">
        <f>IF(J583="","",J584-J583)</f>
        <v/>
      </c>
      <c r="K585" s="498"/>
      <c r="L585" s="565">
        <f>ROUND(IF(J585="",0,J585*J4*K547+J585*L4*K547),0)</f>
        <v>0</v>
      </c>
      <c r="M585" s="450"/>
      <c r="N585" s="638" t="s">
        <v>18</v>
      </c>
      <c r="O585" s="10" t="str">
        <f>IF(O583="","",O584-O583)</f>
        <v/>
      </c>
      <c r="P585" s="144"/>
      <c r="Q585" s="565">
        <f>ROUND(IF(O585="",0,O585*O4*P547+O585*Q4*P547),0)</f>
        <v>0</v>
      </c>
      <c r="R585" s="573">
        <f>ROUND(IF(R584="",0,R584*O4*P547+R584*Q4*P547),0)</f>
        <v>0</v>
      </c>
      <c r="S585" s="68" t="s">
        <v>18</v>
      </c>
      <c r="T585" s="10" t="str">
        <f>IF(T583="","",T584-T583)</f>
        <v/>
      </c>
      <c r="U585" s="144"/>
      <c r="V585" s="565">
        <f>ROUND(IF(T585="",0,T585*T4*U547+T585*V4*U547),0)</f>
        <v>0</v>
      </c>
      <c r="W585" s="571">
        <f>ROUND(IF(W584="",0,W584*T4*U547+W584*V4*U547),0)</f>
        <v>0</v>
      </c>
      <c r="X585" s="638" t="s">
        <v>18</v>
      </c>
      <c r="Y585" s="10" t="str">
        <f>IF(Y583="","",Y584-Y583)</f>
        <v/>
      </c>
      <c r="Z585" s="144"/>
      <c r="AA585" s="565">
        <f>ROUND(IF(Y585="",0,Y585*Y4*Z547+Y585*AA4*Z547),0)</f>
        <v>0</v>
      </c>
      <c r="AB585" s="573">
        <f>ROUND(IF(AB584="",0,AB584*Y4*Z547+AB584*AA4*Z547),0)</f>
        <v>0</v>
      </c>
      <c r="AC585" s="68" t="s">
        <v>18</v>
      </c>
      <c r="AD585" s="10" t="str">
        <f>IF(AD583="","",AD584-AD583)</f>
        <v/>
      </c>
      <c r="AE585" s="144"/>
      <c r="AF585" s="565">
        <f>ROUND(IF(AD585="",0,AD585*AD4*AE547+AD585*AF4*AE547),0)</f>
        <v>0</v>
      </c>
      <c r="AG585" s="571">
        <f>ROUND(IF(AG584="",0,AG584*AD4*AE547+AG584*AF4*AE547),0)</f>
        <v>0</v>
      </c>
      <c r="AH585" s="638" t="s">
        <v>18</v>
      </c>
      <c r="AI585" s="10" t="str">
        <f>IF(AI583="","",AI584-AI583)</f>
        <v/>
      </c>
      <c r="AJ585" s="144"/>
      <c r="AK585" s="565">
        <f>ROUND(IF(AI585="",0,AI585*AI4*AJ547+AI585*AK4*AJ547),0)</f>
        <v>0</v>
      </c>
      <c r="AL585" s="573">
        <f>ROUND(IF(AL584="",0,AL584*AI4*AJ547+AL584*AK4*AJ547),0)</f>
        <v>0</v>
      </c>
      <c r="AM585" s="68" t="s">
        <v>18</v>
      </c>
      <c r="AN585" s="10" t="str">
        <f>IF(AN583="","",AN584-AN583)</f>
        <v/>
      </c>
      <c r="AO585" s="144"/>
      <c r="AP585" s="565">
        <f>ROUND(IF(AN585="",0,AN585*AN4*AO547+AN585*AP4*AO547),0)</f>
        <v>0</v>
      </c>
      <c r="AQ585" s="571">
        <f>ROUND(IF(AQ584="",0,AQ584*AN4*AO547+AQ584*AP4*AO547),0)</f>
        <v>0</v>
      </c>
      <c r="AR585" s="638" t="s">
        <v>18</v>
      </c>
      <c r="AS585" s="10" t="str">
        <f>IF(AS583="","",AS584-AS583)</f>
        <v/>
      </c>
      <c r="AT585" s="144"/>
      <c r="AU585" s="565">
        <f>ROUND(IF(AS585="",0,AS585*AS4*AT547+AS585*AU4*AT547),0)</f>
        <v>0</v>
      </c>
      <c r="AV585" s="573">
        <f>ROUND(IF(AV584="",0,AV584*AS4*AT547+AV584*AU4*AT547),0)</f>
        <v>0</v>
      </c>
      <c r="AW585" s="68" t="s">
        <v>18</v>
      </c>
      <c r="AX585" s="10" t="str">
        <f>IF(AX583="","",AX584-AX583)</f>
        <v/>
      </c>
      <c r="AY585" s="144"/>
      <c r="AZ585" s="565">
        <f>ROUND(IF(AX585="",0,AX585*AX4*AY547+AX585*AZ4*AY547),0)</f>
        <v>0</v>
      </c>
      <c r="BA585" s="571">
        <f>ROUND(IF(BA584="",0,BA584*AX4*AY547+BA584*AZ4*AY547),0)</f>
        <v>0</v>
      </c>
      <c r="BB585" s="638" t="s">
        <v>18</v>
      </c>
      <c r="BC585" s="10" t="str">
        <f>IF(BC583="","",BC584-BC583)</f>
        <v/>
      </c>
      <c r="BD585" s="144"/>
      <c r="BE585" s="565">
        <f>ROUND(IF(BC585="",0,BC585*BC4*BD547+BC585*BE4*BD547),0)</f>
        <v>0</v>
      </c>
      <c r="BF585" s="573">
        <f>ROUND(IF(BF584="",0,BF584*BC4*BD547+BF584*BE4*BD547),0)</f>
        <v>0</v>
      </c>
      <c r="BG585" s="68" t="s">
        <v>18</v>
      </c>
      <c r="BH585" s="10" t="str">
        <f>IF(BH583="","",BH584-BH583)</f>
        <v/>
      </c>
      <c r="BI585" s="144"/>
      <c r="BJ585" s="565">
        <f>ROUND(IF(BH585="",0,BH585*BH4*BI547+BH585*BJ4*BI547),0)</f>
        <v>0</v>
      </c>
      <c r="BK585" s="571">
        <f>ROUND(IF(BK584="",0,BK584*BH4*BI547+BK584*BJ4*BI547),0)</f>
        <v>0</v>
      </c>
      <c r="BL585" s="638"/>
      <c r="BM585" s="10"/>
      <c r="BN585" s="144"/>
      <c r="BO585" s="522">
        <f>ROUND(IF(BM584="対象",BO578*$BM$4+BO578*$BO$4,0),0)</f>
        <v>0</v>
      </c>
      <c r="BP585" s="577">
        <f>ROUND(IF(BM584="対象外",0,(BP578*BM4+BP578*BO4)),0)</f>
        <v>0</v>
      </c>
      <c r="BQ585" s="68"/>
      <c r="BR585" s="10"/>
      <c r="BS585" s="144"/>
      <c r="BT585" s="522">
        <f>ROUND(IF(BR584="対象",BT578*$BR$4+BT578*$BT$4,0),0)</f>
        <v>0</v>
      </c>
      <c r="BU585" s="577">
        <f>ROUND(IF(BR584="対象外",0,(BU578*BR4+BU578*BT4)),0)</f>
        <v>0</v>
      </c>
      <c r="BV585" s="68"/>
      <c r="BW585" s="10"/>
      <c r="BX585" s="144"/>
      <c r="BY585" s="522">
        <f>ROUND(IF(BW584="対象",BY578*$BW$4+BY578*$BY$4,0),0)</f>
        <v>0</v>
      </c>
      <c r="BZ585" s="577">
        <f>ROUND(IF(BW584="対象外",0,(BZ578*BW4+BZ578*BY4)),0)</f>
        <v>0</v>
      </c>
      <c r="CA585" s="479"/>
      <c r="CB585" s="414">
        <f>BZ585+BU585+BP585</f>
        <v>0</v>
      </c>
      <c r="CC585" s="443">
        <f>BK585+BF585+BA585+AV585+AQ585+AL585+AG585+AB585+W585+R585</f>
        <v>0</v>
      </c>
    </row>
    <row r="586" spans="1:81" ht="18" customHeight="1">
      <c r="A586" s="1180"/>
      <c r="B586" s="1130"/>
      <c r="C586" s="1131"/>
      <c r="D586" s="68" t="s">
        <v>103</v>
      </c>
      <c r="E586" s="510" t="s">
        <v>115</v>
      </c>
      <c r="F586" s="496"/>
      <c r="G586" s="565">
        <f>ROUND(IF(E586="対象外",0,E585*E5*F547),0)</f>
        <v>0</v>
      </c>
      <c r="H586" s="619"/>
      <c r="I586" s="68" t="s">
        <v>103</v>
      </c>
      <c r="J586" s="510" t="s">
        <v>115</v>
      </c>
      <c r="K586" s="496"/>
      <c r="L586" s="565">
        <f>ROUND(IF(J586="対象外",0,J585*J5*K547),0)</f>
        <v>0</v>
      </c>
      <c r="M586" s="450"/>
      <c r="N586" s="638" t="s">
        <v>103</v>
      </c>
      <c r="O586" s="510" t="s">
        <v>115</v>
      </c>
      <c r="P586" s="496"/>
      <c r="Q586" s="565">
        <f>ROUND(IF(O586="対象外",0,O585*O5*P547),0)</f>
        <v>0</v>
      </c>
      <c r="R586" s="573">
        <f>ROUND(IF(OR(O586="対象外",R584=0),0,R584*O5*P547),0)</f>
        <v>0</v>
      </c>
      <c r="S586" s="68" t="s">
        <v>103</v>
      </c>
      <c r="T586" s="510" t="s">
        <v>115</v>
      </c>
      <c r="U586" s="496"/>
      <c r="V586" s="565">
        <f>ROUND(IF(T586="対象外",0,T585*T5*U547),0)</f>
        <v>0</v>
      </c>
      <c r="W586" s="571">
        <f>ROUND(IF(OR(T586="対象外",W584=0),0,W584*T5*U547),0)</f>
        <v>0</v>
      </c>
      <c r="X586" s="638" t="s">
        <v>103</v>
      </c>
      <c r="Y586" s="510" t="s">
        <v>115</v>
      </c>
      <c r="Z586" s="496"/>
      <c r="AA586" s="565">
        <f>ROUND(IF(Y586="対象外",0,Y585*Y5*Z547),0)</f>
        <v>0</v>
      </c>
      <c r="AB586" s="573">
        <f>ROUND(IF(OR(Y586="対象外",AB584=0),0,AB584*Y5*Z547),0)</f>
        <v>0</v>
      </c>
      <c r="AC586" s="68" t="s">
        <v>103</v>
      </c>
      <c r="AD586" s="510" t="s">
        <v>115</v>
      </c>
      <c r="AE586" s="496"/>
      <c r="AF586" s="565">
        <f>ROUND(IF(AD586="対象外",0,AD585*AD5*AE547),0)</f>
        <v>0</v>
      </c>
      <c r="AG586" s="571">
        <f>ROUND(IF(OR(AD586="対象外",AG584=0),0,AG584*AD5*AE547),0)</f>
        <v>0</v>
      </c>
      <c r="AH586" s="638" t="s">
        <v>103</v>
      </c>
      <c r="AI586" s="510" t="s">
        <v>115</v>
      </c>
      <c r="AJ586" s="496"/>
      <c r="AK586" s="565">
        <f>ROUND(IF(AI586="対象外",0,AI585*AI5*AJ547),0)</f>
        <v>0</v>
      </c>
      <c r="AL586" s="573">
        <f>ROUND(IF(OR(AI586="対象外",AL584=0),0,AL584*AI5*AJ547),0)</f>
        <v>0</v>
      </c>
      <c r="AM586" s="68" t="s">
        <v>103</v>
      </c>
      <c r="AN586" s="510" t="s">
        <v>115</v>
      </c>
      <c r="AO586" s="496"/>
      <c r="AP586" s="565">
        <f>ROUND(IF(AN586="対象外",0,AN585*AN5*AO547),0)</f>
        <v>0</v>
      </c>
      <c r="AQ586" s="571">
        <f>ROUND(IF(OR(AN586="対象外",AQ584=0),0,AQ584*AN5*AO547),0)</f>
        <v>0</v>
      </c>
      <c r="AR586" s="638" t="s">
        <v>103</v>
      </c>
      <c r="AS586" s="510" t="s">
        <v>115</v>
      </c>
      <c r="AT586" s="496"/>
      <c r="AU586" s="565">
        <f>ROUND(IF(AS586="対象外",0,AS585*AS5*AT547),0)</f>
        <v>0</v>
      </c>
      <c r="AV586" s="573">
        <f>ROUND(IF(OR(AS586="対象外",AV584=0),0,AV584*AS5*AT547),0)</f>
        <v>0</v>
      </c>
      <c r="AW586" s="68" t="s">
        <v>103</v>
      </c>
      <c r="AX586" s="510" t="s">
        <v>115</v>
      </c>
      <c r="AY586" s="496"/>
      <c r="AZ586" s="565">
        <f>ROUND(IF(AX586="対象外",0,AX585*AX5*AY547),0)</f>
        <v>0</v>
      </c>
      <c r="BA586" s="571">
        <f>ROUND(IF(OR(AX586="対象外",BA584=0),0,BA584*AX5*AY547),0)</f>
        <v>0</v>
      </c>
      <c r="BB586" s="638" t="s">
        <v>103</v>
      </c>
      <c r="BC586" s="510" t="s">
        <v>115</v>
      </c>
      <c r="BD586" s="496"/>
      <c r="BE586" s="565">
        <f>ROUND(IF(BC586="対象外",0,BC585*BC5*BD547),0)</f>
        <v>0</v>
      </c>
      <c r="BF586" s="573">
        <f>ROUND(IF(OR(BC586="対象外",BF584=0),0,BF584*BC5*BD547),0)</f>
        <v>0</v>
      </c>
      <c r="BG586" s="68" t="s">
        <v>103</v>
      </c>
      <c r="BH586" s="510" t="s">
        <v>115</v>
      </c>
      <c r="BI586" s="496"/>
      <c r="BJ586" s="565">
        <f>ROUND(IF(BH586="対象外",0,BH585*BH5*BI547),0)</f>
        <v>0</v>
      </c>
      <c r="BK586" s="571">
        <f>ROUND(IF(OR(BH586="対象外",BK584=0),0,BK584*BH5*BI547),0)</f>
        <v>0</v>
      </c>
      <c r="BL586" s="638" t="s">
        <v>103</v>
      </c>
      <c r="BM586" s="510" t="s">
        <v>115</v>
      </c>
      <c r="BN586" s="21"/>
      <c r="BO586" s="522">
        <f>ROUND(IF(BM586="対象",BO578*$BM$5,0),0)</f>
        <v>0</v>
      </c>
      <c r="BP586" s="577">
        <f>ROUND(IF(BM586="対象外",0,BP578*BM5),0)</f>
        <v>0</v>
      </c>
      <c r="BQ586" s="68" t="s">
        <v>103</v>
      </c>
      <c r="BR586" s="510" t="s">
        <v>115</v>
      </c>
      <c r="BS586" s="21"/>
      <c r="BT586" s="522">
        <f>ROUND(IF(BR586="対象",BT578*$BR$5,0),0)</f>
        <v>0</v>
      </c>
      <c r="BU586" s="577">
        <f>ROUND(IF(BR586="対象外",0,BU578*BR5),0)</f>
        <v>0</v>
      </c>
      <c r="BV586" s="68" t="s">
        <v>103</v>
      </c>
      <c r="BW586" s="510" t="s">
        <v>115</v>
      </c>
      <c r="BX586" s="21"/>
      <c r="BY586" s="522">
        <f>ROUND(IF(BW586="対象",BY578*$BW$5,0),0)</f>
        <v>0</v>
      </c>
      <c r="BZ586" s="577">
        <f>ROUND(IF(BW586="対象外",0,BZ578*BW5),0)</f>
        <v>0</v>
      </c>
      <c r="CA586" s="479"/>
      <c r="CB586" s="414">
        <f>BZ586+BU586+BP586</f>
        <v>0</v>
      </c>
      <c r="CC586" s="443">
        <f t="shared" ref="CC586" si="99">BK586+BF586+BA586+AV586+AQ586+AL586+AG586+AB586+W586+R586</f>
        <v>0</v>
      </c>
    </row>
    <row r="587" spans="1:81" ht="18" customHeight="1">
      <c r="A587" s="1180"/>
      <c r="B587" s="1130"/>
      <c r="C587" s="1131"/>
      <c r="D587" s="69" t="s">
        <v>102</v>
      </c>
      <c r="E587" s="30"/>
      <c r="F587" s="496"/>
      <c r="G587" s="565">
        <f>ROUND((G578*E3),0)</f>
        <v>0</v>
      </c>
      <c r="H587" s="619"/>
      <c r="I587" s="69" t="s">
        <v>102</v>
      </c>
      <c r="J587" s="30"/>
      <c r="K587" s="496"/>
      <c r="L587" s="565">
        <f>ROUND((L578*J3),0)</f>
        <v>0</v>
      </c>
      <c r="M587" s="450"/>
      <c r="N587" s="639" t="s">
        <v>102</v>
      </c>
      <c r="O587" s="30"/>
      <c r="P587" s="496"/>
      <c r="Q587" s="565">
        <f>ROUND((Q578*O3),0)</f>
        <v>0</v>
      </c>
      <c r="R587" s="573">
        <f>ROUND(R578*O3,0)</f>
        <v>0</v>
      </c>
      <c r="S587" s="69" t="s">
        <v>102</v>
      </c>
      <c r="T587" s="30"/>
      <c r="U587" s="496"/>
      <c r="V587" s="565">
        <f>ROUND((V578*T3),0)</f>
        <v>0</v>
      </c>
      <c r="W587" s="571">
        <f>ROUND(W578*T3,0)</f>
        <v>0</v>
      </c>
      <c r="X587" s="639" t="s">
        <v>102</v>
      </c>
      <c r="Y587" s="30"/>
      <c r="Z587" s="496"/>
      <c r="AA587" s="565">
        <f>ROUND((AA578*Y3),0)</f>
        <v>0</v>
      </c>
      <c r="AB587" s="573">
        <f>ROUND(AB578*Y3,0)</f>
        <v>0</v>
      </c>
      <c r="AC587" s="69" t="s">
        <v>102</v>
      </c>
      <c r="AD587" s="30"/>
      <c r="AE587" s="496"/>
      <c r="AF587" s="565">
        <f>ROUND((AF578*AD3),0)</f>
        <v>0</v>
      </c>
      <c r="AG587" s="571">
        <f>ROUND(AG578*AD3,0)</f>
        <v>0</v>
      </c>
      <c r="AH587" s="639" t="s">
        <v>102</v>
      </c>
      <c r="AI587" s="30"/>
      <c r="AJ587" s="496"/>
      <c r="AK587" s="565">
        <f>ROUND((AK578*AI3),0)</f>
        <v>0</v>
      </c>
      <c r="AL587" s="573">
        <f>ROUND(AL578*AI3,0)</f>
        <v>0</v>
      </c>
      <c r="AM587" s="69" t="s">
        <v>102</v>
      </c>
      <c r="AN587" s="30"/>
      <c r="AO587" s="496"/>
      <c r="AP587" s="565">
        <f>ROUND((AP578*AN3),0)</f>
        <v>0</v>
      </c>
      <c r="AQ587" s="571">
        <f>ROUND(AQ578*AN3,0)</f>
        <v>0</v>
      </c>
      <c r="AR587" s="639" t="s">
        <v>102</v>
      </c>
      <c r="AS587" s="30"/>
      <c r="AT587" s="496"/>
      <c r="AU587" s="565">
        <f>ROUND((AU578*AS3),0)</f>
        <v>0</v>
      </c>
      <c r="AV587" s="573">
        <f>ROUND(AV578*AS3,0)</f>
        <v>0</v>
      </c>
      <c r="AW587" s="69" t="s">
        <v>102</v>
      </c>
      <c r="AX587" s="30"/>
      <c r="AY587" s="496"/>
      <c r="AZ587" s="565">
        <f>ROUND((AZ578*AX3),0)</f>
        <v>0</v>
      </c>
      <c r="BA587" s="571">
        <f>ROUND(BA578*AX3,0)</f>
        <v>0</v>
      </c>
      <c r="BB587" s="639" t="s">
        <v>102</v>
      </c>
      <c r="BC587" s="30"/>
      <c r="BD587" s="496"/>
      <c r="BE587" s="565">
        <f>ROUND((BE578*BC3),0)</f>
        <v>0</v>
      </c>
      <c r="BF587" s="573">
        <f>ROUND(BF578*BC3,0)</f>
        <v>0</v>
      </c>
      <c r="BG587" s="69" t="s">
        <v>102</v>
      </c>
      <c r="BH587" s="30"/>
      <c r="BI587" s="496"/>
      <c r="BJ587" s="565">
        <f>ROUND((BJ578*BH3),0)</f>
        <v>0</v>
      </c>
      <c r="BK587" s="571">
        <f>ROUND(BK578*BH3,0)</f>
        <v>0</v>
      </c>
      <c r="BL587" s="639" t="s">
        <v>102</v>
      </c>
      <c r="BM587" s="30"/>
      <c r="BN587" s="21"/>
      <c r="BO587" s="522">
        <f>ROUND(BO578*$BM$3,0)</f>
        <v>0</v>
      </c>
      <c r="BP587" s="530">
        <f>ROUND(BP578*BM3,0)</f>
        <v>0</v>
      </c>
      <c r="BQ587" s="69" t="s">
        <v>102</v>
      </c>
      <c r="BR587" s="30"/>
      <c r="BS587" s="21"/>
      <c r="BT587" s="522">
        <f>ROUND(BT578*$BR$3,0)</f>
        <v>0</v>
      </c>
      <c r="BU587" s="530">
        <f>ROUND(BU578*BR3,0)</f>
        <v>0</v>
      </c>
      <c r="BV587" s="69" t="s">
        <v>102</v>
      </c>
      <c r="BW587" s="30"/>
      <c r="BX587" s="21"/>
      <c r="BY587" s="522">
        <f>ROUND(BY578*$BW$3,0)</f>
        <v>0</v>
      </c>
      <c r="BZ587" s="530">
        <f>ROUND(BZ578*BW3,0)</f>
        <v>0</v>
      </c>
      <c r="CA587" s="479"/>
      <c r="CB587" s="414">
        <f>BZ587+BU587+BP587</f>
        <v>0</v>
      </c>
      <c r="CC587" s="443">
        <f>BK587+BF587+BA587+AV587+AQ587+AL587+AG587+AB587+W587+R587</f>
        <v>0</v>
      </c>
    </row>
    <row r="588" spans="1:81" ht="18" customHeight="1" thickBot="1">
      <c r="A588" s="1180"/>
      <c r="B588" s="1132"/>
      <c r="C588" s="1133"/>
      <c r="D588" s="70" t="s">
        <v>101</v>
      </c>
      <c r="E588" s="511" t="s">
        <v>115</v>
      </c>
      <c r="F588" s="497"/>
      <c r="G588" s="566">
        <f>ROUND(IF(E588="対象外",0,G578*G3),0)</f>
        <v>0</v>
      </c>
      <c r="H588" s="620"/>
      <c r="I588" s="70" t="s">
        <v>101</v>
      </c>
      <c r="J588" s="511" t="s">
        <v>115</v>
      </c>
      <c r="K588" s="497"/>
      <c r="L588" s="566">
        <f>ROUND(IF(J588="対象外",0,L578*L3),0)</f>
        <v>0</v>
      </c>
      <c r="M588" s="451"/>
      <c r="N588" s="640" t="s">
        <v>101</v>
      </c>
      <c r="O588" s="511" t="s">
        <v>115</v>
      </c>
      <c r="P588" s="497"/>
      <c r="Q588" s="566">
        <f>ROUND(IF(O588="対象外",0,Q578*Q3),0)</f>
        <v>0</v>
      </c>
      <c r="R588" s="654">
        <f>ROUND(IF(O588="対象外",0,R578*Q3),0)</f>
        <v>0</v>
      </c>
      <c r="S588" s="70" t="s">
        <v>101</v>
      </c>
      <c r="T588" s="511" t="s">
        <v>115</v>
      </c>
      <c r="U588" s="497"/>
      <c r="V588" s="566">
        <f>ROUND(IF(T588="対象外",0,V578*V3),0)</f>
        <v>0</v>
      </c>
      <c r="W588" s="572">
        <f>ROUND(IF(T588="対象外",0,W578*V3),0)</f>
        <v>0</v>
      </c>
      <c r="X588" s="640" t="s">
        <v>101</v>
      </c>
      <c r="Y588" s="511" t="s">
        <v>115</v>
      </c>
      <c r="Z588" s="497"/>
      <c r="AA588" s="566">
        <f>ROUND(IF(Y588="対象外",0,AA578*AA3),0)</f>
        <v>0</v>
      </c>
      <c r="AB588" s="654">
        <f>ROUND(IF(Y588="対象外",0,AB578*AA3),0)</f>
        <v>0</v>
      </c>
      <c r="AC588" s="70" t="s">
        <v>101</v>
      </c>
      <c r="AD588" s="511" t="s">
        <v>115</v>
      </c>
      <c r="AE588" s="497"/>
      <c r="AF588" s="566">
        <f>ROUND(IF(AD588="対象外",0,AF578*AF3),0)</f>
        <v>0</v>
      </c>
      <c r="AG588" s="572">
        <f>ROUND(IF(AD588="対象外",0,AG578*AF3),0)</f>
        <v>0</v>
      </c>
      <c r="AH588" s="640" t="s">
        <v>101</v>
      </c>
      <c r="AI588" s="511" t="s">
        <v>115</v>
      </c>
      <c r="AJ588" s="497"/>
      <c r="AK588" s="566">
        <f>ROUND(IF(AI588="対象外",0,AK578*AK3),0)</f>
        <v>0</v>
      </c>
      <c r="AL588" s="654">
        <f>ROUND(IF(AI588="対象外",0,AL578*AK3),0)</f>
        <v>0</v>
      </c>
      <c r="AM588" s="70" t="s">
        <v>101</v>
      </c>
      <c r="AN588" s="511" t="s">
        <v>115</v>
      </c>
      <c r="AO588" s="497"/>
      <c r="AP588" s="566">
        <f>ROUND(IF(AN588="対象外",0,AP578*AP3),0)</f>
        <v>0</v>
      </c>
      <c r="AQ588" s="572">
        <f>ROUND(IF(AN588="対象外",0,AQ578*AP3),0)</f>
        <v>0</v>
      </c>
      <c r="AR588" s="640" t="s">
        <v>101</v>
      </c>
      <c r="AS588" s="511" t="s">
        <v>115</v>
      </c>
      <c r="AT588" s="497"/>
      <c r="AU588" s="566">
        <f>ROUND(IF(AS588="対象外",0,AU578*AU3),0)</f>
        <v>0</v>
      </c>
      <c r="AV588" s="654">
        <f>ROUND(IF(AS588="対象外",0,AV578*AU3),0)</f>
        <v>0</v>
      </c>
      <c r="AW588" s="70" t="s">
        <v>101</v>
      </c>
      <c r="AX588" s="511" t="s">
        <v>115</v>
      </c>
      <c r="AY588" s="497"/>
      <c r="AZ588" s="566">
        <f>ROUND(IF(AX588="対象外",0,AZ578*AZ3),0)</f>
        <v>0</v>
      </c>
      <c r="BA588" s="572">
        <f>ROUND(IF(AX588="対象外",0,BA578*AZ3),0)</f>
        <v>0</v>
      </c>
      <c r="BB588" s="640" t="s">
        <v>101</v>
      </c>
      <c r="BC588" s="511" t="s">
        <v>115</v>
      </c>
      <c r="BD588" s="497"/>
      <c r="BE588" s="566">
        <f>ROUND(IF(BC588="対象外",0,BE578*BE3),0)</f>
        <v>0</v>
      </c>
      <c r="BF588" s="654">
        <f>ROUND(IF(BC588="対象外",0,BF578*BE3),0)</f>
        <v>0</v>
      </c>
      <c r="BG588" s="70" t="s">
        <v>101</v>
      </c>
      <c r="BH588" s="511" t="s">
        <v>115</v>
      </c>
      <c r="BI588" s="497"/>
      <c r="BJ588" s="566">
        <f>ROUND(IF(BH588="対象外",0,BJ578*BJ3),0)</f>
        <v>0</v>
      </c>
      <c r="BK588" s="572">
        <f>ROUND(IF(BH588="対象外",0,BK578*BJ3),0)</f>
        <v>0</v>
      </c>
      <c r="BL588" s="640" t="s">
        <v>101</v>
      </c>
      <c r="BM588" s="511" t="s">
        <v>115</v>
      </c>
      <c r="BN588" s="22"/>
      <c r="BO588" s="523">
        <f>ROUND(IF(BM588="対象",BO578*$BO$3,0),0)</f>
        <v>0</v>
      </c>
      <c r="BP588" s="531">
        <f>ROUND(IF(BM588="対象外",0,BP578*BO3),0)</f>
        <v>0</v>
      </c>
      <c r="BQ588" s="70" t="s">
        <v>101</v>
      </c>
      <c r="BR588" s="511" t="s">
        <v>115</v>
      </c>
      <c r="BS588" s="22"/>
      <c r="BT588" s="523">
        <f>ROUND(IF(BR588="対象",BT578*$BT$3,0),0)</f>
        <v>0</v>
      </c>
      <c r="BU588" s="531">
        <f>ROUND(IF(BR588="対象外",0,BU578*BT3),0)</f>
        <v>0</v>
      </c>
      <c r="BV588" s="70" t="s">
        <v>101</v>
      </c>
      <c r="BW588" s="511" t="s">
        <v>115</v>
      </c>
      <c r="BX588" s="22"/>
      <c r="BY588" s="523">
        <f>ROUND(IF(BW588="対象",BY578*$BY$3,0),0)</f>
        <v>0</v>
      </c>
      <c r="BZ588" s="531">
        <f>ROUND(IF(BW588="対象外",0,BZ578*BY3),0)</f>
        <v>0</v>
      </c>
      <c r="CA588" s="480"/>
      <c r="CB588" s="414">
        <f>BZ588+BU588+BP588</f>
        <v>0</v>
      </c>
      <c r="CC588" s="444">
        <f>BK588+BF588+BA588+AV588+AQ588+AL588+AG588+AB588+W588+R588</f>
        <v>0</v>
      </c>
    </row>
    <row r="589" spans="1:81" ht="18" customHeight="1" thickBot="1">
      <c r="A589" s="1180"/>
      <c r="B589" s="1151" t="s">
        <v>65</v>
      </c>
      <c r="C589" s="1152"/>
      <c r="D589" s="71" t="s">
        <v>50</v>
      </c>
      <c r="E589" s="11"/>
      <c r="F589" s="599">
        <f>G589</f>
        <v>0</v>
      </c>
      <c r="G589" s="524">
        <f>SUM(G585:G588)</f>
        <v>0</v>
      </c>
      <c r="H589" s="466"/>
      <c r="I589" s="71" t="s">
        <v>50</v>
      </c>
      <c r="J589" s="11"/>
      <c r="K589" s="599">
        <f>L589</f>
        <v>0</v>
      </c>
      <c r="L589" s="524">
        <f>SUM(L585:L588)</f>
        <v>0</v>
      </c>
      <c r="M589" s="452"/>
      <c r="N589" s="616" t="s">
        <v>50</v>
      </c>
      <c r="O589" s="11"/>
      <c r="P589" s="599">
        <f>Q589+R589</f>
        <v>0</v>
      </c>
      <c r="Q589" s="524">
        <f>SUM(Q585:Q588)</f>
        <v>0</v>
      </c>
      <c r="R589" s="563">
        <f>SUM(R585:R588)</f>
        <v>0</v>
      </c>
      <c r="S589" s="71" t="s">
        <v>50</v>
      </c>
      <c r="T589" s="11"/>
      <c r="U589" s="599">
        <f>V589+W589</f>
        <v>0</v>
      </c>
      <c r="V589" s="524">
        <f>SUM(V585:V588)</f>
        <v>0</v>
      </c>
      <c r="W589" s="525">
        <f>SUM(W585:W588)</f>
        <v>0</v>
      </c>
      <c r="X589" s="616" t="s">
        <v>50</v>
      </c>
      <c r="Y589" s="11"/>
      <c r="Z589" s="599">
        <f>AA589+AB589</f>
        <v>0</v>
      </c>
      <c r="AA589" s="524">
        <f>SUM(AA585:AA588)</f>
        <v>0</v>
      </c>
      <c r="AB589" s="563">
        <f>SUM(AB585:AB588)</f>
        <v>0</v>
      </c>
      <c r="AC589" s="71" t="s">
        <v>50</v>
      </c>
      <c r="AD589" s="11"/>
      <c r="AE589" s="599">
        <f>AF589+AG589</f>
        <v>0</v>
      </c>
      <c r="AF589" s="524">
        <f>SUM(AF585:AF588)</f>
        <v>0</v>
      </c>
      <c r="AG589" s="525">
        <f>SUM(AG585:AG588)</f>
        <v>0</v>
      </c>
      <c r="AH589" s="616" t="s">
        <v>50</v>
      </c>
      <c r="AI589" s="11"/>
      <c r="AJ589" s="599">
        <f>AK589+AL589</f>
        <v>0</v>
      </c>
      <c r="AK589" s="524">
        <f>SUM(AK585:AK588)</f>
        <v>0</v>
      </c>
      <c r="AL589" s="563">
        <f>SUM(AL585:AL588)</f>
        <v>0</v>
      </c>
      <c r="AM589" s="71" t="s">
        <v>50</v>
      </c>
      <c r="AN589" s="11"/>
      <c r="AO589" s="599">
        <f>AP589+AQ589</f>
        <v>0</v>
      </c>
      <c r="AP589" s="524">
        <f>SUM(AP585:AP588)</f>
        <v>0</v>
      </c>
      <c r="AQ589" s="525">
        <f>SUM(AQ585:AQ588)</f>
        <v>0</v>
      </c>
      <c r="AR589" s="616" t="s">
        <v>50</v>
      </c>
      <c r="AS589" s="11"/>
      <c r="AT589" s="599">
        <f>AU589+AV589</f>
        <v>0</v>
      </c>
      <c r="AU589" s="524">
        <f>SUM(AU585:AU588)</f>
        <v>0</v>
      </c>
      <c r="AV589" s="563">
        <f>SUM(AV585:AV588)</f>
        <v>0</v>
      </c>
      <c r="AW589" s="71" t="s">
        <v>50</v>
      </c>
      <c r="AX589" s="11"/>
      <c r="AY589" s="599">
        <f>AZ589+BA589</f>
        <v>0</v>
      </c>
      <c r="AZ589" s="524">
        <f>SUM(AZ585:AZ588)</f>
        <v>0</v>
      </c>
      <c r="BA589" s="525">
        <f>SUM(BA585:BA588)</f>
        <v>0</v>
      </c>
      <c r="BB589" s="616" t="s">
        <v>50</v>
      </c>
      <c r="BC589" s="11"/>
      <c r="BD589" s="599">
        <f>BE589+BF589</f>
        <v>0</v>
      </c>
      <c r="BE589" s="524">
        <f>SUM(BE585:BE588)</f>
        <v>0</v>
      </c>
      <c r="BF589" s="563">
        <f>SUM(BF585:BF588)</f>
        <v>0</v>
      </c>
      <c r="BG589" s="71" t="s">
        <v>50</v>
      </c>
      <c r="BH589" s="11"/>
      <c r="BI589" s="599">
        <f>BJ589+BK589</f>
        <v>0</v>
      </c>
      <c r="BJ589" s="524">
        <f>SUM(BJ585:BJ588)</f>
        <v>0</v>
      </c>
      <c r="BK589" s="525">
        <f>SUM(BK585:BK588)</f>
        <v>0</v>
      </c>
      <c r="BL589" s="616" t="s">
        <v>50</v>
      </c>
      <c r="BM589" s="11"/>
      <c r="BN589" s="601">
        <f>BO589+BP589</f>
        <v>0</v>
      </c>
      <c r="BO589" s="524">
        <f>SUM(BO585:BO588)</f>
        <v>0</v>
      </c>
      <c r="BP589" s="532">
        <f>SUM(BP585:BP588)</f>
        <v>0</v>
      </c>
      <c r="BQ589" s="71" t="s">
        <v>50</v>
      </c>
      <c r="BR589" s="11"/>
      <c r="BS589" s="601">
        <f>BT589+BU589</f>
        <v>0</v>
      </c>
      <c r="BT589" s="524">
        <f>SUM(BT585:BT588)</f>
        <v>0</v>
      </c>
      <c r="BU589" s="532">
        <f>SUM(BU585:BU588)</f>
        <v>0</v>
      </c>
      <c r="BV589" s="71" t="s">
        <v>50</v>
      </c>
      <c r="BW589" s="11"/>
      <c r="BX589" s="601">
        <f>BY589+BZ589</f>
        <v>0</v>
      </c>
      <c r="BY589" s="524">
        <f>SUM(BY585:BY588)</f>
        <v>0</v>
      </c>
      <c r="BZ589" s="532">
        <f>SUM(BZ585:BZ588)</f>
        <v>0</v>
      </c>
      <c r="CA589" s="476">
        <f>BX589+BS589+BN589+BI589+BD589+AY589+AT589+AO589+AJ589+AE589+Z589+U589+P589+K589+F589</f>
        <v>0</v>
      </c>
      <c r="CB589" s="415">
        <f>SUM(CB585:CB588)</f>
        <v>0</v>
      </c>
      <c r="CC589" s="445">
        <f>SUM(CC585:CC588)</f>
        <v>0</v>
      </c>
    </row>
    <row r="590" spans="1:81" ht="18" customHeight="1" thickBot="1">
      <c r="A590" s="1180"/>
      <c r="B590" s="1290" t="s">
        <v>66</v>
      </c>
      <c r="C590" s="1291"/>
      <c r="D590" s="588" t="s">
        <v>22</v>
      </c>
      <c r="E590" s="589"/>
      <c r="F590" s="600">
        <f>G590</f>
        <v>0</v>
      </c>
      <c r="G590" s="720">
        <f>G589+G578</f>
        <v>0</v>
      </c>
      <c r="H590" s="621"/>
      <c r="I590" s="588" t="s">
        <v>22</v>
      </c>
      <c r="J590" s="589"/>
      <c r="K590" s="600">
        <f>L590</f>
        <v>0</v>
      </c>
      <c r="L590" s="720">
        <f>L589+L578</f>
        <v>0</v>
      </c>
      <c r="M590" s="591"/>
      <c r="N590" s="641" t="s">
        <v>22</v>
      </c>
      <c r="O590" s="589"/>
      <c r="P590" s="600">
        <f>Q590+R590</f>
        <v>0</v>
      </c>
      <c r="Q590" s="590">
        <f>Q589+Q578</f>
        <v>0</v>
      </c>
      <c r="R590" s="655">
        <f>R589+R578</f>
        <v>0</v>
      </c>
      <c r="S590" s="588" t="s">
        <v>22</v>
      </c>
      <c r="T590" s="589"/>
      <c r="U590" s="600">
        <f>V590+W590</f>
        <v>0</v>
      </c>
      <c r="V590" s="590">
        <f>V589+V578</f>
        <v>0</v>
      </c>
      <c r="W590" s="592">
        <f>W589+W578</f>
        <v>0</v>
      </c>
      <c r="X590" s="641" t="s">
        <v>22</v>
      </c>
      <c r="Y590" s="589"/>
      <c r="Z590" s="600">
        <f>AA590+AB590</f>
        <v>0</v>
      </c>
      <c r="AA590" s="590">
        <f>AA589+AA578</f>
        <v>0</v>
      </c>
      <c r="AB590" s="655">
        <f>AB589+AB578</f>
        <v>0</v>
      </c>
      <c r="AC590" s="588" t="s">
        <v>22</v>
      </c>
      <c r="AD590" s="589"/>
      <c r="AE590" s="600">
        <f>AF590+AG590</f>
        <v>0</v>
      </c>
      <c r="AF590" s="590">
        <f>AF589+AF578</f>
        <v>0</v>
      </c>
      <c r="AG590" s="592">
        <f>AG589+AG578</f>
        <v>0</v>
      </c>
      <c r="AH590" s="641" t="s">
        <v>22</v>
      </c>
      <c r="AI590" s="589"/>
      <c r="AJ590" s="600">
        <f>AK590+AL590</f>
        <v>0</v>
      </c>
      <c r="AK590" s="590">
        <f>AK589+AK578</f>
        <v>0</v>
      </c>
      <c r="AL590" s="655">
        <f>AL589+AL578</f>
        <v>0</v>
      </c>
      <c r="AM590" s="588" t="s">
        <v>22</v>
      </c>
      <c r="AN590" s="589"/>
      <c r="AO590" s="600">
        <f>AP590+AQ590</f>
        <v>0</v>
      </c>
      <c r="AP590" s="590">
        <f>AP589+AP578</f>
        <v>0</v>
      </c>
      <c r="AQ590" s="592">
        <f>AQ589+AQ578</f>
        <v>0</v>
      </c>
      <c r="AR590" s="641" t="s">
        <v>22</v>
      </c>
      <c r="AS590" s="589"/>
      <c r="AT590" s="600">
        <f>AU590+AV590</f>
        <v>0</v>
      </c>
      <c r="AU590" s="590">
        <f>AU589+AU578</f>
        <v>0</v>
      </c>
      <c r="AV590" s="655">
        <f>AV589+AV578</f>
        <v>0</v>
      </c>
      <c r="AW590" s="588" t="s">
        <v>22</v>
      </c>
      <c r="AX590" s="589"/>
      <c r="AY590" s="600">
        <f>AZ590+BA590</f>
        <v>0</v>
      </c>
      <c r="AZ590" s="590">
        <f>AZ589+AZ578</f>
        <v>0</v>
      </c>
      <c r="BA590" s="592">
        <f>BA589+BA578</f>
        <v>0</v>
      </c>
      <c r="BB590" s="641" t="s">
        <v>22</v>
      </c>
      <c r="BC590" s="589"/>
      <c r="BD590" s="600">
        <f>BE590+BF590</f>
        <v>0</v>
      </c>
      <c r="BE590" s="590">
        <f>BE589+BE578</f>
        <v>0</v>
      </c>
      <c r="BF590" s="655">
        <f>BF589+BF578</f>
        <v>0</v>
      </c>
      <c r="BG590" s="588" t="s">
        <v>22</v>
      </c>
      <c r="BH590" s="589"/>
      <c r="BI590" s="600">
        <f>BJ590+BK590</f>
        <v>0</v>
      </c>
      <c r="BJ590" s="590">
        <f>BJ589+BJ578</f>
        <v>0</v>
      </c>
      <c r="BK590" s="592">
        <f>BK589+BK578</f>
        <v>0</v>
      </c>
      <c r="BL590" s="641" t="s">
        <v>22</v>
      </c>
      <c r="BM590" s="589"/>
      <c r="BN590" s="602">
        <f>BO590+BP590</f>
        <v>0</v>
      </c>
      <c r="BO590" s="678">
        <f>BO589+BO578</f>
        <v>0</v>
      </c>
      <c r="BP590" s="681">
        <f>BP589+BP578</f>
        <v>0</v>
      </c>
      <c r="BQ590" s="588" t="s">
        <v>22</v>
      </c>
      <c r="BR590" s="589"/>
      <c r="BS590" s="602">
        <f>BT590+BU590</f>
        <v>0</v>
      </c>
      <c r="BT590" s="678">
        <f>BT589+BT578</f>
        <v>0</v>
      </c>
      <c r="BU590" s="681">
        <f>BU589+BU578</f>
        <v>0</v>
      </c>
      <c r="BV590" s="588" t="s">
        <v>22</v>
      </c>
      <c r="BW590" s="589"/>
      <c r="BX590" s="602">
        <f>BY590+BZ590</f>
        <v>0</v>
      </c>
      <c r="BY590" s="678">
        <f>BY589+BY578</f>
        <v>0</v>
      </c>
      <c r="BZ590" s="681">
        <f>BZ589+BZ578</f>
        <v>0</v>
      </c>
      <c r="CA590" s="594">
        <f>BX590+BS590+BN590+BI590+BD590+AY590+AT590+AO590+AJ590+AE590+Z590+U590+P590+K590+F590</f>
        <v>0</v>
      </c>
      <c r="CB590" s="595">
        <f>CB589+SUM(CC558:CC576)</f>
        <v>0</v>
      </c>
      <c r="CC590" s="596">
        <f>CC589+CC547+CC555</f>
        <v>0</v>
      </c>
    </row>
    <row r="591" spans="1:81" ht="35.4" customHeight="1" thickBot="1">
      <c r="A591" s="723" t="s">
        <v>32</v>
      </c>
      <c r="B591" s="1314">
        <f>職員設定!B57</f>
        <v>14</v>
      </c>
      <c r="C591" s="1315"/>
      <c r="D591" s="683"/>
      <c r="E591" s="684" t="s">
        <v>4</v>
      </c>
      <c r="F591" s="684" t="s">
        <v>33</v>
      </c>
      <c r="G591" s="687" t="s">
        <v>51</v>
      </c>
      <c r="H591" s="724" t="s">
        <v>165</v>
      </c>
      <c r="I591" s="683"/>
      <c r="J591" s="684" t="s">
        <v>4</v>
      </c>
      <c r="K591" s="684" t="s">
        <v>33</v>
      </c>
      <c r="L591" s="687" t="s">
        <v>51</v>
      </c>
      <c r="M591" s="686" t="s">
        <v>165</v>
      </c>
      <c r="N591" s="725"/>
      <c r="O591" s="684" t="s">
        <v>4</v>
      </c>
      <c r="P591" s="684" t="s">
        <v>33</v>
      </c>
      <c r="Q591" s="687" t="s">
        <v>51</v>
      </c>
      <c r="R591" s="726" t="s">
        <v>225</v>
      </c>
      <c r="S591" s="683"/>
      <c r="T591" s="684" t="s">
        <v>4</v>
      </c>
      <c r="U591" s="684" t="s">
        <v>33</v>
      </c>
      <c r="V591" s="687" t="s">
        <v>51</v>
      </c>
      <c r="W591" s="727" t="s">
        <v>225</v>
      </c>
      <c r="X591" s="725"/>
      <c r="Y591" s="684" t="s">
        <v>4</v>
      </c>
      <c r="Z591" s="684" t="s">
        <v>33</v>
      </c>
      <c r="AA591" s="687" t="s">
        <v>51</v>
      </c>
      <c r="AB591" s="726" t="s">
        <v>225</v>
      </c>
      <c r="AC591" s="683"/>
      <c r="AD591" s="684" t="s">
        <v>4</v>
      </c>
      <c r="AE591" s="684" t="s">
        <v>33</v>
      </c>
      <c r="AF591" s="687" t="s">
        <v>51</v>
      </c>
      <c r="AG591" s="727" t="s">
        <v>225</v>
      </c>
      <c r="AH591" s="725"/>
      <c r="AI591" s="684" t="s">
        <v>4</v>
      </c>
      <c r="AJ591" s="684" t="s">
        <v>33</v>
      </c>
      <c r="AK591" s="687" t="s">
        <v>51</v>
      </c>
      <c r="AL591" s="726" t="s">
        <v>225</v>
      </c>
      <c r="AM591" s="683"/>
      <c r="AN591" s="684" t="s">
        <v>4</v>
      </c>
      <c r="AO591" s="684" t="s">
        <v>33</v>
      </c>
      <c r="AP591" s="687" t="s">
        <v>51</v>
      </c>
      <c r="AQ591" s="727" t="s">
        <v>225</v>
      </c>
      <c r="AR591" s="725"/>
      <c r="AS591" s="684" t="s">
        <v>4</v>
      </c>
      <c r="AT591" s="684" t="s">
        <v>33</v>
      </c>
      <c r="AU591" s="687" t="s">
        <v>51</v>
      </c>
      <c r="AV591" s="726" t="s">
        <v>225</v>
      </c>
      <c r="AW591" s="683"/>
      <c r="AX591" s="684" t="s">
        <v>4</v>
      </c>
      <c r="AY591" s="684" t="s">
        <v>33</v>
      </c>
      <c r="AZ591" s="687" t="s">
        <v>51</v>
      </c>
      <c r="BA591" s="727" t="s">
        <v>225</v>
      </c>
      <c r="BB591" s="725"/>
      <c r="BC591" s="684" t="s">
        <v>4</v>
      </c>
      <c r="BD591" s="684" t="s">
        <v>33</v>
      </c>
      <c r="BE591" s="687" t="s">
        <v>51</v>
      </c>
      <c r="BF591" s="726" t="s">
        <v>225</v>
      </c>
      <c r="BG591" s="683"/>
      <c r="BH591" s="684" t="s">
        <v>4</v>
      </c>
      <c r="BI591" s="684" t="s">
        <v>33</v>
      </c>
      <c r="BJ591" s="687" t="s">
        <v>51</v>
      </c>
      <c r="BK591" s="727" t="s">
        <v>225</v>
      </c>
      <c r="BL591" s="725"/>
      <c r="BM591" s="684" t="s">
        <v>4</v>
      </c>
      <c r="BN591" s="684" t="s">
        <v>33</v>
      </c>
      <c r="BO591" s="685" t="s">
        <v>51</v>
      </c>
      <c r="BP591" s="413" t="s">
        <v>225</v>
      </c>
      <c r="BQ591" s="683"/>
      <c r="BR591" s="684" t="s">
        <v>4</v>
      </c>
      <c r="BS591" s="684" t="s">
        <v>33</v>
      </c>
      <c r="BT591" s="685" t="s">
        <v>51</v>
      </c>
      <c r="BU591" s="413" t="s">
        <v>225</v>
      </c>
      <c r="BV591" s="683"/>
      <c r="BW591" s="684" t="s">
        <v>4</v>
      </c>
      <c r="BX591" s="684" t="s">
        <v>33</v>
      </c>
      <c r="BY591" s="685" t="s">
        <v>51</v>
      </c>
      <c r="BZ591" s="413" t="s">
        <v>225</v>
      </c>
      <c r="CA591" s="688" t="s">
        <v>0</v>
      </c>
      <c r="CB591" s="689" t="s">
        <v>157</v>
      </c>
      <c r="CC591" s="728" t="s">
        <v>225</v>
      </c>
    </row>
    <row r="592" spans="1:81" ht="18" customHeight="1">
      <c r="A592" s="1180" t="str">
        <f>職員設定!C57</f>
        <v>AAA</v>
      </c>
      <c r="B592" s="1296" t="s">
        <v>109</v>
      </c>
      <c r="C592" s="1140" t="s">
        <v>2</v>
      </c>
      <c r="D592" s="48" t="s">
        <v>110</v>
      </c>
      <c r="E592" s="597"/>
      <c r="F592" s="1214">
        <f>職員設定!$D$57</f>
        <v>1</v>
      </c>
      <c r="G592" s="974">
        <f>E595*F592-H592</f>
        <v>0</v>
      </c>
      <c r="H592" s="1271"/>
      <c r="I592" s="48" t="s">
        <v>110</v>
      </c>
      <c r="J592" s="597"/>
      <c r="K592" s="1214">
        <f>職員設定!$D$57</f>
        <v>1</v>
      </c>
      <c r="L592" s="974">
        <f>J595*K592-M592</f>
        <v>0</v>
      </c>
      <c r="M592" s="1096"/>
      <c r="N592" s="336" t="s">
        <v>110</v>
      </c>
      <c r="O592" s="597"/>
      <c r="P592" s="1214">
        <f>職員設定!$D$57</f>
        <v>1</v>
      </c>
      <c r="Q592" s="974">
        <f>O595*P592-R592</f>
        <v>0</v>
      </c>
      <c r="R592" s="1203">
        <f>ROUND(O592*P592*職員設定!$AC$57,0)</f>
        <v>0</v>
      </c>
      <c r="S592" s="48" t="s">
        <v>110</v>
      </c>
      <c r="T592" s="597"/>
      <c r="U592" s="1214">
        <f>職員設定!$D$57</f>
        <v>1</v>
      </c>
      <c r="V592" s="974">
        <f>T595*U592-W592</f>
        <v>0</v>
      </c>
      <c r="W592" s="993">
        <f>ROUND(T592*U592*職員設定!$AC$57,0)</f>
        <v>0</v>
      </c>
      <c r="X592" s="336" t="s">
        <v>110</v>
      </c>
      <c r="Y592" s="597"/>
      <c r="Z592" s="1214">
        <f>職員設定!$D$57</f>
        <v>1</v>
      </c>
      <c r="AA592" s="974">
        <f>Y595*Z592-AB592</f>
        <v>0</v>
      </c>
      <c r="AB592" s="1203">
        <f>ROUND(Y592*Z592*職員設定!$AC$57,0)</f>
        <v>0</v>
      </c>
      <c r="AC592" s="48" t="s">
        <v>110</v>
      </c>
      <c r="AD592" s="597"/>
      <c r="AE592" s="1214">
        <f>職員設定!$D$57</f>
        <v>1</v>
      </c>
      <c r="AF592" s="974">
        <f>AD595*AE592-AG592</f>
        <v>0</v>
      </c>
      <c r="AG592" s="993">
        <f>ROUND(AD592*AE592*職員設定!$AC$57,0)</f>
        <v>0</v>
      </c>
      <c r="AH592" s="336" t="s">
        <v>110</v>
      </c>
      <c r="AI592" s="597"/>
      <c r="AJ592" s="1214">
        <f>職員設定!$D$57</f>
        <v>1</v>
      </c>
      <c r="AK592" s="974">
        <f>AI595*AJ592-AL592</f>
        <v>0</v>
      </c>
      <c r="AL592" s="1203">
        <f>ROUND(AI592*AJ592*職員設定!$AC$57,0)</f>
        <v>0</v>
      </c>
      <c r="AM592" s="48" t="s">
        <v>110</v>
      </c>
      <c r="AN592" s="597"/>
      <c r="AO592" s="1214">
        <f>職員設定!$D$57</f>
        <v>1</v>
      </c>
      <c r="AP592" s="974">
        <f>AN595*AO592-AQ592</f>
        <v>0</v>
      </c>
      <c r="AQ592" s="993">
        <f>ROUND(AN592*AO592*職員設定!$AC$57,0)</f>
        <v>0</v>
      </c>
      <c r="AR592" s="336" t="s">
        <v>110</v>
      </c>
      <c r="AS592" s="597"/>
      <c r="AT592" s="1214">
        <f>職員設定!$D$57</f>
        <v>1</v>
      </c>
      <c r="AU592" s="974">
        <f>AS595*AT592-AV592</f>
        <v>0</v>
      </c>
      <c r="AV592" s="1203">
        <f>ROUND(AS592*AT592*職員設定!$AC$57,0)</f>
        <v>0</v>
      </c>
      <c r="AW592" s="48" t="s">
        <v>110</v>
      </c>
      <c r="AX592" s="597"/>
      <c r="AY592" s="1214">
        <f>職員設定!$D$57</f>
        <v>1</v>
      </c>
      <c r="AZ592" s="974">
        <f>AX595*AY592-BA592</f>
        <v>0</v>
      </c>
      <c r="BA592" s="993">
        <f>ROUND(AX592*AY592*職員設定!$AC$57,0)</f>
        <v>0</v>
      </c>
      <c r="BB592" s="336" t="s">
        <v>110</v>
      </c>
      <c r="BC592" s="597"/>
      <c r="BD592" s="1214">
        <f>職員設定!$D$57</f>
        <v>1</v>
      </c>
      <c r="BE592" s="974">
        <f>BC595*BD592-BF592</f>
        <v>0</v>
      </c>
      <c r="BF592" s="1203">
        <f>ROUND(BC592*BD592*職員設定!$AC$57,0)</f>
        <v>0</v>
      </c>
      <c r="BG592" s="48" t="s">
        <v>110</v>
      </c>
      <c r="BH592" s="597"/>
      <c r="BI592" s="1214">
        <f>職員設定!$D$57</f>
        <v>1</v>
      </c>
      <c r="BJ592" s="974">
        <f>BH595*BI592-BK592</f>
        <v>0</v>
      </c>
      <c r="BK592" s="993">
        <f>ROUND(BH592*BI592*職員設定!$AC$57,0)</f>
        <v>0</v>
      </c>
      <c r="BL592" s="721"/>
      <c r="BM592" s="598"/>
      <c r="BN592" s="1214">
        <f>職員設定!$D$57</f>
        <v>1</v>
      </c>
      <c r="BO592" s="984"/>
      <c r="BP592" s="1259"/>
      <c r="BQ592" s="722"/>
      <c r="BR592" s="598"/>
      <c r="BS592" s="1214">
        <f>職員設定!$D$57</f>
        <v>1</v>
      </c>
      <c r="BT592" s="984"/>
      <c r="BU592" s="1259"/>
      <c r="BV592" s="722"/>
      <c r="BW592" s="598"/>
      <c r="BX592" s="1214">
        <f>職員設定!$D$57</f>
        <v>1</v>
      </c>
      <c r="BY592" s="984"/>
      <c r="BZ592" s="1259"/>
      <c r="CA592" s="1086">
        <f>BJ592+BK592+BE592+BF592+AZ592+BA592+AU592+AV592+AP592+AQ592+AL592+AK592+AG592+AF592+AB592+AA592+W592+V592+R592+Q592+L592+G592</f>
        <v>0</v>
      </c>
      <c r="CB592" s="1087">
        <f>M592+H592</f>
        <v>0</v>
      </c>
      <c r="CC592" s="1243">
        <f>BK592+BF592+BA592+AV592+AQ592+AL592+AG592+AB592+W592+R592</f>
        <v>0</v>
      </c>
    </row>
    <row r="593" spans="1:81" ht="18" customHeight="1">
      <c r="A593" s="1180"/>
      <c r="B593" s="1296"/>
      <c r="C593" s="1140"/>
      <c r="D593" s="48" t="s">
        <v>38</v>
      </c>
      <c r="E593" s="33"/>
      <c r="F593" s="1214"/>
      <c r="G593" s="974"/>
      <c r="H593" s="1272"/>
      <c r="I593" s="48" t="s">
        <v>38</v>
      </c>
      <c r="J593" s="33"/>
      <c r="K593" s="1214"/>
      <c r="L593" s="974"/>
      <c r="M593" s="1103"/>
      <c r="N593" s="336" t="s">
        <v>38</v>
      </c>
      <c r="O593" s="33"/>
      <c r="P593" s="1214"/>
      <c r="Q593" s="974"/>
      <c r="R593" s="1204"/>
      <c r="S593" s="48" t="s">
        <v>38</v>
      </c>
      <c r="T593" s="33"/>
      <c r="U593" s="1214"/>
      <c r="V593" s="974"/>
      <c r="W593" s="971"/>
      <c r="X593" s="336" t="s">
        <v>38</v>
      </c>
      <c r="Y593" s="33"/>
      <c r="Z593" s="1214"/>
      <c r="AA593" s="974"/>
      <c r="AB593" s="1204"/>
      <c r="AC593" s="48" t="s">
        <v>38</v>
      </c>
      <c r="AD593" s="33"/>
      <c r="AE593" s="1214"/>
      <c r="AF593" s="974"/>
      <c r="AG593" s="971"/>
      <c r="AH593" s="336" t="s">
        <v>38</v>
      </c>
      <c r="AI593" s="33"/>
      <c r="AJ593" s="1214"/>
      <c r="AK593" s="974"/>
      <c r="AL593" s="1204"/>
      <c r="AM593" s="48" t="s">
        <v>38</v>
      </c>
      <c r="AN593" s="33"/>
      <c r="AO593" s="1214"/>
      <c r="AP593" s="974"/>
      <c r="AQ593" s="971"/>
      <c r="AR593" s="336" t="s">
        <v>38</v>
      </c>
      <c r="AS593" s="33"/>
      <c r="AT593" s="1214"/>
      <c r="AU593" s="974"/>
      <c r="AV593" s="1204"/>
      <c r="AW593" s="48" t="s">
        <v>38</v>
      </c>
      <c r="AX593" s="33"/>
      <c r="AY593" s="1214"/>
      <c r="AZ593" s="974"/>
      <c r="BA593" s="971"/>
      <c r="BB593" s="336" t="s">
        <v>38</v>
      </c>
      <c r="BC593" s="33"/>
      <c r="BD593" s="1214"/>
      <c r="BE593" s="974"/>
      <c r="BF593" s="1204"/>
      <c r="BG593" s="48" t="s">
        <v>38</v>
      </c>
      <c r="BH593" s="33"/>
      <c r="BI593" s="1214"/>
      <c r="BJ593" s="974"/>
      <c r="BK593" s="971"/>
      <c r="BL593" s="658"/>
      <c r="BM593" s="80"/>
      <c r="BN593" s="1214"/>
      <c r="BO593" s="984"/>
      <c r="BP593" s="954"/>
      <c r="BQ593" s="301"/>
      <c r="BR593" s="80"/>
      <c r="BS593" s="1214"/>
      <c r="BT593" s="984"/>
      <c r="BU593" s="954"/>
      <c r="BV593" s="301"/>
      <c r="BW593" s="80"/>
      <c r="BX593" s="1214"/>
      <c r="BY593" s="984"/>
      <c r="BZ593" s="954"/>
      <c r="CA593" s="1080"/>
      <c r="CB593" s="1022"/>
      <c r="CC593" s="1243"/>
    </row>
    <row r="594" spans="1:81" ht="18" customHeight="1">
      <c r="A594" s="1180"/>
      <c r="B594" s="1296"/>
      <c r="C594" s="1140"/>
      <c r="D594" s="72" t="s">
        <v>112</v>
      </c>
      <c r="E594" s="28">
        <f>ROUND(E592*職員設定!$E$57,0)</f>
        <v>0</v>
      </c>
      <c r="F594" s="1214"/>
      <c r="G594" s="974"/>
      <c r="H594" s="1272"/>
      <c r="I594" s="72" t="s">
        <v>112</v>
      </c>
      <c r="J594" s="28">
        <f>ROUND(J592*職員設定!$E$57,0)</f>
        <v>0</v>
      </c>
      <c r="K594" s="1214"/>
      <c r="L594" s="974"/>
      <c r="M594" s="1103"/>
      <c r="N594" s="624" t="s">
        <v>112</v>
      </c>
      <c r="O594" s="28">
        <f>ROUND(O592*職員設定!$E$57,0)</f>
        <v>0</v>
      </c>
      <c r="P594" s="1214"/>
      <c r="Q594" s="974"/>
      <c r="R594" s="1204"/>
      <c r="S594" s="72" t="s">
        <v>112</v>
      </c>
      <c r="T594" s="28">
        <f>ROUND(T592*職員設定!$E$57,0)</f>
        <v>0</v>
      </c>
      <c r="U594" s="1214"/>
      <c r="V594" s="974"/>
      <c r="W594" s="971"/>
      <c r="X594" s="624" t="s">
        <v>112</v>
      </c>
      <c r="Y594" s="28">
        <f>ROUND(Y592*職員設定!$E$57,0)</f>
        <v>0</v>
      </c>
      <c r="Z594" s="1214"/>
      <c r="AA594" s="974"/>
      <c r="AB594" s="1204"/>
      <c r="AC594" s="72" t="s">
        <v>112</v>
      </c>
      <c r="AD594" s="28">
        <f>ROUND(AD592*職員設定!$E$57,0)</f>
        <v>0</v>
      </c>
      <c r="AE594" s="1214"/>
      <c r="AF594" s="974"/>
      <c r="AG594" s="971"/>
      <c r="AH594" s="624" t="s">
        <v>112</v>
      </c>
      <c r="AI594" s="28">
        <f>ROUND(AI592*職員設定!$E$57,0)</f>
        <v>0</v>
      </c>
      <c r="AJ594" s="1214"/>
      <c r="AK594" s="974"/>
      <c r="AL594" s="1204"/>
      <c r="AM594" s="72" t="s">
        <v>112</v>
      </c>
      <c r="AN594" s="28">
        <f>ROUND(AN592*職員設定!$E$57,0)</f>
        <v>0</v>
      </c>
      <c r="AO594" s="1214"/>
      <c r="AP594" s="974"/>
      <c r="AQ594" s="971"/>
      <c r="AR594" s="624" t="s">
        <v>112</v>
      </c>
      <c r="AS594" s="28">
        <f>ROUND(AS592*職員設定!$E$57,0)</f>
        <v>0</v>
      </c>
      <c r="AT594" s="1214"/>
      <c r="AU594" s="974"/>
      <c r="AV594" s="1204"/>
      <c r="AW594" s="72" t="s">
        <v>112</v>
      </c>
      <c r="AX594" s="28">
        <f>ROUND(AX592*職員設定!$E$57,0)</f>
        <v>0</v>
      </c>
      <c r="AY594" s="1214"/>
      <c r="AZ594" s="974"/>
      <c r="BA594" s="971"/>
      <c r="BB594" s="624" t="s">
        <v>112</v>
      </c>
      <c r="BC594" s="28">
        <f>ROUND(BC592*職員設定!$E$57,0)</f>
        <v>0</v>
      </c>
      <c r="BD594" s="1214"/>
      <c r="BE594" s="974"/>
      <c r="BF594" s="1204"/>
      <c r="BG594" s="72" t="s">
        <v>112</v>
      </c>
      <c r="BH594" s="28">
        <f>ROUND(BH592*職員設定!$E$57,0)</f>
        <v>0</v>
      </c>
      <c r="BI594" s="1214"/>
      <c r="BJ594" s="974"/>
      <c r="BK594" s="971"/>
      <c r="BL594" s="626"/>
      <c r="BM594" s="28"/>
      <c r="BN594" s="1214"/>
      <c r="BO594" s="984"/>
      <c r="BP594" s="954"/>
      <c r="BQ594" s="45"/>
      <c r="BR594" s="28"/>
      <c r="BS594" s="1214"/>
      <c r="BT594" s="984"/>
      <c r="BU594" s="954"/>
      <c r="BV594" s="45"/>
      <c r="BW594" s="28"/>
      <c r="BX594" s="1214"/>
      <c r="BY594" s="984"/>
      <c r="BZ594" s="954"/>
      <c r="CA594" s="1080"/>
      <c r="CB594" s="1022"/>
      <c r="CC594" s="1243"/>
    </row>
    <row r="595" spans="1:81" ht="18" customHeight="1" thickBot="1">
      <c r="A595" s="1180"/>
      <c r="B595" s="1296"/>
      <c r="C595" s="1141"/>
      <c r="D595" s="50" t="s">
        <v>113</v>
      </c>
      <c r="E595" s="18">
        <f>E593-E594</f>
        <v>0</v>
      </c>
      <c r="F595" s="1214"/>
      <c r="G595" s="975"/>
      <c r="H595" s="1273"/>
      <c r="I595" s="50" t="s">
        <v>113</v>
      </c>
      <c r="J595" s="18">
        <f>J593-J594</f>
        <v>0</v>
      </c>
      <c r="K595" s="1214"/>
      <c r="L595" s="975"/>
      <c r="M595" s="1104"/>
      <c r="N595" s="625" t="s">
        <v>113</v>
      </c>
      <c r="O595" s="18">
        <f>O593-O594</f>
        <v>0</v>
      </c>
      <c r="P595" s="1214"/>
      <c r="Q595" s="975"/>
      <c r="R595" s="1205"/>
      <c r="S595" s="50" t="s">
        <v>113</v>
      </c>
      <c r="T595" s="18">
        <f>T593-T594</f>
        <v>0</v>
      </c>
      <c r="U595" s="1214"/>
      <c r="V595" s="975"/>
      <c r="W595" s="972"/>
      <c r="X595" s="625" t="s">
        <v>113</v>
      </c>
      <c r="Y595" s="18">
        <f>Y593-Y594</f>
        <v>0</v>
      </c>
      <c r="Z595" s="1214"/>
      <c r="AA595" s="975"/>
      <c r="AB595" s="1205"/>
      <c r="AC595" s="50" t="s">
        <v>113</v>
      </c>
      <c r="AD595" s="18">
        <f>AD593-AD594</f>
        <v>0</v>
      </c>
      <c r="AE595" s="1214"/>
      <c r="AF595" s="975"/>
      <c r="AG595" s="972"/>
      <c r="AH595" s="625" t="s">
        <v>113</v>
      </c>
      <c r="AI595" s="18">
        <f>AI593-AI594</f>
        <v>0</v>
      </c>
      <c r="AJ595" s="1214"/>
      <c r="AK595" s="975"/>
      <c r="AL595" s="1205"/>
      <c r="AM595" s="50" t="s">
        <v>113</v>
      </c>
      <c r="AN595" s="18">
        <f>AN593-AN594</f>
        <v>0</v>
      </c>
      <c r="AO595" s="1214"/>
      <c r="AP595" s="975"/>
      <c r="AQ595" s="972"/>
      <c r="AR595" s="625" t="s">
        <v>113</v>
      </c>
      <c r="AS595" s="18">
        <f>AS593-AS594</f>
        <v>0</v>
      </c>
      <c r="AT595" s="1214"/>
      <c r="AU595" s="975"/>
      <c r="AV595" s="1205"/>
      <c r="AW595" s="50" t="s">
        <v>113</v>
      </c>
      <c r="AX595" s="18">
        <f>AX593-AX594</f>
        <v>0</v>
      </c>
      <c r="AY595" s="1214"/>
      <c r="AZ595" s="975"/>
      <c r="BA595" s="972"/>
      <c r="BB595" s="625" t="s">
        <v>113</v>
      </c>
      <c r="BC595" s="18">
        <f>BC593-BC594</f>
        <v>0</v>
      </c>
      <c r="BD595" s="1214"/>
      <c r="BE595" s="975"/>
      <c r="BF595" s="1205"/>
      <c r="BG595" s="50" t="s">
        <v>113</v>
      </c>
      <c r="BH595" s="18">
        <f>BH593-BH594</f>
        <v>0</v>
      </c>
      <c r="BI595" s="1214"/>
      <c r="BJ595" s="975"/>
      <c r="BK595" s="972"/>
      <c r="BL595" s="659"/>
      <c r="BM595" s="78"/>
      <c r="BN595" s="1214"/>
      <c r="BO595" s="985"/>
      <c r="BP595" s="955"/>
      <c r="BQ595" s="81"/>
      <c r="BR595" s="78"/>
      <c r="BS595" s="1214"/>
      <c r="BT595" s="985"/>
      <c r="BU595" s="955"/>
      <c r="BV595" s="81"/>
      <c r="BW595" s="78"/>
      <c r="BX595" s="1214"/>
      <c r="BY595" s="985"/>
      <c r="BZ595" s="955"/>
      <c r="CA595" s="1081"/>
      <c r="CB595" s="1023"/>
      <c r="CC595" s="1244"/>
    </row>
    <row r="596" spans="1:81" ht="18" customHeight="1">
      <c r="A596" s="1180"/>
      <c r="B596" s="1296"/>
      <c r="C596" s="1293" t="str">
        <f>"時間当たりの手当("&amp;職員設定!$F$43&amp;"等)"</f>
        <v>時間当たりの手当(資格手当等)</v>
      </c>
      <c r="D596" s="75" t="s">
        <v>110</v>
      </c>
      <c r="E596" s="172">
        <f>E592</f>
        <v>0</v>
      </c>
      <c r="F596" s="1214"/>
      <c r="G596" s="973">
        <f>E599*F592-H596</f>
        <v>0</v>
      </c>
      <c r="H596" s="1275"/>
      <c r="I596" s="75" t="s">
        <v>110</v>
      </c>
      <c r="J596" s="172">
        <f>J592</f>
        <v>0</v>
      </c>
      <c r="K596" s="1214"/>
      <c r="L596" s="973">
        <f>J599*K592-M596</f>
        <v>0</v>
      </c>
      <c r="M596" s="1095"/>
      <c r="N596" s="338" t="s">
        <v>110</v>
      </c>
      <c r="O596" s="172">
        <f>O592</f>
        <v>0</v>
      </c>
      <c r="P596" s="1214"/>
      <c r="Q596" s="973">
        <f>O599*P592</f>
        <v>0</v>
      </c>
      <c r="R596" s="983"/>
      <c r="S596" s="75" t="s">
        <v>110</v>
      </c>
      <c r="T596" s="172">
        <f>T592</f>
        <v>0</v>
      </c>
      <c r="U596" s="1214"/>
      <c r="V596" s="973">
        <f>T599*U592</f>
        <v>0</v>
      </c>
      <c r="W596" s="960"/>
      <c r="X596" s="338" t="s">
        <v>110</v>
      </c>
      <c r="Y596" s="172">
        <f>Y592</f>
        <v>0</v>
      </c>
      <c r="Z596" s="1214"/>
      <c r="AA596" s="973">
        <f>Y599*Z592</f>
        <v>0</v>
      </c>
      <c r="AB596" s="983"/>
      <c r="AC596" s="75" t="s">
        <v>110</v>
      </c>
      <c r="AD596" s="172">
        <f>AD592</f>
        <v>0</v>
      </c>
      <c r="AE596" s="1214"/>
      <c r="AF596" s="973">
        <f>AD599*AE592</f>
        <v>0</v>
      </c>
      <c r="AG596" s="960"/>
      <c r="AH596" s="338" t="s">
        <v>110</v>
      </c>
      <c r="AI596" s="172">
        <f>AI592</f>
        <v>0</v>
      </c>
      <c r="AJ596" s="1214"/>
      <c r="AK596" s="973">
        <f>AI599*AJ592</f>
        <v>0</v>
      </c>
      <c r="AL596" s="983"/>
      <c r="AM596" s="75" t="s">
        <v>110</v>
      </c>
      <c r="AN596" s="172">
        <f>AN592</f>
        <v>0</v>
      </c>
      <c r="AO596" s="1214"/>
      <c r="AP596" s="973">
        <f>AN599*AO592</f>
        <v>0</v>
      </c>
      <c r="AQ596" s="960"/>
      <c r="AR596" s="338" t="s">
        <v>110</v>
      </c>
      <c r="AS596" s="172">
        <f>AS592</f>
        <v>0</v>
      </c>
      <c r="AT596" s="1214"/>
      <c r="AU596" s="973">
        <f>AS599*AT592</f>
        <v>0</v>
      </c>
      <c r="AV596" s="983"/>
      <c r="AW596" s="75" t="s">
        <v>110</v>
      </c>
      <c r="AX596" s="172">
        <f>AX592</f>
        <v>0</v>
      </c>
      <c r="AY596" s="1214"/>
      <c r="AZ596" s="973">
        <f>AX599*AY592</f>
        <v>0</v>
      </c>
      <c r="BA596" s="960"/>
      <c r="BB596" s="338" t="s">
        <v>110</v>
      </c>
      <c r="BC596" s="172">
        <f>BC592</f>
        <v>0</v>
      </c>
      <c r="BD596" s="1214"/>
      <c r="BE596" s="973">
        <f>BC599*BD592</f>
        <v>0</v>
      </c>
      <c r="BF596" s="983"/>
      <c r="BG596" s="75" t="s">
        <v>110</v>
      </c>
      <c r="BH596" s="172">
        <f>BH592</f>
        <v>0</v>
      </c>
      <c r="BI596" s="1214"/>
      <c r="BJ596" s="973">
        <f>BH599*BI592</f>
        <v>0</v>
      </c>
      <c r="BK596" s="960"/>
      <c r="BL596" s="338"/>
      <c r="BM596" s="76"/>
      <c r="BN596" s="1214"/>
      <c r="BO596" s="983"/>
      <c r="BP596" s="960"/>
      <c r="BQ596" s="75"/>
      <c r="BR596" s="76"/>
      <c r="BS596" s="1214"/>
      <c r="BT596" s="983"/>
      <c r="BU596" s="960"/>
      <c r="BV596" s="75"/>
      <c r="BW596" s="76"/>
      <c r="BX596" s="1214"/>
      <c r="BY596" s="983"/>
      <c r="BZ596" s="960"/>
      <c r="CA596" s="1003">
        <f>BJ596+BE596+AZ596+AU596+AP596+AK596+AF596+AA596+V596+Q596+L596+G596</f>
        <v>0</v>
      </c>
      <c r="CB596" s="1019">
        <f>M596+H596</f>
        <v>0</v>
      </c>
      <c r="CC596" s="1245"/>
    </row>
    <row r="597" spans="1:81" ht="18" customHeight="1">
      <c r="A597" s="1180"/>
      <c r="B597" s="1296"/>
      <c r="C597" s="1294"/>
      <c r="D597" s="48" t="s">
        <v>38</v>
      </c>
      <c r="E597" s="33"/>
      <c r="F597" s="1214"/>
      <c r="G597" s="1066"/>
      <c r="H597" s="1272"/>
      <c r="I597" s="48" t="s">
        <v>38</v>
      </c>
      <c r="J597" s="33"/>
      <c r="K597" s="1214"/>
      <c r="L597" s="1066"/>
      <c r="M597" s="1103"/>
      <c r="N597" s="336" t="s">
        <v>38</v>
      </c>
      <c r="O597" s="33"/>
      <c r="P597" s="1214"/>
      <c r="Q597" s="1066"/>
      <c r="R597" s="1206"/>
      <c r="S597" s="48" t="s">
        <v>38</v>
      </c>
      <c r="T597" s="33"/>
      <c r="U597" s="1214"/>
      <c r="V597" s="1066"/>
      <c r="W597" s="954"/>
      <c r="X597" s="336" t="s">
        <v>38</v>
      </c>
      <c r="Y597" s="33"/>
      <c r="Z597" s="1214"/>
      <c r="AA597" s="1066"/>
      <c r="AB597" s="1206"/>
      <c r="AC597" s="48" t="s">
        <v>38</v>
      </c>
      <c r="AD597" s="33"/>
      <c r="AE597" s="1214"/>
      <c r="AF597" s="1066"/>
      <c r="AG597" s="954"/>
      <c r="AH597" s="336" t="s">
        <v>38</v>
      </c>
      <c r="AI597" s="33"/>
      <c r="AJ597" s="1214"/>
      <c r="AK597" s="1066"/>
      <c r="AL597" s="1206"/>
      <c r="AM597" s="48" t="s">
        <v>38</v>
      </c>
      <c r="AN597" s="33"/>
      <c r="AO597" s="1214"/>
      <c r="AP597" s="1066"/>
      <c r="AQ597" s="954"/>
      <c r="AR597" s="336" t="s">
        <v>38</v>
      </c>
      <c r="AS597" s="33"/>
      <c r="AT597" s="1214"/>
      <c r="AU597" s="1066"/>
      <c r="AV597" s="1206"/>
      <c r="AW597" s="48" t="s">
        <v>38</v>
      </c>
      <c r="AX597" s="33"/>
      <c r="AY597" s="1214"/>
      <c r="AZ597" s="1066"/>
      <c r="BA597" s="954"/>
      <c r="BB597" s="336" t="s">
        <v>38</v>
      </c>
      <c r="BC597" s="33"/>
      <c r="BD597" s="1214"/>
      <c r="BE597" s="1066"/>
      <c r="BF597" s="1206"/>
      <c r="BG597" s="48" t="s">
        <v>38</v>
      </c>
      <c r="BH597" s="33"/>
      <c r="BI597" s="1214"/>
      <c r="BJ597" s="1066"/>
      <c r="BK597" s="954"/>
      <c r="BL597" s="339"/>
      <c r="BM597" s="80"/>
      <c r="BN597" s="1214"/>
      <c r="BO597" s="977"/>
      <c r="BP597" s="954"/>
      <c r="BQ597" s="79"/>
      <c r="BR597" s="80"/>
      <c r="BS597" s="1214"/>
      <c r="BT597" s="977"/>
      <c r="BU597" s="954"/>
      <c r="BV597" s="79"/>
      <c r="BW597" s="80"/>
      <c r="BX597" s="1214"/>
      <c r="BY597" s="977"/>
      <c r="BZ597" s="954"/>
      <c r="CA597" s="1080"/>
      <c r="CB597" s="1022"/>
      <c r="CC597" s="1246"/>
    </row>
    <row r="598" spans="1:81" ht="18" customHeight="1">
      <c r="A598" s="1180"/>
      <c r="B598" s="1296"/>
      <c r="C598" s="1294"/>
      <c r="D598" s="72" t="s">
        <v>44</v>
      </c>
      <c r="E598" s="28">
        <f>ROUND(E592*(職員設定!$F$57+職員設定!$G$57+職員設定!$H$57+職員設定!$I$57),0)</f>
        <v>0</v>
      </c>
      <c r="F598" s="1214"/>
      <c r="G598" s="1066"/>
      <c r="H598" s="1272"/>
      <c r="I598" s="72" t="s">
        <v>44</v>
      </c>
      <c r="J598" s="28">
        <f>ROUND(J592*(職員設定!$F$57+職員設定!$G$57+職員設定!$H$57+職員設定!$I$57),0)</f>
        <v>0</v>
      </c>
      <c r="K598" s="1214"/>
      <c r="L598" s="1066"/>
      <c r="M598" s="1103"/>
      <c r="N598" s="624" t="s">
        <v>44</v>
      </c>
      <c r="O598" s="28">
        <f>ROUND(O592*(職員設定!$F$57+職員設定!$G$57+職員設定!$H$57+職員設定!$I$57),0)</f>
        <v>0</v>
      </c>
      <c r="P598" s="1214"/>
      <c r="Q598" s="1066"/>
      <c r="R598" s="1206"/>
      <c r="S598" s="72" t="s">
        <v>44</v>
      </c>
      <c r="T598" s="28">
        <f>ROUND(T592*(職員設定!$F$57+職員設定!$G$57+職員設定!$H$57+職員設定!$I$57),0)</f>
        <v>0</v>
      </c>
      <c r="U598" s="1214"/>
      <c r="V598" s="1066"/>
      <c r="W598" s="954"/>
      <c r="X598" s="624" t="s">
        <v>44</v>
      </c>
      <c r="Y598" s="28">
        <f>ROUND(Y592*(職員設定!$F$57+職員設定!$G$57+職員設定!$H$57+職員設定!$I$57),0)</f>
        <v>0</v>
      </c>
      <c r="Z598" s="1214"/>
      <c r="AA598" s="1066"/>
      <c r="AB598" s="1206"/>
      <c r="AC598" s="72" t="s">
        <v>44</v>
      </c>
      <c r="AD598" s="28">
        <f>ROUND(AD592*(職員設定!$F$57+職員設定!$G$57+職員設定!$H$57+職員設定!$I$57),0)</f>
        <v>0</v>
      </c>
      <c r="AE598" s="1214"/>
      <c r="AF598" s="1066"/>
      <c r="AG598" s="954"/>
      <c r="AH598" s="624" t="s">
        <v>44</v>
      </c>
      <c r="AI598" s="28">
        <f>ROUND(AI592*(職員設定!$F$57+職員設定!$G$57+職員設定!$H$57+職員設定!$I$57),0)</f>
        <v>0</v>
      </c>
      <c r="AJ598" s="1214"/>
      <c r="AK598" s="1066"/>
      <c r="AL598" s="1206"/>
      <c r="AM598" s="72" t="s">
        <v>44</v>
      </c>
      <c r="AN598" s="28">
        <f>ROUND(AN592*(職員設定!$F$57+職員設定!$G$57+職員設定!$H$57+職員設定!$I$57),0)</f>
        <v>0</v>
      </c>
      <c r="AO598" s="1214"/>
      <c r="AP598" s="1066"/>
      <c r="AQ598" s="954"/>
      <c r="AR598" s="624" t="s">
        <v>44</v>
      </c>
      <c r="AS598" s="28">
        <f>ROUND(AS592*(職員設定!$F$57+職員設定!$G$57+職員設定!$H$57+職員設定!$I$57),0)</f>
        <v>0</v>
      </c>
      <c r="AT598" s="1214"/>
      <c r="AU598" s="1066"/>
      <c r="AV598" s="1206"/>
      <c r="AW598" s="72" t="s">
        <v>44</v>
      </c>
      <c r="AX598" s="28">
        <f>ROUND(AX592*(職員設定!$F$57+職員設定!$G$57+職員設定!$H$57+職員設定!$I$57),0)</f>
        <v>0</v>
      </c>
      <c r="AY598" s="1214"/>
      <c r="AZ598" s="1066"/>
      <c r="BA598" s="954"/>
      <c r="BB598" s="624" t="s">
        <v>44</v>
      </c>
      <c r="BC598" s="28">
        <f>ROUND(BC592*(職員設定!$F$57+職員設定!$G$57+職員設定!$H$57+職員設定!$I$57),0)</f>
        <v>0</v>
      </c>
      <c r="BD598" s="1214"/>
      <c r="BE598" s="1066"/>
      <c r="BF598" s="1206"/>
      <c r="BG598" s="72" t="s">
        <v>44</v>
      </c>
      <c r="BH598" s="28">
        <f>ROUND(BH592*(職員設定!$F$57+職員設定!$G$57+職員設定!$H$57+職員設定!$I$57),0)</f>
        <v>0</v>
      </c>
      <c r="BI598" s="1214"/>
      <c r="BJ598" s="1066"/>
      <c r="BK598" s="954"/>
      <c r="BL598" s="624"/>
      <c r="BM598" s="28"/>
      <c r="BN598" s="1214"/>
      <c r="BO598" s="977"/>
      <c r="BP598" s="954"/>
      <c r="BQ598" s="72"/>
      <c r="BR598" s="28"/>
      <c r="BS598" s="1214"/>
      <c r="BT598" s="977"/>
      <c r="BU598" s="954"/>
      <c r="BV598" s="72"/>
      <c r="BW598" s="28"/>
      <c r="BX598" s="1214"/>
      <c r="BY598" s="977"/>
      <c r="BZ598" s="954"/>
      <c r="CA598" s="1080"/>
      <c r="CB598" s="1022"/>
      <c r="CC598" s="1246"/>
    </row>
    <row r="599" spans="1:81" ht="18" customHeight="1" thickBot="1">
      <c r="A599" s="1180"/>
      <c r="B599" s="1296"/>
      <c r="C599" s="1295"/>
      <c r="D599" s="50" t="s">
        <v>88</v>
      </c>
      <c r="E599" s="18">
        <f>E597-E598</f>
        <v>0</v>
      </c>
      <c r="F599" s="1214"/>
      <c r="G599" s="1067"/>
      <c r="H599" s="1273"/>
      <c r="I599" s="50" t="s">
        <v>88</v>
      </c>
      <c r="J599" s="18">
        <f>J597-J598</f>
        <v>0</v>
      </c>
      <c r="K599" s="1214"/>
      <c r="L599" s="1067"/>
      <c r="M599" s="1104"/>
      <c r="N599" s="625" t="s">
        <v>88</v>
      </c>
      <c r="O599" s="18">
        <f>O597-O598</f>
        <v>0</v>
      </c>
      <c r="P599" s="1214"/>
      <c r="Q599" s="1067"/>
      <c r="R599" s="1207"/>
      <c r="S599" s="50" t="s">
        <v>88</v>
      </c>
      <c r="T599" s="18">
        <f>T597-T598</f>
        <v>0</v>
      </c>
      <c r="U599" s="1214"/>
      <c r="V599" s="1067"/>
      <c r="W599" s="955"/>
      <c r="X599" s="625" t="s">
        <v>88</v>
      </c>
      <c r="Y599" s="18">
        <f>Y597-Y598</f>
        <v>0</v>
      </c>
      <c r="Z599" s="1214"/>
      <c r="AA599" s="1067"/>
      <c r="AB599" s="1207"/>
      <c r="AC599" s="50" t="s">
        <v>88</v>
      </c>
      <c r="AD599" s="18">
        <f>AD597-AD598</f>
        <v>0</v>
      </c>
      <c r="AE599" s="1214"/>
      <c r="AF599" s="1067"/>
      <c r="AG599" s="955"/>
      <c r="AH599" s="625" t="s">
        <v>88</v>
      </c>
      <c r="AI599" s="18">
        <f>AI597-AI598</f>
        <v>0</v>
      </c>
      <c r="AJ599" s="1214"/>
      <c r="AK599" s="1067"/>
      <c r="AL599" s="1207"/>
      <c r="AM599" s="50" t="s">
        <v>88</v>
      </c>
      <c r="AN599" s="18">
        <f>AN597-AN598</f>
        <v>0</v>
      </c>
      <c r="AO599" s="1214"/>
      <c r="AP599" s="1067"/>
      <c r="AQ599" s="955"/>
      <c r="AR599" s="625" t="s">
        <v>88</v>
      </c>
      <c r="AS599" s="18">
        <f>AS597-AS598</f>
        <v>0</v>
      </c>
      <c r="AT599" s="1214"/>
      <c r="AU599" s="1067"/>
      <c r="AV599" s="1207"/>
      <c r="AW599" s="50" t="s">
        <v>88</v>
      </c>
      <c r="AX599" s="18">
        <f>AX597-AX598</f>
        <v>0</v>
      </c>
      <c r="AY599" s="1214"/>
      <c r="AZ599" s="1067"/>
      <c r="BA599" s="955"/>
      <c r="BB599" s="625" t="s">
        <v>88</v>
      </c>
      <c r="BC599" s="18">
        <f>BC597-BC598</f>
        <v>0</v>
      </c>
      <c r="BD599" s="1214"/>
      <c r="BE599" s="1067"/>
      <c r="BF599" s="1207"/>
      <c r="BG599" s="50" t="s">
        <v>88</v>
      </c>
      <c r="BH599" s="18">
        <f>BH597-BH598</f>
        <v>0</v>
      </c>
      <c r="BI599" s="1214"/>
      <c r="BJ599" s="1067"/>
      <c r="BK599" s="955"/>
      <c r="BL599" s="659"/>
      <c r="BM599" s="78"/>
      <c r="BN599" s="1214"/>
      <c r="BO599" s="978"/>
      <c r="BP599" s="955"/>
      <c r="BQ599" s="81"/>
      <c r="BR599" s="78"/>
      <c r="BS599" s="1214"/>
      <c r="BT599" s="978"/>
      <c r="BU599" s="955"/>
      <c r="BV599" s="81"/>
      <c r="BW599" s="78"/>
      <c r="BX599" s="1214"/>
      <c r="BY599" s="978"/>
      <c r="BZ599" s="955"/>
      <c r="CA599" s="1081"/>
      <c r="CB599" s="1023"/>
      <c r="CC599" s="1247"/>
    </row>
    <row r="600" spans="1:81" ht="18" customHeight="1">
      <c r="A600" s="1180"/>
      <c r="B600" s="1296"/>
      <c r="C600" s="1293" t="str">
        <f>"定額手当("&amp;職員設定!$J$43&amp;"等)"</f>
        <v>定額手当(等)</v>
      </c>
      <c r="D600" s="48" t="s">
        <v>38</v>
      </c>
      <c r="E600" s="33"/>
      <c r="F600" s="1214"/>
      <c r="G600" s="1215">
        <f>E602*F592-H600</f>
        <v>0</v>
      </c>
      <c r="H600" s="1274"/>
      <c r="I600" s="48" t="s">
        <v>38</v>
      </c>
      <c r="J600" s="33"/>
      <c r="K600" s="1214"/>
      <c r="L600" s="1215">
        <f>J602*K592-M600</f>
        <v>0</v>
      </c>
      <c r="M600" s="1307"/>
      <c r="N600" s="336" t="s">
        <v>38</v>
      </c>
      <c r="O600" s="33"/>
      <c r="P600" s="1214"/>
      <c r="Q600" s="1215">
        <f>O602*P592-R600</f>
        <v>0</v>
      </c>
      <c r="R600" s="1208">
        <f>ROUND(IF(O592="",0,$M$600),0)</f>
        <v>0</v>
      </c>
      <c r="S600" s="48" t="s">
        <v>38</v>
      </c>
      <c r="T600" s="33"/>
      <c r="U600" s="1214"/>
      <c r="V600" s="1215">
        <f>T602*U592-W600</f>
        <v>0</v>
      </c>
      <c r="W600" s="1201">
        <f>ROUND(IF(T592="",0,$M$600),0)</f>
        <v>0</v>
      </c>
      <c r="X600" s="336" t="s">
        <v>38</v>
      </c>
      <c r="Y600" s="33"/>
      <c r="Z600" s="1214"/>
      <c r="AA600" s="1215">
        <f>Y602*Z592-AB600</f>
        <v>0</v>
      </c>
      <c r="AB600" s="1208">
        <f>ROUND(IF(Y592="",0,$M$600),0)</f>
        <v>0</v>
      </c>
      <c r="AC600" s="48" t="s">
        <v>38</v>
      </c>
      <c r="AD600" s="33"/>
      <c r="AE600" s="1214"/>
      <c r="AF600" s="1215">
        <f>AD602*AE592-AG600</f>
        <v>0</v>
      </c>
      <c r="AG600" s="1201">
        <f>ROUND(IF(AD592="",0,$M$600),0)</f>
        <v>0</v>
      </c>
      <c r="AH600" s="336" t="s">
        <v>38</v>
      </c>
      <c r="AI600" s="33"/>
      <c r="AJ600" s="1214"/>
      <c r="AK600" s="1215">
        <f>AI602*AJ592-AL600</f>
        <v>0</v>
      </c>
      <c r="AL600" s="1208">
        <f>ROUND(IF(AI592="",0,$M$600),0)</f>
        <v>0</v>
      </c>
      <c r="AM600" s="48" t="s">
        <v>38</v>
      </c>
      <c r="AN600" s="33"/>
      <c r="AO600" s="1214"/>
      <c r="AP600" s="1215">
        <f>AN602*AO592-AQ600</f>
        <v>0</v>
      </c>
      <c r="AQ600" s="1201">
        <f>ROUND(IF(AN592="",0,$M$600),0)</f>
        <v>0</v>
      </c>
      <c r="AR600" s="336" t="s">
        <v>38</v>
      </c>
      <c r="AS600" s="33"/>
      <c r="AT600" s="1214"/>
      <c r="AU600" s="1215">
        <f>AS602*AT592-AV600</f>
        <v>0</v>
      </c>
      <c r="AV600" s="1208">
        <f>ROUND(IF(AS592="",0,$M$600),0)</f>
        <v>0</v>
      </c>
      <c r="AW600" s="48" t="s">
        <v>38</v>
      </c>
      <c r="AX600" s="33"/>
      <c r="AY600" s="1214"/>
      <c r="AZ600" s="1215">
        <f>AX602*AY592-BA600</f>
        <v>0</v>
      </c>
      <c r="BA600" s="1201">
        <f>ROUND(IF(AX592="",0,$M$600),0)</f>
        <v>0</v>
      </c>
      <c r="BB600" s="336" t="s">
        <v>38</v>
      </c>
      <c r="BC600" s="33"/>
      <c r="BD600" s="1214"/>
      <c r="BE600" s="1215">
        <f>BC602*BD592-BF600</f>
        <v>0</v>
      </c>
      <c r="BF600" s="1208">
        <f>ROUND(IF(BC592="",0,$M$600),0)</f>
        <v>0</v>
      </c>
      <c r="BG600" s="48" t="s">
        <v>38</v>
      </c>
      <c r="BH600" s="33"/>
      <c r="BI600" s="1214"/>
      <c r="BJ600" s="1215">
        <f>BH602*BI592-BK600</f>
        <v>0</v>
      </c>
      <c r="BK600" s="1201">
        <f>ROUND(IF(BH592="",0,$M$600),0)</f>
        <v>0</v>
      </c>
      <c r="BL600" s="660"/>
      <c r="BM600" s="181"/>
      <c r="BN600" s="1214"/>
      <c r="BO600" s="1254"/>
      <c r="BP600" s="1258"/>
      <c r="BQ600" s="180"/>
      <c r="BR600" s="181"/>
      <c r="BS600" s="1214"/>
      <c r="BT600" s="1254"/>
      <c r="BU600" s="1258"/>
      <c r="BV600" s="180"/>
      <c r="BW600" s="181"/>
      <c r="BX600" s="1214"/>
      <c r="BY600" s="1254"/>
      <c r="BZ600" s="1258"/>
      <c r="CA600" s="1279">
        <f>BJ600+BK600+BE600+BF600+AZ600+BA600+AU600+AV600+AP600+AQ600+AL600+AK600+AG600+AF600+AB600+AA600+W600+V600+R600+Q600+L600+G600</f>
        <v>0</v>
      </c>
      <c r="CB600" s="1233">
        <f>H600+M600</f>
        <v>0</v>
      </c>
      <c r="CC600" s="1248">
        <f>BK600+BF600+BA600+AV600+AQ600+AL600+AG600+AB600+W600+R600</f>
        <v>0</v>
      </c>
    </row>
    <row r="601" spans="1:81" ht="18" customHeight="1">
      <c r="A601" s="1180"/>
      <c r="B601" s="1296"/>
      <c r="C601" s="1294"/>
      <c r="D601" s="45" t="s">
        <v>71</v>
      </c>
      <c r="E601" s="150" t="str">
        <f>IF(E592&lt;&gt;"",職員設定!$J$57+職員設定!$K$57,"0")</f>
        <v>0</v>
      </c>
      <c r="F601" s="1214"/>
      <c r="G601" s="1216"/>
      <c r="H601" s="1272"/>
      <c r="I601" s="45" t="s">
        <v>71</v>
      </c>
      <c r="J601" s="150" t="str">
        <f>IF(J592&lt;&gt;"",職員設定!$J$57+職員設定!$K$57,"0")</f>
        <v>0</v>
      </c>
      <c r="K601" s="1214"/>
      <c r="L601" s="1216"/>
      <c r="M601" s="1103"/>
      <c r="N601" s="626" t="s">
        <v>71</v>
      </c>
      <c r="O601" s="150" t="str">
        <f>IF(O592&lt;&gt;"",職員設定!$J$57+職員設定!$K$57,"0")</f>
        <v>0</v>
      </c>
      <c r="P601" s="1214"/>
      <c r="Q601" s="1216"/>
      <c r="R601" s="1204"/>
      <c r="S601" s="45" t="s">
        <v>71</v>
      </c>
      <c r="T601" s="150" t="str">
        <f>IF(T592&lt;&gt;"",職員設定!$J$57+職員設定!$K$57,"0")</f>
        <v>0</v>
      </c>
      <c r="U601" s="1214"/>
      <c r="V601" s="1216"/>
      <c r="W601" s="971"/>
      <c r="X601" s="626" t="s">
        <v>71</v>
      </c>
      <c r="Y601" s="150" t="str">
        <f>IF(Y592&lt;&gt;"",職員設定!$J$57+職員設定!$K$57,"0")</f>
        <v>0</v>
      </c>
      <c r="Z601" s="1214"/>
      <c r="AA601" s="1216"/>
      <c r="AB601" s="1204"/>
      <c r="AC601" s="45" t="s">
        <v>71</v>
      </c>
      <c r="AD601" s="150" t="str">
        <f>IF(AD592&lt;&gt;"",職員設定!$J$57+職員設定!$K$57,"0")</f>
        <v>0</v>
      </c>
      <c r="AE601" s="1214"/>
      <c r="AF601" s="1216"/>
      <c r="AG601" s="971"/>
      <c r="AH601" s="626" t="s">
        <v>71</v>
      </c>
      <c r="AI601" s="150" t="str">
        <f>IF(AI592&lt;&gt;"",職員設定!$J$57+職員設定!$K$57,"0")</f>
        <v>0</v>
      </c>
      <c r="AJ601" s="1214"/>
      <c r="AK601" s="1216"/>
      <c r="AL601" s="1204"/>
      <c r="AM601" s="45" t="s">
        <v>71</v>
      </c>
      <c r="AN601" s="150" t="str">
        <f>IF(AN592&lt;&gt;"",職員設定!$J$57+職員設定!$K$57,"0")</f>
        <v>0</v>
      </c>
      <c r="AO601" s="1214"/>
      <c r="AP601" s="1216"/>
      <c r="AQ601" s="971"/>
      <c r="AR601" s="626" t="s">
        <v>71</v>
      </c>
      <c r="AS601" s="150" t="str">
        <f>IF(AS592&lt;&gt;"",職員設定!$J$57+職員設定!$K$57,"0")</f>
        <v>0</v>
      </c>
      <c r="AT601" s="1214"/>
      <c r="AU601" s="1216"/>
      <c r="AV601" s="1204"/>
      <c r="AW601" s="45" t="s">
        <v>71</v>
      </c>
      <c r="AX601" s="150" t="str">
        <f>IF(AX592&lt;&gt;"",職員設定!$J$57+職員設定!$K$57,"0")</f>
        <v>0</v>
      </c>
      <c r="AY601" s="1214"/>
      <c r="AZ601" s="1216"/>
      <c r="BA601" s="971"/>
      <c r="BB601" s="626" t="s">
        <v>71</v>
      </c>
      <c r="BC601" s="150" t="str">
        <f>IF(BC592&lt;&gt;"",職員設定!$J$57+職員設定!$K$57,"0")</f>
        <v>0</v>
      </c>
      <c r="BD601" s="1214"/>
      <c r="BE601" s="1216"/>
      <c r="BF601" s="1204"/>
      <c r="BG601" s="45" t="s">
        <v>71</v>
      </c>
      <c r="BH601" s="150" t="str">
        <f>IF(BH592&lt;&gt;"",職員設定!$J$57+職員設定!$K$57,"0")</f>
        <v>0</v>
      </c>
      <c r="BI601" s="1214"/>
      <c r="BJ601" s="1216"/>
      <c r="BK601" s="971"/>
      <c r="BL601" s="624"/>
      <c r="BM601" s="28"/>
      <c r="BN601" s="1214"/>
      <c r="BO601" s="1206"/>
      <c r="BP601" s="954"/>
      <c r="BQ601" s="72"/>
      <c r="BR601" s="28"/>
      <c r="BS601" s="1214"/>
      <c r="BT601" s="1206"/>
      <c r="BU601" s="954"/>
      <c r="BV601" s="72"/>
      <c r="BW601" s="28"/>
      <c r="BX601" s="1214"/>
      <c r="BY601" s="1206"/>
      <c r="BZ601" s="954"/>
      <c r="CA601" s="1280"/>
      <c r="CB601" s="1022"/>
      <c r="CC601" s="1243"/>
    </row>
    <row r="602" spans="1:81" ht="18" customHeight="1" thickBot="1">
      <c r="A602" s="1180"/>
      <c r="B602" s="1297"/>
      <c r="C602" s="1303"/>
      <c r="D602" s="46" t="s">
        <v>51</v>
      </c>
      <c r="E602" s="18">
        <f>E600-E601</f>
        <v>0</v>
      </c>
      <c r="F602" s="1214"/>
      <c r="G602" s="1217"/>
      <c r="H602" s="1273"/>
      <c r="I602" s="46" t="s">
        <v>51</v>
      </c>
      <c r="J602" s="18">
        <f>J600-J601</f>
        <v>0</v>
      </c>
      <c r="K602" s="1214"/>
      <c r="L602" s="1217"/>
      <c r="M602" s="1104"/>
      <c r="N602" s="627" t="s">
        <v>51</v>
      </c>
      <c r="O602" s="18">
        <f>O600-O601</f>
        <v>0</v>
      </c>
      <c r="P602" s="1214"/>
      <c r="Q602" s="1217"/>
      <c r="R602" s="1205"/>
      <c r="S602" s="46" t="s">
        <v>51</v>
      </c>
      <c r="T602" s="18">
        <f>T600-T601</f>
        <v>0</v>
      </c>
      <c r="U602" s="1214"/>
      <c r="V602" s="1217"/>
      <c r="W602" s="972"/>
      <c r="X602" s="627" t="s">
        <v>51</v>
      </c>
      <c r="Y602" s="18">
        <f>Y600-Y601</f>
        <v>0</v>
      </c>
      <c r="Z602" s="1214"/>
      <c r="AA602" s="1217"/>
      <c r="AB602" s="1205"/>
      <c r="AC602" s="46" t="s">
        <v>51</v>
      </c>
      <c r="AD602" s="18">
        <f>AD600-AD601</f>
        <v>0</v>
      </c>
      <c r="AE602" s="1214"/>
      <c r="AF602" s="1217"/>
      <c r="AG602" s="972"/>
      <c r="AH602" s="627" t="s">
        <v>51</v>
      </c>
      <c r="AI602" s="18">
        <f>AI600-AI601</f>
        <v>0</v>
      </c>
      <c r="AJ602" s="1214"/>
      <c r="AK602" s="1217"/>
      <c r="AL602" s="1205"/>
      <c r="AM602" s="46" t="s">
        <v>51</v>
      </c>
      <c r="AN602" s="18">
        <f>AN600-AN601</f>
        <v>0</v>
      </c>
      <c r="AO602" s="1214"/>
      <c r="AP602" s="1217"/>
      <c r="AQ602" s="972"/>
      <c r="AR602" s="627" t="s">
        <v>51</v>
      </c>
      <c r="AS602" s="18">
        <f>AS600-AS601</f>
        <v>0</v>
      </c>
      <c r="AT602" s="1214"/>
      <c r="AU602" s="1217"/>
      <c r="AV602" s="1205"/>
      <c r="AW602" s="46" t="s">
        <v>51</v>
      </c>
      <c r="AX602" s="18">
        <f>AX600-AX601</f>
        <v>0</v>
      </c>
      <c r="AY602" s="1214"/>
      <c r="AZ602" s="1217"/>
      <c r="BA602" s="972"/>
      <c r="BB602" s="627" t="s">
        <v>51</v>
      </c>
      <c r="BC602" s="18">
        <f>BC600-BC601</f>
        <v>0</v>
      </c>
      <c r="BD602" s="1214"/>
      <c r="BE602" s="1217"/>
      <c r="BF602" s="1205"/>
      <c r="BG602" s="46" t="s">
        <v>51</v>
      </c>
      <c r="BH602" s="18">
        <f>BH600-BH601</f>
        <v>0</v>
      </c>
      <c r="BI602" s="1214"/>
      <c r="BJ602" s="1217"/>
      <c r="BK602" s="972"/>
      <c r="BL602" s="659"/>
      <c r="BM602" s="78"/>
      <c r="BN602" s="1214"/>
      <c r="BO602" s="1207"/>
      <c r="BP602" s="955"/>
      <c r="BQ602" s="81"/>
      <c r="BR602" s="78"/>
      <c r="BS602" s="1214"/>
      <c r="BT602" s="1207"/>
      <c r="BU602" s="955"/>
      <c r="BV602" s="81"/>
      <c r="BW602" s="78"/>
      <c r="BX602" s="1214"/>
      <c r="BY602" s="1207"/>
      <c r="BZ602" s="955"/>
      <c r="CA602" s="1281"/>
      <c r="CB602" s="1023"/>
      <c r="CC602" s="1244"/>
    </row>
    <row r="603" spans="1:81" ht="18" customHeight="1">
      <c r="A603" s="1180"/>
      <c r="B603" s="1142" t="s">
        <v>108</v>
      </c>
      <c r="C603" s="1287" t="s">
        <v>226</v>
      </c>
      <c r="D603" s="48" t="s">
        <v>38</v>
      </c>
      <c r="E603" s="33"/>
      <c r="F603" s="1214"/>
      <c r="G603" s="1215">
        <f>E605*F592-H603</f>
        <v>0</v>
      </c>
      <c r="H603" s="1274"/>
      <c r="I603" s="48" t="s">
        <v>38</v>
      </c>
      <c r="J603" s="33"/>
      <c r="K603" s="1214"/>
      <c r="L603" s="1215">
        <f>J605*K592-M603</f>
        <v>0</v>
      </c>
      <c r="M603" s="1307"/>
      <c r="N603" s="336" t="s">
        <v>38</v>
      </c>
      <c r="O603" s="33"/>
      <c r="P603" s="1214"/>
      <c r="Q603" s="1066">
        <f>O605*P592-R603</f>
        <v>0</v>
      </c>
      <c r="R603" s="1209"/>
      <c r="S603" s="48" t="s">
        <v>38</v>
      </c>
      <c r="T603" s="33"/>
      <c r="U603" s="1214"/>
      <c r="V603" s="1066">
        <f>T605*U592-W603</f>
        <v>0</v>
      </c>
      <c r="W603" s="1202"/>
      <c r="X603" s="336" t="s">
        <v>38</v>
      </c>
      <c r="Y603" s="33"/>
      <c r="Z603" s="1214"/>
      <c r="AA603" s="1066">
        <f>Y605*Z592-AB603</f>
        <v>0</v>
      </c>
      <c r="AB603" s="1209"/>
      <c r="AC603" s="48" t="s">
        <v>38</v>
      </c>
      <c r="AD603" s="33"/>
      <c r="AE603" s="1214"/>
      <c r="AF603" s="1066">
        <f>AD605*AE592-AG603</f>
        <v>0</v>
      </c>
      <c r="AG603" s="1202"/>
      <c r="AH603" s="336" t="s">
        <v>38</v>
      </c>
      <c r="AI603" s="33"/>
      <c r="AJ603" s="1214"/>
      <c r="AK603" s="1066">
        <f>AI605*AJ592-AL603</f>
        <v>0</v>
      </c>
      <c r="AL603" s="1209"/>
      <c r="AM603" s="48" t="s">
        <v>38</v>
      </c>
      <c r="AN603" s="33"/>
      <c r="AO603" s="1214"/>
      <c r="AP603" s="1066">
        <f>AN605*AO592-AQ603</f>
        <v>0</v>
      </c>
      <c r="AQ603" s="1202"/>
      <c r="AR603" s="336" t="s">
        <v>38</v>
      </c>
      <c r="AS603" s="33"/>
      <c r="AT603" s="1214"/>
      <c r="AU603" s="1066">
        <f>AS605*AT592-AV603</f>
        <v>0</v>
      </c>
      <c r="AV603" s="1209"/>
      <c r="AW603" s="48" t="s">
        <v>38</v>
      </c>
      <c r="AX603" s="33"/>
      <c r="AY603" s="1214"/>
      <c r="AZ603" s="1066">
        <f>AX605*AY592-BA603</f>
        <v>0</v>
      </c>
      <c r="BA603" s="1202"/>
      <c r="BB603" s="336" t="s">
        <v>38</v>
      </c>
      <c r="BC603" s="33"/>
      <c r="BD603" s="1214"/>
      <c r="BE603" s="1066">
        <f>BC605*BD592-BF603</f>
        <v>0</v>
      </c>
      <c r="BF603" s="1209"/>
      <c r="BG603" s="48" t="s">
        <v>38</v>
      </c>
      <c r="BH603" s="33"/>
      <c r="BI603" s="1214"/>
      <c r="BJ603" s="1066">
        <f>BH605*BI592-BK603</f>
        <v>0</v>
      </c>
      <c r="BK603" s="1202"/>
      <c r="BL603" s="658"/>
      <c r="BM603" s="80"/>
      <c r="BN603" s="1214"/>
      <c r="BO603" s="1254"/>
      <c r="BP603" s="1258"/>
      <c r="BQ603" s="301"/>
      <c r="BR603" s="80"/>
      <c r="BS603" s="1214"/>
      <c r="BT603" s="1254"/>
      <c r="BU603" s="1258"/>
      <c r="BV603" s="301"/>
      <c r="BW603" s="80"/>
      <c r="BX603" s="1214"/>
      <c r="BY603" s="1254"/>
      <c r="BZ603" s="1258"/>
      <c r="CA603" s="1279">
        <f>BJ603+BK603+BE603+BF603+AZ603+BA603+AU603+AV603+AP603+AQ603+AL603+AK603+AG603+AF603+AB603+AA603+W603+V603+R603+Q603+L603+G603</f>
        <v>0</v>
      </c>
      <c r="CB603" s="1234">
        <f>H603+M603</f>
        <v>0</v>
      </c>
      <c r="CC603" s="1237">
        <f>BK603+BF603+BA603+AV603+AQ603+AL603+AG603+AB603+W603+R603</f>
        <v>0</v>
      </c>
    </row>
    <row r="604" spans="1:81" ht="18" customHeight="1">
      <c r="A604" s="1180"/>
      <c r="B604" s="1285"/>
      <c r="C604" s="1288"/>
      <c r="D604" s="154" t="s">
        <v>71</v>
      </c>
      <c r="E604" s="179"/>
      <c r="F604" s="1214"/>
      <c r="G604" s="1066"/>
      <c r="H604" s="1272"/>
      <c r="I604" s="154" t="s">
        <v>71</v>
      </c>
      <c r="J604" s="179"/>
      <c r="K604" s="1214"/>
      <c r="L604" s="1066"/>
      <c r="M604" s="1103"/>
      <c r="N604" s="628" t="s">
        <v>71</v>
      </c>
      <c r="O604" s="179"/>
      <c r="P604" s="1214"/>
      <c r="Q604" s="1066"/>
      <c r="R604" s="1210"/>
      <c r="S604" s="154" t="s">
        <v>71</v>
      </c>
      <c r="T604" s="179"/>
      <c r="U604" s="1214"/>
      <c r="V604" s="1066"/>
      <c r="W604" s="958"/>
      <c r="X604" s="628" t="s">
        <v>71</v>
      </c>
      <c r="Y604" s="179"/>
      <c r="Z604" s="1214"/>
      <c r="AA604" s="1066"/>
      <c r="AB604" s="1210"/>
      <c r="AC604" s="154" t="s">
        <v>71</v>
      </c>
      <c r="AD604" s="179"/>
      <c r="AE604" s="1214"/>
      <c r="AF604" s="1066"/>
      <c r="AG604" s="958"/>
      <c r="AH604" s="628" t="s">
        <v>71</v>
      </c>
      <c r="AI604" s="179"/>
      <c r="AJ604" s="1214"/>
      <c r="AK604" s="1066"/>
      <c r="AL604" s="1210"/>
      <c r="AM604" s="154" t="s">
        <v>71</v>
      </c>
      <c r="AN604" s="179"/>
      <c r="AO604" s="1214"/>
      <c r="AP604" s="1066"/>
      <c r="AQ604" s="958"/>
      <c r="AR604" s="628" t="s">
        <v>71</v>
      </c>
      <c r="AS604" s="179"/>
      <c r="AT604" s="1214"/>
      <c r="AU604" s="1066"/>
      <c r="AV604" s="1210"/>
      <c r="AW604" s="154" t="s">
        <v>71</v>
      </c>
      <c r="AX604" s="179"/>
      <c r="AY604" s="1214"/>
      <c r="AZ604" s="1066"/>
      <c r="BA604" s="958"/>
      <c r="BB604" s="628" t="s">
        <v>71</v>
      </c>
      <c r="BC604" s="179"/>
      <c r="BD604" s="1214"/>
      <c r="BE604" s="1066"/>
      <c r="BF604" s="1210"/>
      <c r="BG604" s="154" t="s">
        <v>71</v>
      </c>
      <c r="BH604" s="179"/>
      <c r="BI604" s="1214"/>
      <c r="BJ604" s="1066"/>
      <c r="BK604" s="958"/>
      <c r="BL604" s="626"/>
      <c r="BM604" s="28"/>
      <c r="BN604" s="1214"/>
      <c r="BO604" s="977"/>
      <c r="BP604" s="954"/>
      <c r="BQ604" s="45"/>
      <c r="BR604" s="28"/>
      <c r="BS604" s="1214"/>
      <c r="BT604" s="977"/>
      <c r="BU604" s="954"/>
      <c r="BV604" s="45"/>
      <c r="BW604" s="28"/>
      <c r="BX604" s="1214"/>
      <c r="BY604" s="977"/>
      <c r="BZ604" s="954"/>
      <c r="CA604" s="1280"/>
      <c r="CB604" s="1235"/>
      <c r="CC604" s="1249"/>
    </row>
    <row r="605" spans="1:81" ht="18" customHeight="1" thickBot="1">
      <c r="A605" s="1180"/>
      <c r="B605" s="1285"/>
      <c r="C605" s="1289"/>
      <c r="D605" s="46" t="s">
        <v>51</v>
      </c>
      <c r="E605" s="18">
        <f>E603-E604</f>
        <v>0</v>
      </c>
      <c r="F605" s="1214"/>
      <c r="G605" s="1067"/>
      <c r="H605" s="1273"/>
      <c r="I605" s="46" t="s">
        <v>51</v>
      </c>
      <c r="J605" s="18">
        <f>J603-J604</f>
        <v>0</v>
      </c>
      <c r="K605" s="1214"/>
      <c r="L605" s="1067"/>
      <c r="M605" s="1104"/>
      <c r="N605" s="627" t="s">
        <v>51</v>
      </c>
      <c r="O605" s="18">
        <f>O603-O604</f>
        <v>0</v>
      </c>
      <c r="P605" s="1214"/>
      <c r="Q605" s="1067"/>
      <c r="R605" s="1211"/>
      <c r="S605" s="46" t="s">
        <v>51</v>
      </c>
      <c r="T605" s="18">
        <f>T603-T604</f>
        <v>0</v>
      </c>
      <c r="U605" s="1214"/>
      <c r="V605" s="1067"/>
      <c r="W605" s="959"/>
      <c r="X605" s="627" t="s">
        <v>51</v>
      </c>
      <c r="Y605" s="18">
        <f>Y603-Y604</f>
        <v>0</v>
      </c>
      <c r="Z605" s="1214"/>
      <c r="AA605" s="1067"/>
      <c r="AB605" s="1211"/>
      <c r="AC605" s="46" t="s">
        <v>51</v>
      </c>
      <c r="AD605" s="18">
        <f>AD603-AD604</f>
        <v>0</v>
      </c>
      <c r="AE605" s="1214"/>
      <c r="AF605" s="1067"/>
      <c r="AG605" s="959"/>
      <c r="AH605" s="627" t="s">
        <v>51</v>
      </c>
      <c r="AI605" s="18">
        <f>AI603-AI604</f>
        <v>0</v>
      </c>
      <c r="AJ605" s="1214"/>
      <c r="AK605" s="1067"/>
      <c r="AL605" s="1211"/>
      <c r="AM605" s="46" t="s">
        <v>51</v>
      </c>
      <c r="AN605" s="18">
        <f>AN603-AN604</f>
        <v>0</v>
      </c>
      <c r="AO605" s="1214"/>
      <c r="AP605" s="1067"/>
      <c r="AQ605" s="959"/>
      <c r="AR605" s="627" t="s">
        <v>51</v>
      </c>
      <c r="AS605" s="18">
        <f>AS603-AS604</f>
        <v>0</v>
      </c>
      <c r="AT605" s="1214"/>
      <c r="AU605" s="1067"/>
      <c r="AV605" s="1211"/>
      <c r="AW605" s="46" t="s">
        <v>51</v>
      </c>
      <c r="AX605" s="18">
        <f>AX603-AX604</f>
        <v>0</v>
      </c>
      <c r="AY605" s="1214"/>
      <c r="AZ605" s="1067"/>
      <c r="BA605" s="959"/>
      <c r="BB605" s="627" t="s">
        <v>51</v>
      </c>
      <c r="BC605" s="18">
        <f>BC603-BC604</f>
        <v>0</v>
      </c>
      <c r="BD605" s="1214"/>
      <c r="BE605" s="1067"/>
      <c r="BF605" s="1211"/>
      <c r="BG605" s="46" t="s">
        <v>51</v>
      </c>
      <c r="BH605" s="18">
        <f>BH603-BH604</f>
        <v>0</v>
      </c>
      <c r="BI605" s="1214"/>
      <c r="BJ605" s="1067"/>
      <c r="BK605" s="959"/>
      <c r="BL605" s="659"/>
      <c r="BM605" s="78"/>
      <c r="BN605" s="1214"/>
      <c r="BO605" s="978"/>
      <c r="BP605" s="955"/>
      <c r="BQ605" s="81"/>
      <c r="BR605" s="78"/>
      <c r="BS605" s="1214"/>
      <c r="BT605" s="978"/>
      <c r="BU605" s="955"/>
      <c r="BV605" s="81"/>
      <c r="BW605" s="78"/>
      <c r="BX605" s="1214"/>
      <c r="BY605" s="978"/>
      <c r="BZ605" s="955"/>
      <c r="CA605" s="1281"/>
      <c r="CB605" s="1236"/>
      <c r="CC605" s="1250"/>
    </row>
    <row r="606" spans="1:81" ht="18" customHeight="1">
      <c r="A606" s="1180"/>
      <c r="B606" s="1285"/>
      <c r="C606" s="1177" t="s">
        <v>41</v>
      </c>
      <c r="D606" s="44" t="s">
        <v>119</v>
      </c>
      <c r="E606" s="35"/>
      <c r="F606" s="1214"/>
      <c r="G606" s="973">
        <f>E609*F592-H606</f>
        <v>0</v>
      </c>
      <c r="H606" s="1275"/>
      <c r="I606" s="44" t="s">
        <v>119</v>
      </c>
      <c r="J606" s="35"/>
      <c r="K606" s="1214"/>
      <c r="L606" s="973">
        <f>J609*K592-M606</f>
        <v>0</v>
      </c>
      <c r="M606" s="1095"/>
      <c r="N606" s="335" t="s">
        <v>119</v>
      </c>
      <c r="O606" s="35"/>
      <c r="P606" s="1214"/>
      <c r="Q606" s="973">
        <f>O609*P592-R606</f>
        <v>0</v>
      </c>
      <c r="R606" s="1212">
        <f>ROUND(O606*P592*職員設定!$AC$57,0)</f>
        <v>0</v>
      </c>
      <c r="S606" s="44" t="s">
        <v>119</v>
      </c>
      <c r="T606" s="35"/>
      <c r="U606" s="1214"/>
      <c r="V606" s="973">
        <f>T609*U592-W606</f>
        <v>0</v>
      </c>
      <c r="W606" s="961">
        <f>ROUND(T606*U592*職員設定!$AC$57,0)</f>
        <v>0</v>
      </c>
      <c r="X606" s="335" t="s">
        <v>119</v>
      </c>
      <c r="Y606" s="35"/>
      <c r="Z606" s="1214"/>
      <c r="AA606" s="973">
        <f>Y609*Z592-AB606</f>
        <v>0</v>
      </c>
      <c r="AB606" s="1212">
        <f>ROUND(Y606*Z592*職員設定!$AC$57,0)</f>
        <v>0</v>
      </c>
      <c r="AC606" s="44" t="s">
        <v>119</v>
      </c>
      <c r="AD606" s="35"/>
      <c r="AE606" s="1214"/>
      <c r="AF606" s="973">
        <f>AD609*AE592-AG606</f>
        <v>0</v>
      </c>
      <c r="AG606" s="961">
        <f>ROUND(AD606*AE592*職員設定!$AC$57,0)</f>
        <v>0</v>
      </c>
      <c r="AH606" s="335" t="s">
        <v>119</v>
      </c>
      <c r="AI606" s="35"/>
      <c r="AJ606" s="1214"/>
      <c r="AK606" s="973">
        <f>AI609*AJ592-AL606</f>
        <v>0</v>
      </c>
      <c r="AL606" s="1212">
        <f>ROUND(AI606*AJ592*職員設定!$AC$57,0)</f>
        <v>0</v>
      </c>
      <c r="AM606" s="44" t="s">
        <v>119</v>
      </c>
      <c r="AN606" s="35"/>
      <c r="AO606" s="1214"/>
      <c r="AP606" s="973">
        <f>AN609*AO592-AQ606</f>
        <v>0</v>
      </c>
      <c r="AQ606" s="961">
        <f>ROUND(AN606*AO592*職員設定!$AC$57,0)</f>
        <v>0</v>
      </c>
      <c r="AR606" s="335" t="s">
        <v>119</v>
      </c>
      <c r="AS606" s="35"/>
      <c r="AT606" s="1214"/>
      <c r="AU606" s="973">
        <f>AS609*AT592-AV606</f>
        <v>0</v>
      </c>
      <c r="AV606" s="1212">
        <f>ROUND(AS606*AT592*職員設定!$AC$57,0)</f>
        <v>0</v>
      </c>
      <c r="AW606" s="44" t="s">
        <v>119</v>
      </c>
      <c r="AX606" s="35"/>
      <c r="AY606" s="1214"/>
      <c r="AZ606" s="973">
        <f>AX609*AY592-BA606</f>
        <v>0</v>
      </c>
      <c r="BA606" s="961">
        <f>ROUND(AX606*AY592*職員設定!$AC$57,0)</f>
        <v>0</v>
      </c>
      <c r="BB606" s="335" t="s">
        <v>119</v>
      </c>
      <c r="BC606" s="35"/>
      <c r="BD606" s="1214"/>
      <c r="BE606" s="973">
        <f>BC609*BD592-BF606</f>
        <v>0</v>
      </c>
      <c r="BF606" s="1212">
        <f>ROUND(BC606*BD592*職員設定!$AC$57,0)</f>
        <v>0</v>
      </c>
      <c r="BG606" s="44" t="s">
        <v>119</v>
      </c>
      <c r="BH606" s="35"/>
      <c r="BI606" s="1214"/>
      <c r="BJ606" s="973">
        <f>BH609*BI592-BK606</f>
        <v>0</v>
      </c>
      <c r="BK606" s="961">
        <f>ROUND(BH606*BI592*職員設定!$AC$57,0)</f>
        <v>0</v>
      </c>
      <c r="BL606" s="661" t="s">
        <v>206</v>
      </c>
      <c r="BM606" s="32"/>
      <c r="BN606" s="1214"/>
      <c r="BO606" s="973">
        <f>BM609*BN592-BP606</f>
        <v>0</v>
      </c>
      <c r="BP606" s="961">
        <f>IF(BM607&gt;BM606,(BM607-BM606)*BN592,0)</f>
        <v>0</v>
      </c>
      <c r="BQ606" s="409" t="s">
        <v>206</v>
      </c>
      <c r="BR606" s="32"/>
      <c r="BS606" s="1214"/>
      <c r="BT606" s="973">
        <f>BR609*BS592-BU606</f>
        <v>0</v>
      </c>
      <c r="BU606" s="961">
        <f>IF(BR607&gt;BR606,(BR607-BR606)*BS592,0)</f>
        <v>0</v>
      </c>
      <c r="BV606" s="409" t="s">
        <v>206</v>
      </c>
      <c r="BW606" s="32"/>
      <c r="BX606" s="1214"/>
      <c r="BY606" s="973">
        <f>BW609*BX592-BZ606</f>
        <v>0</v>
      </c>
      <c r="BZ606" s="961">
        <f>IF(BW607&gt;BW606,(BW607-BW606)*BX592,0)</f>
        <v>0</v>
      </c>
      <c r="CA606" s="1003">
        <f>BY606+BZ606+BU606+BT606+BP606+BO606+BJ606+BK606+BE606+BF606+AZ606+BA606+AU606+AV606+AP606+AQ606+AK606+AL606+AF606+AG606+AA606+AB606+V606+W606+Q606+R606+L606+G606</f>
        <v>0</v>
      </c>
      <c r="CB606" s="1019">
        <f t="shared" ref="CB606" si="100">M606+H606</f>
        <v>0</v>
      </c>
      <c r="CC606" s="1237">
        <f>BK606+BF606+BA606+AV606+AQ606+AL606+AG606+AB606+W606+R606+BP606+BU606+BZ606</f>
        <v>0</v>
      </c>
    </row>
    <row r="607" spans="1:81" ht="18" customHeight="1">
      <c r="A607" s="1180"/>
      <c r="B607" s="1285"/>
      <c r="C607" s="1178"/>
      <c r="D607" s="48" t="s">
        <v>38</v>
      </c>
      <c r="E607" s="33"/>
      <c r="F607" s="1214"/>
      <c r="G607" s="974"/>
      <c r="H607" s="1272"/>
      <c r="I607" s="48" t="s">
        <v>38</v>
      </c>
      <c r="J607" s="33"/>
      <c r="K607" s="1214"/>
      <c r="L607" s="974"/>
      <c r="M607" s="1103"/>
      <c r="N607" s="336" t="s">
        <v>38</v>
      </c>
      <c r="O607" s="33"/>
      <c r="P607" s="1214"/>
      <c r="Q607" s="974"/>
      <c r="R607" s="1210"/>
      <c r="S607" s="48" t="s">
        <v>38</v>
      </c>
      <c r="T607" s="33"/>
      <c r="U607" s="1214"/>
      <c r="V607" s="974"/>
      <c r="W607" s="958"/>
      <c r="X607" s="336" t="s">
        <v>38</v>
      </c>
      <c r="Y607" s="33"/>
      <c r="Z607" s="1214"/>
      <c r="AA607" s="974"/>
      <c r="AB607" s="1210"/>
      <c r="AC607" s="48" t="s">
        <v>38</v>
      </c>
      <c r="AD607" s="33"/>
      <c r="AE607" s="1214"/>
      <c r="AF607" s="974"/>
      <c r="AG607" s="958"/>
      <c r="AH607" s="336" t="s">
        <v>38</v>
      </c>
      <c r="AI607" s="33"/>
      <c r="AJ607" s="1214"/>
      <c r="AK607" s="974"/>
      <c r="AL607" s="1210"/>
      <c r="AM607" s="48" t="s">
        <v>38</v>
      </c>
      <c r="AN607" s="33"/>
      <c r="AO607" s="1214"/>
      <c r="AP607" s="974"/>
      <c r="AQ607" s="958"/>
      <c r="AR607" s="336" t="s">
        <v>38</v>
      </c>
      <c r="AS607" s="33"/>
      <c r="AT607" s="1214"/>
      <c r="AU607" s="974"/>
      <c r="AV607" s="1210"/>
      <c r="AW607" s="48" t="s">
        <v>38</v>
      </c>
      <c r="AX607" s="33"/>
      <c r="AY607" s="1214"/>
      <c r="AZ607" s="974"/>
      <c r="BA607" s="958"/>
      <c r="BB607" s="336" t="s">
        <v>38</v>
      </c>
      <c r="BC607" s="33"/>
      <c r="BD607" s="1214"/>
      <c r="BE607" s="974"/>
      <c r="BF607" s="1210"/>
      <c r="BG607" s="48" t="s">
        <v>38</v>
      </c>
      <c r="BH607" s="33"/>
      <c r="BI607" s="1214"/>
      <c r="BJ607" s="974"/>
      <c r="BK607" s="958"/>
      <c r="BL607" s="336" t="s">
        <v>205</v>
      </c>
      <c r="BM607" s="33"/>
      <c r="BN607" s="1214"/>
      <c r="BO607" s="974"/>
      <c r="BP607" s="958"/>
      <c r="BQ607" s="48" t="s">
        <v>205</v>
      </c>
      <c r="BR607" s="33"/>
      <c r="BS607" s="1214"/>
      <c r="BT607" s="974"/>
      <c r="BU607" s="958"/>
      <c r="BV607" s="48" t="s">
        <v>205</v>
      </c>
      <c r="BW607" s="33"/>
      <c r="BX607" s="1214"/>
      <c r="BY607" s="974"/>
      <c r="BZ607" s="958"/>
      <c r="CA607" s="1080"/>
      <c r="CB607" s="1022"/>
      <c r="CC607" s="1238"/>
    </row>
    <row r="608" spans="1:81" ht="18" customHeight="1">
      <c r="A608" s="1180"/>
      <c r="B608" s="1285"/>
      <c r="C608" s="1178"/>
      <c r="D608" s="51" t="s">
        <v>46</v>
      </c>
      <c r="E608" s="6">
        <f>ROUND(E606*職員設定!$P$57,0)</f>
        <v>0</v>
      </c>
      <c r="F608" s="1214"/>
      <c r="G608" s="974"/>
      <c r="H608" s="1272"/>
      <c r="I608" s="51" t="s">
        <v>46</v>
      </c>
      <c r="J608" s="6">
        <f>ROUND(J606*職員設定!$P$57,0)</f>
        <v>0</v>
      </c>
      <c r="K608" s="1214"/>
      <c r="L608" s="974"/>
      <c r="M608" s="1103"/>
      <c r="N608" s="629" t="s">
        <v>46</v>
      </c>
      <c r="O608" s="6">
        <f>ROUND(O606*職員設定!$P$57,0)</f>
        <v>0</v>
      </c>
      <c r="P608" s="1214"/>
      <c r="Q608" s="974"/>
      <c r="R608" s="1210"/>
      <c r="S608" s="51" t="s">
        <v>46</v>
      </c>
      <c r="T608" s="6">
        <f>ROUND(T606*職員設定!$P$57,0)</f>
        <v>0</v>
      </c>
      <c r="U608" s="1214"/>
      <c r="V608" s="974"/>
      <c r="W608" s="958"/>
      <c r="X608" s="629" t="s">
        <v>46</v>
      </c>
      <c r="Y608" s="6">
        <f>ROUND(Y606*職員設定!$P$57,0)</f>
        <v>0</v>
      </c>
      <c r="Z608" s="1214"/>
      <c r="AA608" s="974"/>
      <c r="AB608" s="1210"/>
      <c r="AC608" s="51" t="s">
        <v>46</v>
      </c>
      <c r="AD608" s="6">
        <f>ROUND(AD606*職員設定!$P$57,0)</f>
        <v>0</v>
      </c>
      <c r="AE608" s="1214"/>
      <c r="AF608" s="974"/>
      <c r="AG608" s="958"/>
      <c r="AH608" s="629" t="s">
        <v>46</v>
      </c>
      <c r="AI608" s="6">
        <f>ROUND(AI606*職員設定!$P$57,0)</f>
        <v>0</v>
      </c>
      <c r="AJ608" s="1214"/>
      <c r="AK608" s="974"/>
      <c r="AL608" s="1210"/>
      <c r="AM608" s="51" t="s">
        <v>46</v>
      </c>
      <c r="AN608" s="6">
        <f>ROUND(AN606*職員設定!$P$57,0)</f>
        <v>0</v>
      </c>
      <c r="AO608" s="1214"/>
      <c r="AP608" s="974"/>
      <c r="AQ608" s="958"/>
      <c r="AR608" s="629" t="s">
        <v>46</v>
      </c>
      <c r="AS608" s="6">
        <f>ROUND(AS606*職員設定!$P$57,0)</f>
        <v>0</v>
      </c>
      <c r="AT608" s="1214"/>
      <c r="AU608" s="974"/>
      <c r="AV608" s="1210"/>
      <c r="AW608" s="51" t="s">
        <v>46</v>
      </c>
      <c r="AX608" s="6">
        <f>ROUND(AX606*職員設定!$P$57,0)</f>
        <v>0</v>
      </c>
      <c r="AY608" s="1214"/>
      <c r="AZ608" s="974"/>
      <c r="BA608" s="958"/>
      <c r="BB608" s="629" t="s">
        <v>46</v>
      </c>
      <c r="BC608" s="6">
        <f>ROUND(BC606*職員設定!$P$57,0)</f>
        <v>0</v>
      </c>
      <c r="BD608" s="1214"/>
      <c r="BE608" s="974"/>
      <c r="BF608" s="1210"/>
      <c r="BG608" s="51" t="s">
        <v>46</v>
      </c>
      <c r="BH608" s="6">
        <f>ROUND(BH606*職員設定!$P$57,0)</f>
        <v>0</v>
      </c>
      <c r="BI608" s="1214"/>
      <c r="BJ608" s="974"/>
      <c r="BK608" s="958"/>
      <c r="BL608" s="735" t="s">
        <v>52</v>
      </c>
      <c r="BM608" s="28">
        <f>IF(BM607="",0,職員設定!N57)</f>
        <v>0</v>
      </c>
      <c r="BN608" s="1214"/>
      <c r="BO608" s="974"/>
      <c r="BP608" s="958"/>
      <c r="BQ608" s="735" t="s">
        <v>52</v>
      </c>
      <c r="BR608" s="28">
        <f>IF(BR607="",0,職員設定!O57)</f>
        <v>0</v>
      </c>
      <c r="BS608" s="1214"/>
      <c r="BT608" s="974"/>
      <c r="BU608" s="958"/>
      <c r="BV608" s="250" t="s">
        <v>52</v>
      </c>
      <c r="BW608" s="34"/>
      <c r="BX608" s="1214"/>
      <c r="BY608" s="974"/>
      <c r="BZ608" s="958"/>
      <c r="CA608" s="1080"/>
      <c r="CB608" s="1022"/>
      <c r="CC608" s="1238"/>
    </row>
    <row r="609" spans="1:81" ht="18" customHeight="1" thickBot="1">
      <c r="A609" s="1180"/>
      <c r="B609" s="1285"/>
      <c r="C609" s="1179"/>
      <c r="D609" s="52" t="s">
        <v>89</v>
      </c>
      <c r="E609" s="19">
        <f>E607-E608</f>
        <v>0</v>
      </c>
      <c r="F609" s="1214"/>
      <c r="G609" s="975"/>
      <c r="H609" s="1273"/>
      <c r="I609" s="52" t="s">
        <v>89</v>
      </c>
      <c r="J609" s="19">
        <f>J607-J608</f>
        <v>0</v>
      </c>
      <c r="K609" s="1214"/>
      <c r="L609" s="975"/>
      <c r="M609" s="1104"/>
      <c r="N609" s="630" t="s">
        <v>89</v>
      </c>
      <c r="O609" s="19">
        <f>O607-O608</f>
        <v>0</v>
      </c>
      <c r="P609" s="1214"/>
      <c r="Q609" s="975"/>
      <c r="R609" s="1211"/>
      <c r="S609" s="52" t="s">
        <v>89</v>
      </c>
      <c r="T609" s="19">
        <f>T607-T608</f>
        <v>0</v>
      </c>
      <c r="U609" s="1214"/>
      <c r="V609" s="975"/>
      <c r="W609" s="959"/>
      <c r="X609" s="630" t="s">
        <v>89</v>
      </c>
      <c r="Y609" s="19">
        <f>Y607-Y608</f>
        <v>0</v>
      </c>
      <c r="Z609" s="1214"/>
      <c r="AA609" s="975"/>
      <c r="AB609" s="1211"/>
      <c r="AC609" s="52" t="s">
        <v>89</v>
      </c>
      <c r="AD609" s="19">
        <f>AD607-AD608</f>
        <v>0</v>
      </c>
      <c r="AE609" s="1214"/>
      <c r="AF609" s="975"/>
      <c r="AG609" s="959"/>
      <c r="AH609" s="630" t="s">
        <v>89</v>
      </c>
      <c r="AI609" s="19">
        <f>AI607-AI608</f>
        <v>0</v>
      </c>
      <c r="AJ609" s="1214"/>
      <c r="AK609" s="975"/>
      <c r="AL609" s="1211"/>
      <c r="AM609" s="52" t="s">
        <v>89</v>
      </c>
      <c r="AN609" s="19">
        <f>AN607-AN608</f>
        <v>0</v>
      </c>
      <c r="AO609" s="1214"/>
      <c r="AP609" s="975"/>
      <c r="AQ609" s="959"/>
      <c r="AR609" s="630" t="s">
        <v>89</v>
      </c>
      <c r="AS609" s="19">
        <f>AS607-AS608</f>
        <v>0</v>
      </c>
      <c r="AT609" s="1214"/>
      <c r="AU609" s="975"/>
      <c r="AV609" s="1211"/>
      <c r="AW609" s="52" t="s">
        <v>89</v>
      </c>
      <c r="AX609" s="19">
        <f>AX607-AX608</f>
        <v>0</v>
      </c>
      <c r="AY609" s="1214"/>
      <c r="AZ609" s="975"/>
      <c r="BA609" s="959"/>
      <c r="BB609" s="630" t="s">
        <v>89</v>
      </c>
      <c r="BC609" s="19">
        <f>BC607-BC608</f>
        <v>0</v>
      </c>
      <c r="BD609" s="1214"/>
      <c r="BE609" s="975"/>
      <c r="BF609" s="1211"/>
      <c r="BG609" s="52" t="s">
        <v>89</v>
      </c>
      <c r="BH609" s="19">
        <f>BH607-BH608</f>
        <v>0</v>
      </c>
      <c r="BI609" s="1214"/>
      <c r="BJ609" s="975"/>
      <c r="BK609" s="959"/>
      <c r="BL609" s="630" t="s">
        <v>204</v>
      </c>
      <c r="BM609" s="19">
        <f>BM607-BM608</f>
        <v>0</v>
      </c>
      <c r="BN609" s="1214"/>
      <c r="BO609" s="975"/>
      <c r="BP609" s="959"/>
      <c r="BQ609" s="52" t="s">
        <v>204</v>
      </c>
      <c r="BR609" s="19">
        <f>BR607-BR608</f>
        <v>0</v>
      </c>
      <c r="BS609" s="1214"/>
      <c r="BT609" s="975"/>
      <c r="BU609" s="959"/>
      <c r="BV609" s="52" t="s">
        <v>204</v>
      </c>
      <c r="BW609" s="19">
        <f>BW607-BW608</f>
        <v>0</v>
      </c>
      <c r="BX609" s="1214"/>
      <c r="BY609" s="975"/>
      <c r="BZ609" s="959"/>
      <c r="CA609" s="1081"/>
      <c r="CB609" s="1023"/>
      <c r="CC609" s="1239"/>
    </row>
    <row r="610" spans="1:81" ht="18" customHeight="1">
      <c r="A610" s="1180"/>
      <c r="B610" s="1285"/>
      <c r="C610" s="1177" t="s">
        <v>42</v>
      </c>
      <c r="D610" s="44" t="s">
        <v>5</v>
      </c>
      <c r="E610" s="35"/>
      <c r="F610" s="1214"/>
      <c r="G610" s="973">
        <f>E613*F592+H610</f>
        <v>0</v>
      </c>
      <c r="H610" s="1275"/>
      <c r="I610" s="44" t="s">
        <v>5</v>
      </c>
      <c r="J610" s="35"/>
      <c r="K610" s="1214"/>
      <c r="L610" s="973">
        <f>J613*K592-M610</f>
        <v>0</v>
      </c>
      <c r="M610" s="1095"/>
      <c r="N610" s="335" t="s">
        <v>5</v>
      </c>
      <c r="O610" s="35"/>
      <c r="P610" s="1214"/>
      <c r="Q610" s="973">
        <f>O613*P592-R610</f>
        <v>0</v>
      </c>
      <c r="R610" s="1212">
        <f>ROUND(IF(O592="",0,O610*P592*(職員設定!$AC$57+R600/O592)*1.25),0)</f>
        <v>0</v>
      </c>
      <c r="S610" s="44" t="s">
        <v>5</v>
      </c>
      <c r="T610" s="35"/>
      <c r="U610" s="1214"/>
      <c r="V610" s="973">
        <f>T613*U592-W610</f>
        <v>0</v>
      </c>
      <c r="W610" s="961">
        <f>ROUND(IF(T592="",0,T610*U592*(職員設定!$AC$57+W600/T592)*1.25),0)</f>
        <v>0</v>
      </c>
      <c r="X610" s="335" t="s">
        <v>5</v>
      </c>
      <c r="Y610" s="35"/>
      <c r="Z610" s="1214"/>
      <c r="AA610" s="973">
        <f>Y613*Z592-AB610</f>
        <v>0</v>
      </c>
      <c r="AB610" s="1212">
        <f>ROUND(IF(Y592="",0,Y610*Z592*(職員設定!$AC$57+AB600/Y592)*1.25),0)</f>
        <v>0</v>
      </c>
      <c r="AC610" s="44" t="s">
        <v>5</v>
      </c>
      <c r="AD610" s="35"/>
      <c r="AE610" s="1214"/>
      <c r="AF610" s="973">
        <f>AD613*AE592-AG610</f>
        <v>0</v>
      </c>
      <c r="AG610" s="961">
        <f>ROUND(IF(AD592="",0,AD610*AE592*(職員設定!$AC$57+AG600/AD592)*1.25),0)</f>
        <v>0</v>
      </c>
      <c r="AH610" s="335" t="s">
        <v>5</v>
      </c>
      <c r="AI610" s="35"/>
      <c r="AJ610" s="1214"/>
      <c r="AK610" s="973">
        <f>AI613*AJ592-AL610</f>
        <v>0</v>
      </c>
      <c r="AL610" s="1212">
        <f>ROUND(IF(AI592="",0,AI610*AJ592*(職員設定!$AC$57+AL600/AI592)*1.25),0)</f>
        <v>0</v>
      </c>
      <c r="AM610" s="44" t="s">
        <v>5</v>
      </c>
      <c r="AN610" s="35"/>
      <c r="AO610" s="1214"/>
      <c r="AP610" s="973">
        <f>AN613*AO592-AQ610</f>
        <v>0</v>
      </c>
      <c r="AQ610" s="961">
        <f>ROUND(IF(AN592="",0,AN610*AO592*(職員設定!$AC$57+AQ600/AN592)*1.25),0)</f>
        <v>0</v>
      </c>
      <c r="AR610" s="335" t="s">
        <v>5</v>
      </c>
      <c r="AS610" s="35"/>
      <c r="AT610" s="1214"/>
      <c r="AU610" s="973">
        <f>AS613*AT592-AV610</f>
        <v>0</v>
      </c>
      <c r="AV610" s="1212">
        <f>ROUND(IF(AS592="",0,AS610*AT592*(職員設定!$AC$57+AV600/AS592)*1.25),0)</f>
        <v>0</v>
      </c>
      <c r="AW610" s="44" t="s">
        <v>5</v>
      </c>
      <c r="AX610" s="35"/>
      <c r="AY610" s="1214"/>
      <c r="AZ610" s="973">
        <f>AX613*AY592-BA610</f>
        <v>0</v>
      </c>
      <c r="BA610" s="961">
        <f>ROUND(IF(AX592="",0,AX610*AY592*(職員設定!$AC$57+BA600/AX592)*1.25),0)</f>
        <v>0</v>
      </c>
      <c r="BB610" s="335" t="s">
        <v>5</v>
      </c>
      <c r="BC610" s="35"/>
      <c r="BD610" s="1214"/>
      <c r="BE610" s="973">
        <f>BC613*BD592-BF610</f>
        <v>0</v>
      </c>
      <c r="BF610" s="1212">
        <f>ROUND(IF(BC592="",0,BC610*BD592*(職員設定!$AC$57+BF600/BC592)*1.25),0)</f>
        <v>0</v>
      </c>
      <c r="BG610" s="44" t="s">
        <v>5</v>
      </c>
      <c r="BH610" s="35"/>
      <c r="BI610" s="1214"/>
      <c r="BJ610" s="973">
        <f>BH613*BI592-BK610</f>
        <v>0</v>
      </c>
      <c r="BK610" s="961">
        <f>ROUND(IF(BH592="",0,BH610*BI592*(職員設定!$AC$57+BK600/BH592)*1.25),0)</f>
        <v>0</v>
      </c>
      <c r="BL610" s="338"/>
      <c r="BM610" s="82"/>
      <c r="BN610" s="1214"/>
      <c r="BO610" s="966"/>
      <c r="BP610" s="953"/>
      <c r="BQ610" s="75"/>
      <c r="BR610" s="82"/>
      <c r="BS610" s="1214"/>
      <c r="BT610" s="966"/>
      <c r="BU610" s="953"/>
      <c r="BV610" s="75"/>
      <c r="BW610" s="82"/>
      <c r="BX610" s="1214"/>
      <c r="BY610" s="966"/>
      <c r="BZ610" s="953"/>
      <c r="CA610" s="1003">
        <f>BJ610+BK610+BE610+BF610+AZ610+BA610+AU610+AV610+AP610+AQ610+AL610+AK610+AG610+AF610+AB610+AA610+W610+V610+R610+Q610+L610+G610</f>
        <v>0</v>
      </c>
      <c r="CB610" s="1019">
        <f t="shared" ref="CB610" si="101">M610+H610</f>
        <v>0</v>
      </c>
      <c r="CC610" s="1237">
        <f>BK610+BF610+BA610+AV610+AQ610+AL610+AG610+AB610+W610+R610</f>
        <v>0</v>
      </c>
    </row>
    <row r="611" spans="1:81" ht="18" customHeight="1">
      <c r="A611" s="1180"/>
      <c r="B611" s="1285"/>
      <c r="C611" s="1178"/>
      <c r="D611" s="48" t="s">
        <v>38</v>
      </c>
      <c r="E611" s="33"/>
      <c r="F611" s="1214"/>
      <c r="G611" s="974"/>
      <c r="H611" s="1272"/>
      <c r="I611" s="48" t="s">
        <v>38</v>
      </c>
      <c r="J611" s="33"/>
      <c r="K611" s="1214"/>
      <c r="L611" s="974"/>
      <c r="M611" s="1103"/>
      <c r="N611" s="336" t="s">
        <v>38</v>
      </c>
      <c r="O611" s="33"/>
      <c r="P611" s="1214"/>
      <c r="Q611" s="974"/>
      <c r="R611" s="1210"/>
      <c r="S611" s="48" t="s">
        <v>38</v>
      </c>
      <c r="T611" s="33"/>
      <c r="U611" s="1214"/>
      <c r="V611" s="974"/>
      <c r="W611" s="958"/>
      <c r="X611" s="336" t="s">
        <v>38</v>
      </c>
      <c r="Y611" s="33"/>
      <c r="Z611" s="1214"/>
      <c r="AA611" s="974"/>
      <c r="AB611" s="1210"/>
      <c r="AC611" s="48" t="s">
        <v>38</v>
      </c>
      <c r="AD611" s="33"/>
      <c r="AE611" s="1214"/>
      <c r="AF611" s="974"/>
      <c r="AG611" s="958"/>
      <c r="AH611" s="336" t="s">
        <v>38</v>
      </c>
      <c r="AI611" s="33"/>
      <c r="AJ611" s="1214"/>
      <c r="AK611" s="974"/>
      <c r="AL611" s="1210"/>
      <c r="AM611" s="48" t="s">
        <v>38</v>
      </c>
      <c r="AN611" s="33"/>
      <c r="AO611" s="1214"/>
      <c r="AP611" s="974"/>
      <c r="AQ611" s="958"/>
      <c r="AR611" s="336" t="s">
        <v>38</v>
      </c>
      <c r="AS611" s="33"/>
      <c r="AT611" s="1214"/>
      <c r="AU611" s="974"/>
      <c r="AV611" s="1210"/>
      <c r="AW611" s="48" t="s">
        <v>38</v>
      </c>
      <c r="AX611" s="33"/>
      <c r="AY611" s="1214"/>
      <c r="AZ611" s="974"/>
      <c r="BA611" s="958"/>
      <c r="BB611" s="336" t="s">
        <v>38</v>
      </c>
      <c r="BC611" s="33"/>
      <c r="BD611" s="1214"/>
      <c r="BE611" s="974"/>
      <c r="BF611" s="1210"/>
      <c r="BG611" s="48" t="s">
        <v>38</v>
      </c>
      <c r="BH611" s="33"/>
      <c r="BI611" s="1214"/>
      <c r="BJ611" s="974"/>
      <c r="BK611" s="958"/>
      <c r="BL611" s="339"/>
      <c r="BM611" s="80"/>
      <c r="BN611" s="1214"/>
      <c r="BO611" s="967"/>
      <c r="BP611" s="954"/>
      <c r="BQ611" s="79"/>
      <c r="BR611" s="80"/>
      <c r="BS611" s="1214"/>
      <c r="BT611" s="967"/>
      <c r="BU611" s="954"/>
      <c r="BV611" s="79"/>
      <c r="BW611" s="80"/>
      <c r="BX611" s="1214"/>
      <c r="BY611" s="967"/>
      <c r="BZ611" s="954"/>
      <c r="CA611" s="1280"/>
      <c r="CB611" s="1022"/>
      <c r="CC611" s="1238"/>
    </row>
    <row r="612" spans="1:81" ht="18" customHeight="1">
      <c r="A612" s="1180"/>
      <c r="B612" s="1285"/>
      <c r="C612" s="1178"/>
      <c r="D612" s="51" t="s">
        <v>6</v>
      </c>
      <c r="E612" s="6">
        <f>ROUND(IF(E592="",0,E610*職員設定!$Q$57+E610*E601/E592*1.25),0)</f>
        <v>0</v>
      </c>
      <c r="F612" s="1214"/>
      <c r="G612" s="974"/>
      <c r="H612" s="1272"/>
      <c r="I612" s="710" t="s">
        <v>6</v>
      </c>
      <c r="J612" s="6">
        <f>ROUND(IF(J592="",0,J610*職員設定!$Q$57+J610*J601/J592*1.25),0)</f>
        <v>0</v>
      </c>
      <c r="K612" s="1214"/>
      <c r="L612" s="974"/>
      <c r="M612" s="1103"/>
      <c r="N612" s="629" t="s">
        <v>6</v>
      </c>
      <c r="O612" s="6">
        <f>ROUND(IF(O592="",0,O610*職員設定!$Q$57+O610*O601/O592*1.25),0)</f>
        <v>0</v>
      </c>
      <c r="P612" s="1214"/>
      <c r="Q612" s="974"/>
      <c r="R612" s="1210"/>
      <c r="S612" s="51" t="s">
        <v>6</v>
      </c>
      <c r="T612" s="6">
        <f>ROUND(IF(T592="",0,T610*職員設定!$Q$57+T610*T601/T592*1.25),0)</f>
        <v>0</v>
      </c>
      <c r="U612" s="1214"/>
      <c r="V612" s="974"/>
      <c r="W612" s="958"/>
      <c r="X612" s="629" t="s">
        <v>6</v>
      </c>
      <c r="Y612" s="6">
        <f>ROUND(IF(Y592="",0,Y610*職員設定!$Q$57+Y610*Y601/Y592*1.25),0)</f>
        <v>0</v>
      </c>
      <c r="Z612" s="1214"/>
      <c r="AA612" s="974"/>
      <c r="AB612" s="1210"/>
      <c r="AC612" s="51" t="s">
        <v>6</v>
      </c>
      <c r="AD612" s="6">
        <f>ROUND(IF(AD592="",0,AD610*職員設定!$Q$57+AD610*AD601/AD592*1.25),0)</f>
        <v>0</v>
      </c>
      <c r="AE612" s="1214"/>
      <c r="AF612" s="974"/>
      <c r="AG612" s="958"/>
      <c r="AH612" s="629" t="s">
        <v>6</v>
      </c>
      <c r="AI612" s="6">
        <f>ROUND(IF(AI592="",0,AI610*職員設定!$Q$57+AI610*AI601/AI592*1.25),0)</f>
        <v>0</v>
      </c>
      <c r="AJ612" s="1214"/>
      <c r="AK612" s="974"/>
      <c r="AL612" s="1210"/>
      <c r="AM612" s="51" t="s">
        <v>6</v>
      </c>
      <c r="AN612" s="6">
        <f>ROUND(IF(AN592="",0,AN610*職員設定!$Q$57+AN610*AN601/AN592*1.25),0)</f>
        <v>0</v>
      </c>
      <c r="AO612" s="1214"/>
      <c r="AP612" s="974"/>
      <c r="AQ612" s="958"/>
      <c r="AR612" s="629" t="s">
        <v>6</v>
      </c>
      <c r="AS612" s="6">
        <f>ROUND(IF(AS592="",0,AS610*職員設定!$Q$57+AS610*AS601/AS592*1.25),0)</f>
        <v>0</v>
      </c>
      <c r="AT612" s="1214"/>
      <c r="AU612" s="974"/>
      <c r="AV612" s="1210"/>
      <c r="AW612" s="51" t="s">
        <v>6</v>
      </c>
      <c r="AX612" s="6">
        <f>ROUND(IF(AX592="",0,AX610*職員設定!$Q$57+AX610*AX601/AX592*1.25),0)</f>
        <v>0</v>
      </c>
      <c r="AY612" s="1214"/>
      <c r="AZ612" s="974"/>
      <c r="BA612" s="958"/>
      <c r="BB612" s="629" t="s">
        <v>6</v>
      </c>
      <c r="BC612" s="6">
        <f>ROUND(IF(BC592="",0,BC610*職員設定!$Q$57+BC610*BC601/BC592*1.25),0)</f>
        <v>0</v>
      </c>
      <c r="BD612" s="1214"/>
      <c r="BE612" s="974"/>
      <c r="BF612" s="1210"/>
      <c r="BG612" s="51" t="s">
        <v>6</v>
      </c>
      <c r="BH612" s="6">
        <f>ROUND(IF(BH592="",0,BH610*職員設定!$Q$57+BH610*BH601/BH592*1.25),0)</f>
        <v>0</v>
      </c>
      <c r="BI612" s="1214"/>
      <c r="BJ612" s="974"/>
      <c r="BK612" s="958"/>
      <c r="BL612" s="624"/>
      <c r="BM612" s="28"/>
      <c r="BN612" s="1214"/>
      <c r="BO612" s="967"/>
      <c r="BP612" s="954"/>
      <c r="BQ612" s="72"/>
      <c r="BR612" s="28"/>
      <c r="BS612" s="1214"/>
      <c r="BT612" s="967"/>
      <c r="BU612" s="954"/>
      <c r="BV612" s="72"/>
      <c r="BW612" s="28"/>
      <c r="BX612" s="1214"/>
      <c r="BY612" s="967"/>
      <c r="BZ612" s="954"/>
      <c r="CA612" s="1280"/>
      <c r="CB612" s="1022"/>
      <c r="CC612" s="1238"/>
    </row>
    <row r="613" spans="1:81" ht="18" customHeight="1" thickBot="1">
      <c r="A613" s="1180"/>
      <c r="B613" s="1285"/>
      <c r="C613" s="1179"/>
      <c r="D613" s="53" t="s">
        <v>7</v>
      </c>
      <c r="E613" s="19">
        <f>E611-E612</f>
        <v>0</v>
      </c>
      <c r="F613" s="1214"/>
      <c r="G613" s="975"/>
      <c r="H613" s="1273"/>
      <c r="I613" s="53" t="s">
        <v>7</v>
      </c>
      <c r="J613" s="19">
        <f>J611-J612</f>
        <v>0</v>
      </c>
      <c r="K613" s="1214"/>
      <c r="L613" s="975"/>
      <c r="M613" s="1104"/>
      <c r="N613" s="337" t="s">
        <v>7</v>
      </c>
      <c r="O613" s="19">
        <f>O611-O612</f>
        <v>0</v>
      </c>
      <c r="P613" s="1214"/>
      <c r="Q613" s="975"/>
      <c r="R613" s="1211"/>
      <c r="S613" s="53" t="s">
        <v>7</v>
      </c>
      <c r="T613" s="19">
        <f>T611-T612</f>
        <v>0</v>
      </c>
      <c r="U613" s="1214"/>
      <c r="V613" s="975"/>
      <c r="W613" s="959"/>
      <c r="X613" s="337" t="s">
        <v>7</v>
      </c>
      <c r="Y613" s="19">
        <f>Y611-Y612</f>
        <v>0</v>
      </c>
      <c r="Z613" s="1214"/>
      <c r="AA613" s="975"/>
      <c r="AB613" s="1211"/>
      <c r="AC613" s="53" t="s">
        <v>7</v>
      </c>
      <c r="AD613" s="19">
        <f>AD611-AD612</f>
        <v>0</v>
      </c>
      <c r="AE613" s="1214"/>
      <c r="AF613" s="975"/>
      <c r="AG613" s="959"/>
      <c r="AH613" s="337" t="s">
        <v>7</v>
      </c>
      <c r="AI613" s="19">
        <f>AI611-AI612</f>
        <v>0</v>
      </c>
      <c r="AJ613" s="1214"/>
      <c r="AK613" s="975"/>
      <c r="AL613" s="1211"/>
      <c r="AM613" s="53" t="s">
        <v>7</v>
      </c>
      <c r="AN613" s="19">
        <f>AN611-AN612</f>
        <v>0</v>
      </c>
      <c r="AO613" s="1214"/>
      <c r="AP613" s="975"/>
      <c r="AQ613" s="959"/>
      <c r="AR613" s="337" t="s">
        <v>7</v>
      </c>
      <c r="AS613" s="19">
        <f>AS611-AS612</f>
        <v>0</v>
      </c>
      <c r="AT613" s="1214"/>
      <c r="AU613" s="975"/>
      <c r="AV613" s="1211"/>
      <c r="AW613" s="53" t="s">
        <v>7</v>
      </c>
      <c r="AX613" s="19">
        <f>AX611-AX612</f>
        <v>0</v>
      </c>
      <c r="AY613" s="1214"/>
      <c r="AZ613" s="975"/>
      <c r="BA613" s="959"/>
      <c r="BB613" s="337" t="s">
        <v>7</v>
      </c>
      <c r="BC613" s="19">
        <f>BC611-BC612</f>
        <v>0</v>
      </c>
      <c r="BD613" s="1214"/>
      <c r="BE613" s="975"/>
      <c r="BF613" s="1211"/>
      <c r="BG613" s="53" t="s">
        <v>7</v>
      </c>
      <c r="BH613" s="19">
        <f>BH611-BH612</f>
        <v>0</v>
      </c>
      <c r="BI613" s="1214"/>
      <c r="BJ613" s="975"/>
      <c r="BK613" s="959"/>
      <c r="BL613" s="340"/>
      <c r="BM613" s="84"/>
      <c r="BN613" s="1214"/>
      <c r="BO613" s="968"/>
      <c r="BP613" s="955"/>
      <c r="BQ613" s="85"/>
      <c r="BR613" s="84"/>
      <c r="BS613" s="1214"/>
      <c r="BT613" s="968"/>
      <c r="BU613" s="955"/>
      <c r="BV613" s="85"/>
      <c r="BW613" s="84"/>
      <c r="BX613" s="1214"/>
      <c r="BY613" s="968"/>
      <c r="BZ613" s="955"/>
      <c r="CA613" s="1281"/>
      <c r="CB613" s="1023"/>
      <c r="CC613" s="1239"/>
    </row>
    <row r="614" spans="1:81" ht="18" customHeight="1">
      <c r="A614" s="1180"/>
      <c r="B614" s="1285"/>
      <c r="C614" s="1177" t="s">
        <v>40</v>
      </c>
      <c r="D614" s="44" t="s">
        <v>8</v>
      </c>
      <c r="E614" s="35"/>
      <c r="F614" s="1214"/>
      <c r="G614" s="973">
        <f>E617*F592+H614</f>
        <v>0</v>
      </c>
      <c r="H614" s="1275"/>
      <c r="I614" s="44" t="s">
        <v>8</v>
      </c>
      <c r="J614" s="35"/>
      <c r="K614" s="1214"/>
      <c r="L614" s="973">
        <f>J617*K592-M614</f>
        <v>0</v>
      </c>
      <c r="M614" s="1095"/>
      <c r="N614" s="335" t="s">
        <v>8</v>
      </c>
      <c r="O614" s="35"/>
      <c r="P614" s="1214"/>
      <c r="Q614" s="973">
        <f>O617*P592-R614</f>
        <v>0</v>
      </c>
      <c r="R614" s="1212">
        <f>ROUND(IF(O592="",0,O614*P592*(職員設定!$AC$57+R600/O592)*1.35),0)</f>
        <v>0</v>
      </c>
      <c r="S614" s="44" t="s">
        <v>8</v>
      </c>
      <c r="T614" s="35"/>
      <c r="U614" s="1214"/>
      <c r="V614" s="973">
        <f>T617*U592-W614</f>
        <v>0</v>
      </c>
      <c r="W614" s="961">
        <f>ROUND(IF(T592="",0,T614*U592*(職員設定!$AC$57+W600/T592)*1.35),0)</f>
        <v>0</v>
      </c>
      <c r="X614" s="335" t="s">
        <v>8</v>
      </c>
      <c r="Y614" s="35"/>
      <c r="Z614" s="1214"/>
      <c r="AA614" s="973">
        <f>Y617*Z592-AB614</f>
        <v>0</v>
      </c>
      <c r="AB614" s="1212">
        <f>ROUND(IF(Y592="",0,Y614*Z592*(職員設定!$AC$57+AB600/Y592)*1.35),0)</f>
        <v>0</v>
      </c>
      <c r="AC614" s="44" t="s">
        <v>8</v>
      </c>
      <c r="AD614" s="35"/>
      <c r="AE614" s="1214"/>
      <c r="AF614" s="973">
        <f>AD617*AE592-AG614</f>
        <v>0</v>
      </c>
      <c r="AG614" s="961">
        <f>ROUND(IF(AD592="",0,AD614*AE592*(職員設定!$AC$57+AG600/AD592)*1.35),0)</f>
        <v>0</v>
      </c>
      <c r="AH614" s="335" t="s">
        <v>8</v>
      </c>
      <c r="AI614" s="35"/>
      <c r="AJ614" s="1214"/>
      <c r="AK614" s="973">
        <f>AI617*AJ592-AL614</f>
        <v>0</v>
      </c>
      <c r="AL614" s="1212">
        <f>ROUND(IF(AI592="",0,AI614*AJ592*(職員設定!$AC$57+AL600/AI592)*1.35),0)</f>
        <v>0</v>
      </c>
      <c r="AM614" s="44" t="s">
        <v>8</v>
      </c>
      <c r="AN614" s="35"/>
      <c r="AO614" s="1214"/>
      <c r="AP614" s="973">
        <f>AN617*AO592-AQ614</f>
        <v>0</v>
      </c>
      <c r="AQ614" s="961">
        <f>ROUND(IF(AN592="",0,AN614*AO592*(職員設定!$AC$57+AQ600/AN592)*1.35),0)</f>
        <v>0</v>
      </c>
      <c r="AR614" s="335" t="s">
        <v>8</v>
      </c>
      <c r="AS614" s="35"/>
      <c r="AT614" s="1214"/>
      <c r="AU614" s="973">
        <f>AS617*AT592-AV614</f>
        <v>0</v>
      </c>
      <c r="AV614" s="1212">
        <f>ROUND(IF(AS592="",0,AS614*AT592*(職員設定!$AC$57+AV600/AS592)*1.35),0)</f>
        <v>0</v>
      </c>
      <c r="AW614" s="44" t="s">
        <v>8</v>
      </c>
      <c r="AX614" s="35"/>
      <c r="AY614" s="1214"/>
      <c r="AZ614" s="973">
        <f>AX617*AY592-BA614</f>
        <v>0</v>
      </c>
      <c r="BA614" s="961">
        <f>ROUND(IF(AX592="",0,AX614*AY592*(職員設定!$AC$57+BA600/AX592)*1.35),0)</f>
        <v>0</v>
      </c>
      <c r="BB614" s="335" t="s">
        <v>8</v>
      </c>
      <c r="BC614" s="35"/>
      <c r="BD614" s="1214"/>
      <c r="BE614" s="973">
        <f>BC617*BD592-BF614</f>
        <v>0</v>
      </c>
      <c r="BF614" s="1212">
        <f>ROUND(IF(BC592="",0,BC614*BD592*(職員設定!$AC$57+BF600/BC592)*1.35),0)</f>
        <v>0</v>
      </c>
      <c r="BG614" s="44" t="s">
        <v>8</v>
      </c>
      <c r="BH614" s="35"/>
      <c r="BI614" s="1214"/>
      <c r="BJ614" s="973">
        <f>BH617*BI592-BK614</f>
        <v>0</v>
      </c>
      <c r="BK614" s="961">
        <f>ROUND(IF(BH592="",0,BH614*BI592*(職員設定!$AC$57+BK600/BH592)*1.35),0)</f>
        <v>0</v>
      </c>
      <c r="BL614" s="338"/>
      <c r="BM614" s="82"/>
      <c r="BN614" s="1214"/>
      <c r="BO614" s="966"/>
      <c r="BP614" s="953"/>
      <c r="BQ614" s="75"/>
      <c r="BR614" s="82"/>
      <c r="BS614" s="1214"/>
      <c r="BT614" s="966"/>
      <c r="BU614" s="953"/>
      <c r="BV614" s="75"/>
      <c r="BW614" s="82"/>
      <c r="BX614" s="1214"/>
      <c r="BY614" s="966"/>
      <c r="BZ614" s="953"/>
      <c r="CA614" s="1003">
        <f t="shared" ref="CA614" si="102">BJ614+BK614+BE614+BF614+AZ614+BA614+AU614+AV614+AP614+AQ614+AL614+AK614+AG614+AF614+AB614+AA614+W614+V614+R614+Q614+L614+G614</f>
        <v>0</v>
      </c>
      <c r="CB614" s="1019">
        <f t="shared" ref="CB614" si="103">M614+H614</f>
        <v>0</v>
      </c>
      <c r="CC614" s="1237">
        <f>BK614+BF614+BA614+AV614+AQ614+AL614+AG614+AB614+W614+R614</f>
        <v>0</v>
      </c>
    </row>
    <row r="615" spans="1:81" ht="18" customHeight="1">
      <c r="A615" s="1180"/>
      <c r="B615" s="1285"/>
      <c r="C615" s="1178"/>
      <c r="D615" s="48" t="s">
        <v>38</v>
      </c>
      <c r="E615" s="33"/>
      <c r="F615" s="1214"/>
      <c r="G615" s="974"/>
      <c r="H615" s="1272"/>
      <c r="I615" s="48" t="s">
        <v>38</v>
      </c>
      <c r="J615" s="33"/>
      <c r="K615" s="1214"/>
      <c r="L615" s="974"/>
      <c r="M615" s="1103"/>
      <c r="N615" s="336" t="s">
        <v>38</v>
      </c>
      <c r="O615" s="33"/>
      <c r="P615" s="1214"/>
      <c r="Q615" s="974"/>
      <c r="R615" s="1210"/>
      <c r="S615" s="48" t="s">
        <v>38</v>
      </c>
      <c r="T615" s="33"/>
      <c r="U615" s="1214"/>
      <c r="V615" s="974"/>
      <c r="W615" s="958"/>
      <c r="X615" s="336" t="s">
        <v>38</v>
      </c>
      <c r="Y615" s="33"/>
      <c r="Z615" s="1214"/>
      <c r="AA615" s="974"/>
      <c r="AB615" s="1210"/>
      <c r="AC615" s="48" t="s">
        <v>38</v>
      </c>
      <c r="AD615" s="33"/>
      <c r="AE615" s="1214"/>
      <c r="AF615" s="974"/>
      <c r="AG615" s="958"/>
      <c r="AH615" s="336" t="s">
        <v>38</v>
      </c>
      <c r="AI615" s="33"/>
      <c r="AJ615" s="1214"/>
      <c r="AK615" s="974"/>
      <c r="AL615" s="1210"/>
      <c r="AM615" s="48" t="s">
        <v>38</v>
      </c>
      <c r="AN615" s="33"/>
      <c r="AO615" s="1214"/>
      <c r="AP615" s="974"/>
      <c r="AQ615" s="958"/>
      <c r="AR615" s="336" t="s">
        <v>38</v>
      </c>
      <c r="AS615" s="33"/>
      <c r="AT615" s="1214"/>
      <c r="AU615" s="974"/>
      <c r="AV615" s="1210"/>
      <c r="AW615" s="48" t="s">
        <v>38</v>
      </c>
      <c r="AX615" s="33"/>
      <c r="AY615" s="1214"/>
      <c r="AZ615" s="974"/>
      <c r="BA615" s="958"/>
      <c r="BB615" s="336" t="s">
        <v>38</v>
      </c>
      <c r="BC615" s="33"/>
      <c r="BD615" s="1214"/>
      <c r="BE615" s="974"/>
      <c r="BF615" s="1210"/>
      <c r="BG615" s="48" t="s">
        <v>38</v>
      </c>
      <c r="BH615" s="33"/>
      <c r="BI615" s="1214"/>
      <c r="BJ615" s="974"/>
      <c r="BK615" s="958"/>
      <c r="BL615" s="339"/>
      <c r="BM615" s="80"/>
      <c r="BN615" s="1214"/>
      <c r="BO615" s="967"/>
      <c r="BP615" s="954"/>
      <c r="BQ615" s="79"/>
      <c r="BR615" s="80"/>
      <c r="BS615" s="1214"/>
      <c r="BT615" s="967"/>
      <c r="BU615" s="954"/>
      <c r="BV615" s="79"/>
      <c r="BW615" s="80"/>
      <c r="BX615" s="1214"/>
      <c r="BY615" s="967"/>
      <c r="BZ615" s="954"/>
      <c r="CA615" s="1080"/>
      <c r="CB615" s="1022"/>
      <c r="CC615" s="1238"/>
    </row>
    <row r="616" spans="1:81" ht="18" customHeight="1">
      <c r="A616" s="1180"/>
      <c r="B616" s="1285"/>
      <c r="C616" s="1178"/>
      <c r="D616" s="51" t="s">
        <v>9</v>
      </c>
      <c r="E616" s="6">
        <f>ROUND(IF(E592="",0,E614*職員設定!$R$57+E614*E601/E592*1.35),0)</f>
        <v>0</v>
      </c>
      <c r="F616" s="1214"/>
      <c r="G616" s="974"/>
      <c r="H616" s="1272"/>
      <c r="I616" s="51" t="s">
        <v>9</v>
      </c>
      <c r="J616" s="6">
        <f>ROUND(IF(J592="",0,J614*職員設定!$R$57+J614*J601/J592*1.35),0)</f>
        <v>0</v>
      </c>
      <c r="K616" s="1214"/>
      <c r="L616" s="974"/>
      <c r="M616" s="1103"/>
      <c r="N616" s="629" t="s">
        <v>9</v>
      </c>
      <c r="O616" s="6">
        <f>ROUND(IF(O592="",0,O614*職員設定!$R$57+O614*O601/O592*1.35),0)</f>
        <v>0</v>
      </c>
      <c r="P616" s="1214"/>
      <c r="Q616" s="974"/>
      <c r="R616" s="1210"/>
      <c r="S616" s="51" t="s">
        <v>9</v>
      </c>
      <c r="T616" s="6">
        <f>ROUND(IF(T592="",0,T614*職員設定!$R$57+T614*T601/T592*1.35),0)</f>
        <v>0</v>
      </c>
      <c r="U616" s="1214"/>
      <c r="V616" s="974"/>
      <c r="W616" s="958"/>
      <c r="X616" s="629" t="s">
        <v>9</v>
      </c>
      <c r="Y616" s="6">
        <f>ROUND(IF(Y592="",0,Y614*職員設定!$R$57+Y614*Y601/Y592*1.35),0)</f>
        <v>0</v>
      </c>
      <c r="Z616" s="1214"/>
      <c r="AA616" s="974"/>
      <c r="AB616" s="1210"/>
      <c r="AC616" s="51" t="s">
        <v>9</v>
      </c>
      <c r="AD616" s="6">
        <f>ROUND(IF(AD592="",0,AD614*職員設定!$R$57+AD614*AD601/AD592*1.35),0)</f>
        <v>0</v>
      </c>
      <c r="AE616" s="1214"/>
      <c r="AF616" s="974"/>
      <c r="AG616" s="958"/>
      <c r="AH616" s="629" t="s">
        <v>9</v>
      </c>
      <c r="AI616" s="6">
        <f>ROUND(IF(AI592="",0,AI614*職員設定!$R$57+AI614*AI601/AI592*1.35),0)</f>
        <v>0</v>
      </c>
      <c r="AJ616" s="1214"/>
      <c r="AK616" s="974"/>
      <c r="AL616" s="1210"/>
      <c r="AM616" s="51" t="s">
        <v>9</v>
      </c>
      <c r="AN616" s="6">
        <f>ROUND(IF(AN592="",0,AN614*職員設定!$R$57+AN614*AN601/AN592*1.35),0)</f>
        <v>0</v>
      </c>
      <c r="AO616" s="1214"/>
      <c r="AP616" s="974"/>
      <c r="AQ616" s="958"/>
      <c r="AR616" s="629" t="s">
        <v>9</v>
      </c>
      <c r="AS616" s="6">
        <f>ROUND(IF(AS592="",0,AS614*職員設定!$R$57+AS614*AS601/AS592*1.35),0)</f>
        <v>0</v>
      </c>
      <c r="AT616" s="1214"/>
      <c r="AU616" s="974"/>
      <c r="AV616" s="1210"/>
      <c r="AW616" s="51" t="s">
        <v>9</v>
      </c>
      <c r="AX616" s="6">
        <f>ROUND(IF(AX592="",0,AX614*職員設定!$R$57+AX614*AX601/AX592*1.35),0)</f>
        <v>0</v>
      </c>
      <c r="AY616" s="1214"/>
      <c r="AZ616" s="974"/>
      <c r="BA616" s="958"/>
      <c r="BB616" s="629" t="s">
        <v>9</v>
      </c>
      <c r="BC616" s="6">
        <f>ROUND(IF(BC592="",0,BC614*職員設定!$R$57+BC614*BC601/BC592*1.35),0)</f>
        <v>0</v>
      </c>
      <c r="BD616" s="1214"/>
      <c r="BE616" s="974"/>
      <c r="BF616" s="1210"/>
      <c r="BG616" s="51" t="s">
        <v>9</v>
      </c>
      <c r="BH616" s="6">
        <f>ROUND(IF(BH592="",0,BH614*職員設定!$R$57+BH614*BH601/BH592*1.35),0)</f>
        <v>0</v>
      </c>
      <c r="BI616" s="1214"/>
      <c r="BJ616" s="974"/>
      <c r="BK616" s="958"/>
      <c r="BL616" s="624"/>
      <c r="BM616" s="28"/>
      <c r="BN616" s="1214"/>
      <c r="BO616" s="967"/>
      <c r="BP616" s="954"/>
      <c r="BQ616" s="72"/>
      <c r="BR616" s="28"/>
      <c r="BS616" s="1214"/>
      <c r="BT616" s="967"/>
      <c r="BU616" s="954"/>
      <c r="BV616" s="72"/>
      <c r="BW616" s="28"/>
      <c r="BX616" s="1214"/>
      <c r="BY616" s="967"/>
      <c r="BZ616" s="954"/>
      <c r="CA616" s="1080"/>
      <c r="CB616" s="1022"/>
      <c r="CC616" s="1238"/>
    </row>
    <row r="617" spans="1:81" ht="18" customHeight="1" thickBot="1">
      <c r="A617" s="1180"/>
      <c r="B617" s="1285"/>
      <c r="C617" s="1179"/>
      <c r="D617" s="53" t="s">
        <v>10</v>
      </c>
      <c r="E617" s="19">
        <f>E615-E616</f>
        <v>0</v>
      </c>
      <c r="F617" s="1214"/>
      <c r="G617" s="975"/>
      <c r="H617" s="1273"/>
      <c r="I617" s="53" t="s">
        <v>10</v>
      </c>
      <c r="J617" s="19">
        <f>J615-J616</f>
        <v>0</v>
      </c>
      <c r="K617" s="1214"/>
      <c r="L617" s="975"/>
      <c r="M617" s="1104"/>
      <c r="N617" s="337" t="s">
        <v>10</v>
      </c>
      <c r="O617" s="19">
        <f>O615-O616</f>
        <v>0</v>
      </c>
      <c r="P617" s="1214"/>
      <c r="Q617" s="975"/>
      <c r="R617" s="1211"/>
      <c r="S617" s="53" t="s">
        <v>10</v>
      </c>
      <c r="T617" s="19">
        <f>T615-T616</f>
        <v>0</v>
      </c>
      <c r="U617" s="1214"/>
      <c r="V617" s="975"/>
      <c r="W617" s="959"/>
      <c r="X617" s="337" t="s">
        <v>10</v>
      </c>
      <c r="Y617" s="19">
        <f>Y615-Y616</f>
        <v>0</v>
      </c>
      <c r="Z617" s="1214"/>
      <c r="AA617" s="975"/>
      <c r="AB617" s="1211"/>
      <c r="AC617" s="53" t="s">
        <v>10</v>
      </c>
      <c r="AD617" s="19">
        <f>AD615-AD616</f>
        <v>0</v>
      </c>
      <c r="AE617" s="1214"/>
      <c r="AF617" s="975"/>
      <c r="AG617" s="959"/>
      <c r="AH617" s="337" t="s">
        <v>10</v>
      </c>
      <c r="AI617" s="19">
        <f>AI615-AI616</f>
        <v>0</v>
      </c>
      <c r="AJ617" s="1214"/>
      <c r="AK617" s="975"/>
      <c r="AL617" s="1211"/>
      <c r="AM617" s="53" t="s">
        <v>10</v>
      </c>
      <c r="AN617" s="19">
        <f>AN615-AN616</f>
        <v>0</v>
      </c>
      <c r="AO617" s="1214"/>
      <c r="AP617" s="975"/>
      <c r="AQ617" s="959"/>
      <c r="AR617" s="337" t="s">
        <v>10</v>
      </c>
      <c r="AS617" s="19">
        <f>AS615-AS616</f>
        <v>0</v>
      </c>
      <c r="AT617" s="1214"/>
      <c r="AU617" s="975"/>
      <c r="AV617" s="1211"/>
      <c r="AW617" s="53" t="s">
        <v>10</v>
      </c>
      <c r="AX617" s="19">
        <f>AX615-AX616</f>
        <v>0</v>
      </c>
      <c r="AY617" s="1214"/>
      <c r="AZ617" s="975"/>
      <c r="BA617" s="959"/>
      <c r="BB617" s="337" t="s">
        <v>10</v>
      </c>
      <c r="BC617" s="19">
        <f>BC615-BC616</f>
        <v>0</v>
      </c>
      <c r="BD617" s="1214"/>
      <c r="BE617" s="975"/>
      <c r="BF617" s="1211"/>
      <c r="BG617" s="53" t="s">
        <v>10</v>
      </c>
      <c r="BH617" s="19">
        <f>BH615-BH616</f>
        <v>0</v>
      </c>
      <c r="BI617" s="1214"/>
      <c r="BJ617" s="975"/>
      <c r="BK617" s="959"/>
      <c r="BL617" s="340"/>
      <c r="BM617" s="84"/>
      <c r="BN617" s="1214"/>
      <c r="BO617" s="968"/>
      <c r="BP617" s="955"/>
      <c r="BQ617" s="85"/>
      <c r="BR617" s="84"/>
      <c r="BS617" s="1214"/>
      <c r="BT617" s="968"/>
      <c r="BU617" s="955"/>
      <c r="BV617" s="85"/>
      <c r="BW617" s="84"/>
      <c r="BX617" s="1214"/>
      <c r="BY617" s="968"/>
      <c r="BZ617" s="955"/>
      <c r="CA617" s="1081"/>
      <c r="CB617" s="1023"/>
      <c r="CC617" s="1239"/>
    </row>
    <row r="618" spans="1:81" ht="18" customHeight="1">
      <c r="A618" s="1180"/>
      <c r="B618" s="1285"/>
      <c r="C618" s="1178" t="s">
        <v>43</v>
      </c>
      <c r="D618" s="48" t="s">
        <v>11</v>
      </c>
      <c r="E618" s="36"/>
      <c r="F618" s="1214"/>
      <c r="G618" s="974">
        <f>E621*F592+H618</f>
        <v>0</v>
      </c>
      <c r="H618" s="1275"/>
      <c r="I618" s="48" t="s">
        <v>11</v>
      </c>
      <c r="J618" s="36"/>
      <c r="K618" s="1214"/>
      <c r="L618" s="974">
        <f>J621*K592-M618</f>
        <v>0</v>
      </c>
      <c r="M618" s="1095"/>
      <c r="N618" s="336" t="s">
        <v>11</v>
      </c>
      <c r="O618" s="36"/>
      <c r="P618" s="1214"/>
      <c r="Q618" s="974">
        <f>O621*P592-R618</f>
        <v>0</v>
      </c>
      <c r="R618" s="1212">
        <f>ROUND(IF(O592="",0,O618*P592*(職員設定!$AC$57+R600/O592)*0.25),0)</f>
        <v>0</v>
      </c>
      <c r="S618" s="48" t="s">
        <v>11</v>
      </c>
      <c r="T618" s="36"/>
      <c r="U618" s="1214"/>
      <c r="V618" s="974">
        <f>T621*U592-W618</f>
        <v>0</v>
      </c>
      <c r="W618" s="961">
        <f>ROUND(IF(T592="",0,T618*U592*(職員設定!$AC$57+W600/T592)*0.25),0)</f>
        <v>0</v>
      </c>
      <c r="X618" s="336" t="s">
        <v>11</v>
      </c>
      <c r="Y618" s="36"/>
      <c r="Z618" s="1214"/>
      <c r="AA618" s="974">
        <f>Y621*Z592-AB618</f>
        <v>0</v>
      </c>
      <c r="AB618" s="1212">
        <f>ROUND(IF(Y592="",0,Y618*Z592*(職員設定!$AC$57+AB600/Y592)*0.25),0)</f>
        <v>0</v>
      </c>
      <c r="AC618" s="48" t="s">
        <v>11</v>
      </c>
      <c r="AD618" s="36"/>
      <c r="AE618" s="1214"/>
      <c r="AF618" s="974">
        <f>AD621*AE592-AG618</f>
        <v>0</v>
      </c>
      <c r="AG618" s="961">
        <f>ROUND(IF(AD592="",0,AD618*AE592*(職員設定!$AC$57+AG600/AD592)*0.25),0)</f>
        <v>0</v>
      </c>
      <c r="AH618" s="336" t="s">
        <v>11</v>
      </c>
      <c r="AI618" s="36"/>
      <c r="AJ618" s="1214"/>
      <c r="AK618" s="974">
        <f>AI621*AJ592-AL618</f>
        <v>0</v>
      </c>
      <c r="AL618" s="1212">
        <f>ROUND(IF(AI592="",0,AI618*AJ592*(職員設定!$AC$57+AL600/AI592)*0.25),0)</f>
        <v>0</v>
      </c>
      <c r="AM618" s="48" t="s">
        <v>11</v>
      </c>
      <c r="AN618" s="36"/>
      <c r="AO618" s="1214"/>
      <c r="AP618" s="974">
        <f>AN621*AO592-AQ618</f>
        <v>0</v>
      </c>
      <c r="AQ618" s="961">
        <f>ROUND(IF(AN592="",0,AN618*AO592*(職員設定!$AC$57+AQ600/AN592)*0.25),0)</f>
        <v>0</v>
      </c>
      <c r="AR618" s="336" t="s">
        <v>11</v>
      </c>
      <c r="AS618" s="36"/>
      <c r="AT618" s="1214"/>
      <c r="AU618" s="974">
        <f>AS621*AT592-AV618</f>
        <v>0</v>
      </c>
      <c r="AV618" s="1212">
        <f>ROUND(IF(AS592="",0,AS618*AT592*(職員設定!$AC$57+AV600/AS592)*0.25),0)</f>
        <v>0</v>
      </c>
      <c r="AW618" s="48" t="s">
        <v>11</v>
      </c>
      <c r="AX618" s="36"/>
      <c r="AY618" s="1214"/>
      <c r="AZ618" s="974">
        <f>AX621*AY592-BA618</f>
        <v>0</v>
      </c>
      <c r="BA618" s="961">
        <f>ROUND(IF(AX592="",0,AX618*AY592*(職員設定!$AC$57+BA600/AX592)*0.25),0)</f>
        <v>0</v>
      </c>
      <c r="BB618" s="336" t="s">
        <v>11</v>
      </c>
      <c r="BC618" s="36"/>
      <c r="BD618" s="1214"/>
      <c r="BE618" s="974">
        <f>BC621*BD592-BF618</f>
        <v>0</v>
      </c>
      <c r="BF618" s="1212">
        <f>ROUND(IF(BC592="",0,BC618*BD592*(職員設定!$AC$57+BF600/BC592)*0.25),0)</f>
        <v>0</v>
      </c>
      <c r="BG618" s="48" t="s">
        <v>11</v>
      </c>
      <c r="BH618" s="36"/>
      <c r="BI618" s="1214"/>
      <c r="BJ618" s="974">
        <f>BH621*BI592-BK618</f>
        <v>0</v>
      </c>
      <c r="BK618" s="961">
        <f>ROUND(IF(BH592="",0,BH618*BI592*(職員設定!$AC$57+BK600/BH592)*0.25),0)</f>
        <v>0</v>
      </c>
      <c r="BL618" s="339"/>
      <c r="BM618" s="86"/>
      <c r="BN618" s="1214"/>
      <c r="BO618" s="969"/>
      <c r="BP618" s="953"/>
      <c r="BQ618" s="79"/>
      <c r="BR618" s="86"/>
      <c r="BS618" s="1214"/>
      <c r="BT618" s="969"/>
      <c r="BU618" s="953"/>
      <c r="BV618" s="79"/>
      <c r="BW618" s="86"/>
      <c r="BX618" s="1214"/>
      <c r="BY618" s="969"/>
      <c r="BZ618" s="953"/>
      <c r="CA618" s="1003">
        <f t="shared" ref="CA618" si="104">BJ618+BK618+BE618+BF618+AZ618+BA618+AU618+AV618+AP618+AQ618+AL618+AK618+AG618+AF618+AB618+AA618+W618+V618+R618+Q618+L618+G618</f>
        <v>0</v>
      </c>
      <c r="CB618" s="1019">
        <f t="shared" ref="CB618" si="105">M618+H618</f>
        <v>0</v>
      </c>
      <c r="CC618" s="1238">
        <f>BK618+BF618+BA618+AV618+AQ618+AL618+AG618+AB618+W618+R618</f>
        <v>0</v>
      </c>
    </row>
    <row r="619" spans="1:81" ht="18" customHeight="1">
      <c r="A619" s="1180"/>
      <c r="B619" s="1285"/>
      <c r="C619" s="1178"/>
      <c r="D619" s="48" t="s">
        <v>38</v>
      </c>
      <c r="E619" s="33"/>
      <c r="F619" s="1214"/>
      <c r="G619" s="974"/>
      <c r="H619" s="1272"/>
      <c r="I619" s="48" t="s">
        <v>38</v>
      </c>
      <c r="J619" s="33"/>
      <c r="K619" s="1214"/>
      <c r="L619" s="974"/>
      <c r="M619" s="1103"/>
      <c r="N619" s="336" t="s">
        <v>38</v>
      </c>
      <c r="O619" s="33"/>
      <c r="P619" s="1214"/>
      <c r="Q619" s="974"/>
      <c r="R619" s="1210"/>
      <c r="S619" s="48" t="s">
        <v>38</v>
      </c>
      <c r="T619" s="33"/>
      <c r="U619" s="1214"/>
      <c r="V619" s="974"/>
      <c r="W619" s="958"/>
      <c r="X619" s="336" t="s">
        <v>38</v>
      </c>
      <c r="Y619" s="33"/>
      <c r="Z619" s="1214"/>
      <c r="AA619" s="974"/>
      <c r="AB619" s="1210"/>
      <c r="AC619" s="48" t="s">
        <v>38</v>
      </c>
      <c r="AD619" s="33"/>
      <c r="AE619" s="1214"/>
      <c r="AF619" s="974"/>
      <c r="AG619" s="958"/>
      <c r="AH619" s="336" t="s">
        <v>38</v>
      </c>
      <c r="AI619" s="33"/>
      <c r="AJ619" s="1214"/>
      <c r="AK619" s="974"/>
      <c r="AL619" s="1210"/>
      <c r="AM619" s="48" t="s">
        <v>38</v>
      </c>
      <c r="AN619" s="33"/>
      <c r="AO619" s="1214"/>
      <c r="AP619" s="974"/>
      <c r="AQ619" s="958"/>
      <c r="AR619" s="336" t="s">
        <v>38</v>
      </c>
      <c r="AS619" s="33"/>
      <c r="AT619" s="1214"/>
      <c r="AU619" s="974"/>
      <c r="AV619" s="1210"/>
      <c r="AW619" s="48" t="s">
        <v>38</v>
      </c>
      <c r="AX619" s="33"/>
      <c r="AY619" s="1214"/>
      <c r="AZ619" s="974"/>
      <c r="BA619" s="958"/>
      <c r="BB619" s="336" t="s">
        <v>38</v>
      </c>
      <c r="BC619" s="33"/>
      <c r="BD619" s="1214"/>
      <c r="BE619" s="974"/>
      <c r="BF619" s="1210"/>
      <c r="BG619" s="48" t="s">
        <v>38</v>
      </c>
      <c r="BH619" s="33"/>
      <c r="BI619" s="1214"/>
      <c r="BJ619" s="974"/>
      <c r="BK619" s="958"/>
      <c r="BL619" s="339"/>
      <c r="BM619" s="80"/>
      <c r="BN619" s="1214"/>
      <c r="BO619" s="967"/>
      <c r="BP619" s="954"/>
      <c r="BQ619" s="79"/>
      <c r="BR619" s="80"/>
      <c r="BS619" s="1214"/>
      <c r="BT619" s="967"/>
      <c r="BU619" s="954"/>
      <c r="BV619" s="79"/>
      <c r="BW619" s="80"/>
      <c r="BX619" s="1214"/>
      <c r="BY619" s="967"/>
      <c r="BZ619" s="954"/>
      <c r="CA619" s="1080"/>
      <c r="CB619" s="1022"/>
      <c r="CC619" s="1238"/>
    </row>
    <row r="620" spans="1:81" ht="18" customHeight="1">
      <c r="A620" s="1180"/>
      <c r="B620" s="1285"/>
      <c r="C620" s="1178"/>
      <c r="D620" s="51" t="s">
        <v>12</v>
      </c>
      <c r="E620" s="6">
        <f>ROUND(IF(E592="",0,E618*職員設定!$S$57+E618*E601/E592*0.25),0)</f>
        <v>0</v>
      </c>
      <c r="F620" s="1214"/>
      <c r="G620" s="974"/>
      <c r="H620" s="1272"/>
      <c r="I620" s="51" t="s">
        <v>12</v>
      </c>
      <c r="J620" s="6">
        <f>ROUND(IF(J592="",0,J618*職員設定!$S$57+J618*J601/J592*0.25),0)</f>
        <v>0</v>
      </c>
      <c r="K620" s="1214"/>
      <c r="L620" s="974"/>
      <c r="M620" s="1103"/>
      <c r="N620" s="629" t="s">
        <v>12</v>
      </c>
      <c r="O620" s="6">
        <f>ROUND(IF(O592="",0,O618*職員設定!$S$57+O618*O601/O592*0.25),0)</f>
        <v>0</v>
      </c>
      <c r="P620" s="1214"/>
      <c r="Q620" s="974"/>
      <c r="R620" s="1210"/>
      <c r="S620" s="51" t="s">
        <v>12</v>
      </c>
      <c r="T620" s="6">
        <f>ROUND(IF(T592="",0,T618*職員設定!$S$57+T618*T601/T592*0.25),0)</f>
        <v>0</v>
      </c>
      <c r="U620" s="1214"/>
      <c r="V620" s="974"/>
      <c r="W620" s="958"/>
      <c r="X620" s="629" t="s">
        <v>12</v>
      </c>
      <c r="Y620" s="6">
        <f>ROUND(IF(Y592="",0,Y618*職員設定!$S$57+Y618*Y601/Y592*0.25),0)</f>
        <v>0</v>
      </c>
      <c r="Z620" s="1214"/>
      <c r="AA620" s="974"/>
      <c r="AB620" s="1210"/>
      <c r="AC620" s="51" t="s">
        <v>12</v>
      </c>
      <c r="AD620" s="6">
        <f>ROUND(IF(AD592="",0,AD618*職員設定!$S$57+AD618*AD601/AD592*0.25),0)</f>
        <v>0</v>
      </c>
      <c r="AE620" s="1214"/>
      <c r="AF620" s="974"/>
      <c r="AG620" s="958"/>
      <c r="AH620" s="629" t="s">
        <v>12</v>
      </c>
      <c r="AI620" s="6">
        <f>ROUND(IF(AI592="",0,AI618*職員設定!$S$57+AI618*AI601/AI592*0.25),0)</f>
        <v>0</v>
      </c>
      <c r="AJ620" s="1214"/>
      <c r="AK620" s="974"/>
      <c r="AL620" s="1210"/>
      <c r="AM620" s="51" t="s">
        <v>12</v>
      </c>
      <c r="AN620" s="6">
        <f>ROUND(IF(AN592="",0,AN618*職員設定!$S$57+AN618*AN601/AN592*0.25),0)</f>
        <v>0</v>
      </c>
      <c r="AO620" s="1214"/>
      <c r="AP620" s="974"/>
      <c r="AQ620" s="958"/>
      <c r="AR620" s="629" t="s">
        <v>12</v>
      </c>
      <c r="AS620" s="6">
        <f>ROUND(IF(AS592="",0,AS618*職員設定!$S$57+AS618*AS601/AS592*0.25),0)</f>
        <v>0</v>
      </c>
      <c r="AT620" s="1214"/>
      <c r="AU620" s="974"/>
      <c r="AV620" s="1210"/>
      <c r="AW620" s="51" t="s">
        <v>12</v>
      </c>
      <c r="AX620" s="6">
        <f>ROUND(IF(AX592="",0,AX618*職員設定!$S$57+AX618*AX601/AX592*0.25),0)</f>
        <v>0</v>
      </c>
      <c r="AY620" s="1214"/>
      <c r="AZ620" s="974"/>
      <c r="BA620" s="958"/>
      <c r="BB620" s="629" t="s">
        <v>12</v>
      </c>
      <c r="BC620" s="6">
        <f>ROUND(IF(BC592="",0,BC618*職員設定!$S$57+BC618*BC601/BC592*0.25),0)</f>
        <v>0</v>
      </c>
      <c r="BD620" s="1214"/>
      <c r="BE620" s="974"/>
      <c r="BF620" s="1210"/>
      <c r="BG620" s="51" t="s">
        <v>12</v>
      </c>
      <c r="BH620" s="6">
        <f>ROUND(IF(BH592="",0,BH618*職員設定!$S$57+BH618*BH601/BH592*0.25),0)</f>
        <v>0</v>
      </c>
      <c r="BI620" s="1214"/>
      <c r="BJ620" s="974"/>
      <c r="BK620" s="958"/>
      <c r="BL620" s="624"/>
      <c r="BM620" s="28"/>
      <c r="BN620" s="1214"/>
      <c r="BO620" s="967"/>
      <c r="BP620" s="954"/>
      <c r="BQ620" s="72"/>
      <c r="BR620" s="28"/>
      <c r="BS620" s="1214"/>
      <c r="BT620" s="967"/>
      <c r="BU620" s="954"/>
      <c r="BV620" s="72"/>
      <c r="BW620" s="28"/>
      <c r="BX620" s="1214"/>
      <c r="BY620" s="967"/>
      <c r="BZ620" s="954"/>
      <c r="CA620" s="1080"/>
      <c r="CB620" s="1022"/>
      <c r="CC620" s="1238"/>
    </row>
    <row r="621" spans="1:81" ht="18" customHeight="1" thickBot="1">
      <c r="A621" s="1180"/>
      <c r="B621" s="1286"/>
      <c r="C621" s="1179"/>
      <c r="D621" s="53" t="s">
        <v>13</v>
      </c>
      <c r="E621" s="19">
        <f>E619-E620</f>
        <v>0</v>
      </c>
      <c r="F621" s="1218"/>
      <c r="G621" s="975"/>
      <c r="H621" s="1273"/>
      <c r="I621" s="53" t="s">
        <v>13</v>
      </c>
      <c r="J621" s="19">
        <f>J619-J620</f>
        <v>0</v>
      </c>
      <c r="K621" s="1218"/>
      <c r="L621" s="975"/>
      <c r="M621" s="1104"/>
      <c r="N621" s="337" t="s">
        <v>13</v>
      </c>
      <c r="O621" s="19">
        <f>O619-O620</f>
        <v>0</v>
      </c>
      <c r="P621" s="1218"/>
      <c r="Q621" s="975"/>
      <c r="R621" s="1211"/>
      <c r="S621" s="53" t="s">
        <v>13</v>
      </c>
      <c r="T621" s="19">
        <f>T619-T620</f>
        <v>0</v>
      </c>
      <c r="U621" s="1218"/>
      <c r="V621" s="975"/>
      <c r="W621" s="959"/>
      <c r="X621" s="337" t="s">
        <v>13</v>
      </c>
      <c r="Y621" s="19">
        <f>Y619-Y620</f>
        <v>0</v>
      </c>
      <c r="Z621" s="1218"/>
      <c r="AA621" s="975"/>
      <c r="AB621" s="1211"/>
      <c r="AC621" s="53" t="s">
        <v>13</v>
      </c>
      <c r="AD621" s="19">
        <f>AD619-AD620</f>
        <v>0</v>
      </c>
      <c r="AE621" s="1218"/>
      <c r="AF621" s="975"/>
      <c r="AG621" s="959"/>
      <c r="AH621" s="337" t="s">
        <v>13</v>
      </c>
      <c r="AI621" s="19">
        <f>AI619-AI620</f>
        <v>0</v>
      </c>
      <c r="AJ621" s="1218"/>
      <c r="AK621" s="975"/>
      <c r="AL621" s="1211"/>
      <c r="AM621" s="53" t="s">
        <v>13</v>
      </c>
      <c r="AN621" s="19">
        <f>AN619-AN620</f>
        <v>0</v>
      </c>
      <c r="AO621" s="1218"/>
      <c r="AP621" s="975"/>
      <c r="AQ621" s="959"/>
      <c r="AR621" s="337" t="s">
        <v>13</v>
      </c>
      <c r="AS621" s="19">
        <f>AS619-AS620</f>
        <v>0</v>
      </c>
      <c r="AT621" s="1218"/>
      <c r="AU621" s="975"/>
      <c r="AV621" s="1211"/>
      <c r="AW621" s="53" t="s">
        <v>13</v>
      </c>
      <c r="AX621" s="19">
        <f>AX619-AX620</f>
        <v>0</v>
      </c>
      <c r="AY621" s="1218"/>
      <c r="AZ621" s="975"/>
      <c r="BA621" s="959"/>
      <c r="BB621" s="337" t="s">
        <v>13</v>
      </c>
      <c r="BC621" s="19">
        <f>BC619-BC620</f>
        <v>0</v>
      </c>
      <c r="BD621" s="1218"/>
      <c r="BE621" s="975"/>
      <c r="BF621" s="1211"/>
      <c r="BG621" s="53" t="s">
        <v>13</v>
      </c>
      <c r="BH621" s="19">
        <f>BH619-BH620</f>
        <v>0</v>
      </c>
      <c r="BI621" s="1218"/>
      <c r="BJ621" s="975"/>
      <c r="BK621" s="959"/>
      <c r="BL621" s="667"/>
      <c r="BM621" s="88"/>
      <c r="BN621" s="1218"/>
      <c r="BO621" s="968"/>
      <c r="BP621" s="955"/>
      <c r="BQ621" s="87"/>
      <c r="BR621" s="88"/>
      <c r="BS621" s="1218"/>
      <c r="BT621" s="968"/>
      <c r="BU621" s="955"/>
      <c r="BV621" s="87"/>
      <c r="BW621" s="88"/>
      <c r="BX621" s="1218"/>
      <c r="BY621" s="968"/>
      <c r="BZ621" s="955"/>
      <c r="CA621" s="1081"/>
      <c r="CB621" s="1023"/>
      <c r="CC621" s="1239"/>
    </row>
    <row r="622" spans="1:81" ht="18" customHeight="1">
      <c r="A622" s="1180"/>
      <c r="B622" s="1278" t="s">
        <v>228</v>
      </c>
      <c r="C622" s="1135"/>
      <c r="D622" s="175" t="str">
        <f>IF(職員設定!$V$43="","",職員設定!$V$43)</f>
        <v>通勤手当</v>
      </c>
      <c r="E622" s="151" t="str">
        <f>IF(E592&lt;&gt;"",職員設定!$V$57,"0")</f>
        <v>0</v>
      </c>
      <c r="F622" s="2"/>
      <c r="G622" s="299" t="s">
        <v>79</v>
      </c>
      <c r="H622" s="29" t="s">
        <v>79</v>
      </c>
      <c r="I622" s="175" t="str">
        <f>IF(職員設定!$V$43="","",職員設定!$V$43)</f>
        <v>通勤手当</v>
      </c>
      <c r="J622" s="151" t="str">
        <f>IF(J592&lt;&gt;"",職員設定!$V$57,"0")</f>
        <v>0</v>
      </c>
      <c r="K622" s="2"/>
      <c r="L622" s="299" t="s">
        <v>79</v>
      </c>
      <c r="M622" s="60" t="s">
        <v>79</v>
      </c>
      <c r="N622" s="644" t="str">
        <f>IF(職員設定!$V$43="","",職員設定!$V$43)</f>
        <v>通勤手当</v>
      </c>
      <c r="O622" s="151" t="str">
        <f>IF(O592&lt;&gt;"",職員設定!$V$57,"0")</f>
        <v>0</v>
      </c>
      <c r="P622" s="2"/>
      <c r="Q622" s="299" t="s">
        <v>79</v>
      </c>
      <c r="R622" s="29" t="s">
        <v>79</v>
      </c>
      <c r="S622" s="175" t="str">
        <f>IF(職員設定!$V$43="","",職員設定!$V$43)</f>
        <v>通勤手当</v>
      </c>
      <c r="T622" s="151" t="str">
        <f>IF(T592&lt;&gt;"",職員設定!$V$57,"0")</f>
        <v>0</v>
      </c>
      <c r="U622" s="2"/>
      <c r="V622" s="299" t="s">
        <v>79</v>
      </c>
      <c r="W622" s="60" t="s">
        <v>79</v>
      </c>
      <c r="X622" s="644" t="str">
        <f>IF(職員設定!$V$43="","",職員設定!$V$43)</f>
        <v>通勤手当</v>
      </c>
      <c r="Y622" s="151" t="str">
        <f>IF(Y592&lt;&gt;"",職員設定!$V$57,"0")</f>
        <v>0</v>
      </c>
      <c r="Z622" s="2"/>
      <c r="AA622" s="299" t="s">
        <v>79</v>
      </c>
      <c r="AB622" s="29" t="s">
        <v>79</v>
      </c>
      <c r="AC622" s="175" t="str">
        <f>IF(職員設定!$V$43="","",職員設定!$V$43)</f>
        <v>通勤手当</v>
      </c>
      <c r="AD622" s="151" t="str">
        <f>IF(AD592&lt;&gt;"",職員設定!$V$57,"0")</f>
        <v>0</v>
      </c>
      <c r="AE622" s="2"/>
      <c r="AF622" s="299" t="s">
        <v>79</v>
      </c>
      <c r="AG622" s="60" t="s">
        <v>79</v>
      </c>
      <c r="AH622" s="644" t="str">
        <f>IF(職員設定!$V$43="","",職員設定!$V$43)</f>
        <v>通勤手当</v>
      </c>
      <c r="AI622" s="151" t="str">
        <f>IF(AI592&lt;&gt;"",職員設定!$V$57,"0")</f>
        <v>0</v>
      </c>
      <c r="AJ622" s="2"/>
      <c r="AK622" s="299" t="s">
        <v>79</v>
      </c>
      <c r="AL622" s="29" t="s">
        <v>79</v>
      </c>
      <c r="AM622" s="175" t="str">
        <f>IF(職員設定!$V$43="","",職員設定!$V$43)</f>
        <v>通勤手当</v>
      </c>
      <c r="AN622" s="151" t="str">
        <f>IF(AN592&lt;&gt;"",職員設定!$V$57,"0")</f>
        <v>0</v>
      </c>
      <c r="AO622" s="2"/>
      <c r="AP622" s="299" t="s">
        <v>79</v>
      </c>
      <c r="AQ622" s="60" t="s">
        <v>79</v>
      </c>
      <c r="AR622" s="644" t="str">
        <f>IF(職員設定!$V$43="","",職員設定!$V$43)</f>
        <v>通勤手当</v>
      </c>
      <c r="AS622" s="151" t="str">
        <f>IF(AS592&lt;&gt;"",職員設定!$V$57,"0")</f>
        <v>0</v>
      </c>
      <c r="AT622" s="2"/>
      <c r="AU622" s="299" t="s">
        <v>79</v>
      </c>
      <c r="AV622" s="29" t="s">
        <v>79</v>
      </c>
      <c r="AW622" s="175" t="str">
        <f>IF(職員設定!$V$43="","",職員設定!$V$43)</f>
        <v>通勤手当</v>
      </c>
      <c r="AX622" s="151" t="str">
        <f>IF(AX592&lt;&gt;"",職員設定!$V$57,"0")</f>
        <v>0</v>
      </c>
      <c r="AY622" s="2"/>
      <c r="AZ622" s="299" t="s">
        <v>79</v>
      </c>
      <c r="BA622" s="60" t="s">
        <v>79</v>
      </c>
      <c r="BB622" s="644" t="str">
        <f>IF(職員設定!$V$43="","",職員設定!$V$43)</f>
        <v>通勤手当</v>
      </c>
      <c r="BC622" s="151" t="str">
        <f>IF(BC592&lt;&gt;"",職員設定!$V$57,"0")</f>
        <v>0</v>
      </c>
      <c r="BD622" s="2"/>
      <c r="BE622" s="299" t="s">
        <v>79</v>
      </c>
      <c r="BF622" s="29" t="s">
        <v>79</v>
      </c>
      <c r="BG622" s="175" t="str">
        <f>IF(職員設定!$V$43="","",職員設定!$V$43)</f>
        <v>通勤手当</v>
      </c>
      <c r="BH622" s="151" t="str">
        <f>IF(BH592&lt;&gt;"",職員設定!$V$57,"0")</f>
        <v>0</v>
      </c>
      <c r="BI622" s="2"/>
      <c r="BJ622" s="299" t="s">
        <v>79</v>
      </c>
      <c r="BK622" s="60" t="s">
        <v>79</v>
      </c>
      <c r="BL622" s="668"/>
      <c r="BM622" s="90"/>
      <c r="BN622" s="2"/>
      <c r="BO622" s="299" t="s">
        <v>79</v>
      </c>
      <c r="BP622" s="299" t="s">
        <v>79</v>
      </c>
      <c r="BQ622" s="89"/>
      <c r="BR622" s="90"/>
      <c r="BS622" s="2"/>
      <c r="BT622" s="299" t="s">
        <v>79</v>
      </c>
      <c r="BU622" s="299" t="s">
        <v>79</v>
      </c>
      <c r="BV622" s="89"/>
      <c r="BW622" s="90"/>
      <c r="BX622" s="2"/>
      <c r="BY622" s="299" t="s">
        <v>79</v>
      </c>
      <c r="BZ622" s="299" t="s">
        <v>79</v>
      </c>
      <c r="CA622" s="482" t="s">
        <v>116</v>
      </c>
      <c r="CB622" s="300" t="s">
        <v>116</v>
      </c>
      <c r="CC622" s="371" t="s">
        <v>121</v>
      </c>
    </row>
    <row r="623" spans="1:81" ht="18" customHeight="1">
      <c r="A623" s="1180"/>
      <c r="B623" s="1134"/>
      <c r="C623" s="1135"/>
      <c r="D623" s="174" t="str">
        <f>IF(職員設定!$W$43="","",職員設定!$W$43)</f>
        <v>課税通勤手当</v>
      </c>
      <c r="E623" s="151" t="str">
        <f>IF(E592&lt;&gt;"",職員設定!$W$57,"0")</f>
        <v>0</v>
      </c>
      <c r="F623" s="2"/>
      <c r="G623" s="999">
        <f>SUM(G592:G621)</f>
        <v>0</v>
      </c>
      <c r="H623" s="1305">
        <f>SUM(H592:H621)</f>
        <v>0</v>
      </c>
      <c r="I623" s="174" t="str">
        <f>IF(職員設定!$W$43="","",職員設定!$W$43)</f>
        <v>課税通勤手当</v>
      </c>
      <c r="J623" s="151" t="str">
        <f>IF(J592&lt;&gt;"",職員設定!$W$57,"0")</f>
        <v>0</v>
      </c>
      <c r="K623" s="2"/>
      <c r="L623" s="999">
        <f>SUM(L592:L621)</f>
        <v>0</v>
      </c>
      <c r="M623" s="1102">
        <f>SUM(M592:M621)</f>
        <v>0</v>
      </c>
      <c r="N623" s="645" t="str">
        <f>IF(職員設定!$W$43="","",職員設定!$W$43)</f>
        <v>課税通勤手当</v>
      </c>
      <c r="O623" s="151" t="str">
        <f>IF(O592&lt;&gt;"",職員設定!$W$57,"0")</f>
        <v>0</v>
      </c>
      <c r="P623" s="2"/>
      <c r="Q623" s="999">
        <f>SUM(Q592:Q621)</f>
        <v>0</v>
      </c>
      <c r="R623" s="1213">
        <f>SUM(R592:R621)</f>
        <v>0</v>
      </c>
      <c r="S623" s="174" t="str">
        <f>IF(職員設定!$W$43="","",職員設定!$W$43)</f>
        <v>課税通勤手当</v>
      </c>
      <c r="T623" s="151" t="str">
        <f>IF(T592&lt;&gt;"",職員設定!$W$57,"0")</f>
        <v>0</v>
      </c>
      <c r="U623" s="2"/>
      <c r="V623" s="999">
        <f>SUM(V592:V621)</f>
        <v>0</v>
      </c>
      <c r="W623" s="992">
        <f>SUM(W592:W621)</f>
        <v>0</v>
      </c>
      <c r="X623" s="645" t="str">
        <f>IF(職員設定!$W$43="","",職員設定!$W$43)</f>
        <v>課税通勤手当</v>
      </c>
      <c r="Y623" s="151" t="str">
        <f>IF(Y592&lt;&gt;"",職員設定!$W$57,"0")</f>
        <v>0</v>
      </c>
      <c r="Z623" s="2"/>
      <c r="AA623" s="999">
        <f>SUM(AA592:AA621)</f>
        <v>0</v>
      </c>
      <c r="AB623" s="1213">
        <f>SUM(AB592:AB621)</f>
        <v>0</v>
      </c>
      <c r="AC623" s="174" t="str">
        <f>IF(職員設定!$W$43="","",職員設定!$W$43)</f>
        <v>課税通勤手当</v>
      </c>
      <c r="AD623" s="151" t="str">
        <f>IF(AD592&lt;&gt;"",職員設定!$W$57,"0")</f>
        <v>0</v>
      </c>
      <c r="AE623" s="2"/>
      <c r="AF623" s="999">
        <f>SUM(AF592:AF621)</f>
        <v>0</v>
      </c>
      <c r="AG623" s="992">
        <f>SUM(AG592:AG621)</f>
        <v>0</v>
      </c>
      <c r="AH623" s="645" t="str">
        <f>IF(職員設定!$W$43="","",職員設定!$W$43)</f>
        <v>課税通勤手当</v>
      </c>
      <c r="AI623" s="151" t="str">
        <f>IF(AI592&lt;&gt;"",職員設定!$W$57,"0")</f>
        <v>0</v>
      </c>
      <c r="AJ623" s="2"/>
      <c r="AK623" s="999">
        <f>SUM(AK592:AK621)</f>
        <v>0</v>
      </c>
      <c r="AL623" s="1213">
        <f>SUM(AL592:AL621)</f>
        <v>0</v>
      </c>
      <c r="AM623" s="174" t="str">
        <f>IF(職員設定!$W$43="","",職員設定!$W$43)</f>
        <v>課税通勤手当</v>
      </c>
      <c r="AN623" s="151" t="str">
        <f>IF(AN592&lt;&gt;"",職員設定!$W$57,"0")</f>
        <v>0</v>
      </c>
      <c r="AO623" s="2"/>
      <c r="AP623" s="999">
        <f>SUM(AP592:AP621)</f>
        <v>0</v>
      </c>
      <c r="AQ623" s="992">
        <f>SUM(AQ592:AQ621)</f>
        <v>0</v>
      </c>
      <c r="AR623" s="645" t="str">
        <f>IF(職員設定!$W$43="","",職員設定!$W$43)</f>
        <v>課税通勤手当</v>
      </c>
      <c r="AS623" s="151" t="str">
        <f>IF(AS592&lt;&gt;"",職員設定!$W$57,"0")</f>
        <v>0</v>
      </c>
      <c r="AT623" s="2"/>
      <c r="AU623" s="999">
        <f>SUM(AU592:AU621)</f>
        <v>0</v>
      </c>
      <c r="AV623" s="1213">
        <f>SUM(AV592:AV621)</f>
        <v>0</v>
      </c>
      <c r="AW623" s="174" t="str">
        <f>IF(職員設定!$W$43="","",職員設定!$W$43)</f>
        <v>課税通勤手当</v>
      </c>
      <c r="AX623" s="151" t="str">
        <f>IF(AX592&lt;&gt;"",職員設定!$W$57,"0")</f>
        <v>0</v>
      </c>
      <c r="AY623" s="2"/>
      <c r="AZ623" s="999">
        <f>SUM(AZ592:AZ621)</f>
        <v>0</v>
      </c>
      <c r="BA623" s="992">
        <f>SUM(BA592:BA621)</f>
        <v>0</v>
      </c>
      <c r="BB623" s="645" t="str">
        <f>IF(職員設定!$W$43="","",職員設定!$W$43)</f>
        <v>課税通勤手当</v>
      </c>
      <c r="BC623" s="151" t="str">
        <f>IF(BC592&lt;&gt;"",職員設定!$W$57,"0")</f>
        <v>0</v>
      </c>
      <c r="BD623" s="2"/>
      <c r="BE623" s="999">
        <f>SUM(BE592:BE621)</f>
        <v>0</v>
      </c>
      <c r="BF623" s="1213">
        <f>SUM(BF592:BF621)</f>
        <v>0</v>
      </c>
      <c r="BG623" s="174" t="str">
        <f>IF(職員設定!$W$43="","",職員設定!$W$43)</f>
        <v>課税通勤手当</v>
      </c>
      <c r="BH623" s="151" t="str">
        <f>IF(BH592&lt;&gt;"",職員設定!$W$57,"0")</f>
        <v>0</v>
      </c>
      <c r="BI623" s="2"/>
      <c r="BJ623" s="999">
        <f>SUM(BJ592:BJ621)</f>
        <v>0</v>
      </c>
      <c r="BK623" s="992">
        <f>SUM(BK592:BK621)</f>
        <v>0</v>
      </c>
      <c r="BL623" s="669"/>
      <c r="BM623" s="92"/>
      <c r="BN623" s="2"/>
      <c r="BO623" s="999">
        <f>SUM(BO592:BO621)</f>
        <v>0</v>
      </c>
      <c r="BP623" s="1255">
        <f>SUM(BP592:BP621)</f>
        <v>0</v>
      </c>
      <c r="BQ623" s="91"/>
      <c r="BR623" s="92"/>
      <c r="BS623" s="2"/>
      <c r="BT623" s="999">
        <f>SUM(BT592:BT621)</f>
        <v>0</v>
      </c>
      <c r="BU623" s="1255">
        <f>SUM(BU592:BU621)</f>
        <v>0</v>
      </c>
      <c r="BV623" s="91"/>
      <c r="BW623" s="92"/>
      <c r="BX623" s="2"/>
      <c r="BY623" s="999">
        <f>SUM(BY592:BY621)</f>
        <v>0</v>
      </c>
      <c r="BZ623" s="1255">
        <f>SUM(BZ592:BZ621)</f>
        <v>0</v>
      </c>
      <c r="CA623" s="1089">
        <f>SUM(CA592:CA617)-CA618</f>
        <v>0</v>
      </c>
      <c r="CB623" s="1088">
        <f t="shared" ref="CB623" si="106">SUM(CB592:CB621)</f>
        <v>0</v>
      </c>
      <c r="CC623" s="1230" t="str">
        <f>IF(BZ623+BU623+BP623+BK623+BF623+BA623+AV623+AQ623+AL623+AG623+AB623+W623+R623+CB634+CC634-CC635-CB635=0,"〇",BZ623+BU623+BP623+BK623+BF623+BA623+AV623+AQ623+AL623+AG623+AB623+W623+R623+CB634+CC634-CC635-CB635)</f>
        <v>〇</v>
      </c>
    </row>
    <row r="624" spans="1:81" ht="18" customHeight="1">
      <c r="A624" s="1180"/>
      <c r="B624" s="1134"/>
      <c r="C624" s="1135"/>
      <c r="D624" s="176" t="str">
        <f>IF(職員設定!$X$43="","",職員設定!$X$43)</f>
        <v>その他</v>
      </c>
      <c r="E624" s="152" t="str">
        <f>IF(E592&lt;&gt;"",職員設定!$X$57,"0")</f>
        <v>0</v>
      </c>
      <c r="F624" s="2"/>
      <c r="G624" s="974"/>
      <c r="H624" s="1271"/>
      <c r="I624" s="176" t="str">
        <f>IF(職員設定!$X$43="","",職員設定!$X$43)</f>
        <v>その他</v>
      </c>
      <c r="J624" s="152" t="str">
        <f>IF(J592&lt;&gt;"",職員設定!$X$57,"0")</f>
        <v>0</v>
      </c>
      <c r="K624" s="2"/>
      <c r="L624" s="974"/>
      <c r="M624" s="1096"/>
      <c r="N624" s="646" t="str">
        <f>IF(職員設定!$X$43="","",職員設定!$X$43)</f>
        <v>その他</v>
      </c>
      <c r="O624" s="152" t="str">
        <f>IF(O592&lt;&gt;"",職員設定!$X$57,"0")</f>
        <v>0</v>
      </c>
      <c r="P624" s="2"/>
      <c r="Q624" s="974"/>
      <c r="R624" s="1204"/>
      <c r="S624" s="176" t="str">
        <f>IF(職員設定!$X$43="","",職員設定!$X$43)</f>
        <v>その他</v>
      </c>
      <c r="T624" s="152" t="str">
        <f>IF(T592&lt;&gt;"",職員設定!$X$57,"0")</f>
        <v>0</v>
      </c>
      <c r="U624" s="2"/>
      <c r="V624" s="974"/>
      <c r="W624" s="971"/>
      <c r="X624" s="646" t="str">
        <f>IF(職員設定!$X$43="","",職員設定!$X$43)</f>
        <v>その他</v>
      </c>
      <c r="Y624" s="152" t="str">
        <f>IF(Y592&lt;&gt;"",職員設定!$X$57,"0")</f>
        <v>0</v>
      </c>
      <c r="Z624" s="2"/>
      <c r="AA624" s="974"/>
      <c r="AB624" s="1204"/>
      <c r="AC624" s="176" t="str">
        <f>IF(職員設定!$X$43="","",職員設定!$X$43)</f>
        <v>その他</v>
      </c>
      <c r="AD624" s="152" t="str">
        <f>IF(AD592&lt;&gt;"",職員設定!$X$57,"0")</f>
        <v>0</v>
      </c>
      <c r="AE624" s="2"/>
      <c r="AF624" s="974"/>
      <c r="AG624" s="971"/>
      <c r="AH624" s="646" t="str">
        <f>IF(職員設定!$X$43="","",職員設定!$X$43)</f>
        <v>その他</v>
      </c>
      <c r="AI624" s="152" t="str">
        <f>IF(AI592&lt;&gt;"",職員設定!$X$57,"0")</f>
        <v>0</v>
      </c>
      <c r="AJ624" s="2"/>
      <c r="AK624" s="974"/>
      <c r="AL624" s="1204"/>
      <c r="AM624" s="176" t="str">
        <f>IF(職員設定!$X$43="","",職員設定!$X$43)</f>
        <v>その他</v>
      </c>
      <c r="AN624" s="152" t="str">
        <f>IF(AN592&lt;&gt;"",職員設定!$X$57,"0")</f>
        <v>0</v>
      </c>
      <c r="AO624" s="2"/>
      <c r="AP624" s="974"/>
      <c r="AQ624" s="971"/>
      <c r="AR624" s="646" t="str">
        <f>IF(職員設定!$X$43="","",職員設定!$X$43)</f>
        <v>その他</v>
      </c>
      <c r="AS624" s="152" t="str">
        <f>IF(AS592&lt;&gt;"",職員設定!$X$57,"0")</f>
        <v>0</v>
      </c>
      <c r="AT624" s="2"/>
      <c r="AU624" s="974"/>
      <c r="AV624" s="1204"/>
      <c r="AW624" s="176" t="str">
        <f>IF(職員設定!$X$43="","",職員設定!$X$43)</f>
        <v>その他</v>
      </c>
      <c r="AX624" s="152" t="str">
        <f>IF(AX592&lt;&gt;"",職員設定!$X$57,"0")</f>
        <v>0</v>
      </c>
      <c r="AY624" s="2"/>
      <c r="AZ624" s="974"/>
      <c r="BA624" s="971"/>
      <c r="BB624" s="646" t="str">
        <f>IF(職員設定!$X$43="","",職員設定!$X$43)</f>
        <v>その他</v>
      </c>
      <c r="BC624" s="152" t="str">
        <f>IF(BC592&lt;&gt;"",職員設定!$X$57,"0")</f>
        <v>0</v>
      </c>
      <c r="BD624" s="2"/>
      <c r="BE624" s="974"/>
      <c r="BF624" s="1204"/>
      <c r="BG624" s="176" t="str">
        <f>IF(職員設定!$X$43="","",職員設定!$X$43)</f>
        <v>その他</v>
      </c>
      <c r="BH624" s="152" t="str">
        <f>IF(BH592&lt;&gt;"",職員設定!$X$57,"0")</f>
        <v>0</v>
      </c>
      <c r="BI624" s="2"/>
      <c r="BJ624" s="974"/>
      <c r="BK624" s="971"/>
      <c r="BL624" s="670"/>
      <c r="BM624" s="26"/>
      <c r="BN624" s="2"/>
      <c r="BO624" s="974"/>
      <c r="BP624" s="1256"/>
      <c r="BQ624" s="93"/>
      <c r="BR624" s="26"/>
      <c r="BS624" s="2"/>
      <c r="BT624" s="974"/>
      <c r="BU624" s="1256"/>
      <c r="BV624" s="93"/>
      <c r="BW624" s="26"/>
      <c r="BX624" s="2"/>
      <c r="BY624" s="974"/>
      <c r="BZ624" s="1256"/>
      <c r="CA624" s="1004"/>
      <c r="CB624" s="1020"/>
      <c r="CC624" s="1231"/>
    </row>
    <row r="625" spans="1:81" ht="18" customHeight="1" thickBot="1">
      <c r="A625" s="1180"/>
      <c r="B625" s="1136"/>
      <c r="C625" s="1137"/>
      <c r="D625" s="177" t="str">
        <f>IF(職員設定!$Y$43="","",職員設定!$Y$43)</f>
        <v/>
      </c>
      <c r="E625" s="178" t="str">
        <f>IF(E592&lt;&gt;"",職員設定!$Y$57,"0")</f>
        <v>0</v>
      </c>
      <c r="F625" s="2"/>
      <c r="G625" s="975"/>
      <c r="H625" s="1306"/>
      <c r="I625" s="177" t="str">
        <f>IF(職員設定!$Y$43="","",職員設定!$Y$43)</f>
        <v/>
      </c>
      <c r="J625" s="178" t="str">
        <f>IF(J592&lt;&gt;"",職員設定!$Y$57,"0")</f>
        <v>0</v>
      </c>
      <c r="K625" s="2"/>
      <c r="L625" s="975"/>
      <c r="M625" s="1097"/>
      <c r="N625" s="647" t="str">
        <f>IF(職員設定!$Y$43="","",職員設定!$Y$43)</f>
        <v/>
      </c>
      <c r="O625" s="178" t="str">
        <f>IF(O592&lt;&gt;"",職員設定!$Y$57,"0")</f>
        <v>0</v>
      </c>
      <c r="P625" s="2"/>
      <c r="Q625" s="975"/>
      <c r="R625" s="1205"/>
      <c r="S625" s="177" t="str">
        <f>IF(職員設定!$Y$43="","",職員設定!$Y$43)</f>
        <v/>
      </c>
      <c r="T625" s="178" t="str">
        <f>IF(T592&lt;&gt;"",職員設定!$Y$57,"0")</f>
        <v>0</v>
      </c>
      <c r="U625" s="2"/>
      <c r="V625" s="975"/>
      <c r="W625" s="972"/>
      <c r="X625" s="647" t="str">
        <f>IF(職員設定!$Y$43="","",職員設定!$Y$43)</f>
        <v/>
      </c>
      <c r="Y625" s="178" t="str">
        <f>IF(Y592&lt;&gt;"",職員設定!$Y$57,"0")</f>
        <v>0</v>
      </c>
      <c r="Z625" s="2"/>
      <c r="AA625" s="975"/>
      <c r="AB625" s="1205"/>
      <c r="AC625" s="177" t="str">
        <f>IF(職員設定!$Y$43="","",職員設定!$Y$43)</f>
        <v/>
      </c>
      <c r="AD625" s="178" t="str">
        <f>IF(AD592&lt;&gt;"",職員設定!$Y$57,"0")</f>
        <v>0</v>
      </c>
      <c r="AE625" s="2"/>
      <c r="AF625" s="975"/>
      <c r="AG625" s="972"/>
      <c r="AH625" s="647" t="str">
        <f>IF(職員設定!$Y$43="","",職員設定!$Y$43)</f>
        <v/>
      </c>
      <c r="AI625" s="178" t="str">
        <f>IF(AI592&lt;&gt;"",職員設定!$Y$57,"0")</f>
        <v>0</v>
      </c>
      <c r="AJ625" s="2"/>
      <c r="AK625" s="975"/>
      <c r="AL625" s="1205"/>
      <c r="AM625" s="177" t="str">
        <f>IF(職員設定!$Y$43="","",職員設定!$Y$43)</f>
        <v/>
      </c>
      <c r="AN625" s="178" t="str">
        <f>IF(AN592&lt;&gt;"",職員設定!$Y$57,"0")</f>
        <v>0</v>
      </c>
      <c r="AO625" s="2"/>
      <c r="AP625" s="975"/>
      <c r="AQ625" s="972"/>
      <c r="AR625" s="647" t="str">
        <f>IF(職員設定!$Y$43="","",職員設定!$Y$43)</f>
        <v/>
      </c>
      <c r="AS625" s="178" t="str">
        <f>IF(AS592&lt;&gt;"",職員設定!$Y$57,"0")</f>
        <v>0</v>
      </c>
      <c r="AT625" s="2"/>
      <c r="AU625" s="975"/>
      <c r="AV625" s="1205"/>
      <c r="AW625" s="177" t="str">
        <f>IF(職員設定!$Y$43="","",職員設定!$Y$43)</f>
        <v/>
      </c>
      <c r="AX625" s="178" t="str">
        <f>IF(AX592&lt;&gt;"",職員設定!$Y$57,"0")</f>
        <v>0</v>
      </c>
      <c r="AY625" s="2"/>
      <c r="AZ625" s="975"/>
      <c r="BA625" s="972"/>
      <c r="BB625" s="647" t="str">
        <f>IF(職員設定!$Y$43="","",職員設定!$Y$43)</f>
        <v/>
      </c>
      <c r="BC625" s="178" t="str">
        <f>IF(BC592&lt;&gt;"",職員設定!$Y$57,"0")</f>
        <v>0</v>
      </c>
      <c r="BD625" s="2"/>
      <c r="BE625" s="975"/>
      <c r="BF625" s="1205"/>
      <c r="BG625" s="177" t="str">
        <f>IF(職員設定!$Y$43="","",職員設定!$Y$43)</f>
        <v/>
      </c>
      <c r="BH625" s="178" t="str">
        <f>IF(BH592&lt;&gt;"",職員設定!$Y$57,"0")</f>
        <v>0</v>
      </c>
      <c r="BI625" s="2"/>
      <c r="BJ625" s="975"/>
      <c r="BK625" s="972"/>
      <c r="BL625" s="671"/>
      <c r="BM625" s="84"/>
      <c r="BN625" s="2"/>
      <c r="BO625" s="975"/>
      <c r="BP625" s="1257"/>
      <c r="BQ625" s="94"/>
      <c r="BR625" s="84"/>
      <c r="BS625" s="2"/>
      <c r="BT625" s="975"/>
      <c r="BU625" s="1257"/>
      <c r="BV625" s="94"/>
      <c r="BW625" s="84"/>
      <c r="BX625" s="2"/>
      <c r="BY625" s="975"/>
      <c r="BZ625" s="1257"/>
      <c r="CA625" s="1005"/>
      <c r="CB625" s="1021"/>
      <c r="CC625" s="1232"/>
    </row>
    <row r="626" spans="1:81" ht="18" customHeight="1">
      <c r="A626" s="1180"/>
      <c r="B626" s="1276"/>
      <c r="C626" s="1277"/>
      <c r="D626" s="64" t="s">
        <v>15</v>
      </c>
      <c r="E626" s="8">
        <f>E625+E624+E623+E622+E620+E616+E612+E608+E604+E601+E598+E594</f>
        <v>0</v>
      </c>
      <c r="F626" s="963" t="str">
        <f>IF(E627=F627,"〇","×")</f>
        <v>〇</v>
      </c>
      <c r="G626" s="964"/>
      <c r="H626" s="1098"/>
      <c r="I626" s="64" t="s">
        <v>15</v>
      </c>
      <c r="J626" s="516">
        <f>J625+J624+J623+J622+J620+J616+J612+J608+J604+J601+J598+J594</f>
        <v>0</v>
      </c>
      <c r="K626" s="963" t="str">
        <f>IF(J627=K627,"〇","×")</f>
        <v>〇</v>
      </c>
      <c r="L626" s="964"/>
      <c r="M626" s="965"/>
      <c r="N626" s="635" t="s">
        <v>15</v>
      </c>
      <c r="O626" s="8">
        <f>O625+O624+O623+O622+O620+O616+O612+O608+O604+O601+O598+O594</f>
        <v>0</v>
      </c>
      <c r="P626" s="963" t="str">
        <f>IF(O627=P627,"〇","×")</f>
        <v>〇</v>
      </c>
      <c r="Q626" s="964"/>
      <c r="R626" s="1098"/>
      <c r="S626" s="64" t="s">
        <v>15</v>
      </c>
      <c r="T626" s="8">
        <f>T625+T624+T623+T622+T620+T616+T612+T608+T604+T601+T598+T594</f>
        <v>0</v>
      </c>
      <c r="U626" s="963" t="str">
        <f>IF(T627=U627,"〇","×")</f>
        <v>〇</v>
      </c>
      <c r="V626" s="964"/>
      <c r="W626" s="965"/>
      <c r="X626" s="635" t="s">
        <v>15</v>
      </c>
      <c r="Y626" s="516">
        <f>Y625+Y624+Y623+Y622+Y620+Y616+Y612+Y608+Y604+Y601+Y598+Y594</f>
        <v>0</v>
      </c>
      <c r="Z626" s="963" t="str">
        <f>IF(Y627=Z627,"〇","×")</f>
        <v>〇</v>
      </c>
      <c r="AA626" s="964"/>
      <c r="AB626" s="1098"/>
      <c r="AC626" s="64" t="s">
        <v>15</v>
      </c>
      <c r="AD626" s="516">
        <f>AD625+AD624+AD623+AD622+AD620+AD616+AD612+AD608+AD604+AD601+AD598+AD594</f>
        <v>0</v>
      </c>
      <c r="AE626" s="963" t="str">
        <f>IF(AD627=AE627,"〇","×")</f>
        <v>〇</v>
      </c>
      <c r="AF626" s="964"/>
      <c r="AG626" s="965"/>
      <c r="AH626" s="635" t="s">
        <v>15</v>
      </c>
      <c r="AI626" s="516">
        <f>AI625+AI624+AI623+AI622+AI620+AI616+AI612+AI608+AI604+AI601+AI598+AI594</f>
        <v>0</v>
      </c>
      <c r="AJ626" s="963" t="str">
        <f>IF(AI627=AJ627,"〇","×")</f>
        <v>〇</v>
      </c>
      <c r="AK626" s="964"/>
      <c r="AL626" s="1098"/>
      <c r="AM626" s="64" t="s">
        <v>15</v>
      </c>
      <c r="AN626" s="516">
        <f>AN625+AN624+AN623+AN622+AN620+AN616+AN612+AN608+AN604+AN601+AN598+AN594</f>
        <v>0</v>
      </c>
      <c r="AO626" s="963" t="str">
        <f>IF(AN627=AO627,"〇","×")</f>
        <v>〇</v>
      </c>
      <c r="AP626" s="964"/>
      <c r="AQ626" s="965"/>
      <c r="AR626" s="635" t="s">
        <v>15</v>
      </c>
      <c r="AS626" s="516">
        <f>AS625+AS624+AS623+AS622+AS620+AS616+AS612+AS608+AS604+AS601+AS598+AS594</f>
        <v>0</v>
      </c>
      <c r="AT626" s="963" t="str">
        <f>IF(AS627=AT627,"〇","×")</f>
        <v>〇</v>
      </c>
      <c r="AU626" s="964"/>
      <c r="AV626" s="1098"/>
      <c r="AW626" s="64" t="s">
        <v>15</v>
      </c>
      <c r="AX626" s="516">
        <f>AX625+AX624+AX623+AX622+AX620+AX616+AX612+AX608+AX604+AX601+AX598+AX594</f>
        <v>0</v>
      </c>
      <c r="AY626" s="963" t="str">
        <f>IF(AX627=AY627,"〇","×")</f>
        <v>〇</v>
      </c>
      <c r="AZ626" s="964"/>
      <c r="BA626" s="965"/>
      <c r="BB626" s="635" t="s">
        <v>15</v>
      </c>
      <c r="BC626" s="516">
        <f>BC625+BC624+BC623+BC622+BC620+BC616+BC612+BC608+BC604+BC601+BC598+BC594</f>
        <v>0</v>
      </c>
      <c r="BD626" s="963" t="str">
        <f>IF(BC627=BD627,"〇","×")</f>
        <v>〇</v>
      </c>
      <c r="BE626" s="964"/>
      <c r="BF626" s="1098"/>
      <c r="BG626" s="64" t="s">
        <v>15</v>
      </c>
      <c r="BH626" s="516">
        <f>BH625+BH624+BH623+BH622+BH620+BH616+BH612+BH608+BH604+BH601+BH598+BH594</f>
        <v>0</v>
      </c>
      <c r="BI626" s="963" t="str">
        <f>IF(BH627=BI627,"〇","×")</f>
        <v>〇</v>
      </c>
      <c r="BJ626" s="964"/>
      <c r="BK626" s="965"/>
      <c r="BL626" s="635" t="s">
        <v>15</v>
      </c>
      <c r="BM626" s="8">
        <f>BM608</f>
        <v>0</v>
      </c>
      <c r="BN626" s="963" t="str">
        <f>IF(BM627=BN627,"〇","×")</f>
        <v>〇</v>
      </c>
      <c r="BO626" s="964"/>
      <c r="BP626" s="965"/>
      <c r="BQ626" s="64" t="s">
        <v>15</v>
      </c>
      <c r="BR626" s="8">
        <f>BR608</f>
        <v>0</v>
      </c>
      <c r="BS626" s="963" t="str">
        <f>IF(BR627=BS627,"〇","×")</f>
        <v>〇</v>
      </c>
      <c r="BT626" s="964"/>
      <c r="BU626" s="965"/>
      <c r="BV626" s="64" t="s">
        <v>15</v>
      </c>
      <c r="BW626" s="8">
        <v>0</v>
      </c>
      <c r="BX626" s="963" t="str">
        <f>IF(BW627=BX627,"〇","×")</f>
        <v>〇</v>
      </c>
      <c r="BY626" s="964"/>
      <c r="BZ626" s="965"/>
      <c r="CA626" s="575">
        <f>BW626+BR626+BM626+BH626+BC626+AX626+AS626+AN626+AI626+AD626+Y626+T626+O626+J626+E626</f>
        <v>0</v>
      </c>
      <c r="CB626" s="369"/>
      <c r="CC626" s="422"/>
    </row>
    <row r="627" spans="1:81" ht="18" customHeight="1" thickBot="1">
      <c r="A627" s="1180"/>
      <c r="B627" s="1292"/>
      <c r="C627" s="1037"/>
      <c r="D627" s="65" t="s">
        <v>100</v>
      </c>
      <c r="E627" s="27">
        <f>E593+E597+E600+E603+E607+E611+E615+E619+E622+E623+E624+E625</f>
        <v>0</v>
      </c>
      <c r="F627" s="981">
        <f>E626+(G623)/F592+H623</f>
        <v>0</v>
      </c>
      <c r="G627" s="982"/>
      <c r="H627" s="365"/>
      <c r="I627" s="65" t="s">
        <v>100</v>
      </c>
      <c r="J627" s="27">
        <f>J593+J597+J600+J603+J607+J611+J615+J619+J622+J623+J624+J625</f>
        <v>0</v>
      </c>
      <c r="K627" s="981">
        <f>J626+(L623)/K592+M623</f>
        <v>0</v>
      </c>
      <c r="L627" s="982"/>
      <c r="M627" s="359"/>
      <c r="N627" s="636" t="s">
        <v>100</v>
      </c>
      <c r="O627" s="27">
        <f>O593+O597+O600+O603+O607+O611+O615+O619+O622+O623+O624+O625</f>
        <v>0</v>
      </c>
      <c r="P627" s="981">
        <f>O626+(Q623)/P592+R623/P592</f>
        <v>0</v>
      </c>
      <c r="Q627" s="982"/>
      <c r="R627" s="365"/>
      <c r="S627" s="65" t="s">
        <v>100</v>
      </c>
      <c r="T627" s="27">
        <f>T593+T597+T600+T603+T607+T611+T615+T619+T622+T623+T624+T625</f>
        <v>0</v>
      </c>
      <c r="U627" s="981">
        <f>T626+(V623)/U592+W623/U592</f>
        <v>0</v>
      </c>
      <c r="V627" s="982"/>
      <c r="W627" s="359"/>
      <c r="X627" s="636" t="s">
        <v>100</v>
      </c>
      <c r="Y627" s="27">
        <f>Y593+Y597+Y600+Y603+Y607+Y611+Y615+Y619+Y622+Y623+Y624+Y625</f>
        <v>0</v>
      </c>
      <c r="Z627" s="981">
        <f>Y626+(AA623)/Z592+AB623/Z592</f>
        <v>0</v>
      </c>
      <c r="AA627" s="982"/>
      <c r="AB627" s="365"/>
      <c r="AC627" s="65" t="s">
        <v>100</v>
      </c>
      <c r="AD627" s="27">
        <f>AD593+AD597+AD600+AD603+AD607+AD611+AD615+AD619+AD622+AD623+AD624+AD625</f>
        <v>0</v>
      </c>
      <c r="AE627" s="981">
        <f>AD626+(AF623)/AE592+AG623/AE592</f>
        <v>0</v>
      </c>
      <c r="AF627" s="982"/>
      <c r="AG627" s="359"/>
      <c r="AH627" s="636" t="s">
        <v>100</v>
      </c>
      <c r="AI627" s="27">
        <f>AI593+AI597+AI600+AI603+AI607+AI611+AI615+AI619+AI622+AI623+AI624+AI625</f>
        <v>0</v>
      </c>
      <c r="AJ627" s="981">
        <f>AI626+(AK623)/AJ592+AL623/AJ592</f>
        <v>0</v>
      </c>
      <c r="AK627" s="982"/>
      <c r="AL627" s="365"/>
      <c r="AM627" s="65" t="s">
        <v>100</v>
      </c>
      <c r="AN627" s="27">
        <f>AN593+AN597+AN600+AN603+AN607+AN611+AN615+AN619+AN622+AN623+AN624+AN625</f>
        <v>0</v>
      </c>
      <c r="AO627" s="981">
        <f>AN626+(AP623)/AO592+AQ623/AO592</f>
        <v>0</v>
      </c>
      <c r="AP627" s="982"/>
      <c r="AQ627" s="359"/>
      <c r="AR627" s="636" t="s">
        <v>100</v>
      </c>
      <c r="AS627" s="27">
        <f>AS593+AS597+AS600+AS603+AS607+AS611+AS615+AS619+AS622+AS623+AS624+AS625</f>
        <v>0</v>
      </c>
      <c r="AT627" s="981">
        <f>AS626+(AU623)/AT592+AV623/AT592</f>
        <v>0</v>
      </c>
      <c r="AU627" s="982"/>
      <c r="AV627" s="365"/>
      <c r="AW627" s="65" t="s">
        <v>100</v>
      </c>
      <c r="AX627" s="27">
        <f>AX593+AX597+AX600+AX603+AX607+AX611+AX615+AX619+AX622+AX623+AX624+AX625</f>
        <v>0</v>
      </c>
      <c r="AY627" s="981">
        <f>AX626+(AZ623)/AY592+BA623/AY592</f>
        <v>0</v>
      </c>
      <c r="AZ627" s="982"/>
      <c r="BA627" s="359"/>
      <c r="BB627" s="636" t="s">
        <v>100</v>
      </c>
      <c r="BC627" s="27">
        <f>BC593+BC597+BC600+BC603+BC607+BC611+BC615+BC619+BC622+BC623+BC624+BC625</f>
        <v>0</v>
      </c>
      <c r="BD627" s="981">
        <f>BC626+(BE623)/BD592+BF623/BD592</f>
        <v>0</v>
      </c>
      <c r="BE627" s="982"/>
      <c r="BF627" s="365"/>
      <c r="BG627" s="65" t="s">
        <v>100</v>
      </c>
      <c r="BH627" s="27">
        <f>BH593+BH597+BH600+BH603+BH607+BH611+BH615+BH619+BH622+BH623+BH624+BH625</f>
        <v>0</v>
      </c>
      <c r="BI627" s="981">
        <f>BH626+(BJ623)/BI592+BK623/BI592</f>
        <v>0</v>
      </c>
      <c r="BJ627" s="982"/>
      <c r="BK627" s="359"/>
      <c r="BL627" s="636" t="s">
        <v>100</v>
      </c>
      <c r="BM627" s="27">
        <f>BM607</f>
        <v>0</v>
      </c>
      <c r="BN627" s="981">
        <f>BM626+(BO623)/BN592+BP623/BN592</f>
        <v>0</v>
      </c>
      <c r="BO627" s="982"/>
      <c r="BP627" s="359"/>
      <c r="BQ627" s="65" t="s">
        <v>100</v>
      </c>
      <c r="BR627" s="27">
        <f>BR607</f>
        <v>0</v>
      </c>
      <c r="BS627" s="981">
        <f>BR626+(BT623)/BS592+BU623/BS592</f>
        <v>0</v>
      </c>
      <c r="BT627" s="982"/>
      <c r="BU627" s="359"/>
      <c r="BV627" s="65" t="s">
        <v>100</v>
      </c>
      <c r="BW627" s="27">
        <v>0</v>
      </c>
      <c r="BX627" s="981">
        <f>BW626+(BY623)/BX592+BZ623/BX592</f>
        <v>0</v>
      </c>
      <c r="BY627" s="982"/>
      <c r="BZ627" s="359"/>
      <c r="CA627" s="552">
        <f>BW627+BR627+BM627+BH627+BC627+AX627+AS627+AN627+AI627+AD627+Y627+T627+O627+J627+E627</f>
        <v>0</v>
      </c>
      <c r="CB627" s="370"/>
      <c r="CC627" s="422"/>
    </row>
    <row r="628" spans="1:81" ht="18" customHeight="1" thickTop="1">
      <c r="A628" s="1180"/>
      <c r="B628" s="1128" t="s">
        <v>227</v>
      </c>
      <c r="C628" s="1129"/>
      <c r="D628" s="66" t="s">
        <v>17</v>
      </c>
      <c r="E628" s="74" t="str">
        <f>IF(E592="","",職員設定!M57)</f>
        <v/>
      </c>
      <c r="F628" s="114"/>
      <c r="G628" s="291"/>
      <c r="H628" s="618"/>
      <c r="I628" s="66" t="s">
        <v>17</v>
      </c>
      <c r="J628" s="74" t="str">
        <f>IF(J592="","",職員設定!$M$57)</f>
        <v/>
      </c>
      <c r="K628" s="114"/>
      <c r="L628" s="291"/>
      <c r="M628" s="368"/>
      <c r="N628" s="637" t="s">
        <v>17</v>
      </c>
      <c r="O628" s="74" t="str">
        <f>IF(O592="","",職員設定!$M$57)</f>
        <v/>
      </c>
      <c r="P628" s="950" t="s">
        <v>222</v>
      </c>
      <c r="Q628" s="951"/>
      <c r="R628" s="951"/>
      <c r="S628" s="66" t="s">
        <v>17</v>
      </c>
      <c r="T628" s="74" t="str">
        <f>IF(T592="","",職員設定!$M$57)</f>
        <v/>
      </c>
      <c r="U628" s="950" t="s">
        <v>222</v>
      </c>
      <c r="V628" s="951"/>
      <c r="W628" s="952"/>
      <c r="X628" s="637" t="s">
        <v>17</v>
      </c>
      <c r="Y628" s="74" t="str">
        <f>IF(Y592="","",職員設定!$M$57)</f>
        <v/>
      </c>
      <c r="Z628" s="950" t="s">
        <v>222</v>
      </c>
      <c r="AA628" s="951"/>
      <c r="AB628" s="951"/>
      <c r="AC628" s="66" t="s">
        <v>17</v>
      </c>
      <c r="AD628" s="74" t="str">
        <f>IF(AD592="","",職員設定!$M$57)</f>
        <v/>
      </c>
      <c r="AE628" s="950" t="s">
        <v>222</v>
      </c>
      <c r="AF628" s="951"/>
      <c r="AG628" s="952"/>
      <c r="AH628" s="637" t="s">
        <v>17</v>
      </c>
      <c r="AI628" s="74" t="str">
        <f>IF(AI592="","",職員設定!$M$57)</f>
        <v/>
      </c>
      <c r="AJ628" s="950" t="s">
        <v>222</v>
      </c>
      <c r="AK628" s="951"/>
      <c r="AL628" s="951"/>
      <c r="AM628" s="66" t="s">
        <v>17</v>
      </c>
      <c r="AN628" s="74" t="str">
        <f>IF(AN592="","",職員設定!$M$57)</f>
        <v/>
      </c>
      <c r="AO628" s="950" t="s">
        <v>222</v>
      </c>
      <c r="AP628" s="951"/>
      <c r="AQ628" s="952"/>
      <c r="AR628" s="637" t="s">
        <v>17</v>
      </c>
      <c r="AS628" s="74" t="str">
        <f>IF(AS592="","",職員設定!$M$57)</f>
        <v/>
      </c>
      <c r="AT628" s="950" t="s">
        <v>222</v>
      </c>
      <c r="AU628" s="951"/>
      <c r="AV628" s="951"/>
      <c r="AW628" s="66" t="s">
        <v>17</v>
      </c>
      <c r="AX628" s="74" t="str">
        <f>IF(AX592="","",職員設定!$M$57)</f>
        <v/>
      </c>
      <c r="AY628" s="950" t="s">
        <v>222</v>
      </c>
      <c r="AZ628" s="951"/>
      <c r="BA628" s="952"/>
      <c r="BB628" s="637" t="s">
        <v>17</v>
      </c>
      <c r="BC628" s="74" t="str">
        <f>IF(BC592="","",職員設定!$M$57)</f>
        <v/>
      </c>
      <c r="BD628" s="950" t="s">
        <v>222</v>
      </c>
      <c r="BE628" s="951"/>
      <c r="BF628" s="951"/>
      <c r="BG628" s="66" t="s">
        <v>17</v>
      </c>
      <c r="BH628" s="74" t="str">
        <f>IF(BH592="","",職員設定!$M$57)</f>
        <v/>
      </c>
      <c r="BI628" s="950" t="s">
        <v>222</v>
      </c>
      <c r="BJ628" s="951"/>
      <c r="BK628" s="952"/>
      <c r="BL628" s="637"/>
      <c r="BM628" s="74"/>
      <c r="BN628" s="950" t="s">
        <v>222</v>
      </c>
      <c r="BO628" s="951"/>
      <c r="BP628" s="952"/>
      <c r="BQ628" s="66"/>
      <c r="BR628" s="74"/>
      <c r="BS628" s="950" t="s">
        <v>222</v>
      </c>
      <c r="BT628" s="951"/>
      <c r="BU628" s="952"/>
      <c r="BV628" s="66"/>
      <c r="BW628" s="74"/>
      <c r="BX628" s="950" t="s">
        <v>222</v>
      </c>
      <c r="BY628" s="951"/>
      <c r="BZ628" s="952"/>
      <c r="CA628" s="477"/>
      <c r="CB628" s="1008" t="s">
        <v>223</v>
      </c>
      <c r="CC628" s="1008" t="s">
        <v>224</v>
      </c>
    </row>
    <row r="629" spans="1:81" ht="18" customHeight="1">
      <c r="A629" s="1180"/>
      <c r="B629" s="1130"/>
      <c r="C629" s="1131"/>
      <c r="D629" s="68" t="s">
        <v>63</v>
      </c>
      <c r="E629" s="34"/>
      <c r="F629" s="1120" t="s">
        <v>104</v>
      </c>
      <c r="G629" s="1121"/>
      <c r="H629" s="759"/>
      <c r="I629" s="68" t="s">
        <v>63</v>
      </c>
      <c r="J629" s="34" t="str">
        <f>IF(J592="","",E629)</f>
        <v/>
      </c>
      <c r="K629" s="1120" t="s">
        <v>104</v>
      </c>
      <c r="L629" s="1121"/>
      <c r="M629" s="1148"/>
      <c r="N629" s="638" t="s">
        <v>63</v>
      </c>
      <c r="O629" s="34" t="str">
        <f>IF(O592="","",J629)</f>
        <v/>
      </c>
      <c r="P629" s="1006" t="s">
        <v>221</v>
      </c>
      <c r="Q629" s="1007"/>
      <c r="R629" s="653"/>
      <c r="S629" s="68" t="s">
        <v>63</v>
      </c>
      <c r="T629" s="34" t="str">
        <f>IF(T592="","",O629)</f>
        <v/>
      </c>
      <c r="U629" s="1006" t="s">
        <v>221</v>
      </c>
      <c r="V629" s="1007"/>
      <c r="W629" s="537"/>
      <c r="X629" s="638" t="s">
        <v>63</v>
      </c>
      <c r="Y629" s="34" t="str">
        <f>IF(Y592="","",T629)</f>
        <v/>
      </c>
      <c r="Z629" s="1006" t="s">
        <v>221</v>
      </c>
      <c r="AA629" s="1007"/>
      <c r="AB629" s="653"/>
      <c r="AC629" s="68" t="s">
        <v>63</v>
      </c>
      <c r="AD629" s="34" t="str">
        <f>IF(AD592="","",Y629)</f>
        <v/>
      </c>
      <c r="AE629" s="1006" t="s">
        <v>221</v>
      </c>
      <c r="AF629" s="1007"/>
      <c r="AG629" s="537"/>
      <c r="AH629" s="638" t="s">
        <v>63</v>
      </c>
      <c r="AI629" s="34" t="str">
        <f>IF(AI592="","",AD629)</f>
        <v/>
      </c>
      <c r="AJ629" s="1006" t="s">
        <v>221</v>
      </c>
      <c r="AK629" s="1007"/>
      <c r="AL629" s="653"/>
      <c r="AM629" s="68" t="s">
        <v>63</v>
      </c>
      <c r="AN629" s="34" t="str">
        <f>IF(AN592="","",AI629)</f>
        <v/>
      </c>
      <c r="AO629" s="1006" t="s">
        <v>221</v>
      </c>
      <c r="AP629" s="1007"/>
      <c r="AQ629" s="537"/>
      <c r="AR629" s="638" t="s">
        <v>63</v>
      </c>
      <c r="AS629" s="34" t="str">
        <f>IF(AS592="","",AN629)</f>
        <v/>
      </c>
      <c r="AT629" s="1006" t="s">
        <v>221</v>
      </c>
      <c r="AU629" s="1007"/>
      <c r="AV629" s="653"/>
      <c r="AW629" s="68" t="s">
        <v>63</v>
      </c>
      <c r="AX629" s="34" t="str">
        <f>IF(AX592="","",AS629)</f>
        <v/>
      </c>
      <c r="AY629" s="1006" t="s">
        <v>221</v>
      </c>
      <c r="AZ629" s="1007"/>
      <c r="BA629" s="537"/>
      <c r="BB629" s="638" t="s">
        <v>63</v>
      </c>
      <c r="BC629" s="34" t="str">
        <f>IF(BC592="","",AX629)</f>
        <v/>
      </c>
      <c r="BD629" s="1006" t="s">
        <v>221</v>
      </c>
      <c r="BE629" s="1007"/>
      <c r="BF629" s="653"/>
      <c r="BG629" s="68" t="s">
        <v>63</v>
      </c>
      <c r="BH629" s="34" t="str">
        <f>IF(BH592="","",BC629)</f>
        <v/>
      </c>
      <c r="BI629" s="1006" t="s">
        <v>221</v>
      </c>
      <c r="BJ629" s="1007"/>
      <c r="BK629" s="537"/>
      <c r="BL629" s="638" t="s">
        <v>208</v>
      </c>
      <c r="BM629" s="420" t="s">
        <v>115</v>
      </c>
      <c r="BN629" s="529"/>
      <c r="BO629" s="527"/>
      <c r="BP629" s="408"/>
      <c r="BQ629" s="68" t="s">
        <v>208</v>
      </c>
      <c r="BR629" s="420" t="s">
        <v>115</v>
      </c>
      <c r="BS629" s="529"/>
      <c r="BT629" s="527"/>
      <c r="BU629" s="408"/>
      <c r="BV629" s="68" t="s">
        <v>208</v>
      </c>
      <c r="BW629" s="420" t="s">
        <v>115</v>
      </c>
      <c r="BX629" s="529"/>
      <c r="BY629" s="527"/>
      <c r="BZ629" s="408"/>
      <c r="CA629" s="478"/>
      <c r="CB629" s="1009"/>
      <c r="CC629" s="1009"/>
    </row>
    <row r="630" spans="1:81" ht="18" customHeight="1">
      <c r="A630" s="1180"/>
      <c r="B630" s="1130"/>
      <c r="C630" s="1131"/>
      <c r="D630" s="68" t="s">
        <v>18</v>
      </c>
      <c r="E630" s="10" t="str">
        <f>IF(E628="","",E629-E628)</f>
        <v/>
      </c>
      <c r="F630" s="498"/>
      <c r="G630" s="565">
        <f>ROUND(IF(E630="",0,E630*E4*F592+E630*G4*F592),0)</f>
        <v>0</v>
      </c>
      <c r="H630" s="619"/>
      <c r="I630" s="68" t="s">
        <v>18</v>
      </c>
      <c r="J630" s="10" t="str">
        <f>IF(J628="","",J629-J628)</f>
        <v/>
      </c>
      <c r="K630" s="498"/>
      <c r="L630" s="565">
        <f>ROUND(IF(J630="",0,J630*J4*K592+J630*L4*K592),0)</f>
        <v>0</v>
      </c>
      <c r="M630" s="450"/>
      <c r="N630" s="638" t="s">
        <v>18</v>
      </c>
      <c r="O630" s="10" t="str">
        <f>IF(O628="","",O629-O628)</f>
        <v/>
      </c>
      <c r="P630" s="144"/>
      <c r="Q630" s="565">
        <f>ROUND(IF(O630="",0,O630*O4*P592+O630*Q4*P592),0)</f>
        <v>0</v>
      </c>
      <c r="R630" s="573">
        <f>ROUND(IF(R629="",0,R629*O4*P592+R629*Q4*P592),0)</f>
        <v>0</v>
      </c>
      <c r="S630" s="68" t="s">
        <v>18</v>
      </c>
      <c r="T630" s="10" t="str">
        <f>IF(T628="","",T629-T628)</f>
        <v/>
      </c>
      <c r="U630" s="144"/>
      <c r="V630" s="565">
        <f>ROUND(IF(T630="",0,T630*T4*U592+T630*V4*U592),0)</f>
        <v>0</v>
      </c>
      <c r="W630" s="571">
        <f>ROUND(IF(W629="",0,W629*T4*U592+W629*V4*U592),0)</f>
        <v>0</v>
      </c>
      <c r="X630" s="638" t="s">
        <v>18</v>
      </c>
      <c r="Y630" s="10" t="str">
        <f>IF(Y628="","",Y629-Y628)</f>
        <v/>
      </c>
      <c r="Z630" s="144"/>
      <c r="AA630" s="565">
        <f>ROUND(IF(Y630="",0,Y630*Y4*Z592+Y630*AA4*Z592),0)</f>
        <v>0</v>
      </c>
      <c r="AB630" s="573">
        <f>ROUND(IF(AB629="",0,AB629*Y4*Z592+AB629*AA4*Z592),0)</f>
        <v>0</v>
      </c>
      <c r="AC630" s="68" t="s">
        <v>18</v>
      </c>
      <c r="AD630" s="10" t="str">
        <f>IF(AD628="","",AD629-AD628)</f>
        <v/>
      </c>
      <c r="AE630" s="144"/>
      <c r="AF630" s="565">
        <f>ROUND(IF(AD630="",0,AD630*AD4*AE592+AD630*AF4*AE592),0)</f>
        <v>0</v>
      </c>
      <c r="AG630" s="571">
        <f>ROUND(IF(AG629="",0,AG629*AD4*AE592+AG629*AF4*AE592),0)</f>
        <v>0</v>
      </c>
      <c r="AH630" s="638" t="s">
        <v>18</v>
      </c>
      <c r="AI630" s="10" t="str">
        <f>IF(AI628="","",AI629-AI628)</f>
        <v/>
      </c>
      <c r="AJ630" s="144"/>
      <c r="AK630" s="565">
        <f>ROUND(IF(AI630="",0,AI630*AI4*AJ592+AI630*AK4*AJ592),0)</f>
        <v>0</v>
      </c>
      <c r="AL630" s="573">
        <f>ROUND(IF(AL629="",0,AL629*AI4*AJ592+AL629*AK4*AJ592),0)</f>
        <v>0</v>
      </c>
      <c r="AM630" s="68" t="s">
        <v>18</v>
      </c>
      <c r="AN630" s="10" t="str">
        <f>IF(AN628="","",AN629-AN628)</f>
        <v/>
      </c>
      <c r="AO630" s="144"/>
      <c r="AP630" s="565">
        <f>ROUND(IF(AN630="",0,AN630*AN4*AO592+AN630*AP4*AO592),0)</f>
        <v>0</v>
      </c>
      <c r="AQ630" s="571">
        <f>ROUND(IF(AQ629="",0,AQ629*AN4*AO592+AQ629*AP4*AO592),0)</f>
        <v>0</v>
      </c>
      <c r="AR630" s="638" t="s">
        <v>18</v>
      </c>
      <c r="AS630" s="10" t="str">
        <f>IF(AS628="","",AS629-AS628)</f>
        <v/>
      </c>
      <c r="AT630" s="144"/>
      <c r="AU630" s="565">
        <f>ROUND(IF(AS630="",0,AS630*AS4*AT592+AS630*AU4*AT592),0)</f>
        <v>0</v>
      </c>
      <c r="AV630" s="573">
        <f>ROUND(IF(AV629="",0,AV629*AS4*AT592+AV629*AU4*AT592),0)</f>
        <v>0</v>
      </c>
      <c r="AW630" s="68" t="s">
        <v>18</v>
      </c>
      <c r="AX630" s="10" t="str">
        <f>IF(AX628="","",AX629-AX628)</f>
        <v/>
      </c>
      <c r="AY630" s="144"/>
      <c r="AZ630" s="565">
        <f>ROUND(IF(AX630="",0,AX630*AX4*AY592+AX630*AZ4*AY592),0)</f>
        <v>0</v>
      </c>
      <c r="BA630" s="571">
        <f>ROUND(IF(BA629="",0,BA629*AX4*AY592+BA629*AZ4*AY592),0)</f>
        <v>0</v>
      </c>
      <c r="BB630" s="638" t="s">
        <v>18</v>
      </c>
      <c r="BC630" s="10" t="str">
        <f>IF(BC628="","",BC629-BC628)</f>
        <v/>
      </c>
      <c r="BD630" s="144"/>
      <c r="BE630" s="565">
        <f>ROUND(IF(BC630="",0,BC630*BC4*BD592+BC630*BE4*BD592),0)</f>
        <v>0</v>
      </c>
      <c r="BF630" s="573">
        <f>ROUND(IF(BF629="",0,BF629*BC4*BD592+BF629*BE4*BD592),0)</f>
        <v>0</v>
      </c>
      <c r="BG630" s="68" t="s">
        <v>18</v>
      </c>
      <c r="BH630" s="10" t="str">
        <f>IF(BH628="","",BH629-BH628)</f>
        <v/>
      </c>
      <c r="BI630" s="144"/>
      <c r="BJ630" s="565">
        <f>ROUND(IF(BH630="",0,BH630*BH4*BI592+BH630*BJ4*BI592),0)</f>
        <v>0</v>
      </c>
      <c r="BK630" s="571">
        <f>ROUND(IF(BK629="",0,BK629*BH4*BI592+BK629*BJ4*BI592),0)</f>
        <v>0</v>
      </c>
      <c r="BL630" s="638"/>
      <c r="BM630" s="10"/>
      <c r="BN630" s="144"/>
      <c r="BO630" s="565">
        <f>ROUND(IF(BM629="対象",BO623*$BM$4+BO623*$BO$4,0),0)</f>
        <v>0</v>
      </c>
      <c r="BP630" s="574">
        <f>ROUND(IF(BM629="対象外",0,(BP623*BM4+BP623*BO4)),0)</f>
        <v>0</v>
      </c>
      <c r="BQ630" s="68"/>
      <c r="BR630" s="10"/>
      <c r="BS630" s="144"/>
      <c r="BT630" s="565">
        <f>ROUND(IF(BR629="対象",BT623*$BR$4+BT623*$BT$4,0),0)</f>
        <v>0</v>
      </c>
      <c r="BU630" s="574">
        <f>ROUND(IF(BR629="対象外",0,(BU623*BR4+BU623*BT4)),0)</f>
        <v>0</v>
      </c>
      <c r="BV630" s="68"/>
      <c r="BW630" s="10"/>
      <c r="BX630" s="144"/>
      <c r="BY630" s="565">
        <f>ROUND(IF(BW629="対象",BY623*$BW$4+BY623*$BY$4,0),0)</f>
        <v>0</v>
      </c>
      <c r="BZ630" s="574">
        <f>ROUND(IF(BW629="対象外",0,(BZ623*BW4+BZ623*BY4)),0)</f>
        <v>0</v>
      </c>
      <c r="CA630" s="479"/>
      <c r="CB630" s="414">
        <f>BZ630+BU630+BP630</f>
        <v>0</v>
      </c>
      <c r="CC630" s="443">
        <f>BK630+BF630+BA630+AV630+AQ630+AL630+AG630+AB630+W630+R630</f>
        <v>0</v>
      </c>
    </row>
    <row r="631" spans="1:81" ht="18" customHeight="1">
      <c r="A631" s="1180"/>
      <c r="B631" s="1130"/>
      <c r="C631" s="1131"/>
      <c r="D631" s="68" t="s">
        <v>103</v>
      </c>
      <c r="E631" s="510" t="s">
        <v>115</v>
      </c>
      <c r="F631" s="496"/>
      <c r="G631" s="565">
        <f>ROUND(IF(E631="対象外",0,E630*E5*F592),0)</f>
        <v>0</v>
      </c>
      <c r="H631" s="619"/>
      <c r="I631" s="68" t="s">
        <v>103</v>
      </c>
      <c r="J631" s="510" t="s">
        <v>115</v>
      </c>
      <c r="K631" s="496"/>
      <c r="L631" s="565">
        <f>ROUND(IF(J631="対象外",0,J630*J5*K592),0)</f>
        <v>0</v>
      </c>
      <c r="M631" s="450"/>
      <c r="N631" s="638" t="s">
        <v>103</v>
      </c>
      <c r="O631" s="510" t="s">
        <v>115</v>
      </c>
      <c r="P631" s="496"/>
      <c r="Q631" s="565">
        <f>ROUND(IF(O631="対象外",0,O630*O5*P592),0)</f>
        <v>0</v>
      </c>
      <c r="R631" s="573">
        <f>ROUND(IF(OR(O631="対象外",R629=0),0,R629*O5*P592),0)</f>
        <v>0</v>
      </c>
      <c r="S631" s="68" t="s">
        <v>103</v>
      </c>
      <c r="T631" s="510" t="s">
        <v>115</v>
      </c>
      <c r="U631" s="496"/>
      <c r="V631" s="565">
        <f>ROUND(IF(T631="対象外",0,T630*T5*U592),0)</f>
        <v>0</v>
      </c>
      <c r="W631" s="571">
        <f>ROUND(IF(OR(T631="対象外",W629=0),0,W629*T5*U592),0)</f>
        <v>0</v>
      </c>
      <c r="X631" s="638" t="s">
        <v>103</v>
      </c>
      <c r="Y631" s="510" t="s">
        <v>115</v>
      </c>
      <c r="Z631" s="496"/>
      <c r="AA631" s="565">
        <f>ROUND(IF(Y631="対象外",0,Y630*Y5*Z592),0)</f>
        <v>0</v>
      </c>
      <c r="AB631" s="573">
        <f>ROUND(IF(OR(Y631="対象外",AB629=0),0,AB629*Y5*Z592),0)</f>
        <v>0</v>
      </c>
      <c r="AC631" s="68" t="s">
        <v>103</v>
      </c>
      <c r="AD631" s="510" t="s">
        <v>115</v>
      </c>
      <c r="AE631" s="496"/>
      <c r="AF631" s="565">
        <f>ROUND(IF(AD631="対象外",0,AD630*AD5*AE592),0)</f>
        <v>0</v>
      </c>
      <c r="AG631" s="571">
        <f>ROUND(IF(OR(AD631="対象外",AG629=0),0,AG629*AD5*AE592),0)</f>
        <v>0</v>
      </c>
      <c r="AH631" s="638" t="s">
        <v>103</v>
      </c>
      <c r="AI631" s="510" t="s">
        <v>115</v>
      </c>
      <c r="AJ631" s="496"/>
      <c r="AK631" s="565">
        <f>ROUND(IF(AI631="対象外",0,AI630*AI5*AJ592),0)</f>
        <v>0</v>
      </c>
      <c r="AL631" s="573">
        <f>ROUND(IF(OR(AI631="対象外",AL629=0),0,AL629*AI5*AJ592),0)</f>
        <v>0</v>
      </c>
      <c r="AM631" s="68" t="s">
        <v>103</v>
      </c>
      <c r="AN631" s="510" t="s">
        <v>115</v>
      </c>
      <c r="AO631" s="496"/>
      <c r="AP631" s="565">
        <f>ROUND(IF(AN631="対象外",0,AN630*AN5*AO592),0)</f>
        <v>0</v>
      </c>
      <c r="AQ631" s="571">
        <f>ROUND(IF(OR(AN631="対象外",AQ629=0),0,AQ629*AN5*AO592),0)</f>
        <v>0</v>
      </c>
      <c r="AR631" s="638" t="s">
        <v>103</v>
      </c>
      <c r="AS631" s="510" t="s">
        <v>115</v>
      </c>
      <c r="AT631" s="496"/>
      <c r="AU631" s="565">
        <f>ROUND(IF(AS631="対象外",0,AS630*AS5*AT592),0)</f>
        <v>0</v>
      </c>
      <c r="AV631" s="573">
        <f>ROUND(IF(OR(AS631="対象外",AV629=0),0,AV629*AS5*AT592),0)</f>
        <v>0</v>
      </c>
      <c r="AW631" s="68" t="s">
        <v>103</v>
      </c>
      <c r="AX631" s="510" t="s">
        <v>115</v>
      </c>
      <c r="AY631" s="496"/>
      <c r="AZ631" s="565">
        <f>ROUND(IF(AX631="対象外",0,AX630*AX5*AY592),0)</f>
        <v>0</v>
      </c>
      <c r="BA631" s="571">
        <f>ROUND(IF(OR(AX631="対象外",BA629=0),0,BA629*AX5*AY592),0)</f>
        <v>0</v>
      </c>
      <c r="BB631" s="638" t="s">
        <v>103</v>
      </c>
      <c r="BC631" s="510" t="s">
        <v>115</v>
      </c>
      <c r="BD631" s="496"/>
      <c r="BE631" s="565">
        <f>ROUND(IF(BC631="対象外",0,BC630*BC5*BD592),0)</f>
        <v>0</v>
      </c>
      <c r="BF631" s="573">
        <f>ROUND(IF(OR(BC631="対象外",BF629=0),0,BF629*BC5*BD592),0)</f>
        <v>0</v>
      </c>
      <c r="BG631" s="68" t="s">
        <v>103</v>
      </c>
      <c r="BH631" s="510" t="s">
        <v>115</v>
      </c>
      <c r="BI631" s="496"/>
      <c r="BJ631" s="565">
        <f>ROUND(IF(BH631="対象外",0,BH630*BH5*BI592),0)</f>
        <v>0</v>
      </c>
      <c r="BK631" s="571">
        <f>ROUND(IF(OR(BH631="対象外",BK629=0),0,BK629*BH5*BI592),0)</f>
        <v>0</v>
      </c>
      <c r="BL631" s="638" t="s">
        <v>103</v>
      </c>
      <c r="BM631" s="510" t="s">
        <v>115</v>
      </c>
      <c r="BN631" s="496"/>
      <c r="BO631" s="565">
        <f>ROUND(IF(BM631="対象",BO623*$BM$5,0),0)</f>
        <v>0</v>
      </c>
      <c r="BP631" s="574">
        <f>ROUND(IF(BM631="対象外",0,BP623*BM5),0)</f>
        <v>0</v>
      </c>
      <c r="BQ631" s="68" t="s">
        <v>103</v>
      </c>
      <c r="BR631" s="510" t="s">
        <v>115</v>
      </c>
      <c r="BS631" s="496"/>
      <c r="BT631" s="565">
        <f>ROUND(IF(BR631="対象",BT623*$BR$5,0),0)</f>
        <v>0</v>
      </c>
      <c r="BU631" s="574">
        <f>ROUND(IF(BR631="対象外",0,BU623*BR5),0)</f>
        <v>0</v>
      </c>
      <c r="BV631" s="68" t="s">
        <v>103</v>
      </c>
      <c r="BW631" s="510" t="s">
        <v>115</v>
      </c>
      <c r="BX631" s="496"/>
      <c r="BY631" s="565">
        <f>ROUND(IF(BW631="対象",BY623*$BW$5,0),0)</f>
        <v>0</v>
      </c>
      <c r="BZ631" s="574">
        <f>ROUND(IF(BW631="対象外",0,BZ623*BW5),0)</f>
        <v>0</v>
      </c>
      <c r="CA631" s="479"/>
      <c r="CB631" s="414">
        <f>BZ631+BU631+BP631</f>
        <v>0</v>
      </c>
      <c r="CC631" s="443">
        <f t="shared" ref="CC631" si="107">BK631+BF631+BA631+AV631+AQ631+AL631+AG631+AB631+W631+R631</f>
        <v>0</v>
      </c>
    </row>
    <row r="632" spans="1:81" ht="18" customHeight="1">
      <c r="A632" s="1180"/>
      <c r="B632" s="1130"/>
      <c r="C632" s="1131"/>
      <c r="D632" s="69" t="s">
        <v>102</v>
      </c>
      <c r="E632" s="30"/>
      <c r="F632" s="496"/>
      <c r="G632" s="565">
        <f>ROUND((G623*E3),0)</f>
        <v>0</v>
      </c>
      <c r="H632" s="619"/>
      <c r="I632" s="69" t="s">
        <v>102</v>
      </c>
      <c r="J632" s="30"/>
      <c r="K632" s="496"/>
      <c r="L632" s="565">
        <f>ROUND((L623*J3),0)</f>
        <v>0</v>
      </c>
      <c r="M632" s="450"/>
      <c r="N632" s="639" t="s">
        <v>102</v>
      </c>
      <c r="O632" s="30"/>
      <c r="P632" s="496"/>
      <c r="Q632" s="565">
        <f>ROUND((Q623*O3),0)</f>
        <v>0</v>
      </c>
      <c r="R632" s="573">
        <f>ROUND(R623*O3,0)</f>
        <v>0</v>
      </c>
      <c r="S632" s="69" t="s">
        <v>102</v>
      </c>
      <c r="T632" s="30"/>
      <c r="U632" s="496"/>
      <c r="V632" s="565">
        <f>ROUND((V623*T3),0)</f>
        <v>0</v>
      </c>
      <c r="W632" s="571">
        <f>ROUND(W623*T3,0)</f>
        <v>0</v>
      </c>
      <c r="X632" s="639" t="s">
        <v>102</v>
      </c>
      <c r="Y632" s="30"/>
      <c r="Z632" s="496"/>
      <c r="AA632" s="565">
        <f>ROUND((AA623*Y3),0)</f>
        <v>0</v>
      </c>
      <c r="AB632" s="573">
        <f>ROUND(AB623*Y3,0)</f>
        <v>0</v>
      </c>
      <c r="AC632" s="69" t="s">
        <v>102</v>
      </c>
      <c r="AD632" s="30"/>
      <c r="AE632" s="496"/>
      <c r="AF632" s="565">
        <f>ROUND((AF623*AD3),0)</f>
        <v>0</v>
      </c>
      <c r="AG632" s="571">
        <f>ROUND(AG623*AD3,0)</f>
        <v>0</v>
      </c>
      <c r="AH632" s="639" t="s">
        <v>102</v>
      </c>
      <c r="AI632" s="30"/>
      <c r="AJ632" s="496"/>
      <c r="AK632" s="565">
        <f>ROUND((AK623*AI3),0)</f>
        <v>0</v>
      </c>
      <c r="AL632" s="573">
        <f>ROUND(AL623*AI3,0)</f>
        <v>0</v>
      </c>
      <c r="AM632" s="69" t="s">
        <v>102</v>
      </c>
      <c r="AN632" s="30"/>
      <c r="AO632" s="496"/>
      <c r="AP632" s="565">
        <f>ROUND((AP623*AN3),0)</f>
        <v>0</v>
      </c>
      <c r="AQ632" s="571">
        <f>ROUND(AQ623*AN3,0)</f>
        <v>0</v>
      </c>
      <c r="AR632" s="639" t="s">
        <v>102</v>
      </c>
      <c r="AS632" s="30"/>
      <c r="AT632" s="496"/>
      <c r="AU632" s="565">
        <f>ROUND((AU623*AS3),0)</f>
        <v>0</v>
      </c>
      <c r="AV632" s="573">
        <f>ROUND(AV623*AS3,0)</f>
        <v>0</v>
      </c>
      <c r="AW632" s="69" t="s">
        <v>102</v>
      </c>
      <c r="AX632" s="30"/>
      <c r="AY632" s="496"/>
      <c r="AZ632" s="565">
        <f>ROUND((AZ623*AX3),0)</f>
        <v>0</v>
      </c>
      <c r="BA632" s="571">
        <f>ROUND(BA623*AX3,0)</f>
        <v>0</v>
      </c>
      <c r="BB632" s="639" t="s">
        <v>102</v>
      </c>
      <c r="BC632" s="30"/>
      <c r="BD632" s="496"/>
      <c r="BE632" s="565">
        <f>ROUND((BE623*BC3),0)</f>
        <v>0</v>
      </c>
      <c r="BF632" s="573">
        <f>ROUND(BF623*BC3,0)</f>
        <v>0</v>
      </c>
      <c r="BG632" s="69" t="s">
        <v>102</v>
      </c>
      <c r="BH632" s="30"/>
      <c r="BI632" s="496"/>
      <c r="BJ632" s="565">
        <f>ROUND((BJ623*BH3),0)</f>
        <v>0</v>
      </c>
      <c r="BK632" s="571">
        <f>ROUND(BK623*BH3,0)</f>
        <v>0</v>
      </c>
      <c r="BL632" s="639" t="s">
        <v>102</v>
      </c>
      <c r="BM632" s="30"/>
      <c r="BN632" s="496"/>
      <c r="BO632" s="565">
        <f>ROUND(BO623*$BM$3,0)</f>
        <v>0</v>
      </c>
      <c r="BP632" s="567">
        <f>ROUND(BP623*BM3,0)</f>
        <v>0</v>
      </c>
      <c r="BQ632" s="69" t="s">
        <v>102</v>
      </c>
      <c r="BR632" s="30"/>
      <c r="BS632" s="496"/>
      <c r="BT632" s="565">
        <f>ROUND(BT623*$BR$3,0)</f>
        <v>0</v>
      </c>
      <c r="BU632" s="567">
        <f>ROUND(BU623*BR3,0)</f>
        <v>0</v>
      </c>
      <c r="BV632" s="69" t="s">
        <v>102</v>
      </c>
      <c r="BW632" s="30"/>
      <c r="BX632" s="496"/>
      <c r="BY632" s="565">
        <f>ROUND(BY623*$BW$3,0)</f>
        <v>0</v>
      </c>
      <c r="BZ632" s="567">
        <f>ROUND(BZ623*BW3,0)</f>
        <v>0</v>
      </c>
      <c r="CA632" s="479"/>
      <c r="CB632" s="414">
        <f>BZ632+BU632+BP632</f>
        <v>0</v>
      </c>
      <c r="CC632" s="443">
        <f>BK632+BF632+BA632+AV632+AQ632+AL632+AG632+AB632+W632+R632</f>
        <v>0</v>
      </c>
    </row>
    <row r="633" spans="1:81" ht="18" customHeight="1" thickBot="1">
      <c r="A633" s="1180"/>
      <c r="B633" s="1132"/>
      <c r="C633" s="1133"/>
      <c r="D633" s="70" t="s">
        <v>101</v>
      </c>
      <c r="E633" s="511" t="s">
        <v>115</v>
      </c>
      <c r="F633" s="497"/>
      <c r="G633" s="566">
        <f>ROUND(IF(E633="対象外",0,G623*G3),0)</f>
        <v>0</v>
      </c>
      <c r="H633" s="622"/>
      <c r="I633" s="70" t="s">
        <v>101</v>
      </c>
      <c r="J633" s="511" t="s">
        <v>115</v>
      </c>
      <c r="K633" s="497"/>
      <c r="L633" s="566">
        <f>ROUND(IF(J633="対象外",0,L623*L3),0)</f>
        <v>0</v>
      </c>
      <c r="M633" s="451"/>
      <c r="N633" s="640" t="s">
        <v>101</v>
      </c>
      <c r="O633" s="511" t="s">
        <v>115</v>
      </c>
      <c r="P633" s="497"/>
      <c r="Q633" s="566">
        <f>ROUND(IF(O633="対象外",0,Q623*Q3),0)</f>
        <v>0</v>
      </c>
      <c r="R633" s="654">
        <f>ROUND(IF(O633="対象外",0,R623*Q3),0)</f>
        <v>0</v>
      </c>
      <c r="S633" s="70" t="s">
        <v>101</v>
      </c>
      <c r="T633" s="511" t="s">
        <v>115</v>
      </c>
      <c r="U633" s="497"/>
      <c r="V633" s="566">
        <f>ROUND(IF(T633="対象外",0,V623*V3),0)</f>
        <v>0</v>
      </c>
      <c r="W633" s="572">
        <f>ROUND(IF(T633="対象外",0,W623*V3),0)</f>
        <v>0</v>
      </c>
      <c r="X633" s="640" t="s">
        <v>101</v>
      </c>
      <c r="Y633" s="511" t="s">
        <v>115</v>
      </c>
      <c r="Z633" s="497"/>
      <c r="AA633" s="566">
        <f>ROUND(IF(Y633="対象外",0,AA623*AA3),0)</f>
        <v>0</v>
      </c>
      <c r="AB633" s="654">
        <f>ROUND(IF(Y633="対象外",0,AB623*AA3),0)</f>
        <v>0</v>
      </c>
      <c r="AC633" s="70" t="s">
        <v>101</v>
      </c>
      <c r="AD633" s="511" t="s">
        <v>115</v>
      </c>
      <c r="AE633" s="497"/>
      <c r="AF633" s="566">
        <f>ROUND(IF(AD633="対象外",0,AF623*AF3),0)</f>
        <v>0</v>
      </c>
      <c r="AG633" s="572">
        <f>ROUND(IF(AD633="対象外",0,AG623*AF3),0)</f>
        <v>0</v>
      </c>
      <c r="AH633" s="640" t="s">
        <v>101</v>
      </c>
      <c r="AI633" s="511" t="s">
        <v>115</v>
      </c>
      <c r="AJ633" s="497"/>
      <c r="AK633" s="566">
        <f>ROUND(IF(AI633="対象外",0,AK623*AK3),0)</f>
        <v>0</v>
      </c>
      <c r="AL633" s="654">
        <f>ROUND(IF(AI633="対象外",0,AL623*AK3),0)</f>
        <v>0</v>
      </c>
      <c r="AM633" s="70" t="s">
        <v>101</v>
      </c>
      <c r="AN633" s="511" t="s">
        <v>115</v>
      </c>
      <c r="AO633" s="497"/>
      <c r="AP633" s="566">
        <f>ROUND(IF(AN633="対象外",0,AP623*AP3),0)</f>
        <v>0</v>
      </c>
      <c r="AQ633" s="572">
        <f>ROUND(IF(AN633="対象外",0,AQ623*AP3),0)</f>
        <v>0</v>
      </c>
      <c r="AR633" s="640" t="s">
        <v>101</v>
      </c>
      <c r="AS633" s="511" t="s">
        <v>115</v>
      </c>
      <c r="AT633" s="497"/>
      <c r="AU633" s="566">
        <f>ROUND(IF(AS633="対象外",0,AU623*AU3),0)</f>
        <v>0</v>
      </c>
      <c r="AV633" s="654">
        <f>ROUND(IF(AS633="対象外",0,AV623*AU3),0)</f>
        <v>0</v>
      </c>
      <c r="AW633" s="70" t="s">
        <v>101</v>
      </c>
      <c r="AX633" s="511" t="s">
        <v>115</v>
      </c>
      <c r="AY633" s="497"/>
      <c r="AZ633" s="566">
        <f>ROUND(IF(AX633="対象外",0,AZ623*AZ3),0)</f>
        <v>0</v>
      </c>
      <c r="BA633" s="572">
        <f>ROUND(IF(AX633="対象外",0,BA623*AZ3),0)</f>
        <v>0</v>
      </c>
      <c r="BB633" s="640" t="s">
        <v>101</v>
      </c>
      <c r="BC633" s="511" t="s">
        <v>115</v>
      </c>
      <c r="BD633" s="497"/>
      <c r="BE633" s="566">
        <f>ROUND(IF(BC633="対象外",0,BE623*BE3),0)</f>
        <v>0</v>
      </c>
      <c r="BF633" s="654">
        <f>ROUND(IF(BC633="対象外",0,BF623*BE3),0)</f>
        <v>0</v>
      </c>
      <c r="BG633" s="70" t="s">
        <v>101</v>
      </c>
      <c r="BH633" s="511" t="s">
        <v>115</v>
      </c>
      <c r="BI633" s="497"/>
      <c r="BJ633" s="566">
        <f>ROUND(IF(BH633="対象外",0,BJ623*BJ3),0)</f>
        <v>0</v>
      </c>
      <c r="BK633" s="572">
        <f>ROUND(IF(BH633="対象外",0,BK623*BJ3),0)</f>
        <v>0</v>
      </c>
      <c r="BL633" s="640" t="s">
        <v>101</v>
      </c>
      <c r="BM633" s="511" t="s">
        <v>115</v>
      </c>
      <c r="BN633" s="497"/>
      <c r="BO633" s="566">
        <f>ROUND(IF(BM633="対象",BO623*$BO$3,0),0)</f>
        <v>0</v>
      </c>
      <c r="BP633" s="568">
        <f>ROUND(IF(BM633="対象外",0,BP623*BO3),0)</f>
        <v>0</v>
      </c>
      <c r="BQ633" s="70" t="s">
        <v>101</v>
      </c>
      <c r="BR633" s="511" t="s">
        <v>115</v>
      </c>
      <c r="BS633" s="497"/>
      <c r="BT633" s="566">
        <f>ROUND(IF(BR633="対象",BT623*$BT$3,0),0)</f>
        <v>0</v>
      </c>
      <c r="BU633" s="568">
        <f>ROUND(IF(BR633="対象外",0,BU623*BT3),0)</f>
        <v>0</v>
      </c>
      <c r="BV633" s="70" t="s">
        <v>101</v>
      </c>
      <c r="BW633" s="511" t="s">
        <v>115</v>
      </c>
      <c r="BX633" s="497"/>
      <c r="BY633" s="566">
        <f>ROUND(IF(BW633="対象",BY623*$BY$3,0),0)</f>
        <v>0</v>
      </c>
      <c r="BZ633" s="568">
        <f>ROUND(IF(BW633="対象外",0,BZ623*BY3),0)</f>
        <v>0</v>
      </c>
      <c r="CA633" s="480"/>
      <c r="CB633" s="414">
        <f>BZ633+BU633+BP633</f>
        <v>0</v>
      </c>
      <c r="CC633" s="444">
        <f>BK633+BF633+BA633+AV633+AQ633+AL633+AG633+AB633+W633+R633</f>
        <v>0</v>
      </c>
    </row>
    <row r="634" spans="1:81" ht="18" customHeight="1" thickBot="1">
      <c r="A634" s="1180"/>
      <c r="B634" s="1151" t="s">
        <v>65</v>
      </c>
      <c r="C634" s="1152"/>
      <c r="D634" s="71" t="s">
        <v>50</v>
      </c>
      <c r="E634" s="11"/>
      <c r="F634" s="599">
        <f>G634</f>
        <v>0</v>
      </c>
      <c r="G634" s="524">
        <f>SUM(G630:G633)</f>
        <v>0</v>
      </c>
      <c r="H634" s="466"/>
      <c r="I634" s="71" t="s">
        <v>50</v>
      </c>
      <c r="J634" s="11"/>
      <c r="K634" s="599">
        <f>L634</f>
        <v>0</v>
      </c>
      <c r="L634" s="524">
        <f>SUM(L630:L633)</f>
        <v>0</v>
      </c>
      <c r="M634" s="452"/>
      <c r="N634" s="616" t="s">
        <v>50</v>
      </c>
      <c r="O634" s="11"/>
      <c r="P634" s="599">
        <f>Q634+R634</f>
        <v>0</v>
      </c>
      <c r="Q634" s="524">
        <f>SUM(Q630:Q633)</f>
        <v>0</v>
      </c>
      <c r="R634" s="563">
        <f>SUM(R630:R633)</f>
        <v>0</v>
      </c>
      <c r="S634" s="71" t="s">
        <v>50</v>
      </c>
      <c r="T634" s="11"/>
      <c r="U634" s="599">
        <f>V634+W634</f>
        <v>0</v>
      </c>
      <c r="V634" s="524">
        <f>SUM(V630:V633)</f>
        <v>0</v>
      </c>
      <c r="W634" s="525">
        <f>SUM(W630:W633)</f>
        <v>0</v>
      </c>
      <c r="X634" s="616" t="s">
        <v>50</v>
      </c>
      <c r="Y634" s="11"/>
      <c r="Z634" s="599">
        <f>AA634+AB634</f>
        <v>0</v>
      </c>
      <c r="AA634" s="524">
        <f>SUM(AA630:AA633)</f>
        <v>0</v>
      </c>
      <c r="AB634" s="563">
        <f>SUM(AB630:AB633)</f>
        <v>0</v>
      </c>
      <c r="AC634" s="71" t="s">
        <v>50</v>
      </c>
      <c r="AD634" s="11"/>
      <c r="AE634" s="599">
        <f>AF634+AG634</f>
        <v>0</v>
      </c>
      <c r="AF634" s="524">
        <f>SUM(AF630:AF633)</f>
        <v>0</v>
      </c>
      <c r="AG634" s="525">
        <f>SUM(AG630:AG633)</f>
        <v>0</v>
      </c>
      <c r="AH634" s="616" t="s">
        <v>50</v>
      </c>
      <c r="AI634" s="11"/>
      <c r="AJ634" s="599">
        <f>AK634+AL634</f>
        <v>0</v>
      </c>
      <c r="AK634" s="524">
        <f>SUM(AK630:AK633)</f>
        <v>0</v>
      </c>
      <c r="AL634" s="563">
        <f>SUM(AL630:AL633)</f>
        <v>0</v>
      </c>
      <c r="AM634" s="71" t="s">
        <v>50</v>
      </c>
      <c r="AN634" s="11"/>
      <c r="AO634" s="599">
        <f>AP634+AQ634</f>
        <v>0</v>
      </c>
      <c r="AP634" s="524">
        <f>SUM(AP630:AP633)</f>
        <v>0</v>
      </c>
      <c r="AQ634" s="525">
        <f>SUM(AQ630:AQ633)</f>
        <v>0</v>
      </c>
      <c r="AR634" s="616" t="s">
        <v>50</v>
      </c>
      <c r="AS634" s="11"/>
      <c r="AT634" s="599">
        <f>AU634+AV634</f>
        <v>0</v>
      </c>
      <c r="AU634" s="524">
        <f>SUM(AU630:AU633)</f>
        <v>0</v>
      </c>
      <c r="AV634" s="563">
        <f>SUM(AV630:AV633)</f>
        <v>0</v>
      </c>
      <c r="AW634" s="71" t="s">
        <v>50</v>
      </c>
      <c r="AX634" s="11"/>
      <c r="AY634" s="599">
        <f>AZ634+BA634</f>
        <v>0</v>
      </c>
      <c r="AZ634" s="524">
        <f>SUM(AZ630:AZ633)</f>
        <v>0</v>
      </c>
      <c r="BA634" s="525">
        <f>SUM(BA630:BA633)</f>
        <v>0</v>
      </c>
      <c r="BB634" s="616" t="s">
        <v>50</v>
      </c>
      <c r="BC634" s="11"/>
      <c r="BD634" s="599">
        <f>BE634+BF634</f>
        <v>0</v>
      </c>
      <c r="BE634" s="524">
        <f>SUM(BE630:BE633)</f>
        <v>0</v>
      </c>
      <c r="BF634" s="563">
        <f>SUM(BF630:BF633)</f>
        <v>0</v>
      </c>
      <c r="BG634" s="71" t="s">
        <v>50</v>
      </c>
      <c r="BH634" s="11"/>
      <c r="BI634" s="599">
        <f>BJ634+BK634</f>
        <v>0</v>
      </c>
      <c r="BJ634" s="524">
        <f>SUM(BJ630:BJ633)</f>
        <v>0</v>
      </c>
      <c r="BK634" s="525">
        <f>SUM(BK630:BK633)</f>
        <v>0</v>
      </c>
      <c r="BL634" s="616" t="s">
        <v>50</v>
      </c>
      <c r="BM634" s="11"/>
      <c r="BN634" s="601">
        <f>BO634+BP634</f>
        <v>0</v>
      </c>
      <c r="BO634" s="524">
        <f>SUM(BO630:BO633)</f>
        <v>0</v>
      </c>
      <c r="BP634" s="532">
        <f>SUM(BP630:BP633)</f>
        <v>0</v>
      </c>
      <c r="BQ634" s="71" t="s">
        <v>50</v>
      </c>
      <c r="BR634" s="11"/>
      <c r="BS634" s="601">
        <f>BT634+BU634</f>
        <v>0</v>
      </c>
      <c r="BT634" s="524">
        <f>SUM(BT630:BT633)</f>
        <v>0</v>
      </c>
      <c r="BU634" s="532">
        <f>SUM(BU630:BU633)</f>
        <v>0</v>
      </c>
      <c r="BV634" s="71" t="s">
        <v>50</v>
      </c>
      <c r="BW634" s="11"/>
      <c r="BX634" s="601">
        <f>BY634+BZ634</f>
        <v>0</v>
      </c>
      <c r="BY634" s="524">
        <f>SUM(BY630:BY633)</f>
        <v>0</v>
      </c>
      <c r="BZ634" s="532">
        <f>SUM(BZ630:BZ633)</f>
        <v>0</v>
      </c>
      <c r="CA634" s="476">
        <f>BX634+BS634+BN634+BI634+BD634+AY634+AT634+AO634+AJ634+AE634+Z634+U634+P634+K634+F634</f>
        <v>0</v>
      </c>
      <c r="CB634" s="415">
        <f>SUM(CB630:CB633)</f>
        <v>0</v>
      </c>
      <c r="CC634" s="445">
        <f>SUM(CC630:CC633)</f>
        <v>0</v>
      </c>
    </row>
    <row r="635" spans="1:81" ht="18" customHeight="1" thickBot="1">
      <c r="A635" s="1180"/>
      <c r="B635" s="1290" t="s">
        <v>66</v>
      </c>
      <c r="C635" s="1291"/>
      <c r="D635" s="588" t="s">
        <v>22</v>
      </c>
      <c r="E635" s="589"/>
      <c r="F635" s="600">
        <f>G635</f>
        <v>0</v>
      </c>
      <c r="G635" s="720">
        <f>G634+G623</f>
        <v>0</v>
      </c>
      <c r="H635" s="731"/>
      <c r="I635" s="588" t="s">
        <v>22</v>
      </c>
      <c r="J635" s="589"/>
      <c r="K635" s="600">
        <f>L635</f>
        <v>0</v>
      </c>
      <c r="L635" s="720">
        <f>L634+L623</f>
        <v>0</v>
      </c>
      <c r="M635" s="591"/>
      <c r="N635" s="641" t="s">
        <v>22</v>
      </c>
      <c r="O635" s="589"/>
      <c r="P635" s="600">
        <f>Q635+R635</f>
        <v>0</v>
      </c>
      <c r="Q635" s="590">
        <f>Q634+Q623</f>
        <v>0</v>
      </c>
      <c r="R635" s="655">
        <f>R634+R623</f>
        <v>0</v>
      </c>
      <c r="S635" s="588" t="s">
        <v>22</v>
      </c>
      <c r="T635" s="589"/>
      <c r="U635" s="600">
        <f>V635+W635</f>
        <v>0</v>
      </c>
      <c r="V635" s="590">
        <f>V634+V623</f>
        <v>0</v>
      </c>
      <c r="W635" s="592">
        <f>W634+W623</f>
        <v>0</v>
      </c>
      <c r="X635" s="641" t="s">
        <v>22</v>
      </c>
      <c r="Y635" s="589"/>
      <c r="Z635" s="600">
        <f>AA635+AB635</f>
        <v>0</v>
      </c>
      <c r="AA635" s="590">
        <f>AA634+AA623</f>
        <v>0</v>
      </c>
      <c r="AB635" s="655">
        <f>AB634+AB623</f>
        <v>0</v>
      </c>
      <c r="AC635" s="588" t="s">
        <v>22</v>
      </c>
      <c r="AD635" s="589"/>
      <c r="AE635" s="600">
        <f>AF635+AG635</f>
        <v>0</v>
      </c>
      <c r="AF635" s="590">
        <f>AF634+AF623</f>
        <v>0</v>
      </c>
      <c r="AG635" s="592">
        <f>AG634+AG623</f>
        <v>0</v>
      </c>
      <c r="AH635" s="641" t="s">
        <v>22</v>
      </c>
      <c r="AI635" s="589"/>
      <c r="AJ635" s="600">
        <f>AK635+AL635</f>
        <v>0</v>
      </c>
      <c r="AK635" s="590">
        <f>AK634+AK623</f>
        <v>0</v>
      </c>
      <c r="AL635" s="655">
        <f>AL634+AL623</f>
        <v>0</v>
      </c>
      <c r="AM635" s="588" t="s">
        <v>22</v>
      </c>
      <c r="AN635" s="589"/>
      <c r="AO635" s="600">
        <f>AP635+AQ635</f>
        <v>0</v>
      </c>
      <c r="AP635" s="590">
        <f>AP634+AP623</f>
        <v>0</v>
      </c>
      <c r="AQ635" s="592">
        <f>AQ634+AQ623</f>
        <v>0</v>
      </c>
      <c r="AR635" s="641" t="s">
        <v>22</v>
      </c>
      <c r="AS635" s="589"/>
      <c r="AT635" s="600">
        <f>AU635+AV635</f>
        <v>0</v>
      </c>
      <c r="AU635" s="590">
        <f>AU634+AU623</f>
        <v>0</v>
      </c>
      <c r="AV635" s="655">
        <f>AV634+AV623</f>
        <v>0</v>
      </c>
      <c r="AW635" s="588" t="s">
        <v>22</v>
      </c>
      <c r="AX635" s="589"/>
      <c r="AY635" s="600">
        <f>AZ635+BA635</f>
        <v>0</v>
      </c>
      <c r="AZ635" s="590">
        <f>AZ634+AZ623</f>
        <v>0</v>
      </c>
      <c r="BA635" s="592">
        <f>BA634+BA623</f>
        <v>0</v>
      </c>
      <c r="BB635" s="641" t="s">
        <v>22</v>
      </c>
      <c r="BC635" s="589"/>
      <c r="BD635" s="600">
        <f>BE635+BF635</f>
        <v>0</v>
      </c>
      <c r="BE635" s="590">
        <f>BE634+BE623</f>
        <v>0</v>
      </c>
      <c r="BF635" s="655">
        <f>BF634+BF623</f>
        <v>0</v>
      </c>
      <c r="BG635" s="588" t="s">
        <v>22</v>
      </c>
      <c r="BH635" s="589"/>
      <c r="BI635" s="600">
        <f>BJ635+BK635</f>
        <v>0</v>
      </c>
      <c r="BJ635" s="590">
        <f>BJ634+BJ623</f>
        <v>0</v>
      </c>
      <c r="BK635" s="592">
        <f>BK634+BK623</f>
        <v>0</v>
      </c>
      <c r="BL635" s="641" t="s">
        <v>22</v>
      </c>
      <c r="BM635" s="589"/>
      <c r="BN635" s="602">
        <f>BO635+BP635</f>
        <v>0</v>
      </c>
      <c r="BO635" s="590">
        <f>BO634+BO623</f>
        <v>0</v>
      </c>
      <c r="BP635" s="593">
        <f>BP634+BP623</f>
        <v>0</v>
      </c>
      <c r="BQ635" s="588" t="s">
        <v>22</v>
      </c>
      <c r="BR635" s="589"/>
      <c r="BS635" s="602">
        <f>BT635+BU635</f>
        <v>0</v>
      </c>
      <c r="BT635" s="590">
        <f>BT634+BT623</f>
        <v>0</v>
      </c>
      <c r="BU635" s="593">
        <f>BU634+BU623</f>
        <v>0</v>
      </c>
      <c r="BV635" s="588" t="s">
        <v>22</v>
      </c>
      <c r="BW635" s="589"/>
      <c r="BX635" s="602">
        <f>BY635+BZ635</f>
        <v>0</v>
      </c>
      <c r="BY635" s="590">
        <f>BY634+BY623</f>
        <v>0</v>
      </c>
      <c r="BZ635" s="593">
        <f>BZ634+BZ623</f>
        <v>0</v>
      </c>
      <c r="CA635" s="594">
        <f>BX635+BS635+BN635+BI635+BD635+AY635+AT635+AO635+AJ635+AE635+Z635+U635+P635+K635+F635</f>
        <v>0</v>
      </c>
      <c r="CB635" s="595">
        <f>CB634+SUM(CC603:CC621)</f>
        <v>0</v>
      </c>
      <c r="CC635" s="596">
        <f>CC634+CC592+CC600</f>
        <v>0</v>
      </c>
    </row>
    <row r="636" spans="1:81" ht="35.4" customHeight="1" thickBot="1">
      <c r="A636" s="723" t="s">
        <v>32</v>
      </c>
      <c r="B636" s="1314">
        <f>職員設定!B58</f>
        <v>15</v>
      </c>
      <c r="C636" s="1315"/>
      <c r="D636" s="683"/>
      <c r="E636" s="684" t="s">
        <v>4</v>
      </c>
      <c r="F636" s="684" t="s">
        <v>33</v>
      </c>
      <c r="G636" s="687" t="s">
        <v>51</v>
      </c>
      <c r="H636" s="724" t="s">
        <v>165</v>
      </c>
      <c r="I636" s="683"/>
      <c r="J636" s="684" t="s">
        <v>4</v>
      </c>
      <c r="K636" s="684" t="s">
        <v>33</v>
      </c>
      <c r="L636" s="687" t="s">
        <v>51</v>
      </c>
      <c r="M636" s="686" t="s">
        <v>165</v>
      </c>
      <c r="N636" s="725"/>
      <c r="O636" s="684" t="s">
        <v>4</v>
      </c>
      <c r="P636" s="684" t="s">
        <v>33</v>
      </c>
      <c r="Q636" s="687" t="s">
        <v>51</v>
      </c>
      <c r="R636" s="726" t="s">
        <v>225</v>
      </c>
      <c r="S636" s="683"/>
      <c r="T636" s="684" t="s">
        <v>4</v>
      </c>
      <c r="U636" s="684" t="s">
        <v>33</v>
      </c>
      <c r="V636" s="687" t="s">
        <v>51</v>
      </c>
      <c r="W636" s="727" t="s">
        <v>225</v>
      </c>
      <c r="X636" s="725"/>
      <c r="Y636" s="684" t="s">
        <v>4</v>
      </c>
      <c r="Z636" s="684" t="s">
        <v>33</v>
      </c>
      <c r="AA636" s="687" t="s">
        <v>51</v>
      </c>
      <c r="AB636" s="726" t="s">
        <v>225</v>
      </c>
      <c r="AC636" s="683"/>
      <c r="AD636" s="684" t="s">
        <v>4</v>
      </c>
      <c r="AE636" s="684" t="s">
        <v>33</v>
      </c>
      <c r="AF636" s="687" t="s">
        <v>51</v>
      </c>
      <c r="AG636" s="727" t="s">
        <v>225</v>
      </c>
      <c r="AH636" s="725"/>
      <c r="AI636" s="684" t="s">
        <v>4</v>
      </c>
      <c r="AJ636" s="684" t="s">
        <v>33</v>
      </c>
      <c r="AK636" s="687" t="s">
        <v>51</v>
      </c>
      <c r="AL636" s="726" t="s">
        <v>225</v>
      </c>
      <c r="AM636" s="683"/>
      <c r="AN636" s="684" t="s">
        <v>4</v>
      </c>
      <c r="AO636" s="684" t="s">
        <v>33</v>
      </c>
      <c r="AP636" s="687" t="s">
        <v>51</v>
      </c>
      <c r="AQ636" s="727" t="s">
        <v>225</v>
      </c>
      <c r="AR636" s="725"/>
      <c r="AS636" s="684" t="s">
        <v>4</v>
      </c>
      <c r="AT636" s="684" t="s">
        <v>33</v>
      </c>
      <c r="AU636" s="687" t="s">
        <v>51</v>
      </c>
      <c r="AV636" s="726" t="s">
        <v>225</v>
      </c>
      <c r="AW636" s="683"/>
      <c r="AX636" s="684" t="s">
        <v>4</v>
      </c>
      <c r="AY636" s="684" t="s">
        <v>33</v>
      </c>
      <c r="AZ636" s="687" t="s">
        <v>51</v>
      </c>
      <c r="BA636" s="727" t="s">
        <v>225</v>
      </c>
      <c r="BB636" s="725"/>
      <c r="BC636" s="684" t="s">
        <v>4</v>
      </c>
      <c r="BD636" s="684" t="s">
        <v>33</v>
      </c>
      <c r="BE636" s="687" t="s">
        <v>51</v>
      </c>
      <c r="BF636" s="726" t="s">
        <v>225</v>
      </c>
      <c r="BG636" s="683"/>
      <c r="BH636" s="684" t="s">
        <v>4</v>
      </c>
      <c r="BI636" s="684" t="s">
        <v>33</v>
      </c>
      <c r="BJ636" s="687" t="s">
        <v>51</v>
      </c>
      <c r="BK636" s="727" t="s">
        <v>225</v>
      </c>
      <c r="BL636" s="725"/>
      <c r="BM636" s="684" t="s">
        <v>4</v>
      </c>
      <c r="BN636" s="684" t="s">
        <v>33</v>
      </c>
      <c r="BO636" s="685" t="s">
        <v>51</v>
      </c>
      <c r="BP636" s="413" t="s">
        <v>225</v>
      </c>
      <c r="BQ636" s="683"/>
      <c r="BR636" s="684" t="s">
        <v>4</v>
      </c>
      <c r="BS636" s="684" t="s">
        <v>33</v>
      </c>
      <c r="BT636" s="685" t="s">
        <v>51</v>
      </c>
      <c r="BU636" s="413" t="s">
        <v>225</v>
      </c>
      <c r="BV636" s="683"/>
      <c r="BW636" s="684" t="s">
        <v>4</v>
      </c>
      <c r="BX636" s="684" t="s">
        <v>33</v>
      </c>
      <c r="BY636" s="685" t="s">
        <v>51</v>
      </c>
      <c r="BZ636" s="413" t="s">
        <v>225</v>
      </c>
      <c r="CA636" s="688" t="s">
        <v>0</v>
      </c>
      <c r="CB636" s="689" t="s">
        <v>157</v>
      </c>
      <c r="CC636" s="728" t="s">
        <v>225</v>
      </c>
    </row>
    <row r="637" spans="1:81" ht="18" customHeight="1">
      <c r="A637" s="1180" t="str">
        <f>職員設定!C58</f>
        <v>BBB</v>
      </c>
      <c r="B637" s="1296" t="s">
        <v>109</v>
      </c>
      <c r="C637" s="1140" t="s">
        <v>2</v>
      </c>
      <c r="D637" s="48" t="s">
        <v>110</v>
      </c>
      <c r="E637" s="597"/>
      <c r="F637" s="1214">
        <f>職員設定!$D$58</f>
        <v>1</v>
      </c>
      <c r="G637" s="974">
        <f>E640*F637-H637</f>
        <v>0</v>
      </c>
      <c r="H637" s="1271"/>
      <c r="I637" s="48" t="s">
        <v>110</v>
      </c>
      <c r="J637" s="597"/>
      <c r="K637" s="1214">
        <f>職員設定!$D$58</f>
        <v>1</v>
      </c>
      <c r="L637" s="974">
        <f>J640*K637-M637</f>
        <v>0</v>
      </c>
      <c r="M637" s="1096"/>
      <c r="N637" s="336" t="s">
        <v>110</v>
      </c>
      <c r="O637" s="597"/>
      <c r="P637" s="1214">
        <f>職員設定!$D$58</f>
        <v>1</v>
      </c>
      <c r="Q637" s="974">
        <f>O640*P637-R637</f>
        <v>0</v>
      </c>
      <c r="R637" s="1203">
        <f>ROUND(O637*P637*職員設定!$AC$58,0)</f>
        <v>0</v>
      </c>
      <c r="S637" s="48" t="s">
        <v>110</v>
      </c>
      <c r="T637" s="597"/>
      <c r="U637" s="1214">
        <f>職員設定!$D$58</f>
        <v>1</v>
      </c>
      <c r="V637" s="974">
        <f>T640*U637-W637</f>
        <v>0</v>
      </c>
      <c r="W637" s="993">
        <f>ROUND(T637*U637*職員設定!$AC$58,0)</f>
        <v>0</v>
      </c>
      <c r="X637" s="336" t="s">
        <v>110</v>
      </c>
      <c r="Y637" s="597"/>
      <c r="Z637" s="1214">
        <f>職員設定!$D$58</f>
        <v>1</v>
      </c>
      <c r="AA637" s="974">
        <f>Y640*Z637-AB637</f>
        <v>0</v>
      </c>
      <c r="AB637" s="1203">
        <f>ROUND(Y637*Z637*職員設定!$AC$58,0)</f>
        <v>0</v>
      </c>
      <c r="AC637" s="48" t="s">
        <v>110</v>
      </c>
      <c r="AD637" s="597"/>
      <c r="AE637" s="1214">
        <f>職員設定!$D$58</f>
        <v>1</v>
      </c>
      <c r="AF637" s="974">
        <f>AD640*AE637-AG637</f>
        <v>0</v>
      </c>
      <c r="AG637" s="993">
        <f>ROUND(AD637*AE637*職員設定!$AC$58,0)</f>
        <v>0</v>
      </c>
      <c r="AH637" s="336" t="s">
        <v>110</v>
      </c>
      <c r="AI637" s="597"/>
      <c r="AJ637" s="1214">
        <f>職員設定!$D$58</f>
        <v>1</v>
      </c>
      <c r="AK637" s="974">
        <f>AI640*AJ637-AL637</f>
        <v>0</v>
      </c>
      <c r="AL637" s="1203">
        <f>ROUND(AI637*AJ637*職員設定!$AC$58,0)</f>
        <v>0</v>
      </c>
      <c r="AM637" s="48" t="s">
        <v>110</v>
      </c>
      <c r="AN637" s="597"/>
      <c r="AO637" s="1214">
        <f>職員設定!$D$58</f>
        <v>1</v>
      </c>
      <c r="AP637" s="974">
        <f>AN640*AO637-AQ637</f>
        <v>0</v>
      </c>
      <c r="AQ637" s="993">
        <f>ROUND(AN637*AO637*職員設定!$AC$58,0)</f>
        <v>0</v>
      </c>
      <c r="AR637" s="336" t="s">
        <v>110</v>
      </c>
      <c r="AS637" s="597"/>
      <c r="AT637" s="1214">
        <f>職員設定!$D$58</f>
        <v>1</v>
      </c>
      <c r="AU637" s="974">
        <f>AS640*AT637-AV637</f>
        <v>0</v>
      </c>
      <c r="AV637" s="1203">
        <f>ROUND(AS637*AT637*職員設定!$AC$58,0)</f>
        <v>0</v>
      </c>
      <c r="AW637" s="48" t="s">
        <v>110</v>
      </c>
      <c r="AX637" s="597"/>
      <c r="AY637" s="1214">
        <f>職員設定!$D$58</f>
        <v>1</v>
      </c>
      <c r="AZ637" s="974">
        <f>AX640*AY637-BA637</f>
        <v>0</v>
      </c>
      <c r="BA637" s="993">
        <f>ROUND(AX637*AY637*職員設定!$AC$58,0)</f>
        <v>0</v>
      </c>
      <c r="BB637" s="336" t="s">
        <v>110</v>
      </c>
      <c r="BC637" s="597"/>
      <c r="BD637" s="1214">
        <f>職員設定!$D$58</f>
        <v>1</v>
      </c>
      <c r="BE637" s="974">
        <f>BC640*BD637-BF637</f>
        <v>0</v>
      </c>
      <c r="BF637" s="1203">
        <f>ROUND(BC637*BD637*職員設定!$AC$58,0)</f>
        <v>0</v>
      </c>
      <c r="BG637" s="48" t="s">
        <v>110</v>
      </c>
      <c r="BH637" s="597"/>
      <c r="BI637" s="1214">
        <f>職員設定!$D$58</f>
        <v>1</v>
      </c>
      <c r="BJ637" s="974">
        <f>BH640*BI637-BK637</f>
        <v>0</v>
      </c>
      <c r="BK637" s="993">
        <f>ROUND(BH637*BI637*職員設定!$AC$58,0)</f>
        <v>0</v>
      </c>
      <c r="BL637" s="721"/>
      <c r="BM637" s="598"/>
      <c r="BN637" s="1214">
        <f>職員設定!$D$58</f>
        <v>1</v>
      </c>
      <c r="BO637" s="984"/>
      <c r="BP637" s="1259"/>
      <c r="BQ637" s="722"/>
      <c r="BR637" s="598"/>
      <c r="BS637" s="1214">
        <f>職員設定!$D$58</f>
        <v>1</v>
      </c>
      <c r="BT637" s="984"/>
      <c r="BU637" s="1259"/>
      <c r="BV637" s="722"/>
      <c r="BW637" s="598"/>
      <c r="BX637" s="1214">
        <f>職員設定!$D$58</f>
        <v>1</v>
      </c>
      <c r="BY637" s="984"/>
      <c r="BZ637" s="1259"/>
      <c r="CA637" s="1086">
        <f>BJ637+BK637+BE637+BF637+AZ637+BA637+AU637+AV637+AP637+AQ637+AL637+AK637+AG637+AF637+AB637+AA637+W637+V637+R637+Q637+L637+G637</f>
        <v>0</v>
      </c>
      <c r="CB637" s="1087">
        <f>M637+H637</f>
        <v>0</v>
      </c>
      <c r="CC637" s="1243">
        <f>BK637+BF637+BA637+AV637+AQ637+AL637+AG637+AB637+W637+R637</f>
        <v>0</v>
      </c>
    </row>
    <row r="638" spans="1:81" ht="18" customHeight="1">
      <c r="A638" s="1180"/>
      <c r="B638" s="1296"/>
      <c r="C638" s="1140"/>
      <c r="D638" s="48" t="s">
        <v>38</v>
      </c>
      <c r="E638" s="33"/>
      <c r="F638" s="1214"/>
      <c r="G638" s="974"/>
      <c r="H638" s="1272"/>
      <c r="I638" s="48" t="s">
        <v>38</v>
      </c>
      <c r="J638" s="33"/>
      <c r="K638" s="1214"/>
      <c r="L638" s="974"/>
      <c r="M638" s="1103"/>
      <c r="N638" s="336" t="s">
        <v>38</v>
      </c>
      <c r="O638" s="33"/>
      <c r="P638" s="1214"/>
      <c r="Q638" s="974"/>
      <c r="R638" s="1204"/>
      <c r="S638" s="48" t="s">
        <v>38</v>
      </c>
      <c r="T638" s="33"/>
      <c r="U638" s="1214"/>
      <c r="V638" s="974"/>
      <c r="W638" s="971"/>
      <c r="X638" s="336" t="s">
        <v>38</v>
      </c>
      <c r="Y638" s="33"/>
      <c r="Z638" s="1214"/>
      <c r="AA638" s="974"/>
      <c r="AB638" s="1204"/>
      <c r="AC638" s="48" t="s">
        <v>38</v>
      </c>
      <c r="AD638" s="33"/>
      <c r="AE638" s="1214"/>
      <c r="AF638" s="974"/>
      <c r="AG638" s="971"/>
      <c r="AH638" s="336" t="s">
        <v>38</v>
      </c>
      <c r="AI638" s="33"/>
      <c r="AJ638" s="1214"/>
      <c r="AK638" s="974"/>
      <c r="AL638" s="1204"/>
      <c r="AM638" s="48" t="s">
        <v>38</v>
      </c>
      <c r="AN638" s="33"/>
      <c r="AO638" s="1214"/>
      <c r="AP638" s="974"/>
      <c r="AQ638" s="971"/>
      <c r="AR638" s="336" t="s">
        <v>38</v>
      </c>
      <c r="AS638" s="33"/>
      <c r="AT638" s="1214"/>
      <c r="AU638" s="974"/>
      <c r="AV638" s="1204"/>
      <c r="AW638" s="48" t="s">
        <v>38</v>
      </c>
      <c r="AX638" s="33"/>
      <c r="AY638" s="1214"/>
      <c r="AZ638" s="974"/>
      <c r="BA638" s="971"/>
      <c r="BB638" s="336" t="s">
        <v>38</v>
      </c>
      <c r="BC638" s="33"/>
      <c r="BD638" s="1214"/>
      <c r="BE638" s="974"/>
      <c r="BF638" s="1204"/>
      <c r="BG638" s="48" t="s">
        <v>38</v>
      </c>
      <c r="BH638" s="33"/>
      <c r="BI638" s="1214"/>
      <c r="BJ638" s="974"/>
      <c r="BK638" s="971"/>
      <c r="BL638" s="658"/>
      <c r="BM638" s="80"/>
      <c r="BN638" s="1214"/>
      <c r="BO638" s="984"/>
      <c r="BP638" s="954"/>
      <c r="BQ638" s="301"/>
      <c r="BR638" s="80"/>
      <c r="BS638" s="1214"/>
      <c r="BT638" s="984"/>
      <c r="BU638" s="954"/>
      <c r="BV638" s="301"/>
      <c r="BW638" s="80"/>
      <c r="BX638" s="1214"/>
      <c r="BY638" s="984"/>
      <c r="BZ638" s="954"/>
      <c r="CA638" s="1080"/>
      <c r="CB638" s="1022"/>
      <c r="CC638" s="1243"/>
    </row>
    <row r="639" spans="1:81" ht="18" customHeight="1">
      <c r="A639" s="1180"/>
      <c r="B639" s="1296"/>
      <c r="C639" s="1140"/>
      <c r="D639" s="72" t="s">
        <v>112</v>
      </c>
      <c r="E639" s="28">
        <f>ROUND(E637*職員設定!$E$58,0)</f>
        <v>0</v>
      </c>
      <c r="F639" s="1214"/>
      <c r="G639" s="974"/>
      <c r="H639" s="1272"/>
      <c r="I639" s="72" t="s">
        <v>112</v>
      </c>
      <c r="J639" s="28">
        <f>ROUND(J637*職員設定!$E$58,0)</f>
        <v>0</v>
      </c>
      <c r="K639" s="1214"/>
      <c r="L639" s="974"/>
      <c r="M639" s="1103"/>
      <c r="N639" s="624" t="s">
        <v>112</v>
      </c>
      <c r="O639" s="28">
        <f>ROUND(O637*職員設定!$E$58,0)</f>
        <v>0</v>
      </c>
      <c r="P639" s="1214"/>
      <c r="Q639" s="974"/>
      <c r="R639" s="1204"/>
      <c r="S639" s="72" t="s">
        <v>112</v>
      </c>
      <c r="T639" s="28">
        <f>ROUND(T637*職員設定!$E$58,0)</f>
        <v>0</v>
      </c>
      <c r="U639" s="1214"/>
      <c r="V639" s="974"/>
      <c r="W639" s="971"/>
      <c r="X639" s="624" t="s">
        <v>112</v>
      </c>
      <c r="Y639" s="28">
        <f>ROUND(Y637*職員設定!$E$58,0)</f>
        <v>0</v>
      </c>
      <c r="Z639" s="1214"/>
      <c r="AA639" s="974"/>
      <c r="AB639" s="1204"/>
      <c r="AC639" s="72" t="s">
        <v>112</v>
      </c>
      <c r="AD639" s="28">
        <f>ROUND(AD637*職員設定!$E$58,0)</f>
        <v>0</v>
      </c>
      <c r="AE639" s="1214"/>
      <c r="AF639" s="974"/>
      <c r="AG639" s="971"/>
      <c r="AH639" s="624" t="s">
        <v>112</v>
      </c>
      <c r="AI639" s="28">
        <f>ROUND(AI637*職員設定!$E$58,0)</f>
        <v>0</v>
      </c>
      <c r="AJ639" s="1214"/>
      <c r="AK639" s="974"/>
      <c r="AL639" s="1204"/>
      <c r="AM639" s="72" t="s">
        <v>112</v>
      </c>
      <c r="AN639" s="28">
        <f>ROUND(AN637*職員設定!$E$58,0)</f>
        <v>0</v>
      </c>
      <c r="AO639" s="1214"/>
      <c r="AP639" s="974"/>
      <c r="AQ639" s="971"/>
      <c r="AR639" s="624" t="s">
        <v>112</v>
      </c>
      <c r="AS639" s="28">
        <f>ROUND(AS637*職員設定!$E$58,0)</f>
        <v>0</v>
      </c>
      <c r="AT639" s="1214"/>
      <c r="AU639" s="974"/>
      <c r="AV639" s="1204"/>
      <c r="AW639" s="72" t="s">
        <v>112</v>
      </c>
      <c r="AX639" s="28">
        <f>ROUND(AX637*職員設定!$E$58,0)</f>
        <v>0</v>
      </c>
      <c r="AY639" s="1214"/>
      <c r="AZ639" s="974"/>
      <c r="BA639" s="971"/>
      <c r="BB639" s="624" t="s">
        <v>112</v>
      </c>
      <c r="BC639" s="28">
        <f>ROUND(BC637*職員設定!$E$58,0)</f>
        <v>0</v>
      </c>
      <c r="BD639" s="1214"/>
      <c r="BE639" s="974"/>
      <c r="BF639" s="1204"/>
      <c r="BG639" s="72" t="s">
        <v>112</v>
      </c>
      <c r="BH639" s="28">
        <f>ROUND(BH637*職員設定!$E$58,0)</f>
        <v>0</v>
      </c>
      <c r="BI639" s="1214"/>
      <c r="BJ639" s="974"/>
      <c r="BK639" s="971"/>
      <c r="BL639" s="626"/>
      <c r="BM639" s="28"/>
      <c r="BN639" s="1214"/>
      <c r="BO639" s="984"/>
      <c r="BP639" s="954"/>
      <c r="BQ639" s="45"/>
      <c r="BR639" s="28"/>
      <c r="BS639" s="1214"/>
      <c r="BT639" s="984"/>
      <c r="BU639" s="954"/>
      <c r="BV639" s="45"/>
      <c r="BW639" s="28"/>
      <c r="BX639" s="1214"/>
      <c r="BY639" s="984"/>
      <c r="BZ639" s="954"/>
      <c r="CA639" s="1080"/>
      <c r="CB639" s="1022"/>
      <c r="CC639" s="1243"/>
    </row>
    <row r="640" spans="1:81" ht="18.600000000000001" customHeight="1" thickBot="1">
      <c r="A640" s="1180"/>
      <c r="B640" s="1296"/>
      <c r="C640" s="1141"/>
      <c r="D640" s="50" t="s">
        <v>113</v>
      </c>
      <c r="E640" s="18">
        <f>E638-E639</f>
        <v>0</v>
      </c>
      <c r="F640" s="1214"/>
      <c r="G640" s="975"/>
      <c r="H640" s="1273"/>
      <c r="I640" s="50" t="s">
        <v>113</v>
      </c>
      <c r="J640" s="18">
        <f>J638-J639</f>
        <v>0</v>
      </c>
      <c r="K640" s="1214"/>
      <c r="L640" s="975"/>
      <c r="M640" s="1104"/>
      <c r="N640" s="625" t="s">
        <v>113</v>
      </c>
      <c r="O640" s="18">
        <f>O638-O639</f>
        <v>0</v>
      </c>
      <c r="P640" s="1214"/>
      <c r="Q640" s="975"/>
      <c r="R640" s="1205"/>
      <c r="S640" s="50" t="s">
        <v>113</v>
      </c>
      <c r="T640" s="18">
        <f>T638-T639</f>
        <v>0</v>
      </c>
      <c r="U640" s="1214"/>
      <c r="V640" s="975"/>
      <c r="W640" s="972"/>
      <c r="X640" s="625" t="s">
        <v>113</v>
      </c>
      <c r="Y640" s="18">
        <f>Y638-Y639</f>
        <v>0</v>
      </c>
      <c r="Z640" s="1214"/>
      <c r="AA640" s="975"/>
      <c r="AB640" s="1205"/>
      <c r="AC640" s="50" t="s">
        <v>113</v>
      </c>
      <c r="AD640" s="18">
        <f>AD638-AD639</f>
        <v>0</v>
      </c>
      <c r="AE640" s="1214"/>
      <c r="AF640" s="975"/>
      <c r="AG640" s="972"/>
      <c r="AH640" s="625" t="s">
        <v>113</v>
      </c>
      <c r="AI640" s="18">
        <f>AI638-AI639</f>
        <v>0</v>
      </c>
      <c r="AJ640" s="1214"/>
      <c r="AK640" s="975"/>
      <c r="AL640" s="1205"/>
      <c r="AM640" s="50" t="s">
        <v>113</v>
      </c>
      <c r="AN640" s="18">
        <f>AN638-AN639</f>
        <v>0</v>
      </c>
      <c r="AO640" s="1214"/>
      <c r="AP640" s="975"/>
      <c r="AQ640" s="972"/>
      <c r="AR640" s="625" t="s">
        <v>113</v>
      </c>
      <c r="AS640" s="18">
        <f>AS638-AS639</f>
        <v>0</v>
      </c>
      <c r="AT640" s="1214"/>
      <c r="AU640" s="975"/>
      <c r="AV640" s="1205"/>
      <c r="AW640" s="50" t="s">
        <v>113</v>
      </c>
      <c r="AX640" s="18">
        <f>AX638-AX639</f>
        <v>0</v>
      </c>
      <c r="AY640" s="1214"/>
      <c r="AZ640" s="975"/>
      <c r="BA640" s="972"/>
      <c r="BB640" s="625" t="s">
        <v>113</v>
      </c>
      <c r="BC640" s="18">
        <f>BC638-BC639</f>
        <v>0</v>
      </c>
      <c r="BD640" s="1214"/>
      <c r="BE640" s="975"/>
      <c r="BF640" s="1205"/>
      <c r="BG640" s="50" t="s">
        <v>113</v>
      </c>
      <c r="BH640" s="18">
        <f>BH638-BH639</f>
        <v>0</v>
      </c>
      <c r="BI640" s="1214"/>
      <c r="BJ640" s="975"/>
      <c r="BK640" s="972"/>
      <c r="BL640" s="659"/>
      <c r="BM640" s="78"/>
      <c r="BN640" s="1214"/>
      <c r="BO640" s="985"/>
      <c r="BP640" s="955"/>
      <c r="BQ640" s="81"/>
      <c r="BR640" s="78"/>
      <c r="BS640" s="1214"/>
      <c r="BT640" s="985"/>
      <c r="BU640" s="955"/>
      <c r="BV640" s="81"/>
      <c r="BW640" s="78"/>
      <c r="BX640" s="1214"/>
      <c r="BY640" s="985"/>
      <c r="BZ640" s="955"/>
      <c r="CA640" s="1081"/>
      <c r="CB640" s="1023"/>
      <c r="CC640" s="1244"/>
    </row>
    <row r="641" spans="1:81" ht="18" customHeight="1">
      <c r="A641" s="1180"/>
      <c r="B641" s="1296"/>
      <c r="C641" s="1293" t="str">
        <f>"時間当たりの手当("&amp;職員設定!$F$43&amp;"等)"</f>
        <v>時間当たりの手当(資格手当等)</v>
      </c>
      <c r="D641" s="75" t="s">
        <v>110</v>
      </c>
      <c r="E641" s="172">
        <f>E637</f>
        <v>0</v>
      </c>
      <c r="F641" s="1214"/>
      <c r="G641" s="973">
        <f>E644*F637-H641</f>
        <v>0</v>
      </c>
      <c r="H641" s="1275"/>
      <c r="I641" s="75" t="s">
        <v>110</v>
      </c>
      <c r="J641" s="172">
        <f>J637</f>
        <v>0</v>
      </c>
      <c r="K641" s="1214"/>
      <c r="L641" s="973">
        <f>J644*K637-M641</f>
        <v>0</v>
      </c>
      <c r="M641" s="1095"/>
      <c r="N641" s="338" t="s">
        <v>110</v>
      </c>
      <c r="O641" s="172">
        <f>O637</f>
        <v>0</v>
      </c>
      <c r="P641" s="1214"/>
      <c r="Q641" s="973">
        <f>O644*P637</f>
        <v>0</v>
      </c>
      <c r="R641" s="983"/>
      <c r="S641" s="75" t="s">
        <v>110</v>
      </c>
      <c r="T641" s="172">
        <f>T637</f>
        <v>0</v>
      </c>
      <c r="U641" s="1214"/>
      <c r="V641" s="973">
        <f>T644*U637</f>
        <v>0</v>
      </c>
      <c r="W641" s="960"/>
      <c r="X641" s="338" t="s">
        <v>110</v>
      </c>
      <c r="Y641" s="172">
        <f>Y637</f>
        <v>0</v>
      </c>
      <c r="Z641" s="1214"/>
      <c r="AA641" s="973">
        <f>Y644*Z637</f>
        <v>0</v>
      </c>
      <c r="AB641" s="983"/>
      <c r="AC641" s="75" t="s">
        <v>110</v>
      </c>
      <c r="AD641" s="172">
        <f>AD637</f>
        <v>0</v>
      </c>
      <c r="AE641" s="1214"/>
      <c r="AF641" s="973">
        <f>AD644*AE637</f>
        <v>0</v>
      </c>
      <c r="AG641" s="960"/>
      <c r="AH641" s="338" t="s">
        <v>110</v>
      </c>
      <c r="AI641" s="172">
        <f>AI637</f>
        <v>0</v>
      </c>
      <c r="AJ641" s="1214"/>
      <c r="AK641" s="973">
        <f>AI644*AJ637</f>
        <v>0</v>
      </c>
      <c r="AL641" s="983"/>
      <c r="AM641" s="75" t="s">
        <v>110</v>
      </c>
      <c r="AN641" s="172">
        <f>AN637</f>
        <v>0</v>
      </c>
      <c r="AO641" s="1214"/>
      <c r="AP641" s="973">
        <f>AN644*AO637</f>
        <v>0</v>
      </c>
      <c r="AQ641" s="960"/>
      <c r="AR641" s="338" t="s">
        <v>110</v>
      </c>
      <c r="AS641" s="172">
        <f>AS637</f>
        <v>0</v>
      </c>
      <c r="AT641" s="1214"/>
      <c r="AU641" s="973">
        <f>AS644*AT637</f>
        <v>0</v>
      </c>
      <c r="AV641" s="983"/>
      <c r="AW641" s="75" t="s">
        <v>110</v>
      </c>
      <c r="AX641" s="172">
        <f>AX637</f>
        <v>0</v>
      </c>
      <c r="AY641" s="1214"/>
      <c r="AZ641" s="973">
        <f>AX644*AY637</f>
        <v>0</v>
      </c>
      <c r="BA641" s="960"/>
      <c r="BB641" s="338" t="s">
        <v>110</v>
      </c>
      <c r="BC641" s="172">
        <f>BC637</f>
        <v>0</v>
      </c>
      <c r="BD641" s="1214"/>
      <c r="BE641" s="973">
        <f>BC644*BD637</f>
        <v>0</v>
      </c>
      <c r="BF641" s="983"/>
      <c r="BG641" s="75" t="s">
        <v>110</v>
      </c>
      <c r="BH641" s="172">
        <f>BH637</f>
        <v>0</v>
      </c>
      <c r="BI641" s="1214"/>
      <c r="BJ641" s="973">
        <f>BH644*BI637</f>
        <v>0</v>
      </c>
      <c r="BK641" s="960"/>
      <c r="BL641" s="338"/>
      <c r="BM641" s="76"/>
      <c r="BN641" s="1214"/>
      <c r="BO641" s="983"/>
      <c r="BP641" s="960"/>
      <c r="BQ641" s="75"/>
      <c r="BR641" s="76"/>
      <c r="BS641" s="1214"/>
      <c r="BT641" s="983"/>
      <c r="BU641" s="960"/>
      <c r="BV641" s="75"/>
      <c r="BW641" s="76"/>
      <c r="BX641" s="1214"/>
      <c r="BY641" s="983"/>
      <c r="BZ641" s="960"/>
      <c r="CA641" s="1003">
        <f>BJ641+BE641+AZ641+AU641+AP641+AK641+AF641+AA641+V641+Q641+L641+G641</f>
        <v>0</v>
      </c>
      <c r="CB641" s="1019">
        <f>M641+H641</f>
        <v>0</v>
      </c>
      <c r="CC641" s="1245"/>
    </row>
    <row r="642" spans="1:81" ht="18" customHeight="1">
      <c r="A642" s="1180"/>
      <c r="B642" s="1296"/>
      <c r="C642" s="1294"/>
      <c r="D642" s="48" t="s">
        <v>38</v>
      </c>
      <c r="E642" s="33"/>
      <c r="F642" s="1214"/>
      <c r="G642" s="1066"/>
      <c r="H642" s="1272"/>
      <c r="I642" s="48" t="s">
        <v>38</v>
      </c>
      <c r="J642" s="33"/>
      <c r="K642" s="1214"/>
      <c r="L642" s="1066"/>
      <c r="M642" s="1103"/>
      <c r="N642" s="336" t="s">
        <v>38</v>
      </c>
      <c r="O642" s="33"/>
      <c r="P642" s="1214"/>
      <c r="Q642" s="1066"/>
      <c r="R642" s="1206"/>
      <c r="S642" s="48" t="s">
        <v>38</v>
      </c>
      <c r="T642" s="33"/>
      <c r="U642" s="1214"/>
      <c r="V642" s="1066"/>
      <c r="W642" s="954"/>
      <c r="X642" s="336" t="s">
        <v>38</v>
      </c>
      <c r="Y642" s="33"/>
      <c r="Z642" s="1214"/>
      <c r="AA642" s="1066"/>
      <c r="AB642" s="1206"/>
      <c r="AC642" s="48" t="s">
        <v>38</v>
      </c>
      <c r="AD642" s="33"/>
      <c r="AE642" s="1214"/>
      <c r="AF642" s="1066"/>
      <c r="AG642" s="954"/>
      <c r="AH642" s="336" t="s">
        <v>38</v>
      </c>
      <c r="AI642" s="33"/>
      <c r="AJ642" s="1214"/>
      <c r="AK642" s="1066"/>
      <c r="AL642" s="1206"/>
      <c r="AM642" s="48" t="s">
        <v>38</v>
      </c>
      <c r="AN642" s="33"/>
      <c r="AO642" s="1214"/>
      <c r="AP642" s="1066"/>
      <c r="AQ642" s="954"/>
      <c r="AR642" s="336" t="s">
        <v>38</v>
      </c>
      <c r="AS642" s="33"/>
      <c r="AT642" s="1214"/>
      <c r="AU642" s="1066"/>
      <c r="AV642" s="1206"/>
      <c r="AW642" s="48" t="s">
        <v>38</v>
      </c>
      <c r="AX642" s="33"/>
      <c r="AY642" s="1214"/>
      <c r="AZ642" s="1066"/>
      <c r="BA642" s="954"/>
      <c r="BB642" s="336" t="s">
        <v>38</v>
      </c>
      <c r="BC642" s="33"/>
      <c r="BD642" s="1214"/>
      <c r="BE642" s="1066"/>
      <c r="BF642" s="1206"/>
      <c r="BG642" s="48" t="s">
        <v>38</v>
      </c>
      <c r="BH642" s="33"/>
      <c r="BI642" s="1214"/>
      <c r="BJ642" s="1066"/>
      <c r="BK642" s="954"/>
      <c r="BL642" s="339"/>
      <c r="BM642" s="80"/>
      <c r="BN642" s="1214"/>
      <c r="BO642" s="977"/>
      <c r="BP642" s="954"/>
      <c r="BQ642" s="79"/>
      <c r="BR642" s="80"/>
      <c r="BS642" s="1214"/>
      <c r="BT642" s="977"/>
      <c r="BU642" s="954"/>
      <c r="BV642" s="79"/>
      <c r="BW642" s="80"/>
      <c r="BX642" s="1214"/>
      <c r="BY642" s="977"/>
      <c r="BZ642" s="954"/>
      <c r="CA642" s="1080"/>
      <c r="CB642" s="1022"/>
      <c r="CC642" s="1246"/>
    </row>
    <row r="643" spans="1:81" ht="18" customHeight="1">
      <c r="A643" s="1180"/>
      <c r="B643" s="1296"/>
      <c r="C643" s="1294"/>
      <c r="D643" s="72" t="s">
        <v>44</v>
      </c>
      <c r="E643" s="28">
        <f>ROUND(E637*(職員設定!$F$58+職員設定!$G$58+職員設定!$H$58+職員設定!$I$58),0)</f>
        <v>0</v>
      </c>
      <c r="F643" s="1214"/>
      <c r="G643" s="1066"/>
      <c r="H643" s="1272"/>
      <c r="I643" s="72" t="s">
        <v>44</v>
      </c>
      <c r="J643" s="28">
        <f>ROUND(J637*(職員設定!$F$58+職員設定!$G$58+職員設定!$H$58+職員設定!$I$58),0)</f>
        <v>0</v>
      </c>
      <c r="K643" s="1214"/>
      <c r="L643" s="1066"/>
      <c r="M643" s="1103"/>
      <c r="N643" s="624" t="s">
        <v>44</v>
      </c>
      <c r="O643" s="28">
        <f>ROUND(O637*(職員設定!$F$58+職員設定!$G$58+職員設定!$H$58+職員設定!$I$58),0)</f>
        <v>0</v>
      </c>
      <c r="P643" s="1214"/>
      <c r="Q643" s="1066"/>
      <c r="R643" s="1206"/>
      <c r="S643" s="72" t="s">
        <v>44</v>
      </c>
      <c r="T643" s="28">
        <f>ROUND(T637*(職員設定!$F$58+職員設定!$G$58+職員設定!$H$58+職員設定!$I$58),0)</f>
        <v>0</v>
      </c>
      <c r="U643" s="1214"/>
      <c r="V643" s="1066"/>
      <c r="W643" s="954"/>
      <c r="X643" s="624" t="s">
        <v>44</v>
      </c>
      <c r="Y643" s="28">
        <f>ROUND(Y637*(職員設定!$F$58+職員設定!$G$58+職員設定!$H$58+職員設定!$I$58),0)</f>
        <v>0</v>
      </c>
      <c r="Z643" s="1214"/>
      <c r="AA643" s="1066"/>
      <c r="AB643" s="1206"/>
      <c r="AC643" s="72" t="s">
        <v>44</v>
      </c>
      <c r="AD643" s="28">
        <f>ROUND(AD637*(職員設定!$F$58+職員設定!$G$58+職員設定!$H$58+職員設定!$I$58),0)</f>
        <v>0</v>
      </c>
      <c r="AE643" s="1214"/>
      <c r="AF643" s="1066"/>
      <c r="AG643" s="954"/>
      <c r="AH643" s="624" t="s">
        <v>44</v>
      </c>
      <c r="AI643" s="28">
        <f>ROUND(AI637*(職員設定!$F$58+職員設定!$G$58+職員設定!$H$58+職員設定!$I$58),0)</f>
        <v>0</v>
      </c>
      <c r="AJ643" s="1214"/>
      <c r="AK643" s="1066"/>
      <c r="AL643" s="1206"/>
      <c r="AM643" s="72" t="s">
        <v>44</v>
      </c>
      <c r="AN643" s="28">
        <f>ROUND(AN637*(職員設定!$F$58+職員設定!$G$58+職員設定!$H$58+職員設定!$I$58),0)</f>
        <v>0</v>
      </c>
      <c r="AO643" s="1214"/>
      <c r="AP643" s="1066"/>
      <c r="AQ643" s="954"/>
      <c r="AR643" s="624" t="s">
        <v>44</v>
      </c>
      <c r="AS643" s="28">
        <f>ROUND(AS637*(職員設定!$F$58+職員設定!$G$58+職員設定!$H$58+職員設定!$I$58),0)</f>
        <v>0</v>
      </c>
      <c r="AT643" s="1214"/>
      <c r="AU643" s="1066"/>
      <c r="AV643" s="1206"/>
      <c r="AW643" s="72" t="s">
        <v>44</v>
      </c>
      <c r="AX643" s="28">
        <f>ROUND(AX637*(職員設定!$F$58+職員設定!$G$58+職員設定!$H$58+職員設定!$I$58),0)</f>
        <v>0</v>
      </c>
      <c r="AY643" s="1214"/>
      <c r="AZ643" s="1066"/>
      <c r="BA643" s="954"/>
      <c r="BB643" s="624" t="s">
        <v>44</v>
      </c>
      <c r="BC643" s="28">
        <f>ROUND(BC637*(職員設定!$F$58+職員設定!$G$58+職員設定!$H$58+職員設定!$I$58),0)</f>
        <v>0</v>
      </c>
      <c r="BD643" s="1214"/>
      <c r="BE643" s="1066"/>
      <c r="BF643" s="1206"/>
      <c r="BG643" s="72" t="s">
        <v>44</v>
      </c>
      <c r="BH643" s="28">
        <f>ROUND(BH637*(職員設定!$F$58+職員設定!$G$58+職員設定!$H$58+職員設定!$I$58),0)</f>
        <v>0</v>
      </c>
      <c r="BI643" s="1214"/>
      <c r="BJ643" s="1066"/>
      <c r="BK643" s="954"/>
      <c r="BL643" s="624"/>
      <c r="BM643" s="28"/>
      <c r="BN643" s="1214"/>
      <c r="BO643" s="977"/>
      <c r="BP643" s="954"/>
      <c r="BQ643" s="72"/>
      <c r="BR643" s="28"/>
      <c r="BS643" s="1214"/>
      <c r="BT643" s="977"/>
      <c r="BU643" s="954"/>
      <c r="BV643" s="72"/>
      <c r="BW643" s="28"/>
      <c r="BX643" s="1214"/>
      <c r="BY643" s="977"/>
      <c r="BZ643" s="954"/>
      <c r="CA643" s="1080"/>
      <c r="CB643" s="1022"/>
      <c r="CC643" s="1246"/>
    </row>
    <row r="644" spans="1:81" ht="18.600000000000001" customHeight="1" thickBot="1">
      <c r="A644" s="1180"/>
      <c r="B644" s="1296"/>
      <c r="C644" s="1295"/>
      <c r="D644" s="50" t="s">
        <v>88</v>
      </c>
      <c r="E644" s="18">
        <f>E642-E643</f>
        <v>0</v>
      </c>
      <c r="F644" s="1214"/>
      <c r="G644" s="1067"/>
      <c r="H644" s="1273"/>
      <c r="I644" s="50" t="s">
        <v>88</v>
      </c>
      <c r="J644" s="18">
        <f>J642-J643</f>
        <v>0</v>
      </c>
      <c r="K644" s="1214"/>
      <c r="L644" s="1067"/>
      <c r="M644" s="1104"/>
      <c r="N644" s="625" t="s">
        <v>88</v>
      </c>
      <c r="O644" s="18">
        <f>O642-O643</f>
        <v>0</v>
      </c>
      <c r="P644" s="1214"/>
      <c r="Q644" s="1067"/>
      <c r="R644" s="1207"/>
      <c r="S644" s="50" t="s">
        <v>88</v>
      </c>
      <c r="T644" s="18">
        <f>T642-T643</f>
        <v>0</v>
      </c>
      <c r="U644" s="1214"/>
      <c r="V644" s="1067"/>
      <c r="W644" s="955"/>
      <c r="X644" s="625" t="s">
        <v>88</v>
      </c>
      <c r="Y644" s="18">
        <f>Y642-Y643</f>
        <v>0</v>
      </c>
      <c r="Z644" s="1214"/>
      <c r="AA644" s="1067"/>
      <c r="AB644" s="1207"/>
      <c r="AC644" s="50" t="s">
        <v>88</v>
      </c>
      <c r="AD644" s="18">
        <f>AD642-AD643</f>
        <v>0</v>
      </c>
      <c r="AE644" s="1214"/>
      <c r="AF644" s="1067"/>
      <c r="AG644" s="955"/>
      <c r="AH644" s="625" t="s">
        <v>88</v>
      </c>
      <c r="AI644" s="18">
        <f>AI642-AI643</f>
        <v>0</v>
      </c>
      <c r="AJ644" s="1214"/>
      <c r="AK644" s="1067"/>
      <c r="AL644" s="1207"/>
      <c r="AM644" s="50" t="s">
        <v>88</v>
      </c>
      <c r="AN644" s="18">
        <f>AN642-AN643</f>
        <v>0</v>
      </c>
      <c r="AO644" s="1214"/>
      <c r="AP644" s="1067"/>
      <c r="AQ644" s="955"/>
      <c r="AR644" s="625" t="s">
        <v>88</v>
      </c>
      <c r="AS644" s="18">
        <f>AS642-AS643</f>
        <v>0</v>
      </c>
      <c r="AT644" s="1214"/>
      <c r="AU644" s="1067"/>
      <c r="AV644" s="1207"/>
      <c r="AW644" s="50" t="s">
        <v>88</v>
      </c>
      <c r="AX644" s="18">
        <f>AX642-AX643</f>
        <v>0</v>
      </c>
      <c r="AY644" s="1214"/>
      <c r="AZ644" s="1067"/>
      <c r="BA644" s="955"/>
      <c r="BB644" s="625" t="s">
        <v>88</v>
      </c>
      <c r="BC644" s="18">
        <f>BC642-BC643</f>
        <v>0</v>
      </c>
      <c r="BD644" s="1214"/>
      <c r="BE644" s="1067"/>
      <c r="BF644" s="1207"/>
      <c r="BG644" s="50" t="s">
        <v>88</v>
      </c>
      <c r="BH644" s="18">
        <f>BH642-BH643</f>
        <v>0</v>
      </c>
      <c r="BI644" s="1214"/>
      <c r="BJ644" s="1067"/>
      <c r="BK644" s="955"/>
      <c r="BL644" s="659"/>
      <c r="BM644" s="78"/>
      <c r="BN644" s="1214"/>
      <c r="BO644" s="978"/>
      <c r="BP644" s="955"/>
      <c r="BQ644" s="81"/>
      <c r="BR644" s="78"/>
      <c r="BS644" s="1214"/>
      <c r="BT644" s="978"/>
      <c r="BU644" s="955"/>
      <c r="BV644" s="81"/>
      <c r="BW644" s="78"/>
      <c r="BX644" s="1214"/>
      <c r="BY644" s="978"/>
      <c r="BZ644" s="955"/>
      <c r="CA644" s="1081"/>
      <c r="CB644" s="1023"/>
      <c r="CC644" s="1247"/>
    </row>
    <row r="645" spans="1:81" ht="18" customHeight="1">
      <c r="A645" s="1180"/>
      <c r="B645" s="1296"/>
      <c r="C645" s="1293" t="str">
        <f>"定額手当("&amp;職員設定!$J$43&amp;"等)"</f>
        <v>定額手当(等)</v>
      </c>
      <c r="D645" s="48" t="s">
        <v>38</v>
      </c>
      <c r="E645" s="33"/>
      <c r="F645" s="1214"/>
      <c r="G645" s="1215">
        <f>E647*F637-H645</f>
        <v>0</v>
      </c>
      <c r="H645" s="1274"/>
      <c r="I645" s="48" t="s">
        <v>38</v>
      </c>
      <c r="J645" s="33"/>
      <c r="K645" s="1214"/>
      <c r="L645" s="1215">
        <f>J647*K637-M645</f>
        <v>0</v>
      </c>
      <c r="M645" s="1307"/>
      <c r="N645" s="336" t="s">
        <v>38</v>
      </c>
      <c r="O645" s="33"/>
      <c r="P645" s="1214"/>
      <c r="Q645" s="1215">
        <f>O647*P637-R645</f>
        <v>0</v>
      </c>
      <c r="R645" s="1208">
        <f>ROUND(IF(O637="",0,$M$645),0)</f>
        <v>0</v>
      </c>
      <c r="S645" s="48" t="s">
        <v>38</v>
      </c>
      <c r="T645" s="33"/>
      <c r="U645" s="1214"/>
      <c r="V645" s="1215">
        <f>T647*U637-W645</f>
        <v>0</v>
      </c>
      <c r="W645" s="1201">
        <f>ROUND(IF(T637="",0,$M$645),0)</f>
        <v>0</v>
      </c>
      <c r="X645" s="336" t="s">
        <v>38</v>
      </c>
      <c r="Y645" s="33"/>
      <c r="Z645" s="1214"/>
      <c r="AA645" s="1215">
        <f>Y647*Z637-AB645</f>
        <v>0</v>
      </c>
      <c r="AB645" s="1208">
        <f>ROUND(IF(Y637="",0,$M$645),0)</f>
        <v>0</v>
      </c>
      <c r="AC645" s="48" t="s">
        <v>38</v>
      </c>
      <c r="AD645" s="33"/>
      <c r="AE645" s="1214"/>
      <c r="AF645" s="1215">
        <f>AD647*AE637-AG645</f>
        <v>0</v>
      </c>
      <c r="AG645" s="1201">
        <f>ROUND(IF(AD637="",0,$M$645),0)</f>
        <v>0</v>
      </c>
      <c r="AH645" s="336" t="s">
        <v>38</v>
      </c>
      <c r="AI645" s="33"/>
      <c r="AJ645" s="1214"/>
      <c r="AK645" s="1215">
        <f>AI647*AJ637-AL645</f>
        <v>0</v>
      </c>
      <c r="AL645" s="1208">
        <f>ROUND(IF(AI637="",0,$M$645),0)</f>
        <v>0</v>
      </c>
      <c r="AM645" s="48" t="s">
        <v>38</v>
      </c>
      <c r="AN645" s="33"/>
      <c r="AO645" s="1214"/>
      <c r="AP645" s="1215">
        <f>AN647*AO637-AQ645</f>
        <v>0</v>
      </c>
      <c r="AQ645" s="1201">
        <f>ROUND(IF(AN637="",0,$M$645),0)</f>
        <v>0</v>
      </c>
      <c r="AR645" s="336" t="s">
        <v>38</v>
      </c>
      <c r="AS645" s="33"/>
      <c r="AT645" s="1214"/>
      <c r="AU645" s="1215">
        <f>AS647*AT637-AV645</f>
        <v>0</v>
      </c>
      <c r="AV645" s="1208">
        <f>ROUND(IF(AS637="",0,$M$645),0)</f>
        <v>0</v>
      </c>
      <c r="AW645" s="48" t="s">
        <v>38</v>
      </c>
      <c r="AX645" s="33"/>
      <c r="AY645" s="1214"/>
      <c r="AZ645" s="1215">
        <f>AX647*AY637-BA645</f>
        <v>0</v>
      </c>
      <c r="BA645" s="1201">
        <f>ROUND(IF(AX637="",0,$M$645),0)</f>
        <v>0</v>
      </c>
      <c r="BB645" s="336" t="s">
        <v>38</v>
      </c>
      <c r="BC645" s="33"/>
      <c r="BD645" s="1214"/>
      <c r="BE645" s="1215">
        <f>BC647*BD637-BF645</f>
        <v>0</v>
      </c>
      <c r="BF645" s="1208">
        <f>ROUND(IF(BC637="",0,$M$645),0)</f>
        <v>0</v>
      </c>
      <c r="BG645" s="48" t="s">
        <v>38</v>
      </c>
      <c r="BH645" s="33"/>
      <c r="BI645" s="1214"/>
      <c r="BJ645" s="1215">
        <f>BH647*BI637-BK645</f>
        <v>0</v>
      </c>
      <c r="BK645" s="1201">
        <f>ROUND(IF(BH637="",0,$M$645),0)</f>
        <v>0</v>
      </c>
      <c r="BL645" s="660"/>
      <c r="BM645" s="181"/>
      <c r="BN645" s="1214"/>
      <c r="BO645" s="1254"/>
      <c r="BP645" s="1258"/>
      <c r="BQ645" s="180"/>
      <c r="BR645" s="181"/>
      <c r="BS645" s="1214"/>
      <c r="BT645" s="1254"/>
      <c r="BU645" s="1258"/>
      <c r="BV645" s="180"/>
      <c r="BW645" s="181"/>
      <c r="BX645" s="1214"/>
      <c r="BY645" s="1254"/>
      <c r="BZ645" s="1258"/>
      <c r="CA645" s="1279">
        <f>BJ645+BK645+BE645+BF645+AZ645+BA645+AU645+AV645+AP645+AQ645+AL645+AK645+AG645+AF645+AB645+AA645+W645+V645+R645+Q645+L645+G645</f>
        <v>0</v>
      </c>
      <c r="CB645" s="1233">
        <f>H645+M645</f>
        <v>0</v>
      </c>
      <c r="CC645" s="1248">
        <f>BK645+BF645+BA645+AV645+AQ645+AL645+AG645+AB645+W645+R645</f>
        <v>0</v>
      </c>
    </row>
    <row r="646" spans="1:81" ht="18" customHeight="1">
      <c r="A646" s="1180"/>
      <c r="B646" s="1296"/>
      <c r="C646" s="1294"/>
      <c r="D646" s="45" t="s">
        <v>71</v>
      </c>
      <c r="E646" s="150" t="str">
        <f>IF(E637&lt;&gt;"",職員設定!$J$58+職員設定!$K$58,"0")</f>
        <v>0</v>
      </c>
      <c r="F646" s="1214"/>
      <c r="G646" s="1216"/>
      <c r="H646" s="1272"/>
      <c r="I646" s="45" t="s">
        <v>71</v>
      </c>
      <c r="J646" s="150" t="str">
        <f>IF(J637&lt;&gt;"",職員設定!$J$58+職員設定!$K$58,"0")</f>
        <v>0</v>
      </c>
      <c r="K646" s="1214"/>
      <c r="L646" s="1216"/>
      <c r="M646" s="1103"/>
      <c r="N646" s="626" t="s">
        <v>71</v>
      </c>
      <c r="O646" s="150" t="str">
        <f>IF(O637&lt;&gt;"",職員設定!$J$58+職員設定!$K$58,"0")</f>
        <v>0</v>
      </c>
      <c r="P646" s="1214"/>
      <c r="Q646" s="1216"/>
      <c r="R646" s="1204"/>
      <c r="S646" s="45" t="s">
        <v>71</v>
      </c>
      <c r="T646" s="150" t="str">
        <f>IF(T637&lt;&gt;"",職員設定!$J$58+職員設定!$K$58,"0")</f>
        <v>0</v>
      </c>
      <c r="U646" s="1214"/>
      <c r="V646" s="1216"/>
      <c r="W646" s="971"/>
      <c r="X646" s="626" t="s">
        <v>71</v>
      </c>
      <c r="Y646" s="150" t="str">
        <f>IF(Y637&lt;&gt;"",職員設定!$J$58+職員設定!$K$58,"0")</f>
        <v>0</v>
      </c>
      <c r="Z646" s="1214"/>
      <c r="AA646" s="1216"/>
      <c r="AB646" s="1204"/>
      <c r="AC646" s="45" t="s">
        <v>71</v>
      </c>
      <c r="AD646" s="150" t="str">
        <f>IF(AD637&lt;&gt;"",職員設定!$J$58+職員設定!$K$58,"0")</f>
        <v>0</v>
      </c>
      <c r="AE646" s="1214"/>
      <c r="AF646" s="1216"/>
      <c r="AG646" s="971"/>
      <c r="AH646" s="626" t="s">
        <v>71</v>
      </c>
      <c r="AI646" s="150" t="str">
        <f>IF(AI637&lt;&gt;"",職員設定!$J$58+職員設定!$K$58,"0")</f>
        <v>0</v>
      </c>
      <c r="AJ646" s="1214"/>
      <c r="AK646" s="1216"/>
      <c r="AL646" s="1204"/>
      <c r="AM646" s="45" t="s">
        <v>71</v>
      </c>
      <c r="AN646" s="150" t="str">
        <f>IF(AN637&lt;&gt;"",職員設定!$J$58+職員設定!$K$58,"0")</f>
        <v>0</v>
      </c>
      <c r="AO646" s="1214"/>
      <c r="AP646" s="1216"/>
      <c r="AQ646" s="971"/>
      <c r="AR646" s="626" t="s">
        <v>71</v>
      </c>
      <c r="AS646" s="150" t="str">
        <f>IF(AS637&lt;&gt;"",職員設定!$J$58+職員設定!$K$58,"0")</f>
        <v>0</v>
      </c>
      <c r="AT646" s="1214"/>
      <c r="AU646" s="1216"/>
      <c r="AV646" s="1204"/>
      <c r="AW646" s="45" t="s">
        <v>71</v>
      </c>
      <c r="AX646" s="150" t="str">
        <f>IF(AX637&lt;&gt;"",職員設定!$J$58+職員設定!$K$58,"0")</f>
        <v>0</v>
      </c>
      <c r="AY646" s="1214"/>
      <c r="AZ646" s="1216"/>
      <c r="BA646" s="971"/>
      <c r="BB646" s="626" t="s">
        <v>71</v>
      </c>
      <c r="BC646" s="150" t="str">
        <f>IF(BC637&lt;&gt;"",職員設定!$J$58+職員設定!$K$58,"0")</f>
        <v>0</v>
      </c>
      <c r="BD646" s="1214"/>
      <c r="BE646" s="1216"/>
      <c r="BF646" s="1204"/>
      <c r="BG646" s="45" t="s">
        <v>71</v>
      </c>
      <c r="BH646" s="150" t="str">
        <f>IF(BH637&lt;&gt;"",職員設定!$J$58+職員設定!$K$58,"0")</f>
        <v>0</v>
      </c>
      <c r="BI646" s="1214"/>
      <c r="BJ646" s="1216"/>
      <c r="BK646" s="971"/>
      <c r="BL646" s="624"/>
      <c r="BM646" s="28"/>
      <c r="BN646" s="1214"/>
      <c r="BO646" s="1206"/>
      <c r="BP646" s="954"/>
      <c r="BQ646" s="72"/>
      <c r="BR646" s="28"/>
      <c r="BS646" s="1214"/>
      <c r="BT646" s="1206"/>
      <c r="BU646" s="954"/>
      <c r="BV646" s="72"/>
      <c r="BW646" s="28"/>
      <c r="BX646" s="1214"/>
      <c r="BY646" s="1206"/>
      <c r="BZ646" s="954"/>
      <c r="CA646" s="1280"/>
      <c r="CB646" s="1022"/>
      <c r="CC646" s="1243"/>
    </row>
    <row r="647" spans="1:81" ht="18.600000000000001" customHeight="1" thickBot="1">
      <c r="A647" s="1180"/>
      <c r="B647" s="1297"/>
      <c r="C647" s="1303"/>
      <c r="D647" s="46" t="s">
        <v>51</v>
      </c>
      <c r="E647" s="18">
        <f>E645-E646</f>
        <v>0</v>
      </c>
      <c r="F647" s="1214"/>
      <c r="G647" s="1217"/>
      <c r="H647" s="1273"/>
      <c r="I647" s="46" t="s">
        <v>51</v>
      </c>
      <c r="J647" s="18">
        <f>J645-J646</f>
        <v>0</v>
      </c>
      <c r="K647" s="1214"/>
      <c r="L647" s="1217"/>
      <c r="M647" s="1104"/>
      <c r="N647" s="627" t="s">
        <v>51</v>
      </c>
      <c r="O647" s="18">
        <f>O645-O646</f>
        <v>0</v>
      </c>
      <c r="P647" s="1214"/>
      <c r="Q647" s="1217"/>
      <c r="R647" s="1205"/>
      <c r="S647" s="46" t="s">
        <v>51</v>
      </c>
      <c r="T647" s="18">
        <f>T645-T646</f>
        <v>0</v>
      </c>
      <c r="U647" s="1214"/>
      <c r="V647" s="1217"/>
      <c r="W647" s="972"/>
      <c r="X647" s="627" t="s">
        <v>51</v>
      </c>
      <c r="Y647" s="18">
        <f>Y645-Y646</f>
        <v>0</v>
      </c>
      <c r="Z647" s="1214"/>
      <c r="AA647" s="1217"/>
      <c r="AB647" s="1205"/>
      <c r="AC647" s="46" t="s">
        <v>51</v>
      </c>
      <c r="AD647" s="18">
        <f>AD645-AD646</f>
        <v>0</v>
      </c>
      <c r="AE647" s="1214"/>
      <c r="AF647" s="1217"/>
      <c r="AG647" s="972"/>
      <c r="AH647" s="627" t="s">
        <v>51</v>
      </c>
      <c r="AI647" s="18">
        <f>AI645-AI646</f>
        <v>0</v>
      </c>
      <c r="AJ647" s="1214"/>
      <c r="AK647" s="1217"/>
      <c r="AL647" s="1205"/>
      <c r="AM647" s="46" t="s">
        <v>51</v>
      </c>
      <c r="AN647" s="18">
        <f>AN645-AN646</f>
        <v>0</v>
      </c>
      <c r="AO647" s="1214"/>
      <c r="AP647" s="1217"/>
      <c r="AQ647" s="972"/>
      <c r="AR647" s="627" t="s">
        <v>51</v>
      </c>
      <c r="AS647" s="18">
        <f>AS645-AS646</f>
        <v>0</v>
      </c>
      <c r="AT647" s="1214"/>
      <c r="AU647" s="1217"/>
      <c r="AV647" s="1205"/>
      <c r="AW647" s="46" t="s">
        <v>51</v>
      </c>
      <c r="AX647" s="18">
        <f>AX645-AX646</f>
        <v>0</v>
      </c>
      <c r="AY647" s="1214"/>
      <c r="AZ647" s="1217"/>
      <c r="BA647" s="972"/>
      <c r="BB647" s="627" t="s">
        <v>51</v>
      </c>
      <c r="BC647" s="18">
        <f>BC645-BC646</f>
        <v>0</v>
      </c>
      <c r="BD647" s="1214"/>
      <c r="BE647" s="1217"/>
      <c r="BF647" s="1205"/>
      <c r="BG647" s="46" t="s">
        <v>51</v>
      </c>
      <c r="BH647" s="18">
        <f>BH645-BH646</f>
        <v>0</v>
      </c>
      <c r="BI647" s="1214"/>
      <c r="BJ647" s="1217"/>
      <c r="BK647" s="972"/>
      <c r="BL647" s="659"/>
      <c r="BM647" s="78"/>
      <c r="BN647" s="1214"/>
      <c r="BO647" s="1207"/>
      <c r="BP647" s="955"/>
      <c r="BQ647" s="81"/>
      <c r="BR647" s="78"/>
      <c r="BS647" s="1214"/>
      <c r="BT647" s="1207"/>
      <c r="BU647" s="955"/>
      <c r="BV647" s="81"/>
      <c r="BW647" s="78"/>
      <c r="BX647" s="1214"/>
      <c r="BY647" s="1207"/>
      <c r="BZ647" s="955"/>
      <c r="CA647" s="1281"/>
      <c r="CB647" s="1023"/>
      <c r="CC647" s="1244"/>
    </row>
    <row r="648" spans="1:81" ht="18" customHeight="1">
      <c r="A648" s="1180"/>
      <c r="B648" s="1142" t="s">
        <v>108</v>
      </c>
      <c r="C648" s="1287" t="s">
        <v>226</v>
      </c>
      <c r="D648" s="48" t="s">
        <v>38</v>
      </c>
      <c r="E648" s="33"/>
      <c r="F648" s="1214"/>
      <c r="G648" s="1215">
        <f>E650*F637-H648</f>
        <v>0</v>
      </c>
      <c r="H648" s="1274"/>
      <c r="I648" s="48" t="s">
        <v>38</v>
      </c>
      <c r="J648" s="33"/>
      <c r="K648" s="1214"/>
      <c r="L648" s="1215">
        <f>J650*K637-M648</f>
        <v>0</v>
      </c>
      <c r="M648" s="1307"/>
      <c r="N648" s="336" t="s">
        <v>38</v>
      </c>
      <c r="O648" s="33"/>
      <c r="P648" s="1214"/>
      <c r="Q648" s="1066">
        <f>O650*P637-R648</f>
        <v>0</v>
      </c>
      <c r="R648" s="1209"/>
      <c r="S648" s="48" t="s">
        <v>38</v>
      </c>
      <c r="T648" s="33"/>
      <c r="U648" s="1214"/>
      <c r="V648" s="1066">
        <f>T650*U637-W648</f>
        <v>0</v>
      </c>
      <c r="W648" s="1202"/>
      <c r="X648" s="336" t="s">
        <v>38</v>
      </c>
      <c r="Y648" s="33"/>
      <c r="Z648" s="1214"/>
      <c r="AA648" s="1066">
        <f>Y650*Z637-AB648</f>
        <v>0</v>
      </c>
      <c r="AB648" s="1209"/>
      <c r="AC648" s="48" t="s">
        <v>38</v>
      </c>
      <c r="AD648" s="33"/>
      <c r="AE648" s="1214"/>
      <c r="AF648" s="1066">
        <f>AD650*AE637-AG648</f>
        <v>0</v>
      </c>
      <c r="AG648" s="1202"/>
      <c r="AH648" s="336" t="s">
        <v>38</v>
      </c>
      <c r="AI648" s="33"/>
      <c r="AJ648" s="1214"/>
      <c r="AK648" s="1066">
        <f>AI650*AJ637-AL648</f>
        <v>0</v>
      </c>
      <c r="AL648" s="1209"/>
      <c r="AM648" s="48" t="s">
        <v>38</v>
      </c>
      <c r="AN648" s="33"/>
      <c r="AO648" s="1214"/>
      <c r="AP648" s="1066">
        <f>AN650*AO637-AQ648</f>
        <v>0</v>
      </c>
      <c r="AQ648" s="1202"/>
      <c r="AR648" s="336" t="s">
        <v>38</v>
      </c>
      <c r="AS648" s="33"/>
      <c r="AT648" s="1214"/>
      <c r="AU648" s="1066">
        <f>AS650*AT637-AV648</f>
        <v>0</v>
      </c>
      <c r="AV648" s="1209"/>
      <c r="AW648" s="48" t="s">
        <v>38</v>
      </c>
      <c r="AX648" s="33"/>
      <c r="AY648" s="1214"/>
      <c r="AZ648" s="1066">
        <f>AX650*AY637-BA648</f>
        <v>0</v>
      </c>
      <c r="BA648" s="1202"/>
      <c r="BB648" s="336" t="s">
        <v>38</v>
      </c>
      <c r="BC648" s="33"/>
      <c r="BD648" s="1214"/>
      <c r="BE648" s="1066">
        <f>BC650*BD637-BF648</f>
        <v>0</v>
      </c>
      <c r="BF648" s="1209"/>
      <c r="BG648" s="48" t="s">
        <v>38</v>
      </c>
      <c r="BH648" s="33"/>
      <c r="BI648" s="1214"/>
      <c r="BJ648" s="1066">
        <f>BH650*BI637-BK648</f>
        <v>0</v>
      </c>
      <c r="BK648" s="1202"/>
      <c r="BL648" s="658"/>
      <c r="BM648" s="80"/>
      <c r="BN648" s="1214"/>
      <c r="BO648" s="1254"/>
      <c r="BP648" s="1258"/>
      <c r="BQ648" s="301"/>
      <c r="BR648" s="80"/>
      <c r="BS648" s="1214"/>
      <c r="BT648" s="1254"/>
      <c r="BU648" s="1258"/>
      <c r="BV648" s="301"/>
      <c r="BW648" s="80"/>
      <c r="BX648" s="1214"/>
      <c r="BY648" s="1254"/>
      <c r="BZ648" s="1258"/>
      <c r="CA648" s="1279">
        <f>BJ648+BK648+BE648+BF648+AZ648+BA648+AU648+AV648+AP648+AQ648+AL648+AK648+AG648+AF648+AB648+AA648+W648+V648+R648+Q648+L648+G648</f>
        <v>0</v>
      </c>
      <c r="CB648" s="1234">
        <f>H648+M648</f>
        <v>0</v>
      </c>
      <c r="CC648" s="1237">
        <f>BK648+BF648+BA648+AV648+AQ648+AL648+AG648+AB648+W648+R648</f>
        <v>0</v>
      </c>
    </row>
    <row r="649" spans="1:81" ht="18" customHeight="1">
      <c r="A649" s="1180"/>
      <c r="B649" s="1285"/>
      <c r="C649" s="1288"/>
      <c r="D649" s="154" t="s">
        <v>71</v>
      </c>
      <c r="E649" s="179"/>
      <c r="F649" s="1214"/>
      <c r="G649" s="1066"/>
      <c r="H649" s="1272"/>
      <c r="I649" s="154" t="s">
        <v>71</v>
      </c>
      <c r="J649" s="179"/>
      <c r="K649" s="1214"/>
      <c r="L649" s="1066"/>
      <c r="M649" s="1103"/>
      <c r="N649" s="628" t="s">
        <v>71</v>
      </c>
      <c r="O649" s="179"/>
      <c r="P649" s="1214"/>
      <c r="Q649" s="1066"/>
      <c r="R649" s="1210"/>
      <c r="S649" s="154" t="s">
        <v>71</v>
      </c>
      <c r="T649" s="179"/>
      <c r="U649" s="1214"/>
      <c r="V649" s="1066"/>
      <c r="W649" s="958"/>
      <c r="X649" s="628" t="s">
        <v>71</v>
      </c>
      <c r="Y649" s="179"/>
      <c r="Z649" s="1214"/>
      <c r="AA649" s="1066"/>
      <c r="AB649" s="1210"/>
      <c r="AC649" s="154" t="s">
        <v>71</v>
      </c>
      <c r="AD649" s="179"/>
      <c r="AE649" s="1214"/>
      <c r="AF649" s="1066"/>
      <c r="AG649" s="958"/>
      <c r="AH649" s="628" t="s">
        <v>71</v>
      </c>
      <c r="AI649" s="179"/>
      <c r="AJ649" s="1214"/>
      <c r="AK649" s="1066"/>
      <c r="AL649" s="1210"/>
      <c r="AM649" s="154" t="s">
        <v>71</v>
      </c>
      <c r="AN649" s="179"/>
      <c r="AO649" s="1214"/>
      <c r="AP649" s="1066"/>
      <c r="AQ649" s="958"/>
      <c r="AR649" s="628" t="s">
        <v>71</v>
      </c>
      <c r="AS649" s="179"/>
      <c r="AT649" s="1214"/>
      <c r="AU649" s="1066"/>
      <c r="AV649" s="1210"/>
      <c r="AW649" s="154" t="s">
        <v>71</v>
      </c>
      <c r="AX649" s="179"/>
      <c r="AY649" s="1214"/>
      <c r="AZ649" s="1066"/>
      <c r="BA649" s="958"/>
      <c r="BB649" s="628" t="s">
        <v>71</v>
      </c>
      <c r="BC649" s="179"/>
      <c r="BD649" s="1214"/>
      <c r="BE649" s="1066"/>
      <c r="BF649" s="1210"/>
      <c r="BG649" s="154" t="s">
        <v>71</v>
      </c>
      <c r="BH649" s="179"/>
      <c r="BI649" s="1214"/>
      <c r="BJ649" s="1066"/>
      <c r="BK649" s="958"/>
      <c r="BL649" s="626"/>
      <c r="BM649" s="28"/>
      <c r="BN649" s="1214"/>
      <c r="BO649" s="977"/>
      <c r="BP649" s="954"/>
      <c r="BQ649" s="45"/>
      <c r="BR649" s="28"/>
      <c r="BS649" s="1214"/>
      <c r="BT649" s="977"/>
      <c r="BU649" s="954"/>
      <c r="BV649" s="45"/>
      <c r="BW649" s="28"/>
      <c r="BX649" s="1214"/>
      <c r="BY649" s="977"/>
      <c r="BZ649" s="954"/>
      <c r="CA649" s="1280"/>
      <c r="CB649" s="1235"/>
      <c r="CC649" s="1249"/>
    </row>
    <row r="650" spans="1:81" ht="18.600000000000001" customHeight="1" thickBot="1">
      <c r="A650" s="1180"/>
      <c r="B650" s="1285"/>
      <c r="C650" s="1289"/>
      <c r="D650" s="46" t="s">
        <v>51</v>
      </c>
      <c r="E650" s="18">
        <f>E648-E649</f>
        <v>0</v>
      </c>
      <c r="F650" s="1214"/>
      <c r="G650" s="1067"/>
      <c r="H650" s="1273"/>
      <c r="I650" s="46" t="s">
        <v>51</v>
      </c>
      <c r="J650" s="18">
        <f>J648-J649</f>
        <v>0</v>
      </c>
      <c r="K650" s="1214"/>
      <c r="L650" s="1067"/>
      <c r="M650" s="1104"/>
      <c r="N650" s="627" t="s">
        <v>51</v>
      </c>
      <c r="O650" s="18">
        <f>O648-O649</f>
        <v>0</v>
      </c>
      <c r="P650" s="1214"/>
      <c r="Q650" s="1067"/>
      <c r="R650" s="1211"/>
      <c r="S650" s="46" t="s">
        <v>51</v>
      </c>
      <c r="T650" s="18">
        <f>T648-T649</f>
        <v>0</v>
      </c>
      <c r="U650" s="1214"/>
      <c r="V650" s="1067"/>
      <c r="W650" s="959"/>
      <c r="X650" s="627" t="s">
        <v>51</v>
      </c>
      <c r="Y650" s="18">
        <f>Y648-Y649</f>
        <v>0</v>
      </c>
      <c r="Z650" s="1214"/>
      <c r="AA650" s="1067"/>
      <c r="AB650" s="1211"/>
      <c r="AC650" s="46" t="s">
        <v>51</v>
      </c>
      <c r="AD650" s="18">
        <f>AD648-AD649</f>
        <v>0</v>
      </c>
      <c r="AE650" s="1214"/>
      <c r="AF650" s="1067"/>
      <c r="AG650" s="959"/>
      <c r="AH650" s="627" t="s">
        <v>51</v>
      </c>
      <c r="AI650" s="18">
        <f>AI648-AI649</f>
        <v>0</v>
      </c>
      <c r="AJ650" s="1214"/>
      <c r="AK650" s="1067"/>
      <c r="AL650" s="1211"/>
      <c r="AM650" s="46" t="s">
        <v>51</v>
      </c>
      <c r="AN650" s="18">
        <f>AN648-AN649</f>
        <v>0</v>
      </c>
      <c r="AO650" s="1214"/>
      <c r="AP650" s="1067"/>
      <c r="AQ650" s="959"/>
      <c r="AR650" s="627" t="s">
        <v>51</v>
      </c>
      <c r="AS650" s="18">
        <f>AS648-AS649</f>
        <v>0</v>
      </c>
      <c r="AT650" s="1214"/>
      <c r="AU650" s="1067"/>
      <c r="AV650" s="1211"/>
      <c r="AW650" s="46" t="s">
        <v>51</v>
      </c>
      <c r="AX650" s="18">
        <f>AX648-AX649</f>
        <v>0</v>
      </c>
      <c r="AY650" s="1214"/>
      <c r="AZ650" s="1067"/>
      <c r="BA650" s="959"/>
      <c r="BB650" s="627" t="s">
        <v>51</v>
      </c>
      <c r="BC650" s="18">
        <f>BC648-BC649</f>
        <v>0</v>
      </c>
      <c r="BD650" s="1214"/>
      <c r="BE650" s="1067"/>
      <c r="BF650" s="1211"/>
      <c r="BG650" s="46" t="s">
        <v>51</v>
      </c>
      <c r="BH650" s="18">
        <f>BH648-BH649</f>
        <v>0</v>
      </c>
      <c r="BI650" s="1214"/>
      <c r="BJ650" s="1067"/>
      <c r="BK650" s="959"/>
      <c r="BL650" s="659"/>
      <c r="BM650" s="78"/>
      <c r="BN650" s="1214"/>
      <c r="BO650" s="978"/>
      <c r="BP650" s="955"/>
      <c r="BQ650" s="81"/>
      <c r="BR650" s="78"/>
      <c r="BS650" s="1214"/>
      <c r="BT650" s="978"/>
      <c r="BU650" s="955"/>
      <c r="BV650" s="81"/>
      <c r="BW650" s="78"/>
      <c r="BX650" s="1214"/>
      <c r="BY650" s="978"/>
      <c r="BZ650" s="955"/>
      <c r="CA650" s="1281"/>
      <c r="CB650" s="1236"/>
      <c r="CC650" s="1250"/>
    </row>
    <row r="651" spans="1:81" ht="18" customHeight="1">
      <c r="A651" s="1180"/>
      <c r="B651" s="1285"/>
      <c r="C651" s="1177" t="s">
        <v>41</v>
      </c>
      <c r="D651" s="44" t="s">
        <v>119</v>
      </c>
      <c r="E651" s="35"/>
      <c r="F651" s="1214"/>
      <c r="G651" s="973">
        <f>E654*F637-H651</f>
        <v>0</v>
      </c>
      <c r="H651" s="1275"/>
      <c r="I651" s="44" t="s">
        <v>119</v>
      </c>
      <c r="J651" s="35"/>
      <c r="K651" s="1214"/>
      <c r="L651" s="973">
        <f>J654*K637-M651</f>
        <v>0</v>
      </c>
      <c r="M651" s="1095"/>
      <c r="N651" s="335" t="s">
        <v>119</v>
      </c>
      <c r="O651" s="35"/>
      <c r="P651" s="1214"/>
      <c r="Q651" s="973">
        <f>O654*P637-R651</f>
        <v>0</v>
      </c>
      <c r="R651" s="1212">
        <f>ROUND(O651*P637*職員設定!$AC$58,0)</f>
        <v>0</v>
      </c>
      <c r="S651" s="44" t="s">
        <v>119</v>
      </c>
      <c r="T651" s="35"/>
      <c r="U651" s="1214"/>
      <c r="V651" s="973">
        <f>T654*U637-W651</f>
        <v>0</v>
      </c>
      <c r="W651" s="961">
        <f>ROUND(T651*U637*職員設定!$AC$58,0)</f>
        <v>0</v>
      </c>
      <c r="X651" s="335" t="s">
        <v>119</v>
      </c>
      <c r="Y651" s="35"/>
      <c r="Z651" s="1214"/>
      <c r="AA651" s="973">
        <f>Y654*Z637-AB651</f>
        <v>0</v>
      </c>
      <c r="AB651" s="1212">
        <f>ROUND(Y651*Z637*職員設定!$AC$58,0)</f>
        <v>0</v>
      </c>
      <c r="AC651" s="44" t="s">
        <v>119</v>
      </c>
      <c r="AD651" s="35"/>
      <c r="AE651" s="1214"/>
      <c r="AF651" s="973">
        <f>AD654*AE637-AG651</f>
        <v>0</v>
      </c>
      <c r="AG651" s="961">
        <f>ROUND(AD651*AE637*職員設定!$AC$58,0)</f>
        <v>0</v>
      </c>
      <c r="AH651" s="335" t="s">
        <v>119</v>
      </c>
      <c r="AI651" s="35"/>
      <c r="AJ651" s="1214"/>
      <c r="AK651" s="973">
        <f>AI654*AJ637-AL651</f>
        <v>0</v>
      </c>
      <c r="AL651" s="1212">
        <f>ROUND(AI651*AJ637*職員設定!$AC$58,0)</f>
        <v>0</v>
      </c>
      <c r="AM651" s="44" t="s">
        <v>119</v>
      </c>
      <c r="AN651" s="35"/>
      <c r="AO651" s="1214"/>
      <c r="AP651" s="973">
        <f>AN654*AO637-AQ651</f>
        <v>0</v>
      </c>
      <c r="AQ651" s="961">
        <f>ROUND(AN651*AO637*職員設定!$AC$58,0)</f>
        <v>0</v>
      </c>
      <c r="AR651" s="335" t="s">
        <v>119</v>
      </c>
      <c r="AS651" s="35"/>
      <c r="AT651" s="1214"/>
      <c r="AU651" s="973">
        <f>AS654*AT637-AV651</f>
        <v>0</v>
      </c>
      <c r="AV651" s="1212">
        <f>ROUND(AS651*AT637*職員設定!$AC$58,0)</f>
        <v>0</v>
      </c>
      <c r="AW651" s="44" t="s">
        <v>119</v>
      </c>
      <c r="AX651" s="35"/>
      <c r="AY651" s="1214"/>
      <c r="AZ651" s="973">
        <f>AX654*AY637-BA651</f>
        <v>0</v>
      </c>
      <c r="BA651" s="961">
        <f>ROUND(AX651*AY637*職員設定!$AC$58,0)</f>
        <v>0</v>
      </c>
      <c r="BB651" s="335" t="s">
        <v>119</v>
      </c>
      <c r="BC651" s="35"/>
      <c r="BD651" s="1214"/>
      <c r="BE651" s="973">
        <f>BC654*BD637-BF651</f>
        <v>0</v>
      </c>
      <c r="BF651" s="1212">
        <f>ROUND(BC651*BD637*職員設定!$AC$58,0)</f>
        <v>0</v>
      </c>
      <c r="BG651" s="44" t="s">
        <v>119</v>
      </c>
      <c r="BH651" s="35"/>
      <c r="BI651" s="1214"/>
      <c r="BJ651" s="973">
        <f>BH654*BI637-BK651</f>
        <v>0</v>
      </c>
      <c r="BK651" s="961">
        <f>ROUND(BH651*BI637*職員設定!$AC$58,0)</f>
        <v>0</v>
      </c>
      <c r="BL651" s="661" t="s">
        <v>206</v>
      </c>
      <c r="BM651" s="32"/>
      <c r="BN651" s="1214"/>
      <c r="BO651" s="973">
        <f>BM654*BN637-BP651</f>
        <v>0</v>
      </c>
      <c r="BP651" s="961">
        <f>IF(BM652&gt;BM651,(BM652-BM651)*BN637,0)</f>
        <v>0</v>
      </c>
      <c r="BQ651" s="409" t="s">
        <v>206</v>
      </c>
      <c r="BR651" s="32"/>
      <c r="BS651" s="1214"/>
      <c r="BT651" s="973">
        <f>BR654*BS637-BU651</f>
        <v>0</v>
      </c>
      <c r="BU651" s="961">
        <f>IF(BR652&gt;BR651,(BR652-BR651)*BS637,0)</f>
        <v>0</v>
      </c>
      <c r="BV651" s="409" t="s">
        <v>206</v>
      </c>
      <c r="BW651" s="32"/>
      <c r="BX651" s="1214"/>
      <c r="BY651" s="973">
        <f>BW654*BX637-BZ651</f>
        <v>0</v>
      </c>
      <c r="BZ651" s="961">
        <f>IF(BW652&gt;BW651,(BW652-BW651)*BX637,0)</f>
        <v>0</v>
      </c>
      <c r="CA651" s="1003">
        <f>BY651+BZ651+BU651+BT651+BP651+BO651+BJ651+BK651+BE651+BF651+AZ651+BA651+AU651+AV651+AP651+AQ651+AK651+AL651+AF651+AG651+AA651+AB651+V651+W651+Q651+R651+L651+G651</f>
        <v>0</v>
      </c>
      <c r="CB651" s="1019">
        <f t="shared" ref="CB651" si="108">M651+H651</f>
        <v>0</v>
      </c>
      <c r="CC651" s="1237">
        <f>BK651+BF651+BA651+AV651+AQ651+AL651+AG651+AB651+W651+R651+BP651+BU651+BZ651</f>
        <v>0</v>
      </c>
    </row>
    <row r="652" spans="1:81" ht="18" customHeight="1">
      <c r="A652" s="1180"/>
      <c r="B652" s="1285"/>
      <c r="C652" s="1178"/>
      <c r="D652" s="48" t="s">
        <v>38</v>
      </c>
      <c r="E652" s="33"/>
      <c r="F652" s="1214"/>
      <c r="G652" s="974"/>
      <c r="H652" s="1272"/>
      <c r="I652" s="714" t="s">
        <v>38</v>
      </c>
      <c r="J652" s="33"/>
      <c r="K652" s="1214"/>
      <c r="L652" s="974"/>
      <c r="M652" s="1103"/>
      <c r="N652" s="336" t="s">
        <v>38</v>
      </c>
      <c r="O652" s="33"/>
      <c r="P652" s="1214"/>
      <c r="Q652" s="974"/>
      <c r="R652" s="1210"/>
      <c r="S652" s="48" t="s">
        <v>38</v>
      </c>
      <c r="T652" s="33"/>
      <c r="U652" s="1214"/>
      <c r="V652" s="974"/>
      <c r="W652" s="958"/>
      <c r="X652" s="336" t="s">
        <v>38</v>
      </c>
      <c r="Y652" s="33"/>
      <c r="Z652" s="1214"/>
      <c r="AA652" s="974"/>
      <c r="AB652" s="1210"/>
      <c r="AC652" s="48" t="s">
        <v>38</v>
      </c>
      <c r="AD652" s="33"/>
      <c r="AE652" s="1214"/>
      <c r="AF652" s="974"/>
      <c r="AG652" s="958"/>
      <c r="AH652" s="336" t="s">
        <v>38</v>
      </c>
      <c r="AI652" s="33"/>
      <c r="AJ652" s="1214"/>
      <c r="AK652" s="974"/>
      <c r="AL652" s="1210"/>
      <c r="AM652" s="48" t="s">
        <v>38</v>
      </c>
      <c r="AN652" s="33"/>
      <c r="AO652" s="1214"/>
      <c r="AP652" s="974"/>
      <c r="AQ652" s="958"/>
      <c r="AR652" s="336" t="s">
        <v>38</v>
      </c>
      <c r="AS652" s="33"/>
      <c r="AT652" s="1214"/>
      <c r="AU652" s="974"/>
      <c r="AV652" s="1210"/>
      <c r="AW652" s="48" t="s">
        <v>38</v>
      </c>
      <c r="AX652" s="33"/>
      <c r="AY652" s="1214"/>
      <c r="AZ652" s="974"/>
      <c r="BA652" s="958"/>
      <c r="BB652" s="336" t="s">
        <v>38</v>
      </c>
      <c r="BC652" s="33"/>
      <c r="BD652" s="1214"/>
      <c r="BE652" s="974"/>
      <c r="BF652" s="1210"/>
      <c r="BG652" s="48" t="s">
        <v>38</v>
      </c>
      <c r="BH652" s="33"/>
      <c r="BI652" s="1214"/>
      <c r="BJ652" s="974"/>
      <c r="BK652" s="958"/>
      <c r="BL652" s="336" t="s">
        <v>205</v>
      </c>
      <c r="BM652" s="33"/>
      <c r="BN652" s="1214"/>
      <c r="BO652" s="974"/>
      <c r="BP652" s="958"/>
      <c r="BQ652" s="48" t="s">
        <v>205</v>
      </c>
      <c r="BR652" s="33"/>
      <c r="BS652" s="1214"/>
      <c r="BT652" s="974"/>
      <c r="BU652" s="958"/>
      <c r="BV652" s="48" t="s">
        <v>205</v>
      </c>
      <c r="BW652" s="33"/>
      <c r="BX652" s="1214"/>
      <c r="BY652" s="974"/>
      <c r="BZ652" s="958"/>
      <c r="CA652" s="1080"/>
      <c r="CB652" s="1022"/>
      <c r="CC652" s="1238"/>
    </row>
    <row r="653" spans="1:81" ht="18" customHeight="1">
      <c r="A653" s="1180"/>
      <c r="B653" s="1285"/>
      <c r="C653" s="1178"/>
      <c r="D653" s="51" t="s">
        <v>46</v>
      </c>
      <c r="E653" s="6">
        <f>ROUND(E651*職員設定!$P$58,0)</f>
        <v>0</v>
      </c>
      <c r="F653" s="1214"/>
      <c r="G653" s="974"/>
      <c r="H653" s="1272"/>
      <c r="I653" s="51" t="s">
        <v>46</v>
      </c>
      <c r="J653" s="6">
        <f>ROUND(J651*職員設定!$P$58,0)</f>
        <v>0</v>
      </c>
      <c r="K653" s="1214"/>
      <c r="L653" s="974"/>
      <c r="M653" s="1103"/>
      <c r="N653" s="629" t="s">
        <v>46</v>
      </c>
      <c r="O653" s="6">
        <f>ROUND(O651*職員設定!$P$58,0)</f>
        <v>0</v>
      </c>
      <c r="P653" s="1214"/>
      <c r="Q653" s="974"/>
      <c r="R653" s="1210"/>
      <c r="S653" s="51" t="s">
        <v>46</v>
      </c>
      <c r="T653" s="6">
        <f>ROUND(T651*職員設定!$P$58,0)</f>
        <v>0</v>
      </c>
      <c r="U653" s="1214"/>
      <c r="V653" s="974"/>
      <c r="W653" s="958"/>
      <c r="X653" s="629" t="s">
        <v>46</v>
      </c>
      <c r="Y653" s="6">
        <f>ROUND(Y651*職員設定!$P$58,0)</f>
        <v>0</v>
      </c>
      <c r="Z653" s="1214"/>
      <c r="AA653" s="974"/>
      <c r="AB653" s="1210"/>
      <c r="AC653" s="51" t="s">
        <v>46</v>
      </c>
      <c r="AD653" s="6">
        <f>ROUND(AD651*職員設定!$P$58,0)</f>
        <v>0</v>
      </c>
      <c r="AE653" s="1214"/>
      <c r="AF653" s="974"/>
      <c r="AG653" s="958"/>
      <c r="AH653" s="629" t="s">
        <v>46</v>
      </c>
      <c r="AI653" s="6">
        <f>ROUND(AI651*職員設定!$P$58,0)</f>
        <v>0</v>
      </c>
      <c r="AJ653" s="1214"/>
      <c r="AK653" s="974"/>
      <c r="AL653" s="1210"/>
      <c r="AM653" s="51" t="s">
        <v>46</v>
      </c>
      <c r="AN653" s="6">
        <f>ROUND(AN651*職員設定!$P$58,0)</f>
        <v>0</v>
      </c>
      <c r="AO653" s="1214"/>
      <c r="AP653" s="974"/>
      <c r="AQ653" s="958"/>
      <c r="AR653" s="629" t="s">
        <v>46</v>
      </c>
      <c r="AS653" s="6">
        <f>ROUND(AS651*職員設定!$P$58,0)</f>
        <v>0</v>
      </c>
      <c r="AT653" s="1214"/>
      <c r="AU653" s="974"/>
      <c r="AV653" s="1210"/>
      <c r="AW653" s="51" t="s">
        <v>46</v>
      </c>
      <c r="AX653" s="6">
        <f>ROUND(AX651*職員設定!$P$58,0)</f>
        <v>0</v>
      </c>
      <c r="AY653" s="1214"/>
      <c r="AZ653" s="974"/>
      <c r="BA653" s="958"/>
      <c r="BB653" s="629" t="s">
        <v>46</v>
      </c>
      <c r="BC653" s="6">
        <f>ROUND(BC651*職員設定!$P$58,0)</f>
        <v>0</v>
      </c>
      <c r="BD653" s="1214"/>
      <c r="BE653" s="974"/>
      <c r="BF653" s="1210"/>
      <c r="BG653" s="51" t="s">
        <v>46</v>
      </c>
      <c r="BH653" s="6">
        <f>ROUND(BH651*職員設定!$P$58,0)</f>
        <v>0</v>
      </c>
      <c r="BI653" s="1214"/>
      <c r="BJ653" s="974"/>
      <c r="BK653" s="958"/>
      <c r="BL653" s="735" t="s">
        <v>52</v>
      </c>
      <c r="BM653" s="28">
        <f>IF(BM652="",0,職員設定!N58)</f>
        <v>0</v>
      </c>
      <c r="BN653" s="1214"/>
      <c r="BO653" s="974"/>
      <c r="BP653" s="958"/>
      <c r="BQ653" s="735" t="s">
        <v>52</v>
      </c>
      <c r="BR653" s="28">
        <f>IF(BR652="",0,職員設定!O58)</f>
        <v>0</v>
      </c>
      <c r="BS653" s="1214"/>
      <c r="BT653" s="974"/>
      <c r="BU653" s="958"/>
      <c r="BV653" s="250" t="s">
        <v>52</v>
      </c>
      <c r="BW653" s="34"/>
      <c r="BX653" s="1214"/>
      <c r="BY653" s="974"/>
      <c r="BZ653" s="958"/>
      <c r="CA653" s="1080"/>
      <c r="CB653" s="1022"/>
      <c r="CC653" s="1238"/>
    </row>
    <row r="654" spans="1:81" ht="18.600000000000001" customHeight="1" thickBot="1">
      <c r="A654" s="1180"/>
      <c r="B654" s="1285"/>
      <c r="C654" s="1179"/>
      <c r="D654" s="52" t="s">
        <v>89</v>
      </c>
      <c r="E654" s="19">
        <f>E652-E653</f>
        <v>0</v>
      </c>
      <c r="F654" s="1214"/>
      <c r="G654" s="975"/>
      <c r="H654" s="1273"/>
      <c r="I654" s="52" t="s">
        <v>89</v>
      </c>
      <c r="J654" s="19">
        <f>J652-J653</f>
        <v>0</v>
      </c>
      <c r="K654" s="1214"/>
      <c r="L654" s="975"/>
      <c r="M654" s="1104"/>
      <c r="N654" s="630" t="s">
        <v>89</v>
      </c>
      <c r="O654" s="19">
        <f>O652-O653</f>
        <v>0</v>
      </c>
      <c r="P654" s="1214"/>
      <c r="Q654" s="975"/>
      <c r="R654" s="1211"/>
      <c r="S654" s="52" t="s">
        <v>89</v>
      </c>
      <c r="T654" s="19">
        <f>T652-T653</f>
        <v>0</v>
      </c>
      <c r="U654" s="1214"/>
      <c r="V654" s="975"/>
      <c r="W654" s="959"/>
      <c r="X654" s="630" t="s">
        <v>89</v>
      </c>
      <c r="Y654" s="19">
        <f>Y652-Y653</f>
        <v>0</v>
      </c>
      <c r="Z654" s="1214"/>
      <c r="AA654" s="975"/>
      <c r="AB654" s="1211"/>
      <c r="AC654" s="52" t="s">
        <v>89</v>
      </c>
      <c r="AD654" s="19">
        <f>AD652-AD653</f>
        <v>0</v>
      </c>
      <c r="AE654" s="1214"/>
      <c r="AF654" s="975"/>
      <c r="AG654" s="959"/>
      <c r="AH654" s="630" t="s">
        <v>89</v>
      </c>
      <c r="AI654" s="19">
        <f>AI652-AI653</f>
        <v>0</v>
      </c>
      <c r="AJ654" s="1214"/>
      <c r="AK654" s="975"/>
      <c r="AL654" s="1211"/>
      <c r="AM654" s="52" t="s">
        <v>89</v>
      </c>
      <c r="AN654" s="19">
        <f>AN652-AN653</f>
        <v>0</v>
      </c>
      <c r="AO654" s="1214"/>
      <c r="AP654" s="975"/>
      <c r="AQ654" s="959"/>
      <c r="AR654" s="630" t="s">
        <v>89</v>
      </c>
      <c r="AS654" s="19">
        <f>AS652-AS653</f>
        <v>0</v>
      </c>
      <c r="AT654" s="1214"/>
      <c r="AU654" s="975"/>
      <c r="AV654" s="1211"/>
      <c r="AW654" s="52" t="s">
        <v>89</v>
      </c>
      <c r="AX654" s="19">
        <f>AX652-AX653</f>
        <v>0</v>
      </c>
      <c r="AY654" s="1214"/>
      <c r="AZ654" s="975"/>
      <c r="BA654" s="959"/>
      <c r="BB654" s="630" t="s">
        <v>89</v>
      </c>
      <c r="BC654" s="19">
        <f>BC652-BC653</f>
        <v>0</v>
      </c>
      <c r="BD654" s="1214"/>
      <c r="BE654" s="975"/>
      <c r="BF654" s="1211"/>
      <c r="BG654" s="52" t="s">
        <v>89</v>
      </c>
      <c r="BH654" s="19">
        <f>BH652-BH653</f>
        <v>0</v>
      </c>
      <c r="BI654" s="1214"/>
      <c r="BJ654" s="975"/>
      <c r="BK654" s="959"/>
      <c r="BL654" s="630" t="s">
        <v>204</v>
      </c>
      <c r="BM654" s="19">
        <f>BM652-BM653</f>
        <v>0</v>
      </c>
      <c r="BN654" s="1214"/>
      <c r="BO654" s="975"/>
      <c r="BP654" s="959"/>
      <c r="BQ654" s="52" t="s">
        <v>204</v>
      </c>
      <c r="BR654" s="19">
        <f>BR652-BR653</f>
        <v>0</v>
      </c>
      <c r="BS654" s="1214"/>
      <c r="BT654" s="975"/>
      <c r="BU654" s="959"/>
      <c r="BV654" s="52" t="s">
        <v>204</v>
      </c>
      <c r="BW654" s="19">
        <f>BW652-BW653</f>
        <v>0</v>
      </c>
      <c r="BX654" s="1214"/>
      <c r="BY654" s="975"/>
      <c r="BZ654" s="959"/>
      <c r="CA654" s="1081"/>
      <c r="CB654" s="1023"/>
      <c r="CC654" s="1239"/>
    </row>
    <row r="655" spans="1:81" ht="18" customHeight="1">
      <c r="A655" s="1180"/>
      <c r="B655" s="1285"/>
      <c r="C655" s="1177" t="s">
        <v>42</v>
      </c>
      <c r="D655" s="44" t="s">
        <v>5</v>
      </c>
      <c r="E655" s="35"/>
      <c r="F655" s="1214"/>
      <c r="G655" s="973">
        <f>E658*F637-H655</f>
        <v>0</v>
      </c>
      <c r="H655" s="1275"/>
      <c r="I655" s="44" t="s">
        <v>5</v>
      </c>
      <c r="J655" s="35"/>
      <c r="K655" s="1214"/>
      <c r="L655" s="973">
        <f>J658*K637-M655</f>
        <v>0</v>
      </c>
      <c r="M655" s="1095"/>
      <c r="N655" s="335" t="s">
        <v>5</v>
      </c>
      <c r="O655" s="35"/>
      <c r="P655" s="1214"/>
      <c r="Q655" s="973">
        <f>O658*P637-R655</f>
        <v>0</v>
      </c>
      <c r="R655" s="1212">
        <f>ROUND(IF(O637="",0,O655*P637*(職員設定!$AC$58+R645/O637)*1.25),0)</f>
        <v>0</v>
      </c>
      <c r="S655" s="44" t="s">
        <v>5</v>
      </c>
      <c r="T655" s="35"/>
      <c r="U655" s="1214"/>
      <c r="V655" s="973">
        <f>T658*U637-W655</f>
        <v>0</v>
      </c>
      <c r="W655" s="961">
        <f>ROUND(IF(T637="",0,T655*U637*(職員設定!$AC$58+W645/T637)*1.25),0)</f>
        <v>0</v>
      </c>
      <c r="X655" s="335" t="s">
        <v>5</v>
      </c>
      <c r="Y655" s="35"/>
      <c r="Z655" s="1214"/>
      <c r="AA655" s="973">
        <f>Y658*Z637-AB655</f>
        <v>0</v>
      </c>
      <c r="AB655" s="1212">
        <f>ROUND(IF(Y637="",0,Y655*Z637*(職員設定!$AC$58+AB645/Y637)*1.25),0)</f>
        <v>0</v>
      </c>
      <c r="AC655" s="44" t="s">
        <v>5</v>
      </c>
      <c r="AD655" s="35"/>
      <c r="AE655" s="1214"/>
      <c r="AF655" s="973">
        <f>AD658*AE637-AG655</f>
        <v>0</v>
      </c>
      <c r="AG655" s="961">
        <f>ROUND(IF(AD637="",0,AD655*AE637*(職員設定!$AC$58+AG645/AD637)*1.25),0)</f>
        <v>0</v>
      </c>
      <c r="AH655" s="335" t="s">
        <v>5</v>
      </c>
      <c r="AI655" s="35"/>
      <c r="AJ655" s="1214"/>
      <c r="AK655" s="973">
        <f>AI658*AJ637-AL655</f>
        <v>0</v>
      </c>
      <c r="AL655" s="1212">
        <f>ROUND(IF(AI637="",0,AI655*AJ637*(職員設定!$AC$58+AL645/AI637)*1.25),0)</f>
        <v>0</v>
      </c>
      <c r="AM655" s="44" t="s">
        <v>5</v>
      </c>
      <c r="AN655" s="35"/>
      <c r="AO655" s="1214"/>
      <c r="AP655" s="973">
        <f>AN658*AO637-AQ655</f>
        <v>0</v>
      </c>
      <c r="AQ655" s="961">
        <f>ROUND(IF(AN637="",0,AN655*AO637*(職員設定!$AC$58+AQ645/AN637)*1.25),0)</f>
        <v>0</v>
      </c>
      <c r="AR655" s="335" t="s">
        <v>5</v>
      </c>
      <c r="AS655" s="35"/>
      <c r="AT655" s="1214"/>
      <c r="AU655" s="973">
        <f>AS658*AT637-AV655</f>
        <v>0</v>
      </c>
      <c r="AV655" s="1212">
        <f>ROUND(IF(AS637="",0,AS655*AT637*(職員設定!$AC$58+AV645/AS637)*1.25),0)</f>
        <v>0</v>
      </c>
      <c r="AW655" s="44" t="s">
        <v>5</v>
      </c>
      <c r="AX655" s="35"/>
      <c r="AY655" s="1214"/>
      <c r="AZ655" s="973">
        <f>AX658*AY637-BA655</f>
        <v>0</v>
      </c>
      <c r="BA655" s="961">
        <f>ROUND(IF(AX637="",0,AX655*AY637*(職員設定!$AC$58+BA645/AX637)*1.25),0)</f>
        <v>0</v>
      </c>
      <c r="BB655" s="335" t="s">
        <v>5</v>
      </c>
      <c r="BC655" s="35"/>
      <c r="BD655" s="1214"/>
      <c r="BE655" s="973">
        <f>BC658*BD637-BF655</f>
        <v>0</v>
      </c>
      <c r="BF655" s="1212">
        <f>ROUND(IF(BC637="",0,BC655*BD637*(職員設定!$AC$58+BF645/BC637)*1.25),0)</f>
        <v>0</v>
      </c>
      <c r="BG655" s="44" t="s">
        <v>5</v>
      </c>
      <c r="BH655" s="35"/>
      <c r="BI655" s="1214"/>
      <c r="BJ655" s="973">
        <f>BH658*BI637-BK655</f>
        <v>0</v>
      </c>
      <c r="BK655" s="961">
        <f>ROUND(IF(BH637="",0,BH655*BI637*(職員設定!$AC$58+BK645/BH637)*1.25),0)</f>
        <v>0</v>
      </c>
      <c r="BL655" s="338"/>
      <c r="BM655" s="82"/>
      <c r="BN655" s="1214"/>
      <c r="BO655" s="966"/>
      <c r="BP655" s="953"/>
      <c r="BQ655" s="75"/>
      <c r="BR655" s="82"/>
      <c r="BS655" s="1214"/>
      <c r="BT655" s="966"/>
      <c r="BU655" s="953"/>
      <c r="BV655" s="75"/>
      <c r="BW655" s="82"/>
      <c r="BX655" s="1214"/>
      <c r="BY655" s="966"/>
      <c r="BZ655" s="953"/>
      <c r="CA655" s="1003">
        <f>BJ655+BK655+BE655+BF655+AZ655+BA655+AU655+AV655+AP655+AQ655+AL655+AK655+AG655+AF655+AB655+AA655+W655+V655+R655+Q655+L655+G655</f>
        <v>0</v>
      </c>
      <c r="CB655" s="1019">
        <f t="shared" ref="CB655" si="109">M655+H655</f>
        <v>0</v>
      </c>
      <c r="CC655" s="1237">
        <f>BK655+BF655+BA655+AV655+AQ655+AL655+AG655+AB655+W655+R655</f>
        <v>0</v>
      </c>
    </row>
    <row r="656" spans="1:81" ht="18" customHeight="1">
      <c r="A656" s="1180"/>
      <c r="B656" s="1285"/>
      <c r="C656" s="1178"/>
      <c r="D656" s="48" t="s">
        <v>38</v>
      </c>
      <c r="E656" s="33"/>
      <c r="F656" s="1214"/>
      <c r="G656" s="974"/>
      <c r="H656" s="1272"/>
      <c r="I656" s="48" t="s">
        <v>38</v>
      </c>
      <c r="J656" s="33"/>
      <c r="K656" s="1214"/>
      <c r="L656" s="974"/>
      <c r="M656" s="1103"/>
      <c r="N656" s="336" t="s">
        <v>38</v>
      </c>
      <c r="O656" s="33"/>
      <c r="P656" s="1214"/>
      <c r="Q656" s="974"/>
      <c r="R656" s="1210"/>
      <c r="S656" s="48" t="s">
        <v>38</v>
      </c>
      <c r="T656" s="33"/>
      <c r="U656" s="1214"/>
      <c r="V656" s="974"/>
      <c r="W656" s="958"/>
      <c r="X656" s="336" t="s">
        <v>38</v>
      </c>
      <c r="Y656" s="33"/>
      <c r="Z656" s="1214"/>
      <c r="AA656" s="974"/>
      <c r="AB656" s="1210"/>
      <c r="AC656" s="48" t="s">
        <v>38</v>
      </c>
      <c r="AD656" s="33"/>
      <c r="AE656" s="1214"/>
      <c r="AF656" s="974"/>
      <c r="AG656" s="958"/>
      <c r="AH656" s="336" t="s">
        <v>38</v>
      </c>
      <c r="AI656" s="33"/>
      <c r="AJ656" s="1214"/>
      <c r="AK656" s="974"/>
      <c r="AL656" s="1210"/>
      <c r="AM656" s="48" t="s">
        <v>38</v>
      </c>
      <c r="AN656" s="33"/>
      <c r="AO656" s="1214"/>
      <c r="AP656" s="974"/>
      <c r="AQ656" s="958"/>
      <c r="AR656" s="336" t="s">
        <v>38</v>
      </c>
      <c r="AS656" s="33"/>
      <c r="AT656" s="1214"/>
      <c r="AU656" s="974"/>
      <c r="AV656" s="1210"/>
      <c r="AW656" s="48" t="s">
        <v>38</v>
      </c>
      <c r="AX656" s="33"/>
      <c r="AY656" s="1214"/>
      <c r="AZ656" s="974"/>
      <c r="BA656" s="958"/>
      <c r="BB656" s="336" t="s">
        <v>38</v>
      </c>
      <c r="BC656" s="33"/>
      <c r="BD656" s="1214"/>
      <c r="BE656" s="974"/>
      <c r="BF656" s="1210"/>
      <c r="BG656" s="48" t="s">
        <v>38</v>
      </c>
      <c r="BH656" s="33"/>
      <c r="BI656" s="1214"/>
      <c r="BJ656" s="974"/>
      <c r="BK656" s="958"/>
      <c r="BL656" s="339"/>
      <c r="BM656" s="80"/>
      <c r="BN656" s="1214"/>
      <c r="BO656" s="967"/>
      <c r="BP656" s="954"/>
      <c r="BQ656" s="79"/>
      <c r="BR656" s="80"/>
      <c r="BS656" s="1214"/>
      <c r="BT656" s="967"/>
      <c r="BU656" s="954"/>
      <c r="BV656" s="79"/>
      <c r="BW656" s="80"/>
      <c r="BX656" s="1214"/>
      <c r="BY656" s="967"/>
      <c r="BZ656" s="954"/>
      <c r="CA656" s="1280"/>
      <c r="CB656" s="1022"/>
      <c r="CC656" s="1238"/>
    </row>
    <row r="657" spans="1:81" ht="18" customHeight="1">
      <c r="A657" s="1180"/>
      <c r="B657" s="1285"/>
      <c r="C657" s="1178"/>
      <c r="D657" s="51" t="s">
        <v>6</v>
      </c>
      <c r="E657" s="6">
        <f>ROUND(IF(E637="",0,E655*職員設定!$Q$58+E655*E646/E637*1.25),0)</f>
        <v>0</v>
      </c>
      <c r="F657" s="1214"/>
      <c r="G657" s="974"/>
      <c r="H657" s="1272"/>
      <c r="I657" s="51" t="s">
        <v>6</v>
      </c>
      <c r="J657" s="6">
        <f>ROUND(IF(J637="",0,J655*職員設定!$Q$58+J655*J646/J637*1.25),0)</f>
        <v>0</v>
      </c>
      <c r="K657" s="1214"/>
      <c r="L657" s="974"/>
      <c r="M657" s="1103"/>
      <c r="N657" s="629" t="s">
        <v>6</v>
      </c>
      <c r="O657" s="6">
        <f>ROUND(IF(O637="",0,O655*職員設定!$Q$58+O655*O646/O637*1.25),0)</f>
        <v>0</v>
      </c>
      <c r="P657" s="1214"/>
      <c r="Q657" s="974"/>
      <c r="R657" s="1210"/>
      <c r="S657" s="51" t="s">
        <v>6</v>
      </c>
      <c r="T657" s="6">
        <f>ROUND(IF(T637="",0,T655*職員設定!$Q$58+T655*T646/T637*1.25),0)</f>
        <v>0</v>
      </c>
      <c r="U657" s="1214"/>
      <c r="V657" s="974"/>
      <c r="W657" s="958"/>
      <c r="X657" s="629" t="s">
        <v>6</v>
      </c>
      <c r="Y657" s="6">
        <f>ROUND(IF(Y637="",0,Y655*職員設定!$Q$58+Y655*Y646/Y637*1.25),0)</f>
        <v>0</v>
      </c>
      <c r="Z657" s="1214"/>
      <c r="AA657" s="974"/>
      <c r="AB657" s="1210"/>
      <c r="AC657" s="51" t="s">
        <v>6</v>
      </c>
      <c r="AD657" s="6">
        <f>ROUND(IF(AD637="",0,AD655*職員設定!$Q$58+AD655*AD646/AD637*1.25),0)</f>
        <v>0</v>
      </c>
      <c r="AE657" s="1214"/>
      <c r="AF657" s="974"/>
      <c r="AG657" s="958"/>
      <c r="AH657" s="629" t="s">
        <v>6</v>
      </c>
      <c r="AI657" s="6">
        <f>ROUND(IF(AI637="",0,AI655*職員設定!$Q$58+AI655*AI646/AI637*1.25),0)</f>
        <v>0</v>
      </c>
      <c r="AJ657" s="1214"/>
      <c r="AK657" s="974"/>
      <c r="AL657" s="1210"/>
      <c r="AM657" s="51" t="s">
        <v>6</v>
      </c>
      <c r="AN657" s="6">
        <f>ROUND(IF(AN637="",0,AN655*職員設定!$Q$58+AN655*AN646/AN637*1.25),0)</f>
        <v>0</v>
      </c>
      <c r="AO657" s="1214"/>
      <c r="AP657" s="974"/>
      <c r="AQ657" s="958"/>
      <c r="AR657" s="629" t="s">
        <v>6</v>
      </c>
      <c r="AS657" s="6">
        <f>ROUND(IF(AS637="",0,AS655*職員設定!$Q$58+AS655*AS646/AS637*1.25),0)</f>
        <v>0</v>
      </c>
      <c r="AT657" s="1214"/>
      <c r="AU657" s="974"/>
      <c r="AV657" s="1210"/>
      <c r="AW657" s="51" t="s">
        <v>6</v>
      </c>
      <c r="AX657" s="6">
        <f>ROUND(IF(AX637="",0,AX655*職員設定!$Q$58+AX655*AX646/AX637*1.25),0)</f>
        <v>0</v>
      </c>
      <c r="AY657" s="1214"/>
      <c r="AZ657" s="974"/>
      <c r="BA657" s="958"/>
      <c r="BB657" s="629" t="s">
        <v>6</v>
      </c>
      <c r="BC657" s="6">
        <f>ROUND(IF(BC637="",0,BC655*職員設定!$Q$58+BC655*BC646/BC637*1.25),0)</f>
        <v>0</v>
      </c>
      <c r="BD657" s="1214"/>
      <c r="BE657" s="974"/>
      <c r="BF657" s="1210"/>
      <c r="BG657" s="51" t="s">
        <v>6</v>
      </c>
      <c r="BH657" s="6">
        <f>ROUND(IF(BH637="",0,BH655*職員設定!$Q$58+BH655*BH646/BH637*1.25),0)</f>
        <v>0</v>
      </c>
      <c r="BI657" s="1214"/>
      <c r="BJ657" s="974"/>
      <c r="BK657" s="958"/>
      <c r="BL657" s="624"/>
      <c r="BM657" s="28"/>
      <c r="BN657" s="1214"/>
      <c r="BO657" s="967"/>
      <c r="BP657" s="954"/>
      <c r="BQ657" s="72"/>
      <c r="BR657" s="28"/>
      <c r="BS657" s="1214"/>
      <c r="BT657" s="967"/>
      <c r="BU657" s="954"/>
      <c r="BV657" s="72"/>
      <c r="BW657" s="28"/>
      <c r="BX657" s="1214"/>
      <c r="BY657" s="967"/>
      <c r="BZ657" s="954"/>
      <c r="CA657" s="1280"/>
      <c r="CB657" s="1022"/>
      <c r="CC657" s="1238"/>
    </row>
    <row r="658" spans="1:81" ht="18.600000000000001" customHeight="1" thickBot="1">
      <c r="A658" s="1180"/>
      <c r="B658" s="1285"/>
      <c r="C658" s="1179"/>
      <c r="D658" s="53" t="s">
        <v>7</v>
      </c>
      <c r="E658" s="19">
        <f>E656-E657</f>
        <v>0</v>
      </c>
      <c r="F658" s="1214"/>
      <c r="G658" s="975"/>
      <c r="H658" s="1273"/>
      <c r="I658" s="53" t="s">
        <v>7</v>
      </c>
      <c r="J658" s="19">
        <f>J656-J657</f>
        <v>0</v>
      </c>
      <c r="K658" s="1214"/>
      <c r="L658" s="975"/>
      <c r="M658" s="1104"/>
      <c r="N658" s="337" t="s">
        <v>7</v>
      </c>
      <c r="O658" s="19">
        <f>O656-O657</f>
        <v>0</v>
      </c>
      <c r="P658" s="1214"/>
      <c r="Q658" s="975"/>
      <c r="R658" s="1211"/>
      <c r="S658" s="53" t="s">
        <v>7</v>
      </c>
      <c r="T658" s="19">
        <f>T656-T657</f>
        <v>0</v>
      </c>
      <c r="U658" s="1214"/>
      <c r="V658" s="975"/>
      <c r="W658" s="959"/>
      <c r="X658" s="337" t="s">
        <v>7</v>
      </c>
      <c r="Y658" s="19">
        <f>Y656-Y657</f>
        <v>0</v>
      </c>
      <c r="Z658" s="1214"/>
      <c r="AA658" s="975"/>
      <c r="AB658" s="1211"/>
      <c r="AC658" s="53" t="s">
        <v>7</v>
      </c>
      <c r="AD658" s="19">
        <f>AD656-AD657</f>
        <v>0</v>
      </c>
      <c r="AE658" s="1214"/>
      <c r="AF658" s="975"/>
      <c r="AG658" s="959"/>
      <c r="AH658" s="337" t="s">
        <v>7</v>
      </c>
      <c r="AI658" s="19">
        <f>AI656-AI657</f>
        <v>0</v>
      </c>
      <c r="AJ658" s="1214"/>
      <c r="AK658" s="975"/>
      <c r="AL658" s="1211"/>
      <c r="AM658" s="53" t="s">
        <v>7</v>
      </c>
      <c r="AN658" s="19">
        <f>AN656-AN657</f>
        <v>0</v>
      </c>
      <c r="AO658" s="1214"/>
      <c r="AP658" s="975"/>
      <c r="AQ658" s="959"/>
      <c r="AR658" s="337" t="s">
        <v>7</v>
      </c>
      <c r="AS658" s="19">
        <f>AS656-AS657</f>
        <v>0</v>
      </c>
      <c r="AT658" s="1214"/>
      <c r="AU658" s="975"/>
      <c r="AV658" s="1211"/>
      <c r="AW658" s="53" t="s">
        <v>7</v>
      </c>
      <c r="AX658" s="19">
        <f>AX656-AX657</f>
        <v>0</v>
      </c>
      <c r="AY658" s="1214"/>
      <c r="AZ658" s="975"/>
      <c r="BA658" s="959"/>
      <c r="BB658" s="337" t="s">
        <v>7</v>
      </c>
      <c r="BC658" s="19">
        <f>BC656-BC657</f>
        <v>0</v>
      </c>
      <c r="BD658" s="1214"/>
      <c r="BE658" s="975"/>
      <c r="BF658" s="1211"/>
      <c r="BG658" s="53" t="s">
        <v>7</v>
      </c>
      <c r="BH658" s="19">
        <f>BH656-BH657</f>
        <v>0</v>
      </c>
      <c r="BI658" s="1214"/>
      <c r="BJ658" s="975"/>
      <c r="BK658" s="959"/>
      <c r="BL658" s="340"/>
      <c r="BM658" s="84"/>
      <c r="BN658" s="1214"/>
      <c r="BO658" s="968"/>
      <c r="BP658" s="955"/>
      <c r="BQ658" s="85"/>
      <c r="BR658" s="84"/>
      <c r="BS658" s="1214"/>
      <c r="BT658" s="968"/>
      <c r="BU658" s="955"/>
      <c r="BV658" s="85"/>
      <c r="BW658" s="84"/>
      <c r="BX658" s="1214"/>
      <c r="BY658" s="968"/>
      <c r="BZ658" s="955"/>
      <c r="CA658" s="1281"/>
      <c r="CB658" s="1023"/>
      <c r="CC658" s="1239"/>
    </row>
    <row r="659" spans="1:81" ht="18" customHeight="1">
      <c r="A659" s="1180"/>
      <c r="B659" s="1285"/>
      <c r="C659" s="1177" t="s">
        <v>40</v>
      </c>
      <c r="D659" s="44" t="s">
        <v>8</v>
      </c>
      <c r="E659" s="35"/>
      <c r="F659" s="1214"/>
      <c r="G659" s="973">
        <f>E662*F637-H659</f>
        <v>0</v>
      </c>
      <c r="H659" s="1275"/>
      <c r="I659" s="44" t="s">
        <v>8</v>
      </c>
      <c r="J659" s="35"/>
      <c r="K659" s="1214"/>
      <c r="L659" s="973">
        <f>J662*K637-M659</f>
        <v>0</v>
      </c>
      <c r="M659" s="1095"/>
      <c r="N659" s="335" t="s">
        <v>8</v>
      </c>
      <c r="O659" s="35"/>
      <c r="P659" s="1214"/>
      <c r="Q659" s="973">
        <f>O662*P637-R659</f>
        <v>0</v>
      </c>
      <c r="R659" s="1212">
        <f>ROUND(IF(O637="",0,O659*P637*(職員設定!$AC$58+R645/O637)*1.35),0)</f>
        <v>0</v>
      </c>
      <c r="S659" s="44" t="s">
        <v>8</v>
      </c>
      <c r="T659" s="35"/>
      <c r="U659" s="1214"/>
      <c r="V659" s="973">
        <f>T662*U637-W659</f>
        <v>0</v>
      </c>
      <c r="W659" s="961">
        <f>ROUND(IF(T637="",0,T659*U637*(職員設定!$AC$58+W645/T637)*1.35),0)</f>
        <v>0</v>
      </c>
      <c r="X659" s="335" t="s">
        <v>8</v>
      </c>
      <c r="Y659" s="35"/>
      <c r="Z659" s="1214"/>
      <c r="AA659" s="973">
        <f>Y662*Z637-AB659</f>
        <v>0</v>
      </c>
      <c r="AB659" s="1212">
        <f>ROUND(IF(Y637="",0,Y659*Z637*(職員設定!$AC$58+AB645/Y637)*1.35),0)</f>
        <v>0</v>
      </c>
      <c r="AC659" s="44" t="s">
        <v>8</v>
      </c>
      <c r="AD659" s="35"/>
      <c r="AE659" s="1214"/>
      <c r="AF659" s="973">
        <f>AD662*AE637-AG659</f>
        <v>0</v>
      </c>
      <c r="AG659" s="961">
        <f>ROUND(IF(AD637="",0,AD659*AE637*(職員設定!$AC$58+AG645/AD637)*1.35),0)</f>
        <v>0</v>
      </c>
      <c r="AH659" s="717" t="s">
        <v>8</v>
      </c>
      <c r="AI659" s="35"/>
      <c r="AJ659" s="1214"/>
      <c r="AK659" s="973">
        <f>AI662*AJ637-AL659</f>
        <v>0</v>
      </c>
      <c r="AL659" s="1212">
        <f>ROUND(IF(AI637="",0,AI659*AJ637*(職員設定!$AC$58+AL645/AI637)*1.35),0)</f>
        <v>0</v>
      </c>
      <c r="AM659" s="44" t="s">
        <v>8</v>
      </c>
      <c r="AN659" s="35"/>
      <c r="AO659" s="1214"/>
      <c r="AP659" s="973">
        <f>AN662*AO637-AQ659</f>
        <v>0</v>
      </c>
      <c r="AQ659" s="961">
        <f>ROUND(IF(AN637="",0,AN659*AO637*(職員設定!$AC$58+AQ645/AN637)*1.35),0)</f>
        <v>0</v>
      </c>
      <c r="AR659" s="335" t="s">
        <v>8</v>
      </c>
      <c r="AS659" s="35"/>
      <c r="AT659" s="1214"/>
      <c r="AU659" s="973">
        <f>AS662*AT637-AV659</f>
        <v>0</v>
      </c>
      <c r="AV659" s="1212">
        <f>ROUND(IF(AS637="",0,AS659*AT637*(職員設定!$AC$58+AV645/AS637)*1.35),0)</f>
        <v>0</v>
      </c>
      <c r="AW659" s="44" t="s">
        <v>8</v>
      </c>
      <c r="AX659" s="35"/>
      <c r="AY659" s="1214"/>
      <c r="AZ659" s="973">
        <f>AX662*AY637-BA659</f>
        <v>0</v>
      </c>
      <c r="BA659" s="961">
        <f>ROUND(IF(AX637="",0,AX659*AY637*(職員設定!$AC$58+BA645/AX637)*1.35),0)</f>
        <v>0</v>
      </c>
      <c r="BB659" s="335" t="s">
        <v>8</v>
      </c>
      <c r="BC659" s="35"/>
      <c r="BD659" s="1214"/>
      <c r="BE659" s="973">
        <f>BC662*BD637-BF659</f>
        <v>0</v>
      </c>
      <c r="BF659" s="1212">
        <f>ROUND(IF(BC637="",0,BC659*BD637*(職員設定!$AC$58+BF645/BC637)*1.35),0)</f>
        <v>0</v>
      </c>
      <c r="BG659" s="44" t="s">
        <v>8</v>
      </c>
      <c r="BH659" s="35"/>
      <c r="BI659" s="1214"/>
      <c r="BJ659" s="973">
        <f>BH662*BI637-BK659</f>
        <v>0</v>
      </c>
      <c r="BK659" s="961">
        <f>ROUND(IF(BH637="",0,BH659*BI637*(職員設定!$AC$58+BK645/BH637)*1.35),0)</f>
        <v>0</v>
      </c>
      <c r="BL659" s="338"/>
      <c r="BM659" s="82"/>
      <c r="BN659" s="1214"/>
      <c r="BO659" s="966"/>
      <c r="BP659" s="953"/>
      <c r="BQ659" s="75"/>
      <c r="BR659" s="82"/>
      <c r="BS659" s="1214"/>
      <c r="BT659" s="966"/>
      <c r="BU659" s="953"/>
      <c r="BV659" s="75"/>
      <c r="BW659" s="82"/>
      <c r="BX659" s="1214"/>
      <c r="BY659" s="966"/>
      <c r="BZ659" s="953"/>
      <c r="CA659" s="1003">
        <f t="shared" ref="CA659" si="110">BJ659+BK659+BE659+BF659+AZ659+BA659+AU659+AV659+AP659+AQ659+AL659+AK659+AG659+AF659+AB659+AA659+W659+V659+R659+Q659+L659+G659</f>
        <v>0</v>
      </c>
      <c r="CB659" s="1019">
        <f t="shared" ref="CB659" si="111">M659+H659</f>
        <v>0</v>
      </c>
      <c r="CC659" s="1237">
        <f>BK659+BF659+BA659+AV659+AQ659+AL659+AG659+AB659+W659+R659</f>
        <v>0</v>
      </c>
    </row>
    <row r="660" spans="1:81" ht="18" customHeight="1">
      <c r="A660" s="1180"/>
      <c r="B660" s="1285"/>
      <c r="C660" s="1178"/>
      <c r="D660" s="48" t="s">
        <v>38</v>
      </c>
      <c r="E660" s="33"/>
      <c r="F660" s="1214"/>
      <c r="G660" s="974"/>
      <c r="H660" s="1272"/>
      <c r="I660" s="48" t="s">
        <v>38</v>
      </c>
      <c r="J660" s="33"/>
      <c r="K660" s="1214"/>
      <c r="L660" s="974"/>
      <c r="M660" s="1103"/>
      <c r="N660" s="336" t="s">
        <v>38</v>
      </c>
      <c r="O660" s="33"/>
      <c r="P660" s="1214"/>
      <c r="Q660" s="974"/>
      <c r="R660" s="1210"/>
      <c r="S660" s="48" t="s">
        <v>38</v>
      </c>
      <c r="T660" s="33"/>
      <c r="U660" s="1214"/>
      <c r="V660" s="974"/>
      <c r="W660" s="958"/>
      <c r="X660" s="336" t="s">
        <v>38</v>
      </c>
      <c r="Y660" s="33"/>
      <c r="Z660" s="1214"/>
      <c r="AA660" s="974"/>
      <c r="AB660" s="1210"/>
      <c r="AC660" s="48" t="s">
        <v>38</v>
      </c>
      <c r="AD660" s="33"/>
      <c r="AE660" s="1214"/>
      <c r="AF660" s="974"/>
      <c r="AG660" s="958"/>
      <c r="AH660" s="336" t="s">
        <v>38</v>
      </c>
      <c r="AI660" s="33"/>
      <c r="AJ660" s="1214"/>
      <c r="AK660" s="974"/>
      <c r="AL660" s="1210"/>
      <c r="AM660" s="48" t="s">
        <v>38</v>
      </c>
      <c r="AN660" s="33"/>
      <c r="AO660" s="1214"/>
      <c r="AP660" s="974"/>
      <c r="AQ660" s="958"/>
      <c r="AR660" s="336" t="s">
        <v>38</v>
      </c>
      <c r="AS660" s="33"/>
      <c r="AT660" s="1214"/>
      <c r="AU660" s="974"/>
      <c r="AV660" s="1210"/>
      <c r="AW660" s="48" t="s">
        <v>38</v>
      </c>
      <c r="AX660" s="33"/>
      <c r="AY660" s="1214"/>
      <c r="AZ660" s="974"/>
      <c r="BA660" s="958"/>
      <c r="BB660" s="336" t="s">
        <v>38</v>
      </c>
      <c r="BC660" s="33"/>
      <c r="BD660" s="1214"/>
      <c r="BE660" s="974"/>
      <c r="BF660" s="1210"/>
      <c r="BG660" s="48" t="s">
        <v>38</v>
      </c>
      <c r="BH660" s="33"/>
      <c r="BI660" s="1214"/>
      <c r="BJ660" s="974"/>
      <c r="BK660" s="958"/>
      <c r="BL660" s="339"/>
      <c r="BM660" s="80"/>
      <c r="BN660" s="1214"/>
      <c r="BO660" s="967"/>
      <c r="BP660" s="954"/>
      <c r="BQ660" s="79"/>
      <c r="BR660" s="80"/>
      <c r="BS660" s="1214"/>
      <c r="BT660" s="967"/>
      <c r="BU660" s="954"/>
      <c r="BV660" s="79"/>
      <c r="BW660" s="80"/>
      <c r="BX660" s="1214"/>
      <c r="BY660" s="967"/>
      <c r="BZ660" s="954"/>
      <c r="CA660" s="1080"/>
      <c r="CB660" s="1022"/>
      <c r="CC660" s="1238"/>
    </row>
    <row r="661" spans="1:81" ht="18" customHeight="1">
      <c r="A661" s="1180"/>
      <c r="B661" s="1285"/>
      <c r="C661" s="1178"/>
      <c r="D661" s="51" t="s">
        <v>9</v>
      </c>
      <c r="E661" s="6">
        <f>ROUND(IF(E637="",0,E659*職員設定!$R$58+E659*E646/E637*1.35),0)</f>
        <v>0</v>
      </c>
      <c r="F661" s="1214"/>
      <c r="G661" s="974"/>
      <c r="H661" s="1272"/>
      <c r="I661" s="51" t="s">
        <v>9</v>
      </c>
      <c r="J661" s="6">
        <f>ROUND(IF(J637="",0,J659*職員設定!$R$58+J659*J646/J637*1.35),0)</f>
        <v>0</v>
      </c>
      <c r="K661" s="1214"/>
      <c r="L661" s="974"/>
      <c r="M661" s="1103"/>
      <c r="N661" s="629" t="s">
        <v>9</v>
      </c>
      <c r="O661" s="6">
        <f>ROUND(IF(O637="",0,O659*職員設定!$R$58+O659*O646/O637*1.35),0)</f>
        <v>0</v>
      </c>
      <c r="P661" s="1214"/>
      <c r="Q661" s="974"/>
      <c r="R661" s="1210"/>
      <c r="S661" s="51" t="s">
        <v>9</v>
      </c>
      <c r="T661" s="6">
        <f>ROUND(IF(T637="",0,T659*職員設定!$R$58+T659*T646/T637*1.35),0)</f>
        <v>0</v>
      </c>
      <c r="U661" s="1214"/>
      <c r="V661" s="974"/>
      <c r="W661" s="958"/>
      <c r="X661" s="629" t="s">
        <v>9</v>
      </c>
      <c r="Y661" s="6">
        <f>ROUND(IF(Y637="",0,Y659*職員設定!$R$58+Y659*Y646/Y637*1.35),0)</f>
        <v>0</v>
      </c>
      <c r="Z661" s="1214"/>
      <c r="AA661" s="974"/>
      <c r="AB661" s="1210"/>
      <c r="AC661" s="51" t="s">
        <v>9</v>
      </c>
      <c r="AD661" s="6">
        <f>ROUND(IF(AD637="",0,AD659*職員設定!$R$58+AD659*AD646/AD637*1.35),0)</f>
        <v>0</v>
      </c>
      <c r="AE661" s="1214"/>
      <c r="AF661" s="974"/>
      <c r="AG661" s="958"/>
      <c r="AH661" s="629" t="s">
        <v>9</v>
      </c>
      <c r="AI661" s="6">
        <f>ROUND(IF(AI637="",0,AI659*職員設定!$R$58+AI659*AI646/AI637*1.35),0)</f>
        <v>0</v>
      </c>
      <c r="AJ661" s="1214"/>
      <c r="AK661" s="974"/>
      <c r="AL661" s="1210"/>
      <c r="AM661" s="51" t="s">
        <v>9</v>
      </c>
      <c r="AN661" s="6">
        <f>ROUND(IF(AN637="",0,AN659*職員設定!$R$58+AN659*AN646/AN637*1.35),0)</f>
        <v>0</v>
      </c>
      <c r="AO661" s="1214"/>
      <c r="AP661" s="974"/>
      <c r="AQ661" s="958"/>
      <c r="AR661" s="629" t="s">
        <v>9</v>
      </c>
      <c r="AS661" s="6">
        <f>ROUND(IF(AS637="",0,AS659*職員設定!$R$58+AS659*AS646/AS637*1.35),0)</f>
        <v>0</v>
      </c>
      <c r="AT661" s="1214"/>
      <c r="AU661" s="974"/>
      <c r="AV661" s="1210"/>
      <c r="AW661" s="51" t="s">
        <v>9</v>
      </c>
      <c r="AX661" s="6">
        <f>ROUND(IF(AX637="",0,AX659*職員設定!$R$58+AX659*AX646/AX637*1.35),0)</f>
        <v>0</v>
      </c>
      <c r="AY661" s="1214"/>
      <c r="AZ661" s="974"/>
      <c r="BA661" s="958"/>
      <c r="BB661" s="629" t="s">
        <v>9</v>
      </c>
      <c r="BC661" s="6">
        <f>ROUND(IF(BC637="",0,BC659*職員設定!$R$58+BC659*BC646/BC637*1.35),0)</f>
        <v>0</v>
      </c>
      <c r="BD661" s="1214"/>
      <c r="BE661" s="974"/>
      <c r="BF661" s="1210"/>
      <c r="BG661" s="51" t="s">
        <v>9</v>
      </c>
      <c r="BH661" s="6">
        <f>ROUND(IF(BH637="",0,BH659*職員設定!$R$58+BH659*BH646/BH637*1.35),0)</f>
        <v>0</v>
      </c>
      <c r="BI661" s="1214"/>
      <c r="BJ661" s="974"/>
      <c r="BK661" s="958"/>
      <c r="BL661" s="624"/>
      <c r="BM661" s="28"/>
      <c r="BN661" s="1214"/>
      <c r="BO661" s="967"/>
      <c r="BP661" s="954"/>
      <c r="BQ661" s="72"/>
      <c r="BR661" s="28"/>
      <c r="BS661" s="1214"/>
      <c r="BT661" s="967"/>
      <c r="BU661" s="954"/>
      <c r="BV661" s="72"/>
      <c r="BW661" s="28"/>
      <c r="BX661" s="1214"/>
      <c r="BY661" s="967"/>
      <c r="BZ661" s="954"/>
      <c r="CA661" s="1080"/>
      <c r="CB661" s="1022"/>
      <c r="CC661" s="1238"/>
    </row>
    <row r="662" spans="1:81" ht="18.600000000000001" customHeight="1" thickBot="1">
      <c r="A662" s="1180"/>
      <c r="B662" s="1285"/>
      <c r="C662" s="1179"/>
      <c r="D662" s="53" t="s">
        <v>10</v>
      </c>
      <c r="E662" s="19">
        <f>E660-E661</f>
        <v>0</v>
      </c>
      <c r="F662" s="1214"/>
      <c r="G662" s="975"/>
      <c r="H662" s="1273"/>
      <c r="I662" s="53" t="s">
        <v>10</v>
      </c>
      <c r="J662" s="19">
        <f>J660-J661</f>
        <v>0</v>
      </c>
      <c r="K662" s="1214"/>
      <c r="L662" s="975"/>
      <c r="M662" s="1104"/>
      <c r="N662" s="337" t="s">
        <v>10</v>
      </c>
      <c r="O662" s="19">
        <f>O660-O661</f>
        <v>0</v>
      </c>
      <c r="P662" s="1214"/>
      <c r="Q662" s="975"/>
      <c r="R662" s="1211"/>
      <c r="S662" s="53" t="s">
        <v>10</v>
      </c>
      <c r="T662" s="19">
        <f>T660-T661</f>
        <v>0</v>
      </c>
      <c r="U662" s="1214"/>
      <c r="V662" s="975"/>
      <c r="W662" s="959"/>
      <c r="X662" s="337" t="s">
        <v>10</v>
      </c>
      <c r="Y662" s="19">
        <f>Y660-Y661</f>
        <v>0</v>
      </c>
      <c r="Z662" s="1214"/>
      <c r="AA662" s="975"/>
      <c r="AB662" s="1211"/>
      <c r="AC662" s="53" t="s">
        <v>10</v>
      </c>
      <c r="AD662" s="19">
        <f>AD660-AD661</f>
        <v>0</v>
      </c>
      <c r="AE662" s="1214"/>
      <c r="AF662" s="975"/>
      <c r="AG662" s="959"/>
      <c r="AH662" s="337" t="s">
        <v>10</v>
      </c>
      <c r="AI662" s="19">
        <f>AI660-AI661</f>
        <v>0</v>
      </c>
      <c r="AJ662" s="1214"/>
      <c r="AK662" s="975"/>
      <c r="AL662" s="1211"/>
      <c r="AM662" s="53" t="s">
        <v>10</v>
      </c>
      <c r="AN662" s="19">
        <f>AN660-AN661</f>
        <v>0</v>
      </c>
      <c r="AO662" s="1214"/>
      <c r="AP662" s="975"/>
      <c r="AQ662" s="959"/>
      <c r="AR662" s="337" t="s">
        <v>10</v>
      </c>
      <c r="AS662" s="19">
        <f>AS660-AS661</f>
        <v>0</v>
      </c>
      <c r="AT662" s="1214"/>
      <c r="AU662" s="975"/>
      <c r="AV662" s="1211"/>
      <c r="AW662" s="53" t="s">
        <v>10</v>
      </c>
      <c r="AX662" s="19">
        <f>AX660-AX661</f>
        <v>0</v>
      </c>
      <c r="AY662" s="1214"/>
      <c r="AZ662" s="975"/>
      <c r="BA662" s="959"/>
      <c r="BB662" s="337" t="s">
        <v>10</v>
      </c>
      <c r="BC662" s="19">
        <f>BC660-BC661</f>
        <v>0</v>
      </c>
      <c r="BD662" s="1214"/>
      <c r="BE662" s="975"/>
      <c r="BF662" s="1211"/>
      <c r="BG662" s="53" t="s">
        <v>10</v>
      </c>
      <c r="BH662" s="19">
        <f>BH660-BH661</f>
        <v>0</v>
      </c>
      <c r="BI662" s="1214"/>
      <c r="BJ662" s="975"/>
      <c r="BK662" s="959"/>
      <c r="BL662" s="340"/>
      <c r="BM662" s="84"/>
      <c r="BN662" s="1214"/>
      <c r="BO662" s="968"/>
      <c r="BP662" s="955"/>
      <c r="BQ662" s="85"/>
      <c r="BR662" s="84"/>
      <c r="BS662" s="1214"/>
      <c r="BT662" s="968"/>
      <c r="BU662" s="955"/>
      <c r="BV662" s="85"/>
      <c r="BW662" s="84"/>
      <c r="BX662" s="1214"/>
      <c r="BY662" s="968"/>
      <c r="BZ662" s="955"/>
      <c r="CA662" s="1081"/>
      <c r="CB662" s="1023"/>
      <c r="CC662" s="1239"/>
    </row>
    <row r="663" spans="1:81" ht="18" customHeight="1">
      <c r="A663" s="1180"/>
      <c r="B663" s="1285"/>
      <c r="C663" s="1178" t="s">
        <v>43</v>
      </c>
      <c r="D663" s="48" t="s">
        <v>11</v>
      </c>
      <c r="E663" s="36"/>
      <c r="F663" s="1214"/>
      <c r="G663" s="974">
        <f>E666*F637-H663</f>
        <v>0</v>
      </c>
      <c r="H663" s="1275"/>
      <c r="I663" s="48" t="s">
        <v>11</v>
      </c>
      <c r="J663" s="36"/>
      <c r="K663" s="1214"/>
      <c r="L663" s="974">
        <f>J666*K637-M663</f>
        <v>0</v>
      </c>
      <c r="M663" s="1095"/>
      <c r="N663" s="336" t="s">
        <v>11</v>
      </c>
      <c r="O663" s="36"/>
      <c r="P663" s="1214"/>
      <c r="Q663" s="974">
        <f>O666*P637-R663</f>
        <v>0</v>
      </c>
      <c r="R663" s="1212">
        <f>ROUND(IF(O637="",0,O663*P637*(職員設定!$AC$58+R645/O637)*0.25),0)</f>
        <v>0</v>
      </c>
      <c r="S663" s="48" t="s">
        <v>11</v>
      </c>
      <c r="T663" s="36"/>
      <c r="U663" s="1214"/>
      <c r="V663" s="974">
        <f>T666*U637-W663</f>
        <v>0</v>
      </c>
      <c r="W663" s="961">
        <f>ROUND(IF(T637="",0,T663*U637*(職員設定!$AC$58+W645/T637)*0.25),0)</f>
        <v>0</v>
      </c>
      <c r="X663" s="336" t="s">
        <v>11</v>
      </c>
      <c r="Y663" s="36"/>
      <c r="Z663" s="1214"/>
      <c r="AA663" s="974">
        <f>Y666*Z637-AB663</f>
        <v>0</v>
      </c>
      <c r="AB663" s="1212">
        <f>ROUND(IF(Y637="",0,Y663*Z637*(職員設定!$AC$58+AB645/Y637)*0.25),0)</f>
        <v>0</v>
      </c>
      <c r="AC663" s="48" t="s">
        <v>11</v>
      </c>
      <c r="AD663" s="36"/>
      <c r="AE663" s="1214"/>
      <c r="AF663" s="974">
        <f>AD666*AE637-AG663</f>
        <v>0</v>
      </c>
      <c r="AG663" s="961">
        <f>ROUND(IF(AD637="",0,AD663*AE637*(職員設定!$AC$58+AG645/AD637)*0.25),0)</f>
        <v>0</v>
      </c>
      <c r="AH663" s="336" t="s">
        <v>11</v>
      </c>
      <c r="AI663" s="36"/>
      <c r="AJ663" s="1214"/>
      <c r="AK663" s="974">
        <f>AI666*AJ637-AL663</f>
        <v>0</v>
      </c>
      <c r="AL663" s="1212">
        <f>ROUND(IF(AI637="",0,AI663*AJ637*(職員設定!$AC$58+AL645/AI637)*0.25),0)</f>
        <v>0</v>
      </c>
      <c r="AM663" s="48" t="s">
        <v>11</v>
      </c>
      <c r="AN663" s="36"/>
      <c r="AO663" s="1214"/>
      <c r="AP663" s="974">
        <f>AN666*AO637-AQ663</f>
        <v>0</v>
      </c>
      <c r="AQ663" s="961">
        <f>ROUND(IF(AN637="",0,AN663*AO637*(職員設定!$AC$58+AQ645/AN637)*0.25),0)</f>
        <v>0</v>
      </c>
      <c r="AR663" s="336" t="s">
        <v>11</v>
      </c>
      <c r="AS663" s="36"/>
      <c r="AT663" s="1214"/>
      <c r="AU663" s="974">
        <f>AS666*AT637-AV663</f>
        <v>0</v>
      </c>
      <c r="AV663" s="1212">
        <f>ROUND(IF(AS637="",0,AS663*AT637*(職員設定!$AC$58+AV645/AS637)*0.25),0)</f>
        <v>0</v>
      </c>
      <c r="AW663" s="48" t="s">
        <v>11</v>
      </c>
      <c r="AX663" s="36"/>
      <c r="AY663" s="1214"/>
      <c r="AZ663" s="974">
        <f>AX666*AY637-BA663</f>
        <v>0</v>
      </c>
      <c r="BA663" s="961">
        <f>ROUND(IF(AX637="",0,AX663*AY637*(職員設定!$AC$58+BA645/AX637)*0.25),0)</f>
        <v>0</v>
      </c>
      <c r="BB663" s="336" t="s">
        <v>11</v>
      </c>
      <c r="BC663" s="36"/>
      <c r="BD663" s="1214"/>
      <c r="BE663" s="974">
        <f>BC666*BD637-BF663</f>
        <v>0</v>
      </c>
      <c r="BF663" s="1212">
        <f>ROUND(IF(BC637="",0,BC663*BD637*(職員設定!$AC$58+BF645/BC637)*0.25),0)</f>
        <v>0</v>
      </c>
      <c r="BG663" s="48" t="s">
        <v>11</v>
      </c>
      <c r="BH663" s="36"/>
      <c r="BI663" s="1214"/>
      <c r="BJ663" s="974">
        <f>BH666*BI637-BK663</f>
        <v>0</v>
      </c>
      <c r="BK663" s="961">
        <f>ROUND(IF(BH637="",0,BH663*BI637*(職員設定!$AC$58+BK645/BH637)*0.25),0)</f>
        <v>0</v>
      </c>
      <c r="BL663" s="339"/>
      <c r="BM663" s="86"/>
      <c r="BN663" s="1214"/>
      <c r="BO663" s="969"/>
      <c r="BP663" s="953"/>
      <c r="BQ663" s="79"/>
      <c r="BR663" s="86"/>
      <c r="BS663" s="1214"/>
      <c r="BT663" s="969"/>
      <c r="BU663" s="953"/>
      <c r="BV663" s="79"/>
      <c r="BW663" s="86"/>
      <c r="BX663" s="1214"/>
      <c r="BY663" s="969"/>
      <c r="BZ663" s="953"/>
      <c r="CA663" s="1003">
        <f t="shared" ref="CA663" si="112">BJ663+BK663+BE663+BF663+AZ663+BA663+AU663+AV663+AP663+AQ663+AL663+AK663+AG663+AF663+AB663+AA663+W663+V663+R663+Q663+L663+G663</f>
        <v>0</v>
      </c>
      <c r="CB663" s="1019">
        <f t="shared" ref="CB663" si="113">M663+H663</f>
        <v>0</v>
      </c>
      <c r="CC663" s="1238">
        <f>BK663+BF663+BA663+AV663+AQ663+AL663+AG663+AB663+W663+R663</f>
        <v>0</v>
      </c>
    </row>
    <row r="664" spans="1:81" ht="18" customHeight="1">
      <c r="A664" s="1180"/>
      <c r="B664" s="1285"/>
      <c r="C664" s="1178"/>
      <c r="D664" s="48" t="s">
        <v>38</v>
      </c>
      <c r="E664" s="33"/>
      <c r="F664" s="1214"/>
      <c r="G664" s="974"/>
      <c r="H664" s="1272"/>
      <c r="I664" s="48" t="s">
        <v>38</v>
      </c>
      <c r="J664" s="33"/>
      <c r="K664" s="1214"/>
      <c r="L664" s="974"/>
      <c r="M664" s="1103"/>
      <c r="N664" s="336" t="s">
        <v>38</v>
      </c>
      <c r="O664" s="33"/>
      <c r="P664" s="1214"/>
      <c r="Q664" s="974"/>
      <c r="R664" s="1210"/>
      <c r="S664" s="48" t="s">
        <v>38</v>
      </c>
      <c r="T664" s="33"/>
      <c r="U664" s="1214"/>
      <c r="V664" s="974"/>
      <c r="W664" s="958"/>
      <c r="X664" s="336" t="s">
        <v>38</v>
      </c>
      <c r="Y664" s="33"/>
      <c r="Z664" s="1214"/>
      <c r="AA664" s="974"/>
      <c r="AB664" s="1210"/>
      <c r="AC664" s="48" t="s">
        <v>38</v>
      </c>
      <c r="AD664" s="33"/>
      <c r="AE664" s="1214"/>
      <c r="AF664" s="974"/>
      <c r="AG664" s="958"/>
      <c r="AH664" s="336" t="s">
        <v>38</v>
      </c>
      <c r="AI664" s="33"/>
      <c r="AJ664" s="1214"/>
      <c r="AK664" s="974"/>
      <c r="AL664" s="1210"/>
      <c r="AM664" s="48" t="s">
        <v>38</v>
      </c>
      <c r="AN664" s="33"/>
      <c r="AO664" s="1214"/>
      <c r="AP664" s="974"/>
      <c r="AQ664" s="958"/>
      <c r="AR664" s="336" t="s">
        <v>38</v>
      </c>
      <c r="AS664" s="33"/>
      <c r="AT664" s="1214"/>
      <c r="AU664" s="974"/>
      <c r="AV664" s="1210"/>
      <c r="AW664" s="48" t="s">
        <v>38</v>
      </c>
      <c r="AX664" s="33"/>
      <c r="AY664" s="1214"/>
      <c r="AZ664" s="974"/>
      <c r="BA664" s="958"/>
      <c r="BB664" s="336" t="s">
        <v>38</v>
      </c>
      <c r="BC664" s="33"/>
      <c r="BD664" s="1214"/>
      <c r="BE664" s="974"/>
      <c r="BF664" s="1210"/>
      <c r="BG664" s="48" t="s">
        <v>38</v>
      </c>
      <c r="BH664" s="33"/>
      <c r="BI664" s="1214"/>
      <c r="BJ664" s="974"/>
      <c r="BK664" s="958"/>
      <c r="BL664" s="339"/>
      <c r="BM664" s="80"/>
      <c r="BN664" s="1214"/>
      <c r="BO664" s="967"/>
      <c r="BP664" s="954"/>
      <c r="BQ664" s="79"/>
      <c r="BR664" s="80"/>
      <c r="BS664" s="1214"/>
      <c r="BT664" s="967"/>
      <c r="BU664" s="954"/>
      <c r="BV664" s="79"/>
      <c r="BW664" s="80"/>
      <c r="BX664" s="1214"/>
      <c r="BY664" s="967"/>
      <c r="BZ664" s="954"/>
      <c r="CA664" s="1080"/>
      <c r="CB664" s="1022"/>
      <c r="CC664" s="1238"/>
    </row>
    <row r="665" spans="1:81" ht="18" customHeight="1">
      <c r="A665" s="1180"/>
      <c r="B665" s="1285"/>
      <c r="C665" s="1178"/>
      <c r="D665" s="51" t="s">
        <v>12</v>
      </c>
      <c r="E665" s="6">
        <f>ROUND(IF(E637="",0,E663*職員設定!$S$58+E663*E646/E637*0.25),0)</f>
        <v>0</v>
      </c>
      <c r="F665" s="1214"/>
      <c r="G665" s="974"/>
      <c r="H665" s="1272"/>
      <c r="I665" s="51" t="s">
        <v>12</v>
      </c>
      <c r="J665" s="6">
        <f>ROUND(IF(J637="",0,J663*職員設定!$S$58+J663*J646/J637*0.25),0)</f>
        <v>0</v>
      </c>
      <c r="K665" s="1214"/>
      <c r="L665" s="974"/>
      <c r="M665" s="1103"/>
      <c r="N665" s="629" t="s">
        <v>12</v>
      </c>
      <c r="O665" s="6">
        <f>ROUND(IF(O637="",0,O663*職員設定!$S$58+O663*O646/O637*0.25),0)</f>
        <v>0</v>
      </c>
      <c r="P665" s="1214"/>
      <c r="Q665" s="974"/>
      <c r="R665" s="1210"/>
      <c r="S665" s="51" t="s">
        <v>12</v>
      </c>
      <c r="T665" s="6">
        <f>ROUND(IF(T637="",0,T663*職員設定!$S$58+T663*T646/T637*0.25),0)</f>
        <v>0</v>
      </c>
      <c r="U665" s="1214"/>
      <c r="V665" s="974"/>
      <c r="W665" s="958"/>
      <c r="X665" s="629" t="s">
        <v>12</v>
      </c>
      <c r="Y665" s="6">
        <f>ROUND(IF(Y637="",0,Y663*職員設定!$S$58+Y663*Y646/Y637*0.25),0)</f>
        <v>0</v>
      </c>
      <c r="Z665" s="1214"/>
      <c r="AA665" s="974"/>
      <c r="AB665" s="1210"/>
      <c r="AC665" s="51" t="s">
        <v>12</v>
      </c>
      <c r="AD665" s="6">
        <f>ROUND(IF(AD637="",0,AD663*職員設定!$S$58+AD663*AD646/AD637*0.25),0)</f>
        <v>0</v>
      </c>
      <c r="AE665" s="1214"/>
      <c r="AF665" s="974"/>
      <c r="AG665" s="958"/>
      <c r="AH665" s="629" t="s">
        <v>12</v>
      </c>
      <c r="AI665" s="6">
        <f>ROUND(IF(AI637="",0,AI663*職員設定!$S$58+AI663*AI646/AI637*0.25),0)</f>
        <v>0</v>
      </c>
      <c r="AJ665" s="1214"/>
      <c r="AK665" s="974"/>
      <c r="AL665" s="1210"/>
      <c r="AM665" s="51" t="s">
        <v>12</v>
      </c>
      <c r="AN665" s="6">
        <f>ROUND(IF(AN637="",0,AN663*職員設定!$S$58+AN663*AN646/AN637*0.25),0)</f>
        <v>0</v>
      </c>
      <c r="AO665" s="1214"/>
      <c r="AP665" s="974"/>
      <c r="AQ665" s="958"/>
      <c r="AR665" s="629" t="s">
        <v>12</v>
      </c>
      <c r="AS665" s="6">
        <f>ROUND(IF(AS637="",0,AS663*職員設定!$S$58+AS663*AS646/AS637*0.25),0)</f>
        <v>0</v>
      </c>
      <c r="AT665" s="1214"/>
      <c r="AU665" s="974"/>
      <c r="AV665" s="1210"/>
      <c r="AW665" s="51" t="s">
        <v>12</v>
      </c>
      <c r="AX665" s="6">
        <f>ROUND(IF(AX637="",0,AX663*職員設定!$S$58+AX663*AX646/AX637*0.25),0)</f>
        <v>0</v>
      </c>
      <c r="AY665" s="1214"/>
      <c r="AZ665" s="974"/>
      <c r="BA665" s="958"/>
      <c r="BB665" s="629" t="s">
        <v>12</v>
      </c>
      <c r="BC665" s="6">
        <f>ROUND(IF(BC637="",0,BC663*職員設定!$S$58+BC663*BC646/BC637*0.25),0)</f>
        <v>0</v>
      </c>
      <c r="BD665" s="1214"/>
      <c r="BE665" s="974"/>
      <c r="BF665" s="1210"/>
      <c r="BG665" s="51" t="s">
        <v>12</v>
      </c>
      <c r="BH665" s="6">
        <f>ROUND(IF(BH637="",0,BH663*職員設定!$S$58+BH663*BH646/BH637*0.25),0)</f>
        <v>0</v>
      </c>
      <c r="BI665" s="1214"/>
      <c r="BJ665" s="974"/>
      <c r="BK665" s="958"/>
      <c r="BL665" s="624"/>
      <c r="BM665" s="28"/>
      <c r="BN665" s="1214"/>
      <c r="BO665" s="967"/>
      <c r="BP665" s="954"/>
      <c r="BQ665" s="72"/>
      <c r="BR665" s="28"/>
      <c r="BS665" s="1214"/>
      <c r="BT665" s="967"/>
      <c r="BU665" s="954"/>
      <c r="BV665" s="72"/>
      <c r="BW665" s="28"/>
      <c r="BX665" s="1214"/>
      <c r="BY665" s="967"/>
      <c r="BZ665" s="954"/>
      <c r="CA665" s="1080"/>
      <c r="CB665" s="1022"/>
      <c r="CC665" s="1238"/>
    </row>
    <row r="666" spans="1:81" ht="18.600000000000001" customHeight="1" thickBot="1">
      <c r="A666" s="1180"/>
      <c r="B666" s="1286"/>
      <c r="C666" s="1179"/>
      <c r="D666" s="53" t="s">
        <v>13</v>
      </c>
      <c r="E666" s="19">
        <f>E664-E665</f>
        <v>0</v>
      </c>
      <c r="F666" s="1218"/>
      <c r="G666" s="975"/>
      <c r="H666" s="1273"/>
      <c r="I666" s="53" t="s">
        <v>13</v>
      </c>
      <c r="J666" s="19">
        <f>J664-J665</f>
        <v>0</v>
      </c>
      <c r="K666" s="1218"/>
      <c r="L666" s="975"/>
      <c r="M666" s="1104"/>
      <c r="N666" s="337" t="s">
        <v>13</v>
      </c>
      <c r="O666" s="19">
        <f>O664-O665</f>
        <v>0</v>
      </c>
      <c r="P666" s="1218"/>
      <c r="Q666" s="975"/>
      <c r="R666" s="1211"/>
      <c r="S666" s="53" t="s">
        <v>13</v>
      </c>
      <c r="T666" s="19">
        <f>T664-T665</f>
        <v>0</v>
      </c>
      <c r="U666" s="1218"/>
      <c r="V666" s="975"/>
      <c r="W666" s="959"/>
      <c r="X666" s="337" t="s">
        <v>13</v>
      </c>
      <c r="Y666" s="19">
        <f>Y664-Y665</f>
        <v>0</v>
      </c>
      <c r="Z666" s="1218"/>
      <c r="AA666" s="975"/>
      <c r="AB666" s="1211"/>
      <c r="AC666" s="53" t="s">
        <v>13</v>
      </c>
      <c r="AD666" s="19">
        <f>AD664-AD665</f>
        <v>0</v>
      </c>
      <c r="AE666" s="1218"/>
      <c r="AF666" s="975"/>
      <c r="AG666" s="959"/>
      <c r="AH666" s="337" t="s">
        <v>13</v>
      </c>
      <c r="AI666" s="19">
        <f>AI664-AI665</f>
        <v>0</v>
      </c>
      <c r="AJ666" s="1218"/>
      <c r="AK666" s="975"/>
      <c r="AL666" s="1211"/>
      <c r="AM666" s="53" t="s">
        <v>13</v>
      </c>
      <c r="AN666" s="19">
        <f>AN664-AN665</f>
        <v>0</v>
      </c>
      <c r="AO666" s="1218"/>
      <c r="AP666" s="975"/>
      <c r="AQ666" s="959"/>
      <c r="AR666" s="337" t="s">
        <v>13</v>
      </c>
      <c r="AS666" s="19">
        <f>AS664-AS665</f>
        <v>0</v>
      </c>
      <c r="AT666" s="1218"/>
      <c r="AU666" s="975"/>
      <c r="AV666" s="1211"/>
      <c r="AW666" s="53" t="s">
        <v>13</v>
      </c>
      <c r="AX666" s="19">
        <f>AX664-AX665</f>
        <v>0</v>
      </c>
      <c r="AY666" s="1218"/>
      <c r="AZ666" s="975"/>
      <c r="BA666" s="959"/>
      <c r="BB666" s="337" t="s">
        <v>13</v>
      </c>
      <c r="BC666" s="19">
        <f>BC664-BC665</f>
        <v>0</v>
      </c>
      <c r="BD666" s="1218"/>
      <c r="BE666" s="975"/>
      <c r="BF666" s="1211"/>
      <c r="BG666" s="53" t="s">
        <v>13</v>
      </c>
      <c r="BH666" s="19">
        <f>BH664-BH665</f>
        <v>0</v>
      </c>
      <c r="BI666" s="1218"/>
      <c r="BJ666" s="975"/>
      <c r="BK666" s="959"/>
      <c r="BL666" s="667"/>
      <c r="BM666" s="88"/>
      <c r="BN666" s="1218"/>
      <c r="BO666" s="968"/>
      <c r="BP666" s="955"/>
      <c r="BQ666" s="87"/>
      <c r="BR666" s="88"/>
      <c r="BS666" s="1218"/>
      <c r="BT666" s="968"/>
      <c r="BU666" s="955"/>
      <c r="BV666" s="87"/>
      <c r="BW666" s="88"/>
      <c r="BX666" s="1218"/>
      <c r="BY666" s="968"/>
      <c r="BZ666" s="955"/>
      <c r="CA666" s="1081"/>
      <c r="CB666" s="1023"/>
      <c r="CC666" s="1239"/>
    </row>
    <row r="667" spans="1:81" ht="18" customHeight="1">
      <c r="A667" s="1180"/>
      <c r="B667" s="1278" t="s">
        <v>228</v>
      </c>
      <c r="C667" s="1135"/>
      <c r="D667" s="175" t="str">
        <f>IF(職員設定!$V$43="","",職員設定!$V$43)</f>
        <v>通勤手当</v>
      </c>
      <c r="E667" s="151" t="str">
        <f>IF(E637&lt;&gt;"",職員設定!$V$58,"0")</f>
        <v>0</v>
      </c>
      <c r="F667" s="2"/>
      <c r="G667" s="299" t="s">
        <v>79</v>
      </c>
      <c r="H667" s="29" t="s">
        <v>79</v>
      </c>
      <c r="I667" s="175" t="str">
        <f>IF(職員設定!$V$43="","",職員設定!$V$43)</f>
        <v>通勤手当</v>
      </c>
      <c r="J667" s="151" t="str">
        <f>IF(J637&lt;&gt;"",職員設定!$V$58,"0")</f>
        <v>0</v>
      </c>
      <c r="K667" s="2"/>
      <c r="L667" s="299" t="s">
        <v>79</v>
      </c>
      <c r="M667" s="60" t="s">
        <v>79</v>
      </c>
      <c r="N667" s="644" t="str">
        <f>IF(職員設定!$V$43="","",職員設定!$V$43)</f>
        <v>通勤手当</v>
      </c>
      <c r="O667" s="151" t="str">
        <f>IF(O637&lt;&gt;"",職員設定!$V$58,"0")</f>
        <v>0</v>
      </c>
      <c r="P667" s="2"/>
      <c r="Q667" s="299" t="s">
        <v>79</v>
      </c>
      <c r="R667" s="29" t="s">
        <v>79</v>
      </c>
      <c r="S667" s="175" t="str">
        <f>IF(職員設定!$V$43="","",職員設定!$V$43)</f>
        <v>通勤手当</v>
      </c>
      <c r="T667" s="151" t="str">
        <f>IF(T637&lt;&gt;"",職員設定!$V$58,"0")</f>
        <v>0</v>
      </c>
      <c r="U667" s="2"/>
      <c r="V667" s="299" t="s">
        <v>79</v>
      </c>
      <c r="W667" s="60" t="s">
        <v>79</v>
      </c>
      <c r="X667" s="644" t="str">
        <f>IF(職員設定!$V$43="","",職員設定!$V$43)</f>
        <v>通勤手当</v>
      </c>
      <c r="Y667" s="151" t="str">
        <f>IF(Y637&lt;&gt;"",職員設定!$V$58,"0")</f>
        <v>0</v>
      </c>
      <c r="Z667" s="2"/>
      <c r="AA667" s="299" t="s">
        <v>79</v>
      </c>
      <c r="AB667" s="29" t="s">
        <v>79</v>
      </c>
      <c r="AC667" s="175" t="str">
        <f>IF(職員設定!$V$43="","",職員設定!$V$43)</f>
        <v>通勤手当</v>
      </c>
      <c r="AD667" s="151" t="str">
        <f>IF(AD637&lt;&gt;"",職員設定!$V$58,"0")</f>
        <v>0</v>
      </c>
      <c r="AE667" s="2"/>
      <c r="AF667" s="299" t="s">
        <v>79</v>
      </c>
      <c r="AG667" s="60" t="s">
        <v>79</v>
      </c>
      <c r="AH667" s="644" t="str">
        <f>IF(職員設定!$V$43="","",職員設定!$V$43)</f>
        <v>通勤手当</v>
      </c>
      <c r="AI667" s="151" t="str">
        <f>IF(AI637&lt;&gt;"",職員設定!$V$58,"0")</f>
        <v>0</v>
      </c>
      <c r="AJ667" s="2"/>
      <c r="AK667" s="299" t="s">
        <v>79</v>
      </c>
      <c r="AL667" s="29" t="s">
        <v>79</v>
      </c>
      <c r="AM667" s="175" t="str">
        <f>IF(職員設定!$V$43="","",職員設定!$V$43)</f>
        <v>通勤手当</v>
      </c>
      <c r="AN667" s="151" t="str">
        <f>IF(AN637&lt;&gt;"",職員設定!$V$58,"0")</f>
        <v>0</v>
      </c>
      <c r="AO667" s="2"/>
      <c r="AP667" s="299" t="s">
        <v>79</v>
      </c>
      <c r="AQ667" s="60" t="s">
        <v>79</v>
      </c>
      <c r="AR667" s="644" t="str">
        <f>IF(職員設定!$V$43="","",職員設定!$V$43)</f>
        <v>通勤手当</v>
      </c>
      <c r="AS667" s="151" t="str">
        <f>IF(AS637&lt;&gt;"",職員設定!$V$58,"0")</f>
        <v>0</v>
      </c>
      <c r="AT667" s="2"/>
      <c r="AU667" s="299" t="s">
        <v>79</v>
      </c>
      <c r="AV667" s="29" t="s">
        <v>79</v>
      </c>
      <c r="AW667" s="175" t="str">
        <f>IF(職員設定!$V$43="","",職員設定!$V$43)</f>
        <v>通勤手当</v>
      </c>
      <c r="AX667" s="151" t="str">
        <f>IF(AX637&lt;&gt;"",職員設定!$V$58,"0")</f>
        <v>0</v>
      </c>
      <c r="AY667" s="2"/>
      <c r="AZ667" s="299" t="s">
        <v>79</v>
      </c>
      <c r="BA667" s="60" t="s">
        <v>79</v>
      </c>
      <c r="BB667" s="644" t="str">
        <f>IF(職員設定!$V$43="","",職員設定!$V$43)</f>
        <v>通勤手当</v>
      </c>
      <c r="BC667" s="151" t="str">
        <f>IF(BC637&lt;&gt;"",職員設定!$V$58,"0")</f>
        <v>0</v>
      </c>
      <c r="BD667" s="2"/>
      <c r="BE667" s="299" t="s">
        <v>79</v>
      </c>
      <c r="BF667" s="29" t="s">
        <v>79</v>
      </c>
      <c r="BG667" s="175" t="str">
        <f>IF(職員設定!$V$43="","",職員設定!$V$43)</f>
        <v>通勤手当</v>
      </c>
      <c r="BH667" s="151" t="str">
        <f>IF(BH637&lt;&gt;"",職員設定!$V$58,"0")</f>
        <v>0</v>
      </c>
      <c r="BI667" s="2"/>
      <c r="BJ667" s="299" t="s">
        <v>79</v>
      </c>
      <c r="BK667" s="60" t="s">
        <v>79</v>
      </c>
      <c r="BL667" s="668"/>
      <c r="BM667" s="90"/>
      <c r="BN667" s="2"/>
      <c r="BO667" s="299" t="s">
        <v>79</v>
      </c>
      <c r="BP667" s="299" t="s">
        <v>79</v>
      </c>
      <c r="BQ667" s="89"/>
      <c r="BR667" s="90"/>
      <c r="BS667" s="2"/>
      <c r="BT667" s="299" t="s">
        <v>79</v>
      </c>
      <c r="BU667" s="299" t="s">
        <v>79</v>
      </c>
      <c r="BV667" s="89"/>
      <c r="BW667" s="90"/>
      <c r="BX667" s="2"/>
      <c r="BY667" s="299" t="s">
        <v>79</v>
      </c>
      <c r="BZ667" s="299" t="s">
        <v>79</v>
      </c>
      <c r="CA667" s="482" t="s">
        <v>116</v>
      </c>
      <c r="CB667" s="300" t="s">
        <v>116</v>
      </c>
      <c r="CC667" s="371" t="s">
        <v>121</v>
      </c>
    </row>
    <row r="668" spans="1:81" ht="18" customHeight="1">
      <c r="A668" s="1180"/>
      <c r="B668" s="1134"/>
      <c r="C668" s="1135"/>
      <c r="D668" s="174" t="str">
        <f>IF(職員設定!$W$43="","",職員設定!$W$43)</f>
        <v>課税通勤手当</v>
      </c>
      <c r="E668" s="151" t="str">
        <f>IF(E637&lt;&gt;"",職員設定!$W$58,"0")</f>
        <v>0</v>
      </c>
      <c r="F668" s="2"/>
      <c r="G668" s="999">
        <f>SUM(G637:G666)</f>
        <v>0</v>
      </c>
      <c r="H668" s="1305">
        <f>SUM(H637:H666)</f>
        <v>0</v>
      </c>
      <c r="I668" s="174" t="str">
        <f>IF(職員設定!$W$43="","",職員設定!$W$43)</f>
        <v>課税通勤手当</v>
      </c>
      <c r="J668" s="151" t="str">
        <f>IF(J637&lt;&gt;"",職員設定!$W$58,"0")</f>
        <v>0</v>
      </c>
      <c r="K668" s="2"/>
      <c r="L668" s="999">
        <f>SUM(L637:L666)</f>
        <v>0</v>
      </c>
      <c r="M668" s="1102">
        <f>SUM(M637:M666)</f>
        <v>0</v>
      </c>
      <c r="N668" s="645" t="str">
        <f>IF(職員設定!$W$43="","",職員設定!$W$43)</f>
        <v>課税通勤手当</v>
      </c>
      <c r="O668" s="151" t="str">
        <f>IF(O637&lt;&gt;"",職員設定!$W$58,"0")</f>
        <v>0</v>
      </c>
      <c r="P668" s="2"/>
      <c r="Q668" s="999">
        <f>SUM(Q637:Q666)</f>
        <v>0</v>
      </c>
      <c r="R668" s="1213">
        <f>SUM(R637:R666)</f>
        <v>0</v>
      </c>
      <c r="S668" s="174" t="str">
        <f>IF(職員設定!$W$43="","",職員設定!$W$43)</f>
        <v>課税通勤手当</v>
      </c>
      <c r="T668" s="151" t="str">
        <f>IF(T637&lt;&gt;"",職員設定!$W$58,"0")</f>
        <v>0</v>
      </c>
      <c r="U668" s="2"/>
      <c r="V668" s="999">
        <f>SUM(V637:V666)</f>
        <v>0</v>
      </c>
      <c r="W668" s="992">
        <f>SUM(W637:W666)</f>
        <v>0</v>
      </c>
      <c r="X668" s="645" t="str">
        <f>IF(職員設定!$W$43="","",職員設定!$W$43)</f>
        <v>課税通勤手当</v>
      </c>
      <c r="Y668" s="151" t="str">
        <f>IF(Y637&lt;&gt;"",職員設定!$W$58,"0")</f>
        <v>0</v>
      </c>
      <c r="Z668" s="2"/>
      <c r="AA668" s="999">
        <f>SUM(AA637:AA666)</f>
        <v>0</v>
      </c>
      <c r="AB668" s="1213">
        <f>SUM(AB637:AB666)</f>
        <v>0</v>
      </c>
      <c r="AC668" s="174" t="str">
        <f>IF(職員設定!$W$43="","",職員設定!$W$43)</f>
        <v>課税通勤手当</v>
      </c>
      <c r="AD668" s="151" t="str">
        <f>IF(AD637&lt;&gt;"",職員設定!$W$58,"0")</f>
        <v>0</v>
      </c>
      <c r="AE668" s="2"/>
      <c r="AF668" s="999">
        <f>SUM(AF637:AF666)</f>
        <v>0</v>
      </c>
      <c r="AG668" s="992">
        <f>SUM(AG637:AG666)</f>
        <v>0</v>
      </c>
      <c r="AH668" s="645" t="str">
        <f>IF(職員設定!$W$43="","",職員設定!$W$43)</f>
        <v>課税通勤手当</v>
      </c>
      <c r="AI668" s="151" t="str">
        <f>IF(AI637&lt;&gt;"",職員設定!$W$58,"0")</f>
        <v>0</v>
      </c>
      <c r="AJ668" s="2"/>
      <c r="AK668" s="999">
        <f>SUM(AK637:AK666)</f>
        <v>0</v>
      </c>
      <c r="AL668" s="1213">
        <f>SUM(AL637:AL666)</f>
        <v>0</v>
      </c>
      <c r="AM668" s="174" t="str">
        <f>IF(職員設定!$W$43="","",職員設定!$W$43)</f>
        <v>課税通勤手当</v>
      </c>
      <c r="AN668" s="151" t="str">
        <f>IF(AN637&lt;&gt;"",職員設定!$W$58,"0")</f>
        <v>0</v>
      </c>
      <c r="AO668" s="2"/>
      <c r="AP668" s="999">
        <f>SUM(AP637:AP666)</f>
        <v>0</v>
      </c>
      <c r="AQ668" s="992">
        <f>SUM(AQ637:AQ666)</f>
        <v>0</v>
      </c>
      <c r="AR668" s="645" t="str">
        <f>IF(職員設定!$W$43="","",職員設定!$W$43)</f>
        <v>課税通勤手当</v>
      </c>
      <c r="AS668" s="151" t="str">
        <f>IF(AS637&lt;&gt;"",職員設定!$W$58,"0")</f>
        <v>0</v>
      </c>
      <c r="AT668" s="2"/>
      <c r="AU668" s="999">
        <f>SUM(AU637:AU666)</f>
        <v>0</v>
      </c>
      <c r="AV668" s="1213">
        <f>SUM(AV637:AV666)</f>
        <v>0</v>
      </c>
      <c r="AW668" s="174" t="str">
        <f>IF(職員設定!$W$43="","",職員設定!$W$43)</f>
        <v>課税通勤手当</v>
      </c>
      <c r="AX668" s="151" t="str">
        <f>IF(AX637&lt;&gt;"",職員設定!$W$58,"0")</f>
        <v>0</v>
      </c>
      <c r="AY668" s="2"/>
      <c r="AZ668" s="999">
        <f>SUM(AZ637:AZ666)</f>
        <v>0</v>
      </c>
      <c r="BA668" s="992">
        <f>SUM(BA637:BA666)</f>
        <v>0</v>
      </c>
      <c r="BB668" s="645" t="str">
        <f>IF(職員設定!$W$43="","",職員設定!$W$43)</f>
        <v>課税通勤手当</v>
      </c>
      <c r="BC668" s="151" t="str">
        <f>IF(BC637&lt;&gt;"",職員設定!$W$58,"0")</f>
        <v>0</v>
      </c>
      <c r="BD668" s="2"/>
      <c r="BE668" s="999">
        <f>SUM(BE637:BE666)</f>
        <v>0</v>
      </c>
      <c r="BF668" s="1213">
        <f>SUM(BF637:BF666)</f>
        <v>0</v>
      </c>
      <c r="BG668" s="174" t="str">
        <f>IF(職員設定!$W$43="","",職員設定!$W$43)</f>
        <v>課税通勤手当</v>
      </c>
      <c r="BH668" s="151" t="str">
        <f>IF(BH637&lt;&gt;"",職員設定!$W$58,"0")</f>
        <v>0</v>
      </c>
      <c r="BI668" s="2"/>
      <c r="BJ668" s="999">
        <f>SUM(BJ637:BJ666)</f>
        <v>0</v>
      </c>
      <c r="BK668" s="992">
        <f>SUM(BK637:BK666)</f>
        <v>0</v>
      </c>
      <c r="BL668" s="669"/>
      <c r="BM668" s="92"/>
      <c r="BN668" s="2"/>
      <c r="BO668" s="999">
        <f>SUM(BO637:BO666)</f>
        <v>0</v>
      </c>
      <c r="BP668" s="1255">
        <f>SUM(BP637:BP666)</f>
        <v>0</v>
      </c>
      <c r="BQ668" s="91"/>
      <c r="BR668" s="92"/>
      <c r="BS668" s="2"/>
      <c r="BT668" s="999">
        <f>SUM(BT637:BT666)</f>
        <v>0</v>
      </c>
      <c r="BU668" s="1255">
        <f>SUM(BU637:BU666)</f>
        <v>0</v>
      </c>
      <c r="BV668" s="91"/>
      <c r="BW668" s="92"/>
      <c r="BX668" s="2"/>
      <c r="BY668" s="999">
        <f>SUM(BY637:BY666)</f>
        <v>0</v>
      </c>
      <c r="BZ668" s="1255">
        <f>SUM(BZ637:BZ666)</f>
        <v>0</v>
      </c>
      <c r="CA668" s="1089">
        <f>SUM(CA637:CA662)-CA663</f>
        <v>0</v>
      </c>
      <c r="CB668" s="1088">
        <f t="shared" ref="CB668" si="114">SUM(CB637:CB666)</f>
        <v>0</v>
      </c>
      <c r="CC668" s="1230" t="str">
        <f>IF(BZ668+BU668+BP668+BK668+BF668+BA668+AV668+AQ668+AL668+AG668+AB668+W668+R668+CB679+CC679-CC680-CB680=0,"〇",BZ668+BU668+BP668+BK668+BF668+BA668+AV668+AQ668+AL668+AG668+AB668+W668+R668+CB679+CC679-CC680-CB680)</f>
        <v>〇</v>
      </c>
    </row>
    <row r="669" spans="1:81" ht="18" customHeight="1">
      <c r="A669" s="1180"/>
      <c r="B669" s="1134"/>
      <c r="C669" s="1135"/>
      <c r="D669" s="176" t="str">
        <f>IF(職員設定!$X$43="","",職員設定!$X$43)</f>
        <v>その他</v>
      </c>
      <c r="E669" s="152" t="str">
        <f>IF(E637&lt;&gt;"",職員設定!$X$58,"0")</f>
        <v>0</v>
      </c>
      <c r="F669" s="2"/>
      <c r="G669" s="974"/>
      <c r="H669" s="1271"/>
      <c r="I669" s="176" t="str">
        <f>IF(職員設定!$X$43="","",職員設定!$X$43)</f>
        <v>その他</v>
      </c>
      <c r="J669" s="152" t="str">
        <f>IF(J637&lt;&gt;"",職員設定!$X$58,"0")</f>
        <v>0</v>
      </c>
      <c r="K669" s="2"/>
      <c r="L669" s="974"/>
      <c r="M669" s="1096"/>
      <c r="N669" s="646" t="str">
        <f>IF(職員設定!$X$43="","",職員設定!$X$43)</f>
        <v>その他</v>
      </c>
      <c r="O669" s="152" t="str">
        <f>IF(O637&lt;&gt;"",職員設定!$X$58,"0")</f>
        <v>0</v>
      </c>
      <c r="P669" s="2"/>
      <c r="Q669" s="974"/>
      <c r="R669" s="1204"/>
      <c r="S669" s="176" t="str">
        <f>IF(職員設定!$X$43="","",職員設定!$X$43)</f>
        <v>その他</v>
      </c>
      <c r="T669" s="152" t="str">
        <f>IF(T637&lt;&gt;"",職員設定!$X$58,"0")</f>
        <v>0</v>
      </c>
      <c r="U669" s="2"/>
      <c r="V669" s="974"/>
      <c r="W669" s="971"/>
      <c r="X669" s="646" t="str">
        <f>IF(職員設定!$X$43="","",職員設定!$X$43)</f>
        <v>その他</v>
      </c>
      <c r="Y669" s="152" t="str">
        <f>IF(Y637&lt;&gt;"",職員設定!$X$58,"0")</f>
        <v>0</v>
      </c>
      <c r="Z669" s="2"/>
      <c r="AA669" s="974"/>
      <c r="AB669" s="1204"/>
      <c r="AC669" s="176" t="str">
        <f>IF(職員設定!$X$43="","",職員設定!$X$43)</f>
        <v>その他</v>
      </c>
      <c r="AD669" s="152" t="str">
        <f>IF(AD637&lt;&gt;"",職員設定!$X$58,"0")</f>
        <v>0</v>
      </c>
      <c r="AE669" s="2"/>
      <c r="AF669" s="974"/>
      <c r="AG669" s="971"/>
      <c r="AH669" s="646" t="str">
        <f>IF(職員設定!$X$43="","",職員設定!$X$43)</f>
        <v>その他</v>
      </c>
      <c r="AI669" s="152" t="str">
        <f>IF(AI637&lt;&gt;"",職員設定!$X$58,"0")</f>
        <v>0</v>
      </c>
      <c r="AJ669" s="2"/>
      <c r="AK669" s="974"/>
      <c r="AL669" s="1204"/>
      <c r="AM669" s="176" t="str">
        <f>IF(職員設定!$X$43="","",職員設定!$X$43)</f>
        <v>その他</v>
      </c>
      <c r="AN669" s="152" t="str">
        <f>IF(AN637&lt;&gt;"",職員設定!$X$58,"0")</f>
        <v>0</v>
      </c>
      <c r="AO669" s="2"/>
      <c r="AP669" s="974"/>
      <c r="AQ669" s="971"/>
      <c r="AR669" s="646" t="str">
        <f>IF(職員設定!$X$43="","",職員設定!$X$43)</f>
        <v>その他</v>
      </c>
      <c r="AS669" s="152" t="str">
        <f>IF(AS637&lt;&gt;"",職員設定!$X$58,"0")</f>
        <v>0</v>
      </c>
      <c r="AT669" s="2"/>
      <c r="AU669" s="974"/>
      <c r="AV669" s="1204"/>
      <c r="AW669" s="176" t="str">
        <f>IF(職員設定!$X$43="","",職員設定!$X$43)</f>
        <v>その他</v>
      </c>
      <c r="AX669" s="152" t="str">
        <f>IF(AX637&lt;&gt;"",職員設定!$X$58,"0")</f>
        <v>0</v>
      </c>
      <c r="AY669" s="2"/>
      <c r="AZ669" s="974"/>
      <c r="BA669" s="971"/>
      <c r="BB669" s="646" t="str">
        <f>IF(職員設定!$X$43="","",職員設定!$X$43)</f>
        <v>その他</v>
      </c>
      <c r="BC669" s="152" t="str">
        <f>IF(BC637&lt;&gt;"",職員設定!$X$58,"0")</f>
        <v>0</v>
      </c>
      <c r="BD669" s="2"/>
      <c r="BE669" s="974"/>
      <c r="BF669" s="1204"/>
      <c r="BG669" s="176" t="str">
        <f>IF(職員設定!$X$43="","",職員設定!$X$43)</f>
        <v>その他</v>
      </c>
      <c r="BH669" s="152" t="str">
        <f>IF(BH637&lt;&gt;"",職員設定!$X$58,"0")</f>
        <v>0</v>
      </c>
      <c r="BI669" s="2"/>
      <c r="BJ669" s="974"/>
      <c r="BK669" s="971"/>
      <c r="BL669" s="670"/>
      <c r="BM669" s="26"/>
      <c r="BN669" s="2"/>
      <c r="BO669" s="974"/>
      <c r="BP669" s="1256"/>
      <c r="BQ669" s="93"/>
      <c r="BR669" s="26"/>
      <c r="BS669" s="2"/>
      <c r="BT669" s="974"/>
      <c r="BU669" s="1256"/>
      <c r="BV669" s="93"/>
      <c r="BW669" s="26"/>
      <c r="BX669" s="2"/>
      <c r="BY669" s="974"/>
      <c r="BZ669" s="1256"/>
      <c r="CA669" s="1004"/>
      <c r="CB669" s="1020"/>
      <c r="CC669" s="1231"/>
    </row>
    <row r="670" spans="1:81" ht="18.600000000000001" customHeight="1" thickBot="1">
      <c r="A670" s="1180"/>
      <c r="B670" s="1136"/>
      <c r="C670" s="1137"/>
      <c r="D670" s="177" t="str">
        <f>IF(職員設定!$Y$43="","",職員設定!$Y$43)</f>
        <v/>
      </c>
      <c r="E670" s="178" t="str">
        <f>IF(E637&lt;&gt;"",職員設定!$Y$58,"0")</f>
        <v>0</v>
      </c>
      <c r="F670" s="2"/>
      <c r="G670" s="975"/>
      <c r="H670" s="1306"/>
      <c r="I670" s="177" t="str">
        <f>IF(職員設定!$Y$43="","",職員設定!$Y$43)</f>
        <v/>
      </c>
      <c r="J670" s="178" t="str">
        <f>IF(J637&lt;&gt;"",職員設定!$Y$58,"0")</f>
        <v>0</v>
      </c>
      <c r="K670" s="2"/>
      <c r="L670" s="975"/>
      <c r="M670" s="1097"/>
      <c r="N670" s="647" t="str">
        <f>IF(職員設定!$Y$43="","",職員設定!$Y$43)</f>
        <v/>
      </c>
      <c r="O670" s="178" t="str">
        <f>IF(O637&lt;&gt;"",職員設定!$Y$58,"0")</f>
        <v>0</v>
      </c>
      <c r="P670" s="2"/>
      <c r="Q670" s="975"/>
      <c r="R670" s="1205"/>
      <c r="S670" s="177" t="str">
        <f>IF(職員設定!$Y$43="","",職員設定!$Y$43)</f>
        <v/>
      </c>
      <c r="T670" s="178" t="str">
        <f>IF(T637&lt;&gt;"",職員設定!$Y$58,"0")</f>
        <v>0</v>
      </c>
      <c r="U670" s="2"/>
      <c r="V670" s="975"/>
      <c r="W670" s="972"/>
      <c r="X670" s="647" t="str">
        <f>IF(職員設定!$Y$43="","",職員設定!$Y$43)</f>
        <v/>
      </c>
      <c r="Y670" s="178" t="str">
        <f>IF(Y637&lt;&gt;"",職員設定!$Y$58,"0")</f>
        <v>0</v>
      </c>
      <c r="Z670" s="2"/>
      <c r="AA670" s="975"/>
      <c r="AB670" s="1205"/>
      <c r="AC670" s="177" t="str">
        <f>IF(職員設定!$Y$43="","",職員設定!$Y$43)</f>
        <v/>
      </c>
      <c r="AD670" s="178" t="str">
        <f>IF(AD637&lt;&gt;"",職員設定!$Y$58,"0")</f>
        <v>0</v>
      </c>
      <c r="AE670" s="2"/>
      <c r="AF670" s="975"/>
      <c r="AG670" s="972"/>
      <c r="AH670" s="647" t="str">
        <f>IF(職員設定!$Y$43="","",職員設定!$Y$43)</f>
        <v/>
      </c>
      <c r="AI670" s="178" t="str">
        <f>IF(AI637&lt;&gt;"",職員設定!$Y$58,"0")</f>
        <v>0</v>
      </c>
      <c r="AJ670" s="2"/>
      <c r="AK670" s="975"/>
      <c r="AL670" s="1205"/>
      <c r="AM670" s="177" t="str">
        <f>IF(職員設定!$Y$43="","",職員設定!$Y$43)</f>
        <v/>
      </c>
      <c r="AN670" s="178" t="str">
        <f>IF(AN637&lt;&gt;"",職員設定!$Y$58,"0")</f>
        <v>0</v>
      </c>
      <c r="AO670" s="2"/>
      <c r="AP670" s="975"/>
      <c r="AQ670" s="972"/>
      <c r="AR670" s="647" t="str">
        <f>IF(職員設定!$Y$43="","",職員設定!$Y$43)</f>
        <v/>
      </c>
      <c r="AS670" s="178" t="str">
        <f>IF(AS637&lt;&gt;"",職員設定!$Y$58,"0")</f>
        <v>0</v>
      </c>
      <c r="AT670" s="2"/>
      <c r="AU670" s="975"/>
      <c r="AV670" s="1205"/>
      <c r="AW670" s="177" t="str">
        <f>IF(職員設定!$Y$43="","",職員設定!$Y$43)</f>
        <v/>
      </c>
      <c r="AX670" s="178" t="str">
        <f>IF(AX637&lt;&gt;"",職員設定!$Y$58,"0")</f>
        <v>0</v>
      </c>
      <c r="AY670" s="2"/>
      <c r="AZ670" s="975"/>
      <c r="BA670" s="972"/>
      <c r="BB670" s="647" t="str">
        <f>IF(職員設定!$Y$43="","",職員設定!$Y$43)</f>
        <v/>
      </c>
      <c r="BC670" s="178" t="str">
        <f>IF(BC637&lt;&gt;"",職員設定!$Y$58,"0")</f>
        <v>0</v>
      </c>
      <c r="BD670" s="2"/>
      <c r="BE670" s="975"/>
      <c r="BF670" s="1205"/>
      <c r="BG670" s="177" t="str">
        <f>IF(職員設定!$Y$43="","",職員設定!$Y$43)</f>
        <v/>
      </c>
      <c r="BH670" s="178" t="str">
        <f>IF(BH637&lt;&gt;"",職員設定!$Y$58,"0")</f>
        <v>0</v>
      </c>
      <c r="BI670" s="2"/>
      <c r="BJ670" s="975"/>
      <c r="BK670" s="972"/>
      <c r="BL670" s="671"/>
      <c r="BM670" s="84"/>
      <c r="BN670" s="2"/>
      <c r="BO670" s="975"/>
      <c r="BP670" s="1257"/>
      <c r="BQ670" s="94"/>
      <c r="BR670" s="84"/>
      <c r="BS670" s="2"/>
      <c r="BT670" s="975"/>
      <c r="BU670" s="1257"/>
      <c r="BV670" s="94"/>
      <c r="BW670" s="84"/>
      <c r="BX670" s="2"/>
      <c r="BY670" s="975"/>
      <c r="BZ670" s="1257"/>
      <c r="CA670" s="1005"/>
      <c r="CB670" s="1021"/>
      <c r="CC670" s="1232"/>
    </row>
    <row r="671" spans="1:81">
      <c r="A671" s="1180"/>
      <c r="B671" s="1276"/>
      <c r="C671" s="1277"/>
      <c r="D671" s="64" t="s">
        <v>15</v>
      </c>
      <c r="E671" s="8">
        <f>E670+E669+E668+E667+E665+E661+E657+E653+E649+E646+E643+E639</f>
        <v>0</v>
      </c>
      <c r="F671" s="963" t="str">
        <f>IF(E672=F672,"〇","×")</f>
        <v>〇</v>
      </c>
      <c r="G671" s="964"/>
      <c r="H671" s="1098"/>
      <c r="I671" s="64" t="s">
        <v>15</v>
      </c>
      <c r="J671" s="516">
        <f>J670+J669+J668+J667+J665+J661+J657+J653+J649+J646+J643+J639</f>
        <v>0</v>
      </c>
      <c r="K671" s="963" t="str">
        <f>IF(J672=K672,"〇","×")</f>
        <v>〇</v>
      </c>
      <c r="L671" s="964"/>
      <c r="M671" s="965"/>
      <c r="N671" s="635" t="s">
        <v>15</v>
      </c>
      <c r="O671" s="8">
        <f>O670+O669+O668+O667+O665+O661+O657+O653+O649+O646+O643+O639</f>
        <v>0</v>
      </c>
      <c r="P671" s="963" t="str">
        <f>IF(O672=P672,"〇","×")</f>
        <v>〇</v>
      </c>
      <c r="Q671" s="964"/>
      <c r="R671" s="1098"/>
      <c r="S671" s="64" t="s">
        <v>15</v>
      </c>
      <c r="T671" s="8">
        <f>T670+T669+T668+T667+T665+T661+T657+T653+T649+T646+T643+T639</f>
        <v>0</v>
      </c>
      <c r="U671" s="963" t="str">
        <f>IF(T672=U672,"〇","×")</f>
        <v>〇</v>
      </c>
      <c r="V671" s="964"/>
      <c r="W671" s="965"/>
      <c r="X671" s="635" t="s">
        <v>15</v>
      </c>
      <c r="Y671" s="516">
        <f>Y670+Y669+Y668+Y667+Y665+Y661+Y657+Y653+Y649+Y646+Y643+Y639</f>
        <v>0</v>
      </c>
      <c r="Z671" s="963" t="str">
        <f>IF(Y672=Z672,"〇","×")</f>
        <v>〇</v>
      </c>
      <c r="AA671" s="964"/>
      <c r="AB671" s="1098"/>
      <c r="AC671" s="64" t="s">
        <v>15</v>
      </c>
      <c r="AD671" s="516">
        <f>AD670+AD669+AD668+AD667+AD665+AD661+AD657+AD653+AD649+AD646+AD643+AD639</f>
        <v>0</v>
      </c>
      <c r="AE671" s="963" t="str">
        <f>IF(AD672=AE672,"〇","×")</f>
        <v>〇</v>
      </c>
      <c r="AF671" s="964"/>
      <c r="AG671" s="965"/>
      <c r="AH671" s="635" t="s">
        <v>15</v>
      </c>
      <c r="AI671" s="516">
        <f>AI670+AI669+AI668+AI667+AI665+AI661+AI657+AI653+AI649+AI646+AI643+AI639</f>
        <v>0</v>
      </c>
      <c r="AJ671" s="963" t="str">
        <f>IF(AI672=AJ672,"〇","×")</f>
        <v>〇</v>
      </c>
      <c r="AK671" s="964"/>
      <c r="AL671" s="1098"/>
      <c r="AM671" s="64" t="s">
        <v>15</v>
      </c>
      <c r="AN671" s="516">
        <f>AN670+AN669+AN668+AN667+AN665+AN661+AN657+AN653+AN649+AN646+AN643+AN639</f>
        <v>0</v>
      </c>
      <c r="AO671" s="963" t="str">
        <f>IF(AN672=AO672,"〇","×")</f>
        <v>〇</v>
      </c>
      <c r="AP671" s="964"/>
      <c r="AQ671" s="965"/>
      <c r="AR671" s="635" t="s">
        <v>15</v>
      </c>
      <c r="AS671" s="516">
        <f>AS670+AS669+AS668+AS667+AS665+AS661+AS657+AS653+AS649+AS646+AS643+AS639</f>
        <v>0</v>
      </c>
      <c r="AT671" s="963" t="str">
        <f>IF(AS672=AT672,"〇","×")</f>
        <v>〇</v>
      </c>
      <c r="AU671" s="964"/>
      <c r="AV671" s="1098"/>
      <c r="AW671" s="64" t="s">
        <v>15</v>
      </c>
      <c r="AX671" s="516">
        <f>AX670+AX669+AX668+AX667+AX665+AX661+AX657+AX653+AX649+AX646+AX643+AX639</f>
        <v>0</v>
      </c>
      <c r="AY671" s="963" t="str">
        <f>IF(AX672=AY672,"〇","×")</f>
        <v>〇</v>
      </c>
      <c r="AZ671" s="964"/>
      <c r="BA671" s="965"/>
      <c r="BB671" s="635" t="s">
        <v>15</v>
      </c>
      <c r="BC671" s="516">
        <f>BC670+BC669+BC668+BC667+BC665+BC661+BC657+BC653+BC649+BC646+BC643+BC639</f>
        <v>0</v>
      </c>
      <c r="BD671" s="963" t="str">
        <f>IF(BC672=BD672,"〇","×")</f>
        <v>〇</v>
      </c>
      <c r="BE671" s="964"/>
      <c r="BF671" s="1098"/>
      <c r="BG671" s="64" t="s">
        <v>15</v>
      </c>
      <c r="BH671" s="516">
        <f>BH670+BH669+BH668+BH667+BH665+BH661+BH657+BH653+BH649+BH646+BH643+BH639</f>
        <v>0</v>
      </c>
      <c r="BI671" s="963" t="str">
        <f>IF(BH672=BI672,"〇","×")</f>
        <v>〇</v>
      </c>
      <c r="BJ671" s="964"/>
      <c r="BK671" s="965"/>
      <c r="BL671" s="635" t="s">
        <v>15</v>
      </c>
      <c r="BM671" s="8">
        <f>BM653</f>
        <v>0</v>
      </c>
      <c r="BN671" s="963" t="str">
        <f>IF(BM672=BN672,"〇","×")</f>
        <v>〇</v>
      </c>
      <c r="BO671" s="964"/>
      <c r="BP671" s="965"/>
      <c r="BQ671" s="64" t="s">
        <v>15</v>
      </c>
      <c r="BR671" s="8">
        <f>BR653</f>
        <v>0</v>
      </c>
      <c r="BS671" s="963" t="str">
        <f>IF(BR672=BS672,"〇","×")</f>
        <v>〇</v>
      </c>
      <c r="BT671" s="964"/>
      <c r="BU671" s="965"/>
      <c r="BV671" s="64" t="s">
        <v>15</v>
      </c>
      <c r="BW671" s="8">
        <f>BW653</f>
        <v>0</v>
      </c>
      <c r="BX671" s="963" t="str">
        <f>IF(BW672=BX672,"〇","×")</f>
        <v>〇</v>
      </c>
      <c r="BY671" s="964"/>
      <c r="BZ671" s="965"/>
      <c r="CA671" s="477">
        <f>BW671+BR671+BM671+BH671+BC671+AX671+AS671+AN671+AI671+AD671+Y671+T671+O671+J671+E671</f>
        <v>0</v>
      </c>
      <c r="CB671" s="369"/>
      <c r="CC671" s="422"/>
    </row>
    <row r="672" spans="1:81" ht="18.600000000000001" thickBot="1">
      <c r="A672" s="1180"/>
      <c r="B672" s="1292"/>
      <c r="C672" s="1037"/>
      <c r="D672" s="65" t="s">
        <v>100</v>
      </c>
      <c r="E672" s="27">
        <f>E638+E642+E645+E648+E652+E656+E660+E664+E667+E668+E669+E670</f>
        <v>0</v>
      </c>
      <c r="F672" s="981">
        <f>E671+(G668)/F637+H668</f>
        <v>0</v>
      </c>
      <c r="G672" s="982"/>
      <c r="H672" s="365"/>
      <c r="I672" s="65" t="s">
        <v>100</v>
      </c>
      <c r="J672" s="27">
        <f>J638+J642+J645+J648+J652+J656+J660+J664+J667+J668+J669+J670</f>
        <v>0</v>
      </c>
      <c r="K672" s="981">
        <f>J671+(L668)/K637+M668</f>
        <v>0</v>
      </c>
      <c r="L672" s="982"/>
      <c r="M672" s="359"/>
      <c r="N672" s="636" t="s">
        <v>100</v>
      </c>
      <c r="O672" s="27">
        <f>O638+O642+O645+O648+O652+O656+O660+O664+O667+O668+O669+O670</f>
        <v>0</v>
      </c>
      <c r="P672" s="981">
        <f>O671+(Q668)/P637+R668/P637</f>
        <v>0</v>
      </c>
      <c r="Q672" s="982"/>
      <c r="R672" s="365"/>
      <c r="S672" s="65" t="s">
        <v>100</v>
      </c>
      <c r="T672" s="27">
        <f>T638+T642+T645+T648+T652+T656+T660+T664+T667+T668+T669+T670</f>
        <v>0</v>
      </c>
      <c r="U672" s="981">
        <f>T671+(V668)/U637+W668/U637</f>
        <v>0</v>
      </c>
      <c r="V672" s="982"/>
      <c r="W672" s="359"/>
      <c r="X672" s="636" t="s">
        <v>100</v>
      </c>
      <c r="Y672" s="27">
        <f>Y638+Y642+Y645+Y648+Y652+Y656+Y660+Y664+Y667+Y668+Y669+Y670</f>
        <v>0</v>
      </c>
      <c r="Z672" s="981">
        <f>Y671+(AA668)/Z637+AB668/Z637</f>
        <v>0</v>
      </c>
      <c r="AA672" s="982"/>
      <c r="AB672" s="365"/>
      <c r="AC672" s="65" t="s">
        <v>100</v>
      </c>
      <c r="AD672" s="27">
        <f>AD638+AD642+AD645+AD648+AD652+AD656+AD660+AD664+AD667+AD668+AD669+AD670</f>
        <v>0</v>
      </c>
      <c r="AE672" s="981">
        <f>AD671+(AF668)/AE637+AG668/AE637</f>
        <v>0</v>
      </c>
      <c r="AF672" s="982"/>
      <c r="AG672" s="359"/>
      <c r="AH672" s="636" t="s">
        <v>100</v>
      </c>
      <c r="AI672" s="27">
        <f>AI638+AI642+AI645+AI648+AI652+AI656+AI660+AI664+AI667+AI668+AI669+AI670</f>
        <v>0</v>
      </c>
      <c r="AJ672" s="981">
        <f>AI671+(AK668)/AJ637+AL668/AJ637</f>
        <v>0</v>
      </c>
      <c r="AK672" s="982"/>
      <c r="AL672" s="365"/>
      <c r="AM672" s="65" t="s">
        <v>100</v>
      </c>
      <c r="AN672" s="27">
        <f>AN638+AN642+AN645+AN648+AN652+AN656+AN660+AN664+AN667+AN668+AN669+AN670</f>
        <v>0</v>
      </c>
      <c r="AO672" s="981">
        <f>AN671+(AP668)/AO637+AQ668/AO637</f>
        <v>0</v>
      </c>
      <c r="AP672" s="982"/>
      <c r="AQ672" s="359"/>
      <c r="AR672" s="636" t="s">
        <v>100</v>
      </c>
      <c r="AS672" s="27">
        <f>AS638+AS642+AS645+AS648+AS652+AS656+AS660+AS664+AS667+AS668+AS669+AS670</f>
        <v>0</v>
      </c>
      <c r="AT672" s="981">
        <f>AS671+(AU668)/AT637+AV668/AT637</f>
        <v>0</v>
      </c>
      <c r="AU672" s="982"/>
      <c r="AV672" s="365"/>
      <c r="AW672" s="65" t="s">
        <v>100</v>
      </c>
      <c r="AX672" s="27">
        <f>AX638+AX642+AX645+AX648+AX652+AX656+AX660+AX664+AX667+AX668+AX669+AX670</f>
        <v>0</v>
      </c>
      <c r="AY672" s="981">
        <f>AX671+(AZ668)/AY637+BA668/AY637</f>
        <v>0</v>
      </c>
      <c r="AZ672" s="982"/>
      <c r="BA672" s="359"/>
      <c r="BB672" s="636" t="s">
        <v>100</v>
      </c>
      <c r="BC672" s="27">
        <f>BC638+BC642+BC645+BC648+BC652+BC656+BC660+BC664+BC667+BC668+BC669+BC670</f>
        <v>0</v>
      </c>
      <c r="BD672" s="981">
        <f>BC671+(BE668)/BD637+BF668/BD637</f>
        <v>0</v>
      </c>
      <c r="BE672" s="982"/>
      <c r="BF672" s="365"/>
      <c r="BG672" s="65" t="s">
        <v>100</v>
      </c>
      <c r="BH672" s="27">
        <f>BH638+BH642+BH645+BH648+BH652+BH656+BH660+BH664+BH667+BH668+BH669+BH670</f>
        <v>0</v>
      </c>
      <c r="BI672" s="981">
        <f>BH671+(BJ668)/BI637+BK668/BI637</f>
        <v>0</v>
      </c>
      <c r="BJ672" s="982"/>
      <c r="BK672" s="359"/>
      <c r="BL672" s="636" t="s">
        <v>100</v>
      </c>
      <c r="BM672" s="27">
        <f>BM652</f>
        <v>0</v>
      </c>
      <c r="BN672" s="981">
        <f>BM671+(BO668)/BN637+BP668/BN637</f>
        <v>0</v>
      </c>
      <c r="BO672" s="982"/>
      <c r="BP672" s="359"/>
      <c r="BQ672" s="65" t="s">
        <v>100</v>
      </c>
      <c r="BR672" s="27">
        <f>BR652</f>
        <v>0</v>
      </c>
      <c r="BS672" s="981">
        <f>BR671+(BT668)/BS637+BU668/BS637</f>
        <v>0</v>
      </c>
      <c r="BT672" s="982"/>
      <c r="BU672" s="359"/>
      <c r="BV672" s="65" t="s">
        <v>100</v>
      </c>
      <c r="BW672" s="27">
        <f>BW652</f>
        <v>0</v>
      </c>
      <c r="BX672" s="981">
        <f>BW671+(BY668)/BX637+BZ668/BX637</f>
        <v>0</v>
      </c>
      <c r="BY672" s="982"/>
      <c r="BZ672" s="359"/>
      <c r="CA672" s="481">
        <f>BW672+BR672+BM672+BH672+BC672+AX672+AS672+AN672+AI672+AD672+Y672+T672+O672+J672+E672</f>
        <v>0</v>
      </c>
      <c r="CB672" s="370"/>
      <c r="CC672" s="422"/>
    </row>
    <row r="673" spans="1:81" ht="20.399999999999999" customHeight="1" thickTop="1">
      <c r="A673" s="1180"/>
      <c r="B673" s="1128" t="s">
        <v>227</v>
      </c>
      <c r="C673" s="1129"/>
      <c r="D673" s="66" t="s">
        <v>17</v>
      </c>
      <c r="E673" s="74" t="str">
        <f>IF(E637="","",職員設定!M58)</f>
        <v/>
      </c>
      <c r="F673" s="114"/>
      <c r="G673" s="291"/>
      <c r="H673" s="618"/>
      <c r="I673" s="66" t="s">
        <v>17</v>
      </c>
      <c r="J673" s="74" t="str">
        <f>IF(J637="","",職員設定!$M$58)</f>
        <v/>
      </c>
      <c r="K673" s="114"/>
      <c r="L673" s="291"/>
      <c r="M673" s="368"/>
      <c r="N673" s="637" t="s">
        <v>17</v>
      </c>
      <c r="O673" s="74" t="str">
        <f>IF(O637="","",職員設定!$M$58)</f>
        <v/>
      </c>
      <c r="P673" s="950" t="s">
        <v>222</v>
      </c>
      <c r="Q673" s="951"/>
      <c r="R673" s="951"/>
      <c r="S673" s="66" t="s">
        <v>17</v>
      </c>
      <c r="T673" s="74" t="str">
        <f>IF(T637="","",職員設定!$M$58)</f>
        <v/>
      </c>
      <c r="U673" s="950" t="s">
        <v>222</v>
      </c>
      <c r="V673" s="951"/>
      <c r="W673" s="952"/>
      <c r="X673" s="637" t="s">
        <v>17</v>
      </c>
      <c r="Y673" s="74" t="str">
        <f>IF(Y637="","",職員設定!$M$58)</f>
        <v/>
      </c>
      <c r="Z673" s="950" t="s">
        <v>222</v>
      </c>
      <c r="AA673" s="951"/>
      <c r="AB673" s="951"/>
      <c r="AC673" s="66" t="s">
        <v>17</v>
      </c>
      <c r="AD673" s="74" t="str">
        <f>IF(AD637="","",職員設定!$M$58)</f>
        <v/>
      </c>
      <c r="AE673" s="950" t="s">
        <v>222</v>
      </c>
      <c r="AF673" s="951"/>
      <c r="AG673" s="952"/>
      <c r="AH673" s="637" t="s">
        <v>17</v>
      </c>
      <c r="AI673" s="74" t="str">
        <f>IF(AI637="","",職員設定!$M$58)</f>
        <v/>
      </c>
      <c r="AJ673" s="950" t="s">
        <v>222</v>
      </c>
      <c r="AK673" s="951"/>
      <c r="AL673" s="951"/>
      <c r="AM673" s="66" t="s">
        <v>17</v>
      </c>
      <c r="AN673" s="74" t="str">
        <f>IF(AN637="","",職員設定!$M$58)</f>
        <v/>
      </c>
      <c r="AO673" s="950" t="s">
        <v>222</v>
      </c>
      <c r="AP673" s="951"/>
      <c r="AQ673" s="952"/>
      <c r="AR673" s="637" t="s">
        <v>17</v>
      </c>
      <c r="AS673" s="74" t="str">
        <f>IF(AS637="","",職員設定!$M$58)</f>
        <v/>
      </c>
      <c r="AT673" s="950" t="s">
        <v>222</v>
      </c>
      <c r="AU673" s="951"/>
      <c r="AV673" s="951"/>
      <c r="AW673" s="66" t="s">
        <v>17</v>
      </c>
      <c r="AX673" s="74" t="str">
        <f>IF(AX637="","",職員設定!$M$58)</f>
        <v/>
      </c>
      <c r="AY673" s="950" t="s">
        <v>222</v>
      </c>
      <c r="AZ673" s="951"/>
      <c r="BA673" s="952"/>
      <c r="BB673" s="637" t="s">
        <v>17</v>
      </c>
      <c r="BC673" s="74" t="str">
        <f>IF(BC637="","",職員設定!$M$58)</f>
        <v/>
      </c>
      <c r="BD673" s="950" t="s">
        <v>222</v>
      </c>
      <c r="BE673" s="951"/>
      <c r="BF673" s="951"/>
      <c r="BG673" s="66" t="s">
        <v>17</v>
      </c>
      <c r="BH673" s="74" t="str">
        <f>IF(BH637="","",職員設定!$M$58)</f>
        <v/>
      </c>
      <c r="BI673" s="950" t="s">
        <v>222</v>
      </c>
      <c r="BJ673" s="951"/>
      <c r="BK673" s="952"/>
      <c r="BL673" s="637"/>
      <c r="BM673" s="74"/>
      <c r="BN673" s="950" t="s">
        <v>222</v>
      </c>
      <c r="BO673" s="951"/>
      <c r="BP673" s="952"/>
      <c r="BQ673" s="66"/>
      <c r="BR673" s="74"/>
      <c r="BS673" s="950" t="s">
        <v>222</v>
      </c>
      <c r="BT673" s="951"/>
      <c r="BU673" s="952"/>
      <c r="BV673" s="66"/>
      <c r="BW673" s="74"/>
      <c r="BX673" s="950" t="s">
        <v>222</v>
      </c>
      <c r="BY673" s="951"/>
      <c r="BZ673" s="952"/>
      <c r="CA673" s="477"/>
      <c r="CB673" s="1008" t="s">
        <v>223</v>
      </c>
      <c r="CC673" s="1008" t="s">
        <v>224</v>
      </c>
    </row>
    <row r="674" spans="1:81" ht="19.8" customHeight="1">
      <c r="A674" s="1180"/>
      <c r="B674" s="1130"/>
      <c r="C674" s="1131"/>
      <c r="D674" s="68" t="s">
        <v>63</v>
      </c>
      <c r="E674" s="34"/>
      <c r="F674" s="1120" t="s">
        <v>104</v>
      </c>
      <c r="G674" s="1121"/>
      <c r="H674" s="759"/>
      <c r="I674" s="68" t="s">
        <v>63</v>
      </c>
      <c r="J674" s="34" t="str">
        <f>IF(J637="","",E674)</f>
        <v/>
      </c>
      <c r="K674" s="1120" t="s">
        <v>104</v>
      </c>
      <c r="L674" s="1121"/>
      <c r="M674" s="1148"/>
      <c r="N674" s="638" t="s">
        <v>63</v>
      </c>
      <c r="O674" s="34" t="str">
        <f>IF(O637="","",J674)</f>
        <v/>
      </c>
      <c r="P674" s="1006" t="s">
        <v>221</v>
      </c>
      <c r="Q674" s="1007"/>
      <c r="R674" s="653"/>
      <c r="S674" s="68" t="s">
        <v>63</v>
      </c>
      <c r="T674" s="34" t="str">
        <f>IF(T637="","",O674)</f>
        <v/>
      </c>
      <c r="U674" s="1006" t="s">
        <v>221</v>
      </c>
      <c r="V674" s="1007"/>
      <c r="W674" s="537"/>
      <c r="X674" s="638" t="s">
        <v>63</v>
      </c>
      <c r="Y674" s="34" t="str">
        <f>IF(Y637="","",T674)</f>
        <v/>
      </c>
      <c r="Z674" s="1006" t="s">
        <v>221</v>
      </c>
      <c r="AA674" s="1007"/>
      <c r="AB674" s="653"/>
      <c r="AC674" s="68" t="s">
        <v>63</v>
      </c>
      <c r="AD674" s="34" t="str">
        <f>IF(AD637="","",Y674)</f>
        <v/>
      </c>
      <c r="AE674" s="1006" t="s">
        <v>221</v>
      </c>
      <c r="AF674" s="1007"/>
      <c r="AG674" s="537"/>
      <c r="AH674" s="638" t="s">
        <v>63</v>
      </c>
      <c r="AI674" s="34" t="str">
        <f>IF(AI637="","",AD674)</f>
        <v/>
      </c>
      <c r="AJ674" s="1006" t="s">
        <v>221</v>
      </c>
      <c r="AK674" s="1007"/>
      <c r="AL674" s="653"/>
      <c r="AM674" s="68" t="s">
        <v>63</v>
      </c>
      <c r="AN674" s="34" t="str">
        <f>IF(AN637="","",AI674)</f>
        <v/>
      </c>
      <c r="AO674" s="1006" t="s">
        <v>221</v>
      </c>
      <c r="AP674" s="1007"/>
      <c r="AQ674" s="537"/>
      <c r="AR674" s="638" t="s">
        <v>63</v>
      </c>
      <c r="AS674" s="34" t="str">
        <f>IF(AS637="","",AN674)</f>
        <v/>
      </c>
      <c r="AT674" s="1006" t="s">
        <v>221</v>
      </c>
      <c r="AU674" s="1007"/>
      <c r="AV674" s="653"/>
      <c r="AW674" s="68" t="s">
        <v>63</v>
      </c>
      <c r="AX674" s="34" t="str">
        <f>IF(AX637="","",AS674)</f>
        <v/>
      </c>
      <c r="AY674" s="1006" t="s">
        <v>221</v>
      </c>
      <c r="AZ674" s="1007"/>
      <c r="BA674" s="537"/>
      <c r="BB674" s="638" t="s">
        <v>63</v>
      </c>
      <c r="BC674" s="34" t="str">
        <f>IF(BC637="","",AX674)</f>
        <v/>
      </c>
      <c r="BD674" s="1006" t="s">
        <v>221</v>
      </c>
      <c r="BE674" s="1007"/>
      <c r="BF674" s="653"/>
      <c r="BG674" s="68" t="s">
        <v>63</v>
      </c>
      <c r="BH674" s="34" t="str">
        <f>IF(BH637="","",BC674)</f>
        <v/>
      </c>
      <c r="BI674" s="1006" t="s">
        <v>221</v>
      </c>
      <c r="BJ674" s="1007"/>
      <c r="BK674" s="537"/>
      <c r="BL674" s="638" t="s">
        <v>208</v>
      </c>
      <c r="BM674" s="420" t="s">
        <v>115</v>
      </c>
      <c r="BN674" s="529"/>
      <c r="BO674" s="527"/>
      <c r="BP674" s="408"/>
      <c r="BQ674" s="68" t="s">
        <v>208</v>
      </c>
      <c r="BR674" s="420" t="s">
        <v>115</v>
      </c>
      <c r="BS674" s="529"/>
      <c r="BT674" s="527"/>
      <c r="BU674" s="408"/>
      <c r="BV674" s="68" t="s">
        <v>208</v>
      </c>
      <c r="BW674" s="420" t="s">
        <v>115</v>
      </c>
      <c r="BX674" s="529"/>
      <c r="BY674" s="527"/>
      <c r="BZ674" s="408"/>
      <c r="CA674" s="478"/>
      <c r="CB674" s="1009"/>
      <c r="CC674" s="1009"/>
    </row>
    <row r="675" spans="1:81" ht="18.600000000000001" customHeight="1">
      <c r="A675" s="1180"/>
      <c r="B675" s="1130"/>
      <c r="C675" s="1131"/>
      <c r="D675" s="68" t="s">
        <v>18</v>
      </c>
      <c r="E675" s="10" t="str">
        <f>IF(E673="","",E674-E673)</f>
        <v/>
      </c>
      <c r="F675" s="498"/>
      <c r="G675" s="565">
        <f>ROUND(IF(E675="",0,E675*E4*F637+E675*G4*F637),0)</f>
        <v>0</v>
      </c>
      <c r="H675" s="619"/>
      <c r="I675" s="68" t="s">
        <v>18</v>
      </c>
      <c r="J675" s="10" t="str">
        <f>IF(J673="","",J674-J673)</f>
        <v/>
      </c>
      <c r="K675" s="498"/>
      <c r="L675" s="565">
        <f>ROUND(IF(J675="",0,J675*J4*K637+J675*L4*K637),0)</f>
        <v>0</v>
      </c>
      <c r="M675" s="450"/>
      <c r="N675" s="638" t="s">
        <v>18</v>
      </c>
      <c r="O675" s="10" t="str">
        <f>IF(O673="","",O674-O673)</f>
        <v/>
      </c>
      <c r="P675" s="144"/>
      <c r="Q675" s="565">
        <f>ROUND(IF(O675="",0,O675*O4*P637+O675*Q4*P637),0)</f>
        <v>0</v>
      </c>
      <c r="R675" s="573">
        <f>ROUND(IF(R674="",0,R674*O4*P637+R674*Q4*P637),0)</f>
        <v>0</v>
      </c>
      <c r="S675" s="68" t="s">
        <v>18</v>
      </c>
      <c r="T675" s="10" t="str">
        <f>IF(T673="","",T674-T673)</f>
        <v/>
      </c>
      <c r="U675" s="144"/>
      <c r="V675" s="565">
        <f>ROUND(IF(T675="",0,T675*T4*U637+T675*V4*U637),0)</f>
        <v>0</v>
      </c>
      <c r="W675" s="571">
        <f>ROUND(IF(W674="",0,W674*T4*U637+W674*V4*U637),0)</f>
        <v>0</v>
      </c>
      <c r="X675" s="638" t="s">
        <v>18</v>
      </c>
      <c r="Y675" s="10" t="str">
        <f>IF(Y673="","",Y674-Y673)</f>
        <v/>
      </c>
      <c r="Z675" s="144"/>
      <c r="AA675" s="565">
        <f>ROUND(IF(Y675="",0,Y675*Y4*Z637+Y675*AA4*Z637),0)</f>
        <v>0</v>
      </c>
      <c r="AB675" s="573">
        <f>ROUND(IF(AB674="",0,AB674*Y4*Z637+AB674*AA4*Z637),0)</f>
        <v>0</v>
      </c>
      <c r="AC675" s="68" t="s">
        <v>18</v>
      </c>
      <c r="AD675" s="10" t="str">
        <f>IF(AD673="","",AD674-AD673)</f>
        <v/>
      </c>
      <c r="AE675" s="144"/>
      <c r="AF675" s="565">
        <f>ROUND(IF(AD675="",0,AD675*AD4*AE637+AD675*AF4*AE637),0)</f>
        <v>0</v>
      </c>
      <c r="AG675" s="571">
        <f>ROUND(IF(AG674="",0,AG674*AD4*AE637+AG674*AF4*AE637),0)</f>
        <v>0</v>
      </c>
      <c r="AH675" s="638" t="s">
        <v>18</v>
      </c>
      <c r="AI675" s="10" t="str">
        <f>IF(AI673="","",AI674-AI673)</f>
        <v/>
      </c>
      <c r="AJ675" s="144"/>
      <c r="AK675" s="565">
        <f>ROUND(IF(AI675="",0,AI675*AI4*AJ637+AI675*AK4*AJ637),0)</f>
        <v>0</v>
      </c>
      <c r="AL675" s="573">
        <f>ROUND(IF(AL674="",0,AL674*AI4*AJ637+AL674*AK4*AJ637),0)</f>
        <v>0</v>
      </c>
      <c r="AM675" s="68" t="s">
        <v>18</v>
      </c>
      <c r="AN675" s="10" t="str">
        <f>IF(AN673="","",AN674-AN673)</f>
        <v/>
      </c>
      <c r="AO675" s="144"/>
      <c r="AP675" s="565">
        <f>ROUND(IF(AN675="",0,AN675*AN4*AO637+AN675*AP4*AO637),0)</f>
        <v>0</v>
      </c>
      <c r="AQ675" s="571">
        <f>ROUND(IF(AQ674="",0,AQ674*AN4*AO637+AQ674*AP4*AO637),0)</f>
        <v>0</v>
      </c>
      <c r="AR675" s="638" t="s">
        <v>18</v>
      </c>
      <c r="AS675" s="10" t="str">
        <f>IF(AS673="","",AS674-AS673)</f>
        <v/>
      </c>
      <c r="AT675" s="144"/>
      <c r="AU675" s="565">
        <f>ROUND(IF(AS675="",0,AS675*AS4*AT637+AS675*AU4*AT637),0)</f>
        <v>0</v>
      </c>
      <c r="AV675" s="573">
        <f>ROUND(IF(AV674="",0,AV674*AS4*AT637+AV674*AU4*AT637),0)</f>
        <v>0</v>
      </c>
      <c r="AW675" s="68" t="s">
        <v>18</v>
      </c>
      <c r="AX675" s="10" t="str">
        <f>IF(AX673="","",AX674-AX673)</f>
        <v/>
      </c>
      <c r="AY675" s="144"/>
      <c r="AZ675" s="565">
        <f>ROUND(IF(AX675="",0,AX675*AX4*AY637+AX675*AZ4*AY637),0)</f>
        <v>0</v>
      </c>
      <c r="BA675" s="571">
        <f>ROUND(IF(BA674="",0,BA674*AX4*AY637+BA674*AZ4*AY637),0)</f>
        <v>0</v>
      </c>
      <c r="BB675" s="638" t="s">
        <v>18</v>
      </c>
      <c r="BC675" s="10" t="str">
        <f>IF(BC673="","",BC674-BC673)</f>
        <v/>
      </c>
      <c r="BD675" s="144"/>
      <c r="BE675" s="565">
        <f>ROUND(IF(BC675="",0,BC675*BC4*BD637+BC675*BE4*BD637),0)</f>
        <v>0</v>
      </c>
      <c r="BF675" s="573">
        <f>ROUND(IF(BF674="",0,BF674*BC4*BD637+BF674*BE4*BD637),0)</f>
        <v>0</v>
      </c>
      <c r="BG675" s="68" t="s">
        <v>18</v>
      </c>
      <c r="BH675" s="10" t="str">
        <f>IF(BH673="","",BH674-BH673)</f>
        <v/>
      </c>
      <c r="BI675" s="144"/>
      <c r="BJ675" s="565">
        <f>ROUND(IF(BH675="",0,BH675*BH4*BI637+BH675*BJ4*BI637),0)</f>
        <v>0</v>
      </c>
      <c r="BK675" s="571">
        <f>ROUND(IF(BK674="",0,BK674*BH4*BI637+BK674*BJ4*BI637),0)</f>
        <v>0</v>
      </c>
      <c r="BL675" s="638"/>
      <c r="BM675" s="10"/>
      <c r="BN675" s="144"/>
      <c r="BO675" s="565">
        <f>ROUND(IF(BM674="対象",BO668*$BM$4+BO668*$BO$4,0),0)</f>
        <v>0</v>
      </c>
      <c r="BP675" s="574">
        <f>ROUND(IF(BM674="対象外",0,(BP668*BM4+BP668*BO4)),0)</f>
        <v>0</v>
      </c>
      <c r="BQ675" s="68"/>
      <c r="BR675" s="10"/>
      <c r="BS675" s="144"/>
      <c r="BT675" s="565">
        <f>ROUND(IF(BR674="対象",BT668*$BR$4+BT668*$BT$4,0),0)</f>
        <v>0</v>
      </c>
      <c r="BU675" s="574">
        <f>ROUND(IF(BR674="対象外",0,(BU668*BR4+BU668*BT4)),0)</f>
        <v>0</v>
      </c>
      <c r="BV675" s="68"/>
      <c r="BW675" s="10"/>
      <c r="BX675" s="144"/>
      <c r="BY675" s="565">
        <f>ROUND(IF(BW674="対象",BY668*$BW$4+BY668*$BY$4,0),0)</f>
        <v>0</v>
      </c>
      <c r="BZ675" s="574">
        <f>ROUND(IF(BW674="対象外",0,(BZ668*BW4+BZ668*BY4)),0)</f>
        <v>0</v>
      </c>
      <c r="CA675" s="479"/>
      <c r="CB675" s="414">
        <f>BZ675+BU675+BP675</f>
        <v>0</v>
      </c>
      <c r="CC675" s="443">
        <f>BK675+BF675+BA675+AV675+AQ675+AL675+AG675+AB675+W675+R675</f>
        <v>0</v>
      </c>
    </row>
    <row r="676" spans="1:81" ht="19.8" customHeight="1">
      <c r="A676" s="1180"/>
      <c r="B676" s="1130"/>
      <c r="C676" s="1131"/>
      <c r="D676" s="68" t="s">
        <v>103</v>
      </c>
      <c r="E676" s="510" t="s">
        <v>115</v>
      </c>
      <c r="F676" s="496"/>
      <c r="G676" s="565">
        <f>ROUND(IF(E676="対象外",0,E675*E5*F637),0)</f>
        <v>0</v>
      </c>
      <c r="H676" s="619"/>
      <c r="I676" s="68" t="s">
        <v>103</v>
      </c>
      <c r="J676" s="510" t="s">
        <v>115</v>
      </c>
      <c r="K676" s="496"/>
      <c r="L676" s="565">
        <f>ROUND(IF(J676="対象外",0,J675*J5*K637),0)</f>
        <v>0</v>
      </c>
      <c r="M676" s="450"/>
      <c r="N676" s="638" t="s">
        <v>103</v>
      </c>
      <c r="O676" s="510" t="s">
        <v>115</v>
      </c>
      <c r="P676" s="496"/>
      <c r="Q676" s="565">
        <f>ROUND(IF(O676="対象外",0,O675*O5*P637),0)</f>
        <v>0</v>
      </c>
      <c r="R676" s="573">
        <f>ROUND(IF(OR(O676="対象外",R674=0),0,R674*O5*P637),0)</f>
        <v>0</v>
      </c>
      <c r="S676" s="68" t="s">
        <v>103</v>
      </c>
      <c r="T676" s="510" t="s">
        <v>115</v>
      </c>
      <c r="U676" s="496"/>
      <c r="V676" s="565">
        <f>ROUND(IF(T676="対象外",0,T675*T5*U637),0)</f>
        <v>0</v>
      </c>
      <c r="W676" s="571">
        <f>ROUND(IF(OR(T676="対象外",W674=0),0,W674*T5*U637),0)</f>
        <v>0</v>
      </c>
      <c r="X676" s="638" t="s">
        <v>103</v>
      </c>
      <c r="Y676" s="510" t="s">
        <v>115</v>
      </c>
      <c r="Z676" s="496"/>
      <c r="AA676" s="565">
        <f>ROUND(IF(Y676="対象外",0,Y675*Y5*Z637),0)</f>
        <v>0</v>
      </c>
      <c r="AB676" s="573">
        <f>ROUND(IF(OR(Y676="対象外",AB674=0),0,AB674*Y5*Z637),0)</f>
        <v>0</v>
      </c>
      <c r="AC676" s="68" t="s">
        <v>103</v>
      </c>
      <c r="AD676" s="510" t="s">
        <v>115</v>
      </c>
      <c r="AE676" s="496"/>
      <c r="AF676" s="565">
        <f>ROUND(IF(AD676="対象外",0,AD675*AD5*AE637),0)</f>
        <v>0</v>
      </c>
      <c r="AG676" s="571">
        <f>ROUND(IF(OR(AD676="対象外",AG674=0),0,AG674*AD5*AE637),0)</f>
        <v>0</v>
      </c>
      <c r="AH676" s="638" t="s">
        <v>103</v>
      </c>
      <c r="AI676" s="510" t="s">
        <v>115</v>
      </c>
      <c r="AJ676" s="496"/>
      <c r="AK676" s="565">
        <f>ROUND(IF(AI676="対象外",0,AI675*AI5*AJ637),0)</f>
        <v>0</v>
      </c>
      <c r="AL676" s="573">
        <f>ROUND(IF(OR(AI676="対象外",AL674=0),0,AL674*AI5*AJ637),0)</f>
        <v>0</v>
      </c>
      <c r="AM676" s="68" t="s">
        <v>103</v>
      </c>
      <c r="AN676" s="510" t="s">
        <v>115</v>
      </c>
      <c r="AO676" s="496"/>
      <c r="AP676" s="565">
        <f>ROUND(IF(AN676="対象外",0,AN675*AN5*AO637),0)</f>
        <v>0</v>
      </c>
      <c r="AQ676" s="571">
        <f>ROUND(IF(OR(AN676="対象外",AQ674=0),0,AQ674*AN5*AO637),0)</f>
        <v>0</v>
      </c>
      <c r="AR676" s="638" t="s">
        <v>103</v>
      </c>
      <c r="AS676" s="510" t="s">
        <v>115</v>
      </c>
      <c r="AT676" s="496"/>
      <c r="AU676" s="565">
        <f>ROUND(IF(AS676="対象外",0,AS675*AS5*AT637),0)</f>
        <v>0</v>
      </c>
      <c r="AV676" s="573">
        <f>ROUND(IF(OR(AS676="対象外",AV674=0),0,AV674*AS5*AT637),0)</f>
        <v>0</v>
      </c>
      <c r="AW676" s="68" t="s">
        <v>103</v>
      </c>
      <c r="AX676" s="510" t="s">
        <v>115</v>
      </c>
      <c r="AY676" s="496"/>
      <c r="AZ676" s="565">
        <f>ROUND(IF(AX676="対象外",0,AX675*AX5*AY637),0)</f>
        <v>0</v>
      </c>
      <c r="BA676" s="571">
        <f>ROUND(IF(OR(AX676="対象外",BA674=0),0,BA674*AX5*AY637),0)</f>
        <v>0</v>
      </c>
      <c r="BB676" s="638" t="s">
        <v>103</v>
      </c>
      <c r="BC676" s="510" t="s">
        <v>115</v>
      </c>
      <c r="BD676" s="496"/>
      <c r="BE676" s="565">
        <f>ROUND(IF(BC676="対象外",0,BC675*BC5*BD637),0)</f>
        <v>0</v>
      </c>
      <c r="BF676" s="573">
        <f>ROUND(IF(OR(BC676="対象外",BF674=0),0,BF674*BC5*BD637),0)</f>
        <v>0</v>
      </c>
      <c r="BG676" s="68" t="s">
        <v>103</v>
      </c>
      <c r="BH676" s="510" t="s">
        <v>115</v>
      </c>
      <c r="BI676" s="496"/>
      <c r="BJ676" s="565">
        <f>ROUND(IF(BH676="対象外",0,BH675*BH5*BI637),0)</f>
        <v>0</v>
      </c>
      <c r="BK676" s="571">
        <f>ROUND(IF(OR(BH676="対象外",BK674=0),0,BK674*BH5*BI637),0)</f>
        <v>0</v>
      </c>
      <c r="BL676" s="638" t="s">
        <v>103</v>
      </c>
      <c r="BM676" s="510" t="s">
        <v>115</v>
      </c>
      <c r="BN676" s="496"/>
      <c r="BO676" s="565">
        <f>ROUND(IF(BM676="対象",BO668*$BM$5,0),0)</f>
        <v>0</v>
      </c>
      <c r="BP676" s="574">
        <f>ROUND(IF(BM676="対象外",0,BP668*BM5),0)</f>
        <v>0</v>
      </c>
      <c r="BQ676" s="68" t="s">
        <v>103</v>
      </c>
      <c r="BR676" s="510" t="s">
        <v>115</v>
      </c>
      <c r="BS676" s="496"/>
      <c r="BT676" s="565">
        <f>ROUND(IF(BR676="対象",BT668*$BR$5,0),0)</f>
        <v>0</v>
      </c>
      <c r="BU676" s="574">
        <f>ROUND(IF(BR676="対象外",0,BU668*BR5),0)</f>
        <v>0</v>
      </c>
      <c r="BV676" s="68" t="s">
        <v>103</v>
      </c>
      <c r="BW676" s="510" t="s">
        <v>115</v>
      </c>
      <c r="BX676" s="496"/>
      <c r="BY676" s="565">
        <f>ROUND(IF(BW676="対象",BY668*$BW$5,0),0)</f>
        <v>0</v>
      </c>
      <c r="BZ676" s="574">
        <f>ROUND(IF(BW676="対象外",0,BZ668*BW5),0)</f>
        <v>0</v>
      </c>
      <c r="CA676" s="479"/>
      <c r="CB676" s="414">
        <f>BZ676+BU676+BP676</f>
        <v>0</v>
      </c>
      <c r="CC676" s="443">
        <f t="shared" ref="CC676" si="115">BK676+BF676+BA676+AV676+AQ676+AL676+AG676+AB676+W676+R676</f>
        <v>0</v>
      </c>
    </row>
    <row r="677" spans="1:81" ht="19.8" customHeight="1">
      <c r="A677" s="1180"/>
      <c r="B677" s="1130"/>
      <c r="C677" s="1131"/>
      <c r="D677" s="69" t="s">
        <v>102</v>
      </c>
      <c r="E677" s="30"/>
      <c r="F677" s="496"/>
      <c r="G677" s="565">
        <f>ROUND((G668*E3),0)</f>
        <v>0</v>
      </c>
      <c r="H677" s="619"/>
      <c r="I677" s="69" t="s">
        <v>102</v>
      </c>
      <c r="J677" s="30"/>
      <c r="K677" s="496"/>
      <c r="L677" s="565">
        <f>ROUND((L668*J3),0)</f>
        <v>0</v>
      </c>
      <c r="M677" s="450"/>
      <c r="N677" s="639" t="s">
        <v>102</v>
      </c>
      <c r="O677" s="30"/>
      <c r="P677" s="496"/>
      <c r="Q677" s="565">
        <f>ROUND((Q668*O3),0)</f>
        <v>0</v>
      </c>
      <c r="R677" s="573">
        <f>ROUND(R668*O3,0)</f>
        <v>0</v>
      </c>
      <c r="S677" s="69" t="s">
        <v>102</v>
      </c>
      <c r="T677" s="30"/>
      <c r="U677" s="496"/>
      <c r="V677" s="565">
        <f>ROUND((V668*T3),0)</f>
        <v>0</v>
      </c>
      <c r="W677" s="571">
        <f>ROUND(W668*T3,0)</f>
        <v>0</v>
      </c>
      <c r="X677" s="639" t="s">
        <v>102</v>
      </c>
      <c r="Y677" s="30"/>
      <c r="Z677" s="496"/>
      <c r="AA677" s="565">
        <f>ROUND((AA668*Y3),0)</f>
        <v>0</v>
      </c>
      <c r="AB677" s="573">
        <f>ROUND(AB668*Y3,0)</f>
        <v>0</v>
      </c>
      <c r="AC677" s="69" t="s">
        <v>102</v>
      </c>
      <c r="AD677" s="30"/>
      <c r="AE677" s="496"/>
      <c r="AF677" s="565">
        <f>ROUND((AF668*AD3),0)</f>
        <v>0</v>
      </c>
      <c r="AG677" s="571">
        <f>ROUND(AG668*AD3,0)</f>
        <v>0</v>
      </c>
      <c r="AH677" s="639" t="s">
        <v>102</v>
      </c>
      <c r="AI677" s="30"/>
      <c r="AJ677" s="496"/>
      <c r="AK677" s="565">
        <f>ROUND((AK668*AI3),0)</f>
        <v>0</v>
      </c>
      <c r="AL677" s="573">
        <f>ROUND(AL668*AI3,0)</f>
        <v>0</v>
      </c>
      <c r="AM677" s="69" t="s">
        <v>102</v>
      </c>
      <c r="AN677" s="30"/>
      <c r="AO677" s="496"/>
      <c r="AP677" s="565">
        <f>ROUND((AP668*AN3),0)</f>
        <v>0</v>
      </c>
      <c r="AQ677" s="571">
        <f>ROUND(AQ668*AN3,0)</f>
        <v>0</v>
      </c>
      <c r="AR677" s="639" t="s">
        <v>102</v>
      </c>
      <c r="AS677" s="30"/>
      <c r="AT677" s="496"/>
      <c r="AU677" s="565">
        <f>ROUND((AU668*AS3),0)</f>
        <v>0</v>
      </c>
      <c r="AV677" s="573">
        <f>ROUND(AV668*AS3,0)</f>
        <v>0</v>
      </c>
      <c r="AW677" s="69" t="s">
        <v>102</v>
      </c>
      <c r="AX677" s="30"/>
      <c r="AY677" s="496"/>
      <c r="AZ677" s="565">
        <f>ROUND((AZ668*AX3),0)</f>
        <v>0</v>
      </c>
      <c r="BA677" s="571">
        <f>ROUND(BA668*AX3,0)</f>
        <v>0</v>
      </c>
      <c r="BB677" s="639" t="s">
        <v>102</v>
      </c>
      <c r="BC677" s="30"/>
      <c r="BD677" s="496"/>
      <c r="BE677" s="565">
        <f>ROUND((BE668*BC3),0)</f>
        <v>0</v>
      </c>
      <c r="BF677" s="573">
        <f>ROUND(BF668*BC3,0)</f>
        <v>0</v>
      </c>
      <c r="BG677" s="69" t="s">
        <v>102</v>
      </c>
      <c r="BH677" s="30"/>
      <c r="BI677" s="496"/>
      <c r="BJ677" s="565">
        <f>ROUND((BJ668*BH3),0)</f>
        <v>0</v>
      </c>
      <c r="BK677" s="571">
        <f>ROUND(BK668*BH3,0)</f>
        <v>0</v>
      </c>
      <c r="BL677" s="639" t="s">
        <v>102</v>
      </c>
      <c r="BM677" s="30"/>
      <c r="BN677" s="496"/>
      <c r="BO677" s="565">
        <f>ROUND(BO668*$BM$3,0)</f>
        <v>0</v>
      </c>
      <c r="BP677" s="567">
        <f>ROUND(BP668*BM3,0)</f>
        <v>0</v>
      </c>
      <c r="BQ677" s="69" t="s">
        <v>102</v>
      </c>
      <c r="BR677" s="30"/>
      <c r="BS677" s="496"/>
      <c r="BT677" s="565">
        <f>ROUND(BT668*$BR$3,0)</f>
        <v>0</v>
      </c>
      <c r="BU677" s="567">
        <f>ROUND(BU668*BR3,0)</f>
        <v>0</v>
      </c>
      <c r="BV677" s="69" t="s">
        <v>102</v>
      </c>
      <c r="BW677" s="30"/>
      <c r="BX677" s="496"/>
      <c r="BY677" s="565">
        <f>ROUND(BY668*$BW$3,0)</f>
        <v>0</v>
      </c>
      <c r="BZ677" s="567">
        <f>ROUND(BZ668*BW3,0)</f>
        <v>0</v>
      </c>
      <c r="CA677" s="479"/>
      <c r="CB677" s="414">
        <f>BZ677+BU677+BP677</f>
        <v>0</v>
      </c>
      <c r="CC677" s="443">
        <f>BK677+BF677+BA677+AV677+AQ677+AL677+AG677+AB677+W677+R677</f>
        <v>0</v>
      </c>
    </row>
    <row r="678" spans="1:81" ht="20.399999999999999" customHeight="1" thickBot="1">
      <c r="A678" s="1180"/>
      <c r="B678" s="1132"/>
      <c r="C678" s="1133"/>
      <c r="D678" s="70" t="s">
        <v>101</v>
      </c>
      <c r="E678" s="511" t="s">
        <v>115</v>
      </c>
      <c r="F678" s="497"/>
      <c r="G678" s="566">
        <f>ROUND(IF(E678="対象外",0,G668*G3),0)</f>
        <v>0</v>
      </c>
      <c r="H678" s="620"/>
      <c r="I678" s="70" t="s">
        <v>101</v>
      </c>
      <c r="J678" s="511" t="s">
        <v>115</v>
      </c>
      <c r="K678" s="497"/>
      <c r="L678" s="566">
        <f>ROUND(IF(J678="対象外",0,L668*L3),0)</f>
        <v>0</v>
      </c>
      <c r="M678" s="451"/>
      <c r="N678" s="640" t="s">
        <v>101</v>
      </c>
      <c r="O678" s="511" t="s">
        <v>115</v>
      </c>
      <c r="P678" s="497"/>
      <c r="Q678" s="566">
        <f>ROUND(IF(O678="対象外",0,Q668*Q3),0)</f>
        <v>0</v>
      </c>
      <c r="R678" s="654">
        <f>ROUND(IF(O678="対象外",0,R668*Q3),0)</f>
        <v>0</v>
      </c>
      <c r="S678" s="70" t="s">
        <v>101</v>
      </c>
      <c r="T678" s="511" t="s">
        <v>115</v>
      </c>
      <c r="U678" s="497"/>
      <c r="V678" s="566">
        <f>ROUND(IF(T678="対象外",0,V668*V3),0)</f>
        <v>0</v>
      </c>
      <c r="W678" s="572">
        <f>ROUND(IF(T678="対象外",0,W668*V3),0)</f>
        <v>0</v>
      </c>
      <c r="X678" s="640" t="s">
        <v>101</v>
      </c>
      <c r="Y678" s="511" t="s">
        <v>115</v>
      </c>
      <c r="Z678" s="497"/>
      <c r="AA678" s="566">
        <f>ROUND(IF(Y678="対象外",0,AA668*AA3),0)</f>
        <v>0</v>
      </c>
      <c r="AB678" s="654">
        <f>ROUND(IF(Y678="対象外",0,AB668*AA3),0)</f>
        <v>0</v>
      </c>
      <c r="AC678" s="70" t="s">
        <v>101</v>
      </c>
      <c r="AD678" s="511" t="s">
        <v>115</v>
      </c>
      <c r="AE678" s="497"/>
      <c r="AF678" s="566">
        <f>ROUND(IF(AD678="対象外",0,AF668*AF3),0)</f>
        <v>0</v>
      </c>
      <c r="AG678" s="572">
        <f>ROUND(IF(AD678="対象外",0,AG668*AF3),0)</f>
        <v>0</v>
      </c>
      <c r="AH678" s="640" t="s">
        <v>101</v>
      </c>
      <c r="AI678" s="511" t="s">
        <v>115</v>
      </c>
      <c r="AJ678" s="497"/>
      <c r="AK678" s="566">
        <f>ROUND(IF(AI678="対象外",0,AK668*AK3),0)</f>
        <v>0</v>
      </c>
      <c r="AL678" s="654">
        <f>ROUND(IF(AI678="対象外",0,AL668*AK3),0)</f>
        <v>0</v>
      </c>
      <c r="AM678" s="70" t="s">
        <v>101</v>
      </c>
      <c r="AN678" s="511" t="s">
        <v>115</v>
      </c>
      <c r="AO678" s="497"/>
      <c r="AP678" s="566">
        <f>ROUND(IF(AN678="対象外",0,AP668*AP3),0)</f>
        <v>0</v>
      </c>
      <c r="AQ678" s="572">
        <f>ROUND(IF(AN678="対象外",0,AQ668*AP3),0)</f>
        <v>0</v>
      </c>
      <c r="AR678" s="640" t="s">
        <v>101</v>
      </c>
      <c r="AS678" s="511" t="s">
        <v>115</v>
      </c>
      <c r="AT678" s="497"/>
      <c r="AU678" s="566">
        <f>ROUND(IF(AS678="対象外",0,AU668*AU3),0)</f>
        <v>0</v>
      </c>
      <c r="AV678" s="654">
        <f>ROUND(IF(AS678="対象外",0,AV668*AU3),0)</f>
        <v>0</v>
      </c>
      <c r="AW678" s="70" t="s">
        <v>101</v>
      </c>
      <c r="AX678" s="511" t="s">
        <v>115</v>
      </c>
      <c r="AY678" s="497"/>
      <c r="AZ678" s="566">
        <f>ROUND(IF(AX678="対象外",0,AZ668*AZ3),0)</f>
        <v>0</v>
      </c>
      <c r="BA678" s="572">
        <f>ROUND(IF(AX678="対象外",0,BA668*AZ3),0)</f>
        <v>0</v>
      </c>
      <c r="BB678" s="640" t="s">
        <v>101</v>
      </c>
      <c r="BC678" s="511" t="s">
        <v>115</v>
      </c>
      <c r="BD678" s="497"/>
      <c r="BE678" s="566">
        <f>ROUND(IF(BC678="対象外",0,BE668*BE3),0)</f>
        <v>0</v>
      </c>
      <c r="BF678" s="654">
        <f>ROUND(IF(BC678="対象外",0,BF668*BE3),0)</f>
        <v>0</v>
      </c>
      <c r="BG678" s="70" t="s">
        <v>101</v>
      </c>
      <c r="BH678" s="511" t="s">
        <v>115</v>
      </c>
      <c r="BI678" s="497"/>
      <c r="BJ678" s="566">
        <f>ROUND(IF(BH678="対象外",0,BJ668*BJ3),0)</f>
        <v>0</v>
      </c>
      <c r="BK678" s="572">
        <f>ROUND(IF(BH678="対象外",0,BK668*BJ3),0)</f>
        <v>0</v>
      </c>
      <c r="BL678" s="640" t="s">
        <v>101</v>
      </c>
      <c r="BM678" s="511" t="s">
        <v>115</v>
      </c>
      <c r="BN678" s="497"/>
      <c r="BO678" s="566">
        <f>ROUND(IF(BM678="対象",BO668*$BO$3,0),0)</f>
        <v>0</v>
      </c>
      <c r="BP678" s="568">
        <f>ROUND(IF(BM678="対象外",0,BP668*BO3),0)</f>
        <v>0</v>
      </c>
      <c r="BQ678" s="70" t="s">
        <v>101</v>
      </c>
      <c r="BR678" s="511" t="s">
        <v>115</v>
      </c>
      <c r="BS678" s="497"/>
      <c r="BT678" s="566">
        <f>ROUND(IF(BR678="対象",BT668*$BT$3,0),0)</f>
        <v>0</v>
      </c>
      <c r="BU678" s="568">
        <f>ROUND(IF(BR678="対象外",0,BU668*BT3),0)</f>
        <v>0</v>
      </c>
      <c r="BV678" s="70" t="s">
        <v>101</v>
      </c>
      <c r="BW678" s="511" t="s">
        <v>115</v>
      </c>
      <c r="BX678" s="497"/>
      <c r="BY678" s="566">
        <f>ROUND(IF(BW678="対象",BY668*$BY$3,0),0)</f>
        <v>0</v>
      </c>
      <c r="BZ678" s="568">
        <f>ROUND(IF(BW678="対象外",0,BZ668*BY3),0)</f>
        <v>0</v>
      </c>
      <c r="CA678" s="480"/>
      <c r="CB678" s="414">
        <f>BZ678+BU678+BP678</f>
        <v>0</v>
      </c>
      <c r="CC678" s="444">
        <f>BK678+BF678+BA678+AV678+AQ678+AL678+AG678+AB678+W678+R678</f>
        <v>0</v>
      </c>
    </row>
    <row r="679" spans="1:81" ht="18" customHeight="1" thickBot="1">
      <c r="A679" s="1180"/>
      <c r="B679" s="1151" t="s">
        <v>65</v>
      </c>
      <c r="C679" s="1152"/>
      <c r="D679" s="71" t="s">
        <v>50</v>
      </c>
      <c r="E679" s="11"/>
      <c r="F679" s="599">
        <f>G679</f>
        <v>0</v>
      </c>
      <c r="G679" s="524">
        <f>SUM(G675:G678)</f>
        <v>0</v>
      </c>
      <c r="H679" s="466"/>
      <c r="I679" s="71" t="s">
        <v>50</v>
      </c>
      <c r="J679" s="11"/>
      <c r="K679" s="599">
        <f>L679</f>
        <v>0</v>
      </c>
      <c r="L679" s="524">
        <f>SUM(L675:L678)</f>
        <v>0</v>
      </c>
      <c r="M679" s="452"/>
      <c r="N679" s="616" t="s">
        <v>50</v>
      </c>
      <c r="O679" s="11"/>
      <c r="P679" s="599">
        <f>Q679+R679</f>
        <v>0</v>
      </c>
      <c r="Q679" s="524">
        <f>SUM(Q675:Q678)</f>
        <v>0</v>
      </c>
      <c r="R679" s="563">
        <f>SUM(R675:R678)</f>
        <v>0</v>
      </c>
      <c r="S679" s="71" t="s">
        <v>50</v>
      </c>
      <c r="T679" s="11"/>
      <c r="U679" s="599">
        <f>V679+W679</f>
        <v>0</v>
      </c>
      <c r="V679" s="524">
        <f>SUM(V675:V678)</f>
        <v>0</v>
      </c>
      <c r="W679" s="525">
        <f>SUM(W675:W678)</f>
        <v>0</v>
      </c>
      <c r="X679" s="616" t="s">
        <v>50</v>
      </c>
      <c r="Y679" s="11"/>
      <c r="Z679" s="599">
        <f>AA679+AB679</f>
        <v>0</v>
      </c>
      <c r="AA679" s="524">
        <f>SUM(AA675:AA678)</f>
        <v>0</v>
      </c>
      <c r="AB679" s="563">
        <f>SUM(AB675:AB678)</f>
        <v>0</v>
      </c>
      <c r="AC679" s="71" t="s">
        <v>50</v>
      </c>
      <c r="AD679" s="11"/>
      <c r="AE679" s="599">
        <f>AF679+AG679</f>
        <v>0</v>
      </c>
      <c r="AF679" s="524">
        <f>SUM(AF675:AF678)</f>
        <v>0</v>
      </c>
      <c r="AG679" s="525">
        <f>SUM(AG675:AG678)</f>
        <v>0</v>
      </c>
      <c r="AH679" s="616" t="s">
        <v>50</v>
      </c>
      <c r="AI679" s="11"/>
      <c r="AJ679" s="599">
        <f>AK679+AL679</f>
        <v>0</v>
      </c>
      <c r="AK679" s="524">
        <f>SUM(AK675:AK678)</f>
        <v>0</v>
      </c>
      <c r="AL679" s="563">
        <f>SUM(AL675:AL678)</f>
        <v>0</v>
      </c>
      <c r="AM679" s="71" t="s">
        <v>50</v>
      </c>
      <c r="AN679" s="11"/>
      <c r="AO679" s="599">
        <f>AP679+AQ679</f>
        <v>0</v>
      </c>
      <c r="AP679" s="524">
        <f>SUM(AP675:AP678)</f>
        <v>0</v>
      </c>
      <c r="AQ679" s="525">
        <f>SUM(AQ675:AQ678)</f>
        <v>0</v>
      </c>
      <c r="AR679" s="616" t="s">
        <v>50</v>
      </c>
      <c r="AS679" s="11"/>
      <c r="AT679" s="599">
        <f>AU679+AV679</f>
        <v>0</v>
      </c>
      <c r="AU679" s="524">
        <f>SUM(AU675:AU678)</f>
        <v>0</v>
      </c>
      <c r="AV679" s="563">
        <f>SUM(AV675:AV678)</f>
        <v>0</v>
      </c>
      <c r="AW679" s="71" t="s">
        <v>50</v>
      </c>
      <c r="AX679" s="11"/>
      <c r="AY679" s="599">
        <f>AZ679+BA679</f>
        <v>0</v>
      </c>
      <c r="AZ679" s="524">
        <f>SUM(AZ675:AZ678)</f>
        <v>0</v>
      </c>
      <c r="BA679" s="525">
        <f>SUM(BA675:BA678)</f>
        <v>0</v>
      </c>
      <c r="BB679" s="616" t="s">
        <v>50</v>
      </c>
      <c r="BC679" s="11"/>
      <c r="BD679" s="599">
        <f>BE679+BF679</f>
        <v>0</v>
      </c>
      <c r="BE679" s="524">
        <f>SUM(BE675:BE678)</f>
        <v>0</v>
      </c>
      <c r="BF679" s="563">
        <f>SUM(BF675:BF678)</f>
        <v>0</v>
      </c>
      <c r="BG679" s="71" t="s">
        <v>50</v>
      </c>
      <c r="BH679" s="11"/>
      <c r="BI679" s="599">
        <f>BJ679+BK679</f>
        <v>0</v>
      </c>
      <c r="BJ679" s="524">
        <f>SUM(BJ675:BJ678)</f>
        <v>0</v>
      </c>
      <c r="BK679" s="525">
        <f>SUM(BK675:BK678)</f>
        <v>0</v>
      </c>
      <c r="BL679" s="616" t="s">
        <v>50</v>
      </c>
      <c r="BM679" s="11"/>
      <c r="BN679" s="601">
        <f>BO679+BP679</f>
        <v>0</v>
      </c>
      <c r="BO679" s="524">
        <f>SUM(BO675:BO678)</f>
        <v>0</v>
      </c>
      <c r="BP679" s="532">
        <f>SUM(BP675:BP678)</f>
        <v>0</v>
      </c>
      <c r="BQ679" s="71" t="s">
        <v>50</v>
      </c>
      <c r="BR679" s="11"/>
      <c r="BS679" s="601">
        <f>BT679+BU679</f>
        <v>0</v>
      </c>
      <c r="BT679" s="524">
        <f>SUM(BT675:BT678)</f>
        <v>0</v>
      </c>
      <c r="BU679" s="532">
        <f>SUM(BU675:BU678)</f>
        <v>0</v>
      </c>
      <c r="BV679" s="71" t="s">
        <v>50</v>
      </c>
      <c r="BW679" s="11"/>
      <c r="BX679" s="601">
        <f>BY679+BZ679</f>
        <v>0</v>
      </c>
      <c r="BY679" s="524">
        <f>SUM(BY675:BY678)</f>
        <v>0</v>
      </c>
      <c r="BZ679" s="532">
        <f>SUM(BZ675:BZ678)</f>
        <v>0</v>
      </c>
      <c r="CA679" s="476">
        <f>BX679+BS679+BN679+BI679+BD679+AY679+AT679+AO679+AJ679+AE679+Z679+U679+P679+K679+F679</f>
        <v>0</v>
      </c>
      <c r="CB679" s="415">
        <f>SUM(CB675:CB678)</f>
        <v>0</v>
      </c>
      <c r="CC679" s="445">
        <f>SUM(CC675:CC678)</f>
        <v>0</v>
      </c>
    </row>
    <row r="680" spans="1:81" ht="18" customHeight="1" thickBot="1">
      <c r="A680" s="1180"/>
      <c r="B680" s="1290" t="s">
        <v>66</v>
      </c>
      <c r="C680" s="1291"/>
      <c r="D680" s="588" t="s">
        <v>22</v>
      </c>
      <c r="E680" s="589"/>
      <c r="F680" s="600">
        <f>G680</f>
        <v>0</v>
      </c>
      <c r="G680" s="720">
        <f>G679+G668</f>
        <v>0</v>
      </c>
      <c r="H680" s="621"/>
      <c r="I680" s="588" t="s">
        <v>22</v>
      </c>
      <c r="J680" s="589"/>
      <c r="K680" s="600">
        <f>L680</f>
        <v>0</v>
      </c>
      <c r="L680" s="720">
        <f>L679+L668</f>
        <v>0</v>
      </c>
      <c r="M680" s="591"/>
      <c r="N680" s="641" t="s">
        <v>22</v>
      </c>
      <c r="O680" s="589"/>
      <c r="P680" s="600">
        <f>Q680+R680</f>
        <v>0</v>
      </c>
      <c r="Q680" s="590">
        <f>Q679+Q668</f>
        <v>0</v>
      </c>
      <c r="R680" s="655">
        <f>R679+R668</f>
        <v>0</v>
      </c>
      <c r="S680" s="588" t="s">
        <v>22</v>
      </c>
      <c r="T680" s="589"/>
      <c r="U680" s="600">
        <f>V680+W680</f>
        <v>0</v>
      </c>
      <c r="V680" s="590">
        <f>V679+V668</f>
        <v>0</v>
      </c>
      <c r="W680" s="592">
        <f>W679+W668</f>
        <v>0</v>
      </c>
      <c r="X680" s="641" t="s">
        <v>22</v>
      </c>
      <c r="Y680" s="589"/>
      <c r="Z680" s="600">
        <f>AA680+AB680</f>
        <v>0</v>
      </c>
      <c r="AA680" s="590">
        <f>AA679+AA668</f>
        <v>0</v>
      </c>
      <c r="AB680" s="655">
        <f>AB679+AB668</f>
        <v>0</v>
      </c>
      <c r="AC680" s="588" t="s">
        <v>22</v>
      </c>
      <c r="AD680" s="589"/>
      <c r="AE680" s="600">
        <f>AF680+AG680</f>
        <v>0</v>
      </c>
      <c r="AF680" s="590">
        <f>AF679+AF668</f>
        <v>0</v>
      </c>
      <c r="AG680" s="592">
        <f>AG679+AG668</f>
        <v>0</v>
      </c>
      <c r="AH680" s="641" t="s">
        <v>22</v>
      </c>
      <c r="AI680" s="589"/>
      <c r="AJ680" s="600">
        <f>AK680+AL680</f>
        <v>0</v>
      </c>
      <c r="AK680" s="590">
        <f>AK679+AK668</f>
        <v>0</v>
      </c>
      <c r="AL680" s="655">
        <f>AL679+AL668</f>
        <v>0</v>
      </c>
      <c r="AM680" s="588" t="s">
        <v>22</v>
      </c>
      <c r="AN680" s="589"/>
      <c r="AO680" s="600">
        <f>AP680+AQ680</f>
        <v>0</v>
      </c>
      <c r="AP680" s="590">
        <f>AP679+AP668</f>
        <v>0</v>
      </c>
      <c r="AQ680" s="592">
        <f>AQ679+AQ668</f>
        <v>0</v>
      </c>
      <c r="AR680" s="641" t="s">
        <v>22</v>
      </c>
      <c r="AS680" s="589"/>
      <c r="AT680" s="600">
        <f>AU680+AV680</f>
        <v>0</v>
      </c>
      <c r="AU680" s="590">
        <f>AU679+AU668</f>
        <v>0</v>
      </c>
      <c r="AV680" s="655">
        <f>AV679+AV668</f>
        <v>0</v>
      </c>
      <c r="AW680" s="588" t="s">
        <v>22</v>
      </c>
      <c r="AX680" s="589"/>
      <c r="AY680" s="600">
        <f>AZ680+BA680</f>
        <v>0</v>
      </c>
      <c r="AZ680" s="590">
        <f>AZ679+AZ668</f>
        <v>0</v>
      </c>
      <c r="BA680" s="592">
        <f>BA679+BA668</f>
        <v>0</v>
      </c>
      <c r="BB680" s="641" t="s">
        <v>22</v>
      </c>
      <c r="BC680" s="589"/>
      <c r="BD680" s="600">
        <f>BE680+BF680</f>
        <v>0</v>
      </c>
      <c r="BE680" s="590">
        <f>BE679+BE668</f>
        <v>0</v>
      </c>
      <c r="BF680" s="655">
        <f>BF679+BF668</f>
        <v>0</v>
      </c>
      <c r="BG680" s="588" t="s">
        <v>22</v>
      </c>
      <c r="BH680" s="589"/>
      <c r="BI680" s="600">
        <f>BJ680+BK680</f>
        <v>0</v>
      </c>
      <c r="BJ680" s="590">
        <f>BJ679+BJ668</f>
        <v>0</v>
      </c>
      <c r="BK680" s="592">
        <f>BK679+BK668</f>
        <v>0</v>
      </c>
      <c r="BL680" s="641" t="s">
        <v>22</v>
      </c>
      <c r="BM680" s="589"/>
      <c r="BN680" s="602">
        <f>BO680+BP680</f>
        <v>0</v>
      </c>
      <c r="BO680" s="590">
        <f>BO679+BO668</f>
        <v>0</v>
      </c>
      <c r="BP680" s="593">
        <f>BP679+BP668</f>
        <v>0</v>
      </c>
      <c r="BQ680" s="588" t="s">
        <v>22</v>
      </c>
      <c r="BR680" s="589"/>
      <c r="BS680" s="602">
        <f>BT680+BU680</f>
        <v>0</v>
      </c>
      <c r="BT680" s="590">
        <f>BT679+BT668</f>
        <v>0</v>
      </c>
      <c r="BU680" s="593">
        <f>BU679+BU668</f>
        <v>0</v>
      </c>
      <c r="BV680" s="588" t="s">
        <v>22</v>
      </c>
      <c r="BW680" s="589"/>
      <c r="BX680" s="602">
        <f>BY680+BZ680</f>
        <v>0</v>
      </c>
      <c r="BY680" s="590">
        <f>BY679+BY668</f>
        <v>0</v>
      </c>
      <c r="BZ680" s="593">
        <f>BZ679+BZ668</f>
        <v>0</v>
      </c>
      <c r="CA680" s="594">
        <f>BX680+BS680+BN680+BI680+BD680+AY680+AT680+AO680+AJ680+AE680+Z680+U680+P680+K680+F680</f>
        <v>0</v>
      </c>
      <c r="CB680" s="595">
        <f>CB679+SUM(CC648:CC666)</f>
        <v>0</v>
      </c>
      <c r="CC680" s="596">
        <f>CC679+CC637+CC645</f>
        <v>0</v>
      </c>
    </row>
    <row r="681" spans="1:81" ht="35.4" customHeight="1" thickBot="1">
      <c r="A681" s="723" t="s">
        <v>32</v>
      </c>
      <c r="B681" s="1301">
        <f>職員設定!B59</f>
        <v>16</v>
      </c>
      <c r="C681" s="1302"/>
      <c r="D681" s="683"/>
      <c r="E681" s="684" t="s">
        <v>4</v>
      </c>
      <c r="F681" s="684" t="s">
        <v>33</v>
      </c>
      <c r="G681" s="687" t="s">
        <v>51</v>
      </c>
      <c r="H681" s="724" t="s">
        <v>165</v>
      </c>
      <c r="I681" s="683"/>
      <c r="J681" s="684" t="s">
        <v>4</v>
      </c>
      <c r="K681" s="684" t="s">
        <v>33</v>
      </c>
      <c r="L681" s="687" t="s">
        <v>51</v>
      </c>
      <c r="M681" s="686" t="s">
        <v>165</v>
      </c>
      <c r="N681" s="725"/>
      <c r="O681" s="684" t="s">
        <v>4</v>
      </c>
      <c r="P681" s="684" t="s">
        <v>33</v>
      </c>
      <c r="Q681" s="687" t="s">
        <v>51</v>
      </c>
      <c r="R681" s="726" t="s">
        <v>225</v>
      </c>
      <c r="S681" s="683"/>
      <c r="T681" s="684" t="s">
        <v>4</v>
      </c>
      <c r="U681" s="684" t="s">
        <v>33</v>
      </c>
      <c r="V681" s="687" t="s">
        <v>51</v>
      </c>
      <c r="W681" s="727" t="s">
        <v>225</v>
      </c>
      <c r="X681" s="725"/>
      <c r="Y681" s="684" t="s">
        <v>4</v>
      </c>
      <c r="Z681" s="684" t="s">
        <v>33</v>
      </c>
      <c r="AA681" s="687" t="s">
        <v>51</v>
      </c>
      <c r="AB681" s="726" t="s">
        <v>225</v>
      </c>
      <c r="AC681" s="683"/>
      <c r="AD681" s="684" t="s">
        <v>4</v>
      </c>
      <c r="AE681" s="684" t="s">
        <v>33</v>
      </c>
      <c r="AF681" s="687" t="s">
        <v>51</v>
      </c>
      <c r="AG681" s="727" t="s">
        <v>225</v>
      </c>
      <c r="AH681" s="725"/>
      <c r="AI681" s="684" t="s">
        <v>4</v>
      </c>
      <c r="AJ681" s="684" t="s">
        <v>33</v>
      </c>
      <c r="AK681" s="687" t="s">
        <v>51</v>
      </c>
      <c r="AL681" s="726" t="s">
        <v>225</v>
      </c>
      <c r="AM681" s="683"/>
      <c r="AN681" s="684" t="s">
        <v>4</v>
      </c>
      <c r="AO681" s="684" t="s">
        <v>33</v>
      </c>
      <c r="AP681" s="687" t="s">
        <v>51</v>
      </c>
      <c r="AQ681" s="727" t="s">
        <v>225</v>
      </c>
      <c r="AR681" s="725"/>
      <c r="AS681" s="684" t="s">
        <v>4</v>
      </c>
      <c r="AT681" s="684" t="s">
        <v>33</v>
      </c>
      <c r="AU681" s="687" t="s">
        <v>51</v>
      </c>
      <c r="AV681" s="726" t="s">
        <v>225</v>
      </c>
      <c r="AW681" s="683"/>
      <c r="AX681" s="684" t="s">
        <v>4</v>
      </c>
      <c r="AY681" s="684" t="s">
        <v>33</v>
      </c>
      <c r="AZ681" s="687" t="s">
        <v>51</v>
      </c>
      <c r="BA681" s="727" t="s">
        <v>225</v>
      </c>
      <c r="BB681" s="725"/>
      <c r="BC681" s="684" t="s">
        <v>4</v>
      </c>
      <c r="BD681" s="684" t="s">
        <v>33</v>
      </c>
      <c r="BE681" s="687" t="s">
        <v>51</v>
      </c>
      <c r="BF681" s="726" t="s">
        <v>225</v>
      </c>
      <c r="BG681" s="683"/>
      <c r="BH681" s="684" t="s">
        <v>4</v>
      </c>
      <c r="BI681" s="684" t="s">
        <v>33</v>
      </c>
      <c r="BJ681" s="687" t="s">
        <v>51</v>
      </c>
      <c r="BK681" s="727" t="s">
        <v>225</v>
      </c>
      <c r="BL681" s="725"/>
      <c r="BM681" s="684" t="s">
        <v>4</v>
      </c>
      <c r="BN681" s="684" t="s">
        <v>33</v>
      </c>
      <c r="BO681" s="685" t="s">
        <v>51</v>
      </c>
      <c r="BP681" s="413" t="s">
        <v>225</v>
      </c>
      <c r="BQ681" s="683"/>
      <c r="BR681" s="684" t="s">
        <v>4</v>
      </c>
      <c r="BS681" s="684" t="s">
        <v>33</v>
      </c>
      <c r="BT681" s="685" t="s">
        <v>51</v>
      </c>
      <c r="BU681" s="413" t="s">
        <v>225</v>
      </c>
      <c r="BV681" s="683"/>
      <c r="BW681" s="684" t="s">
        <v>4</v>
      </c>
      <c r="BX681" s="684" t="s">
        <v>33</v>
      </c>
      <c r="BY681" s="685" t="s">
        <v>51</v>
      </c>
      <c r="BZ681" s="413" t="s">
        <v>225</v>
      </c>
      <c r="CA681" s="688" t="s">
        <v>0</v>
      </c>
      <c r="CB681" s="689" t="s">
        <v>157</v>
      </c>
      <c r="CC681" s="728" t="s">
        <v>225</v>
      </c>
    </row>
    <row r="682" spans="1:81" ht="18" customHeight="1">
      <c r="A682" s="1180" t="str">
        <f>職員設定!C59</f>
        <v>CCC</v>
      </c>
      <c r="B682" s="1296" t="s">
        <v>109</v>
      </c>
      <c r="C682" s="1140" t="s">
        <v>2</v>
      </c>
      <c r="D682" s="48" t="s">
        <v>110</v>
      </c>
      <c r="E682" s="597"/>
      <c r="F682" s="1214">
        <f>職員設定!$D$59</f>
        <v>1</v>
      </c>
      <c r="G682" s="974">
        <f>E685*F682-H682</f>
        <v>0</v>
      </c>
      <c r="H682" s="1271"/>
      <c r="I682" s="48" t="s">
        <v>110</v>
      </c>
      <c r="J682" s="597"/>
      <c r="K682" s="1214">
        <f>職員設定!$D$59</f>
        <v>1</v>
      </c>
      <c r="L682" s="974">
        <f>J685*K682-M682</f>
        <v>0</v>
      </c>
      <c r="M682" s="1096"/>
      <c r="N682" s="336" t="s">
        <v>110</v>
      </c>
      <c r="O682" s="597"/>
      <c r="P682" s="1214">
        <f>職員設定!$D$59</f>
        <v>1</v>
      </c>
      <c r="Q682" s="974">
        <f>O685*P682-R682</f>
        <v>0</v>
      </c>
      <c r="R682" s="1203">
        <f>ROUND(O682*P682*職員設定!$AC$59,0)</f>
        <v>0</v>
      </c>
      <c r="S682" s="48" t="s">
        <v>110</v>
      </c>
      <c r="T682" s="597"/>
      <c r="U682" s="1214">
        <f>職員設定!$D$59</f>
        <v>1</v>
      </c>
      <c r="V682" s="974">
        <f>T685*U682-W682</f>
        <v>0</v>
      </c>
      <c r="W682" s="993">
        <f>ROUND(T682*U682*職員設定!$AC$59,0)</f>
        <v>0</v>
      </c>
      <c r="X682" s="336" t="s">
        <v>110</v>
      </c>
      <c r="Y682" s="597"/>
      <c r="Z682" s="1214">
        <f>職員設定!$D$59</f>
        <v>1</v>
      </c>
      <c r="AA682" s="974">
        <f>Y685*Z682-AB682</f>
        <v>0</v>
      </c>
      <c r="AB682" s="1203">
        <f>ROUND(Y682*Z682*職員設定!$AC$59,0)</f>
        <v>0</v>
      </c>
      <c r="AC682" s="48" t="s">
        <v>110</v>
      </c>
      <c r="AD682" s="597"/>
      <c r="AE682" s="1214">
        <f>職員設定!$D$59</f>
        <v>1</v>
      </c>
      <c r="AF682" s="974">
        <f>AD685*AE682-AG682</f>
        <v>0</v>
      </c>
      <c r="AG682" s="993">
        <f>ROUND(AD682*AE682*職員設定!$AC$59,0)</f>
        <v>0</v>
      </c>
      <c r="AH682" s="336" t="s">
        <v>110</v>
      </c>
      <c r="AI682" s="597"/>
      <c r="AJ682" s="1214">
        <f>職員設定!$D$59</f>
        <v>1</v>
      </c>
      <c r="AK682" s="974">
        <f>AI685*AJ682-AL682</f>
        <v>0</v>
      </c>
      <c r="AL682" s="1203">
        <f>ROUND(AI682*AJ682*職員設定!$AC$59,0)</f>
        <v>0</v>
      </c>
      <c r="AM682" s="48" t="s">
        <v>110</v>
      </c>
      <c r="AN682" s="597"/>
      <c r="AO682" s="1214">
        <f>職員設定!$D$59</f>
        <v>1</v>
      </c>
      <c r="AP682" s="974">
        <f>AN685*AO682-AQ682</f>
        <v>0</v>
      </c>
      <c r="AQ682" s="993">
        <f>ROUND(AN682*AO682*職員設定!$AC$59,0)</f>
        <v>0</v>
      </c>
      <c r="AR682" s="336" t="s">
        <v>110</v>
      </c>
      <c r="AS682" s="597"/>
      <c r="AT682" s="1214">
        <f>職員設定!$D$59</f>
        <v>1</v>
      </c>
      <c r="AU682" s="974">
        <f>AS685*AT682-AV682</f>
        <v>0</v>
      </c>
      <c r="AV682" s="1203">
        <f>ROUND(AS682*AT682*職員設定!$AC$59,0)</f>
        <v>0</v>
      </c>
      <c r="AW682" s="48" t="s">
        <v>110</v>
      </c>
      <c r="AX682" s="597"/>
      <c r="AY682" s="1214">
        <f>職員設定!$D$59</f>
        <v>1</v>
      </c>
      <c r="AZ682" s="974">
        <f>AX685*AY682-BA682</f>
        <v>0</v>
      </c>
      <c r="BA682" s="993">
        <f>ROUND(AX682*AY682*職員設定!$AC$59,0)</f>
        <v>0</v>
      </c>
      <c r="BB682" s="336" t="s">
        <v>110</v>
      </c>
      <c r="BC682" s="597"/>
      <c r="BD682" s="1214">
        <f>職員設定!$D$59</f>
        <v>1</v>
      </c>
      <c r="BE682" s="974">
        <f>BC685*BD682-BF682</f>
        <v>0</v>
      </c>
      <c r="BF682" s="1203">
        <f>ROUND(BC682*BD682*職員設定!$AC$59,0)</f>
        <v>0</v>
      </c>
      <c r="BG682" s="48" t="s">
        <v>110</v>
      </c>
      <c r="BH682" s="597"/>
      <c r="BI682" s="1214">
        <f>職員設定!$D$59</f>
        <v>1</v>
      </c>
      <c r="BJ682" s="974">
        <f>BH685*BI682-BK682</f>
        <v>0</v>
      </c>
      <c r="BK682" s="993">
        <f>ROUND(BH682*BI682*職員設定!$AC$59,0)</f>
        <v>0</v>
      </c>
      <c r="BL682" s="721"/>
      <c r="BM682" s="598"/>
      <c r="BN682" s="1214">
        <f>職員設定!$D$59</f>
        <v>1</v>
      </c>
      <c r="BO682" s="984"/>
      <c r="BP682" s="1259"/>
      <c r="BQ682" s="722"/>
      <c r="BR682" s="598"/>
      <c r="BS682" s="1214">
        <f>職員設定!$D$59</f>
        <v>1</v>
      </c>
      <c r="BT682" s="984"/>
      <c r="BU682" s="1259"/>
      <c r="BV682" s="722"/>
      <c r="BW682" s="598"/>
      <c r="BX682" s="1214">
        <f>職員設定!$D$59</f>
        <v>1</v>
      </c>
      <c r="BY682" s="984"/>
      <c r="BZ682" s="1259"/>
      <c r="CA682" s="1086">
        <f>BJ682+BK682+BE682+BF682+AZ682+BA682+AU682+AV682+AP682+AQ682+AL682+AK682+AG682+AF682+AB682+AA682+W682+V682+R682+Q682+L682+G682</f>
        <v>0</v>
      </c>
      <c r="CB682" s="1087">
        <f>M682+H682</f>
        <v>0</v>
      </c>
      <c r="CC682" s="1243">
        <f>BK682+BF682+BA682+AV682+AQ682+AL682+AG682+AB682+W682+R682</f>
        <v>0</v>
      </c>
    </row>
    <row r="683" spans="1:81" ht="18" customHeight="1">
      <c r="A683" s="1180"/>
      <c r="B683" s="1296"/>
      <c r="C683" s="1140"/>
      <c r="D683" s="48" t="s">
        <v>38</v>
      </c>
      <c r="E683" s="33"/>
      <c r="F683" s="1001"/>
      <c r="G683" s="974"/>
      <c r="H683" s="1272"/>
      <c r="I683" s="48" t="s">
        <v>38</v>
      </c>
      <c r="J683" s="33"/>
      <c r="K683" s="1001"/>
      <c r="L683" s="974"/>
      <c r="M683" s="1103"/>
      <c r="N683" s="336" t="s">
        <v>38</v>
      </c>
      <c r="O683" s="33"/>
      <c r="P683" s="1001"/>
      <c r="Q683" s="974"/>
      <c r="R683" s="1204"/>
      <c r="S683" s="48" t="s">
        <v>38</v>
      </c>
      <c r="T683" s="33"/>
      <c r="U683" s="1001"/>
      <c r="V683" s="974"/>
      <c r="W683" s="971"/>
      <c r="X683" s="336" t="s">
        <v>38</v>
      </c>
      <c r="Y683" s="33"/>
      <c r="Z683" s="1001"/>
      <c r="AA683" s="974"/>
      <c r="AB683" s="1204"/>
      <c r="AC683" s="48" t="s">
        <v>38</v>
      </c>
      <c r="AD683" s="33"/>
      <c r="AE683" s="1001"/>
      <c r="AF683" s="974"/>
      <c r="AG683" s="971"/>
      <c r="AH683" s="336" t="s">
        <v>38</v>
      </c>
      <c r="AI683" s="33"/>
      <c r="AJ683" s="1001"/>
      <c r="AK683" s="974"/>
      <c r="AL683" s="1204"/>
      <c r="AM683" s="48" t="s">
        <v>38</v>
      </c>
      <c r="AN683" s="33"/>
      <c r="AO683" s="1001"/>
      <c r="AP683" s="974"/>
      <c r="AQ683" s="971"/>
      <c r="AR683" s="336" t="s">
        <v>38</v>
      </c>
      <c r="AS683" s="33"/>
      <c r="AT683" s="1001"/>
      <c r="AU683" s="974"/>
      <c r="AV683" s="1204"/>
      <c r="AW683" s="48" t="s">
        <v>38</v>
      </c>
      <c r="AX683" s="33"/>
      <c r="AY683" s="1001"/>
      <c r="AZ683" s="974"/>
      <c r="BA683" s="971"/>
      <c r="BB683" s="336" t="s">
        <v>38</v>
      </c>
      <c r="BC683" s="33"/>
      <c r="BD683" s="1001"/>
      <c r="BE683" s="974"/>
      <c r="BF683" s="1204"/>
      <c r="BG683" s="48" t="s">
        <v>38</v>
      </c>
      <c r="BH683" s="33"/>
      <c r="BI683" s="1001"/>
      <c r="BJ683" s="974"/>
      <c r="BK683" s="971"/>
      <c r="BL683" s="658"/>
      <c r="BM683" s="80"/>
      <c r="BN683" s="1001"/>
      <c r="BO683" s="984"/>
      <c r="BP683" s="954"/>
      <c r="BQ683" s="301"/>
      <c r="BR683" s="80"/>
      <c r="BS683" s="1001"/>
      <c r="BT683" s="984"/>
      <c r="BU683" s="954"/>
      <c r="BV683" s="301"/>
      <c r="BW683" s="80"/>
      <c r="BX683" s="1001"/>
      <c r="BY683" s="984"/>
      <c r="BZ683" s="954"/>
      <c r="CA683" s="1080"/>
      <c r="CB683" s="1022"/>
      <c r="CC683" s="1243"/>
    </row>
    <row r="684" spans="1:81" ht="18" customHeight="1">
      <c r="A684" s="1180"/>
      <c r="B684" s="1296"/>
      <c r="C684" s="1140"/>
      <c r="D684" s="72" t="s">
        <v>44</v>
      </c>
      <c r="E684" s="28">
        <f>ROUND(E682*職員設定!$E$59,0)</f>
        <v>0</v>
      </c>
      <c r="F684" s="1001"/>
      <c r="G684" s="974"/>
      <c r="H684" s="1272"/>
      <c r="I684" s="72" t="s">
        <v>44</v>
      </c>
      <c r="J684" s="28">
        <f>ROUND(J682*職員設定!$E$59,0)</f>
        <v>0</v>
      </c>
      <c r="K684" s="1001"/>
      <c r="L684" s="974"/>
      <c r="M684" s="1103"/>
      <c r="N684" s="624" t="s">
        <v>44</v>
      </c>
      <c r="O684" s="28">
        <f>ROUND(O682*職員設定!$E$59,0)</f>
        <v>0</v>
      </c>
      <c r="P684" s="1001"/>
      <c r="Q684" s="974"/>
      <c r="R684" s="1204"/>
      <c r="S684" s="72" t="s">
        <v>44</v>
      </c>
      <c r="T684" s="28">
        <f>ROUND(T682*職員設定!$E$59,0)</f>
        <v>0</v>
      </c>
      <c r="U684" s="1001"/>
      <c r="V684" s="974"/>
      <c r="W684" s="971"/>
      <c r="X684" s="624" t="s">
        <v>44</v>
      </c>
      <c r="Y684" s="28">
        <f>ROUND(Y682*職員設定!$E$59,0)</f>
        <v>0</v>
      </c>
      <c r="Z684" s="1001"/>
      <c r="AA684" s="974"/>
      <c r="AB684" s="1204"/>
      <c r="AC684" s="72" t="s">
        <v>44</v>
      </c>
      <c r="AD684" s="28">
        <f>ROUND(AD682*職員設定!$E$59,0)</f>
        <v>0</v>
      </c>
      <c r="AE684" s="1001"/>
      <c r="AF684" s="974"/>
      <c r="AG684" s="971"/>
      <c r="AH684" s="624" t="s">
        <v>44</v>
      </c>
      <c r="AI684" s="28">
        <f>ROUND(AI682*職員設定!$E$59,0)</f>
        <v>0</v>
      </c>
      <c r="AJ684" s="1001"/>
      <c r="AK684" s="974"/>
      <c r="AL684" s="1204"/>
      <c r="AM684" s="72" t="s">
        <v>44</v>
      </c>
      <c r="AN684" s="28">
        <f>ROUND(AN682*職員設定!$E$59,0)</f>
        <v>0</v>
      </c>
      <c r="AO684" s="1001"/>
      <c r="AP684" s="974"/>
      <c r="AQ684" s="971"/>
      <c r="AR684" s="624" t="s">
        <v>44</v>
      </c>
      <c r="AS684" s="28">
        <f>ROUND(AS682*職員設定!$E$59,0)</f>
        <v>0</v>
      </c>
      <c r="AT684" s="1001"/>
      <c r="AU684" s="974"/>
      <c r="AV684" s="1204"/>
      <c r="AW684" s="72" t="s">
        <v>44</v>
      </c>
      <c r="AX684" s="28">
        <f>ROUND(AX682*職員設定!$E$59,0)</f>
        <v>0</v>
      </c>
      <c r="AY684" s="1001"/>
      <c r="AZ684" s="974"/>
      <c r="BA684" s="971"/>
      <c r="BB684" s="624" t="s">
        <v>44</v>
      </c>
      <c r="BC684" s="28">
        <f>ROUND(BC682*職員設定!$E$59,0)</f>
        <v>0</v>
      </c>
      <c r="BD684" s="1001"/>
      <c r="BE684" s="974"/>
      <c r="BF684" s="1204"/>
      <c r="BG684" s="72" t="s">
        <v>44</v>
      </c>
      <c r="BH684" s="28">
        <f>ROUND(BH682*職員設定!$E$59,0)</f>
        <v>0</v>
      </c>
      <c r="BI684" s="1001"/>
      <c r="BJ684" s="974"/>
      <c r="BK684" s="971"/>
      <c r="BL684" s="626"/>
      <c r="BM684" s="28"/>
      <c r="BN684" s="1001"/>
      <c r="BO684" s="984"/>
      <c r="BP684" s="954"/>
      <c r="BQ684" s="45"/>
      <c r="BR684" s="28"/>
      <c r="BS684" s="1001"/>
      <c r="BT684" s="984"/>
      <c r="BU684" s="954"/>
      <c r="BV684" s="45"/>
      <c r="BW684" s="28"/>
      <c r="BX684" s="1001"/>
      <c r="BY684" s="984"/>
      <c r="BZ684" s="954"/>
      <c r="CA684" s="1080"/>
      <c r="CB684" s="1022"/>
      <c r="CC684" s="1243"/>
    </row>
    <row r="685" spans="1:81" ht="18" customHeight="1" thickBot="1">
      <c r="A685" s="1180"/>
      <c r="B685" s="1296"/>
      <c r="C685" s="1141"/>
      <c r="D685" s="50" t="s">
        <v>88</v>
      </c>
      <c r="E685" s="18">
        <f>E683-E684</f>
        <v>0</v>
      </c>
      <c r="F685" s="1001"/>
      <c r="G685" s="975"/>
      <c r="H685" s="1273"/>
      <c r="I685" s="50" t="s">
        <v>88</v>
      </c>
      <c r="J685" s="18">
        <f>J683-J684</f>
        <v>0</v>
      </c>
      <c r="K685" s="1001"/>
      <c r="L685" s="975"/>
      <c r="M685" s="1104"/>
      <c r="N685" s="625" t="s">
        <v>88</v>
      </c>
      <c r="O685" s="18">
        <f>O683-O684</f>
        <v>0</v>
      </c>
      <c r="P685" s="1001"/>
      <c r="Q685" s="975"/>
      <c r="R685" s="1205"/>
      <c r="S685" s="50" t="s">
        <v>88</v>
      </c>
      <c r="T685" s="18">
        <f>T683-T684</f>
        <v>0</v>
      </c>
      <c r="U685" s="1001"/>
      <c r="V685" s="975"/>
      <c r="W685" s="972"/>
      <c r="X685" s="625" t="s">
        <v>88</v>
      </c>
      <c r="Y685" s="18">
        <f>Y683-Y684</f>
        <v>0</v>
      </c>
      <c r="Z685" s="1001"/>
      <c r="AA685" s="975"/>
      <c r="AB685" s="1205"/>
      <c r="AC685" s="50" t="s">
        <v>88</v>
      </c>
      <c r="AD685" s="18">
        <f>AD683-AD684</f>
        <v>0</v>
      </c>
      <c r="AE685" s="1001"/>
      <c r="AF685" s="975"/>
      <c r="AG685" s="972"/>
      <c r="AH685" s="625" t="s">
        <v>88</v>
      </c>
      <c r="AI685" s="18">
        <f>AI683-AI684</f>
        <v>0</v>
      </c>
      <c r="AJ685" s="1001"/>
      <c r="AK685" s="975"/>
      <c r="AL685" s="1205"/>
      <c r="AM685" s="50" t="s">
        <v>88</v>
      </c>
      <c r="AN685" s="18">
        <f>AN683-AN684</f>
        <v>0</v>
      </c>
      <c r="AO685" s="1001"/>
      <c r="AP685" s="975"/>
      <c r="AQ685" s="972"/>
      <c r="AR685" s="625" t="s">
        <v>88</v>
      </c>
      <c r="AS685" s="18">
        <f>AS683-AS684</f>
        <v>0</v>
      </c>
      <c r="AT685" s="1001"/>
      <c r="AU685" s="975"/>
      <c r="AV685" s="1205"/>
      <c r="AW685" s="50" t="s">
        <v>88</v>
      </c>
      <c r="AX685" s="18">
        <f>AX683-AX684</f>
        <v>0</v>
      </c>
      <c r="AY685" s="1001"/>
      <c r="AZ685" s="975"/>
      <c r="BA685" s="972"/>
      <c r="BB685" s="625" t="s">
        <v>88</v>
      </c>
      <c r="BC685" s="18">
        <f>BC683-BC684</f>
        <v>0</v>
      </c>
      <c r="BD685" s="1001"/>
      <c r="BE685" s="975"/>
      <c r="BF685" s="1205"/>
      <c r="BG685" s="50" t="s">
        <v>88</v>
      </c>
      <c r="BH685" s="18">
        <f>BH683-BH684</f>
        <v>0</v>
      </c>
      <c r="BI685" s="1001"/>
      <c r="BJ685" s="975"/>
      <c r="BK685" s="972"/>
      <c r="BL685" s="659"/>
      <c r="BM685" s="78"/>
      <c r="BN685" s="1001"/>
      <c r="BO685" s="985"/>
      <c r="BP685" s="955"/>
      <c r="BQ685" s="81"/>
      <c r="BR685" s="78"/>
      <c r="BS685" s="1001"/>
      <c r="BT685" s="985"/>
      <c r="BU685" s="955"/>
      <c r="BV685" s="81"/>
      <c r="BW685" s="78"/>
      <c r="BX685" s="1001"/>
      <c r="BY685" s="985"/>
      <c r="BZ685" s="955"/>
      <c r="CA685" s="1081"/>
      <c r="CB685" s="1023"/>
      <c r="CC685" s="1244"/>
    </row>
    <row r="686" spans="1:81" ht="18" customHeight="1">
      <c r="A686" s="1180"/>
      <c r="B686" s="1296"/>
      <c r="C686" s="1293" t="str">
        <f>"時間当たりの手当("&amp;職員設定!$F$43&amp;"等)"</f>
        <v>時間当たりの手当(資格手当等)</v>
      </c>
      <c r="D686" s="47" t="s">
        <v>48</v>
      </c>
      <c r="E686" s="4"/>
      <c r="F686" s="1001"/>
      <c r="G686" s="973">
        <f>E689*F682-H686</f>
        <v>0</v>
      </c>
      <c r="H686" s="1275"/>
      <c r="I686" s="47" t="s">
        <v>48</v>
      </c>
      <c r="J686" s="4"/>
      <c r="K686" s="1001"/>
      <c r="L686" s="973">
        <f>J689*K682-M686</f>
        <v>0</v>
      </c>
      <c r="M686" s="1095"/>
      <c r="N686" s="648" t="s">
        <v>48</v>
      </c>
      <c r="O686" s="4"/>
      <c r="P686" s="1001"/>
      <c r="Q686" s="973">
        <f>O689*P682</f>
        <v>0</v>
      </c>
      <c r="R686" s="983"/>
      <c r="S686" s="47" t="s">
        <v>48</v>
      </c>
      <c r="T686" s="4"/>
      <c r="U686" s="1001"/>
      <c r="V686" s="973">
        <f>T689*U682</f>
        <v>0</v>
      </c>
      <c r="W686" s="960"/>
      <c r="X686" s="648" t="s">
        <v>48</v>
      </c>
      <c r="Y686" s="4"/>
      <c r="Z686" s="1001"/>
      <c r="AA686" s="973">
        <f>Y689*Z682</f>
        <v>0</v>
      </c>
      <c r="AB686" s="983"/>
      <c r="AC686" s="47" t="s">
        <v>48</v>
      </c>
      <c r="AD686" s="4"/>
      <c r="AE686" s="1001"/>
      <c r="AF686" s="973">
        <f>AD689*AE682</f>
        <v>0</v>
      </c>
      <c r="AG686" s="960"/>
      <c r="AH686" s="648" t="s">
        <v>48</v>
      </c>
      <c r="AI686" s="4"/>
      <c r="AJ686" s="1001"/>
      <c r="AK686" s="973">
        <f>AI689*AJ682</f>
        <v>0</v>
      </c>
      <c r="AL686" s="983"/>
      <c r="AM686" s="47" t="s">
        <v>48</v>
      </c>
      <c r="AN686" s="4"/>
      <c r="AO686" s="1001"/>
      <c r="AP686" s="973">
        <f>AN689*AO682</f>
        <v>0</v>
      </c>
      <c r="AQ686" s="960"/>
      <c r="AR686" s="648" t="s">
        <v>48</v>
      </c>
      <c r="AS686" s="4"/>
      <c r="AT686" s="1001"/>
      <c r="AU686" s="973">
        <f>AS689*AT682</f>
        <v>0</v>
      </c>
      <c r="AV686" s="983"/>
      <c r="AW686" s="47" t="s">
        <v>48</v>
      </c>
      <c r="AX686" s="4"/>
      <c r="AY686" s="1001"/>
      <c r="AZ686" s="973">
        <f>AX689*AY682</f>
        <v>0</v>
      </c>
      <c r="BA686" s="960"/>
      <c r="BB686" s="648" t="s">
        <v>48</v>
      </c>
      <c r="BC686" s="4"/>
      <c r="BD686" s="1001"/>
      <c r="BE686" s="973">
        <f>BC689*BD682</f>
        <v>0</v>
      </c>
      <c r="BF686" s="983"/>
      <c r="BG686" s="47" t="s">
        <v>48</v>
      </c>
      <c r="BH686" s="4"/>
      <c r="BI686" s="1001"/>
      <c r="BJ686" s="973">
        <f>BH689*BI682</f>
        <v>0</v>
      </c>
      <c r="BK686" s="960"/>
      <c r="BL686" s="338"/>
      <c r="BM686" s="76"/>
      <c r="BN686" s="1001"/>
      <c r="BO686" s="983"/>
      <c r="BP686" s="960"/>
      <c r="BQ686" s="75"/>
      <c r="BR686" s="76"/>
      <c r="BS686" s="1001"/>
      <c r="BT686" s="983"/>
      <c r="BU686" s="960"/>
      <c r="BV686" s="75"/>
      <c r="BW686" s="76"/>
      <c r="BX686" s="1001"/>
      <c r="BY686" s="983"/>
      <c r="BZ686" s="960"/>
      <c r="CA686" s="1003">
        <f>BJ686+BE686+AZ686+AU686+AP686+AK686+AF686+AA686+V686+Q686+L686+G686</f>
        <v>0</v>
      </c>
      <c r="CB686" s="1019">
        <f>M686+H686</f>
        <v>0</v>
      </c>
      <c r="CC686" s="1245"/>
    </row>
    <row r="687" spans="1:81" ht="18" customHeight="1">
      <c r="A687" s="1180"/>
      <c r="B687" s="1296"/>
      <c r="C687" s="1294"/>
      <c r="D687" s="48" t="s">
        <v>38</v>
      </c>
      <c r="E687" s="33"/>
      <c r="F687" s="1001"/>
      <c r="G687" s="1066"/>
      <c r="H687" s="1272"/>
      <c r="I687" s="48" t="s">
        <v>38</v>
      </c>
      <c r="J687" s="33"/>
      <c r="K687" s="1001"/>
      <c r="L687" s="1066"/>
      <c r="M687" s="1103"/>
      <c r="N687" s="336" t="s">
        <v>38</v>
      </c>
      <c r="O687" s="33"/>
      <c r="P687" s="1001"/>
      <c r="Q687" s="1066"/>
      <c r="R687" s="1206"/>
      <c r="S687" s="48" t="s">
        <v>38</v>
      </c>
      <c r="T687" s="33"/>
      <c r="U687" s="1001"/>
      <c r="V687" s="1066"/>
      <c r="W687" s="954"/>
      <c r="X687" s="336" t="s">
        <v>38</v>
      </c>
      <c r="Y687" s="33"/>
      <c r="Z687" s="1001"/>
      <c r="AA687" s="1066"/>
      <c r="AB687" s="1206"/>
      <c r="AC687" s="48" t="s">
        <v>38</v>
      </c>
      <c r="AD687" s="33"/>
      <c r="AE687" s="1001"/>
      <c r="AF687" s="1066"/>
      <c r="AG687" s="954"/>
      <c r="AH687" s="336" t="s">
        <v>38</v>
      </c>
      <c r="AI687" s="33"/>
      <c r="AJ687" s="1001"/>
      <c r="AK687" s="1066"/>
      <c r="AL687" s="1206"/>
      <c r="AM687" s="48" t="s">
        <v>38</v>
      </c>
      <c r="AN687" s="33"/>
      <c r="AO687" s="1001"/>
      <c r="AP687" s="1066"/>
      <c r="AQ687" s="954"/>
      <c r="AR687" s="336" t="s">
        <v>38</v>
      </c>
      <c r="AS687" s="33"/>
      <c r="AT687" s="1001"/>
      <c r="AU687" s="1066"/>
      <c r="AV687" s="1206"/>
      <c r="AW687" s="48" t="s">
        <v>38</v>
      </c>
      <c r="AX687" s="33"/>
      <c r="AY687" s="1001"/>
      <c r="AZ687" s="1066"/>
      <c r="BA687" s="954"/>
      <c r="BB687" s="336" t="s">
        <v>38</v>
      </c>
      <c r="BC687" s="33"/>
      <c r="BD687" s="1001"/>
      <c r="BE687" s="1066"/>
      <c r="BF687" s="1206"/>
      <c r="BG687" s="48" t="s">
        <v>38</v>
      </c>
      <c r="BH687" s="33"/>
      <c r="BI687" s="1001"/>
      <c r="BJ687" s="1066"/>
      <c r="BK687" s="954"/>
      <c r="BL687" s="339"/>
      <c r="BM687" s="80"/>
      <c r="BN687" s="1001"/>
      <c r="BO687" s="977"/>
      <c r="BP687" s="954"/>
      <c r="BQ687" s="79"/>
      <c r="BR687" s="80"/>
      <c r="BS687" s="1001"/>
      <c r="BT687" s="977"/>
      <c r="BU687" s="954"/>
      <c r="BV687" s="79"/>
      <c r="BW687" s="80"/>
      <c r="BX687" s="1001"/>
      <c r="BY687" s="977"/>
      <c r="BZ687" s="954"/>
      <c r="CA687" s="1080"/>
      <c r="CB687" s="1022"/>
      <c r="CC687" s="1246"/>
    </row>
    <row r="688" spans="1:81" ht="18" customHeight="1">
      <c r="A688" s="1180"/>
      <c r="B688" s="1296"/>
      <c r="C688" s="1294"/>
      <c r="D688" s="72" t="s">
        <v>44</v>
      </c>
      <c r="E688" s="28">
        <f>ROUND(E682*(職員設定!$F$59+職員設定!$G$59+職員設定!$H$59+職員設定!$I$59),0)</f>
        <v>0</v>
      </c>
      <c r="F688" s="1001"/>
      <c r="G688" s="1066"/>
      <c r="H688" s="1272"/>
      <c r="I688" s="72" t="s">
        <v>44</v>
      </c>
      <c r="J688" s="28">
        <f>ROUND(J682*(職員設定!$F$59+職員設定!$G$59+職員設定!$H$59+職員設定!$I$59),0)</f>
        <v>0</v>
      </c>
      <c r="K688" s="1001"/>
      <c r="L688" s="1066"/>
      <c r="M688" s="1103"/>
      <c r="N688" s="624" t="s">
        <v>44</v>
      </c>
      <c r="O688" s="28">
        <f>ROUND(O682*(職員設定!$F$59+職員設定!$G$59+職員設定!$H$59+職員設定!$I$59),0)</f>
        <v>0</v>
      </c>
      <c r="P688" s="1001"/>
      <c r="Q688" s="1066"/>
      <c r="R688" s="1206"/>
      <c r="S688" s="72" t="s">
        <v>44</v>
      </c>
      <c r="T688" s="28">
        <f>ROUND(T682*(職員設定!$F$59+職員設定!$G$59+職員設定!$H$59+職員設定!$I$59),0)</f>
        <v>0</v>
      </c>
      <c r="U688" s="1001"/>
      <c r="V688" s="1066"/>
      <c r="W688" s="954"/>
      <c r="X688" s="624" t="s">
        <v>44</v>
      </c>
      <c r="Y688" s="28">
        <f>ROUND(Y682*(職員設定!$F$59+職員設定!$G$59+職員設定!$H$59+職員設定!$I$59),0)</f>
        <v>0</v>
      </c>
      <c r="Z688" s="1001"/>
      <c r="AA688" s="1066"/>
      <c r="AB688" s="1206"/>
      <c r="AC688" s="72" t="s">
        <v>44</v>
      </c>
      <c r="AD688" s="28">
        <f>ROUND(AD682*(職員設定!$F$59+職員設定!$G$59+職員設定!$H$59+職員設定!$I$59),0)</f>
        <v>0</v>
      </c>
      <c r="AE688" s="1001"/>
      <c r="AF688" s="1066"/>
      <c r="AG688" s="954"/>
      <c r="AH688" s="624" t="s">
        <v>44</v>
      </c>
      <c r="AI688" s="28">
        <f>ROUND(AI682*(職員設定!$F$59+職員設定!$G$59+職員設定!$H$59+職員設定!$I$59),0)</f>
        <v>0</v>
      </c>
      <c r="AJ688" s="1001"/>
      <c r="AK688" s="1066"/>
      <c r="AL688" s="1206"/>
      <c r="AM688" s="72" t="s">
        <v>44</v>
      </c>
      <c r="AN688" s="28">
        <f>ROUND(AN682*(職員設定!$F$59+職員設定!$G$59+職員設定!$H$59+職員設定!$I$59),0)</f>
        <v>0</v>
      </c>
      <c r="AO688" s="1001"/>
      <c r="AP688" s="1066"/>
      <c r="AQ688" s="954"/>
      <c r="AR688" s="624" t="s">
        <v>44</v>
      </c>
      <c r="AS688" s="28">
        <f>ROUND(AS682*(職員設定!$F$59+職員設定!$G$59+職員設定!$H$59+職員設定!$I$59),0)</f>
        <v>0</v>
      </c>
      <c r="AT688" s="1001"/>
      <c r="AU688" s="1066"/>
      <c r="AV688" s="1206"/>
      <c r="AW688" s="72" t="s">
        <v>44</v>
      </c>
      <c r="AX688" s="28">
        <f>ROUND(AX682*(職員設定!$F$59+職員設定!$G$59+職員設定!$H$59+職員設定!$I$59),0)</f>
        <v>0</v>
      </c>
      <c r="AY688" s="1001"/>
      <c r="AZ688" s="1066"/>
      <c r="BA688" s="954"/>
      <c r="BB688" s="624" t="s">
        <v>44</v>
      </c>
      <c r="BC688" s="28">
        <f>ROUND(BC682*(職員設定!$F$59+職員設定!$G$59+職員設定!$H$59+職員設定!$I$59),0)</f>
        <v>0</v>
      </c>
      <c r="BD688" s="1001"/>
      <c r="BE688" s="1066"/>
      <c r="BF688" s="1206"/>
      <c r="BG688" s="72" t="s">
        <v>44</v>
      </c>
      <c r="BH688" s="28">
        <f>ROUND(BH682*(職員設定!$F$59+職員設定!$G$59+職員設定!$H$59+職員設定!$I$59),0)</f>
        <v>0</v>
      </c>
      <c r="BI688" s="1001"/>
      <c r="BJ688" s="1066"/>
      <c r="BK688" s="954"/>
      <c r="BL688" s="624"/>
      <c r="BM688" s="28"/>
      <c r="BN688" s="1001"/>
      <c r="BO688" s="977"/>
      <c r="BP688" s="954"/>
      <c r="BQ688" s="72"/>
      <c r="BR688" s="28"/>
      <c r="BS688" s="1001"/>
      <c r="BT688" s="977"/>
      <c r="BU688" s="954"/>
      <c r="BV688" s="72"/>
      <c r="BW688" s="28"/>
      <c r="BX688" s="1001"/>
      <c r="BY688" s="977"/>
      <c r="BZ688" s="954"/>
      <c r="CA688" s="1080"/>
      <c r="CB688" s="1022"/>
      <c r="CC688" s="1246"/>
    </row>
    <row r="689" spans="1:81" ht="18" customHeight="1" thickBot="1">
      <c r="A689" s="1180"/>
      <c r="B689" s="1296"/>
      <c r="C689" s="1295"/>
      <c r="D689" s="50" t="s">
        <v>88</v>
      </c>
      <c r="E689" s="18">
        <f>E687-E688</f>
        <v>0</v>
      </c>
      <c r="F689" s="1001"/>
      <c r="G689" s="1067"/>
      <c r="H689" s="1273"/>
      <c r="I689" s="50" t="s">
        <v>88</v>
      </c>
      <c r="J689" s="18">
        <f>J687-J688</f>
        <v>0</v>
      </c>
      <c r="K689" s="1001"/>
      <c r="L689" s="1067"/>
      <c r="M689" s="1104"/>
      <c r="N689" s="625" t="s">
        <v>88</v>
      </c>
      <c r="O689" s="18">
        <f>O687-O688</f>
        <v>0</v>
      </c>
      <c r="P689" s="1001"/>
      <c r="Q689" s="1067"/>
      <c r="R689" s="1207"/>
      <c r="S689" s="50" t="s">
        <v>88</v>
      </c>
      <c r="T689" s="18">
        <f>T687-T688</f>
        <v>0</v>
      </c>
      <c r="U689" s="1001"/>
      <c r="V689" s="1067"/>
      <c r="W689" s="955"/>
      <c r="X689" s="625" t="s">
        <v>88</v>
      </c>
      <c r="Y689" s="18">
        <f>Y687-Y688</f>
        <v>0</v>
      </c>
      <c r="Z689" s="1001"/>
      <c r="AA689" s="1067"/>
      <c r="AB689" s="1207"/>
      <c r="AC689" s="50" t="s">
        <v>88</v>
      </c>
      <c r="AD689" s="18">
        <f>AD687-AD688</f>
        <v>0</v>
      </c>
      <c r="AE689" s="1001"/>
      <c r="AF689" s="1067"/>
      <c r="AG689" s="955"/>
      <c r="AH689" s="625" t="s">
        <v>88</v>
      </c>
      <c r="AI689" s="18">
        <f>AI687-AI688</f>
        <v>0</v>
      </c>
      <c r="AJ689" s="1001"/>
      <c r="AK689" s="1067"/>
      <c r="AL689" s="1207"/>
      <c r="AM689" s="50" t="s">
        <v>88</v>
      </c>
      <c r="AN689" s="18">
        <f>AN687-AN688</f>
        <v>0</v>
      </c>
      <c r="AO689" s="1001"/>
      <c r="AP689" s="1067"/>
      <c r="AQ689" s="955"/>
      <c r="AR689" s="625" t="s">
        <v>88</v>
      </c>
      <c r="AS689" s="18">
        <f>AS687-AS688</f>
        <v>0</v>
      </c>
      <c r="AT689" s="1001"/>
      <c r="AU689" s="1067"/>
      <c r="AV689" s="1207"/>
      <c r="AW689" s="50" t="s">
        <v>88</v>
      </c>
      <c r="AX689" s="18">
        <f>AX687-AX688</f>
        <v>0</v>
      </c>
      <c r="AY689" s="1001"/>
      <c r="AZ689" s="1067"/>
      <c r="BA689" s="955"/>
      <c r="BB689" s="625" t="s">
        <v>88</v>
      </c>
      <c r="BC689" s="18">
        <f>BC687-BC688</f>
        <v>0</v>
      </c>
      <c r="BD689" s="1001"/>
      <c r="BE689" s="1067"/>
      <c r="BF689" s="1207"/>
      <c r="BG689" s="50" t="s">
        <v>88</v>
      </c>
      <c r="BH689" s="18">
        <f>BH687-BH688</f>
        <v>0</v>
      </c>
      <c r="BI689" s="1001"/>
      <c r="BJ689" s="1067"/>
      <c r="BK689" s="955"/>
      <c r="BL689" s="659"/>
      <c r="BM689" s="78"/>
      <c r="BN689" s="1001"/>
      <c r="BO689" s="978"/>
      <c r="BP689" s="955"/>
      <c r="BQ689" s="81"/>
      <c r="BR689" s="78"/>
      <c r="BS689" s="1001"/>
      <c r="BT689" s="978"/>
      <c r="BU689" s="955"/>
      <c r="BV689" s="81"/>
      <c r="BW689" s="78"/>
      <c r="BX689" s="1001"/>
      <c r="BY689" s="978"/>
      <c r="BZ689" s="955"/>
      <c r="CA689" s="1081"/>
      <c r="CB689" s="1023"/>
      <c r="CC689" s="1247"/>
    </row>
    <row r="690" spans="1:81" ht="18" customHeight="1">
      <c r="A690" s="1180"/>
      <c r="B690" s="1296"/>
      <c r="C690" s="1293" t="str">
        <f>"定額手当("&amp;職員設定!$J$43&amp;"等)"</f>
        <v>定額手当(等)</v>
      </c>
      <c r="D690" s="44" t="s">
        <v>38</v>
      </c>
      <c r="E690" s="32"/>
      <c r="F690" s="1001"/>
      <c r="G690" s="1215">
        <f>E692*F682-H690</f>
        <v>0</v>
      </c>
      <c r="H690" s="1274"/>
      <c r="I690" s="44" t="s">
        <v>38</v>
      </c>
      <c r="J690" s="32"/>
      <c r="K690" s="1001"/>
      <c r="L690" s="1215">
        <f>J692*K682-M690</f>
        <v>0</v>
      </c>
      <c r="M690" s="1307"/>
      <c r="N690" s="335" t="s">
        <v>38</v>
      </c>
      <c r="O690" s="32"/>
      <c r="P690" s="1001"/>
      <c r="Q690" s="1215">
        <f>O692*P682-R690</f>
        <v>0</v>
      </c>
      <c r="R690" s="1208">
        <f>ROUND(IF(O682="",0,$M$690),0)</f>
        <v>0</v>
      </c>
      <c r="S690" s="44" t="s">
        <v>38</v>
      </c>
      <c r="T690" s="32"/>
      <c r="U690" s="1001"/>
      <c r="V690" s="1215">
        <f>T692*U682-W690</f>
        <v>0</v>
      </c>
      <c r="W690" s="1201">
        <f>ROUND(IF(T682="",0,$M$690),0)</f>
        <v>0</v>
      </c>
      <c r="X690" s="335" t="s">
        <v>38</v>
      </c>
      <c r="Y690" s="32"/>
      <c r="Z690" s="1001"/>
      <c r="AA690" s="1215">
        <f>Y692*Z682-AB690</f>
        <v>0</v>
      </c>
      <c r="AB690" s="1208">
        <f>ROUND(IF(Y682="",0,$M$690),0)</f>
        <v>0</v>
      </c>
      <c r="AC690" s="44" t="s">
        <v>38</v>
      </c>
      <c r="AD690" s="32"/>
      <c r="AE690" s="1001"/>
      <c r="AF690" s="1215">
        <f>AD692*AE682-AG690</f>
        <v>0</v>
      </c>
      <c r="AG690" s="1201">
        <f>ROUND(IF(AD682="",0,$M$690),0)</f>
        <v>0</v>
      </c>
      <c r="AH690" s="335" t="s">
        <v>38</v>
      </c>
      <c r="AI690" s="32"/>
      <c r="AJ690" s="1001"/>
      <c r="AK690" s="1215">
        <f>AI692*AJ682-AL690</f>
        <v>0</v>
      </c>
      <c r="AL690" s="1208">
        <f>ROUND(IF(AI682="",0,$M$690),0)</f>
        <v>0</v>
      </c>
      <c r="AM690" s="44" t="s">
        <v>38</v>
      </c>
      <c r="AN690" s="32"/>
      <c r="AO690" s="1001"/>
      <c r="AP690" s="1215">
        <f>AN692*AO682-AQ690</f>
        <v>0</v>
      </c>
      <c r="AQ690" s="1201">
        <f>ROUND(IF(AN682="",0,$M$690),0)</f>
        <v>0</v>
      </c>
      <c r="AR690" s="335" t="s">
        <v>38</v>
      </c>
      <c r="AS690" s="32"/>
      <c r="AT690" s="1001"/>
      <c r="AU690" s="1215">
        <f>AS692*AT682-AV690</f>
        <v>0</v>
      </c>
      <c r="AV690" s="1208">
        <f>ROUND(IF(AS682="",0,$M$690),0)</f>
        <v>0</v>
      </c>
      <c r="AW690" s="44" t="s">
        <v>38</v>
      </c>
      <c r="AX690" s="32"/>
      <c r="AY690" s="1001"/>
      <c r="AZ690" s="1215">
        <f>AX692*AY682-BA690</f>
        <v>0</v>
      </c>
      <c r="BA690" s="1201">
        <f>ROUND(IF(AX682="",0,$M$690),0)</f>
        <v>0</v>
      </c>
      <c r="BB690" s="335" t="s">
        <v>38</v>
      </c>
      <c r="BC690" s="32"/>
      <c r="BD690" s="1001"/>
      <c r="BE690" s="1215">
        <f>BC692*BD682-BF690</f>
        <v>0</v>
      </c>
      <c r="BF690" s="1208">
        <f>ROUND(IF(BC682="",0,$M$690),0)</f>
        <v>0</v>
      </c>
      <c r="BG690" s="44" t="s">
        <v>38</v>
      </c>
      <c r="BH690" s="32"/>
      <c r="BI690" s="1001"/>
      <c r="BJ690" s="1215">
        <f>BH692*BI682-BK690</f>
        <v>0</v>
      </c>
      <c r="BK690" s="1201">
        <f>ROUND(IF(BH682="",0,$M$690),0)</f>
        <v>0</v>
      </c>
      <c r="BL690" s="660"/>
      <c r="BM690" s="181"/>
      <c r="BN690" s="1001"/>
      <c r="BO690" s="1254"/>
      <c r="BP690" s="1258"/>
      <c r="BQ690" s="180"/>
      <c r="BR690" s="181"/>
      <c r="BS690" s="1001"/>
      <c r="BT690" s="1254"/>
      <c r="BU690" s="1258"/>
      <c r="BV690" s="180"/>
      <c r="BW690" s="181"/>
      <c r="BX690" s="1001"/>
      <c r="BY690" s="1254"/>
      <c r="BZ690" s="1258"/>
      <c r="CA690" s="1279">
        <f>BJ690+BK690+BE690+BF690+AZ690+BA690+AU690+AV690+AP690+AQ690+AL690+AK690+AG690+AF690+AB690+AA690+W690+V690+R690+Q690+L690+G690</f>
        <v>0</v>
      </c>
      <c r="CB690" s="1233">
        <f>H690+M690</f>
        <v>0</v>
      </c>
      <c r="CC690" s="1248">
        <f>BK690+BF690+BA690+AV690+AQ690+AL690+AG690+AB690+W690+R690</f>
        <v>0</v>
      </c>
    </row>
    <row r="691" spans="1:81" ht="18" customHeight="1">
      <c r="A691" s="1180"/>
      <c r="B691" s="1296"/>
      <c r="C691" s="1294"/>
      <c r="D691" s="45" t="s">
        <v>71</v>
      </c>
      <c r="E691" s="150" t="str">
        <f>IF(E682&lt;&gt;"",職員設定!$J$59+職員設定!$K$59,"0")</f>
        <v>0</v>
      </c>
      <c r="F691" s="1001"/>
      <c r="G691" s="1216"/>
      <c r="H691" s="1272"/>
      <c r="I691" s="45" t="s">
        <v>71</v>
      </c>
      <c r="J691" s="150" t="str">
        <f>IF(J682&lt;&gt;"",職員設定!$J$59+職員設定!$K$59,"0")</f>
        <v>0</v>
      </c>
      <c r="K691" s="1001"/>
      <c r="L691" s="1216"/>
      <c r="M691" s="1103"/>
      <c r="N691" s="626" t="s">
        <v>71</v>
      </c>
      <c r="O691" s="150" t="str">
        <f>IF(O682&lt;&gt;"",職員設定!$J$59+職員設定!$K$59,"0")</f>
        <v>0</v>
      </c>
      <c r="P691" s="1001"/>
      <c r="Q691" s="1216"/>
      <c r="R691" s="1204"/>
      <c r="S691" s="45" t="s">
        <v>71</v>
      </c>
      <c r="T691" s="150" t="str">
        <f>IF(T682&lt;&gt;"",職員設定!$J$59+職員設定!$K$59,"0")</f>
        <v>0</v>
      </c>
      <c r="U691" s="1001"/>
      <c r="V691" s="1216"/>
      <c r="W691" s="971"/>
      <c r="X691" s="626" t="s">
        <v>71</v>
      </c>
      <c r="Y691" s="150" t="str">
        <f>IF(Y682&lt;&gt;"",職員設定!$J$59+職員設定!$K$59,"0")</f>
        <v>0</v>
      </c>
      <c r="Z691" s="1001"/>
      <c r="AA691" s="1216"/>
      <c r="AB691" s="1204"/>
      <c r="AC691" s="45" t="s">
        <v>71</v>
      </c>
      <c r="AD691" s="150" t="str">
        <f>IF(AD682&lt;&gt;"",職員設定!$J$59+職員設定!$K$59,"0")</f>
        <v>0</v>
      </c>
      <c r="AE691" s="1001"/>
      <c r="AF691" s="1216"/>
      <c r="AG691" s="971"/>
      <c r="AH691" s="626" t="s">
        <v>71</v>
      </c>
      <c r="AI691" s="150" t="str">
        <f>IF(AI682&lt;&gt;"",職員設定!$J$59+職員設定!$K$59,"0")</f>
        <v>0</v>
      </c>
      <c r="AJ691" s="1001"/>
      <c r="AK691" s="1216"/>
      <c r="AL691" s="1204"/>
      <c r="AM691" s="45" t="s">
        <v>71</v>
      </c>
      <c r="AN691" s="150" t="str">
        <f>IF(AN682&lt;&gt;"",職員設定!$J$59+職員設定!$K$59,"0")</f>
        <v>0</v>
      </c>
      <c r="AO691" s="1001"/>
      <c r="AP691" s="1216"/>
      <c r="AQ691" s="971"/>
      <c r="AR691" s="626" t="s">
        <v>71</v>
      </c>
      <c r="AS691" s="150" t="str">
        <f>IF(AS682&lt;&gt;"",職員設定!$J$59+職員設定!$K$59,"0")</f>
        <v>0</v>
      </c>
      <c r="AT691" s="1001"/>
      <c r="AU691" s="1216"/>
      <c r="AV691" s="1204"/>
      <c r="AW691" s="45" t="s">
        <v>71</v>
      </c>
      <c r="AX691" s="150" t="str">
        <f>IF(AX682&lt;&gt;"",職員設定!$J$59+職員設定!$K$59,"0")</f>
        <v>0</v>
      </c>
      <c r="AY691" s="1001"/>
      <c r="AZ691" s="1216"/>
      <c r="BA691" s="971"/>
      <c r="BB691" s="626" t="s">
        <v>71</v>
      </c>
      <c r="BC691" s="150" t="str">
        <f>IF(BC682&lt;&gt;"",職員設定!$J$59+職員設定!$K$59,"0")</f>
        <v>0</v>
      </c>
      <c r="BD691" s="1001"/>
      <c r="BE691" s="1216"/>
      <c r="BF691" s="1204"/>
      <c r="BG691" s="45" t="s">
        <v>71</v>
      </c>
      <c r="BH691" s="150" t="str">
        <f>IF(BH682&lt;&gt;"",職員設定!$J$59+職員設定!$K$59,"0")</f>
        <v>0</v>
      </c>
      <c r="BI691" s="1001"/>
      <c r="BJ691" s="1216"/>
      <c r="BK691" s="971"/>
      <c r="BL691" s="624"/>
      <c r="BM691" s="28"/>
      <c r="BN691" s="1001"/>
      <c r="BO691" s="1206"/>
      <c r="BP691" s="954"/>
      <c r="BQ691" s="72"/>
      <c r="BR691" s="28"/>
      <c r="BS691" s="1001"/>
      <c r="BT691" s="1206"/>
      <c r="BU691" s="954"/>
      <c r="BV691" s="72"/>
      <c r="BW691" s="28"/>
      <c r="BX691" s="1001"/>
      <c r="BY691" s="1206"/>
      <c r="BZ691" s="954"/>
      <c r="CA691" s="1280"/>
      <c r="CB691" s="1022"/>
      <c r="CC691" s="1243"/>
    </row>
    <row r="692" spans="1:81" ht="18" customHeight="1" thickBot="1">
      <c r="A692" s="1180"/>
      <c r="B692" s="1297"/>
      <c r="C692" s="1303"/>
      <c r="D692" s="46" t="s">
        <v>51</v>
      </c>
      <c r="E692" s="18">
        <f>E690-E691</f>
        <v>0</v>
      </c>
      <c r="F692" s="1001"/>
      <c r="G692" s="1217"/>
      <c r="H692" s="1273"/>
      <c r="I692" s="46" t="s">
        <v>51</v>
      </c>
      <c r="J692" s="18">
        <f>J690-J691</f>
        <v>0</v>
      </c>
      <c r="K692" s="1001"/>
      <c r="L692" s="1217"/>
      <c r="M692" s="1104"/>
      <c r="N692" s="627" t="s">
        <v>51</v>
      </c>
      <c r="O692" s="18">
        <f>O690-O691</f>
        <v>0</v>
      </c>
      <c r="P692" s="1001"/>
      <c r="Q692" s="1217"/>
      <c r="R692" s="1205"/>
      <c r="S692" s="46" t="s">
        <v>51</v>
      </c>
      <c r="T692" s="18">
        <f>T690-T691</f>
        <v>0</v>
      </c>
      <c r="U692" s="1001"/>
      <c r="V692" s="1217"/>
      <c r="W692" s="972"/>
      <c r="X692" s="627" t="s">
        <v>51</v>
      </c>
      <c r="Y692" s="18">
        <f>Y690-Y691</f>
        <v>0</v>
      </c>
      <c r="Z692" s="1001"/>
      <c r="AA692" s="1217"/>
      <c r="AB692" s="1205"/>
      <c r="AC692" s="46" t="s">
        <v>51</v>
      </c>
      <c r="AD692" s="18">
        <f>AD690-AD691</f>
        <v>0</v>
      </c>
      <c r="AE692" s="1001"/>
      <c r="AF692" s="1217"/>
      <c r="AG692" s="972"/>
      <c r="AH692" s="627" t="s">
        <v>51</v>
      </c>
      <c r="AI692" s="18">
        <f>AI690-AI691</f>
        <v>0</v>
      </c>
      <c r="AJ692" s="1001"/>
      <c r="AK692" s="1217"/>
      <c r="AL692" s="1205"/>
      <c r="AM692" s="46" t="s">
        <v>51</v>
      </c>
      <c r="AN692" s="18">
        <f>AN690-AN691</f>
        <v>0</v>
      </c>
      <c r="AO692" s="1001"/>
      <c r="AP692" s="1217"/>
      <c r="AQ692" s="972"/>
      <c r="AR692" s="627" t="s">
        <v>51</v>
      </c>
      <c r="AS692" s="18">
        <f>AS690-AS691</f>
        <v>0</v>
      </c>
      <c r="AT692" s="1001"/>
      <c r="AU692" s="1217"/>
      <c r="AV692" s="1205"/>
      <c r="AW692" s="46" t="s">
        <v>51</v>
      </c>
      <c r="AX692" s="18">
        <f>AX690-AX691</f>
        <v>0</v>
      </c>
      <c r="AY692" s="1001"/>
      <c r="AZ692" s="1217"/>
      <c r="BA692" s="972"/>
      <c r="BB692" s="627" t="s">
        <v>51</v>
      </c>
      <c r="BC692" s="18">
        <f>BC690-BC691</f>
        <v>0</v>
      </c>
      <c r="BD692" s="1001"/>
      <c r="BE692" s="1217"/>
      <c r="BF692" s="1205"/>
      <c r="BG692" s="46" t="s">
        <v>51</v>
      </c>
      <c r="BH692" s="18">
        <f>BH690-BH691</f>
        <v>0</v>
      </c>
      <c r="BI692" s="1001"/>
      <c r="BJ692" s="1217"/>
      <c r="BK692" s="972"/>
      <c r="BL692" s="659"/>
      <c r="BM692" s="78"/>
      <c r="BN692" s="1001"/>
      <c r="BO692" s="1207"/>
      <c r="BP692" s="955"/>
      <c r="BQ692" s="81"/>
      <c r="BR692" s="78"/>
      <c r="BS692" s="1001"/>
      <c r="BT692" s="1207"/>
      <c r="BU692" s="955"/>
      <c r="BV692" s="81"/>
      <c r="BW692" s="78"/>
      <c r="BX692" s="1001"/>
      <c r="BY692" s="1207"/>
      <c r="BZ692" s="955"/>
      <c r="CA692" s="1281"/>
      <c r="CB692" s="1023"/>
      <c r="CC692" s="1244"/>
    </row>
    <row r="693" spans="1:81" ht="18" customHeight="1">
      <c r="A693" s="1180"/>
      <c r="B693" s="1142" t="s">
        <v>108</v>
      </c>
      <c r="C693" s="1287" t="s">
        <v>226</v>
      </c>
      <c r="D693" s="48" t="s">
        <v>38</v>
      </c>
      <c r="E693" s="33"/>
      <c r="F693" s="1001"/>
      <c r="G693" s="1066">
        <f>E695*F682-H693</f>
        <v>0</v>
      </c>
      <c r="H693" s="1274"/>
      <c r="I693" s="48" t="s">
        <v>38</v>
      </c>
      <c r="J693" s="33"/>
      <c r="K693" s="1001"/>
      <c r="L693" s="1066">
        <f>J695*K682-M693</f>
        <v>0</v>
      </c>
      <c r="M693" s="1307"/>
      <c r="N693" s="336" t="s">
        <v>38</v>
      </c>
      <c r="O693" s="33"/>
      <c r="P693" s="1001"/>
      <c r="Q693" s="1066">
        <f>O695*P682-R693</f>
        <v>0</v>
      </c>
      <c r="R693" s="1209"/>
      <c r="S693" s="48" t="s">
        <v>38</v>
      </c>
      <c r="T693" s="33"/>
      <c r="U693" s="1001"/>
      <c r="V693" s="1066">
        <f>T695*U682-W693</f>
        <v>0</v>
      </c>
      <c r="W693" s="1202"/>
      <c r="X693" s="336" t="s">
        <v>38</v>
      </c>
      <c r="Y693" s="33"/>
      <c r="Z693" s="1001"/>
      <c r="AA693" s="1066">
        <f>Y695*Z682-AB693</f>
        <v>0</v>
      </c>
      <c r="AB693" s="1209"/>
      <c r="AC693" s="48" t="s">
        <v>38</v>
      </c>
      <c r="AD693" s="33"/>
      <c r="AE693" s="1001"/>
      <c r="AF693" s="1066">
        <f>AD695*AE682-AG693</f>
        <v>0</v>
      </c>
      <c r="AG693" s="1202"/>
      <c r="AH693" s="336" t="s">
        <v>38</v>
      </c>
      <c r="AI693" s="33"/>
      <c r="AJ693" s="1001"/>
      <c r="AK693" s="1066">
        <f>AI695*AJ682-AL693</f>
        <v>0</v>
      </c>
      <c r="AL693" s="1209"/>
      <c r="AM693" s="48" t="s">
        <v>38</v>
      </c>
      <c r="AN693" s="33"/>
      <c r="AO693" s="1001"/>
      <c r="AP693" s="1066">
        <f>AN695*AO682-AQ693</f>
        <v>0</v>
      </c>
      <c r="AQ693" s="1202"/>
      <c r="AR693" s="336" t="s">
        <v>38</v>
      </c>
      <c r="AS693" s="33"/>
      <c r="AT693" s="1001"/>
      <c r="AU693" s="1066">
        <f>AS695*AT682-AV693</f>
        <v>0</v>
      </c>
      <c r="AV693" s="1209"/>
      <c r="AW693" s="48" t="s">
        <v>38</v>
      </c>
      <c r="AX693" s="33"/>
      <c r="AY693" s="1001"/>
      <c r="AZ693" s="1066">
        <f>AX695*AY682-BA693</f>
        <v>0</v>
      </c>
      <c r="BA693" s="1202"/>
      <c r="BB693" s="336" t="s">
        <v>38</v>
      </c>
      <c r="BC693" s="33"/>
      <c r="BD693" s="1001"/>
      <c r="BE693" s="1066">
        <f>BC695*BD682-BF693</f>
        <v>0</v>
      </c>
      <c r="BF693" s="1209"/>
      <c r="BG693" s="48" t="s">
        <v>38</v>
      </c>
      <c r="BH693" s="33"/>
      <c r="BI693" s="1001"/>
      <c r="BJ693" s="1066">
        <f>BH695*BI682-BK693</f>
        <v>0</v>
      </c>
      <c r="BK693" s="1202"/>
      <c r="BL693" s="658"/>
      <c r="BM693" s="80"/>
      <c r="BN693" s="1001"/>
      <c r="BO693" s="1254"/>
      <c r="BP693" s="1258"/>
      <c r="BQ693" s="301"/>
      <c r="BR693" s="80"/>
      <c r="BS693" s="1001"/>
      <c r="BT693" s="1254"/>
      <c r="BU693" s="1258"/>
      <c r="BV693" s="301"/>
      <c r="BW693" s="80"/>
      <c r="BX693" s="1001"/>
      <c r="BY693" s="1254"/>
      <c r="BZ693" s="1258"/>
      <c r="CA693" s="1279">
        <f>BJ693+BK693+BE693+BF693+AZ693+BA693+AU693+AV693+AP693+AQ693+AL693+AK693+AG693+AF693+AB693+AA693+W693+V693+R693+Q693+L693+G693</f>
        <v>0</v>
      </c>
      <c r="CB693" s="1234">
        <f>H693+M693</f>
        <v>0</v>
      </c>
      <c r="CC693" s="1237">
        <f>BK693+BF693+BA693+AV693+AQ693+AL693+AG693+AB693+W693+R693</f>
        <v>0</v>
      </c>
    </row>
    <row r="694" spans="1:81" ht="18" customHeight="1">
      <c r="A694" s="1180"/>
      <c r="B694" s="1285"/>
      <c r="C694" s="1288"/>
      <c r="D694" s="154" t="s">
        <v>71</v>
      </c>
      <c r="E694" s="179"/>
      <c r="F694" s="1001"/>
      <c r="G694" s="1216"/>
      <c r="H694" s="1272"/>
      <c r="I694" s="154" t="s">
        <v>71</v>
      </c>
      <c r="J694" s="179"/>
      <c r="K694" s="1001"/>
      <c r="L694" s="1216"/>
      <c r="M694" s="1103"/>
      <c r="N694" s="628" t="s">
        <v>71</v>
      </c>
      <c r="O694" s="179"/>
      <c r="P694" s="1001"/>
      <c r="Q694" s="1066"/>
      <c r="R694" s="1210"/>
      <c r="S694" s="154" t="s">
        <v>71</v>
      </c>
      <c r="T694" s="179"/>
      <c r="U694" s="1001"/>
      <c r="V694" s="1066"/>
      <c r="W694" s="958"/>
      <c r="X694" s="628" t="s">
        <v>71</v>
      </c>
      <c r="Y694" s="179"/>
      <c r="Z694" s="1001"/>
      <c r="AA694" s="1066"/>
      <c r="AB694" s="1210"/>
      <c r="AC694" s="154" t="s">
        <v>71</v>
      </c>
      <c r="AD694" s="179"/>
      <c r="AE694" s="1001"/>
      <c r="AF694" s="1066"/>
      <c r="AG694" s="958"/>
      <c r="AH694" s="628" t="s">
        <v>71</v>
      </c>
      <c r="AI694" s="179"/>
      <c r="AJ694" s="1001"/>
      <c r="AK694" s="1066"/>
      <c r="AL694" s="1210"/>
      <c r="AM694" s="154" t="s">
        <v>71</v>
      </c>
      <c r="AN694" s="179"/>
      <c r="AO694" s="1001"/>
      <c r="AP694" s="1066"/>
      <c r="AQ694" s="958"/>
      <c r="AR694" s="628" t="s">
        <v>71</v>
      </c>
      <c r="AS694" s="179"/>
      <c r="AT694" s="1001"/>
      <c r="AU694" s="1066"/>
      <c r="AV694" s="1210"/>
      <c r="AW694" s="154" t="s">
        <v>71</v>
      </c>
      <c r="AX694" s="179"/>
      <c r="AY694" s="1001"/>
      <c r="AZ694" s="1066"/>
      <c r="BA694" s="958"/>
      <c r="BB694" s="628" t="s">
        <v>71</v>
      </c>
      <c r="BC694" s="179"/>
      <c r="BD694" s="1001"/>
      <c r="BE694" s="1066"/>
      <c r="BF694" s="1210"/>
      <c r="BG694" s="154" t="s">
        <v>71</v>
      </c>
      <c r="BH694" s="179"/>
      <c r="BI694" s="1001"/>
      <c r="BJ694" s="1066"/>
      <c r="BK694" s="958"/>
      <c r="BL694" s="626"/>
      <c r="BM694" s="28"/>
      <c r="BN694" s="1001"/>
      <c r="BO694" s="977"/>
      <c r="BP694" s="954"/>
      <c r="BQ694" s="45"/>
      <c r="BR694" s="28"/>
      <c r="BS694" s="1001"/>
      <c r="BT694" s="977"/>
      <c r="BU694" s="954"/>
      <c r="BV694" s="45"/>
      <c r="BW694" s="28"/>
      <c r="BX694" s="1001"/>
      <c r="BY694" s="977"/>
      <c r="BZ694" s="954"/>
      <c r="CA694" s="1280"/>
      <c r="CB694" s="1235"/>
      <c r="CC694" s="1249"/>
    </row>
    <row r="695" spans="1:81" ht="18" customHeight="1" thickBot="1">
      <c r="A695" s="1180"/>
      <c r="B695" s="1285"/>
      <c r="C695" s="1289"/>
      <c r="D695" s="46" t="s">
        <v>51</v>
      </c>
      <c r="E695" s="18">
        <f>E693-E694</f>
        <v>0</v>
      </c>
      <c r="F695" s="1001"/>
      <c r="G695" s="1217"/>
      <c r="H695" s="1273"/>
      <c r="I695" s="46" t="s">
        <v>51</v>
      </c>
      <c r="J695" s="18">
        <f>J693-J694</f>
        <v>0</v>
      </c>
      <c r="K695" s="1001"/>
      <c r="L695" s="1217"/>
      <c r="M695" s="1104"/>
      <c r="N695" s="627" t="s">
        <v>51</v>
      </c>
      <c r="O695" s="18">
        <f>O693-O694</f>
        <v>0</v>
      </c>
      <c r="P695" s="1001"/>
      <c r="Q695" s="1067"/>
      <c r="R695" s="1211"/>
      <c r="S695" s="46" t="s">
        <v>51</v>
      </c>
      <c r="T695" s="18">
        <f>T693-T694</f>
        <v>0</v>
      </c>
      <c r="U695" s="1001"/>
      <c r="V695" s="1067"/>
      <c r="W695" s="959"/>
      <c r="X695" s="627" t="s">
        <v>51</v>
      </c>
      <c r="Y695" s="18">
        <f>Y693-Y694</f>
        <v>0</v>
      </c>
      <c r="Z695" s="1001"/>
      <c r="AA695" s="1067"/>
      <c r="AB695" s="1211"/>
      <c r="AC695" s="46" t="s">
        <v>51</v>
      </c>
      <c r="AD695" s="18">
        <f>AD693-AD694</f>
        <v>0</v>
      </c>
      <c r="AE695" s="1001"/>
      <c r="AF695" s="1067"/>
      <c r="AG695" s="959"/>
      <c r="AH695" s="627" t="s">
        <v>51</v>
      </c>
      <c r="AI695" s="18">
        <f>AI693-AI694</f>
        <v>0</v>
      </c>
      <c r="AJ695" s="1001"/>
      <c r="AK695" s="1067"/>
      <c r="AL695" s="1211"/>
      <c r="AM695" s="46" t="s">
        <v>51</v>
      </c>
      <c r="AN695" s="18">
        <f>AN693-AN694</f>
        <v>0</v>
      </c>
      <c r="AO695" s="1001"/>
      <c r="AP695" s="1067"/>
      <c r="AQ695" s="959"/>
      <c r="AR695" s="627" t="s">
        <v>51</v>
      </c>
      <c r="AS695" s="18">
        <f>AS693-AS694</f>
        <v>0</v>
      </c>
      <c r="AT695" s="1001"/>
      <c r="AU695" s="1067"/>
      <c r="AV695" s="1211"/>
      <c r="AW695" s="46" t="s">
        <v>51</v>
      </c>
      <c r="AX695" s="18">
        <f>AX693-AX694</f>
        <v>0</v>
      </c>
      <c r="AY695" s="1001"/>
      <c r="AZ695" s="1067"/>
      <c r="BA695" s="959"/>
      <c r="BB695" s="627" t="s">
        <v>51</v>
      </c>
      <c r="BC695" s="18">
        <f>BC693-BC694</f>
        <v>0</v>
      </c>
      <c r="BD695" s="1001"/>
      <c r="BE695" s="1067"/>
      <c r="BF695" s="1211"/>
      <c r="BG695" s="46" t="s">
        <v>51</v>
      </c>
      <c r="BH695" s="18">
        <f>BH693-BH694</f>
        <v>0</v>
      </c>
      <c r="BI695" s="1001"/>
      <c r="BJ695" s="1067"/>
      <c r="BK695" s="959"/>
      <c r="BL695" s="659"/>
      <c r="BM695" s="78"/>
      <c r="BN695" s="1001"/>
      <c r="BO695" s="978"/>
      <c r="BP695" s="955"/>
      <c r="BQ695" s="81"/>
      <c r="BR695" s="78"/>
      <c r="BS695" s="1001"/>
      <c r="BT695" s="978"/>
      <c r="BU695" s="955"/>
      <c r="BV695" s="81"/>
      <c r="BW695" s="78"/>
      <c r="BX695" s="1001"/>
      <c r="BY695" s="978"/>
      <c r="BZ695" s="955"/>
      <c r="CA695" s="1281"/>
      <c r="CB695" s="1236"/>
      <c r="CC695" s="1250"/>
    </row>
    <row r="696" spans="1:81" ht="18" customHeight="1">
      <c r="A696" s="1180"/>
      <c r="B696" s="1285"/>
      <c r="C696" s="1177" t="s">
        <v>41</v>
      </c>
      <c r="D696" s="44" t="s">
        <v>119</v>
      </c>
      <c r="E696" s="35"/>
      <c r="F696" s="1001"/>
      <c r="G696" s="973">
        <f>E699*F682-H696</f>
        <v>0</v>
      </c>
      <c r="H696" s="1275"/>
      <c r="I696" s="44" t="s">
        <v>119</v>
      </c>
      <c r="J696" s="35"/>
      <c r="K696" s="1001"/>
      <c r="L696" s="973">
        <f>J699*K682-M696</f>
        <v>0</v>
      </c>
      <c r="M696" s="1095"/>
      <c r="N696" s="335" t="s">
        <v>119</v>
      </c>
      <c r="O696" s="35"/>
      <c r="P696" s="1001"/>
      <c r="Q696" s="973">
        <f>O699*P682-R696</f>
        <v>0</v>
      </c>
      <c r="R696" s="1212">
        <f>ROUND(O696*P682*職員設定!$AC$59,0)</f>
        <v>0</v>
      </c>
      <c r="S696" s="44" t="s">
        <v>119</v>
      </c>
      <c r="T696" s="35"/>
      <c r="U696" s="1001"/>
      <c r="V696" s="973">
        <f>T699*U682-W696</f>
        <v>0</v>
      </c>
      <c r="W696" s="961">
        <f>ROUND(T696*U682*職員設定!$AC$59,0)</f>
        <v>0</v>
      </c>
      <c r="X696" s="335" t="s">
        <v>119</v>
      </c>
      <c r="Y696" s="35"/>
      <c r="Z696" s="1001"/>
      <c r="AA696" s="973">
        <f>Y699*Z682-AB696</f>
        <v>0</v>
      </c>
      <c r="AB696" s="1212">
        <f>ROUND(Y696*Z682*職員設定!$AC$59,0)</f>
        <v>0</v>
      </c>
      <c r="AC696" s="44" t="s">
        <v>119</v>
      </c>
      <c r="AD696" s="35"/>
      <c r="AE696" s="1001"/>
      <c r="AF696" s="973">
        <f>AD699*AE682-AG696</f>
        <v>0</v>
      </c>
      <c r="AG696" s="961">
        <f>ROUND(AD696*AE682*職員設定!$AC$59,0)</f>
        <v>0</v>
      </c>
      <c r="AH696" s="335" t="s">
        <v>119</v>
      </c>
      <c r="AI696" s="35"/>
      <c r="AJ696" s="1001"/>
      <c r="AK696" s="973">
        <f>AI699*AJ682-AL696</f>
        <v>0</v>
      </c>
      <c r="AL696" s="1212">
        <f>ROUND(AI696*AJ682*職員設定!$AC$59,0)</f>
        <v>0</v>
      </c>
      <c r="AM696" s="44" t="s">
        <v>119</v>
      </c>
      <c r="AN696" s="35"/>
      <c r="AO696" s="1001"/>
      <c r="AP696" s="973">
        <f>AN699*AO682-AQ696</f>
        <v>0</v>
      </c>
      <c r="AQ696" s="961">
        <f>ROUND(AN696*AO682*職員設定!$AC$59,0)</f>
        <v>0</v>
      </c>
      <c r="AR696" s="335" t="s">
        <v>119</v>
      </c>
      <c r="AS696" s="35"/>
      <c r="AT696" s="1001"/>
      <c r="AU696" s="973">
        <f>AS699*AT682-AV696</f>
        <v>0</v>
      </c>
      <c r="AV696" s="1212">
        <f>ROUND(AS696*AT682*職員設定!$AC$59,0)</f>
        <v>0</v>
      </c>
      <c r="AW696" s="44" t="s">
        <v>119</v>
      </c>
      <c r="AX696" s="35"/>
      <c r="AY696" s="1001"/>
      <c r="AZ696" s="973">
        <f>AX699*AY682-BA696</f>
        <v>0</v>
      </c>
      <c r="BA696" s="961">
        <f>ROUND(AX696*AY682*職員設定!$AC$59,0)</f>
        <v>0</v>
      </c>
      <c r="BB696" s="335" t="s">
        <v>119</v>
      </c>
      <c r="BC696" s="35"/>
      <c r="BD696" s="1001"/>
      <c r="BE696" s="973">
        <f>BC699*BD682-BF696</f>
        <v>0</v>
      </c>
      <c r="BF696" s="1212">
        <f>ROUND(BC696*BD682*職員設定!$AC$59,0)</f>
        <v>0</v>
      </c>
      <c r="BG696" s="44" t="s">
        <v>119</v>
      </c>
      <c r="BH696" s="35"/>
      <c r="BI696" s="1001"/>
      <c r="BJ696" s="973">
        <f>BH699*BI682-BK696</f>
        <v>0</v>
      </c>
      <c r="BK696" s="961">
        <f>ROUND(BH696*BI682*職員設定!$AC$59,0)</f>
        <v>0</v>
      </c>
      <c r="BL696" s="661" t="s">
        <v>206</v>
      </c>
      <c r="BM696" s="32"/>
      <c r="BN696" s="1001"/>
      <c r="BO696" s="973">
        <f>BM699*BN682-BP696</f>
        <v>0</v>
      </c>
      <c r="BP696" s="961">
        <f>IF(BM697&gt;BM696,(BM697-BM696)*BN682,0)</f>
        <v>0</v>
      </c>
      <c r="BQ696" s="409" t="s">
        <v>206</v>
      </c>
      <c r="BR696" s="32"/>
      <c r="BS696" s="1001"/>
      <c r="BT696" s="973">
        <f>BR699*BS682-BU696</f>
        <v>0</v>
      </c>
      <c r="BU696" s="961">
        <f>IF(BR697&gt;BR696,(BR697-BR696)*BS682,0)</f>
        <v>0</v>
      </c>
      <c r="BV696" s="409" t="s">
        <v>206</v>
      </c>
      <c r="BW696" s="32"/>
      <c r="BX696" s="1001"/>
      <c r="BY696" s="973">
        <f>BW699*BX682-BZ696</f>
        <v>0</v>
      </c>
      <c r="BZ696" s="961">
        <f>IF(BW697&gt;BW696,(BW697-BW696)*BX682,0)</f>
        <v>0</v>
      </c>
      <c r="CA696" s="1003">
        <f>BY696+BZ696+BU696+BT696+BP696+BO696+BJ696+BK696+BE696+BF696+AZ696+BA696+AU696+AV696+AP696+AQ696+AK696+AL696+AF696+AG696+AA696+AB696+V696+W696+Q696+R696+L696+G696</f>
        <v>0</v>
      </c>
      <c r="CB696" s="1019">
        <f t="shared" ref="CB696" si="116">M696+H696</f>
        <v>0</v>
      </c>
      <c r="CC696" s="1237">
        <f>BK696+BF696+BA696+AV696+AQ696+AL696+AG696+AB696+W696+R696+BP696+BU696+BZ696</f>
        <v>0</v>
      </c>
    </row>
    <row r="697" spans="1:81" ht="18" customHeight="1">
      <c r="A697" s="1180"/>
      <c r="B697" s="1285"/>
      <c r="C697" s="1178"/>
      <c r="D697" s="48" t="s">
        <v>38</v>
      </c>
      <c r="E697" s="33"/>
      <c r="F697" s="1001"/>
      <c r="G697" s="974"/>
      <c r="H697" s="1272"/>
      <c r="I697" s="48" t="s">
        <v>38</v>
      </c>
      <c r="J697" s="33"/>
      <c r="K697" s="1001"/>
      <c r="L697" s="974"/>
      <c r="M697" s="1103"/>
      <c r="N697" s="336" t="s">
        <v>38</v>
      </c>
      <c r="O697" s="33"/>
      <c r="P697" s="1001"/>
      <c r="Q697" s="974"/>
      <c r="R697" s="1210"/>
      <c r="S697" s="48" t="s">
        <v>38</v>
      </c>
      <c r="T697" s="33"/>
      <c r="U697" s="1001"/>
      <c r="V697" s="974"/>
      <c r="W697" s="958"/>
      <c r="X697" s="336" t="s">
        <v>38</v>
      </c>
      <c r="Y697" s="33"/>
      <c r="Z697" s="1001"/>
      <c r="AA697" s="974"/>
      <c r="AB697" s="1210"/>
      <c r="AC697" s="48" t="s">
        <v>38</v>
      </c>
      <c r="AD697" s="33"/>
      <c r="AE697" s="1001"/>
      <c r="AF697" s="974"/>
      <c r="AG697" s="958"/>
      <c r="AH697" s="336" t="s">
        <v>38</v>
      </c>
      <c r="AI697" s="33"/>
      <c r="AJ697" s="1001"/>
      <c r="AK697" s="974"/>
      <c r="AL697" s="1210"/>
      <c r="AM697" s="48" t="s">
        <v>38</v>
      </c>
      <c r="AN697" s="33"/>
      <c r="AO697" s="1001"/>
      <c r="AP697" s="974"/>
      <c r="AQ697" s="958"/>
      <c r="AR697" s="336" t="s">
        <v>38</v>
      </c>
      <c r="AS697" s="33"/>
      <c r="AT697" s="1001"/>
      <c r="AU697" s="974"/>
      <c r="AV697" s="1210"/>
      <c r="AW697" s="48" t="s">
        <v>38</v>
      </c>
      <c r="AX697" s="33"/>
      <c r="AY697" s="1001"/>
      <c r="AZ697" s="974"/>
      <c r="BA697" s="958"/>
      <c r="BB697" s="336" t="s">
        <v>38</v>
      </c>
      <c r="BC697" s="33"/>
      <c r="BD697" s="1001"/>
      <c r="BE697" s="974"/>
      <c r="BF697" s="1210"/>
      <c r="BG697" s="48" t="s">
        <v>38</v>
      </c>
      <c r="BH697" s="33"/>
      <c r="BI697" s="1001"/>
      <c r="BJ697" s="974"/>
      <c r="BK697" s="958"/>
      <c r="BL697" s="336" t="s">
        <v>205</v>
      </c>
      <c r="BM697" s="33"/>
      <c r="BN697" s="1001"/>
      <c r="BO697" s="974"/>
      <c r="BP697" s="958"/>
      <c r="BQ697" s="48" t="s">
        <v>205</v>
      </c>
      <c r="BR697" s="33"/>
      <c r="BS697" s="1001"/>
      <c r="BT697" s="974"/>
      <c r="BU697" s="958"/>
      <c r="BV697" s="48" t="s">
        <v>205</v>
      </c>
      <c r="BW697" s="33"/>
      <c r="BX697" s="1001"/>
      <c r="BY697" s="974"/>
      <c r="BZ697" s="958"/>
      <c r="CA697" s="1080"/>
      <c r="CB697" s="1022"/>
      <c r="CC697" s="1238"/>
    </row>
    <row r="698" spans="1:81" ht="18" customHeight="1">
      <c r="A698" s="1180"/>
      <c r="B698" s="1285"/>
      <c r="C698" s="1178"/>
      <c r="D698" s="51" t="s">
        <v>46</v>
      </c>
      <c r="E698" s="6">
        <f>ROUND(E696*職員設定!$P$59,0)</f>
        <v>0</v>
      </c>
      <c r="F698" s="1001"/>
      <c r="G698" s="974"/>
      <c r="H698" s="1272"/>
      <c r="I698" s="51" t="s">
        <v>46</v>
      </c>
      <c r="J698" s="6">
        <f>ROUND(J696*職員設定!$P$59,0)</f>
        <v>0</v>
      </c>
      <c r="K698" s="1001"/>
      <c r="L698" s="974"/>
      <c r="M698" s="1103"/>
      <c r="N698" s="629" t="s">
        <v>46</v>
      </c>
      <c r="O698" s="6">
        <f>ROUND(O696*職員設定!$P$59,0)</f>
        <v>0</v>
      </c>
      <c r="P698" s="1001"/>
      <c r="Q698" s="974"/>
      <c r="R698" s="1210"/>
      <c r="S698" s="51" t="s">
        <v>46</v>
      </c>
      <c r="T698" s="6">
        <f>ROUND(T696*職員設定!$P$59,0)</f>
        <v>0</v>
      </c>
      <c r="U698" s="1001"/>
      <c r="V698" s="974"/>
      <c r="W698" s="958"/>
      <c r="X698" s="629" t="s">
        <v>46</v>
      </c>
      <c r="Y698" s="6">
        <f>ROUND(Y696*職員設定!$P$59,0)</f>
        <v>0</v>
      </c>
      <c r="Z698" s="1001"/>
      <c r="AA698" s="974"/>
      <c r="AB698" s="1210"/>
      <c r="AC698" s="51" t="s">
        <v>46</v>
      </c>
      <c r="AD698" s="6">
        <f>ROUND(AD696*職員設定!$P$59,0)</f>
        <v>0</v>
      </c>
      <c r="AE698" s="1001"/>
      <c r="AF698" s="974"/>
      <c r="AG698" s="958"/>
      <c r="AH698" s="629" t="s">
        <v>46</v>
      </c>
      <c r="AI698" s="6">
        <f>ROUND(AI696*職員設定!$P$59,0)</f>
        <v>0</v>
      </c>
      <c r="AJ698" s="1001"/>
      <c r="AK698" s="974"/>
      <c r="AL698" s="1210"/>
      <c r="AM698" s="51" t="s">
        <v>46</v>
      </c>
      <c r="AN698" s="6">
        <f>ROUND(AN696*職員設定!$P$59,0)</f>
        <v>0</v>
      </c>
      <c r="AO698" s="1001"/>
      <c r="AP698" s="974"/>
      <c r="AQ698" s="958"/>
      <c r="AR698" s="629" t="s">
        <v>46</v>
      </c>
      <c r="AS698" s="6">
        <f>ROUND(AS696*職員設定!$P$59,0)</f>
        <v>0</v>
      </c>
      <c r="AT698" s="1001"/>
      <c r="AU698" s="974"/>
      <c r="AV698" s="1210"/>
      <c r="AW698" s="51" t="s">
        <v>46</v>
      </c>
      <c r="AX698" s="6">
        <f>ROUND(AX696*職員設定!$P$59,0)</f>
        <v>0</v>
      </c>
      <c r="AY698" s="1001"/>
      <c r="AZ698" s="974"/>
      <c r="BA698" s="958"/>
      <c r="BB698" s="629" t="s">
        <v>46</v>
      </c>
      <c r="BC698" s="6">
        <f>ROUND(BC696*職員設定!$P$59,0)</f>
        <v>0</v>
      </c>
      <c r="BD698" s="1001"/>
      <c r="BE698" s="974"/>
      <c r="BF698" s="1210"/>
      <c r="BG698" s="51" t="s">
        <v>46</v>
      </c>
      <c r="BH698" s="6">
        <f>ROUND(BH696*職員設定!$P$59,0)</f>
        <v>0</v>
      </c>
      <c r="BI698" s="1001"/>
      <c r="BJ698" s="974"/>
      <c r="BK698" s="958"/>
      <c r="BL698" s="735" t="s">
        <v>52</v>
      </c>
      <c r="BM698" s="28">
        <f>IF(BM697="",0,職員設定!N59)</f>
        <v>0</v>
      </c>
      <c r="BN698" s="1001"/>
      <c r="BO698" s="974"/>
      <c r="BP698" s="958"/>
      <c r="BQ698" s="735" t="s">
        <v>52</v>
      </c>
      <c r="BR698" s="28">
        <f>IF(BR697="",0,職員設定!O59)</f>
        <v>0</v>
      </c>
      <c r="BS698" s="1001"/>
      <c r="BT698" s="974"/>
      <c r="BU698" s="958"/>
      <c r="BV698" s="250" t="s">
        <v>52</v>
      </c>
      <c r="BW698" s="34"/>
      <c r="BX698" s="1001"/>
      <c r="BY698" s="974"/>
      <c r="BZ698" s="958"/>
      <c r="CA698" s="1080"/>
      <c r="CB698" s="1022"/>
      <c r="CC698" s="1238"/>
    </row>
    <row r="699" spans="1:81" ht="18" customHeight="1" thickBot="1">
      <c r="A699" s="1180"/>
      <c r="B699" s="1285"/>
      <c r="C699" s="1179"/>
      <c r="D699" s="52" t="s">
        <v>89</v>
      </c>
      <c r="E699" s="19">
        <f>E697-E698</f>
        <v>0</v>
      </c>
      <c r="F699" s="1001"/>
      <c r="G699" s="975"/>
      <c r="H699" s="1273"/>
      <c r="I699" s="52" t="s">
        <v>89</v>
      </c>
      <c r="J699" s="19">
        <f>J697-J698</f>
        <v>0</v>
      </c>
      <c r="K699" s="1001"/>
      <c r="L699" s="975"/>
      <c r="M699" s="1104"/>
      <c r="N699" s="630" t="s">
        <v>89</v>
      </c>
      <c r="O699" s="19">
        <f>O697-O698</f>
        <v>0</v>
      </c>
      <c r="P699" s="1001"/>
      <c r="Q699" s="975"/>
      <c r="R699" s="1211"/>
      <c r="S699" s="52" t="s">
        <v>89</v>
      </c>
      <c r="T699" s="19">
        <f>T697-T698</f>
        <v>0</v>
      </c>
      <c r="U699" s="1001"/>
      <c r="V699" s="975"/>
      <c r="W699" s="959"/>
      <c r="X699" s="630" t="s">
        <v>89</v>
      </c>
      <c r="Y699" s="19">
        <f>Y697-Y698</f>
        <v>0</v>
      </c>
      <c r="Z699" s="1001"/>
      <c r="AA699" s="975"/>
      <c r="AB699" s="1211"/>
      <c r="AC699" s="52" t="s">
        <v>89</v>
      </c>
      <c r="AD699" s="19">
        <f>AD697-AD698</f>
        <v>0</v>
      </c>
      <c r="AE699" s="1001"/>
      <c r="AF699" s="975"/>
      <c r="AG699" s="959"/>
      <c r="AH699" s="630" t="s">
        <v>89</v>
      </c>
      <c r="AI699" s="19">
        <f>AI697-AI698</f>
        <v>0</v>
      </c>
      <c r="AJ699" s="1001"/>
      <c r="AK699" s="975"/>
      <c r="AL699" s="1211"/>
      <c r="AM699" s="52" t="s">
        <v>89</v>
      </c>
      <c r="AN699" s="19">
        <f>AN697-AN698</f>
        <v>0</v>
      </c>
      <c r="AO699" s="1001"/>
      <c r="AP699" s="975"/>
      <c r="AQ699" s="959"/>
      <c r="AR699" s="630" t="s">
        <v>89</v>
      </c>
      <c r="AS699" s="19">
        <f>AS697-AS698</f>
        <v>0</v>
      </c>
      <c r="AT699" s="1001"/>
      <c r="AU699" s="975"/>
      <c r="AV699" s="1211"/>
      <c r="AW699" s="52" t="s">
        <v>89</v>
      </c>
      <c r="AX699" s="19">
        <f>AX697-AX698</f>
        <v>0</v>
      </c>
      <c r="AY699" s="1001"/>
      <c r="AZ699" s="975"/>
      <c r="BA699" s="959"/>
      <c r="BB699" s="630" t="s">
        <v>89</v>
      </c>
      <c r="BC699" s="19">
        <f>BC697-BC698</f>
        <v>0</v>
      </c>
      <c r="BD699" s="1001"/>
      <c r="BE699" s="975"/>
      <c r="BF699" s="1211"/>
      <c r="BG699" s="52" t="s">
        <v>89</v>
      </c>
      <c r="BH699" s="19">
        <f>BH697-BH698</f>
        <v>0</v>
      </c>
      <c r="BI699" s="1001"/>
      <c r="BJ699" s="975"/>
      <c r="BK699" s="959"/>
      <c r="BL699" s="630" t="s">
        <v>204</v>
      </c>
      <c r="BM699" s="19">
        <f>BM697-BM698</f>
        <v>0</v>
      </c>
      <c r="BN699" s="1001"/>
      <c r="BO699" s="975"/>
      <c r="BP699" s="959"/>
      <c r="BQ699" s="52" t="s">
        <v>204</v>
      </c>
      <c r="BR699" s="19">
        <f>BR697-BR698</f>
        <v>0</v>
      </c>
      <c r="BS699" s="1001"/>
      <c r="BT699" s="975"/>
      <c r="BU699" s="959"/>
      <c r="BV699" s="52" t="s">
        <v>204</v>
      </c>
      <c r="BW699" s="19">
        <f>BW697-BW698</f>
        <v>0</v>
      </c>
      <c r="BX699" s="1001"/>
      <c r="BY699" s="975"/>
      <c r="BZ699" s="959"/>
      <c r="CA699" s="1081"/>
      <c r="CB699" s="1023"/>
      <c r="CC699" s="1239"/>
    </row>
    <row r="700" spans="1:81" ht="18" customHeight="1">
      <c r="A700" s="1180"/>
      <c r="B700" s="1285"/>
      <c r="C700" s="1177" t="s">
        <v>42</v>
      </c>
      <c r="D700" s="44" t="s">
        <v>5</v>
      </c>
      <c r="E700" s="35"/>
      <c r="F700" s="1001"/>
      <c r="G700" s="1045">
        <f>E703*F682-H700</f>
        <v>0</v>
      </c>
      <c r="H700" s="1275"/>
      <c r="I700" s="44" t="s">
        <v>5</v>
      </c>
      <c r="J700" s="35"/>
      <c r="K700" s="1001"/>
      <c r="L700" s="973">
        <f>J703*K682-M700</f>
        <v>0</v>
      </c>
      <c r="M700" s="1095"/>
      <c r="N700" s="335" t="s">
        <v>5</v>
      </c>
      <c r="O700" s="35"/>
      <c r="P700" s="1001"/>
      <c r="Q700" s="973">
        <f>O703*P682-R700</f>
        <v>0</v>
      </c>
      <c r="R700" s="1212">
        <f>ROUND(IF(O682="",0,O700*P682*(職員設定!$AC$59+R690/O682)*1.25),0)</f>
        <v>0</v>
      </c>
      <c r="S700" s="44" t="s">
        <v>5</v>
      </c>
      <c r="T700" s="35"/>
      <c r="U700" s="1001"/>
      <c r="V700" s="973">
        <f>T703*U682-W700</f>
        <v>0</v>
      </c>
      <c r="W700" s="961">
        <f>ROUND(IF(T682="",0,T700*U682*(職員設定!$AC$59+W690/T682)*1.25),0)</f>
        <v>0</v>
      </c>
      <c r="X700" s="335" t="s">
        <v>5</v>
      </c>
      <c r="Y700" s="35"/>
      <c r="Z700" s="1001"/>
      <c r="AA700" s="973">
        <f>Y703*Z682-AB700</f>
        <v>0</v>
      </c>
      <c r="AB700" s="1212">
        <f>ROUND(IF(Y682="",0,Y700*Z682*(職員設定!$AC$59+AB690/Y682)*1.25),0)</f>
        <v>0</v>
      </c>
      <c r="AC700" s="44" t="s">
        <v>5</v>
      </c>
      <c r="AD700" s="35"/>
      <c r="AE700" s="1001"/>
      <c r="AF700" s="973">
        <f>AD703*AE682-AG700</f>
        <v>0</v>
      </c>
      <c r="AG700" s="961">
        <f>ROUND(IF(AD682="",0,AD700*AE682*(職員設定!$AC$59+AG690/AD682)*1.25),0)</f>
        <v>0</v>
      </c>
      <c r="AH700" s="335" t="s">
        <v>5</v>
      </c>
      <c r="AI700" s="35"/>
      <c r="AJ700" s="1001"/>
      <c r="AK700" s="973">
        <f>AI703*AJ682-AL700</f>
        <v>0</v>
      </c>
      <c r="AL700" s="1212">
        <f>ROUND(IF(AI682="",0,AI700*AJ682*(職員設定!$AC$59+AL690/AI682)*1.25),0)</f>
        <v>0</v>
      </c>
      <c r="AM700" s="44" t="s">
        <v>5</v>
      </c>
      <c r="AN700" s="35"/>
      <c r="AO700" s="1001"/>
      <c r="AP700" s="973">
        <f>AN703*AO682-AQ700</f>
        <v>0</v>
      </c>
      <c r="AQ700" s="961">
        <f>ROUND(IF(AN682="",0,AN700*AO682*(職員設定!$AC$59+AQ690/AN682)*1.25),0)</f>
        <v>0</v>
      </c>
      <c r="AR700" s="335" t="s">
        <v>5</v>
      </c>
      <c r="AS700" s="35"/>
      <c r="AT700" s="1001"/>
      <c r="AU700" s="973">
        <f>AS703*AT682-AV700</f>
        <v>0</v>
      </c>
      <c r="AV700" s="1212">
        <f>ROUND(IF(AS682="",0,AS700*AT682*(職員設定!$AC$59+AV690/AS682)*1.25),0)</f>
        <v>0</v>
      </c>
      <c r="AW700" s="44" t="s">
        <v>5</v>
      </c>
      <c r="AX700" s="35"/>
      <c r="AY700" s="1001"/>
      <c r="AZ700" s="973">
        <f>AX703*AY682-BA700</f>
        <v>0</v>
      </c>
      <c r="BA700" s="961">
        <f>ROUND(IF(AX682="",0,AX700*AY682*(職員設定!$AC$59+BA690/AX682)*1.25),0)</f>
        <v>0</v>
      </c>
      <c r="BB700" s="335" t="s">
        <v>5</v>
      </c>
      <c r="BC700" s="35"/>
      <c r="BD700" s="1001"/>
      <c r="BE700" s="973">
        <f>BC703*BD682-BF700</f>
        <v>0</v>
      </c>
      <c r="BF700" s="1212">
        <f>ROUND(IF(BC682="",0,BC700*BD682*(職員設定!$AC$59+BF690/BC682)*1.25),0)</f>
        <v>0</v>
      </c>
      <c r="BG700" s="44" t="s">
        <v>5</v>
      </c>
      <c r="BH700" s="35"/>
      <c r="BI700" s="1001"/>
      <c r="BJ700" s="973">
        <f>BH703*BI682-BK700</f>
        <v>0</v>
      </c>
      <c r="BK700" s="961">
        <f>ROUND(IF(BH682="",0,BH700*BI682*(職員設定!$AC$59+BK690/BH682)*1.25),0)</f>
        <v>0</v>
      </c>
      <c r="BL700" s="338"/>
      <c r="BM700" s="82"/>
      <c r="BN700" s="1001"/>
      <c r="BO700" s="966"/>
      <c r="BP700" s="953"/>
      <c r="BQ700" s="75"/>
      <c r="BR700" s="82"/>
      <c r="BS700" s="1001"/>
      <c r="BT700" s="966"/>
      <c r="BU700" s="953"/>
      <c r="BV700" s="75"/>
      <c r="BW700" s="82"/>
      <c r="BX700" s="1001"/>
      <c r="BY700" s="966"/>
      <c r="BZ700" s="953"/>
      <c r="CA700" s="1003">
        <f>BJ700+BK700+BE700+BF700+AZ700+BA700+AU700+AV700+AP700+AQ700+AL700+AK700+AG700+AF700+AB700+AA700+W700+V700+R700+Q700+L700+G700</f>
        <v>0</v>
      </c>
      <c r="CB700" s="1019">
        <f t="shared" ref="CB700" si="117">M700+H700</f>
        <v>0</v>
      </c>
      <c r="CC700" s="1237">
        <f>BK700+BF700+BA700+AV700+AQ700+AL700+AG700+AB700+W700+R700</f>
        <v>0</v>
      </c>
    </row>
    <row r="701" spans="1:81" ht="18" customHeight="1">
      <c r="A701" s="1180"/>
      <c r="B701" s="1285"/>
      <c r="C701" s="1178"/>
      <c r="D701" s="48" t="s">
        <v>38</v>
      </c>
      <c r="E701" s="33"/>
      <c r="F701" s="1001"/>
      <c r="G701" s="1046"/>
      <c r="H701" s="1272"/>
      <c r="I701" s="48" t="s">
        <v>38</v>
      </c>
      <c r="J701" s="33"/>
      <c r="K701" s="1001"/>
      <c r="L701" s="974"/>
      <c r="M701" s="1103"/>
      <c r="N701" s="336" t="s">
        <v>38</v>
      </c>
      <c r="O701" s="33"/>
      <c r="P701" s="1001"/>
      <c r="Q701" s="974"/>
      <c r="R701" s="1210"/>
      <c r="S701" s="48" t="s">
        <v>38</v>
      </c>
      <c r="T701" s="33"/>
      <c r="U701" s="1001"/>
      <c r="V701" s="974"/>
      <c r="W701" s="958"/>
      <c r="X701" s="336" t="s">
        <v>38</v>
      </c>
      <c r="Y701" s="33"/>
      <c r="Z701" s="1001"/>
      <c r="AA701" s="974"/>
      <c r="AB701" s="1210"/>
      <c r="AC701" s="48" t="s">
        <v>38</v>
      </c>
      <c r="AD701" s="33"/>
      <c r="AE701" s="1001"/>
      <c r="AF701" s="974"/>
      <c r="AG701" s="958"/>
      <c r="AH701" s="336" t="s">
        <v>38</v>
      </c>
      <c r="AI701" s="33"/>
      <c r="AJ701" s="1001"/>
      <c r="AK701" s="974"/>
      <c r="AL701" s="1210"/>
      <c r="AM701" s="48" t="s">
        <v>38</v>
      </c>
      <c r="AN701" s="33"/>
      <c r="AO701" s="1001"/>
      <c r="AP701" s="974"/>
      <c r="AQ701" s="958"/>
      <c r="AR701" s="336" t="s">
        <v>38</v>
      </c>
      <c r="AS701" s="33"/>
      <c r="AT701" s="1001"/>
      <c r="AU701" s="974"/>
      <c r="AV701" s="1210"/>
      <c r="AW701" s="48" t="s">
        <v>38</v>
      </c>
      <c r="AX701" s="33"/>
      <c r="AY701" s="1001"/>
      <c r="AZ701" s="974"/>
      <c r="BA701" s="958"/>
      <c r="BB701" s="336" t="s">
        <v>38</v>
      </c>
      <c r="BC701" s="33"/>
      <c r="BD701" s="1001"/>
      <c r="BE701" s="974"/>
      <c r="BF701" s="1210"/>
      <c r="BG701" s="48" t="s">
        <v>38</v>
      </c>
      <c r="BH701" s="33"/>
      <c r="BI701" s="1001"/>
      <c r="BJ701" s="974"/>
      <c r="BK701" s="958"/>
      <c r="BL701" s="339"/>
      <c r="BM701" s="80"/>
      <c r="BN701" s="1001"/>
      <c r="BO701" s="967"/>
      <c r="BP701" s="954"/>
      <c r="BQ701" s="79"/>
      <c r="BR701" s="80"/>
      <c r="BS701" s="1001"/>
      <c r="BT701" s="967"/>
      <c r="BU701" s="954"/>
      <c r="BV701" s="79"/>
      <c r="BW701" s="80"/>
      <c r="BX701" s="1001"/>
      <c r="BY701" s="967"/>
      <c r="BZ701" s="954"/>
      <c r="CA701" s="1280"/>
      <c r="CB701" s="1022"/>
      <c r="CC701" s="1238"/>
    </row>
    <row r="702" spans="1:81" ht="18" customHeight="1">
      <c r="A702" s="1180"/>
      <c r="B702" s="1285"/>
      <c r="C702" s="1178"/>
      <c r="D702" s="51" t="s">
        <v>6</v>
      </c>
      <c r="E702" s="6">
        <f>ROUND(IF(E682="",0,E700*職員設定!$Q$59+E700*E691/E682*1.25),0)</f>
        <v>0</v>
      </c>
      <c r="F702" s="1001"/>
      <c r="G702" s="1046"/>
      <c r="H702" s="1272"/>
      <c r="I702" s="51" t="s">
        <v>6</v>
      </c>
      <c r="J702" s="6">
        <f>ROUND(IF(J682="",0,J700*職員設定!$Q$59+J700*J691/J682*1.25),0)</f>
        <v>0</v>
      </c>
      <c r="K702" s="1001"/>
      <c r="L702" s="974"/>
      <c r="M702" s="1103"/>
      <c r="N702" s="629" t="s">
        <v>6</v>
      </c>
      <c r="O702" s="6">
        <f>ROUND(IF(O682="",0,O700*職員設定!$Q$59+O700*O691/O682*1.25),0)</f>
        <v>0</v>
      </c>
      <c r="P702" s="1001"/>
      <c r="Q702" s="974"/>
      <c r="R702" s="1210"/>
      <c r="S702" s="51" t="s">
        <v>6</v>
      </c>
      <c r="T702" s="6">
        <f>ROUND(IF(T682="",0,T700*職員設定!$Q$59+T700*T691/T682*1.25),0)</f>
        <v>0</v>
      </c>
      <c r="U702" s="1001"/>
      <c r="V702" s="974"/>
      <c r="W702" s="958"/>
      <c r="X702" s="629" t="s">
        <v>6</v>
      </c>
      <c r="Y702" s="6">
        <f>ROUND(IF(Y682="",0,Y700*職員設定!$Q$59+Y700*Y691/Y682*1.25),0)</f>
        <v>0</v>
      </c>
      <c r="Z702" s="1001"/>
      <c r="AA702" s="974"/>
      <c r="AB702" s="1210"/>
      <c r="AC702" s="51" t="s">
        <v>6</v>
      </c>
      <c r="AD702" s="6">
        <f>ROUND(IF(AD682="",0,AD700*職員設定!$Q$59+AD700*AD691/AD682*1.25),0)</f>
        <v>0</v>
      </c>
      <c r="AE702" s="1001"/>
      <c r="AF702" s="974"/>
      <c r="AG702" s="958"/>
      <c r="AH702" s="629" t="s">
        <v>6</v>
      </c>
      <c r="AI702" s="6">
        <f>ROUND(IF(AI682="",0,AI700*職員設定!$Q$59+AI700*AI691/AI682*1.25),0)</f>
        <v>0</v>
      </c>
      <c r="AJ702" s="1001"/>
      <c r="AK702" s="974"/>
      <c r="AL702" s="1210"/>
      <c r="AM702" s="51" t="s">
        <v>6</v>
      </c>
      <c r="AN702" s="6">
        <f>ROUND(IF(AN682="",0,AN700*職員設定!$Q$59+AN700*AN691/AN682*1.25),0)</f>
        <v>0</v>
      </c>
      <c r="AO702" s="1001"/>
      <c r="AP702" s="974"/>
      <c r="AQ702" s="958"/>
      <c r="AR702" s="629" t="s">
        <v>6</v>
      </c>
      <c r="AS702" s="6">
        <f>ROUND(IF(AS682="",0,AS700*職員設定!$Q$59+AS700*AS691/AS682*1.25),0)</f>
        <v>0</v>
      </c>
      <c r="AT702" s="1001"/>
      <c r="AU702" s="974"/>
      <c r="AV702" s="1210"/>
      <c r="AW702" s="51" t="s">
        <v>6</v>
      </c>
      <c r="AX702" s="6">
        <f>ROUND(IF(AX682="",0,AX700*職員設定!$Q$59+AX700*AX691/AX682*1.25),0)</f>
        <v>0</v>
      </c>
      <c r="AY702" s="1001"/>
      <c r="AZ702" s="974"/>
      <c r="BA702" s="958"/>
      <c r="BB702" s="629" t="s">
        <v>6</v>
      </c>
      <c r="BC702" s="6">
        <f>ROUND(IF(BC682="",0,BC700*職員設定!$Q$59+BC700*BC691/BC682*1.25),0)</f>
        <v>0</v>
      </c>
      <c r="BD702" s="1001"/>
      <c r="BE702" s="974"/>
      <c r="BF702" s="1210"/>
      <c r="BG702" s="51" t="s">
        <v>6</v>
      </c>
      <c r="BH702" s="6">
        <f>ROUND(IF(BH682="",0,BH700*職員設定!$Q$59+BH700*BH691/BH682*1.25),0)</f>
        <v>0</v>
      </c>
      <c r="BI702" s="1001"/>
      <c r="BJ702" s="974"/>
      <c r="BK702" s="958"/>
      <c r="BL702" s="624"/>
      <c r="BM702" s="28"/>
      <c r="BN702" s="1001"/>
      <c r="BO702" s="967"/>
      <c r="BP702" s="954"/>
      <c r="BQ702" s="72"/>
      <c r="BR702" s="28"/>
      <c r="BS702" s="1001"/>
      <c r="BT702" s="967"/>
      <c r="BU702" s="954"/>
      <c r="BV702" s="72"/>
      <c r="BW702" s="28"/>
      <c r="BX702" s="1001"/>
      <c r="BY702" s="967"/>
      <c r="BZ702" s="954"/>
      <c r="CA702" s="1280"/>
      <c r="CB702" s="1022"/>
      <c r="CC702" s="1238"/>
    </row>
    <row r="703" spans="1:81" ht="18" customHeight="1" thickBot="1">
      <c r="A703" s="1180"/>
      <c r="B703" s="1285"/>
      <c r="C703" s="1179"/>
      <c r="D703" s="53" t="s">
        <v>7</v>
      </c>
      <c r="E703" s="19">
        <f>E701-E702</f>
        <v>0</v>
      </c>
      <c r="F703" s="1001"/>
      <c r="G703" s="1047"/>
      <c r="H703" s="1273"/>
      <c r="I703" s="53" t="s">
        <v>7</v>
      </c>
      <c r="J703" s="19">
        <f>J701-J702</f>
        <v>0</v>
      </c>
      <c r="K703" s="1001"/>
      <c r="L703" s="1127"/>
      <c r="M703" s="1104"/>
      <c r="N703" s="337" t="s">
        <v>7</v>
      </c>
      <c r="O703" s="19">
        <f>O701-O702</f>
        <v>0</v>
      </c>
      <c r="P703" s="1001"/>
      <c r="Q703" s="975"/>
      <c r="R703" s="1211"/>
      <c r="S703" s="53" t="s">
        <v>7</v>
      </c>
      <c r="T703" s="19">
        <f>T701-T702</f>
        <v>0</v>
      </c>
      <c r="U703" s="1001"/>
      <c r="V703" s="975"/>
      <c r="W703" s="959"/>
      <c r="X703" s="337" t="s">
        <v>7</v>
      </c>
      <c r="Y703" s="19">
        <f>Y701-Y702</f>
        <v>0</v>
      </c>
      <c r="Z703" s="1001"/>
      <c r="AA703" s="975"/>
      <c r="AB703" s="1211"/>
      <c r="AC703" s="53" t="s">
        <v>7</v>
      </c>
      <c r="AD703" s="19">
        <f>AD701-AD702</f>
        <v>0</v>
      </c>
      <c r="AE703" s="1001"/>
      <c r="AF703" s="975"/>
      <c r="AG703" s="959"/>
      <c r="AH703" s="337" t="s">
        <v>7</v>
      </c>
      <c r="AI703" s="19">
        <f>AI701-AI702</f>
        <v>0</v>
      </c>
      <c r="AJ703" s="1001"/>
      <c r="AK703" s="975"/>
      <c r="AL703" s="1211"/>
      <c r="AM703" s="53" t="s">
        <v>7</v>
      </c>
      <c r="AN703" s="19">
        <f>AN701-AN702</f>
        <v>0</v>
      </c>
      <c r="AO703" s="1001"/>
      <c r="AP703" s="975"/>
      <c r="AQ703" s="959"/>
      <c r="AR703" s="337" t="s">
        <v>7</v>
      </c>
      <c r="AS703" s="19">
        <f>AS701-AS702</f>
        <v>0</v>
      </c>
      <c r="AT703" s="1001"/>
      <c r="AU703" s="975"/>
      <c r="AV703" s="1211"/>
      <c r="AW703" s="53" t="s">
        <v>7</v>
      </c>
      <c r="AX703" s="19">
        <f>AX701-AX702</f>
        <v>0</v>
      </c>
      <c r="AY703" s="1001"/>
      <c r="AZ703" s="975"/>
      <c r="BA703" s="959"/>
      <c r="BB703" s="337" t="s">
        <v>7</v>
      </c>
      <c r="BC703" s="19">
        <f>BC701-BC702</f>
        <v>0</v>
      </c>
      <c r="BD703" s="1001"/>
      <c r="BE703" s="975"/>
      <c r="BF703" s="1211"/>
      <c r="BG703" s="53" t="s">
        <v>7</v>
      </c>
      <c r="BH703" s="19">
        <f>BH701-BH702</f>
        <v>0</v>
      </c>
      <c r="BI703" s="1001"/>
      <c r="BJ703" s="975"/>
      <c r="BK703" s="959"/>
      <c r="BL703" s="340"/>
      <c r="BM703" s="84"/>
      <c r="BN703" s="1001"/>
      <c r="BO703" s="968"/>
      <c r="BP703" s="955"/>
      <c r="BQ703" s="85"/>
      <c r="BR703" s="84"/>
      <c r="BS703" s="1001"/>
      <c r="BT703" s="968"/>
      <c r="BU703" s="955"/>
      <c r="BV703" s="85"/>
      <c r="BW703" s="84"/>
      <c r="BX703" s="1001"/>
      <c r="BY703" s="968"/>
      <c r="BZ703" s="955"/>
      <c r="CA703" s="1281"/>
      <c r="CB703" s="1023"/>
      <c r="CC703" s="1239"/>
    </row>
    <row r="704" spans="1:81" ht="18" customHeight="1">
      <c r="A704" s="1180"/>
      <c r="B704" s="1285"/>
      <c r="C704" s="1177" t="s">
        <v>40</v>
      </c>
      <c r="D704" s="44" t="s">
        <v>8</v>
      </c>
      <c r="E704" s="35"/>
      <c r="F704" s="1001"/>
      <c r="G704" s="1045">
        <f>E707*F682-H704</f>
        <v>0</v>
      </c>
      <c r="H704" s="1275"/>
      <c r="I704" s="44" t="s">
        <v>8</v>
      </c>
      <c r="J704" s="35"/>
      <c r="K704" s="1001"/>
      <c r="L704" s="999">
        <f>J707*K682-M704</f>
        <v>0</v>
      </c>
      <c r="M704" s="1095"/>
      <c r="N704" s="335" t="s">
        <v>8</v>
      </c>
      <c r="O704" s="35"/>
      <c r="P704" s="1001"/>
      <c r="Q704" s="973">
        <f>O707*P682-R704</f>
        <v>0</v>
      </c>
      <c r="R704" s="1212">
        <f>ROUND(IF(O682="",0,O704*P682*(職員設定!$AC$59+R690/O682)*1.35),0)</f>
        <v>0</v>
      </c>
      <c r="S704" s="44" t="s">
        <v>8</v>
      </c>
      <c r="T704" s="35"/>
      <c r="U704" s="1001"/>
      <c r="V704" s="973">
        <f>T707*U682-W704</f>
        <v>0</v>
      </c>
      <c r="W704" s="961">
        <f>ROUND(IF(T682="",0,T704*U682*(職員設定!$AC$59+W690/T682)*1.35),0)</f>
        <v>0</v>
      </c>
      <c r="X704" s="335" t="s">
        <v>8</v>
      </c>
      <c r="Y704" s="35"/>
      <c r="Z704" s="1001"/>
      <c r="AA704" s="973">
        <f>Y707*Z682-AB704</f>
        <v>0</v>
      </c>
      <c r="AB704" s="1212">
        <f>ROUND(IF(Y682="",0,Y704*Z682*(職員設定!$AC$59+AB690/Y682)*1.35),0)</f>
        <v>0</v>
      </c>
      <c r="AC704" s="44" t="s">
        <v>8</v>
      </c>
      <c r="AD704" s="35"/>
      <c r="AE704" s="1001"/>
      <c r="AF704" s="973">
        <f>AD707*AE682-AG704</f>
        <v>0</v>
      </c>
      <c r="AG704" s="961">
        <f>ROUND(IF(AD682="",0,AD704*AE682*(職員設定!$AC$59+AG690/AD682)*1.35),0)</f>
        <v>0</v>
      </c>
      <c r="AH704" s="335" t="s">
        <v>8</v>
      </c>
      <c r="AI704" s="35"/>
      <c r="AJ704" s="1001"/>
      <c r="AK704" s="973">
        <f>AI707*AJ682-AL704</f>
        <v>0</v>
      </c>
      <c r="AL704" s="1212">
        <f>ROUND(IF(AI682="",0,AI704*AJ682*(職員設定!$AC$59+AL690/AI682)*1.35),0)</f>
        <v>0</v>
      </c>
      <c r="AM704" s="44" t="s">
        <v>8</v>
      </c>
      <c r="AN704" s="35"/>
      <c r="AO704" s="1001"/>
      <c r="AP704" s="973">
        <f>AN707*AO682-AQ704</f>
        <v>0</v>
      </c>
      <c r="AQ704" s="961">
        <f>ROUND(IF(AN682="",0,AN704*AO682*(職員設定!$AC$59+AQ690/AN682)*1.35),0)</f>
        <v>0</v>
      </c>
      <c r="AR704" s="335" t="s">
        <v>8</v>
      </c>
      <c r="AS704" s="35"/>
      <c r="AT704" s="1001"/>
      <c r="AU704" s="973">
        <f>AS707*AT682-AV704</f>
        <v>0</v>
      </c>
      <c r="AV704" s="1212">
        <f>ROUND(IF(AS682="",0,AS704*AT682*(職員設定!$AC$59+AV690/AS682)*1.35),0)</f>
        <v>0</v>
      </c>
      <c r="AW704" s="44" t="s">
        <v>8</v>
      </c>
      <c r="AX704" s="35"/>
      <c r="AY704" s="1001"/>
      <c r="AZ704" s="973">
        <f>AX707*AY682-BA704</f>
        <v>0</v>
      </c>
      <c r="BA704" s="961">
        <f>ROUND(IF(AX682="",0,AX704*AY682*(職員設定!$AC$59+BA690/AX682)*1.35),0)</f>
        <v>0</v>
      </c>
      <c r="BB704" s="335" t="s">
        <v>8</v>
      </c>
      <c r="BC704" s="35"/>
      <c r="BD704" s="1001"/>
      <c r="BE704" s="973">
        <f>BC707*BD682-BF704</f>
        <v>0</v>
      </c>
      <c r="BF704" s="1212">
        <f>ROUND(IF(BC682="",0,BC704*BD682*(職員設定!$AC$59+BF690/BC682)*1.35),0)</f>
        <v>0</v>
      </c>
      <c r="BG704" s="44" t="s">
        <v>8</v>
      </c>
      <c r="BH704" s="35"/>
      <c r="BI704" s="1001"/>
      <c r="BJ704" s="973">
        <f>BH707*BI682-BK704</f>
        <v>0</v>
      </c>
      <c r="BK704" s="961">
        <f>ROUND(IF(BH682="",0,BH704*BI682*(職員設定!$AC$59+BK690/BH682)*1.35),0)</f>
        <v>0</v>
      </c>
      <c r="BL704" s="338"/>
      <c r="BM704" s="82"/>
      <c r="BN704" s="1001"/>
      <c r="BO704" s="966"/>
      <c r="BP704" s="953"/>
      <c r="BQ704" s="75"/>
      <c r="BR704" s="82"/>
      <c r="BS704" s="1001"/>
      <c r="BT704" s="966"/>
      <c r="BU704" s="953"/>
      <c r="BV704" s="75"/>
      <c r="BW704" s="82"/>
      <c r="BX704" s="1001"/>
      <c r="BY704" s="966"/>
      <c r="BZ704" s="953"/>
      <c r="CA704" s="1003">
        <f t="shared" ref="CA704" si="118">BJ704+BK704+BE704+BF704+AZ704+BA704+AU704+AV704+AP704+AQ704+AL704+AK704+AG704+AF704+AB704+AA704+W704+V704+R704+Q704+L704+G704</f>
        <v>0</v>
      </c>
      <c r="CB704" s="1019">
        <f t="shared" ref="CB704" si="119">M704+H704</f>
        <v>0</v>
      </c>
      <c r="CC704" s="1237">
        <f>BK704+BF704+BA704+AV704+AQ704+AL704+AG704+AB704+W704+R704</f>
        <v>0</v>
      </c>
    </row>
    <row r="705" spans="1:81" ht="18" customHeight="1">
      <c r="A705" s="1180"/>
      <c r="B705" s="1285"/>
      <c r="C705" s="1178"/>
      <c r="D705" s="48" t="s">
        <v>38</v>
      </c>
      <c r="E705" s="33"/>
      <c r="F705" s="1001"/>
      <c r="G705" s="1046"/>
      <c r="H705" s="1272"/>
      <c r="I705" s="48" t="s">
        <v>38</v>
      </c>
      <c r="J705" s="33"/>
      <c r="K705" s="1001"/>
      <c r="L705" s="974"/>
      <c r="M705" s="1103"/>
      <c r="N705" s="336" t="s">
        <v>38</v>
      </c>
      <c r="O705" s="33"/>
      <c r="P705" s="1001"/>
      <c r="Q705" s="974"/>
      <c r="R705" s="1210"/>
      <c r="S705" s="48" t="s">
        <v>38</v>
      </c>
      <c r="T705" s="33"/>
      <c r="U705" s="1001"/>
      <c r="V705" s="974"/>
      <c r="W705" s="958"/>
      <c r="X705" s="336" t="s">
        <v>38</v>
      </c>
      <c r="Y705" s="33"/>
      <c r="Z705" s="1001"/>
      <c r="AA705" s="974"/>
      <c r="AB705" s="1210"/>
      <c r="AC705" s="48" t="s">
        <v>38</v>
      </c>
      <c r="AD705" s="33"/>
      <c r="AE705" s="1001"/>
      <c r="AF705" s="974"/>
      <c r="AG705" s="958"/>
      <c r="AH705" s="336" t="s">
        <v>38</v>
      </c>
      <c r="AI705" s="33"/>
      <c r="AJ705" s="1001"/>
      <c r="AK705" s="974"/>
      <c r="AL705" s="1210"/>
      <c r="AM705" s="48" t="s">
        <v>38</v>
      </c>
      <c r="AN705" s="33"/>
      <c r="AO705" s="1001"/>
      <c r="AP705" s="974"/>
      <c r="AQ705" s="958"/>
      <c r="AR705" s="336" t="s">
        <v>38</v>
      </c>
      <c r="AS705" s="33"/>
      <c r="AT705" s="1001"/>
      <c r="AU705" s="974"/>
      <c r="AV705" s="1210"/>
      <c r="AW705" s="48" t="s">
        <v>38</v>
      </c>
      <c r="AX705" s="33"/>
      <c r="AY705" s="1001"/>
      <c r="AZ705" s="974"/>
      <c r="BA705" s="958"/>
      <c r="BB705" s="336" t="s">
        <v>38</v>
      </c>
      <c r="BC705" s="33"/>
      <c r="BD705" s="1001"/>
      <c r="BE705" s="974"/>
      <c r="BF705" s="1210"/>
      <c r="BG705" s="48" t="s">
        <v>38</v>
      </c>
      <c r="BH705" s="33"/>
      <c r="BI705" s="1001"/>
      <c r="BJ705" s="974"/>
      <c r="BK705" s="958"/>
      <c r="BL705" s="339"/>
      <c r="BM705" s="80"/>
      <c r="BN705" s="1001"/>
      <c r="BO705" s="967"/>
      <c r="BP705" s="954"/>
      <c r="BQ705" s="79"/>
      <c r="BR705" s="80"/>
      <c r="BS705" s="1001"/>
      <c r="BT705" s="967"/>
      <c r="BU705" s="954"/>
      <c r="BV705" s="79"/>
      <c r="BW705" s="80"/>
      <c r="BX705" s="1001"/>
      <c r="BY705" s="967"/>
      <c r="BZ705" s="954"/>
      <c r="CA705" s="1080"/>
      <c r="CB705" s="1022"/>
      <c r="CC705" s="1238"/>
    </row>
    <row r="706" spans="1:81" ht="18" customHeight="1">
      <c r="A706" s="1180"/>
      <c r="B706" s="1285"/>
      <c r="C706" s="1178"/>
      <c r="D706" s="51" t="s">
        <v>9</v>
      </c>
      <c r="E706" s="6">
        <f>ROUND(IF(E682="",0,E704*職員設定!$R$59+E704*E691/E682*1.35),0)</f>
        <v>0</v>
      </c>
      <c r="F706" s="1001"/>
      <c r="G706" s="1046"/>
      <c r="H706" s="1272"/>
      <c r="I706" s="51" t="s">
        <v>9</v>
      </c>
      <c r="J706" s="6">
        <f>ROUND(IF(J682="",0,J704*職員設定!$R$59+J704*J691/J682*1.35),0)</f>
        <v>0</v>
      </c>
      <c r="K706" s="1001"/>
      <c r="L706" s="974"/>
      <c r="M706" s="1103"/>
      <c r="N706" s="629" t="s">
        <v>9</v>
      </c>
      <c r="O706" s="6">
        <f>ROUND(IF(O682="",0,O704*職員設定!$R$59+O704*O691/O682*1.35),0)</f>
        <v>0</v>
      </c>
      <c r="P706" s="1001"/>
      <c r="Q706" s="974"/>
      <c r="R706" s="1210"/>
      <c r="S706" s="51" t="s">
        <v>9</v>
      </c>
      <c r="T706" s="6">
        <f>ROUND(IF(T682="",0,T704*職員設定!$R$59+T704*T691/T682*1.35),0)</f>
        <v>0</v>
      </c>
      <c r="U706" s="1001"/>
      <c r="V706" s="974"/>
      <c r="W706" s="958"/>
      <c r="X706" s="629" t="s">
        <v>9</v>
      </c>
      <c r="Y706" s="6">
        <f>ROUND(IF(Y682="",0,Y704*職員設定!$R$59+Y704*Y691/Y682*1.35),0)</f>
        <v>0</v>
      </c>
      <c r="Z706" s="1001"/>
      <c r="AA706" s="974"/>
      <c r="AB706" s="1210"/>
      <c r="AC706" s="51" t="s">
        <v>9</v>
      </c>
      <c r="AD706" s="6">
        <f>ROUND(IF(AD682="",0,AD704*職員設定!$R$59+AD704*AD691/AD682*1.35),0)</f>
        <v>0</v>
      </c>
      <c r="AE706" s="1001"/>
      <c r="AF706" s="974"/>
      <c r="AG706" s="958"/>
      <c r="AH706" s="629" t="s">
        <v>9</v>
      </c>
      <c r="AI706" s="6">
        <f>ROUND(IF(AI682="",0,AI704*職員設定!$R$59+AI704*AI691/AI682*1.35),0)</f>
        <v>0</v>
      </c>
      <c r="AJ706" s="1001"/>
      <c r="AK706" s="974"/>
      <c r="AL706" s="1210"/>
      <c r="AM706" s="51" t="s">
        <v>9</v>
      </c>
      <c r="AN706" s="6">
        <f>ROUND(IF(AN682="",0,AN704*職員設定!$R$59+AN704*AN691/AN682*1.35),0)</f>
        <v>0</v>
      </c>
      <c r="AO706" s="1001"/>
      <c r="AP706" s="974"/>
      <c r="AQ706" s="958"/>
      <c r="AR706" s="629" t="s">
        <v>9</v>
      </c>
      <c r="AS706" s="6">
        <f>ROUND(IF(AS682="",0,AS704*職員設定!$R$59+AS704*AS691/AS682*1.35),0)</f>
        <v>0</v>
      </c>
      <c r="AT706" s="1001"/>
      <c r="AU706" s="974"/>
      <c r="AV706" s="1210"/>
      <c r="AW706" s="51" t="s">
        <v>9</v>
      </c>
      <c r="AX706" s="6">
        <f>ROUND(IF(AX682="",0,AX704*職員設定!$R$59+AX704*AX691/AX682*1.35),0)</f>
        <v>0</v>
      </c>
      <c r="AY706" s="1001"/>
      <c r="AZ706" s="974"/>
      <c r="BA706" s="958"/>
      <c r="BB706" s="629" t="s">
        <v>9</v>
      </c>
      <c r="BC706" s="6">
        <f>ROUND(IF(BC682="",0,BC704*職員設定!$R$59+BC704*BC691/BC682*1.35),0)</f>
        <v>0</v>
      </c>
      <c r="BD706" s="1001"/>
      <c r="BE706" s="974"/>
      <c r="BF706" s="1210"/>
      <c r="BG706" s="51" t="s">
        <v>9</v>
      </c>
      <c r="BH706" s="6">
        <f>ROUND(IF(BH682="",0,BH704*職員設定!$R$59+BH704*BH691/BH682*1.35),0)</f>
        <v>0</v>
      </c>
      <c r="BI706" s="1001"/>
      <c r="BJ706" s="974"/>
      <c r="BK706" s="958"/>
      <c r="BL706" s="624"/>
      <c r="BM706" s="28"/>
      <c r="BN706" s="1001"/>
      <c r="BO706" s="967"/>
      <c r="BP706" s="954"/>
      <c r="BQ706" s="72"/>
      <c r="BR706" s="28"/>
      <c r="BS706" s="1001"/>
      <c r="BT706" s="967"/>
      <c r="BU706" s="954"/>
      <c r="BV706" s="72"/>
      <c r="BW706" s="28"/>
      <c r="BX706" s="1001"/>
      <c r="BY706" s="967"/>
      <c r="BZ706" s="954"/>
      <c r="CA706" s="1080"/>
      <c r="CB706" s="1022"/>
      <c r="CC706" s="1238"/>
    </row>
    <row r="707" spans="1:81" ht="18" customHeight="1" thickBot="1">
      <c r="A707" s="1180"/>
      <c r="B707" s="1285"/>
      <c r="C707" s="1179"/>
      <c r="D707" s="53" t="s">
        <v>10</v>
      </c>
      <c r="E707" s="19">
        <f>E705-E706</f>
        <v>0</v>
      </c>
      <c r="F707" s="1001"/>
      <c r="G707" s="1047"/>
      <c r="H707" s="1273"/>
      <c r="I707" s="53" t="s">
        <v>10</v>
      </c>
      <c r="J707" s="19">
        <f>J705-J706</f>
        <v>0</v>
      </c>
      <c r="K707" s="1001"/>
      <c r="L707" s="1127"/>
      <c r="M707" s="1104"/>
      <c r="N707" s="337" t="s">
        <v>10</v>
      </c>
      <c r="O707" s="19">
        <f>O705-O706</f>
        <v>0</v>
      </c>
      <c r="P707" s="1001"/>
      <c r="Q707" s="975"/>
      <c r="R707" s="1211"/>
      <c r="S707" s="53" t="s">
        <v>10</v>
      </c>
      <c r="T707" s="19">
        <f>T705-T706</f>
        <v>0</v>
      </c>
      <c r="U707" s="1001"/>
      <c r="V707" s="975"/>
      <c r="W707" s="959"/>
      <c r="X707" s="337" t="s">
        <v>10</v>
      </c>
      <c r="Y707" s="19">
        <f>Y705-Y706</f>
        <v>0</v>
      </c>
      <c r="Z707" s="1001"/>
      <c r="AA707" s="975"/>
      <c r="AB707" s="1211"/>
      <c r="AC707" s="53" t="s">
        <v>10</v>
      </c>
      <c r="AD707" s="19">
        <f>AD705-AD706</f>
        <v>0</v>
      </c>
      <c r="AE707" s="1001"/>
      <c r="AF707" s="975"/>
      <c r="AG707" s="959"/>
      <c r="AH707" s="337" t="s">
        <v>10</v>
      </c>
      <c r="AI707" s="19">
        <f>AI705-AI706</f>
        <v>0</v>
      </c>
      <c r="AJ707" s="1001"/>
      <c r="AK707" s="975"/>
      <c r="AL707" s="1211"/>
      <c r="AM707" s="53" t="s">
        <v>10</v>
      </c>
      <c r="AN707" s="19">
        <f>AN705-AN706</f>
        <v>0</v>
      </c>
      <c r="AO707" s="1001"/>
      <c r="AP707" s="975"/>
      <c r="AQ707" s="959"/>
      <c r="AR707" s="337" t="s">
        <v>10</v>
      </c>
      <c r="AS707" s="19">
        <f>AS705-AS706</f>
        <v>0</v>
      </c>
      <c r="AT707" s="1001"/>
      <c r="AU707" s="975"/>
      <c r="AV707" s="1211"/>
      <c r="AW707" s="53" t="s">
        <v>10</v>
      </c>
      <c r="AX707" s="19">
        <f>AX705-AX706</f>
        <v>0</v>
      </c>
      <c r="AY707" s="1001"/>
      <c r="AZ707" s="975"/>
      <c r="BA707" s="959"/>
      <c r="BB707" s="337" t="s">
        <v>10</v>
      </c>
      <c r="BC707" s="19">
        <f>BC705-BC706</f>
        <v>0</v>
      </c>
      <c r="BD707" s="1001"/>
      <c r="BE707" s="975"/>
      <c r="BF707" s="1211"/>
      <c r="BG707" s="53" t="s">
        <v>10</v>
      </c>
      <c r="BH707" s="19">
        <f>BH705-BH706</f>
        <v>0</v>
      </c>
      <c r="BI707" s="1001"/>
      <c r="BJ707" s="975"/>
      <c r="BK707" s="959"/>
      <c r="BL707" s="340"/>
      <c r="BM707" s="84"/>
      <c r="BN707" s="1001"/>
      <c r="BO707" s="968"/>
      <c r="BP707" s="955"/>
      <c r="BQ707" s="85"/>
      <c r="BR707" s="84"/>
      <c r="BS707" s="1001"/>
      <c r="BT707" s="968"/>
      <c r="BU707" s="955"/>
      <c r="BV707" s="85"/>
      <c r="BW707" s="84"/>
      <c r="BX707" s="1001"/>
      <c r="BY707" s="968"/>
      <c r="BZ707" s="955"/>
      <c r="CA707" s="1081"/>
      <c r="CB707" s="1023"/>
      <c r="CC707" s="1239"/>
    </row>
    <row r="708" spans="1:81" ht="18" customHeight="1">
      <c r="A708" s="1180"/>
      <c r="B708" s="1285"/>
      <c r="C708" s="1178" t="s">
        <v>43</v>
      </c>
      <c r="D708" s="48" t="s">
        <v>11</v>
      </c>
      <c r="E708" s="36"/>
      <c r="F708" s="1001"/>
      <c r="G708" s="974">
        <f>E711*F682-H708</f>
        <v>0</v>
      </c>
      <c r="H708" s="1275"/>
      <c r="I708" s="48" t="s">
        <v>11</v>
      </c>
      <c r="J708" s="36"/>
      <c r="K708" s="1001"/>
      <c r="L708" s="999">
        <f>J711*K682-M708</f>
        <v>0</v>
      </c>
      <c r="M708" s="1095"/>
      <c r="N708" s="336" t="s">
        <v>11</v>
      </c>
      <c r="O708" s="36"/>
      <c r="P708" s="1001"/>
      <c r="Q708" s="974">
        <f>O711*P682-R708</f>
        <v>0</v>
      </c>
      <c r="R708" s="1212">
        <f>ROUND(IF(O682="",0,O708*P682*(職員設定!$AC$59+R690/O682)*0.25),0)</f>
        <v>0</v>
      </c>
      <c r="S708" s="48" t="s">
        <v>11</v>
      </c>
      <c r="T708" s="36"/>
      <c r="U708" s="1001"/>
      <c r="V708" s="974">
        <f>T711*U682-W708</f>
        <v>0</v>
      </c>
      <c r="W708" s="961">
        <f>ROUND(IF(T682="",0,T708*U682*(職員設定!$AC$59+W690/T682)*0.25),0)</f>
        <v>0</v>
      </c>
      <c r="X708" s="336" t="s">
        <v>11</v>
      </c>
      <c r="Y708" s="36"/>
      <c r="Z708" s="1001"/>
      <c r="AA708" s="974">
        <f>Y711*Z682-AB708</f>
        <v>0</v>
      </c>
      <c r="AB708" s="1212">
        <f>ROUND(IF(Y682="",0,Y708*Z682*(職員設定!$AC$59+AB690/Y682)*0.25),0)</f>
        <v>0</v>
      </c>
      <c r="AC708" s="48" t="s">
        <v>11</v>
      </c>
      <c r="AD708" s="36"/>
      <c r="AE708" s="1001"/>
      <c r="AF708" s="974">
        <f>AD711*AE682-AG708</f>
        <v>0</v>
      </c>
      <c r="AG708" s="961">
        <f>ROUND(IF(AD682="",0,AD708*AE682*(職員設定!$AC$59+AG690/AD682)*0.25),0)</f>
        <v>0</v>
      </c>
      <c r="AH708" s="718" t="s">
        <v>11</v>
      </c>
      <c r="AI708" s="715"/>
      <c r="AJ708" s="1001"/>
      <c r="AK708" s="974">
        <f>AI711*AJ682-AL708</f>
        <v>0</v>
      </c>
      <c r="AL708" s="1212">
        <f>ROUND(IF(AI682="",0,AI708*AJ682*(職員設定!$AC$59+AL690/AI682)*0.25),0)</f>
        <v>0</v>
      </c>
      <c r="AM708" s="48" t="s">
        <v>11</v>
      </c>
      <c r="AN708" s="36"/>
      <c r="AO708" s="1001"/>
      <c r="AP708" s="974">
        <f>AN711*AO682-AQ708</f>
        <v>0</v>
      </c>
      <c r="AQ708" s="961">
        <f>ROUND(IF(AN682="",0,AN708*AO682*(職員設定!$AC$59+AQ690/AN682)*0.25),0)</f>
        <v>0</v>
      </c>
      <c r="AR708" s="336" t="s">
        <v>11</v>
      </c>
      <c r="AS708" s="36"/>
      <c r="AT708" s="1001"/>
      <c r="AU708" s="974">
        <f>AS711*AT682-AV708</f>
        <v>0</v>
      </c>
      <c r="AV708" s="1212">
        <f>ROUND(IF(AS682="",0,AS708*AT682*(職員設定!$AC$59+AV690/AS682)*0.25),0)</f>
        <v>0</v>
      </c>
      <c r="AW708" s="48" t="s">
        <v>11</v>
      </c>
      <c r="AX708" s="36"/>
      <c r="AY708" s="1001"/>
      <c r="AZ708" s="974">
        <f>AX711*AY682-BA708</f>
        <v>0</v>
      </c>
      <c r="BA708" s="961">
        <f>ROUND(IF(AX682="",0,AX708*AY682*(職員設定!$AC$59+BA690/AX682)*0.25),0)</f>
        <v>0</v>
      </c>
      <c r="BB708" s="336" t="s">
        <v>11</v>
      </c>
      <c r="BC708" s="36"/>
      <c r="BD708" s="1001"/>
      <c r="BE708" s="974">
        <f>BC711*BD682-BF708</f>
        <v>0</v>
      </c>
      <c r="BF708" s="1212">
        <f>ROUND(IF(BC682="",0,BC708*BD682*(職員設定!$AC$59+BF690/BC682)*0.25),0)</f>
        <v>0</v>
      </c>
      <c r="BG708" s="48" t="s">
        <v>11</v>
      </c>
      <c r="BH708" s="36"/>
      <c r="BI708" s="1001"/>
      <c r="BJ708" s="974">
        <f>BH711*BI682-BK708</f>
        <v>0</v>
      </c>
      <c r="BK708" s="961">
        <f>ROUND(IF(BH682="",0,BH708*BI682*(職員設定!$AC$59+BK690/BH682)*0.25),0)</f>
        <v>0</v>
      </c>
      <c r="BL708" s="339"/>
      <c r="BM708" s="86"/>
      <c r="BN708" s="1001"/>
      <c r="BO708" s="969"/>
      <c r="BP708" s="953"/>
      <c r="BQ708" s="79"/>
      <c r="BR708" s="86"/>
      <c r="BS708" s="1001"/>
      <c r="BT708" s="969"/>
      <c r="BU708" s="953"/>
      <c r="BV708" s="79"/>
      <c r="BW708" s="86"/>
      <c r="BX708" s="1001"/>
      <c r="BY708" s="969"/>
      <c r="BZ708" s="953"/>
      <c r="CA708" s="1003">
        <f t="shared" ref="CA708" si="120">BJ708+BK708+BE708+BF708+AZ708+BA708+AU708+AV708+AP708+AQ708+AL708+AK708+AG708+AF708+AB708+AA708+W708+V708+R708+Q708+L708+G708</f>
        <v>0</v>
      </c>
      <c r="CB708" s="1019">
        <f t="shared" ref="CB708" si="121">M708+H708</f>
        <v>0</v>
      </c>
      <c r="CC708" s="1238">
        <f>BK708+BF708+BA708+AV708+AQ708+AL708+AG708+AB708+W708+R708</f>
        <v>0</v>
      </c>
    </row>
    <row r="709" spans="1:81" ht="18" customHeight="1">
      <c r="A709" s="1180"/>
      <c r="B709" s="1285"/>
      <c r="C709" s="1178"/>
      <c r="D709" s="48" t="s">
        <v>38</v>
      </c>
      <c r="E709" s="33"/>
      <c r="F709" s="1001"/>
      <c r="G709" s="974"/>
      <c r="H709" s="1272"/>
      <c r="I709" s="48" t="s">
        <v>38</v>
      </c>
      <c r="J709" s="33"/>
      <c r="K709" s="1001"/>
      <c r="L709" s="974"/>
      <c r="M709" s="1103"/>
      <c r="N709" s="336" t="s">
        <v>38</v>
      </c>
      <c r="O709" s="33"/>
      <c r="P709" s="1001"/>
      <c r="Q709" s="974"/>
      <c r="R709" s="1210"/>
      <c r="S709" s="48" t="s">
        <v>38</v>
      </c>
      <c r="T709" s="33"/>
      <c r="U709" s="1001"/>
      <c r="V709" s="974"/>
      <c r="W709" s="958"/>
      <c r="X709" s="336" t="s">
        <v>38</v>
      </c>
      <c r="Y709" s="33"/>
      <c r="Z709" s="1001"/>
      <c r="AA709" s="974"/>
      <c r="AB709" s="1210"/>
      <c r="AC709" s="48" t="s">
        <v>38</v>
      </c>
      <c r="AD709" s="33"/>
      <c r="AE709" s="1001"/>
      <c r="AF709" s="974"/>
      <c r="AG709" s="958"/>
      <c r="AH709" s="336" t="s">
        <v>38</v>
      </c>
      <c r="AI709" s="33"/>
      <c r="AJ709" s="1001"/>
      <c r="AK709" s="974"/>
      <c r="AL709" s="1210"/>
      <c r="AM709" s="48" t="s">
        <v>38</v>
      </c>
      <c r="AN709" s="33"/>
      <c r="AO709" s="1001"/>
      <c r="AP709" s="974"/>
      <c r="AQ709" s="958"/>
      <c r="AR709" s="336" t="s">
        <v>38</v>
      </c>
      <c r="AS709" s="33"/>
      <c r="AT709" s="1001"/>
      <c r="AU709" s="974"/>
      <c r="AV709" s="1210"/>
      <c r="AW709" s="48" t="s">
        <v>38</v>
      </c>
      <c r="AX709" s="33"/>
      <c r="AY709" s="1001"/>
      <c r="AZ709" s="974"/>
      <c r="BA709" s="958"/>
      <c r="BB709" s="336" t="s">
        <v>38</v>
      </c>
      <c r="BC709" s="33"/>
      <c r="BD709" s="1001"/>
      <c r="BE709" s="974"/>
      <c r="BF709" s="1210"/>
      <c r="BG709" s="48" t="s">
        <v>38</v>
      </c>
      <c r="BH709" s="33"/>
      <c r="BI709" s="1001"/>
      <c r="BJ709" s="974"/>
      <c r="BK709" s="958"/>
      <c r="BL709" s="339"/>
      <c r="BM709" s="80"/>
      <c r="BN709" s="1001"/>
      <c r="BO709" s="967"/>
      <c r="BP709" s="954"/>
      <c r="BQ709" s="79"/>
      <c r="BR709" s="80"/>
      <c r="BS709" s="1001"/>
      <c r="BT709" s="967"/>
      <c r="BU709" s="954"/>
      <c r="BV709" s="79"/>
      <c r="BW709" s="80"/>
      <c r="BX709" s="1001"/>
      <c r="BY709" s="967"/>
      <c r="BZ709" s="954"/>
      <c r="CA709" s="1080"/>
      <c r="CB709" s="1022"/>
      <c r="CC709" s="1238"/>
    </row>
    <row r="710" spans="1:81" ht="18" customHeight="1">
      <c r="A710" s="1180"/>
      <c r="B710" s="1285"/>
      <c r="C710" s="1178"/>
      <c r="D710" s="51" t="s">
        <v>12</v>
      </c>
      <c r="E710" s="6">
        <f>ROUND(IF(E682="",0,E708*職員設定!$S$59+E708*E691/E682*0.25),0)</f>
        <v>0</v>
      </c>
      <c r="F710" s="1001"/>
      <c r="G710" s="974"/>
      <c r="H710" s="1272"/>
      <c r="I710" s="51" t="s">
        <v>12</v>
      </c>
      <c r="J710" s="6">
        <f>ROUND(IF(J682="",0,J708*職員設定!$S$59+J708*J691/J682*0.25),0)</f>
        <v>0</v>
      </c>
      <c r="K710" s="1001"/>
      <c r="L710" s="974"/>
      <c r="M710" s="1103"/>
      <c r="N710" s="629" t="s">
        <v>12</v>
      </c>
      <c r="O710" s="6">
        <f>ROUND(IF(O682="",0,O708*職員設定!$S$59+O708*O691/O682*0.25),0)</f>
        <v>0</v>
      </c>
      <c r="P710" s="1001"/>
      <c r="Q710" s="974"/>
      <c r="R710" s="1210"/>
      <c r="S710" s="51" t="s">
        <v>12</v>
      </c>
      <c r="T710" s="6">
        <f>ROUND(IF(T682="",0,T708*職員設定!$S$59+T708*T691/T682*0.25),0)</f>
        <v>0</v>
      </c>
      <c r="U710" s="1001"/>
      <c r="V710" s="974"/>
      <c r="W710" s="958"/>
      <c r="X710" s="629" t="s">
        <v>12</v>
      </c>
      <c r="Y710" s="6">
        <f>ROUND(IF(Y682="",0,Y708*職員設定!$S$59+Y708*Y691/Y682*0.25),0)</f>
        <v>0</v>
      </c>
      <c r="Z710" s="1001"/>
      <c r="AA710" s="974"/>
      <c r="AB710" s="1210"/>
      <c r="AC710" s="51" t="s">
        <v>12</v>
      </c>
      <c r="AD710" s="6">
        <f>ROUND(IF(AD682="",0,AD708*職員設定!$S$59+AD708*AD691/AD682*0.25),0)</f>
        <v>0</v>
      </c>
      <c r="AE710" s="1001"/>
      <c r="AF710" s="974"/>
      <c r="AG710" s="958"/>
      <c r="AH710" s="629" t="s">
        <v>12</v>
      </c>
      <c r="AI710" s="6">
        <f>ROUND(IF(AI682="",0,AI708*職員設定!$S$59+AI708*AI691/AI682*0.25),0)</f>
        <v>0</v>
      </c>
      <c r="AJ710" s="1001"/>
      <c r="AK710" s="974"/>
      <c r="AL710" s="1210"/>
      <c r="AM710" s="51" t="s">
        <v>12</v>
      </c>
      <c r="AN710" s="6">
        <f>ROUND(IF(AN682="",0,AN708*職員設定!$S$59+AN708*AN691/AN682*0.25),0)</f>
        <v>0</v>
      </c>
      <c r="AO710" s="1001"/>
      <c r="AP710" s="974"/>
      <c r="AQ710" s="958"/>
      <c r="AR710" s="629" t="s">
        <v>12</v>
      </c>
      <c r="AS710" s="6">
        <f>ROUND(IF(AS682="",0,AS708*職員設定!$S$59+AS708*AS691/AS682*0.25),0)</f>
        <v>0</v>
      </c>
      <c r="AT710" s="1001"/>
      <c r="AU710" s="974"/>
      <c r="AV710" s="1210"/>
      <c r="AW710" s="51" t="s">
        <v>12</v>
      </c>
      <c r="AX710" s="6">
        <f>ROUND(IF(AX682="",0,AX708*職員設定!$S$59+AX708*AX691/AX682*0.25),0)</f>
        <v>0</v>
      </c>
      <c r="AY710" s="1001"/>
      <c r="AZ710" s="974"/>
      <c r="BA710" s="958"/>
      <c r="BB710" s="629" t="s">
        <v>12</v>
      </c>
      <c r="BC710" s="6">
        <f>ROUND(IF(BC682="",0,BC708*職員設定!$S$59+BC708*BC691/BC682*0.25),0)</f>
        <v>0</v>
      </c>
      <c r="BD710" s="1001"/>
      <c r="BE710" s="974"/>
      <c r="BF710" s="1210"/>
      <c r="BG710" s="51" t="s">
        <v>12</v>
      </c>
      <c r="BH710" s="6">
        <f>ROUND(IF(BH682="",0,BH708*職員設定!$S$59+BH708*BH691/BH682*0.25),0)</f>
        <v>0</v>
      </c>
      <c r="BI710" s="1001"/>
      <c r="BJ710" s="974"/>
      <c r="BK710" s="958"/>
      <c r="BL710" s="624"/>
      <c r="BM710" s="28"/>
      <c r="BN710" s="1001"/>
      <c r="BO710" s="967"/>
      <c r="BP710" s="954"/>
      <c r="BQ710" s="72"/>
      <c r="BR710" s="28"/>
      <c r="BS710" s="1001"/>
      <c r="BT710" s="967"/>
      <c r="BU710" s="954"/>
      <c r="BV710" s="72"/>
      <c r="BW710" s="28"/>
      <c r="BX710" s="1001"/>
      <c r="BY710" s="967"/>
      <c r="BZ710" s="954"/>
      <c r="CA710" s="1080"/>
      <c r="CB710" s="1022"/>
      <c r="CC710" s="1238"/>
    </row>
    <row r="711" spans="1:81" ht="18" customHeight="1" thickBot="1">
      <c r="A711" s="1180"/>
      <c r="B711" s="1286"/>
      <c r="C711" s="1179"/>
      <c r="D711" s="53" t="s">
        <v>13</v>
      </c>
      <c r="E711" s="19">
        <f>E709-E710</f>
        <v>0</v>
      </c>
      <c r="F711" s="1002"/>
      <c r="G711" s="975"/>
      <c r="H711" s="1273"/>
      <c r="I711" s="53" t="s">
        <v>13</v>
      </c>
      <c r="J711" s="19">
        <f>J709-J710</f>
        <v>0</v>
      </c>
      <c r="K711" s="1002"/>
      <c r="L711" s="975"/>
      <c r="M711" s="1104"/>
      <c r="N711" s="337" t="s">
        <v>13</v>
      </c>
      <c r="O711" s="19">
        <f>O709-O710</f>
        <v>0</v>
      </c>
      <c r="P711" s="1002"/>
      <c r="Q711" s="975"/>
      <c r="R711" s="1211"/>
      <c r="S711" s="53" t="s">
        <v>13</v>
      </c>
      <c r="T711" s="19">
        <f>T709-T710</f>
        <v>0</v>
      </c>
      <c r="U711" s="1002"/>
      <c r="V711" s="975"/>
      <c r="W711" s="959"/>
      <c r="X711" s="337" t="s">
        <v>13</v>
      </c>
      <c r="Y711" s="19">
        <f>Y709-Y710</f>
        <v>0</v>
      </c>
      <c r="Z711" s="1002"/>
      <c r="AA711" s="975"/>
      <c r="AB711" s="1211"/>
      <c r="AC711" s="53" t="s">
        <v>13</v>
      </c>
      <c r="AD711" s="19">
        <f>AD709-AD710</f>
        <v>0</v>
      </c>
      <c r="AE711" s="1002"/>
      <c r="AF711" s="975"/>
      <c r="AG711" s="959"/>
      <c r="AH711" s="337" t="s">
        <v>13</v>
      </c>
      <c r="AI711" s="19">
        <f>AI709-AI710</f>
        <v>0</v>
      </c>
      <c r="AJ711" s="1002"/>
      <c r="AK711" s="975"/>
      <c r="AL711" s="1211"/>
      <c r="AM711" s="53" t="s">
        <v>13</v>
      </c>
      <c r="AN711" s="19">
        <f>AN709-AN710</f>
        <v>0</v>
      </c>
      <c r="AO711" s="1002"/>
      <c r="AP711" s="975"/>
      <c r="AQ711" s="959"/>
      <c r="AR711" s="337" t="s">
        <v>13</v>
      </c>
      <c r="AS711" s="19">
        <f>AS709-AS710</f>
        <v>0</v>
      </c>
      <c r="AT711" s="1002"/>
      <c r="AU711" s="975"/>
      <c r="AV711" s="1211"/>
      <c r="AW711" s="53" t="s">
        <v>13</v>
      </c>
      <c r="AX711" s="19">
        <f>AX709-AX710</f>
        <v>0</v>
      </c>
      <c r="AY711" s="1002"/>
      <c r="AZ711" s="975"/>
      <c r="BA711" s="959"/>
      <c r="BB711" s="337" t="s">
        <v>13</v>
      </c>
      <c r="BC711" s="19">
        <f>BC709-BC710</f>
        <v>0</v>
      </c>
      <c r="BD711" s="1002"/>
      <c r="BE711" s="975"/>
      <c r="BF711" s="1211"/>
      <c r="BG711" s="53" t="s">
        <v>13</v>
      </c>
      <c r="BH711" s="19">
        <f>BH709-BH710</f>
        <v>0</v>
      </c>
      <c r="BI711" s="1002"/>
      <c r="BJ711" s="975"/>
      <c r="BK711" s="959"/>
      <c r="BL711" s="667"/>
      <c r="BM711" s="88"/>
      <c r="BN711" s="1002"/>
      <c r="BO711" s="968"/>
      <c r="BP711" s="955"/>
      <c r="BQ711" s="87"/>
      <c r="BR711" s="88"/>
      <c r="BS711" s="1002"/>
      <c r="BT711" s="968"/>
      <c r="BU711" s="955"/>
      <c r="BV711" s="87"/>
      <c r="BW711" s="88"/>
      <c r="BX711" s="1002"/>
      <c r="BY711" s="968"/>
      <c r="BZ711" s="955"/>
      <c r="CA711" s="1081"/>
      <c r="CB711" s="1023"/>
      <c r="CC711" s="1239"/>
    </row>
    <row r="712" spans="1:81" ht="18" customHeight="1">
      <c r="A712" s="1180"/>
      <c r="B712" s="1278" t="s">
        <v>228</v>
      </c>
      <c r="C712" s="1135"/>
      <c r="D712" s="175" t="str">
        <f>IF(職員設定!$V$43="","",職員設定!$V$43)</f>
        <v>通勤手当</v>
      </c>
      <c r="E712" s="151" t="str">
        <f>IF(E682&lt;&gt;"",職員設定!$V$59,"0")</f>
        <v>0</v>
      </c>
      <c r="F712" s="2"/>
      <c r="G712" s="299" t="s">
        <v>79</v>
      </c>
      <c r="H712" s="29" t="s">
        <v>79</v>
      </c>
      <c r="I712" s="175" t="str">
        <f>IF(職員設定!$V$43="","",職員設定!$V$43)</f>
        <v>通勤手当</v>
      </c>
      <c r="J712" s="151" t="str">
        <f>IF(J682&lt;&gt;"",職員設定!$V$59,"0")</f>
        <v>0</v>
      </c>
      <c r="K712" s="2"/>
      <c r="L712" s="299" t="s">
        <v>79</v>
      </c>
      <c r="M712" s="60" t="s">
        <v>79</v>
      </c>
      <c r="N712" s="644" t="str">
        <f>IF(職員設定!$V$43="","",職員設定!$V$43)</f>
        <v>通勤手当</v>
      </c>
      <c r="O712" s="151" t="str">
        <f>IF(O682&lt;&gt;"",職員設定!$V$59,"0")</f>
        <v>0</v>
      </c>
      <c r="P712" s="2"/>
      <c r="Q712" s="299" t="s">
        <v>79</v>
      </c>
      <c r="R712" s="29" t="s">
        <v>79</v>
      </c>
      <c r="S712" s="175" t="str">
        <f>IF(職員設定!$V$43="","",職員設定!$V$43)</f>
        <v>通勤手当</v>
      </c>
      <c r="T712" s="151" t="str">
        <f>IF(T682&lt;&gt;"",職員設定!$V$59,"0")</f>
        <v>0</v>
      </c>
      <c r="U712" s="2"/>
      <c r="V712" s="299" t="s">
        <v>79</v>
      </c>
      <c r="W712" s="60" t="s">
        <v>79</v>
      </c>
      <c r="X712" s="644" t="str">
        <f>IF(職員設定!$V$43="","",職員設定!$V$43)</f>
        <v>通勤手当</v>
      </c>
      <c r="Y712" s="151" t="str">
        <f>IF(Y682&lt;&gt;"",職員設定!$V$59,"0")</f>
        <v>0</v>
      </c>
      <c r="Z712" s="2"/>
      <c r="AA712" s="299" t="s">
        <v>79</v>
      </c>
      <c r="AB712" s="29" t="s">
        <v>79</v>
      </c>
      <c r="AC712" s="175" t="str">
        <f>IF(職員設定!$V$43="","",職員設定!$V$43)</f>
        <v>通勤手当</v>
      </c>
      <c r="AD712" s="151" t="str">
        <f>IF(AD682&lt;&gt;"",職員設定!$V$59,"0")</f>
        <v>0</v>
      </c>
      <c r="AE712" s="2"/>
      <c r="AF712" s="299" t="s">
        <v>79</v>
      </c>
      <c r="AG712" s="60" t="s">
        <v>79</v>
      </c>
      <c r="AH712" s="644" t="str">
        <f>IF(職員設定!$V$43="","",職員設定!$V$43)</f>
        <v>通勤手当</v>
      </c>
      <c r="AI712" s="151" t="str">
        <f>IF(AI682&lt;&gt;"",職員設定!$V$59,"0")</f>
        <v>0</v>
      </c>
      <c r="AJ712" s="2"/>
      <c r="AK712" s="299" t="s">
        <v>79</v>
      </c>
      <c r="AL712" s="29" t="s">
        <v>79</v>
      </c>
      <c r="AM712" s="175" t="str">
        <f>IF(職員設定!$V$43="","",職員設定!$V$43)</f>
        <v>通勤手当</v>
      </c>
      <c r="AN712" s="151" t="str">
        <f>IF(AN682&lt;&gt;"",職員設定!$V$59,"0")</f>
        <v>0</v>
      </c>
      <c r="AO712" s="2"/>
      <c r="AP712" s="299" t="s">
        <v>79</v>
      </c>
      <c r="AQ712" s="60" t="s">
        <v>79</v>
      </c>
      <c r="AR712" s="644" t="str">
        <f>IF(職員設定!$V$43="","",職員設定!$V$43)</f>
        <v>通勤手当</v>
      </c>
      <c r="AS712" s="151" t="str">
        <f>IF(AS682&lt;&gt;"",職員設定!$V$59,"0")</f>
        <v>0</v>
      </c>
      <c r="AT712" s="2"/>
      <c r="AU712" s="299" t="s">
        <v>79</v>
      </c>
      <c r="AV712" s="29" t="s">
        <v>79</v>
      </c>
      <c r="AW712" s="175" t="str">
        <f>IF(職員設定!$V$43="","",職員設定!$V$43)</f>
        <v>通勤手当</v>
      </c>
      <c r="AX712" s="151" t="str">
        <f>IF(AX682&lt;&gt;"",職員設定!$V$59,"0")</f>
        <v>0</v>
      </c>
      <c r="AY712" s="2"/>
      <c r="AZ712" s="299" t="s">
        <v>79</v>
      </c>
      <c r="BA712" s="60" t="s">
        <v>79</v>
      </c>
      <c r="BB712" s="644" t="str">
        <f>IF(職員設定!$V$43="","",職員設定!$V$43)</f>
        <v>通勤手当</v>
      </c>
      <c r="BC712" s="151" t="str">
        <f>IF(BC682&lt;&gt;"",職員設定!$V$59,"0")</f>
        <v>0</v>
      </c>
      <c r="BD712" s="2"/>
      <c r="BE712" s="299" t="s">
        <v>79</v>
      </c>
      <c r="BF712" s="29" t="s">
        <v>79</v>
      </c>
      <c r="BG712" s="175" t="str">
        <f>IF(職員設定!$V$43="","",職員設定!$V$43)</f>
        <v>通勤手当</v>
      </c>
      <c r="BH712" s="151" t="str">
        <f>IF(BH682&lt;&gt;"",職員設定!$V$59,"0")</f>
        <v>0</v>
      </c>
      <c r="BI712" s="2"/>
      <c r="BJ712" s="299" t="s">
        <v>79</v>
      </c>
      <c r="BK712" s="60" t="s">
        <v>79</v>
      </c>
      <c r="BL712" s="668"/>
      <c r="BM712" s="90"/>
      <c r="BN712" s="2"/>
      <c r="BO712" s="299" t="s">
        <v>79</v>
      </c>
      <c r="BP712" s="299" t="s">
        <v>79</v>
      </c>
      <c r="BQ712" s="89"/>
      <c r="BR712" s="90"/>
      <c r="BS712" s="2"/>
      <c r="BT712" s="299" t="s">
        <v>79</v>
      </c>
      <c r="BU712" s="299" t="s">
        <v>79</v>
      </c>
      <c r="BV712" s="89"/>
      <c r="BW712" s="90"/>
      <c r="BX712" s="2"/>
      <c r="BY712" s="299" t="s">
        <v>79</v>
      </c>
      <c r="BZ712" s="299" t="s">
        <v>79</v>
      </c>
      <c r="CA712" s="482" t="s">
        <v>116</v>
      </c>
      <c r="CB712" s="300" t="s">
        <v>116</v>
      </c>
      <c r="CC712" s="371" t="s">
        <v>121</v>
      </c>
    </row>
    <row r="713" spans="1:81" ht="18" customHeight="1">
      <c r="A713" s="1180"/>
      <c r="B713" s="1134"/>
      <c r="C713" s="1135"/>
      <c r="D713" s="174" t="str">
        <f>IF(職員設定!$W$43="","",職員設定!$W$43)</f>
        <v>課税通勤手当</v>
      </c>
      <c r="E713" s="151" t="str">
        <f>IF(E682&lt;&gt;"",職員設定!$W$59,"0")</f>
        <v>0</v>
      </c>
      <c r="F713" s="2"/>
      <c r="G713" s="999">
        <f>SUM(G682:G711)</f>
        <v>0</v>
      </c>
      <c r="H713" s="1305">
        <f>SUM(H682:H711)</f>
        <v>0</v>
      </c>
      <c r="I713" s="174" t="str">
        <f>IF(職員設定!$W$43="","",職員設定!$W$43)</f>
        <v>課税通勤手当</v>
      </c>
      <c r="J713" s="151" t="str">
        <f>IF(J682&lt;&gt;"",職員設定!$W$59,"0")</f>
        <v>0</v>
      </c>
      <c r="K713" s="2"/>
      <c r="L713" s="999">
        <f>SUM(L682:L711)</f>
        <v>0</v>
      </c>
      <c r="M713" s="1102">
        <f>SUM(M682:M711)</f>
        <v>0</v>
      </c>
      <c r="N713" s="645" t="str">
        <f>IF(職員設定!$W$43="","",職員設定!$W$43)</f>
        <v>課税通勤手当</v>
      </c>
      <c r="O713" s="151" t="str">
        <f>IF(O682&lt;&gt;"",職員設定!$W$59,"0")</f>
        <v>0</v>
      </c>
      <c r="P713" s="2"/>
      <c r="Q713" s="999">
        <f>SUM(Q682:Q711)</f>
        <v>0</v>
      </c>
      <c r="R713" s="1213">
        <f>SUM(R682:R711)</f>
        <v>0</v>
      </c>
      <c r="S713" s="174" t="str">
        <f>IF(職員設定!$W$43="","",職員設定!$W$43)</f>
        <v>課税通勤手当</v>
      </c>
      <c r="T713" s="151" t="str">
        <f>IF(T682&lt;&gt;"",職員設定!$W$59,"0")</f>
        <v>0</v>
      </c>
      <c r="U713" s="2"/>
      <c r="V713" s="999">
        <f>SUM(V682:V711)</f>
        <v>0</v>
      </c>
      <c r="W713" s="992">
        <f>SUM(W682:W711)</f>
        <v>0</v>
      </c>
      <c r="X713" s="645" t="str">
        <f>IF(職員設定!$W$43="","",職員設定!$W$43)</f>
        <v>課税通勤手当</v>
      </c>
      <c r="Y713" s="151" t="str">
        <f>IF(Y682&lt;&gt;"",職員設定!$W$59,"0")</f>
        <v>0</v>
      </c>
      <c r="Z713" s="2"/>
      <c r="AA713" s="999">
        <f>SUM(AA682:AA711)</f>
        <v>0</v>
      </c>
      <c r="AB713" s="1213">
        <f>SUM(AB682:AB711)</f>
        <v>0</v>
      </c>
      <c r="AC713" s="174" t="str">
        <f>IF(職員設定!$W$43="","",職員設定!$W$43)</f>
        <v>課税通勤手当</v>
      </c>
      <c r="AD713" s="151" t="str">
        <f>IF(AD682&lt;&gt;"",職員設定!$W$59,"0")</f>
        <v>0</v>
      </c>
      <c r="AE713" s="2"/>
      <c r="AF713" s="999">
        <f>SUM(AF682:AF711)</f>
        <v>0</v>
      </c>
      <c r="AG713" s="992">
        <f>SUM(AG682:AG711)</f>
        <v>0</v>
      </c>
      <c r="AH713" s="645" t="str">
        <f>IF(職員設定!$W$43="","",職員設定!$W$43)</f>
        <v>課税通勤手当</v>
      </c>
      <c r="AI713" s="151" t="str">
        <f>IF(AI682&lt;&gt;"",職員設定!$W$59,"0")</f>
        <v>0</v>
      </c>
      <c r="AJ713" s="2"/>
      <c r="AK713" s="999">
        <f>SUM(AK682:AK711)</f>
        <v>0</v>
      </c>
      <c r="AL713" s="1213">
        <f>SUM(AL682:AL711)</f>
        <v>0</v>
      </c>
      <c r="AM713" s="174" t="str">
        <f>IF(職員設定!$W$43="","",職員設定!$W$43)</f>
        <v>課税通勤手当</v>
      </c>
      <c r="AN713" s="151" t="str">
        <f>IF(AN682&lt;&gt;"",職員設定!$W$59,"0")</f>
        <v>0</v>
      </c>
      <c r="AO713" s="2"/>
      <c r="AP713" s="999">
        <f>SUM(AP682:AP711)</f>
        <v>0</v>
      </c>
      <c r="AQ713" s="992">
        <f>SUM(AQ682:AQ711)</f>
        <v>0</v>
      </c>
      <c r="AR713" s="645" t="str">
        <f>IF(職員設定!$W$43="","",職員設定!$W$43)</f>
        <v>課税通勤手当</v>
      </c>
      <c r="AS713" s="151" t="str">
        <f>IF(AS682&lt;&gt;"",職員設定!$W$59,"0")</f>
        <v>0</v>
      </c>
      <c r="AT713" s="2"/>
      <c r="AU713" s="999">
        <f>SUM(AU682:AU711)</f>
        <v>0</v>
      </c>
      <c r="AV713" s="1213">
        <f>SUM(AV682:AV711)</f>
        <v>0</v>
      </c>
      <c r="AW713" s="174" t="str">
        <f>IF(職員設定!$W$43="","",職員設定!$W$43)</f>
        <v>課税通勤手当</v>
      </c>
      <c r="AX713" s="151" t="str">
        <f>IF(AX682&lt;&gt;"",職員設定!$W$59,"0")</f>
        <v>0</v>
      </c>
      <c r="AY713" s="2"/>
      <c r="AZ713" s="999">
        <f>SUM(AZ682:AZ711)</f>
        <v>0</v>
      </c>
      <c r="BA713" s="992">
        <f>SUM(BA682:BA711)</f>
        <v>0</v>
      </c>
      <c r="BB713" s="645" t="str">
        <f>IF(職員設定!$W$43="","",職員設定!$W$43)</f>
        <v>課税通勤手当</v>
      </c>
      <c r="BC713" s="151" t="str">
        <f>IF(BC682&lt;&gt;"",職員設定!$W$59,"0")</f>
        <v>0</v>
      </c>
      <c r="BD713" s="2"/>
      <c r="BE713" s="999">
        <f>SUM(BE682:BE711)</f>
        <v>0</v>
      </c>
      <c r="BF713" s="1213">
        <f>SUM(BF682:BF711)</f>
        <v>0</v>
      </c>
      <c r="BG713" s="174" t="str">
        <f>IF(職員設定!$W$43="","",職員設定!$W$43)</f>
        <v>課税通勤手当</v>
      </c>
      <c r="BH713" s="151" t="str">
        <f>IF(BH682&lt;&gt;"",職員設定!$W$59,"0")</f>
        <v>0</v>
      </c>
      <c r="BI713" s="2"/>
      <c r="BJ713" s="999">
        <f>SUM(BJ682:BJ711)</f>
        <v>0</v>
      </c>
      <c r="BK713" s="992">
        <f>SUM(BK682:BK711)</f>
        <v>0</v>
      </c>
      <c r="BL713" s="669"/>
      <c r="BM713" s="92"/>
      <c r="BN713" s="2"/>
      <c r="BO713" s="999">
        <f>SUM(BO682:BO711)</f>
        <v>0</v>
      </c>
      <c r="BP713" s="1255">
        <f>SUM(BP682:BP711)</f>
        <v>0</v>
      </c>
      <c r="BQ713" s="91"/>
      <c r="BR713" s="92"/>
      <c r="BS713" s="2"/>
      <c r="BT713" s="999">
        <f>SUM(BT682:BT711)</f>
        <v>0</v>
      </c>
      <c r="BU713" s="1255">
        <f>SUM(BU682:BU711)</f>
        <v>0</v>
      </c>
      <c r="BV713" s="91"/>
      <c r="BW713" s="92"/>
      <c r="BX713" s="2"/>
      <c r="BY713" s="999">
        <f>SUM(BY682:BY711)</f>
        <v>0</v>
      </c>
      <c r="BZ713" s="1255">
        <f>SUM(BZ682:BZ711)</f>
        <v>0</v>
      </c>
      <c r="CA713" s="1089">
        <f>SUM(CA682:CA707)-CA708</f>
        <v>0</v>
      </c>
      <c r="CB713" s="1088">
        <f t="shared" ref="CB713" si="122">SUM(CB682:CB711)</f>
        <v>0</v>
      </c>
      <c r="CC713" s="1230" t="str">
        <f>IF(BZ713+BU713+BP713+BK713+BF713+BA713+AV713+AQ713+AL713+AG713+AB713+W713+R713+CB724+CC724-CC725-CB725=0,"〇",BZ713+BU713+BP713+BK713+BF713+BA713+AV713+AQ713+AL713+AG713+AB713+W713+R713+CB724+CC724-CC725-CB725)</f>
        <v>〇</v>
      </c>
    </row>
    <row r="714" spans="1:81" ht="18" customHeight="1">
      <c r="A714" s="1180"/>
      <c r="B714" s="1134"/>
      <c r="C714" s="1135"/>
      <c r="D714" s="176" t="str">
        <f>IF(職員設定!$X$43="","",職員設定!$X$43)</f>
        <v>その他</v>
      </c>
      <c r="E714" s="152" t="str">
        <f>IF(E682&lt;&gt;"",職員設定!$X$59,"0")</f>
        <v>0</v>
      </c>
      <c r="F714" s="2"/>
      <c r="G714" s="974"/>
      <c r="H714" s="1271"/>
      <c r="I714" s="176" t="str">
        <f>IF(職員設定!$X$43="","",職員設定!$X$43)</f>
        <v>その他</v>
      </c>
      <c r="J714" s="152" t="str">
        <f>IF(J682&lt;&gt;"",職員設定!$X$59,"0")</f>
        <v>0</v>
      </c>
      <c r="K714" s="2"/>
      <c r="L714" s="974"/>
      <c r="M714" s="1096"/>
      <c r="N714" s="646" t="str">
        <f>IF(職員設定!$X$43="","",職員設定!$X$43)</f>
        <v>その他</v>
      </c>
      <c r="O714" s="152" t="str">
        <f>IF(O682&lt;&gt;"",職員設定!$X$59,"0")</f>
        <v>0</v>
      </c>
      <c r="P714" s="2"/>
      <c r="Q714" s="974"/>
      <c r="R714" s="1204"/>
      <c r="S714" s="176" t="str">
        <f>IF(職員設定!$X$43="","",職員設定!$X$43)</f>
        <v>その他</v>
      </c>
      <c r="T714" s="152" t="str">
        <f>IF(T682&lt;&gt;"",職員設定!$X$59,"0")</f>
        <v>0</v>
      </c>
      <c r="U714" s="2"/>
      <c r="V714" s="974"/>
      <c r="W714" s="971"/>
      <c r="X714" s="646" t="str">
        <f>IF(職員設定!$X$43="","",職員設定!$X$43)</f>
        <v>その他</v>
      </c>
      <c r="Y714" s="152" t="str">
        <f>IF(Y682&lt;&gt;"",職員設定!$X$59,"0")</f>
        <v>0</v>
      </c>
      <c r="Z714" s="2"/>
      <c r="AA714" s="974"/>
      <c r="AB714" s="1204"/>
      <c r="AC714" s="176" t="str">
        <f>IF(職員設定!$X$43="","",職員設定!$X$43)</f>
        <v>その他</v>
      </c>
      <c r="AD714" s="152" t="str">
        <f>IF(AD682&lt;&gt;"",職員設定!$X$59,"0")</f>
        <v>0</v>
      </c>
      <c r="AE714" s="2"/>
      <c r="AF714" s="974"/>
      <c r="AG714" s="971"/>
      <c r="AH714" s="646" t="str">
        <f>IF(職員設定!$X$43="","",職員設定!$X$43)</f>
        <v>その他</v>
      </c>
      <c r="AI714" s="152" t="str">
        <f>IF(AI682&lt;&gt;"",職員設定!$X$59,"0")</f>
        <v>0</v>
      </c>
      <c r="AJ714" s="2"/>
      <c r="AK714" s="974"/>
      <c r="AL714" s="1204"/>
      <c r="AM714" s="176" t="str">
        <f>IF(職員設定!$X$43="","",職員設定!$X$43)</f>
        <v>その他</v>
      </c>
      <c r="AN714" s="152" t="str">
        <f>IF(AN682&lt;&gt;"",職員設定!$X$59,"0")</f>
        <v>0</v>
      </c>
      <c r="AO714" s="2"/>
      <c r="AP714" s="974"/>
      <c r="AQ714" s="971"/>
      <c r="AR714" s="646" t="str">
        <f>IF(職員設定!$X$43="","",職員設定!$X$43)</f>
        <v>その他</v>
      </c>
      <c r="AS714" s="152" t="str">
        <f>IF(AS682&lt;&gt;"",職員設定!$X$59,"0")</f>
        <v>0</v>
      </c>
      <c r="AT714" s="2"/>
      <c r="AU714" s="974"/>
      <c r="AV714" s="1204"/>
      <c r="AW714" s="176" t="str">
        <f>IF(職員設定!$X$43="","",職員設定!$X$43)</f>
        <v>その他</v>
      </c>
      <c r="AX714" s="152" t="str">
        <f>IF(AX682&lt;&gt;"",職員設定!$X$59,"0")</f>
        <v>0</v>
      </c>
      <c r="AY714" s="2"/>
      <c r="AZ714" s="974"/>
      <c r="BA714" s="971"/>
      <c r="BB714" s="646" t="str">
        <f>IF(職員設定!$X$43="","",職員設定!$X$43)</f>
        <v>その他</v>
      </c>
      <c r="BC714" s="152" t="str">
        <f>IF(BC682&lt;&gt;"",職員設定!$X$59,"0")</f>
        <v>0</v>
      </c>
      <c r="BD714" s="2"/>
      <c r="BE714" s="974"/>
      <c r="BF714" s="1204"/>
      <c r="BG714" s="176" t="str">
        <f>IF(職員設定!$X$43="","",職員設定!$X$43)</f>
        <v>その他</v>
      </c>
      <c r="BH714" s="152" t="str">
        <f>IF(BH682&lt;&gt;"",職員設定!$X$59,"0")</f>
        <v>0</v>
      </c>
      <c r="BI714" s="2"/>
      <c r="BJ714" s="974"/>
      <c r="BK714" s="971"/>
      <c r="BL714" s="670"/>
      <c r="BM714" s="26"/>
      <c r="BN714" s="2"/>
      <c r="BO714" s="974"/>
      <c r="BP714" s="1256"/>
      <c r="BQ714" s="93"/>
      <c r="BR714" s="26"/>
      <c r="BS714" s="2"/>
      <c r="BT714" s="974"/>
      <c r="BU714" s="1256"/>
      <c r="BV714" s="93"/>
      <c r="BW714" s="26"/>
      <c r="BX714" s="2"/>
      <c r="BY714" s="974"/>
      <c r="BZ714" s="1256"/>
      <c r="CA714" s="1004"/>
      <c r="CB714" s="1020"/>
      <c r="CC714" s="1231"/>
    </row>
    <row r="715" spans="1:81" ht="18" customHeight="1" thickBot="1">
      <c r="A715" s="1180"/>
      <c r="B715" s="1136"/>
      <c r="C715" s="1137"/>
      <c r="D715" s="177" t="str">
        <f>IF(職員設定!$Y$43="","",職員設定!$Y$43)</f>
        <v/>
      </c>
      <c r="E715" s="178" t="str">
        <f>IF(E682&lt;&gt;"",職員設定!$Y$59,"0")</f>
        <v>0</v>
      </c>
      <c r="F715" s="2"/>
      <c r="G715" s="975"/>
      <c r="H715" s="1306"/>
      <c r="I715" s="177" t="str">
        <f>IF(職員設定!$Y$43="","",職員設定!$Y$43)</f>
        <v/>
      </c>
      <c r="J715" s="178" t="str">
        <f>IF(J682&lt;&gt;"",職員設定!$Y$59,"0")</f>
        <v>0</v>
      </c>
      <c r="K715" s="2"/>
      <c r="L715" s="975"/>
      <c r="M715" s="1097"/>
      <c r="N715" s="647" t="str">
        <f>IF(職員設定!$Y$43="","",職員設定!$Y$43)</f>
        <v/>
      </c>
      <c r="O715" s="178" t="str">
        <f>IF(O682&lt;&gt;"",職員設定!$Y$59,"0")</f>
        <v>0</v>
      </c>
      <c r="P715" s="2"/>
      <c r="Q715" s="975"/>
      <c r="R715" s="1205"/>
      <c r="S715" s="177" t="str">
        <f>IF(職員設定!$Y$43="","",職員設定!$Y$43)</f>
        <v/>
      </c>
      <c r="T715" s="178" t="str">
        <f>IF(T682&lt;&gt;"",職員設定!$Y$59,"0")</f>
        <v>0</v>
      </c>
      <c r="U715" s="2"/>
      <c r="V715" s="975"/>
      <c r="W715" s="972"/>
      <c r="X715" s="647" t="str">
        <f>IF(職員設定!$Y$43="","",職員設定!$Y$43)</f>
        <v/>
      </c>
      <c r="Y715" s="178" t="str">
        <f>IF(Y682&lt;&gt;"",職員設定!$Y$59,"0")</f>
        <v>0</v>
      </c>
      <c r="Z715" s="2"/>
      <c r="AA715" s="975"/>
      <c r="AB715" s="1205"/>
      <c r="AC715" s="177" t="str">
        <f>IF(職員設定!$Y$43="","",職員設定!$Y$43)</f>
        <v/>
      </c>
      <c r="AD715" s="178" t="str">
        <f>IF(AD682&lt;&gt;"",職員設定!$Y$59,"0")</f>
        <v>0</v>
      </c>
      <c r="AE715" s="2"/>
      <c r="AF715" s="975"/>
      <c r="AG715" s="972"/>
      <c r="AH715" s="647" t="str">
        <f>IF(職員設定!$Y$43="","",職員設定!$Y$43)</f>
        <v/>
      </c>
      <c r="AI715" s="178" t="str">
        <f>IF(AI682&lt;&gt;"",職員設定!$Y$59,"0")</f>
        <v>0</v>
      </c>
      <c r="AJ715" s="2"/>
      <c r="AK715" s="975"/>
      <c r="AL715" s="1205"/>
      <c r="AM715" s="177" t="str">
        <f>IF(職員設定!$Y$43="","",職員設定!$Y$43)</f>
        <v/>
      </c>
      <c r="AN715" s="178" t="str">
        <f>IF(AN682&lt;&gt;"",職員設定!$Y$59,"0")</f>
        <v>0</v>
      </c>
      <c r="AO715" s="2"/>
      <c r="AP715" s="975"/>
      <c r="AQ715" s="972"/>
      <c r="AR715" s="647" t="str">
        <f>IF(職員設定!$Y$43="","",職員設定!$Y$43)</f>
        <v/>
      </c>
      <c r="AS715" s="178" t="str">
        <f>IF(AS682&lt;&gt;"",職員設定!$Y$59,"0")</f>
        <v>0</v>
      </c>
      <c r="AT715" s="2"/>
      <c r="AU715" s="975"/>
      <c r="AV715" s="1205"/>
      <c r="AW715" s="177" t="str">
        <f>IF(職員設定!$Y$43="","",職員設定!$Y$43)</f>
        <v/>
      </c>
      <c r="AX715" s="178" t="str">
        <f>IF(AX682&lt;&gt;"",職員設定!$Y$59,"0")</f>
        <v>0</v>
      </c>
      <c r="AY715" s="2"/>
      <c r="AZ715" s="975"/>
      <c r="BA715" s="972"/>
      <c r="BB715" s="647" t="str">
        <f>IF(職員設定!$Y$43="","",職員設定!$Y$43)</f>
        <v/>
      </c>
      <c r="BC715" s="178" t="str">
        <f>IF(BC682&lt;&gt;"",職員設定!$Y$59,"0")</f>
        <v>0</v>
      </c>
      <c r="BD715" s="2"/>
      <c r="BE715" s="975"/>
      <c r="BF715" s="1205"/>
      <c r="BG715" s="177" t="str">
        <f>IF(職員設定!$Y$43="","",職員設定!$Y$43)</f>
        <v/>
      </c>
      <c r="BH715" s="178" t="str">
        <f>IF(BH682&lt;&gt;"",職員設定!$Y$59,"0")</f>
        <v>0</v>
      </c>
      <c r="BI715" s="2"/>
      <c r="BJ715" s="975"/>
      <c r="BK715" s="972"/>
      <c r="BL715" s="671"/>
      <c r="BM715" s="84"/>
      <c r="BN715" s="2"/>
      <c r="BO715" s="975"/>
      <c r="BP715" s="1257"/>
      <c r="BQ715" s="94"/>
      <c r="BR715" s="84"/>
      <c r="BS715" s="2"/>
      <c r="BT715" s="975"/>
      <c r="BU715" s="1257"/>
      <c r="BV715" s="94"/>
      <c r="BW715" s="84"/>
      <c r="BX715" s="2"/>
      <c r="BY715" s="975"/>
      <c r="BZ715" s="1257"/>
      <c r="CA715" s="1005"/>
      <c r="CB715" s="1021"/>
      <c r="CC715" s="1232"/>
    </row>
    <row r="716" spans="1:81" ht="18" customHeight="1">
      <c r="A716" s="1180"/>
      <c r="B716" s="1276"/>
      <c r="C716" s="1277"/>
      <c r="D716" s="64" t="s">
        <v>15</v>
      </c>
      <c r="E716" s="8">
        <f>E715+E714+E713+E712+E710+E706+E702+E698+E694+E691+E688+E684</f>
        <v>0</v>
      </c>
      <c r="F716" s="963" t="str">
        <f>IF(E717=F717,"〇","×")</f>
        <v>〇</v>
      </c>
      <c r="G716" s="964"/>
      <c r="H716" s="1098"/>
      <c r="I716" s="64" t="s">
        <v>15</v>
      </c>
      <c r="J716" s="516">
        <f>J715+J714+J713+J712+J710+J706+J702+J698+J694+J691+J688+J684</f>
        <v>0</v>
      </c>
      <c r="K716" s="963" t="str">
        <f>IF(J717=K717,"〇","×")</f>
        <v>〇</v>
      </c>
      <c r="L716" s="964"/>
      <c r="M716" s="965"/>
      <c r="N716" s="635" t="s">
        <v>15</v>
      </c>
      <c r="O716" s="8">
        <f>O715+O714+O713+O712+O710+O706+O702+O698+O694+O691+O688+O684</f>
        <v>0</v>
      </c>
      <c r="P716" s="963" t="str">
        <f>IF(O717=P717,"〇","×")</f>
        <v>〇</v>
      </c>
      <c r="Q716" s="964"/>
      <c r="R716" s="1098"/>
      <c r="S716" s="64" t="s">
        <v>15</v>
      </c>
      <c r="T716" s="8">
        <f>T715+T714+T713+T712+T710+T706+T702+T698+T694+T691+T688+T684</f>
        <v>0</v>
      </c>
      <c r="U716" s="963" t="str">
        <f>IF(T717=U717,"〇","×")</f>
        <v>〇</v>
      </c>
      <c r="V716" s="964"/>
      <c r="W716" s="965"/>
      <c r="X716" s="635" t="s">
        <v>15</v>
      </c>
      <c r="Y716" s="516">
        <f>Y715+Y714+Y713+Y712+Y710+Y706+Y702+Y698+Y694+Y691+Y688+Y684</f>
        <v>0</v>
      </c>
      <c r="Z716" s="963" t="str">
        <f>IF(Y717=Z717,"〇","×")</f>
        <v>〇</v>
      </c>
      <c r="AA716" s="964"/>
      <c r="AB716" s="1098"/>
      <c r="AC716" s="64" t="s">
        <v>15</v>
      </c>
      <c r="AD716" s="516">
        <f>AD715+AD714+AD713+AD712+AD710+AD706+AD702+AD698+AD694+AD691+AD688+AD684</f>
        <v>0</v>
      </c>
      <c r="AE716" s="963" t="str">
        <f>IF(AD717=AE717,"〇","×")</f>
        <v>〇</v>
      </c>
      <c r="AF716" s="964"/>
      <c r="AG716" s="965"/>
      <c r="AH716" s="635" t="s">
        <v>15</v>
      </c>
      <c r="AI716" s="516">
        <f>AI715+AI714+AI713+AI712+AI710+AI706+AI702+AI698+AI694+AI691+AI688+AI684</f>
        <v>0</v>
      </c>
      <c r="AJ716" s="963" t="str">
        <f>IF(AI717=AJ717,"〇","×")</f>
        <v>〇</v>
      </c>
      <c r="AK716" s="964"/>
      <c r="AL716" s="1098"/>
      <c r="AM716" s="64" t="s">
        <v>15</v>
      </c>
      <c r="AN716" s="516">
        <f>AN715+AN714+AN713+AN712+AN710+AN706+AN702+AN698+AN694+AN691+AN688+AN684</f>
        <v>0</v>
      </c>
      <c r="AO716" s="963" t="str">
        <f>IF(AN717=AO717,"〇","×")</f>
        <v>〇</v>
      </c>
      <c r="AP716" s="964"/>
      <c r="AQ716" s="965"/>
      <c r="AR716" s="635" t="s">
        <v>15</v>
      </c>
      <c r="AS716" s="516">
        <f>AS715+AS714+AS713+AS712+AS710+AS706+AS702+AS698+AS694+AS691+AS688+AS684</f>
        <v>0</v>
      </c>
      <c r="AT716" s="963" t="str">
        <f>IF(AS717=AT717,"〇","×")</f>
        <v>〇</v>
      </c>
      <c r="AU716" s="964"/>
      <c r="AV716" s="1098"/>
      <c r="AW716" s="64" t="s">
        <v>15</v>
      </c>
      <c r="AX716" s="516">
        <f>AX715+AX714+AX713+AX712+AX710+AX706+AX702+AX698+AX694+AX691+AX688+AX684</f>
        <v>0</v>
      </c>
      <c r="AY716" s="963" t="str">
        <f>IF(AX717=AY717,"〇","×")</f>
        <v>〇</v>
      </c>
      <c r="AZ716" s="964"/>
      <c r="BA716" s="965"/>
      <c r="BB716" s="635" t="s">
        <v>15</v>
      </c>
      <c r="BC716" s="516">
        <f>BC715+BC714+BC713+BC712+BC710+BC706+BC702+BC698+BC694+BC691+BC688+BC684</f>
        <v>0</v>
      </c>
      <c r="BD716" s="963" t="str">
        <f>IF(BC717=BD717,"〇","×")</f>
        <v>〇</v>
      </c>
      <c r="BE716" s="964"/>
      <c r="BF716" s="1098"/>
      <c r="BG716" s="64" t="s">
        <v>15</v>
      </c>
      <c r="BH716" s="516">
        <f>BH715+BH714+BH713+BH712+BH710+BH706+BH702+BH698+BH694+BH691+BH688+BH684</f>
        <v>0</v>
      </c>
      <c r="BI716" s="963" t="str">
        <f>IF(BH717=BI717,"〇","×")</f>
        <v>〇</v>
      </c>
      <c r="BJ716" s="964"/>
      <c r="BK716" s="965"/>
      <c r="BL716" s="635" t="s">
        <v>15</v>
      </c>
      <c r="BM716" s="8">
        <f>BM698</f>
        <v>0</v>
      </c>
      <c r="BN716" s="963" t="str">
        <f>IF(BM717=BN717,"〇","×")</f>
        <v>〇</v>
      </c>
      <c r="BO716" s="964"/>
      <c r="BP716" s="965"/>
      <c r="BQ716" s="64" t="s">
        <v>15</v>
      </c>
      <c r="BR716" s="8">
        <f>BR698</f>
        <v>0</v>
      </c>
      <c r="BS716" s="963" t="str">
        <f>IF(BR717=BS717,"〇","×")</f>
        <v>〇</v>
      </c>
      <c r="BT716" s="964"/>
      <c r="BU716" s="965"/>
      <c r="BV716" s="64" t="s">
        <v>15</v>
      </c>
      <c r="BW716" s="8">
        <f>BW698</f>
        <v>0</v>
      </c>
      <c r="BX716" s="963" t="str">
        <f>IF(BW717=BX717,"〇","×")</f>
        <v>〇</v>
      </c>
      <c r="BY716" s="964"/>
      <c r="BZ716" s="965"/>
      <c r="CA716" s="575">
        <f>BW716+BR716+BM716+BH716+BC716+AX716+AS716+AN716+AI716+AD716+Y716+T716+O716+J716+E716</f>
        <v>0</v>
      </c>
      <c r="CB716" s="369"/>
      <c r="CC716" s="422"/>
    </row>
    <row r="717" spans="1:81" ht="18" customHeight="1" thickBot="1">
      <c r="A717" s="1180"/>
      <c r="B717" s="1292"/>
      <c r="C717" s="1037"/>
      <c r="D717" s="65" t="s">
        <v>100</v>
      </c>
      <c r="E717" s="27">
        <f>E683+E687+E690+E693+E697+E701+E705+E709+E712+E713+E714+E715</f>
        <v>0</v>
      </c>
      <c r="F717" s="981">
        <f>E716+(G713)/F682+H713</f>
        <v>0</v>
      </c>
      <c r="G717" s="982"/>
      <c r="H717" s="365"/>
      <c r="I717" s="65" t="s">
        <v>100</v>
      </c>
      <c r="J717" s="27">
        <f>J683+J687+J690+J693+J697+J701+J705+J709+J712+J713+J714+J715</f>
        <v>0</v>
      </c>
      <c r="K717" s="981">
        <f>J716+(L713)/K682+M713</f>
        <v>0</v>
      </c>
      <c r="L717" s="982"/>
      <c r="M717" s="359"/>
      <c r="N717" s="636" t="s">
        <v>100</v>
      </c>
      <c r="O717" s="27">
        <f>O683+O687+O690+O693+O697+O701+O705+O709+O712+O713+O714+O715</f>
        <v>0</v>
      </c>
      <c r="P717" s="981">
        <f>O716+(Q713)/P682+R713/P682</f>
        <v>0</v>
      </c>
      <c r="Q717" s="982"/>
      <c r="R717" s="365"/>
      <c r="S717" s="65" t="s">
        <v>100</v>
      </c>
      <c r="T717" s="27">
        <f>T683+T687+T690+T693+T697+T701+T705+T709+T712+T713+T714+T715</f>
        <v>0</v>
      </c>
      <c r="U717" s="981">
        <f>T716+(V713)/U682+W713/U682</f>
        <v>0</v>
      </c>
      <c r="V717" s="982"/>
      <c r="W717" s="359"/>
      <c r="X717" s="636" t="s">
        <v>100</v>
      </c>
      <c r="Y717" s="27">
        <f>Y683+Y687+Y690+Y693+Y697+Y701+Y705+Y709+Y712+Y713+Y714+Y715</f>
        <v>0</v>
      </c>
      <c r="Z717" s="981">
        <f>Y716+(AA713)/Z682+AB713/Z682</f>
        <v>0</v>
      </c>
      <c r="AA717" s="982"/>
      <c r="AB717" s="365"/>
      <c r="AC717" s="65" t="s">
        <v>100</v>
      </c>
      <c r="AD717" s="27">
        <f>AD683+AD687+AD690+AD693+AD697+AD701+AD705+AD709+AD712+AD713+AD714+AD715</f>
        <v>0</v>
      </c>
      <c r="AE717" s="981">
        <f>AD716+(AF713)/AE682+AG713/AE682</f>
        <v>0</v>
      </c>
      <c r="AF717" s="982"/>
      <c r="AG717" s="359"/>
      <c r="AH717" s="636" t="s">
        <v>100</v>
      </c>
      <c r="AI717" s="27">
        <f>AI683+AI687+AI690+AI693+AI697+AI701+AI705+AI709+AI712+AI713+AI714+AI715</f>
        <v>0</v>
      </c>
      <c r="AJ717" s="981">
        <f>AI716+(AK713)/AJ682+AL713/AJ682</f>
        <v>0</v>
      </c>
      <c r="AK717" s="982"/>
      <c r="AL717" s="365"/>
      <c r="AM717" s="65" t="s">
        <v>100</v>
      </c>
      <c r="AN717" s="27">
        <f>AN683+AN687+AN690+AN693+AN697+AN701+AN705+AN709+AN712+AN713+AN714+AN715</f>
        <v>0</v>
      </c>
      <c r="AO717" s="981">
        <f>AN716+(AP713)/AO682+AQ713/AO682</f>
        <v>0</v>
      </c>
      <c r="AP717" s="982"/>
      <c r="AQ717" s="359"/>
      <c r="AR717" s="636" t="s">
        <v>100</v>
      </c>
      <c r="AS717" s="27">
        <f>AS683+AS687+AS690+AS693+AS697+AS701+AS705+AS709+AS712+AS713+AS714+AS715</f>
        <v>0</v>
      </c>
      <c r="AT717" s="981">
        <f>AS716+(AU713)/AT682+AV713/AT682</f>
        <v>0</v>
      </c>
      <c r="AU717" s="982"/>
      <c r="AV717" s="365"/>
      <c r="AW717" s="65" t="s">
        <v>100</v>
      </c>
      <c r="AX717" s="27">
        <f>AX683+AX687+AX690+AX693+AX697+AX701+AX705+AX709+AX712+AX713+AX714+AX715</f>
        <v>0</v>
      </c>
      <c r="AY717" s="981">
        <f>AX716+(AZ713)/AY682+BA713/AY682</f>
        <v>0</v>
      </c>
      <c r="AZ717" s="982"/>
      <c r="BA717" s="359"/>
      <c r="BB717" s="636" t="s">
        <v>100</v>
      </c>
      <c r="BC717" s="27">
        <f>BC683+BC687+BC690+BC693+BC697+BC701+BC705+BC709+BC712+BC713+BC714+BC715</f>
        <v>0</v>
      </c>
      <c r="BD717" s="981">
        <f>BC716+(BE713)/BD682+BF713/BD682</f>
        <v>0</v>
      </c>
      <c r="BE717" s="982"/>
      <c r="BF717" s="365"/>
      <c r="BG717" s="65" t="s">
        <v>100</v>
      </c>
      <c r="BH717" s="27">
        <f>BH683+BH687+BH690+BH693+BH697+BH701+BH705+BH709+BH712+BH713+BH714+BH715</f>
        <v>0</v>
      </c>
      <c r="BI717" s="981">
        <f>BH716+(BJ713)/BI682+BK713/BI682</f>
        <v>0</v>
      </c>
      <c r="BJ717" s="982"/>
      <c r="BK717" s="359"/>
      <c r="BL717" s="636" t="s">
        <v>100</v>
      </c>
      <c r="BM717" s="27">
        <f>BM697</f>
        <v>0</v>
      </c>
      <c r="BN717" s="981">
        <f>BM716+(BO713)/BN682+BP713/BN682</f>
        <v>0</v>
      </c>
      <c r="BO717" s="982"/>
      <c r="BP717" s="359"/>
      <c r="BQ717" s="65" t="s">
        <v>100</v>
      </c>
      <c r="BR717" s="27">
        <f>BR697</f>
        <v>0</v>
      </c>
      <c r="BS717" s="981">
        <f>BR716+(BT713)/BS682+BU713/BS682</f>
        <v>0</v>
      </c>
      <c r="BT717" s="982"/>
      <c r="BU717" s="359"/>
      <c r="BV717" s="65" t="s">
        <v>100</v>
      </c>
      <c r="BW717" s="27">
        <f>BW697</f>
        <v>0</v>
      </c>
      <c r="BX717" s="981">
        <f>BW716+(BY713)/BX682+BZ713/BX682</f>
        <v>0</v>
      </c>
      <c r="BY717" s="982"/>
      <c r="BZ717" s="359"/>
      <c r="CA717" s="552">
        <f>BW717+BR717+BM717+BH717+BC717+AX717+AS717+AN717+AI717+AD717+Y717+T717+O717+J717+E717</f>
        <v>0</v>
      </c>
      <c r="CB717" s="370"/>
      <c r="CC717" s="422"/>
    </row>
    <row r="718" spans="1:81" ht="18" customHeight="1" thickTop="1">
      <c r="A718" s="1180"/>
      <c r="B718" s="1128" t="s">
        <v>227</v>
      </c>
      <c r="C718" s="1129"/>
      <c r="D718" s="66" t="s">
        <v>17</v>
      </c>
      <c r="E718" s="74" t="str">
        <f>IF(E682="","",職員設定!M59)</f>
        <v/>
      </c>
      <c r="F718" s="114"/>
      <c r="G718" s="291"/>
      <c r="H718" s="618"/>
      <c r="I718" s="66" t="s">
        <v>17</v>
      </c>
      <c r="J718" s="74" t="str">
        <f>IF(J682="","",職員設定!$M$59)</f>
        <v/>
      </c>
      <c r="K718" s="114"/>
      <c r="L718" s="291"/>
      <c r="M718" s="368"/>
      <c r="N718" s="637" t="s">
        <v>17</v>
      </c>
      <c r="O718" s="74" t="str">
        <f>IF(O682="","",職員設定!$M$59)</f>
        <v/>
      </c>
      <c r="P718" s="950" t="s">
        <v>222</v>
      </c>
      <c r="Q718" s="951"/>
      <c r="R718" s="951"/>
      <c r="S718" s="66" t="s">
        <v>17</v>
      </c>
      <c r="T718" s="74" t="str">
        <f>IF(T682="","",職員設定!$M$59)</f>
        <v/>
      </c>
      <c r="U718" s="950" t="s">
        <v>222</v>
      </c>
      <c r="V718" s="951"/>
      <c r="W718" s="952"/>
      <c r="X718" s="637" t="s">
        <v>17</v>
      </c>
      <c r="Y718" s="74" t="str">
        <f>IF(Y682="","",職員設定!$M$59)</f>
        <v/>
      </c>
      <c r="Z718" s="950" t="s">
        <v>222</v>
      </c>
      <c r="AA718" s="951"/>
      <c r="AB718" s="951"/>
      <c r="AC718" s="66" t="s">
        <v>17</v>
      </c>
      <c r="AD718" s="74" t="str">
        <f>IF(AD682="","",職員設定!$M$59)</f>
        <v/>
      </c>
      <c r="AE718" s="950" t="s">
        <v>222</v>
      </c>
      <c r="AF718" s="951"/>
      <c r="AG718" s="952"/>
      <c r="AH718" s="637" t="s">
        <v>17</v>
      </c>
      <c r="AI718" s="74" t="str">
        <f>IF(AI682="","",職員設定!$M$59)</f>
        <v/>
      </c>
      <c r="AJ718" s="950" t="s">
        <v>222</v>
      </c>
      <c r="AK718" s="951"/>
      <c r="AL718" s="951"/>
      <c r="AM718" s="66" t="s">
        <v>17</v>
      </c>
      <c r="AN718" s="74" t="str">
        <f>IF(AN682="","",職員設定!$M$59)</f>
        <v/>
      </c>
      <c r="AO718" s="950" t="s">
        <v>222</v>
      </c>
      <c r="AP718" s="951"/>
      <c r="AQ718" s="952"/>
      <c r="AR718" s="637" t="s">
        <v>17</v>
      </c>
      <c r="AS718" s="74" t="str">
        <f>IF(AS682="","",職員設定!$M$59)</f>
        <v/>
      </c>
      <c r="AT718" s="950" t="s">
        <v>222</v>
      </c>
      <c r="AU718" s="951"/>
      <c r="AV718" s="951"/>
      <c r="AW718" s="66" t="s">
        <v>17</v>
      </c>
      <c r="AX718" s="74" t="str">
        <f>IF(AX682="","",職員設定!$M$59)</f>
        <v/>
      </c>
      <c r="AY718" s="950" t="s">
        <v>222</v>
      </c>
      <c r="AZ718" s="951"/>
      <c r="BA718" s="952"/>
      <c r="BB718" s="637" t="s">
        <v>17</v>
      </c>
      <c r="BC718" s="74" t="str">
        <f>IF(BC682="","",職員設定!$M$59)</f>
        <v/>
      </c>
      <c r="BD718" s="950" t="s">
        <v>222</v>
      </c>
      <c r="BE718" s="951"/>
      <c r="BF718" s="951"/>
      <c r="BG718" s="66" t="s">
        <v>17</v>
      </c>
      <c r="BH718" s="74" t="str">
        <f>IF(BH682="","",職員設定!$M$59)</f>
        <v/>
      </c>
      <c r="BI718" s="950" t="s">
        <v>222</v>
      </c>
      <c r="BJ718" s="951"/>
      <c r="BK718" s="952"/>
      <c r="BL718" s="637"/>
      <c r="BM718" s="74"/>
      <c r="BN718" s="950" t="s">
        <v>222</v>
      </c>
      <c r="BO718" s="951"/>
      <c r="BP718" s="952"/>
      <c r="BQ718" s="66"/>
      <c r="BR718" s="74"/>
      <c r="BS718" s="950" t="s">
        <v>222</v>
      </c>
      <c r="BT718" s="951"/>
      <c r="BU718" s="952"/>
      <c r="BV718" s="66"/>
      <c r="BW718" s="74"/>
      <c r="BX718" s="950" t="s">
        <v>222</v>
      </c>
      <c r="BY718" s="951"/>
      <c r="BZ718" s="952"/>
      <c r="CA718" s="477"/>
      <c r="CB718" s="1008" t="s">
        <v>223</v>
      </c>
      <c r="CC718" s="1008" t="s">
        <v>224</v>
      </c>
    </row>
    <row r="719" spans="1:81" ht="18" customHeight="1">
      <c r="A719" s="1180"/>
      <c r="B719" s="1130"/>
      <c r="C719" s="1131"/>
      <c r="D719" s="68" t="s">
        <v>63</v>
      </c>
      <c r="E719" s="34"/>
      <c r="F719" s="1120" t="s">
        <v>104</v>
      </c>
      <c r="G719" s="1121"/>
      <c r="H719" s="759"/>
      <c r="I719" s="68" t="s">
        <v>63</v>
      </c>
      <c r="J719" s="34" t="str">
        <f>IF(J682="","",E719)</f>
        <v/>
      </c>
      <c r="K719" s="1120" t="s">
        <v>104</v>
      </c>
      <c r="L719" s="1121"/>
      <c r="M719" s="1148"/>
      <c r="N719" s="638" t="s">
        <v>63</v>
      </c>
      <c r="O719" s="34" t="str">
        <f>IF(O682="","",J719)</f>
        <v/>
      </c>
      <c r="P719" s="1006" t="s">
        <v>221</v>
      </c>
      <c r="Q719" s="1007"/>
      <c r="R719" s="653"/>
      <c r="S719" s="68" t="s">
        <v>63</v>
      </c>
      <c r="T719" s="34" t="str">
        <f>IF(T682="","",O719)</f>
        <v/>
      </c>
      <c r="U719" s="1006" t="s">
        <v>221</v>
      </c>
      <c r="V719" s="1007"/>
      <c r="W719" s="537"/>
      <c r="X719" s="638" t="s">
        <v>63</v>
      </c>
      <c r="Y719" s="34" t="str">
        <f>IF(Y682="","",T719)</f>
        <v/>
      </c>
      <c r="Z719" s="1006" t="s">
        <v>221</v>
      </c>
      <c r="AA719" s="1007"/>
      <c r="AB719" s="653"/>
      <c r="AC719" s="68" t="s">
        <v>63</v>
      </c>
      <c r="AD719" s="34" t="str">
        <f>IF(AD682="","",Y719)</f>
        <v/>
      </c>
      <c r="AE719" s="1006" t="s">
        <v>221</v>
      </c>
      <c r="AF719" s="1007"/>
      <c r="AG719" s="537"/>
      <c r="AH719" s="638" t="s">
        <v>63</v>
      </c>
      <c r="AI719" s="34" t="str">
        <f>IF(AI682="","",AD719)</f>
        <v/>
      </c>
      <c r="AJ719" s="1006" t="s">
        <v>221</v>
      </c>
      <c r="AK719" s="1007"/>
      <c r="AL719" s="653"/>
      <c r="AM719" s="68" t="s">
        <v>63</v>
      </c>
      <c r="AN719" s="34" t="str">
        <f>IF(AN682="","",AI719)</f>
        <v/>
      </c>
      <c r="AO719" s="1006" t="s">
        <v>221</v>
      </c>
      <c r="AP719" s="1007"/>
      <c r="AQ719" s="537"/>
      <c r="AR719" s="638" t="s">
        <v>63</v>
      </c>
      <c r="AS719" s="34" t="str">
        <f>IF(AS682="","",AN719)</f>
        <v/>
      </c>
      <c r="AT719" s="1006" t="s">
        <v>221</v>
      </c>
      <c r="AU719" s="1007"/>
      <c r="AV719" s="653"/>
      <c r="AW719" s="68" t="s">
        <v>63</v>
      </c>
      <c r="AX719" s="34" t="str">
        <f>IF(AX682="","",AS719)</f>
        <v/>
      </c>
      <c r="AY719" s="1006" t="s">
        <v>221</v>
      </c>
      <c r="AZ719" s="1007"/>
      <c r="BA719" s="537"/>
      <c r="BB719" s="638" t="s">
        <v>63</v>
      </c>
      <c r="BC719" s="34" t="str">
        <f>IF(BC682="","",AX719)</f>
        <v/>
      </c>
      <c r="BD719" s="1006" t="s">
        <v>221</v>
      </c>
      <c r="BE719" s="1007"/>
      <c r="BF719" s="653"/>
      <c r="BG719" s="68" t="s">
        <v>63</v>
      </c>
      <c r="BH719" s="34" t="str">
        <f>IF(BH682="","",BC719)</f>
        <v/>
      </c>
      <c r="BI719" s="1006" t="s">
        <v>221</v>
      </c>
      <c r="BJ719" s="1007"/>
      <c r="BK719" s="537"/>
      <c r="BL719" s="638" t="s">
        <v>208</v>
      </c>
      <c r="BM719" s="420" t="s">
        <v>115</v>
      </c>
      <c r="BN719" s="529"/>
      <c r="BO719" s="527"/>
      <c r="BP719" s="408"/>
      <c r="BQ719" s="68" t="s">
        <v>208</v>
      </c>
      <c r="BR719" s="420" t="s">
        <v>115</v>
      </c>
      <c r="BS719" s="529"/>
      <c r="BT719" s="527"/>
      <c r="BU719" s="408"/>
      <c r="BV719" s="68" t="s">
        <v>208</v>
      </c>
      <c r="BW719" s="420" t="s">
        <v>115</v>
      </c>
      <c r="BX719" s="529"/>
      <c r="BY719" s="527"/>
      <c r="BZ719" s="408"/>
      <c r="CA719" s="478"/>
      <c r="CB719" s="1009"/>
      <c r="CC719" s="1009"/>
    </row>
    <row r="720" spans="1:81" ht="18" customHeight="1">
      <c r="A720" s="1180"/>
      <c r="B720" s="1130"/>
      <c r="C720" s="1131"/>
      <c r="D720" s="68" t="s">
        <v>18</v>
      </c>
      <c r="E720" s="10" t="str">
        <f>IF(E718="","",E719-E718)</f>
        <v/>
      </c>
      <c r="F720" s="498"/>
      <c r="G720" s="565">
        <f>ROUND(IF(E720="",0,E720*E4*F682+E720*G4*F682),0)</f>
        <v>0</v>
      </c>
      <c r="H720" s="619"/>
      <c r="I720" s="68" t="s">
        <v>18</v>
      </c>
      <c r="J720" s="10" t="str">
        <f>IF(J718="","",J719-J718)</f>
        <v/>
      </c>
      <c r="K720" s="498"/>
      <c r="L720" s="565">
        <f>ROUND(IF(J720="",0,J720*J4*K682+J720*L4*K682),0)</f>
        <v>0</v>
      </c>
      <c r="M720" s="450"/>
      <c r="N720" s="638" t="s">
        <v>18</v>
      </c>
      <c r="O720" s="10" t="str">
        <f>IF(O718="","",O719-O718)</f>
        <v/>
      </c>
      <c r="P720" s="144"/>
      <c r="Q720" s="565">
        <f>ROUND(IF(O720="",0,O720*O4*P682+O720*Q4*P682),0)</f>
        <v>0</v>
      </c>
      <c r="R720" s="573">
        <f>ROUND(IF(R719="",0,R719*O4*P682+R719*Q4*P682),0)</f>
        <v>0</v>
      </c>
      <c r="S720" s="68" t="s">
        <v>18</v>
      </c>
      <c r="T720" s="10" t="str">
        <f>IF(T718="","",T719-T718)</f>
        <v/>
      </c>
      <c r="U720" s="144"/>
      <c r="V720" s="565">
        <f>ROUND(IF(T720="",0,T720*T4*U682+T720*V4*U682),0)</f>
        <v>0</v>
      </c>
      <c r="W720" s="571">
        <f>ROUND(IF(W719="",0,W719*T4*U682+W719*V4*U682),0)</f>
        <v>0</v>
      </c>
      <c r="X720" s="638" t="s">
        <v>18</v>
      </c>
      <c r="Y720" s="10" t="str">
        <f>IF(Y718="","",Y719-Y718)</f>
        <v/>
      </c>
      <c r="Z720" s="144"/>
      <c r="AA720" s="565">
        <f>ROUND(IF(Y720="",0,Y720*Y4*Z682+Y720*AA4*Z682),0)</f>
        <v>0</v>
      </c>
      <c r="AB720" s="573">
        <f>ROUND(IF(AB719="",0,AB719*Y4*Z682+AB719*AA4*Z682),0)</f>
        <v>0</v>
      </c>
      <c r="AC720" s="68" t="s">
        <v>18</v>
      </c>
      <c r="AD720" s="10" t="str">
        <f>IF(AD718="","",AD719-AD718)</f>
        <v/>
      </c>
      <c r="AE720" s="144"/>
      <c r="AF720" s="565">
        <f>ROUND(IF(AD720="",0,AD720*AD4*AE682+AD720*AF4*AE682),0)</f>
        <v>0</v>
      </c>
      <c r="AG720" s="571">
        <f>ROUND(IF(AG719="",0,AG719*AD4*AE682+AG719*AF4*AE682),0)</f>
        <v>0</v>
      </c>
      <c r="AH720" s="638" t="s">
        <v>18</v>
      </c>
      <c r="AI720" s="10" t="str">
        <f>IF(AI718="","",AI719-AI718)</f>
        <v/>
      </c>
      <c r="AJ720" s="144"/>
      <c r="AK720" s="565">
        <f>ROUND(IF(AI720="",0,AI720*AI4*AJ682+AI720*AK4*AJ682),0)</f>
        <v>0</v>
      </c>
      <c r="AL720" s="573">
        <f>ROUND(IF(AL719="",0,AL719*AI4*AJ682+AL719*AK4*AJ682),0)</f>
        <v>0</v>
      </c>
      <c r="AM720" s="68" t="s">
        <v>18</v>
      </c>
      <c r="AN720" s="10" t="str">
        <f>IF(AN718="","",AN719-AN718)</f>
        <v/>
      </c>
      <c r="AO720" s="144"/>
      <c r="AP720" s="565">
        <f>ROUND(IF(AN720="",0,AN720*AN4*AO682+AN720*AP4*AO682),0)</f>
        <v>0</v>
      </c>
      <c r="AQ720" s="571">
        <f>ROUND(IF(AQ719="",0,AQ719*AN4*AO682+AQ719*AP4*AO682),0)</f>
        <v>0</v>
      </c>
      <c r="AR720" s="638" t="s">
        <v>18</v>
      </c>
      <c r="AS720" s="10" t="str">
        <f>IF(AS718="","",AS719-AS718)</f>
        <v/>
      </c>
      <c r="AT720" s="144"/>
      <c r="AU720" s="565">
        <f>ROUND(IF(AS720="",0,AS720*AS4*AT682+AS720*AU4*AT682),0)</f>
        <v>0</v>
      </c>
      <c r="AV720" s="573">
        <f>ROUND(IF(AV719="",0,AV719*AS4*AT682+AV719*AU4*AT682),0)</f>
        <v>0</v>
      </c>
      <c r="AW720" s="68" t="s">
        <v>18</v>
      </c>
      <c r="AX720" s="10" t="str">
        <f>IF(AX718="","",AX719-AX718)</f>
        <v/>
      </c>
      <c r="AY720" s="144"/>
      <c r="AZ720" s="565">
        <f>ROUND(IF(AX720="",0,AX720*AX4*AY682+AX720*AZ4*AY682),0)</f>
        <v>0</v>
      </c>
      <c r="BA720" s="571">
        <f>ROUND(IF(BA719="",0,BA719*AX4*AY682+BA719*AZ4*AY682),0)</f>
        <v>0</v>
      </c>
      <c r="BB720" s="638" t="s">
        <v>18</v>
      </c>
      <c r="BC720" s="10" t="str">
        <f>IF(BC718="","",BC719-BC718)</f>
        <v/>
      </c>
      <c r="BD720" s="144"/>
      <c r="BE720" s="565">
        <f>ROUND(IF(BC720="",0,BC720*BC4*BD682+BC720*BE4*BD682),0)</f>
        <v>0</v>
      </c>
      <c r="BF720" s="573">
        <f>ROUND(IF(BF719="",0,BF719*BC4*BD682+BF719*BE4*BD682),0)</f>
        <v>0</v>
      </c>
      <c r="BG720" s="68" t="s">
        <v>18</v>
      </c>
      <c r="BH720" s="10" t="str">
        <f>IF(BH718="","",BH719-BH718)</f>
        <v/>
      </c>
      <c r="BI720" s="144"/>
      <c r="BJ720" s="565">
        <f>ROUND(IF(BH720="",0,BH720*BH4*BI682+BH720*BJ4*BI682),0)</f>
        <v>0</v>
      </c>
      <c r="BK720" s="571">
        <f>ROUND(IF(BK719="",0,BK719*BH4*BI682+BK719*BJ4*BI682),0)</f>
        <v>0</v>
      </c>
      <c r="BL720" s="638"/>
      <c r="BM720" s="10"/>
      <c r="BN720" s="144"/>
      <c r="BO720" s="565">
        <f>ROUND(IF(BM719="対象",BO713*$BM$4+BO713*$BO$4,0),0)</f>
        <v>0</v>
      </c>
      <c r="BP720" s="574">
        <f>ROUND(IF(BM719="対象外",0,(BP713*BM4+BP713*BO4)),0)</f>
        <v>0</v>
      </c>
      <c r="BQ720" s="68"/>
      <c r="BR720" s="10"/>
      <c r="BS720" s="144"/>
      <c r="BT720" s="565">
        <f>ROUND(IF(BR719="対象",BT713*$BR$4+BT713*$BT$4,0),0)</f>
        <v>0</v>
      </c>
      <c r="BU720" s="574">
        <f>ROUND(IF(BR719="対象外",0,(BU713*BR4+BU713*BT4)),0)</f>
        <v>0</v>
      </c>
      <c r="BV720" s="68"/>
      <c r="BW720" s="10"/>
      <c r="BX720" s="144"/>
      <c r="BY720" s="565">
        <f>ROUND(IF(BW719="対象",BY713*$BW$4+BY713*$BY$4,0),0)</f>
        <v>0</v>
      </c>
      <c r="BZ720" s="574">
        <f>ROUND(IF(BW719="対象外",0,(BZ713*BW4+BZ713*BY4)),0)</f>
        <v>0</v>
      </c>
      <c r="CA720" s="479"/>
      <c r="CB720" s="414">
        <f>BZ720+BU720+BP720</f>
        <v>0</v>
      </c>
      <c r="CC720" s="443">
        <f>BK720+BF720+BA720+AV720+AQ720+AL720+AG720+AB720+W720+R720</f>
        <v>0</v>
      </c>
    </row>
    <row r="721" spans="1:81" ht="18" customHeight="1">
      <c r="A721" s="1180"/>
      <c r="B721" s="1130"/>
      <c r="C721" s="1131"/>
      <c r="D721" s="68" t="s">
        <v>103</v>
      </c>
      <c r="E721" s="510" t="s">
        <v>115</v>
      </c>
      <c r="F721" s="496"/>
      <c r="G721" s="565">
        <f>ROUND(IF(E721="対象外",0,E720*E5*F682),0)</f>
        <v>0</v>
      </c>
      <c r="H721" s="619"/>
      <c r="I721" s="68" t="s">
        <v>103</v>
      </c>
      <c r="J721" s="510" t="s">
        <v>115</v>
      </c>
      <c r="K721" s="496"/>
      <c r="L721" s="565">
        <f>ROUND(IF(J721="対象外",0,J720*J5*K682),0)</f>
        <v>0</v>
      </c>
      <c r="M721" s="450"/>
      <c r="N721" s="638" t="s">
        <v>103</v>
      </c>
      <c r="O721" s="510" t="s">
        <v>115</v>
      </c>
      <c r="P721" s="496"/>
      <c r="Q721" s="565">
        <f>ROUND(IF(O721="対象外",0,O720*O5*P682),0)</f>
        <v>0</v>
      </c>
      <c r="R721" s="573">
        <f>ROUND(IF(OR(O721="対象外",R719=0),0,R719*O5*P682),0)</f>
        <v>0</v>
      </c>
      <c r="S721" s="68" t="s">
        <v>103</v>
      </c>
      <c r="T721" s="510" t="s">
        <v>115</v>
      </c>
      <c r="U721" s="496"/>
      <c r="V721" s="565">
        <f>ROUND(IF(T721="対象外",0,T720*T5*U682),0)</f>
        <v>0</v>
      </c>
      <c r="W721" s="571">
        <f>ROUND(IF(OR(T721="対象外",W719=0),0,W719*T5*U682),0)</f>
        <v>0</v>
      </c>
      <c r="X721" s="638" t="s">
        <v>103</v>
      </c>
      <c r="Y721" s="510" t="s">
        <v>115</v>
      </c>
      <c r="Z721" s="496"/>
      <c r="AA721" s="565">
        <f>ROUND(IF(Y721="対象外",0,Y720*Y5*Z682),0)</f>
        <v>0</v>
      </c>
      <c r="AB721" s="573">
        <f>ROUND(IF(OR(Y721="対象外",AB719=0),0,AB719*Y5*Z682),0)</f>
        <v>0</v>
      </c>
      <c r="AC721" s="68" t="s">
        <v>103</v>
      </c>
      <c r="AD721" s="510" t="s">
        <v>115</v>
      </c>
      <c r="AE721" s="496"/>
      <c r="AF721" s="565">
        <f>ROUND(IF(AD721="対象外",0,AD720*AD5*AE682),0)</f>
        <v>0</v>
      </c>
      <c r="AG721" s="571">
        <f>ROUND(IF(OR(AD721="対象外",AG719=0),0,AG719*AD5*AE682),0)</f>
        <v>0</v>
      </c>
      <c r="AH721" s="638" t="s">
        <v>103</v>
      </c>
      <c r="AI721" s="510" t="s">
        <v>115</v>
      </c>
      <c r="AJ721" s="496"/>
      <c r="AK721" s="565">
        <f>ROUND(IF(AI721="対象外",0,AI720*AI5*AJ682),0)</f>
        <v>0</v>
      </c>
      <c r="AL721" s="573">
        <f>ROUND(IF(OR(AI721="対象外",AL719=0),0,AL719*AI5*AJ682),0)</f>
        <v>0</v>
      </c>
      <c r="AM721" s="68" t="s">
        <v>103</v>
      </c>
      <c r="AN721" s="510" t="s">
        <v>115</v>
      </c>
      <c r="AO721" s="496"/>
      <c r="AP721" s="565">
        <f>ROUND(IF(AN721="対象外",0,AN720*AN5*AO682),0)</f>
        <v>0</v>
      </c>
      <c r="AQ721" s="571">
        <f>ROUND(IF(OR(AN721="対象外",AQ719=0),0,AQ719*AN5*AO682),0)</f>
        <v>0</v>
      </c>
      <c r="AR721" s="638" t="s">
        <v>103</v>
      </c>
      <c r="AS721" s="510" t="s">
        <v>115</v>
      </c>
      <c r="AT721" s="496"/>
      <c r="AU721" s="565">
        <f>ROUND(IF(AS721="対象外",0,AS720*AS5*AT682),0)</f>
        <v>0</v>
      </c>
      <c r="AV721" s="573">
        <f>ROUND(IF(OR(AS721="対象外",AV719=0),0,AV719*AS5*AT682),0)</f>
        <v>0</v>
      </c>
      <c r="AW721" s="68" t="s">
        <v>103</v>
      </c>
      <c r="AX721" s="510" t="s">
        <v>115</v>
      </c>
      <c r="AY721" s="496"/>
      <c r="AZ721" s="565">
        <f>ROUND(IF(AX721="対象外",0,AX720*AX5*AY682),0)</f>
        <v>0</v>
      </c>
      <c r="BA721" s="571">
        <f>ROUND(IF(OR(AX721="対象外",BA719=0),0,BA719*AX5*AY682),0)</f>
        <v>0</v>
      </c>
      <c r="BB721" s="638" t="s">
        <v>103</v>
      </c>
      <c r="BC721" s="510" t="s">
        <v>115</v>
      </c>
      <c r="BD721" s="496"/>
      <c r="BE721" s="565">
        <f>ROUND(IF(BC721="対象外",0,BC720*BC5*BD682),0)</f>
        <v>0</v>
      </c>
      <c r="BF721" s="573">
        <f>ROUND(IF(OR(BC721="対象外",BF719=0),0,BF719*BC5*BD682),0)</f>
        <v>0</v>
      </c>
      <c r="BG721" s="68" t="s">
        <v>103</v>
      </c>
      <c r="BH721" s="510" t="s">
        <v>115</v>
      </c>
      <c r="BI721" s="496"/>
      <c r="BJ721" s="565">
        <f>ROUND(IF(BH721="対象外",0,BH720*BH5*BI682),0)</f>
        <v>0</v>
      </c>
      <c r="BK721" s="571">
        <f>ROUND(IF(OR(BH721="対象外",BK719=0),0,BK719*BH5*BI682),0)</f>
        <v>0</v>
      </c>
      <c r="BL721" s="638" t="s">
        <v>103</v>
      </c>
      <c r="BM721" s="510" t="s">
        <v>115</v>
      </c>
      <c r="BN721" s="496"/>
      <c r="BO721" s="565">
        <f>ROUND(IF(BM721="対象",BO713*$BM$5,0),0)</f>
        <v>0</v>
      </c>
      <c r="BP721" s="574">
        <f>ROUND(IF(BM721="対象外",0,BP713*BM5),0)</f>
        <v>0</v>
      </c>
      <c r="BQ721" s="68" t="s">
        <v>103</v>
      </c>
      <c r="BR721" s="510" t="s">
        <v>115</v>
      </c>
      <c r="BS721" s="496"/>
      <c r="BT721" s="565">
        <f>ROUND(IF(BR721="対象",BT713*$BR$5,0),0)</f>
        <v>0</v>
      </c>
      <c r="BU721" s="574">
        <f>ROUND(IF(BR721="対象外",0,BU713*BR5),0)</f>
        <v>0</v>
      </c>
      <c r="BV721" s="68" t="s">
        <v>103</v>
      </c>
      <c r="BW721" s="510" t="s">
        <v>115</v>
      </c>
      <c r="BX721" s="496"/>
      <c r="BY721" s="565">
        <f>ROUND(IF(BW721="対象",BY713*$BW$5,0),0)</f>
        <v>0</v>
      </c>
      <c r="BZ721" s="574">
        <f>ROUND(IF(BW721="対象外",0,BZ713*BW5),0)</f>
        <v>0</v>
      </c>
      <c r="CA721" s="479"/>
      <c r="CB721" s="414">
        <f>BZ721+BU721+BP721</f>
        <v>0</v>
      </c>
      <c r="CC721" s="443">
        <f t="shared" ref="CC721" si="123">BK721+BF721+BA721+AV721+AQ721+AL721+AG721+AB721+W721+R721</f>
        <v>0</v>
      </c>
    </row>
    <row r="722" spans="1:81" ht="18" customHeight="1">
      <c r="A722" s="1180"/>
      <c r="B722" s="1130"/>
      <c r="C722" s="1131"/>
      <c r="D722" s="69" t="s">
        <v>102</v>
      </c>
      <c r="E722" s="30"/>
      <c r="F722" s="496"/>
      <c r="G722" s="565">
        <f>ROUND((G713*E3),0)</f>
        <v>0</v>
      </c>
      <c r="H722" s="619"/>
      <c r="I722" s="69" t="s">
        <v>102</v>
      </c>
      <c r="J722" s="30"/>
      <c r="K722" s="496"/>
      <c r="L722" s="565">
        <f>ROUND((L713*J3),0)</f>
        <v>0</v>
      </c>
      <c r="M722" s="450"/>
      <c r="N722" s="639" t="s">
        <v>102</v>
      </c>
      <c r="O722" s="30"/>
      <c r="P722" s="496"/>
      <c r="Q722" s="565">
        <f>ROUND((Q713*O3),0)</f>
        <v>0</v>
      </c>
      <c r="R722" s="573">
        <f>ROUND(R713*O3,0)</f>
        <v>0</v>
      </c>
      <c r="S722" s="69" t="s">
        <v>102</v>
      </c>
      <c r="T722" s="30"/>
      <c r="U722" s="496"/>
      <c r="V722" s="565">
        <f>ROUND((V713*T3),0)</f>
        <v>0</v>
      </c>
      <c r="W722" s="571">
        <f>ROUND(W713*T3,0)</f>
        <v>0</v>
      </c>
      <c r="X722" s="639" t="s">
        <v>102</v>
      </c>
      <c r="Y722" s="30"/>
      <c r="Z722" s="496"/>
      <c r="AA722" s="565">
        <f>ROUND((AA713*Y3),0)</f>
        <v>0</v>
      </c>
      <c r="AB722" s="573">
        <f>ROUND(AB713*Y3,0)</f>
        <v>0</v>
      </c>
      <c r="AC722" s="69" t="s">
        <v>102</v>
      </c>
      <c r="AD722" s="30"/>
      <c r="AE722" s="496"/>
      <c r="AF722" s="565">
        <f>ROUND((AF713*AD3),0)</f>
        <v>0</v>
      </c>
      <c r="AG722" s="571">
        <f>ROUND(AG713*AD3,0)</f>
        <v>0</v>
      </c>
      <c r="AH722" s="639" t="s">
        <v>102</v>
      </c>
      <c r="AI722" s="30"/>
      <c r="AJ722" s="496"/>
      <c r="AK722" s="565">
        <f>ROUND((AK713*AI3),0)</f>
        <v>0</v>
      </c>
      <c r="AL722" s="573">
        <f>ROUND(AL713*AI3,0)</f>
        <v>0</v>
      </c>
      <c r="AM722" s="69" t="s">
        <v>102</v>
      </c>
      <c r="AN722" s="30"/>
      <c r="AO722" s="496"/>
      <c r="AP722" s="565">
        <f>ROUND((AP713*AN3),0)</f>
        <v>0</v>
      </c>
      <c r="AQ722" s="571">
        <f>ROUND(AQ713*AN3,0)</f>
        <v>0</v>
      </c>
      <c r="AR722" s="639" t="s">
        <v>102</v>
      </c>
      <c r="AS722" s="30"/>
      <c r="AT722" s="496"/>
      <c r="AU722" s="565">
        <f>ROUND((AU713*AS3),0)</f>
        <v>0</v>
      </c>
      <c r="AV722" s="573">
        <f>ROUND(AV713*AS3,0)</f>
        <v>0</v>
      </c>
      <c r="AW722" s="69" t="s">
        <v>102</v>
      </c>
      <c r="AX722" s="30"/>
      <c r="AY722" s="496"/>
      <c r="AZ722" s="565">
        <f>ROUND((AZ713*AX3),0)</f>
        <v>0</v>
      </c>
      <c r="BA722" s="571">
        <f>ROUND(BA713*AX3,0)</f>
        <v>0</v>
      </c>
      <c r="BB722" s="639" t="s">
        <v>102</v>
      </c>
      <c r="BC722" s="30"/>
      <c r="BD722" s="496"/>
      <c r="BE722" s="565">
        <f>ROUND((BE713*BC3),0)</f>
        <v>0</v>
      </c>
      <c r="BF722" s="573">
        <f>ROUND(BF713*BC3,0)</f>
        <v>0</v>
      </c>
      <c r="BG722" s="69" t="s">
        <v>102</v>
      </c>
      <c r="BH722" s="30"/>
      <c r="BI722" s="496"/>
      <c r="BJ722" s="565">
        <f>ROUND((BJ713*BH3),0)</f>
        <v>0</v>
      </c>
      <c r="BK722" s="571">
        <f>ROUND(BK713*BH3,0)</f>
        <v>0</v>
      </c>
      <c r="BL722" s="639" t="s">
        <v>102</v>
      </c>
      <c r="BM722" s="30"/>
      <c r="BN722" s="496"/>
      <c r="BO722" s="565">
        <f>ROUND(BO713*$BM$3,0)</f>
        <v>0</v>
      </c>
      <c r="BP722" s="567">
        <f>ROUND(BP713*BM3,0)</f>
        <v>0</v>
      </c>
      <c r="BQ722" s="69" t="s">
        <v>102</v>
      </c>
      <c r="BR722" s="30"/>
      <c r="BS722" s="496"/>
      <c r="BT722" s="565">
        <f>ROUND(BT713*$BR$3,0)</f>
        <v>0</v>
      </c>
      <c r="BU722" s="567">
        <f>ROUND(BU713*BR3,0)</f>
        <v>0</v>
      </c>
      <c r="BV722" s="69" t="s">
        <v>102</v>
      </c>
      <c r="BW722" s="30"/>
      <c r="BX722" s="496"/>
      <c r="BY722" s="565">
        <f>ROUND(BY713*$BW$3,0)</f>
        <v>0</v>
      </c>
      <c r="BZ722" s="567">
        <f>ROUND(BZ713*BW3,0)</f>
        <v>0</v>
      </c>
      <c r="CA722" s="479"/>
      <c r="CB722" s="414">
        <f>BZ722+BU722+BP722</f>
        <v>0</v>
      </c>
      <c r="CC722" s="443">
        <f>BK722+BF722+BA722+AV722+AQ722+AL722+AG722+AB722+W722+R722</f>
        <v>0</v>
      </c>
    </row>
    <row r="723" spans="1:81" ht="18" customHeight="1" thickBot="1">
      <c r="A723" s="1180"/>
      <c r="B723" s="1132"/>
      <c r="C723" s="1133"/>
      <c r="D723" s="70" t="s">
        <v>101</v>
      </c>
      <c r="E723" s="511" t="s">
        <v>115</v>
      </c>
      <c r="F723" s="497"/>
      <c r="G723" s="566">
        <f>ROUND(IF(E723="対象外",0,G713*G3),0)</f>
        <v>0</v>
      </c>
      <c r="H723" s="620"/>
      <c r="I723" s="70" t="s">
        <v>101</v>
      </c>
      <c r="J723" s="511" t="s">
        <v>115</v>
      </c>
      <c r="K723" s="497"/>
      <c r="L723" s="566">
        <f>ROUND(IF(J723="対象外",0,L713*L3),0)</f>
        <v>0</v>
      </c>
      <c r="M723" s="451"/>
      <c r="N723" s="640" t="s">
        <v>101</v>
      </c>
      <c r="O723" s="511" t="s">
        <v>115</v>
      </c>
      <c r="P723" s="497"/>
      <c r="Q723" s="566">
        <f>ROUND(IF(O723="対象外",0,Q713*Q3),0)</f>
        <v>0</v>
      </c>
      <c r="R723" s="654">
        <f>ROUND(IF(O723="対象外",0,R713*Q3),0)</f>
        <v>0</v>
      </c>
      <c r="S723" s="70" t="s">
        <v>101</v>
      </c>
      <c r="T723" s="511" t="s">
        <v>115</v>
      </c>
      <c r="U723" s="497"/>
      <c r="V723" s="566">
        <f>ROUND(IF(T723="対象外",0,V713*V3),0)</f>
        <v>0</v>
      </c>
      <c r="W723" s="572">
        <f>ROUND(IF(T723="対象外",0,W713*V3),0)</f>
        <v>0</v>
      </c>
      <c r="X723" s="640" t="s">
        <v>101</v>
      </c>
      <c r="Y723" s="511" t="s">
        <v>115</v>
      </c>
      <c r="Z723" s="497"/>
      <c r="AA723" s="566">
        <f>ROUND(IF(Y723="対象外",0,AA713*AA3),0)</f>
        <v>0</v>
      </c>
      <c r="AB723" s="654">
        <f>ROUND(IF(Y723="対象外",0,AB713*AA3),0)</f>
        <v>0</v>
      </c>
      <c r="AC723" s="70" t="s">
        <v>101</v>
      </c>
      <c r="AD723" s="511" t="s">
        <v>115</v>
      </c>
      <c r="AE723" s="497"/>
      <c r="AF723" s="566">
        <f>ROUND(IF(AD723="対象外",0,AF713*AF3),0)</f>
        <v>0</v>
      </c>
      <c r="AG723" s="572">
        <f>ROUND(IF(AD723="対象外",0,AG713*AF3),0)</f>
        <v>0</v>
      </c>
      <c r="AH723" s="640" t="s">
        <v>101</v>
      </c>
      <c r="AI723" s="511" t="s">
        <v>115</v>
      </c>
      <c r="AJ723" s="497"/>
      <c r="AK723" s="566">
        <f>ROUND(IF(AI723="対象外",0,AK713*AK3),0)</f>
        <v>0</v>
      </c>
      <c r="AL723" s="654">
        <f>ROUND(IF(AI723="対象外",0,AL713*AK3),0)</f>
        <v>0</v>
      </c>
      <c r="AM723" s="70" t="s">
        <v>101</v>
      </c>
      <c r="AN723" s="511" t="s">
        <v>115</v>
      </c>
      <c r="AO723" s="497"/>
      <c r="AP723" s="566">
        <f>ROUND(IF(AN723="対象外",0,AP713*AP3),0)</f>
        <v>0</v>
      </c>
      <c r="AQ723" s="572">
        <f>ROUND(IF(AN723="対象外",0,AQ713*AP3),0)</f>
        <v>0</v>
      </c>
      <c r="AR723" s="640" t="s">
        <v>101</v>
      </c>
      <c r="AS723" s="511" t="s">
        <v>115</v>
      </c>
      <c r="AT723" s="497"/>
      <c r="AU723" s="566">
        <f>ROUND(IF(AS723="対象外",0,AU713*AU3),0)</f>
        <v>0</v>
      </c>
      <c r="AV723" s="654">
        <f>ROUND(IF(AS723="対象外",0,AV713*AU3),0)</f>
        <v>0</v>
      </c>
      <c r="AW723" s="70" t="s">
        <v>101</v>
      </c>
      <c r="AX723" s="511" t="s">
        <v>115</v>
      </c>
      <c r="AY723" s="497"/>
      <c r="AZ723" s="566">
        <f>ROUND(IF(AX723="対象外",0,AZ713*AZ3),0)</f>
        <v>0</v>
      </c>
      <c r="BA723" s="572">
        <f>ROUND(IF(AX723="対象外",0,BA713*AZ3),0)</f>
        <v>0</v>
      </c>
      <c r="BB723" s="640" t="s">
        <v>101</v>
      </c>
      <c r="BC723" s="511" t="s">
        <v>115</v>
      </c>
      <c r="BD723" s="497"/>
      <c r="BE723" s="566">
        <f>ROUND(IF(BC723="対象外",0,BE713*BE3),0)</f>
        <v>0</v>
      </c>
      <c r="BF723" s="654">
        <f>ROUND(IF(BC723="対象外",0,BF713*BE3),0)</f>
        <v>0</v>
      </c>
      <c r="BG723" s="70" t="s">
        <v>101</v>
      </c>
      <c r="BH723" s="511" t="s">
        <v>115</v>
      </c>
      <c r="BI723" s="497"/>
      <c r="BJ723" s="566">
        <f>ROUND(IF(BH723="対象外",0,BJ713*BJ3),0)</f>
        <v>0</v>
      </c>
      <c r="BK723" s="572">
        <f>ROUND(IF(BH723="対象外",0,BK713*BJ3),0)</f>
        <v>0</v>
      </c>
      <c r="BL723" s="640" t="s">
        <v>101</v>
      </c>
      <c r="BM723" s="511" t="s">
        <v>115</v>
      </c>
      <c r="BN723" s="497"/>
      <c r="BO723" s="566">
        <f>ROUND(IF(BM723="対象",BO713*$BO$3,0),0)</f>
        <v>0</v>
      </c>
      <c r="BP723" s="568">
        <f>ROUND(IF(BM723="対象外",0,BP713*BO3),0)</f>
        <v>0</v>
      </c>
      <c r="BQ723" s="70" t="s">
        <v>101</v>
      </c>
      <c r="BR723" s="511" t="s">
        <v>115</v>
      </c>
      <c r="BS723" s="497"/>
      <c r="BT723" s="566">
        <f>ROUND(IF(BR723="対象",BT713*$BT$3,0),0)</f>
        <v>0</v>
      </c>
      <c r="BU723" s="568">
        <f>ROUND(IF(BR723="対象外",0,BU713*BT3),0)</f>
        <v>0</v>
      </c>
      <c r="BV723" s="70" t="s">
        <v>101</v>
      </c>
      <c r="BW723" s="511" t="s">
        <v>115</v>
      </c>
      <c r="BX723" s="497"/>
      <c r="BY723" s="566">
        <f>ROUND(IF(BW723="対象",BY713*$BY$3,0),0)</f>
        <v>0</v>
      </c>
      <c r="BZ723" s="568">
        <f>ROUND(IF(BW723="対象外",0,BZ713*BY3),0)</f>
        <v>0</v>
      </c>
      <c r="CA723" s="480"/>
      <c r="CB723" s="414">
        <f>BZ723+BU723+BP723</f>
        <v>0</v>
      </c>
      <c r="CC723" s="444">
        <f>BK723+BF723+BA723+AV723+AQ723+AL723+AG723+AB723+W723+R723</f>
        <v>0</v>
      </c>
    </row>
    <row r="724" spans="1:81" ht="18" customHeight="1" thickBot="1">
      <c r="A724" s="1180"/>
      <c r="B724" s="1151" t="s">
        <v>65</v>
      </c>
      <c r="C724" s="1152"/>
      <c r="D724" s="71" t="s">
        <v>50</v>
      </c>
      <c r="E724" s="11"/>
      <c r="F724" s="599">
        <f>G724</f>
        <v>0</v>
      </c>
      <c r="G724" s="554">
        <f>SUM(G720:G723)</f>
        <v>0</v>
      </c>
      <c r="H724" s="466"/>
      <c r="I724" s="71" t="s">
        <v>50</v>
      </c>
      <c r="J724" s="11"/>
      <c r="K724" s="599">
        <f>L724</f>
        <v>0</v>
      </c>
      <c r="L724" s="554">
        <f>SUM(L720:L723)</f>
        <v>0</v>
      </c>
      <c r="M724" s="452"/>
      <c r="N724" s="616" t="s">
        <v>50</v>
      </c>
      <c r="O724" s="11"/>
      <c r="P724" s="599">
        <f>Q724+R724</f>
        <v>0</v>
      </c>
      <c r="Q724" s="524">
        <f>SUM(Q720:Q723)</f>
        <v>0</v>
      </c>
      <c r="R724" s="563">
        <f>SUM(R720:R723)</f>
        <v>0</v>
      </c>
      <c r="S724" s="71" t="s">
        <v>50</v>
      </c>
      <c r="T724" s="11"/>
      <c r="U724" s="599">
        <f>V724+W724</f>
        <v>0</v>
      </c>
      <c r="V724" s="524">
        <f>SUM(V720:V723)</f>
        <v>0</v>
      </c>
      <c r="W724" s="525">
        <f>SUM(W720:W723)</f>
        <v>0</v>
      </c>
      <c r="X724" s="616" t="s">
        <v>50</v>
      </c>
      <c r="Y724" s="11"/>
      <c r="Z724" s="599">
        <f>AA724+AB724</f>
        <v>0</v>
      </c>
      <c r="AA724" s="524">
        <f>SUM(AA720:AA723)</f>
        <v>0</v>
      </c>
      <c r="AB724" s="563">
        <f>SUM(AB720:AB723)</f>
        <v>0</v>
      </c>
      <c r="AC724" s="71" t="s">
        <v>50</v>
      </c>
      <c r="AD724" s="11"/>
      <c r="AE724" s="599">
        <f>AF724+AG724</f>
        <v>0</v>
      </c>
      <c r="AF724" s="524">
        <f>SUM(AF720:AF723)</f>
        <v>0</v>
      </c>
      <c r="AG724" s="525">
        <f>SUM(AG720:AG723)</f>
        <v>0</v>
      </c>
      <c r="AH724" s="616" t="s">
        <v>50</v>
      </c>
      <c r="AI724" s="11"/>
      <c r="AJ724" s="599">
        <f>AK724+AL724</f>
        <v>0</v>
      </c>
      <c r="AK724" s="524">
        <f>SUM(AK720:AK723)</f>
        <v>0</v>
      </c>
      <c r="AL724" s="563">
        <f>SUM(AL720:AL723)</f>
        <v>0</v>
      </c>
      <c r="AM724" s="71" t="s">
        <v>50</v>
      </c>
      <c r="AN724" s="11"/>
      <c r="AO724" s="599">
        <f>AP724+AQ724</f>
        <v>0</v>
      </c>
      <c r="AP724" s="524">
        <f>SUM(AP720:AP723)</f>
        <v>0</v>
      </c>
      <c r="AQ724" s="525">
        <f>SUM(AQ720:AQ723)</f>
        <v>0</v>
      </c>
      <c r="AR724" s="616" t="s">
        <v>50</v>
      </c>
      <c r="AS724" s="11"/>
      <c r="AT724" s="599">
        <f>AU724+AV724</f>
        <v>0</v>
      </c>
      <c r="AU724" s="524">
        <f>SUM(AU720:AU723)</f>
        <v>0</v>
      </c>
      <c r="AV724" s="563">
        <f>SUM(AV720:AV723)</f>
        <v>0</v>
      </c>
      <c r="AW724" s="71" t="s">
        <v>50</v>
      </c>
      <c r="AX724" s="11"/>
      <c r="AY724" s="599">
        <f>AZ724+BA724</f>
        <v>0</v>
      </c>
      <c r="AZ724" s="524">
        <f>SUM(AZ720:AZ723)</f>
        <v>0</v>
      </c>
      <c r="BA724" s="525">
        <f>SUM(BA720:BA723)</f>
        <v>0</v>
      </c>
      <c r="BB724" s="616" t="s">
        <v>50</v>
      </c>
      <c r="BC724" s="11"/>
      <c r="BD724" s="599">
        <f>BE724+BF724</f>
        <v>0</v>
      </c>
      <c r="BE724" s="524">
        <f>SUM(BE720:BE723)</f>
        <v>0</v>
      </c>
      <c r="BF724" s="563">
        <f>SUM(BF720:BF723)</f>
        <v>0</v>
      </c>
      <c r="BG724" s="71" t="s">
        <v>50</v>
      </c>
      <c r="BH724" s="11"/>
      <c r="BI724" s="599">
        <f>BJ724+BK724</f>
        <v>0</v>
      </c>
      <c r="BJ724" s="524">
        <f>SUM(BJ720:BJ723)</f>
        <v>0</v>
      </c>
      <c r="BK724" s="525">
        <f>SUM(BK720:BK723)</f>
        <v>0</v>
      </c>
      <c r="BL724" s="616" t="s">
        <v>50</v>
      </c>
      <c r="BM724" s="11"/>
      <c r="BN724" s="601">
        <f>BO724+BP724</f>
        <v>0</v>
      </c>
      <c r="BO724" s="524">
        <f>SUM(BO720:BO723)</f>
        <v>0</v>
      </c>
      <c r="BP724" s="532">
        <f>SUM(BP720:BP723)</f>
        <v>0</v>
      </c>
      <c r="BQ724" s="71" t="s">
        <v>50</v>
      </c>
      <c r="BR724" s="11"/>
      <c r="BS724" s="601">
        <f>BT724+BU724</f>
        <v>0</v>
      </c>
      <c r="BT724" s="524">
        <f>SUM(BT720:BT723)</f>
        <v>0</v>
      </c>
      <c r="BU724" s="532">
        <f>SUM(BU720:BU723)</f>
        <v>0</v>
      </c>
      <c r="BV724" s="71" t="s">
        <v>50</v>
      </c>
      <c r="BW724" s="11"/>
      <c r="BX724" s="601">
        <f>BY724+BZ724</f>
        <v>0</v>
      </c>
      <c r="BY724" s="524">
        <f>SUM(BY720:BY723)</f>
        <v>0</v>
      </c>
      <c r="BZ724" s="532">
        <f>SUM(BZ720:BZ723)</f>
        <v>0</v>
      </c>
      <c r="CA724" s="476">
        <f>BX724+BS724+BN724+BI724+BD724+AY724+AT724+AO724+AJ724+AE724+Z724+U724+P724+K724+F724</f>
        <v>0</v>
      </c>
      <c r="CB724" s="415">
        <f>SUM(CB720:CB723)</f>
        <v>0</v>
      </c>
      <c r="CC724" s="445">
        <f>SUM(CC720:CC723)</f>
        <v>0</v>
      </c>
    </row>
    <row r="725" spans="1:81" ht="18" customHeight="1" thickBot="1">
      <c r="A725" s="1180"/>
      <c r="B725" s="1290" t="s">
        <v>66</v>
      </c>
      <c r="C725" s="1291"/>
      <c r="D725" s="588" t="s">
        <v>22</v>
      </c>
      <c r="E725" s="589"/>
      <c r="F725" s="600">
        <f>G725</f>
        <v>0</v>
      </c>
      <c r="G725" s="720">
        <f>G724+G713</f>
        <v>0</v>
      </c>
      <c r="H725" s="621"/>
      <c r="I725" s="588" t="s">
        <v>22</v>
      </c>
      <c r="J725" s="589"/>
      <c r="K725" s="600">
        <f>L725</f>
        <v>0</v>
      </c>
      <c r="L725" s="720">
        <f>L724+L713</f>
        <v>0</v>
      </c>
      <c r="M725" s="591"/>
      <c r="N725" s="641" t="s">
        <v>22</v>
      </c>
      <c r="O725" s="589"/>
      <c r="P725" s="600">
        <f>Q725+R725</f>
        <v>0</v>
      </c>
      <c r="Q725" s="590">
        <f>Q724+Q713</f>
        <v>0</v>
      </c>
      <c r="R725" s="655">
        <f>R724+R713</f>
        <v>0</v>
      </c>
      <c r="S725" s="588" t="s">
        <v>22</v>
      </c>
      <c r="T725" s="589"/>
      <c r="U725" s="600">
        <f>V725+W725</f>
        <v>0</v>
      </c>
      <c r="V725" s="590">
        <f>V724+V713</f>
        <v>0</v>
      </c>
      <c r="W725" s="592">
        <f>W724+W713</f>
        <v>0</v>
      </c>
      <c r="X725" s="641" t="s">
        <v>22</v>
      </c>
      <c r="Y725" s="589"/>
      <c r="Z725" s="600">
        <f>AA725+AB725</f>
        <v>0</v>
      </c>
      <c r="AA725" s="590">
        <f>AA724+AA713</f>
        <v>0</v>
      </c>
      <c r="AB725" s="655">
        <f>AB724+AB713</f>
        <v>0</v>
      </c>
      <c r="AC725" s="588" t="s">
        <v>22</v>
      </c>
      <c r="AD725" s="589"/>
      <c r="AE725" s="600">
        <f>AF725+AG725</f>
        <v>0</v>
      </c>
      <c r="AF725" s="590">
        <f>AF724+AF713</f>
        <v>0</v>
      </c>
      <c r="AG725" s="592">
        <f>AG724+AG713</f>
        <v>0</v>
      </c>
      <c r="AH725" s="641" t="s">
        <v>22</v>
      </c>
      <c r="AI725" s="589"/>
      <c r="AJ725" s="600">
        <f>AK725+AL725</f>
        <v>0</v>
      </c>
      <c r="AK725" s="590">
        <f>AK724+AK713</f>
        <v>0</v>
      </c>
      <c r="AL725" s="655">
        <f>AL724+AL713</f>
        <v>0</v>
      </c>
      <c r="AM725" s="588" t="s">
        <v>22</v>
      </c>
      <c r="AN725" s="589"/>
      <c r="AO725" s="600">
        <f>AP725+AQ725</f>
        <v>0</v>
      </c>
      <c r="AP725" s="590">
        <f>AP724+AP713</f>
        <v>0</v>
      </c>
      <c r="AQ725" s="592">
        <f>AQ724+AQ713</f>
        <v>0</v>
      </c>
      <c r="AR725" s="641" t="s">
        <v>22</v>
      </c>
      <c r="AS725" s="589"/>
      <c r="AT725" s="600">
        <f>AU725+AV725</f>
        <v>0</v>
      </c>
      <c r="AU725" s="590">
        <f>AU724+AU713</f>
        <v>0</v>
      </c>
      <c r="AV725" s="655">
        <f>AV724+AV713</f>
        <v>0</v>
      </c>
      <c r="AW725" s="588" t="s">
        <v>22</v>
      </c>
      <c r="AX725" s="589"/>
      <c r="AY725" s="600">
        <f>AZ725+BA725</f>
        <v>0</v>
      </c>
      <c r="AZ725" s="590">
        <f>AZ724+AZ713</f>
        <v>0</v>
      </c>
      <c r="BA725" s="592">
        <f>BA724+BA713</f>
        <v>0</v>
      </c>
      <c r="BB725" s="641" t="s">
        <v>22</v>
      </c>
      <c r="BC725" s="589"/>
      <c r="BD725" s="600">
        <f>BE725+BF725</f>
        <v>0</v>
      </c>
      <c r="BE725" s="590">
        <f>BE724+BE713</f>
        <v>0</v>
      </c>
      <c r="BF725" s="655">
        <f>BF724+BF713</f>
        <v>0</v>
      </c>
      <c r="BG725" s="588" t="s">
        <v>22</v>
      </c>
      <c r="BH725" s="589"/>
      <c r="BI725" s="600">
        <f>BJ725+BK725</f>
        <v>0</v>
      </c>
      <c r="BJ725" s="590">
        <f>BJ724+BJ713</f>
        <v>0</v>
      </c>
      <c r="BK725" s="592">
        <f>BK724+BK713</f>
        <v>0</v>
      </c>
      <c r="BL725" s="641" t="s">
        <v>22</v>
      </c>
      <c r="BM725" s="589"/>
      <c r="BN725" s="602">
        <f>BO725+BP725</f>
        <v>0</v>
      </c>
      <c r="BO725" s="590">
        <f>BO724+BO713</f>
        <v>0</v>
      </c>
      <c r="BP725" s="593">
        <f>BP724+BP713</f>
        <v>0</v>
      </c>
      <c r="BQ725" s="588" t="s">
        <v>22</v>
      </c>
      <c r="BR725" s="589"/>
      <c r="BS725" s="602">
        <f>BT725+BU725</f>
        <v>0</v>
      </c>
      <c r="BT725" s="590">
        <f>BT724+BT713</f>
        <v>0</v>
      </c>
      <c r="BU725" s="593">
        <f>BU724+BU713</f>
        <v>0</v>
      </c>
      <c r="BV725" s="588" t="s">
        <v>22</v>
      </c>
      <c r="BW725" s="589"/>
      <c r="BX725" s="602">
        <f>BY725+BZ725</f>
        <v>0</v>
      </c>
      <c r="BY725" s="590">
        <f>BY724+BY713</f>
        <v>0</v>
      </c>
      <c r="BZ725" s="593">
        <f>BZ724+BZ713</f>
        <v>0</v>
      </c>
      <c r="CA725" s="594">
        <f>BX725+BS725+BN725+BI725+BD725+AY725+AT725+AO725+AJ725+AE725+Z725+U725+P725+K725+F725</f>
        <v>0</v>
      </c>
      <c r="CB725" s="595">
        <f>CB724+SUM(CC693:CC711)</f>
        <v>0</v>
      </c>
      <c r="CC725" s="596">
        <f>CC724+CC682+CC690</f>
        <v>0</v>
      </c>
    </row>
    <row r="726" spans="1:81" ht="34.200000000000003" customHeight="1" thickBot="1">
      <c r="A726" s="723" t="s">
        <v>32</v>
      </c>
      <c r="B726" s="1301">
        <f>職員設定!B60</f>
        <v>17</v>
      </c>
      <c r="C726" s="1302"/>
      <c r="D726" s="683"/>
      <c r="E726" s="684" t="s">
        <v>4</v>
      </c>
      <c r="F726" s="684" t="s">
        <v>33</v>
      </c>
      <c r="G726" s="687" t="s">
        <v>51</v>
      </c>
      <c r="H726" s="724" t="s">
        <v>165</v>
      </c>
      <c r="I726" s="683"/>
      <c r="J726" s="684" t="s">
        <v>4</v>
      </c>
      <c r="K726" s="684" t="s">
        <v>33</v>
      </c>
      <c r="L726" s="687" t="s">
        <v>51</v>
      </c>
      <c r="M726" s="686" t="s">
        <v>165</v>
      </c>
      <c r="N726" s="725"/>
      <c r="O726" s="684" t="s">
        <v>4</v>
      </c>
      <c r="P726" s="684" t="s">
        <v>33</v>
      </c>
      <c r="Q726" s="687" t="s">
        <v>51</v>
      </c>
      <c r="R726" s="726" t="s">
        <v>225</v>
      </c>
      <c r="S726" s="683"/>
      <c r="T726" s="684" t="s">
        <v>4</v>
      </c>
      <c r="U726" s="684" t="s">
        <v>33</v>
      </c>
      <c r="V726" s="687" t="s">
        <v>51</v>
      </c>
      <c r="W726" s="727" t="s">
        <v>225</v>
      </c>
      <c r="X726" s="725"/>
      <c r="Y726" s="684" t="s">
        <v>4</v>
      </c>
      <c r="Z726" s="684" t="s">
        <v>33</v>
      </c>
      <c r="AA726" s="687" t="s">
        <v>51</v>
      </c>
      <c r="AB726" s="726" t="s">
        <v>225</v>
      </c>
      <c r="AC726" s="683"/>
      <c r="AD726" s="684" t="s">
        <v>4</v>
      </c>
      <c r="AE726" s="684" t="s">
        <v>33</v>
      </c>
      <c r="AF726" s="687" t="s">
        <v>51</v>
      </c>
      <c r="AG726" s="727" t="s">
        <v>225</v>
      </c>
      <c r="AH726" s="725"/>
      <c r="AI726" s="684" t="s">
        <v>4</v>
      </c>
      <c r="AJ726" s="684" t="s">
        <v>33</v>
      </c>
      <c r="AK726" s="687" t="s">
        <v>51</v>
      </c>
      <c r="AL726" s="726" t="s">
        <v>225</v>
      </c>
      <c r="AM726" s="683"/>
      <c r="AN726" s="684" t="s">
        <v>4</v>
      </c>
      <c r="AO726" s="684" t="s">
        <v>33</v>
      </c>
      <c r="AP726" s="687" t="s">
        <v>51</v>
      </c>
      <c r="AQ726" s="727" t="s">
        <v>225</v>
      </c>
      <c r="AR726" s="725"/>
      <c r="AS726" s="684" t="s">
        <v>4</v>
      </c>
      <c r="AT726" s="684" t="s">
        <v>33</v>
      </c>
      <c r="AU726" s="687" t="s">
        <v>51</v>
      </c>
      <c r="AV726" s="726" t="s">
        <v>225</v>
      </c>
      <c r="AW726" s="683"/>
      <c r="AX726" s="684" t="s">
        <v>4</v>
      </c>
      <c r="AY726" s="684" t="s">
        <v>33</v>
      </c>
      <c r="AZ726" s="687" t="s">
        <v>51</v>
      </c>
      <c r="BA726" s="727" t="s">
        <v>225</v>
      </c>
      <c r="BB726" s="725"/>
      <c r="BC726" s="684" t="s">
        <v>4</v>
      </c>
      <c r="BD726" s="684" t="s">
        <v>33</v>
      </c>
      <c r="BE726" s="687" t="s">
        <v>51</v>
      </c>
      <c r="BF726" s="726" t="s">
        <v>225</v>
      </c>
      <c r="BG726" s="683"/>
      <c r="BH726" s="684" t="s">
        <v>4</v>
      </c>
      <c r="BI726" s="684" t="s">
        <v>33</v>
      </c>
      <c r="BJ726" s="687" t="s">
        <v>51</v>
      </c>
      <c r="BK726" s="727" t="s">
        <v>225</v>
      </c>
      <c r="BL726" s="725"/>
      <c r="BM726" s="684" t="s">
        <v>4</v>
      </c>
      <c r="BN726" s="684" t="s">
        <v>33</v>
      </c>
      <c r="BO726" s="685" t="s">
        <v>51</v>
      </c>
      <c r="BP726" s="413" t="s">
        <v>225</v>
      </c>
      <c r="BQ726" s="683"/>
      <c r="BR726" s="684" t="s">
        <v>4</v>
      </c>
      <c r="BS726" s="684" t="s">
        <v>33</v>
      </c>
      <c r="BT726" s="685" t="s">
        <v>51</v>
      </c>
      <c r="BU726" s="413" t="s">
        <v>225</v>
      </c>
      <c r="BV726" s="683"/>
      <c r="BW726" s="684" t="s">
        <v>4</v>
      </c>
      <c r="BX726" s="684" t="s">
        <v>33</v>
      </c>
      <c r="BY726" s="685" t="s">
        <v>51</v>
      </c>
      <c r="BZ726" s="413" t="s">
        <v>225</v>
      </c>
      <c r="CA726" s="688" t="s">
        <v>0</v>
      </c>
      <c r="CB726" s="689" t="s">
        <v>157</v>
      </c>
      <c r="CC726" s="728" t="s">
        <v>225</v>
      </c>
    </row>
    <row r="727" spans="1:81" ht="18" customHeight="1">
      <c r="A727" s="1180" t="str">
        <f>職員設定!C60</f>
        <v>DDD</v>
      </c>
      <c r="B727" s="1296" t="s">
        <v>109</v>
      </c>
      <c r="C727" s="1140" t="s">
        <v>2</v>
      </c>
      <c r="D727" s="48" t="s">
        <v>110</v>
      </c>
      <c r="E727" s="597"/>
      <c r="F727" s="1214">
        <f>職員設定!$D$60</f>
        <v>1</v>
      </c>
      <c r="G727" s="974">
        <f>E730*F727-H727</f>
        <v>0</v>
      </c>
      <c r="H727" s="1271"/>
      <c r="I727" s="48" t="s">
        <v>110</v>
      </c>
      <c r="J727" s="597"/>
      <c r="K727" s="1214">
        <f>職員設定!$D$60</f>
        <v>1</v>
      </c>
      <c r="L727" s="974">
        <f>J730*K727-M727</f>
        <v>0</v>
      </c>
      <c r="M727" s="1096"/>
      <c r="N727" s="336" t="s">
        <v>110</v>
      </c>
      <c r="O727" s="597"/>
      <c r="P727" s="1214">
        <f>職員設定!$D$60</f>
        <v>1</v>
      </c>
      <c r="Q727" s="974">
        <f>O730*P727-R727</f>
        <v>0</v>
      </c>
      <c r="R727" s="1203">
        <f>ROUND(O727*P727*職員設定!$AC$60,0)</f>
        <v>0</v>
      </c>
      <c r="S727" s="48" t="s">
        <v>110</v>
      </c>
      <c r="T727" s="597"/>
      <c r="U727" s="1214">
        <f>職員設定!$D$60</f>
        <v>1</v>
      </c>
      <c r="V727" s="974">
        <f>T730*U727-W727</f>
        <v>0</v>
      </c>
      <c r="W727" s="993">
        <f>ROUND(T727*U727*職員設定!$AC$60,0)</f>
        <v>0</v>
      </c>
      <c r="X727" s="336" t="s">
        <v>110</v>
      </c>
      <c r="Y727" s="597"/>
      <c r="Z727" s="1214">
        <f>職員設定!$D$60</f>
        <v>1</v>
      </c>
      <c r="AA727" s="974">
        <f>Y730*Z727-AB727</f>
        <v>0</v>
      </c>
      <c r="AB727" s="1203">
        <f>ROUND(Y727*Z727*職員設定!$AC$60,0)</f>
        <v>0</v>
      </c>
      <c r="AC727" s="48" t="s">
        <v>110</v>
      </c>
      <c r="AD727" s="597"/>
      <c r="AE727" s="1214">
        <f>職員設定!$D$60</f>
        <v>1</v>
      </c>
      <c r="AF727" s="974">
        <f>AD730*AE727-AG727</f>
        <v>0</v>
      </c>
      <c r="AG727" s="993">
        <f>ROUND(AD727*AE727*職員設定!$AC$60,0)</f>
        <v>0</v>
      </c>
      <c r="AH727" s="336" t="s">
        <v>110</v>
      </c>
      <c r="AI727" s="597"/>
      <c r="AJ727" s="1214">
        <f>職員設定!$D$60</f>
        <v>1</v>
      </c>
      <c r="AK727" s="974">
        <f>AI730*AJ727-AL727</f>
        <v>0</v>
      </c>
      <c r="AL727" s="1203">
        <f>ROUND(AI727*AJ727*職員設定!$AC$60,0)</f>
        <v>0</v>
      </c>
      <c r="AM727" s="48" t="s">
        <v>110</v>
      </c>
      <c r="AN727" s="597"/>
      <c r="AO727" s="1214">
        <f>職員設定!$D$60</f>
        <v>1</v>
      </c>
      <c r="AP727" s="974">
        <f>AN730*AO727-AQ727</f>
        <v>0</v>
      </c>
      <c r="AQ727" s="993">
        <f>ROUND(AN727*AO727*職員設定!$AC$60,0)</f>
        <v>0</v>
      </c>
      <c r="AR727" s="336" t="s">
        <v>110</v>
      </c>
      <c r="AS727" s="597"/>
      <c r="AT727" s="1214">
        <f>職員設定!$D$60</f>
        <v>1</v>
      </c>
      <c r="AU727" s="974">
        <f>AS730*AT727-AV727</f>
        <v>0</v>
      </c>
      <c r="AV727" s="1203">
        <f>ROUND(AS727*AT727*職員設定!$AC$60,0)</f>
        <v>0</v>
      </c>
      <c r="AW727" s="48" t="s">
        <v>110</v>
      </c>
      <c r="AX727" s="597"/>
      <c r="AY727" s="1214">
        <f>職員設定!$D$60</f>
        <v>1</v>
      </c>
      <c r="AZ727" s="974">
        <f>AX730*AY727-BA727</f>
        <v>0</v>
      </c>
      <c r="BA727" s="993">
        <f>ROUND(AX727*AY727*職員設定!$AC$60,0)</f>
        <v>0</v>
      </c>
      <c r="BB727" s="336" t="s">
        <v>110</v>
      </c>
      <c r="BC727" s="597"/>
      <c r="BD727" s="1214">
        <f>職員設定!$D$60</f>
        <v>1</v>
      </c>
      <c r="BE727" s="974">
        <f>BC730*BD727-BF727</f>
        <v>0</v>
      </c>
      <c r="BF727" s="1203">
        <f>ROUND(BC727*BD727*職員設定!$AC$60,0)</f>
        <v>0</v>
      </c>
      <c r="BG727" s="48" t="s">
        <v>110</v>
      </c>
      <c r="BH727" s="597"/>
      <c r="BI727" s="1214">
        <f>職員設定!$D$60</f>
        <v>1</v>
      </c>
      <c r="BJ727" s="974">
        <f>BH730*BI727-BK727</f>
        <v>0</v>
      </c>
      <c r="BK727" s="993">
        <f>ROUND(BH727*BI727*職員設定!$AC$60,0)</f>
        <v>0</v>
      </c>
      <c r="BL727" s="721"/>
      <c r="BM727" s="598"/>
      <c r="BN727" s="1214">
        <f>職員設定!$D$60</f>
        <v>1</v>
      </c>
      <c r="BO727" s="984"/>
      <c r="BP727" s="1259"/>
      <c r="BQ727" s="722"/>
      <c r="BR727" s="598"/>
      <c r="BS727" s="1214">
        <f>職員設定!$D$60</f>
        <v>1</v>
      </c>
      <c r="BT727" s="984"/>
      <c r="BU727" s="1259"/>
      <c r="BV727" s="722"/>
      <c r="BW727" s="598"/>
      <c r="BX727" s="1214">
        <f>職員設定!$D$60</f>
        <v>1</v>
      </c>
      <c r="BY727" s="984"/>
      <c r="BZ727" s="1259"/>
      <c r="CA727" s="1086">
        <f>BJ727+BK727+BE727+BF727+AZ727+BA727+AU727+AV727+AP727+AQ727+AL727+AK727+AG727+AF727+AB727+AA727+W727+V727+R727+Q727+L727+G727</f>
        <v>0</v>
      </c>
      <c r="CB727" s="1087">
        <f>M727+H727</f>
        <v>0</v>
      </c>
      <c r="CC727" s="1243">
        <f>BK727+BF727+BA727+AV727+AQ727+AL727+AG727+AB727+W727+R727</f>
        <v>0</v>
      </c>
    </row>
    <row r="728" spans="1:81" ht="18" customHeight="1">
      <c r="A728" s="1180"/>
      <c r="B728" s="1296"/>
      <c r="C728" s="1140"/>
      <c r="D728" s="48" t="s">
        <v>38</v>
      </c>
      <c r="E728" s="33"/>
      <c r="F728" s="1001"/>
      <c r="G728" s="974"/>
      <c r="H728" s="1272"/>
      <c r="I728" s="48" t="s">
        <v>38</v>
      </c>
      <c r="J728" s="33"/>
      <c r="K728" s="1001"/>
      <c r="L728" s="974"/>
      <c r="M728" s="1103"/>
      <c r="N728" s="336" t="s">
        <v>38</v>
      </c>
      <c r="O728" s="33"/>
      <c r="P728" s="1001"/>
      <c r="Q728" s="974"/>
      <c r="R728" s="1204"/>
      <c r="S728" s="48" t="s">
        <v>38</v>
      </c>
      <c r="T728" s="33"/>
      <c r="U728" s="1001"/>
      <c r="V728" s="974"/>
      <c r="W728" s="971"/>
      <c r="X728" s="336" t="s">
        <v>38</v>
      </c>
      <c r="Y728" s="33"/>
      <c r="Z728" s="1001"/>
      <c r="AA728" s="974"/>
      <c r="AB728" s="1204"/>
      <c r="AC728" s="48" t="s">
        <v>38</v>
      </c>
      <c r="AD728" s="33"/>
      <c r="AE728" s="1001"/>
      <c r="AF728" s="974"/>
      <c r="AG728" s="971"/>
      <c r="AH728" s="336" t="s">
        <v>38</v>
      </c>
      <c r="AI728" s="33"/>
      <c r="AJ728" s="1001"/>
      <c r="AK728" s="974"/>
      <c r="AL728" s="1204"/>
      <c r="AM728" s="48" t="s">
        <v>38</v>
      </c>
      <c r="AN728" s="33"/>
      <c r="AO728" s="1001"/>
      <c r="AP728" s="974"/>
      <c r="AQ728" s="971"/>
      <c r="AR728" s="336" t="s">
        <v>38</v>
      </c>
      <c r="AS728" s="33"/>
      <c r="AT728" s="1001"/>
      <c r="AU728" s="974"/>
      <c r="AV728" s="1204"/>
      <c r="AW728" s="48" t="s">
        <v>38</v>
      </c>
      <c r="AX728" s="33"/>
      <c r="AY728" s="1001"/>
      <c r="AZ728" s="974"/>
      <c r="BA728" s="971"/>
      <c r="BB728" s="336" t="s">
        <v>38</v>
      </c>
      <c r="BC728" s="33"/>
      <c r="BD728" s="1001"/>
      <c r="BE728" s="974"/>
      <c r="BF728" s="1204"/>
      <c r="BG728" s="48" t="s">
        <v>38</v>
      </c>
      <c r="BH728" s="33"/>
      <c r="BI728" s="1001"/>
      <c r="BJ728" s="974"/>
      <c r="BK728" s="971"/>
      <c r="BL728" s="658"/>
      <c r="BM728" s="80"/>
      <c r="BN728" s="1001"/>
      <c r="BO728" s="984"/>
      <c r="BP728" s="954"/>
      <c r="BQ728" s="301"/>
      <c r="BR728" s="80"/>
      <c r="BS728" s="1001"/>
      <c r="BT728" s="984"/>
      <c r="BU728" s="954"/>
      <c r="BV728" s="301"/>
      <c r="BW728" s="80"/>
      <c r="BX728" s="1001"/>
      <c r="BY728" s="984"/>
      <c r="BZ728" s="954"/>
      <c r="CA728" s="1080"/>
      <c r="CB728" s="1022"/>
      <c r="CC728" s="1243"/>
    </row>
    <row r="729" spans="1:81" ht="18" customHeight="1">
      <c r="A729" s="1180"/>
      <c r="B729" s="1296"/>
      <c r="C729" s="1140"/>
      <c r="D729" s="72" t="s">
        <v>44</v>
      </c>
      <c r="E729" s="28">
        <f>ROUND(E727*職員設定!$E$60,0)</f>
        <v>0</v>
      </c>
      <c r="F729" s="1001"/>
      <c r="G729" s="974"/>
      <c r="H729" s="1272"/>
      <c r="I729" s="72" t="s">
        <v>44</v>
      </c>
      <c r="J729" s="28">
        <f>ROUND(J727*職員設定!$E$60,0)</f>
        <v>0</v>
      </c>
      <c r="K729" s="1001"/>
      <c r="L729" s="974"/>
      <c r="M729" s="1103"/>
      <c r="N729" s="624" t="s">
        <v>44</v>
      </c>
      <c r="O729" s="28">
        <f>ROUND(O727*職員設定!$E$60,0)</f>
        <v>0</v>
      </c>
      <c r="P729" s="1001"/>
      <c r="Q729" s="974"/>
      <c r="R729" s="1204"/>
      <c r="S729" s="72" t="s">
        <v>44</v>
      </c>
      <c r="T729" s="28">
        <f>ROUND(T727*職員設定!$E$60,0)</f>
        <v>0</v>
      </c>
      <c r="U729" s="1001"/>
      <c r="V729" s="974"/>
      <c r="W729" s="971"/>
      <c r="X729" s="624" t="s">
        <v>44</v>
      </c>
      <c r="Y729" s="28">
        <f>ROUND(Y727*職員設定!$E$60,0)</f>
        <v>0</v>
      </c>
      <c r="Z729" s="1001"/>
      <c r="AA729" s="974"/>
      <c r="AB729" s="1204"/>
      <c r="AC729" s="72" t="s">
        <v>44</v>
      </c>
      <c r="AD729" s="28">
        <f>ROUND(AD727*職員設定!$E$60,0)</f>
        <v>0</v>
      </c>
      <c r="AE729" s="1001"/>
      <c r="AF729" s="974"/>
      <c r="AG729" s="971"/>
      <c r="AH729" s="624" t="s">
        <v>44</v>
      </c>
      <c r="AI729" s="28">
        <f>ROUND(AI727*職員設定!$E$60,0)</f>
        <v>0</v>
      </c>
      <c r="AJ729" s="1001"/>
      <c r="AK729" s="974"/>
      <c r="AL729" s="1204"/>
      <c r="AM729" s="72" t="s">
        <v>44</v>
      </c>
      <c r="AN729" s="28">
        <f>ROUND(AN727*職員設定!$E$60,0)</f>
        <v>0</v>
      </c>
      <c r="AO729" s="1001"/>
      <c r="AP729" s="974"/>
      <c r="AQ729" s="971"/>
      <c r="AR729" s="624" t="s">
        <v>44</v>
      </c>
      <c r="AS729" s="28">
        <f>ROUND(AS727*職員設定!$E$60,0)</f>
        <v>0</v>
      </c>
      <c r="AT729" s="1001"/>
      <c r="AU729" s="974"/>
      <c r="AV729" s="1204"/>
      <c r="AW729" s="72" t="s">
        <v>44</v>
      </c>
      <c r="AX729" s="28">
        <f>ROUND(AX727*職員設定!$E$60,0)</f>
        <v>0</v>
      </c>
      <c r="AY729" s="1001"/>
      <c r="AZ729" s="974"/>
      <c r="BA729" s="971"/>
      <c r="BB729" s="624" t="s">
        <v>44</v>
      </c>
      <c r="BC729" s="28">
        <f>ROUND(BC727*職員設定!$E$60,0)</f>
        <v>0</v>
      </c>
      <c r="BD729" s="1001"/>
      <c r="BE729" s="974"/>
      <c r="BF729" s="1204"/>
      <c r="BG729" s="72" t="s">
        <v>44</v>
      </c>
      <c r="BH729" s="28">
        <f>ROUND(BH727*職員設定!$E$60,0)</f>
        <v>0</v>
      </c>
      <c r="BI729" s="1001"/>
      <c r="BJ729" s="974"/>
      <c r="BK729" s="971"/>
      <c r="BL729" s="626"/>
      <c r="BM729" s="28"/>
      <c r="BN729" s="1001"/>
      <c r="BO729" s="984"/>
      <c r="BP729" s="954"/>
      <c r="BQ729" s="45"/>
      <c r="BR729" s="28"/>
      <c r="BS729" s="1001"/>
      <c r="BT729" s="984"/>
      <c r="BU729" s="954"/>
      <c r="BV729" s="45"/>
      <c r="BW729" s="28"/>
      <c r="BX729" s="1001"/>
      <c r="BY729" s="984"/>
      <c r="BZ729" s="954"/>
      <c r="CA729" s="1080"/>
      <c r="CB729" s="1022"/>
      <c r="CC729" s="1243"/>
    </row>
    <row r="730" spans="1:81" ht="18" customHeight="1" thickBot="1">
      <c r="A730" s="1180"/>
      <c r="B730" s="1296"/>
      <c r="C730" s="1141"/>
      <c r="D730" s="50" t="s">
        <v>45</v>
      </c>
      <c r="E730" s="18">
        <f>E728-E729</f>
        <v>0</v>
      </c>
      <c r="F730" s="1001"/>
      <c r="G730" s="975"/>
      <c r="H730" s="1273"/>
      <c r="I730" s="50" t="s">
        <v>45</v>
      </c>
      <c r="J730" s="18">
        <f>J728-J729</f>
        <v>0</v>
      </c>
      <c r="K730" s="1001"/>
      <c r="L730" s="975"/>
      <c r="M730" s="1104"/>
      <c r="N730" s="625" t="s">
        <v>45</v>
      </c>
      <c r="O730" s="18">
        <f>O728-O729</f>
        <v>0</v>
      </c>
      <c r="P730" s="1001"/>
      <c r="Q730" s="975"/>
      <c r="R730" s="1205"/>
      <c r="S730" s="50" t="s">
        <v>45</v>
      </c>
      <c r="T730" s="18">
        <f>T728-T729</f>
        <v>0</v>
      </c>
      <c r="U730" s="1001"/>
      <c r="V730" s="975"/>
      <c r="W730" s="972"/>
      <c r="X730" s="625" t="s">
        <v>45</v>
      </c>
      <c r="Y730" s="18">
        <f>Y728-Y729</f>
        <v>0</v>
      </c>
      <c r="Z730" s="1001"/>
      <c r="AA730" s="975"/>
      <c r="AB730" s="1205"/>
      <c r="AC730" s="50" t="s">
        <v>45</v>
      </c>
      <c r="AD730" s="18">
        <f>AD728-AD729</f>
        <v>0</v>
      </c>
      <c r="AE730" s="1001"/>
      <c r="AF730" s="975"/>
      <c r="AG730" s="972"/>
      <c r="AH730" s="625" t="s">
        <v>45</v>
      </c>
      <c r="AI730" s="18">
        <f>AI728-AI729</f>
        <v>0</v>
      </c>
      <c r="AJ730" s="1001"/>
      <c r="AK730" s="975"/>
      <c r="AL730" s="1205"/>
      <c r="AM730" s="50" t="s">
        <v>45</v>
      </c>
      <c r="AN730" s="18">
        <f>AN728-AN729</f>
        <v>0</v>
      </c>
      <c r="AO730" s="1001"/>
      <c r="AP730" s="975"/>
      <c r="AQ730" s="972"/>
      <c r="AR730" s="625" t="s">
        <v>45</v>
      </c>
      <c r="AS730" s="18">
        <f>AS728-AS729</f>
        <v>0</v>
      </c>
      <c r="AT730" s="1001"/>
      <c r="AU730" s="975"/>
      <c r="AV730" s="1205"/>
      <c r="AW730" s="50" t="s">
        <v>45</v>
      </c>
      <c r="AX730" s="18">
        <f>AX728-AX729</f>
        <v>0</v>
      </c>
      <c r="AY730" s="1001"/>
      <c r="AZ730" s="975"/>
      <c r="BA730" s="972"/>
      <c r="BB730" s="625" t="s">
        <v>45</v>
      </c>
      <c r="BC730" s="18">
        <f>BC728-BC729</f>
        <v>0</v>
      </c>
      <c r="BD730" s="1001"/>
      <c r="BE730" s="975"/>
      <c r="BF730" s="1205"/>
      <c r="BG730" s="50" t="s">
        <v>45</v>
      </c>
      <c r="BH730" s="18">
        <f>BH728-BH729</f>
        <v>0</v>
      </c>
      <c r="BI730" s="1001"/>
      <c r="BJ730" s="975"/>
      <c r="BK730" s="972"/>
      <c r="BL730" s="659"/>
      <c r="BM730" s="78"/>
      <c r="BN730" s="1001"/>
      <c r="BO730" s="985"/>
      <c r="BP730" s="955"/>
      <c r="BQ730" s="81"/>
      <c r="BR730" s="78"/>
      <c r="BS730" s="1001"/>
      <c r="BT730" s="985"/>
      <c r="BU730" s="955"/>
      <c r="BV730" s="81"/>
      <c r="BW730" s="78"/>
      <c r="BX730" s="1001"/>
      <c r="BY730" s="985"/>
      <c r="BZ730" s="955"/>
      <c r="CA730" s="1081"/>
      <c r="CB730" s="1023"/>
      <c r="CC730" s="1244"/>
    </row>
    <row r="731" spans="1:81" ht="18" customHeight="1">
      <c r="A731" s="1180"/>
      <c r="B731" s="1296"/>
      <c r="C731" s="1293" t="str">
        <f>"時間当たりの手当("&amp;職員設定!$F$43&amp;"等)"</f>
        <v>時間当たりの手当(資格手当等)</v>
      </c>
      <c r="D731" s="47" t="s">
        <v>48</v>
      </c>
      <c r="E731" s="4"/>
      <c r="F731" s="1001"/>
      <c r="G731" s="973">
        <f>E734*F727-H731</f>
        <v>0</v>
      </c>
      <c r="H731" s="1275"/>
      <c r="I731" s="47" t="s">
        <v>48</v>
      </c>
      <c r="J731" s="4"/>
      <c r="K731" s="1001"/>
      <c r="L731" s="973">
        <f>J734*K727-M731</f>
        <v>0</v>
      </c>
      <c r="M731" s="1095"/>
      <c r="N731" s="648" t="s">
        <v>48</v>
      </c>
      <c r="O731" s="4"/>
      <c r="P731" s="1001"/>
      <c r="Q731" s="973">
        <f>O734*P727</f>
        <v>0</v>
      </c>
      <c r="R731" s="983"/>
      <c r="S731" s="47" t="s">
        <v>48</v>
      </c>
      <c r="T731" s="4"/>
      <c r="U731" s="1001"/>
      <c r="V731" s="973">
        <f>T734*U727</f>
        <v>0</v>
      </c>
      <c r="W731" s="960"/>
      <c r="X731" s="648" t="s">
        <v>48</v>
      </c>
      <c r="Y731" s="4"/>
      <c r="Z731" s="1001"/>
      <c r="AA731" s="973">
        <f>Y734*Z727</f>
        <v>0</v>
      </c>
      <c r="AB731" s="983"/>
      <c r="AC731" s="47" t="s">
        <v>48</v>
      </c>
      <c r="AD731" s="4"/>
      <c r="AE731" s="1001"/>
      <c r="AF731" s="973">
        <f>AD734*AE727</f>
        <v>0</v>
      </c>
      <c r="AG731" s="960"/>
      <c r="AH731" s="648" t="s">
        <v>48</v>
      </c>
      <c r="AI731" s="4"/>
      <c r="AJ731" s="1001"/>
      <c r="AK731" s="973">
        <f>AI734*AJ727</f>
        <v>0</v>
      </c>
      <c r="AL731" s="983"/>
      <c r="AM731" s="47" t="s">
        <v>48</v>
      </c>
      <c r="AN731" s="4"/>
      <c r="AO731" s="1001"/>
      <c r="AP731" s="973">
        <f>AN734*AO727</f>
        <v>0</v>
      </c>
      <c r="AQ731" s="960"/>
      <c r="AR731" s="648" t="s">
        <v>48</v>
      </c>
      <c r="AS731" s="4"/>
      <c r="AT731" s="1001"/>
      <c r="AU731" s="973">
        <f>AS734*AT727</f>
        <v>0</v>
      </c>
      <c r="AV731" s="983"/>
      <c r="AW731" s="47" t="s">
        <v>48</v>
      </c>
      <c r="AX731" s="4"/>
      <c r="AY731" s="1001"/>
      <c r="AZ731" s="973">
        <f>AX734*AY727</f>
        <v>0</v>
      </c>
      <c r="BA731" s="960"/>
      <c r="BB731" s="648" t="s">
        <v>48</v>
      </c>
      <c r="BC731" s="4"/>
      <c r="BD731" s="1001"/>
      <c r="BE731" s="973">
        <f>BC734*BD727</f>
        <v>0</v>
      </c>
      <c r="BF731" s="983"/>
      <c r="BG731" s="47" t="s">
        <v>48</v>
      </c>
      <c r="BH731" s="4"/>
      <c r="BI731" s="1001"/>
      <c r="BJ731" s="973">
        <f>BH734*BI727</f>
        <v>0</v>
      </c>
      <c r="BK731" s="960"/>
      <c r="BL731" s="338"/>
      <c r="BM731" s="76"/>
      <c r="BN731" s="1001"/>
      <c r="BO731" s="983"/>
      <c r="BP731" s="960"/>
      <c r="BQ731" s="75"/>
      <c r="BR731" s="76"/>
      <c r="BS731" s="1001"/>
      <c r="BT731" s="983"/>
      <c r="BU731" s="960"/>
      <c r="BV731" s="75"/>
      <c r="BW731" s="76"/>
      <c r="BX731" s="1001"/>
      <c r="BY731" s="983"/>
      <c r="BZ731" s="960"/>
      <c r="CA731" s="1003">
        <f>BJ731+BE731+AZ731+AU731+AP731+AK731+AF731+AA731+V731+Q731+L731+G731</f>
        <v>0</v>
      </c>
      <c r="CB731" s="1019">
        <f>M731+H731</f>
        <v>0</v>
      </c>
      <c r="CC731" s="1245"/>
    </row>
    <row r="732" spans="1:81" ht="18" customHeight="1">
      <c r="A732" s="1180"/>
      <c r="B732" s="1296"/>
      <c r="C732" s="1294"/>
      <c r="D732" s="48" t="s">
        <v>38</v>
      </c>
      <c r="E732" s="33"/>
      <c r="F732" s="1001"/>
      <c r="G732" s="1066"/>
      <c r="H732" s="1272"/>
      <c r="I732" s="48" t="s">
        <v>38</v>
      </c>
      <c r="J732" s="33"/>
      <c r="K732" s="1001"/>
      <c r="L732" s="1066"/>
      <c r="M732" s="1103"/>
      <c r="N732" s="336" t="s">
        <v>38</v>
      </c>
      <c r="O732" s="33"/>
      <c r="P732" s="1001"/>
      <c r="Q732" s="1066"/>
      <c r="R732" s="1206"/>
      <c r="S732" s="48" t="s">
        <v>38</v>
      </c>
      <c r="T732" s="33"/>
      <c r="U732" s="1001"/>
      <c r="V732" s="1066"/>
      <c r="W732" s="954"/>
      <c r="X732" s="336" t="s">
        <v>38</v>
      </c>
      <c r="Y732" s="33"/>
      <c r="Z732" s="1001"/>
      <c r="AA732" s="1066"/>
      <c r="AB732" s="1206"/>
      <c r="AC732" s="48" t="s">
        <v>38</v>
      </c>
      <c r="AD732" s="33"/>
      <c r="AE732" s="1001"/>
      <c r="AF732" s="1066"/>
      <c r="AG732" s="954"/>
      <c r="AH732" s="336" t="s">
        <v>38</v>
      </c>
      <c r="AI732" s="33"/>
      <c r="AJ732" s="1001"/>
      <c r="AK732" s="1066"/>
      <c r="AL732" s="1206"/>
      <c r="AM732" s="48" t="s">
        <v>38</v>
      </c>
      <c r="AN732" s="33"/>
      <c r="AO732" s="1001"/>
      <c r="AP732" s="1066"/>
      <c r="AQ732" s="954"/>
      <c r="AR732" s="336" t="s">
        <v>38</v>
      </c>
      <c r="AS732" s="33"/>
      <c r="AT732" s="1001"/>
      <c r="AU732" s="1066"/>
      <c r="AV732" s="1206"/>
      <c r="AW732" s="48" t="s">
        <v>38</v>
      </c>
      <c r="AX732" s="33"/>
      <c r="AY732" s="1001"/>
      <c r="AZ732" s="1066"/>
      <c r="BA732" s="954"/>
      <c r="BB732" s="336" t="s">
        <v>38</v>
      </c>
      <c r="BC732" s="33"/>
      <c r="BD732" s="1001"/>
      <c r="BE732" s="1066"/>
      <c r="BF732" s="1206"/>
      <c r="BG732" s="48" t="s">
        <v>38</v>
      </c>
      <c r="BH732" s="33"/>
      <c r="BI732" s="1001"/>
      <c r="BJ732" s="1066"/>
      <c r="BK732" s="954"/>
      <c r="BL732" s="339"/>
      <c r="BM732" s="80"/>
      <c r="BN732" s="1001"/>
      <c r="BO732" s="977"/>
      <c r="BP732" s="954"/>
      <c r="BQ732" s="79"/>
      <c r="BR732" s="80"/>
      <c r="BS732" s="1001"/>
      <c r="BT732" s="977"/>
      <c r="BU732" s="954"/>
      <c r="BV732" s="79"/>
      <c r="BW732" s="80"/>
      <c r="BX732" s="1001"/>
      <c r="BY732" s="977"/>
      <c r="BZ732" s="954"/>
      <c r="CA732" s="1080"/>
      <c r="CB732" s="1022"/>
      <c r="CC732" s="1246"/>
    </row>
    <row r="733" spans="1:81" ht="18" customHeight="1">
      <c r="A733" s="1180"/>
      <c r="B733" s="1296"/>
      <c r="C733" s="1294"/>
      <c r="D733" s="72" t="s">
        <v>44</v>
      </c>
      <c r="E733" s="28">
        <f>ROUND(E727*(職員設定!$F$60+職員設定!$G$60+職員設定!$H$60+職員設定!$I$60),0)</f>
        <v>0</v>
      </c>
      <c r="F733" s="1001"/>
      <c r="G733" s="1066"/>
      <c r="H733" s="1272"/>
      <c r="I733" s="72" t="s">
        <v>44</v>
      </c>
      <c r="J733" s="28">
        <f>ROUND(J727*(職員設定!$F$60+職員設定!$G$60+職員設定!$H$60+職員設定!$I$60),0)</f>
        <v>0</v>
      </c>
      <c r="K733" s="1001"/>
      <c r="L733" s="1066"/>
      <c r="M733" s="1103"/>
      <c r="N733" s="624" t="s">
        <v>44</v>
      </c>
      <c r="O733" s="28">
        <f>ROUND(O727*(職員設定!$F$61+職員設定!$G$61+職員設定!$H$61+職員設定!$I$61),0)</f>
        <v>0</v>
      </c>
      <c r="P733" s="1001"/>
      <c r="Q733" s="1066"/>
      <c r="R733" s="1206"/>
      <c r="S733" s="72" t="s">
        <v>44</v>
      </c>
      <c r="T733" s="28">
        <f>ROUND(T727*(職員設定!$F$61+職員設定!$G$61+職員設定!$H$61+職員設定!$I$61),0)</f>
        <v>0</v>
      </c>
      <c r="U733" s="1001"/>
      <c r="V733" s="1066"/>
      <c r="W733" s="954"/>
      <c r="X733" s="624" t="s">
        <v>44</v>
      </c>
      <c r="Y733" s="28">
        <f>ROUND(Y727*(職員設定!$F$61+職員設定!$G$61+職員設定!$H$61+職員設定!$I$61),0)</f>
        <v>0</v>
      </c>
      <c r="Z733" s="1001"/>
      <c r="AA733" s="1066"/>
      <c r="AB733" s="1206"/>
      <c r="AC733" s="72" t="s">
        <v>44</v>
      </c>
      <c r="AD733" s="28">
        <f>ROUND(AD727*(職員設定!$F$61+職員設定!$G$61+職員設定!$H$61+職員設定!$I$61),0)</f>
        <v>0</v>
      </c>
      <c r="AE733" s="1001"/>
      <c r="AF733" s="1066"/>
      <c r="AG733" s="954"/>
      <c r="AH733" s="624" t="s">
        <v>44</v>
      </c>
      <c r="AI733" s="28">
        <f>ROUND(AI727*(職員設定!$F$61+職員設定!$G$61+職員設定!$H$61+職員設定!$I$61),0)</f>
        <v>0</v>
      </c>
      <c r="AJ733" s="1001"/>
      <c r="AK733" s="1066"/>
      <c r="AL733" s="1206"/>
      <c r="AM733" s="72" t="s">
        <v>44</v>
      </c>
      <c r="AN733" s="28">
        <f>ROUND(AN727*(職員設定!$F$61+職員設定!$G$61+職員設定!$H$61+職員設定!$I$61),0)</f>
        <v>0</v>
      </c>
      <c r="AO733" s="1001"/>
      <c r="AP733" s="1066"/>
      <c r="AQ733" s="954"/>
      <c r="AR733" s="624" t="s">
        <v>44</v>
      </c>
      <c r="AS733" s="28">
        <f>ROUND(AS727*(職員設定!$F$61+職員設定!$G$61+職員設定!$H$61+職員設定!$I$61),0)</f>
        <v>0</v>
      </c>
      <c r="AT733" s="1001"/>
      <c r="AU733" s="1066"/>
      <c r="AV733" s="1206"/>
      <c r="AW733" s="72" t="s">
        <v>44</v>
      </c>
      <c r="AX733" s="28">
        <f>ROUND(AX727*(職員設定!$F$61+職員設定!$G$61+職員設定!$H$61+職員設定!$I$61),0)</f>
        <v>0</v>
      </c>
      <c r="AY733" s="1001"/>
      <c r="AZ733" s="1066"/>
      <c r="BA733" s="954"/>
      <c r="BB733" s="624" t="s">
        <v>44</v>
      </c>
      <c r="BC733" s="28">
        <f>ROUND(BC727*(職員設定!$F$61+職員設定!$G$61+職員設定!$H$61+職員設定!$I$61),0)</f>
        <v>0</v>
      </c>
      <c r="BD733" s="1001"/>
      <c r="BE733" s="1066"/>
      <c r="BF733" s="1206"/>
      <c r="BG733" s="72" t="s">
        <v>44</v>
      </c>
      <c r="BH733" s="28">
        <f>ROUND(BH727*(職員設定!$F$61+職員設定!$G$61+職員設定!$H$61+職員設定!$I$61),0)</f>
        <v>0</v>
      </c>
      <c r="BI733" s="1001"/>
      <c r="BJ733" s="1066"/>
      <c r="BK733" s="954"/>
      <c r="BL733" s="624"/>
      <c r="BM733" s="28"/>
      <c r="BN733" s="1001"/>
      <c r="BO733" s="977"/>
      <c r="BP733" s="954"/>
      <c r="BQ733" s="72"/>
      <c r="BR733" s="28"/>
      <c r="BS733" s="1001"/>
      <c r="BT733" s="977"/>
      <c r="BU733" s="954"/>
      <c r="BV733" s="72"/>
      <c r="BW733" s="28"/>
      <c r="BX733" s="1001"/>
      <c r="BY733" s="977"/>
      <c r="BZ733" s="954"/>
      <c r="CA733" s="1080"/>
      <c r="CB733" s="1022"/>
      <c r="CC733" s="1246"/>
    </row>
    <row r="734" spans="1:81" ht="18" customHeight="1" thickBot="1">
      <c r="A734" s="1180"/>
      <c r="B734" s="1296"/>
      <c r="C734" s="1295"/>
      <c r="D734" s="50" t="s">
        <v>45</v>
      </c>
      <c r="E734" s="18">
        <f>E732-E733</f>
        <v>0</v>
      </c>
      <c r="F734" s="1001"/>
      <c r="G734" s="1067"/>
      <c r="H734" s="1273"/>
      <c r="I734" s="50" t="s">
        <v>45</v>
      </c>
      <c r="J734" s="18">
        <f>J732-J733</f>
        <v>0</v>
      </c>
      <c r="K734" s="1001"/>
      <c r="L734" s="1067"/>
      <c r="M734" s="1104"/>
      <c r="N734" s="625" t="s">
        <v>45</v>
      </c>
      <c r="O734" s="18">
        <f>O732-O733</f>
        <v>0</v>
      </c>
      <c r="P734" s="1001"/>
      <c r="Q734" s="1067"/>
      <c r="R734" s="1207"/>
      <c r="S734" s="50" t="s">
        <v>45</v>
      </c>
      <c r="T734" s="18">
        <f>T732-T733</f>
        <v>0</v>
      </c>
      <c r="U734" s="1001"/>
      <c r="V734" s="1067"/>
      <c r="W734" s="955"/>
      <c r="X734" s="625" t="s">
        <v>45</v>
      </c>
      <c r="Y734" s="18">
        <f>Y732-Y733</f>
        <v>0</v>
      </c>
      <c r="Z734" s="1001"/>
      <c r="AA734" s="1067"/>
      <c r="AB734" s="1207"/>
      <c r="AC734" s="50" t="s">
        <v>45</v>
      </c>
      <c r="AD734" s="18">
        <f>AD732-AD733</f>
        <v>0</v>
      </c>
      <c r="AE734" s="1001"/>
      <c r="AF734" s="1067"/>
      <c r="AG734" s="955"/>
      <c r="AH734" s="625" t="s">
        <v>45</v>
      </c>
      <c r="AI734" s="18">
        <f>AI732-AI733</f>
        <v>0</v>
      </c>
      <c r="AJ734" s="1001"/>
      <c r="AK734" s="1067"/>
      <c r="AL734" s="1207"/>
      <c r="AM734" s="50" t="s">
        <v>45</v>
      </c>
      <c r="AN734" s="18">
        <f>AN732-AN733</f>
        <v>0</v>
      </c>
      <c r="AO734" s="1001"/>
      <c r="AP734" s="1067"/>
      <c r="AQ734" s="955"/>
      <c r="AR734" s="625" t="s">
        <v>45</v>
      </c>
      <c r="AS734" s="18">
        <f>AS732-AS733</f>
        <v>0</v>
      </c>
      <c r="AT734" s="1001"/>
      <c r="AU734" s="1067"/>
      <c r="AV734" s="1207"/>
      <c r="AW734" s="50" t="s">
        <v>45</v>
      </c>
      <c r="AX734" s="18">
        <f>AX732-AX733</f>
        <v>0</v>
      </c>
      <c r="AY734" s="1001"/>
      <c r="AZ734" s="1067"/>
      <c r="BA734" s="955"/>
      <c r="BB734" s="625" t="s">
        <v>45</v>
      </c>
      <c r="BC734" s="18">
        <f>BC732-BC733</f>
        <v>0</v>
      </c>
      <c r="BD734" s="1001"/>
      <c r="BE734" s="1067"/>
      <c r="BF734" s="1207"/>
      <c r="BG734" s="50" t="s">
        <v>45</v>
      </c>
      <c r="BH734" s="18">
        <f>BH732-BH733</f>
        <v>0</v>
      </c>
      <c r="BI734" s="1001"/>
      <c r="BJ734" s="1067"/>
      <c r="BK734" s="955"/>
      <c r="BL734" s="659"/>
      <c r="BM734" s="78"/>
      <c r="BN734" s="1001"/>
      <c r="BO734" s="978"/>
      <c r="BP734" s="955"/>
      <c r="BQ734" s="81"/>
      <c r="BR734" s="78"/>
      <c r="BS734" s="1001"/>
      <c r="BT734" s="978"/>
      <c r="BU734" s="955"/>
      <c r="BV734" s="81"/>
      <c r="BW734" s="78"/>
      <c r="BX734" s="1001"/>
      <c r="BY734" s="978"/>
      <c r="BZ734" s="955"/>
      <c r="CA734" s="1081"/>
      <c r="CB734" s="1023"/>
      <c r="CC734" s="1247"/>
    </row>
    <row r="735" spans="1:81" ht="18" customHeight="1">
      <c r="A735" s="1180"/>
      <c r="B735" s="1296"/>
      <c r="C735" s="1293" t="str">
        <f>"定額手当("&amp;職員設定!$J$43&amp;"等)"</f>
        <v>定額手当(等)</v>
      </c>
      <c r="D735" s="48" t="s">
        <v>38</v>
      </c>
      <c r="E735" s="33"/>
      <c r="F735" s="1001"/>
      <c r="G735" s="1215">
        <f>E737*F727-H735</f>
        <v>0</v>
      </c>
      <c r="H735" s="1274"/>
      <c r="I735" s="48" t="s">
        <v>38</v>
      </c>
      <c r="J735" s="33"/>
      <c r="K735" s="1001"/>
      <c r="L735" s="1215">
        <f>J737*K727-M735</f>
        <v>0</v>
      </c>
      <c r="M735" s="1307"/>
      <c r="N735" s="336" t="s">
        <v>38</v>
      </c>
      <c r="O735" s="33"/>
      <c r="P735" s="1001"/>
      <c r="Q735" s="1215">
        <f>O737*P727-R735</f>
        <v>0</v>
      </c>
      <c r="R735" s="1208">
        <f>ROUND(IF(O727="",0,$M$735),0)</f>
        <v>0</v>
      </c>
      <c r="S735" s="48" t="s">
        <v>38</v>
      </c>
      <c r="T735" s="33"/>
      <c r="U735" s="1001"/>
      <c r="V735" s="1215">
        <f>T737*U727-W735</f>
        <v>0</v>
      </c>
      <c r="W735" s="1201">
        <f>ROUND(IF(T727="",0,$M$735),0)</f>
        <v>0</v>
      </c>
      <c r="X735" s="336" t="s">
        <v>38</v>
      </c>
      <c r="Y735" s="33"/>
      <c r="Z735" s="1001"/>
      <c r="AA735" s="1215">
        <f>Y737*Z727-AB735</f>
        <v>0</v>
      </c>
      <c r="AB735" s="1208">
        <f>ROUND(IF(Y727="",0,$M$735),0)</f>
        <v>0</v>
      </c>
      <c r="AC735" s="48" t="s">
        <v>38</v>
      </c>
      <c r="AD735" s="33"/>
      <c r="AE735" s="1001"/>
      <c r="AF735" s="1215">
        <f>AD737*AE727-AG735</f>
        <v>0</v>
      </c>
      <c r="AG735" s="1201">
        <f>ROUND(IF(AD727="",0,$M$735),0)</f>
        <v>0</v>
      </c>
      <c r="AH735" s="336" t="s">
        <v>38</v>
      </c>
      <c r="AI735" s="33"/>
      <c r="AJ735" s="1001"/>
      <c r="AK735" s="1215">
        <f>AI737*AJ727-AL735</f>
        <v>0</v>
      </c>
      <c r="AL735" s="1208">
        <f>ROUND(IF(AI727="",0,$M$735),0)</f>
        <v>0</v>
      </c>
      <c r="AM735" s="48" t="s">
        <v>38</v>
      </c>
      <c r="AN735" s="33"/>
      <c r="AO735" s="1001"/>
      <c r="AP735" s="1215">
        <f>AN737*AO727-AQ735</f>
        <v>0</v>
      </c>
      <c r="AQ735" s="1201">
        <f>ROUND(IF(AN727="",0,$M$735),0)</f>
        <v>0</v>
      </c>
      <c r="AR735" s="336" t="s">
        <v>38</v>
      </c>
      <c r="AS735" s="33"/>
      <c r="AT735" s="1001"/>
      <c r="AU735" s="1215">
        <f>AS737*AT727-AV735</f>
        <v>0</v>
      </c>
      <c r="AV735" s="1208">
        <f>ROUND(IF(AS727="",0,$M$735),0)</f>
        <v>0</v>
      </c>
      <c r="AW735" s="48" t="s">
        <v>38</v>
      </c>
      <c r="AX735" s="33"/>
      <c r="AY735" s="1001"/>
      <c r="AZ735" s="1215">
        <f>AX737*AY727-BA735</f>
        <v>0</v>
      </c>
      <c r="BA735" s="1201">
        <f>ROUND(IF(AX727="",0,$M$735),0)</f>
        <v>0</v>
      </c>
      <c r="BB735" s="336" t="s">
        <v>38</v>
      </c>
      <c r="BC735" s="33"/>
      <c r="BD735" s="1001"/>
      <c r="BE735" s="1215">
        <f>BC737*BD727-BF735</f>
        <v>0</v>
      </c>
      <c r="BF735" s="1208">
        <f>ROUND(IF(BC727="",0,$M$735),0)</f>
        <v>0</v>
      </c>
      <c r="BG735" s="48" t="s">
        <v>38</v>
      </c>
      <c r="BH735" s="33"/>
      <c r="BI735" s="1001"/>
      <c r="BJ735" s="1215">
        <f>BH737*BI727-BK735</f>
        <v>0</v>
      </c>
      <c r="BK735" s="1201">
        <f>ROUND(IF(BH727="",0,$M$735),0)</f>
        <v>0</v>
      </c>
      <c r="BL735" s="660"/>
      <c r="BM735" s="181"/>
      <c r="BN735" s="1001"/>
      <c r="BO735" s="1254"/>
      <c r="BP735" s="1258"/>
      <c r="BQ735" s="180"/>
      <c r="BR735" s="181"/>
      <c r="BS735" s="1001"/>
      <c r="BT735" s="1254"/>
      <c r="BU735" s="1258"/>
      <c r="BV735" s="180"/>
      <c r="BW735" s="181"/>
      <c r="BX735" s="1001"/>
      <c r="BY735" s="1254"/>
      <c r="BZ735" s="1258"/>
      <c r="CA735" s="1279">
        <f>BJ735+BK735+BE735+BF735+AZ735+BA735+AU735+AV735+AP735+AQ735+AL735+AK735+AG735+AF735+AB735+AA735+W735+V735+R735+Q735+L735+G735</f>
        <v>0</v>
      </c>
      <c r="CB735" s="1233">
        <f>H735+M735</f>
        <v>0</v>
      </c>
      <c r="CC735" s="1248">
        <f>BK735+BF735+BA735+AV735+AQ735+AL735+AG735+AB735+W735+R735</f>
        <v>0</v>
      </c>
    </row>
    <row r="736" spans="1:81" ht="18" customHeight="1">
      <c r="A736" s="1180"/>
      <c r="B736" s="1296"/>
      <c r="C736" s="1294"/>
      <c r="D736" s="45" t="s">
        <v>71</v>
      </c>
      <c r="E736" s="150" t="str">
        <f>IF(E727&lt;&gt;"",職員設定!$J$60+職員設定!$K$60,"0")</f>
        <v>0</v>
      </c>
      <c r="F736" s="1001"/>
      <c r="G736" s="1216"/>
      <c r="H736" s="1272"/>
      <c r="I736" s="45" t="s">
        <v>71</v>
      </c>
      <c r="J736" s="150" t="str">
        <f>IF(J727&lt;&gt;"",職員設定!$J$60+職員設定!$K$60,"0")</f>
        <v>0</v>
      </c>
      <c r="K736" s="1001"/>
      <c r="L736" s="1216"/>
      <c r="M736" s="1103"/>
      <c r="N736" s="626" t="s">
        <v>71</v>
      </c>
      <c r="O736" s="150" t="str">
        <f>IF(O727&lt;&gt;"",職員設定!$J$60+職員設定!$K$60,"0")</f>
        <v>0</v>
      </c>
      <c r="P736" s="1001"/>
      <c r="Q736" s="1216"/>
      <c r="R736" s="1204"/>
      <c r="S736" s="45" t="s">
        <v>71</v>
      </c>
      <c r="T736" s="150" t="str">
        <f>IF(T727&lt;&gt;"",職員設定!$J$60+職員設定!$K$60,"0")</f>
        <v>0</v>
      </c>
      <c r="U736" s="1001"/>
      <c r="V736" s="1216"/>
      <c r="W736" s="971"/>
      <c r="X736" s="626" t="s">
        <v>71</v>
      </c>
      <c r="Y736" s="150" t="str">
        <f>IF(Y727&lt;&gt;"",職員設定!$J$60+職員設定!$K$60,"0")</f>
        <v>0</v>
      </c>
      <c r="Z736" s="1001"/>
      <c r="AA736" s="1216"/>
      <c r="AB736" s="1204"/>
      <c r="AC736" s="45" t="s">
        <v>71</v>
      </c>
      <c r="AD736" s="150" t="str">
        <f>IF(AD727&lt;&gt;"",職員設定!$J$60+職員設定!$K$60,"0")</f>
        <v>0</v>
      </c>
      <c r="AE736" s="1001"/>
      <c r="AF736" s="1216"/>
      <c r="AG736" s="971"/>
      <c r="AH736" s="626" t="s">
        <v>71</v>
      </c>
      <c r="AI736" s="150" t="str">
        <f>IF(AI727&lt;&gt;"",職員設定!$J$60+職員設定!$K$60,"0")</f>
        <v>0</v>
      </c>
      <c r="AJ736" s="1001"/>
      <c r="AK736" s="1216"/>
      <c r="AL736" s="1204"/>
      <c r="AM736" s="45" t="s">
        <v>71</v>
      </c>
      <c r="AN736" s="150" t="str">
        <f>IF(AN727&lt;&gt;"",職員設定!$J$60+職員設定!$K$60,"0")</f>
        <v>0</v>
      </c>
      <c r="AO736" s="1001"/>
      <c r="AP736" s="1216"/>
      <c r="AQ736" s="971"/>
      <c r="AR736" s="626" t="s">
        <v>71</v>
      </c>
      <c r="AS736" s="150" t="str">
        <f>IF(AS727&lt;&gt;"",職員設定!$J$60+職員設定!$K$60,"0")</f>
        <v>0</v>
      </c>
      <c r="AT736" s="1001"/>
      <c r="AU736" s="1216"/>
      <c r="AV736" s="1204"/>
      <c r="AW736" s="45" t="s">
        <v>71</v>
      </c>
      <c r="AX736" s="150" t="str">
        <f>IF(AX727&lt;&gt;"",職員設定!$J$60+職員設定!$K$60,"0")</f>
        <v>0</v>
      </c>
      <c r="AY736" s="1001"/>
      <c r="AZ736" s="1216"/>
      <c r="BA736" s="971"/>
      <c r="BB736" s="626" t="s">
        <v>71</v>
      </c>
      <c r="BC736" s="150" t="str">
        <f>IF(BC727&lt;&gt;"",職員設定!$J$60+職員設定!$K$60,"0")</f>
        <v>0</v>
      </c>
      <c r="BD736" s="1001"/>
      <c r="BE736" s="1216"/>
      <c r="BF736" s="1204"/>
      <c r="BG736" s="45" t="s">
        <v>71</v>
      </c>
      <c r="BH736" s="150" t="str">
        <f>IF(BH727&lt;&gt;"",職員設定!$J$60+職員設定!$K$60,"0")</f>
        <v>0</v>
      </c>
      <c r="BI736" s="1001"/>
      <c r="BJ736" s="1216"/>
      <c r="BK736" s="971"/>
      <c r="BL736" s="624"/>
      <c r="BM736" s="28"/>
      <c r="BN736" s="1001"/>
      <c r="BO736" s="1206"/>
      <c r="BP736" s="954"/>
      <c r="BQ736" s="72"/>
      <c r="BR736" s="28"/>
      <c r="BS736" s="1001"/>
      <c r="BT736" s="1206"/>
      <c r="BU736" s="954"/>
      <c r="BV736" s="72"/>
      <c r="BW736" s="28"/>
      <c r="BX736" s="1001"/>
      <c r="BY736" s="1206"/>
      <c r="BZ736" s="954"/>
      <c r="CA736" s="1280"/>
      <c r="CB736" s="1022"/>
      <c r="CC736" s="1243"/>
    </row>
    <row r="737" spans="1:81" ht="18" customHeight="1" thickBot="1">
      <c r="A737" s="1180"/>
      <c r="B737" s="1297"/>
      <c r="C737" s="1303"/>
      <c r="D737" s="46" t="s">
        <v>51</v>
      </c>
      <c r="E737" s="18">
        <f>E735-E736</f>
        <v>0</v>
      </c>
      <c r="F737" s="1001"/>
      <c r="G737" s="1217"/>
      <c r="H737" s="1273"/>
      <c r="I737" s="46" t="s">
        <v>51</v>
      </c>
      <c r="J737" s="18">
        <f>J735-J736</f>
        <v>0</v>
      </c>
      <c r="K737" s="1001"/>
      <c r="L737" s="1217"/>
      <c r="M737" s="1104"/>
      <c r="N737" s="627" t="s">
        <v>51</v>
      </c>
      <c r="O737" s="18">
        <f>O735-O736</f>
        <v>0</v>
      </c>
      <c r="P737" s="1001"/>
      <c r="Q737" s="1217"/>
      <c r="R737" s="1205"/>
      <c r="S737" s="46" t="s">
        <v>51</v>
      </c>
      <c r="T737" s="18">
        <f>T735-T736</f>
        <v>0</v>
      </c>
      <c r="U737" s="1001"/>
      <c r="V737" s="1217"/>
      <c r="W737" s="972"/>
      <c r="X737" s="627" t="s">
        <v>51</v>
      </c>
      <c r="Y737" s="18">
        <f>Y735-Y736</f>
        <v>0</v>
      </c>
      <c r="Z737" s="1001"/>
      <c r="AA737" s="1217"/>
      <c r="AB737" s="1205"/>
      <c r="AC737" s="46" t="s">
        <v>51</v>
      </c>
      <c r="AD737" s="18">
        <f>AD735-AD736</f>
        <v>0</v>
      </c>
      <c r="AE737" s="1001"/>
      <c r="AF737" s="1217"/>
      <c r="AG737" s="972"/>
      <c r="AH737" s="627" t="s">
        <v>51</v>
      </c>
      <c r="AI737" s="18">
        <f>AI735-AI736</f>
        <v>0</v>
      </c>
      <c r="AJ737" s="1001"/>
      <c r="AK737" s="1217"/>
      <c r="AL737" s="1205"/>
      <c r="AM737" s="46" t="s">
        <v>51</v>
      </c>
      <c r="AN737" s="18">
        <f>AN735-AN736</f>
        <v>0</v>
      </c>
      <c r="AO737" s="1001"/>
      <c r="AP737" s="1217"/>
      <c r="AQ737" s="972"/>
      <c r="AR737" s="627" t="s">
        <v>51</v>
      </c>
      <c r="AS737" s="18">
        <f>AS735-AS736</f>
        <v>0</v>
      </c>
      <c r="AT737" s="1001"/>
      <c r="AU737" s="1217"/>
      <c r="AV737" s="1205"/>
      <c r="AW737" s="46" t="s">
        <v>51</v>
      </c>
      <c r="AX737" s="18">
        <f>AX735-AX736</f>
        <v>0</v>
      </c>
      <c r="AY737" s="1001"/>
      <c r="AZ737" s="1217"/>
      <c r="BA737" s="972"/>
      <c r="BB737" s="627" t="s">
        <v>51</v>
      </c>
      <c r="BC737" s="18">
        <f>BC735-BC736</f>
        <v>0</v>
      </c>
      <c r="BD737" s="1001"/>
      <c r="BE737" s="1217"/>
      <c r="BF737" s="1205"/>
      <c r="BG737" s="46" t="s">
        <v>51</v>
      </c>
      <c r="BH737" s="18">
        <f>BH735-BH736</f>
        <v>0</v>
      </c>
      <c r="BI737" s="1001"/>
      <c r="BJ737" s="1217"/>
      <c r="BK737" s="972"/>
      <c r="BL737" s="659"/>
      <c r="BM737" s="78"/>
      <c r="BN737" s="1001"/>
      <c r="BO737" s="1207"/>
      <c r="BP737" s="955"/>
      <c r="BQ737" s="81"/>
      <c r="BR737" s="78"/>
      <c r="BS737" s="1001"/>
      <c r="BT737" s="1207"/>
      <c r="BU737" s="955"/>
      <c r="BV737" s="81"/>
      <c r="BW737" s="78"/>
      <c r="BX737" s="1001"/>
      <c r="BY737" s="1207"/>
      <c r="BZ737" s="955"/>
      <c r="CA737" s="1281"/>
      <c r="CB737" s="1023"/>
      <c r="CC737" s="1244"/>
    </row>
    <row r="738" spans="1:81" ht="18" customHeight="1">
      <c r="A738" s="1180"/>
      <c r="B738" s="1142" t="s">
        <v>108</v>
      </c>
      <c r="C738" s="1287" t="s">
        <v>226</v>
      </c>
      <c r="D738" s="48" t="s">
        <v>38</v>
      </c>
      <c r="E738" s="33"/>
      <c r="F738" s="1001"/>
      <c r="G738" s="1215">
        <f>E740*F727-H738</f>
        <v>0</v>
      </c>
      <c r="H738" s="1274"/>
      <c r="I738" s="48" t="s">
        <v>38</v>
      </c>
      <c r="J738" s="33"/>
      <c r="K738" s="1001"/>
      <c r="L738" s="1215">
        <f>J740*K727-M738</f>
        <v>0</v>
      </c>
      <c r="M738" s="1307"/>
      <c r="N738" s="336" t="s">
        <v>38</v>
      </c>
      <c r="O738" s="33"/>
      <c r="P738" s="1001"/>
      <c r="Q738" s="1066">
        <f>O740*P727-R738</f>
        <v>0</v>
      </c>
      <c r="R738" s="1209"/>
      <c r="S738" s="48" t="s">
        <v>38</v>
      </c>
      <c r="T738" s="33"/>
      <c r="U738" s="1001"/>
      <c r="V738" s="1066">
        <f>T740*U727-W738</f>
        <v>0</v>
      </c>
      <c r="W738" s="1202"/>
      <c r="X738" s="336" t="s">
        <v>38</v>
      </c>
      <c r="Y738" s="33"/>
      <c r="Z738" s="1001"/>
      <c r="AA738" s="1066">
        <f>Y740*Z727-AB738</f>
        <v>0</v>
      </c>
      <c r="AB738" s="1209"/>
      <c r="AC738" s="48" t="s">
        <v>38</v>
      </c>
      <c r="AD738" s="33"/>
      <c r="AE738" s="1001"/>
      <c r="AF738" s="1066">
        <f>AD740*AE727-AG738</f>
        <v>0</v>
      </c>
      <c r="AG738" s="1202"/>
      <c r="AH738" s="336" t="s">
        <v>38</v>
      </c>
      <c r="AI738" s="33"/>
      <c r="AJ738" s="1001"/>
      <c r="AK738" s="1066">
        <f>AI740*AJ727-AL738</f>
        <v>0</v>
      </c>
      <c r="AL738" s="1209"/>
      <c r="AM738" s="48" t="s">
        <v>38</v>
      </c>
      <c r="AN738" s="33"/>
      <c r="AO738" s="1001"/>
      <c r="AP738" s="1066">
        <f>AN740*AO727-AQ738</f>
        <v>0</v>
      </c>
      <c r="AQ738" s="1202"/>
      <c r="AR738" s="336" t="s">
        <v>38</v>
      </c>
      <c r="AS738" s="33"/>
      <c r="AT738" s="1001"/>
      <c r="AU738" s="1066">
        <f>AS740*AT727-AV738</f>
        <v>0</v>
      </c>
      <c r="AV738" s="1209"/>
      <c r="AW738" s="48" t="s">
        <v>38</v>
      </c>
      <c r="AX738" s="33"/>
      <c r="AY738" s="1001"/>
      <c r="AZ738" s="1066">
        <f>AX740*AY727-BA738</f>
        <v>0</v>
      </c>
      <c r="BA738" s="1202"/>
      <c r="BB738" s="336" t="s">
        <v>38</v>
      </c>
      <c r="BC738" s="33"/>
      <c r="BD738" s="1001"/>
      <c r="BE738" s="1066">
        <f>BC740*BD727-BF738</f>
        <v>0</v>
      </c>
      <c r="BF738" s="1209"/>
      <c r="BG738" s="48" t="s">
        <v>38</v>
      </c>
      <c r="BH738" s="33"/>
      <c r="BI738" s="1001"/>
      <c r="BJ738" s="1066">
        <f>BH740*BI727-BK738</f>
        <v>0</v>
      </c>
      <c r="BK738" s="1202"/>
      <c r="BL738" s="658"/>
      <c r="BM738" s="80"/>
      <c r="BN738" s="1001"/>
      <c r="BO738" s="1254"/>
      <c r="BP738" s="1258"/>
      <c r="BQ738" s="301"/>
      <c r="BR738" s="80"/>
      <c r="BS738" s="1001"/>
      <c r="BT738" s="1254"/>
      <c r="BU738" s="1258"/>
      <c r="BV738" s="301"/>
      <c r="BW738" s="80"/>
      <c r="BX738" s="1001"/>
      <c r="BY738" s="1254"/>
      <c r="BZ738" s="1258"/>
      <c r="CA738" s="1279">
        <f>BJ738+BK738+BE738+BF738+AZ738+BA738+AU738+AV738+AP738+AQ738+AL738+AK738+AG738+AF738+AB738+AA738+W738+V738+R738+Q738+L738+G738</f>
        <v>0</v>
      </c>
      <c r="CB738" s="1234">
        <f>H738+M738</f>
        <v>0</v>
      </c>
      <c r="CC738" s="1237">
        <f>BK738+BF738+BA738+AV738+AQ738+AL738+AG738+AB738+W738+R738</f>
        <v>0</v>
      </c>
    </row>
    <row r="739" spans="1:81" ht="18" customHeight="1">
      <c r="A739" s="1180"/>
      <c r="B739" s="1285"/>
      <c r="C739" s="1288"/>
      <c r="D739" s="154" t="s">
        <v>71</v>
      </c>
      <c r="E739" s="179"/>
      <c r="F739" s="1001"/>
      <c r="G739" s="1066"/>
      <c r="H739" s="1272"/>
      <c r="I739" s="154" t="s">
        <v>71</v>
      </c>
      <c r="J739" s="179"/>
      <c r="K739" s="1001"/>
      <c r="L739" s="1066"/>
      <c r="M739" s="1103"/>
      <c r="N739" s="628" t="s">
        <v>71</v>
      </c>
      <c r="O739" s="179"/>
      <c r="P739" s="1001"/>
      <c r="Q739" s="1066"/>
      <c r="R739" s="1210"/>
      <c r="S739" s="154" t="s">
        <v>71</v>
      </c>
      <c r="T739" s="179"/>
      <c r="U739" s="1001"/>
      <c r="V739" s="1066"/>
      <c r="W739" s="958"/>
      <c r="X739" s="628" t="s">
        <v>71</v>
      </c>
      <c r="Y739" s="179"/>
      <c r="Z739" s="1001"/>
      <c r="AA739" s="1066"/>
      <c r="AB739" s="1210"/>
      <c r="AC739" s="154" t="s">
        <v>71</v>
      </c>
      <c r="AD739" s="179"/>
      <c r="AE739" s="1001"/>
      <c r="AF739" s="1066"/>
      <c r="AG739" s="958"/>
      <c r="AH739" s="628" t="s">
        <v>71</v>
      </c>
      <c r="AI739" s="179"/>
      <c r="AJ739" s="1001"/>
      <c r="AK739" s="1066"/>
      <c r="AL739" s="1210"/>
      <c r="AM739" s="154" t="s">
        <v>71</v>
      </c>
      <c r="AN739" s="179"/>
      <c r="AO739" s="1001"/>
      <c r="AP739" s="1066"/>
      <c r="AQ739" s="958"/>
      <c r="AR739" s="628" t="s">
        <v>71</v>
      </c>
      <c r="AS739" s="179"/>
      <c r="AT739" s="1001"/>
      <c r="AU739" s="1066"/>
      <c r="AV739" s="1210"/>
      <c r="AW739" s="154" t="s">
        <v>71</v>
      </c>
      <c r="AX739" s="179"/>
      <c r="AY739" s="1001"/>
      <c r="AZ739" s="1066"/>
      <c r="BA739" s="958"/>
      <c r="BB739" s="628" t="s">
        <v>71</v>
      </c>
      <c r="BC739" s="179"/>
      <c r="BD739" s="1001"/>
      <c r="BE739" s="1066"/>
      <c r="BF739" s="1210"/>
      <c r="BG739" s="154" t="s">
        <v>71</v>
      </c>
      <c r="BH739" s="179"/>
      <c r="BI739" s="1001"/>
      <c r="BJ739" s="1066"/>
      <c r="BK739" s="958"/>
      <c r="BL739" s="626"/>
      <c r="BM739" s="28"/>
      <c r="BN739" s="1001"/>
      <c r="BO739" s="977"/>
      <c r="BP739" s="954"/>
      <c r="BQ739" s="45"/>
      <c r="BR739" s="28"/>
      <c r="BS739" s="1001"/>
      <c r="BT739" s="977"/>
      <c r="BU739" s="954"/>
      <c r="BV739" s="45"/>
      <c r="BW739" s="28"/>
      <c r="BX739" s="1001"/>
      <c r="BY739" s="977"/>
      <c r="BZ739" s="954"/>
      <c r="CA739" s="1280"/>
      <c r="CB739" s="1235"/>
      <c r="CC739" s="1249"/>
    </row>
    <row r="740" spans="1:81" ht="18" customHeight="1" thickBot="1">
      <c r="A740" s="1180"/>
      <c r="B740" s="1285"/>
      <c r="C740" s="1289"/>
      <c r="D740" s="46" t="s">
        <v>51</v>
      </c>
      <c r="E740" s="18">
        <f>E738-E739</f>
        <v>0</v>
      </c>
      <c r="F740" s="1001"/>
      <c r="G740" s="1067"/>
      <c r="H740" s="1273"/>
      <c r="I740" s="46" t="s">
        <v>51</v>
      </c>
      <c r="J740" s="18">
        <f>J738-J739</f>
        <v>0</v>
      </c>
      <c r="K740" s="1001"/>
      <c r="L740" s="1067"/>
      <c r="M740" s="1104"/>
      <c r="N740" s="627" t="s">
        <v>51</v>
      </c>
      <c r="O740" s="18">
        <f>O738-O739</f>
        <v>0</v>
      </c>
      <c r="P740" s="1001"/>
      <c r="Q740" s="1067"/>
      <c r="R740" s="1211"/>
      <c r="S740" s="46" t="s">
        <v>51</v>
      </c>
      <c r="T740" s="18">
        <f>T738-T739</f>
        <v>0</v>
      </c>
      <c r="U740" s="1001"/>
      <c r="V740" s="1067"/>
      <c r="W740" s="959"/>
      <c r="X740" s="627" t="s">
        <v>51</v>
      </c>
      <c r="Y740" s="18">
        <f>Y738-Y739</f>
        <v>0</v>
      </c>
      <c r="Z740" s="1001"/>
      <c r="AA740" s="1067"/>
      <c r="AB740" s="1211"/>
      <c r="AC740" s="46" t="s">
        <v>51</v>
      </c>
      <c r="AD740" s="18">
        <f>AD738-AD739</f>
        <v>0</v>
      </c>
      <c r="AE740" s="1001"/>
      <c r="AF740" s="1067"/>
      <c r="AG740" s="959"/>
      <c r="AH740" s="627" t="s">
        <v>51</v>
      </c>
      <c r="AI740" s="18">
        <f>AI738-AI739</f>
        <v>0</v>
      </c>
      <c r="AJ740" s="1001"/>
      <c r="AK740" s="1067"/>
      <c r="AL740" s="1211"/>
      <c r="AM740" s="46" t="s">
        <v>51</v>
      </c>
      <c r="AN740" s="18">
        <f>AN738-AN739</f>
        <v>0</v>
      </c>
      <c r="AO740" s="1001"/>
      <c r="AP740" s="1067"/>
      <c r="AQ740" s="959"/>
      <c r="AR740" s="627" t="s">
        <v>51</v>
      </c>
      <c r="AS740" s="18">
        <f>AS738-AS739</f>
        <v>0</v>
      </c>
      <c r="AT740" s="1001"/>
      <c r="AU740" s="1067"/>
      <c r="AV740" s="1211"/>
      <c r="AW740" s="46" t="s">
        <v>51</v>
      </c>
      <c r="AX740" s="18">
        <f>AX738-AX739</f>
        <v>0</v>
      </c>
      <c r="AY740" s="1001"/>
      <c r="AZ740" s="1067"/>
      <c r="BA740" s="959"/>
      <c r="BB740" s="627" t="s">
        <v>51</v>
      </c>
      <c r="BC740" s="18">
        <f>BC738-BC739</f>
        <v>0</v>
      </c>
      <c r="BD740" s="1001"/>
      <c r="BE740" s="1067"/>
      <c r="BF740" s="1211"/>
      <c r="BG740" s="46" t="s">
        <v>51</v>
      </c>
      <c r="BH740" s="18">
        <f>BH738-BH739</f>
        <v>0</v>
      </c>
      <c r="BI740" s="1001"/>
      <c r="BJ740" s="1067"/>
      <c r="BK740" s="959"/>
      <c r="BL740" s="659"/>
      <c r="BM740" s="78"/>
      <c r="BN740" s="1001"/>
      <c r="BO740" s="978"/>
      <c r="BP740" s="955"/>
      <c r="BQ740" s="81"/>
      <c r="BR740" s="78"/>
      <c r="BS740" s="1001"/>
      <c r="BT740" s="978"/>
      <c r="BU740" s="955"/>
      <c r="BV740" s="81"/>
      <c r="BW740" s="78"/>
      <c r="BX740" s="1001"/>
      <c r="BY740" s="978"/>
      <c r="BZ740" s="955"/>
      <c r="CA740" s="1281"/>
      <c r="CB740" s="1236"/>
      <c r="CC740" s="1250"/>
    </row>
    <row r="741" spans="1:81" ht="18" customHeight="1">
      <c r="A741" s="1180"/>
      <c r="B741" s="1285"/>
      <c r="C741" s="1177" t="s">
        <v>41</v>
      </c>
      <c r="D741" s="44" t="s">
        <v>119</v>
      </c>
      <c r="E741" s="35"/>
      <c r="F741" s="1001"/>
      <c r="G741" s="973">
        <f>E744*F727-H741</f>
        <v>0</v>
      </c>
      <c r="H741" s="1275"/>
      <c r="I741" s="44" t="s">
        <v>119</v>
      </c>
      <c r="J741" s="35"/>
      <c r="K741" s="1001"/>
      <c r="L741" s="973">
        <f>J744*K727-M741</f>
        <v>0</v>
      </c>
      <c r="M741" s="1095"/>
      <c r="N741" s="335" t="s">
        <v>119</v>
      </c>
      <c r="O741" s="35"/>
      <c r="P741" s="1001"/>
      <c r="Q741" s="973">
        <f>O744*P727-R741</f>
        <v>0</v>
      </c>
      <c r="R741" s="1212">
        <f>ROUND(O741*P727*職員設定!$AC$60,0)</f>
        <v>0</v>
      </c>
      <c r="S741" s="44" t="s">
        <v>119</v>
      </c>
      <c r="T741" s="35"/>
      <c r="U741" s="1001"/>
      <c r="V741" s="973">
        <f>T744*U727-W741</f>
        <v>0</v>
      </c>
      <c r="W741" s="961">
        <f>ROUND(T741*U727*職員設定!$AC$60,0)</f>
        <v>0</v>
      </c>
      <c r="X741" s="335" t="s">
        <v>119</v>
      </c>
      <c r="Y741" s="35"/>
      <c r="Z741" s="1001"/>
      <c r="AA741" s="973">
        <f>Y744*Z727-AB741</f>
        <v>0</v>
      </c>
      <c r="AB741" s="1212">
        <f>ROUND(Y741*Z727*職員設定!$AC$60,0)</f>
        <v>0</v>
      </c>
      <c r="AC741" s="44" t="s">
        <v>119</v>
      </c>
      <c r="AD741" s="35"/>
      <c r="AE741" s="1001"/>
      <c r="AF741" s="973">
        <f>AD744*AE727-AG741</f>
        <v>0</v>
      </c>
      <c r="AG741" s="961">
        <f>ROUND(AD741*AE727*職員設定!$AC$60,0)</f>
        <v>0</v>
      </c>
      <c r="AH741" s="335" t="s">
        <v>119</v>
      </c>
      <c r="AI741" s="35"/>
      <c r="AJ741" s="1001"/>
      <c r="AK741" s="973">
        <f>AI744*AJ727-AL741</f>
        <v>0</v>
      </c>
      <c r="AL741" s="1212">
        <f>ROUND(AI741*AJ727*職員設定!$AC$60,0)</f>
        <v>0</v>
      </c>
      <c r="AM741" s="44" t="s">
        <v>119</v>
      </c>
      <c r="AN741" s="35"/>
      <c r="AO741" s="1001"/>
      <c r="AP741" s="973">
        <f>AN744*AO727-AQ741</f>
        <v>0</v>
      </c>
      <c r="AQ741" s="961">
        <f>ROUND(AN741*AO727*職員設定!$AC$60,0)</f>
        <v>0</v>
      </c>
      <c r="AR741" s="335" t="s">
        <v>119</v>
      </c>
      <c r="AS741" s="35"/>
      <c r="AT741" s="1001"/>
      <c r="AU741" s="973">
        <f>AS744*AT727-AV741</f>
        <v>0</v>
      </c>
      <c r="AV741" s="1212">
        <f>ROUND(AS741*AT727*職員設定!$AC$60,0)</f>
        <v>0</v>
      </c>
      <c r="AW741" s="44" t="s">
        <v>119</v>
      </c>
      <c r="AX741" s="35"/>
      <c r="AY741" s="1001"/>
      <c r="AZ741" s="973">
        <f>AX744*AY727-BA741</f>
        <v>0</v>
      </c>
      <c r="BA741" s="961">
        <f>ROUND(AX741*AY727*職員設定!$AC$60,0)</f>
        <v>0</v>
      </c>
      <c r="BB741" s="335" t="s">
        <v>119</v>
      </c>
      <c r="BC741" s="35"/>
      <c r="BD741" s="1001"/>
      <c r="BE741" s="973">
        <f>BC744*BD727-BF741</f>
        <v>0</v>
      </c>
      <c r="BF741" s="1212">
        <f>ROUND(BC741*BD727*職員設定!$AC$60,0)</f>
        <v>0</v>
      </c>
      <c r="BG741" s="44" t="s">
        <v>119</v>
      </c>
      <c r="BH741" s="35"/>
      <c r="BI741" s="1001"/>
      <c r="BJ741" s="973">
        <f>BH744*BI727-BK741</f>
        <v>0</v>
      </c>
      <c r="BK741" s="961">
        <f>ROUND(BH741*BI727*職員設定!$AC$60,0)</f>
        <v>0</v>
      </c>
      <c r="BL741" s="661" t="s">
        <v>206</v>
      </c>
      <c r="BM741" s="32"/>
      <c r="BN741" s="1001"/>
      <c r="BO741" s="973">
        <f>BM744*BN727-BP741</f>
        <v>0</v>
      </c>
      <c r="BP741" s="961">
        <f>IF(BM742&gt;BM741,(BM742-BM741)*BN727,0)</f>
        <v>0</v>
      </c>
      <c r="BQ741" s="409" t="s">
        <v>206</v>
      </c>
      <c r="BR741" s="32"/>
      <c r="BS741" s="1001"/>
      <c r="BT741" s="973">
        <f>BR744*BS727-BU741</f>
        <v>0</v>
      </c>
      <c r="BU741" s="961">
        <f>IF(BR742&gt;BR741,(BR742-BR741)*BS727,0)</f>
        <v>0</v>
      </c>
      <c r="BV741" s="409" t="s">
        <v>206</v>
      </c>
      <c r="BW741" s="32"/>
      <c r="BX741" s="1001"/>
      <c r="BY741" s="973">
        <f>BW744*BX727-BZ741</f>
        <v>0</v>
      </c>
      <c r="BZ741" s="961">
        <f>IF(BW742&gt;BW741,(BW742-BW741)*BX727,0)</f>
        <v>0</v>
      </c>
      <c r="CA741" s="1003">
        <f>BY741+BZ741+BU741+BT741+BP741+BO741+BJ741+BK741+BE741+BF741+AZ741+BA741+AU741+AV741+AP741+AQ741+AK741+AL741+AF741+AG741+AA741+AB741+V741+W741+Q741+R741+L741+G741</f>
        <v>0</v>
      </c>
      <c r="CB741" s="1019">
        <f t="shared" ref="CB741" si="124">M741+H741</f>
        <v>0</v>
      </c>
      <c r="CC741" s="1237">
        <f>BK741+BF741+BA741+AV741+AQ741+AL741+AG741+AB741+W741+R741+BP741+BU741+BZ741</f>
        <v>0</v>
      </c>
    </row>
    <row r="742" spans="1:81" ht="18" customHeight="1">
      <c r="A742" s="1180"/>
      <c r="B742" s="1285"/>
      <c r="C742" s="1178"/>
      <c r="D742" s="48" t="s">
        <v>38</v>
      </c>
      <c r="E742" s="33"/>
      <c r="F742" s="1001"/>
      <c r="G742" s="974"/>
      <c r="H742" s="1272"/>
      <c r="I742" s="48" t="s">
        <v>38</v>
      </c>
      <c r="J742" s="33"/>
      <c r="K742" s="1001"/>
      <c r="L742" s="974"/>
      <c r="M742" s="1103"/>
      <c r="N742" s="336" t="s">
        <v>38</v>
      </c>
      <c r="O742" s="33"/>
      <c r="P742" s="1001"/>
      <c r="Q742" s="974"/>
      <c r="R742" s="1210"/>
      <c r="S742" s="48" t="s">
        <v>38</v>
      </c>
      <c r="T742" s="33"/>
      <c r="U742" s="1001"/>
      <c r="V742" s="974"/>
      <c r="W742" s="958"/>
      <c r="X742" s="336" t="s">
        <v>38</v>
      </c>
      <c r="Y742" s="33"/>
      <c r="Z742" s="1001"/>
      <c r="AA742" s="974"/>
      <c r="AB742" s="1210"/>
      <c r="AC742" s="48" t="s">
        <v>38</v>
      </c>
      <c r="AD742" s="33"/>
      <c r="AE742" s="1001"/>
      <c r="AF742" s="974"/>
      <c r="AG742" s="958"/>
      <c r="AH742" s="336" t="s">
        <v>38</v>
      </c>
      <c r="AI742" s="33"/>
      <c r="AJ742" s="1001"/>
      <c r="AK742" s="974"/>
      <c r="AL742" s="1210"/>
      <c r="AM742" s="48" t="s">
        <v>38</v>
      </c>
      <c r="AN742" s="33"/>
      <c r="AO742" s="1001"/>
      <c r="AP742" s="974"/>
      <c r="AQ742" s="958"/>
      <c r="AR742" s="336" t="s">
        <v>38</v>
      </c>
      <c r="AS742" s="33"/>
      <c r="AT742" s="1001"/>
      <c r="AU742" s="974"/>
      <c r="AV742" s="1210"/>
      <c r="AW742" s="48" t="s">
        <v>38</v>
      </c>
      <c r="AX742" s="33"/>
      <c r="AY742" s="1001"/>
      <c r="AZ742" s="974"/>
      <c r="BA742" s="958"/>
      <c r="BB742" s="336" t="s">
        <v>38</v>
      </c>
      <c r="BC742" s="33"/>
      <c r="BD742" s="1001"/>
      <c r="BE742" s="974"/>
      <c r="BF742" s="1210"/>
      <c r="BG742" s="48" t="s">
        <v>38</v>
      </c>
      <c r="BH742" s="33"/>
      <c r="BI742" s="1001"/>
      <c r="BJ742" s="974"/>
      <c r="BK742" s="958"/>
      <c r="BL742" s="336" t="s">
        <v>205</v>
      </c>
      <c r="BM742" s="33"/>
      <c r="BN742" s="1001"/>
      <c r="BO742" s="974"/>
      <c r="BP742" s="958"/>
      <c r="BQ742" s="48" t="s">
        <v>205</v>
      </c>
      <c r="BR742" s="33"/>
      <c r="BS742" s="1001"/>
      <c r="BT742" s="974"/>
      <c r="BU742" s="958"/>
      <c r="BV742" s="48" t="s">
        <v>205</v>
      </c>
      <c r="BW742" s="33"/>
      <c r="BX742" s="1001"/>
      <c r="BY742" s="974"/>
      <c r="BZ742" s="958"/>
      <c r="CA742" s="1080"/>
      <c r="CB742" s="1022"/>
      <c r="CC742" s="1238"/>
    </row>
    <row r="743" spans="1:81" ht="18" customHeight="1">
      <c r="A743" s="1180"/>
      <c r="B743" s="1285"/>
      <c r="C743" s="1178"/>
      <c r="D743" s="51" t="s">
        <v>46</v>
      </c>
      <c r="E743" s="6">
        <f>ROUND(E741*職員設定!$P$60,0)</f>
        <v>0</v>
      </c>
      <c r="F743" s="1001"/>
      <c r="G743" s="974"/>
      <c r="H743" s="1272"/>
      <c r="I743" s="51" t="s">
        <v>46</v>
      </c>
      <c r="J743" s="6">
        <f>ROUND(J741*職員設定!$P$60,0)</f>
        <v>0</v>
      </c>
      <c r="K743" s="1001"/>
      <c r="L743" s="974"/>
      <c r="M743" s="1103"/>
      <c r="N743" s="629" t="s">
        <v>46</v>
      </c>
      <c r="O743" s="6">
        <f>ROUND(O741*職員設定!$P$60,0)</f>
        <v>0</v>
      </c>
      <c r="P743" s="1001"/>
      <c r="Q743" s="974"/>
      <c r="R743" s="1210"/>
      <c r="S743" s="51" t="s">
        <v>46</v>
      </c>
      <c r="T743" s="6">
        <f>ROUND(T741*職員設定!$P$60,0)</f>
        <v>0</v>
      </c>
      <c r="U743" s="1001"/>
      <c r="V743" s="974"/>
      <c r="W743" s="958"/>
      <c r="X743" s="629" t="s">
        <v>46</v>
      </c>
      <c r="Y743" s="6">
        <f>ROUND(Y741*職員設定!$P$60,0)</f>
        <v>0</v>
      </c>
      <c r="Z743" s="1001"/>
      <c r="AA743" s="974"/>
      <c r="AB743" s="1210"/>
      <c r="AC743" s="51" t="s">
        <v>46</v>
      </c>
      <c r="AD743" s="6">
        <f>ROUND(AD741*職員設定!$P$60,0)</f>
        <v>0</v>
      </c>
      <c r="AE743" s="1001"/>
      <c r="AF743" s="974"/>
      <c r="AG743" s="958"/>
      <c r="AH743" s="629" t="s">
        <v>46</v>
      </c>
      <c r="AI743" s="6">
        <f>ROUND(AI741*職員設定!$P$60,0)</f>
        <v>0</v>
      </c>
      <c r="AJ743" s="1001"/>
      <c r="AK743" s="974"/>
      <c r="AL743" s="1210"/>
      <c r="AM743" s="51" t="s">
        <v>46</v>
      </c>
      <c r="AN743" s="6">
        <f>ROUND(AN741*職員設定!$P$60,0)</f>
        <v>0</v>
      </c>
      <c r="AO743" s="1001"/>
      <c r="AP743" s="974"/>
      <c r="AQ743" s="958"/>
      <c r="AR743" s="629" t="s">
        <v>46</v>
      </c>
      <c r="AS743" s="6">
        <f>ROUND(AS741*職員設定!$P$60,0)</f>
        <v>0</v>
      </c>
      <c r="AT743" s="1001"/>
      <c r="AU743" s="974"/>
      <c r="AV743" s="1210"/>
      <c r="AW743" s="51" t="s">
        <v>46</v>
      </c>
      <c r="AX743" s="6">
        <f>ROUND(AX741*職員設定!$P$60,0)</f>
        <v>0</v>
      </c>
      <c r="AY743" s="1001"/>
      <c r="AZ743" s="974"/>
      <c r="BA743" s="958"/>
      <c r="BB743" s="629" t="s">
        <v>46</v>
      </c>
      <c r="BC743" s="6">
        <f>ROUND(BC741*職員設定!$P$60,0)</f>
        <v>0</v>
      </c>
      <c r="BD743" s="1001"/>
      <c r="BE743" s="974"/>
      <c r="BF743" s="1210"/>
      <c r="BG743" s="51" t="s">
        <v>46</v>
      </c>
      <c r="BH743" s="6">
        <f>ROUND(BH741*職員設定!$P$60,0)</f>
        <v>0</v>
      </c>
      <c r="BI743" s="1001"/>
      <c r="BJ743" s="974"/>
      <c r="BK743" s="958"/>
      <c r="BL743" s="735" t="s">
        <v>52</v>
      </c>
      <c r="BM743" s="28">
        <f>IF(BM742="",0,職員設定!N60)</f>
        <v>0</v>
      </c>
      <c r="BN743" s="1001"/>
      <c r="BO743" s="974"/>
      <c r="BP743" s="958"/>
      <c r="BQ743" s="735" t="s">
        <v>52</v>
      </c>
      <c r="BR743" s="28">
        <f>IF(BR742="",0,職員設定!O60)</f>
        <v>0</v>
      </c>
      <c r="BS743" s="1001"/>
      <c r="BT743" s="974"/>
      <c r="BU743" s="958"/>
      <c r="BV743" s="250" t="s">
        <v>52</v>
      </c>
      <c r="BW743" s="34"/>
      <c r="BX743" s="1001"/>
      <c r="BY743" s="974"/>
      <c r="BZ743" s="958"/>
      <c r="CA743" s="1080"/>
      <c r="CB743" s="1022"/>
      <c r="CC743" s="1238"/>
    </row>
    <row r="744" spans="1:81" ht="18" customHeight="1" thickBot="1">
      <c r="A744" s="1180"/>
      <c r="B744" s="1285"/>
      <c r="C744" s="1179"/>
      <c r="D744" s="52" t="s">
        <v>47</v>
      </c>
      <c r="E744" s="19">
        <f>E742-E743</f>
        <v>0</v>
      </c>
      <c r="F744" s="1001"/>
      <c r="G744" s="975"/>
      <c r="H744" s="1273"/>
      <c r="I744" s="52" t="s">
        <v>47</v>
      </c>
      <c r="J744" s="19">
        <f>J742-J743</f>
        <v>0</v>
      </c>
      <c r="K744" s="1001"/>
      <c r="L744" s="975"/>
      <c r="M744" s="1104"/>
      <c r="N744" s="630" t="s">
        <v>47</v>
      </c>
      <c r="O744" s="19">
        <f>O742-O743</f>
        <v>0</v>
      </c>
      <c r="P744" s="1001"/>
      <c r="Q744" s="975"/>
      <c r="R744" s="1211"/>
      <c r="S744" s="52" t="s">
        <v>47</v>
      </c>
      <c r="T744" s="19">
        <f>T742-T743</f>
        <v>0</v>
      </c>
      <c r="U744" s="1001"/>
      <c r="V744" s="975"/>
      <c r="W744" s="959"/>
      <c r="X744" s="630" t="s">
        <v>47</v>
      </c>
      <c r="Y744" s="19">
        <f>Y742-Y743</f>
        <v>0</v>
      </c>
      <c r="Z744" s="1001"/>
      <c r="AA744" s="975"/>
      <c r="AB744" s="1211"/>
      <c r="AC744" s="52" t="s">
        <v>47</v>
      </c>
      <c r="AD744" s="19">
        <f>AD742-AD743</f>
        <v>0</v>
      </c>
      <c r="AE744" s="1001"/>
      <c r="AF744" s="975"/>
      <c r="AG744" s="959"/>
      <c r="AH744" s="630" t="s">
        <v>47</v>
      </c>
      <c r="AI744" s="19">
        <f>AI742-AI743</f>
        <v>0</v>
      </c>
      <c r="AJ744" s="1001"/>
      <c r="AK744" s="975"/>
      <c r="AL744" s="1211"/>
      <c r="AM744" s="52" t="s">
        <v>47</v>
      </c>
      <c r="AN744" s="19">
        <f>AN742-AN743</f>
        <v>0</v>
      </c>
      <c r="AO744" s="1001"/>
      <c r="AP744" s="975"/>
      <c r="AQ744" s="959"/>
      <c r="AR744" s="630" t="s">
        <v>47</v>
      </c>
      <c r="AS744" s="19">
        <f>AS742-AS743</f>
        <v>0</v>
      </c>
      <c r="AT744" s="1001"/>
      <c r="AU744" s="975"/>
      <c r="AV744" s="1211"/>
      <c r="AW744" s="52" t="s">
        <v>47</v>
      </c>
      <c r="AX744" s="19">
        <f>AX742-AX743</f>
        <v>0</v>
      </c>
      <c r="AY744" s="1001"/>
      <c r="AZ744" s="975"/>
      <c r="BA744" s="959"/>
      <c r="BB744" s="630" t="s">
        <v>47</v>
      </c>
      <c r="BC744" s="19">
        <f>BC742-BC743</f>
        <v>0</v>
      </c>
      <c r="BD744" s="1001"/>
      <c r="BE744" s="975"/>
      <c r="BF744" s="1211"/>
      <c r="BG744" s="52" t="s">
        <v>47</v>
      </c>
      <c r="BH744" s="19">
        <f>BH742-BH743</f>
        <v>0</v>
      </c>
      <c r="BI744" s="1001"/>
      <c r="BJ744" s="975"/>
      <c r="BK744" s="959"/>
      <c r="BL744" s="630" t="s">
        <v>204</v>
      </c>
      <c r="BM744" s="19">
        <f>BM742-BM743</f>
        <v>0</v>
      </c>
      <c r="BN744" s="1001"/>
      <c r="BO744" s="975"/>
      <c r="BP744" s="959"/>
      <c r="BQ744" s="52" t="s">
        <v>204</v>
      </c>
      <c r="BR744" s="19">
        <f>BR742-BR743</f>
        <v>0</v>
      </c>
      <c r="BS744" s="1001"/>
      <c r="BT744" s="975"/>
      <c r="BU744" s="959"/>
      <c r="BV744" s="52" t="s">
        <v>204</v>
      </c>
      <c r="BW744" s="19">
        <f>BW742-BW743</f>
        <v>0</v>
      </c>
      <c r="BX744" s="1001"/>
      <c r="BY744" s="975"/>
      <c r="BZ744" s="959"/>
      <c r="CA744" s="1081"/>
      <c r="CB744" s="1023"/>
      <c r="CC744" s="1239"/>
    </row>
    <row r="745" spans="1:81" ht="18" customHeight="1">
      <c r="A745" s="1180"/>
      <c r="B745" s="1285"/>
      <c r="C745" s="1177" t="s">
        <v>42</v>
      </c>
      <c r="D745" s="44" t="s">
        <v>5</v>
      </c>
      <c r="E745" s="35"/>
      <c r="F745" s="1001"/>
      <c r="G745" s="973">
        <f>E748*F727-H745</f>
        <v>0</v>
      </c>
      <c r="H745" s="1275"/>
      <c r="I745" s="44" t="s">
        <v>5</v>
      </c>
      <c r="J745" s="35"/>
      <c r="K745" s="1001"/>
      <c r="L745" s="973">
        <f>J748*K727-M745</f>
        <v>0</v>
      </c>
      <c r="M745" s="1095"/>
      <c r="N745" s="335" t="s">
        <v>5</v>
      </c>
      <c r="O745" s="35"/>
      <c r="P745" s="1001"/>
      <c r="Q745" s="973">
        <f>O748*P727-R745</f>
        <v>0</v>
      </c>
      <c r="R745" s="1212">
        <f>ROUND(IF(O727="",0,O745*P727*(職員設定!$AC$60+R735/O727)*1.25),0)</f>
        <v>0</v>
      </c>
      <c r="S745" s="44" t="s">
        <v>5</v>
      </c>
      <c r="T745" s="35"/>
      <c r="U745" s="1001"/>
      <c r="V745" s="973">
        <f>T748*U727-W745</f>
        <v>0</v>
      </c>
      <c r="W745" s="961">
        <f>ROUND(IF(T727="",0,T745*U727*(職員設定!$AC$60+W735/T727)*1.25),0)</f>
        <v>0</v>
      </c>
      <c r="X745" s="335" t="s">
        <v>5</v>
      </c>
      <c r="Y745" s="35"/>
      <c r="Z745" s="1001"/>
      <c r="AA745" s="973">
        <f>Y748*Z727-AB745</f>
        <v>0</v>
      </c>
      <c r="AB745" s="1212">
        <f>ROUND(IF(Y727="",0,Y745*Z727*(職員設定!$AC$60+AB735/Y727)*1.25),0)</f>
        <v>0</v>
      </c>
      <c r="AC745" s="44" t="s">
        <v>5</v>
      </c>
      <c r="AD745" s="35"/>
      <c r="AE745" s="1001"/>
      <c r="AF745" s="973">
        <f>AD748*AE727-AG745</f>
        <v>0</v>
      </c>
      <c r="AG745" s="961">
        <f>ROUND(IF(AD727="",0,AD745*AE727*(職員設定!$AC$60+AG735/AD727)*1.25),0)</f>
        <v>0</v>
      </c>
      <c r="AH745" s="335" t="s">
        <v>5</v>
      </c>
      <c r="AI745" s="35"/>
      <c r="AJ745" s="1001"/>
      <c r="AK745" s="973">
        <f>AI748*AJ727-AL745</f>
        <v>0</v>
      </c>
      <c r="AL745" s="1212">
        <f>ROUND(IF(AI727="",0,AI745*AJ727*(職員設定!$AC$60+AL735/AI727)*1.25),0)</f>
        <v>0</v>
      </c>
      <c r="AM745" s="44" t="s">
        <v>5</v>
      </c>
      <c r="AN745" s="35"/>
      <c r="AO745" s="1001"/>
      <c r="AP745" s="973">
        <f>AN748*AO727-AQ745</f>
        <v>0</v>
      </c>
      <c r="AQ745" s="961">
        <f>ROUND(IF(AN727="",0,AN745*AO727*(職員設定!$AC$60+AQ735/AN727)*1.25),0)</f>
        <v>0</v>
      </c>
      <c r="AR745" s="335" t="s">
        <v>5</v>
      </c>
      <c r="AS745" s="35"/>
      <c r="AT745" s="1001"/>
      <c r="AU745" s="973">
        <f>AS748*AT727-AV745</f>
        <v>0</v>
      </c>
      <c r="AV745" s="1212">
        <f>ROUND(IF(AS727="",0,AS745*AT727*(職員設定!$AC$60+AV735/AS727)*1.25),0)</f>
        <v>0</v>
      </c>
      <c r="AW745" s="44" t="s">
        <v>5</v>
      </c>
      <c r="AX745" s="35"/>
      <c r="AY745" s="1001"/>
      <c r="AZ745" s="973">
        <f>AX748*AY727-BA745</f>
        <v>0</v>
      </c>
      <c r="BA745" s="961">
        <f>ROUND(IF(AX727="",0,AX745*AY727*(職員設定!$AC$60+BA735/AX727)*1.25),0)</f>
        <v>0</v>
      </c>
      <c r="BB745" s="335" t="s">
        <v>5</v>
      </c>
      <c r="BC745" s="35"/>
      <c r="BD745" s="1001"/>
      <c r="BE745" s="973">
        <f>BC748*BD727-BF745</f>
        <v>0</v>
      </c>
      <c r="BF745" s="1212">
        <f>ROUND(IF(BC727="",0,BC745*BD727*(職員設定!$AC$60+BF735/BC727)*1.25),0)</f>
        <v>0</v>
      </c>
      <c r="BG745" s="44" t="s">
        <v>5</v>
      </c>
      <c r="BH745" s="35"/>
      <c r="BI745" s="1001"/>
      <c r="BJ745" s="973">
        <f>BH748*BI727-BK745</f>
        <v>0</v>
      </c>
      <c r="BK745" s="961">
        <f>ROUND(IF(BH727="",0,BH745*BI727*(職員設定!$AC$60+BK735/BH727)*1.25),0)</f>
        <v>0</v>
      </c>
      <c r="BL745" s="338"/>
      <c r="BM745" s="82"/>
      <c r="BN745" s="1001"/>
      <c r="BO745" s="966"/>
      <c r="BP745" s="953"/>
      <c r="BQ745" s="75"/>
      <c r="BR745" s="82"/>
      <c r="BS745" s="1001"/>
      <c r="BT745" s="966"/>
      <c r="BU745" s="953"/>
      <c r="BV745" s="75"/>
      <c r="BW745" s="82"/>
      <c r="BX745" s="1001"/>
      <c r="BY745" s="966"/>
      <c r="BZ745" s="953"/>
      <c r="CA745" s="1003">
        <f>BJ745+BK745+BE745+BF745+AZ745+BA745+AU745+AV745+AP745+AQ745+AL745+AK745+AG745+AF745+AB745+AA745+W745+V745+R745+Q745+L745+G745</f>
        <v>0</v>
      </c>
      <c r="CB745" s="1019">
        <f t="shared" ref="CB745" si="125">M745+H745</f>
        <v>0</v>
      </c>
      <c r="CC745" s="1237">
        <f>BK745+BF745+BA745+AV745+AQ745+AL745+AG745+AB745+W745+R745</f>
        <v>0</v>
      </c>
    </row>
    <row r="746" spans="1:81" ht="18" customHeight="1">
      <c r="A746" s="1180"/>
      <c r="B746" s="1285"/>
      <c r="C746" s="1178"/>
      <c r="D746" s="48" t="s">
        <v>38</v>
      </c>
      <c r="E746" s="33"/>
      <c r="F746" s="1001"/>
      <c r="G746" s="974"/>
      <c r="H746" s="1272"/>
      <c r="I746" s="48" t="s">
        <v>38</v>
      </c>
      <c r="J746" s="33"/>
      <c r="K746" s="1001"/>
      <c r="L746" s="974"/>
      <c r="M746" s="1103"/>
      <c r="N746" s="336" t="s">
        <v>38</v>
      </c>
      <c r="O746" s="33"/>
      <c r="P746" s="1001"/>
      <c r="Q746" s="974"/>
      <c r="R746" s="1210"/>
      <c r="S746" s="48" t="s">
        <v>38</v>
      </c>
      <c r="T746" s="33"/>
      <c r="U746" s="1001"/>
      <c r="V746" s="974"/>
      <c r="W746" s="958"/>
      <c r="X746" s="336" t="s">
        <v>38</v>
      </c>
      <c r="Y746" s="33"/>
      <c r="Z746" s="1001"/>
      <c r="AA746" s="974"/>
      <c r="AB746" s="1210"/>
      <c r="AC746" s="48" t="s">
        <v>38</v>
      </c>
      <c r="AD746" s="33"/>
      <c r="AE746" s="1001"/>
      <c r="AF746" s="974"/>
      <c r="AG746" s="958"/>
      <c r="AH746" s="336" t="s">
        <v>38</v>
      </c>
      <c r="AI746" s="33"/>
      <c r="AJ746" s="1001"/>
      <c r="AK746" s="974"/>
      <c r="AL746" s="1210"/>
      <c r="AM746" s="48" t="s">
        <v>38</v>
      </c>
      <c r="AN746" s="33"/>
      <c r="AO746" s="1001"/>
      <c r="AP746" s="974"/>
      <c r="AQ746" s="958"/>
      <c r="AR746" s="336" t="s">
        <v>38</v>
      </c>
      <c r="AS746" s="33"/>
      <c r="AT746" s="1001"/>
      <c r="AU746" s="974"/>
      <c r="AV746" s="1210"/>
      <c r="AW746" s="48" t="s">
        <v>38</v>
      </c>
      <c r="AX746" s="33"/>
      <c r="AY746" s="1001"/>
      <c r="AZ746" s="974"/>
      <c r="BA746" s="958"/>
      <c r="BB746" s="336" t="s">
        <v>38</v>
      </c>
      <c r="BC746" s="33"/>
      <c r="BD746" s="1001"/>
      <c r="BE746" s="974"/>
      <c r="BF746" s="1210"/>
      <c r="BG746" s="48" t="s">
        <v>38</v>
      </c>
      <c r="BH746" s="33"/>
      <c r="BI746" s="1001"/>
      <c r="BJ746" s="974"/>
      <c r="BK746" s="958"/>
      <c r="BL746" s="339"/>
      <c r="BM746" s="80"/>
      <c r="BN746" s="1001"/>
      <c r="BO746" s="967"/>
      <c r="BP746" s="954"/>
      <c r="BQ746" s="79"/>
      <c r="BR746" s="80"/>
      <c r="BS746" s="1001"/>
      <c r="BT746" s="967"/>
      <c r="BU746" s="954"/>
      <c r="BV746" s="79"/>
      <c r="BW746" s="80"/>
      <c r="BX746" s="1001"/>
      <c r="BY746" s="967"/>
      <c r="BZ746" s="954"/>
      <c r="CA746" s="1280"/>
      <c r="CB746" s="1022"/>
      <c r="CC746" s="1238"/>
    </row>
    <row r="747" spans="1:81" ht="18" customHeight="1">
      <c r="A747" s="1180"/>
      <c r="B747" s="1285"/>
      <c r="C747" s="1178"/>
      <c r="D747" s="51" t="s">
        <v>6</v>
      </c>
      <c r="E747" s="6">
        <f>ROUND(IF(E727="",0,E745*職員設定!$Q$60+E745*E736/E727*1.25),0)</f>
        <v>0</v>
      </c>
      <c r="F747" s="1001"/>
      <c r="G747" s="974"/>
      <c r="H747" s="1272"/>
      <c r="I747" s="51" t="s">
        <v>6</v>
      </c>
      <c r="J747" s="6">
        <f>ROUND(IF(J727="",0,J745*職員設定!$Q$60+J745*J736/J727*1.25),0)</f>
        <v>0</v>
      </c>
      <c r="K747" s="1001"/>
      <c r="L747" s="974"/>
      <c r="M747" s="1103"/>
      <c r="N747" s="629" t="s">
        <v>6</v>
      </c>
      <c r="O747" s="6">
        <f>ROUND(IF(O727="",0,O745*職員設定!$Q$60+O745*O736/O727*1.25),0)</f>
        <v>0</v>
      </c>
      <c r="P747" s="1001"/>
      <c r="Q747" s="974"/>
      <c r="R747" s="1210"/>
      <c r="S747" s="51" t="s">
        <v>6</v>
      </c>
      <c r="T747" s="6">
        <f>ROUND(IF(T727="",0,T745*職員設定!$Q$60+T745*T736/T727*1.25),0)</f>
        <v>0</v>
      </c>
      <c r="U747" s="1001"/>
      <c r="V747" s="974"/>
      <c r="W747" s="958"/>
      <c r="X747" s="629" t="s">
        <v>6</v>
      </c>
      <c r="Y747" s="6">
        <f>ROUND(IF(Y727="",0,Y745*職員設定!$Q$60+Y745*Y736/Y727*1.25),0)</f>
        <v>0</v>
      </c>
      <c r="Z747" s="1001"/>
      <c r="AA747" s="974"/>
      <c r="AB747" s="1210"/>
      <c r="AC747" s="51" t="s">
        <v>6</v>
      </c>
      <c r="AD747" s="6">
        <f>ROUND(IF(AD727="",0,AD745*職員設定!$Q$60+AD745*AD736/AD727*1.25),0)</f>
        <v>0</v>
      </c>
      <c r="AE747" s="1001"/>
      <c r="AF747" s="974"/>
      <c r="AG747" s="958"/>
      <c r="AH747" s="629" t="s">
        <v>6</v>
      </c>
      <c r="AI747" s="6">
        <f>ROUND(IF(AI727="",0,AI745*職員設定!$Q$60+AI745*AI736/AI727*1.25),0)</f>
        <v>0</v>
      </c>
      <c r="AJ747" s="1001"/>
      <c r="AK747" s="974"/>
      <c r="AL747" s="1210"/>
      <c r="AM747" s="51" t="s">
        <v>6</v>
      </c>
      <c r="AN747" s="6">
        <f>ROUND(IF(AN727="",0,AN745*職員設定!$Q$60+AN745*AN736/AN727*1.25),0)</f>
        <v>0</v>
      </c>
      <c r="AO747" s="1001"/>
      <c r="AP747" s="974"/>
      <c r="AQ747" s="958"/>
      <c r="AR747" s="629" t="s">
        <v>6</v>
      </c>
      <c r="AS747" s="6">
        <f>ROUND(IF(AS727="",0,AS745*職員設定!$Q$60+AS745*AS736/AS727*1.25),0)</f>
        <v>0</v>
      </c>
      <c r="AT747" s="1001"/>
      <c r="AU747" s="974"/>
      <c r="AV747" s="1210"/>
      <c r="AW747" s="51" t="s">
        <v>6</v>
      </c>
      <c r="AX747" s="6">
        <f>ROUND(IF(AX727="",0,AX745*職員設定!$Q$60+AX745*AX736/AX727*1.25),0)</f>
        <v>0</v>
      </c>
      <c r="AY747" s="1001"/>
      <c r="AZ747" s="974"/>
      <c r="BA747" s="958"/>
      <c r="BB747" s="629" t="s">
        <v>6</v>
      </c>
      <c r="BC747" s="6">
        <f>ROUND(IF(BC727="",0,BC745*職員設定!$Q$60+BC745*BC736/BC727*1.25),0)</f>
        <v>0</v>
      </c>
      <c r="BD747" s="1001"/>
      <c r="BE747" s="974"/>
      <c r="BF747" s="1210"/>
      <c r="BG747" s="51" t="s">
        <v>6</v>
      </c>
      <c r="BH747" s="6">
        <f>ROUND(IF(BH727="",0,BH745*職員設定!$Q$60+BH745*BH736/BH727*1.25),0)</f>
        <v>0</v>
      </c>
      <c r="BI747" s="1001"/>
      <c r="BJ747" s="974"/>
      <c r="BK747" s="958"/>
      <c r="BL747" s="624"/>
      <c r="BM747" s="28"/>
      <c r="BN747" s="1001"/>
      <c r="BO747" s="967"/>
      <c r="BP747" s="954"/>
      <c r="BQ747" s="72"/>
      <c r="BR747" s="28"/>
      <c r="BS747" s="1001"/>
      <c r="BT747" s="967"/>
      <c r="BU747" s="954"/>
      <c r="BV747" s="72"/>
      <c r="BW747" s="28"/>
      <c r="BX747" s="1001"/>
      <c r="BY747" s="967"/>
      <c r="BZ747" s="954"/>
      <c r="CA747" s="1280"/>
      <c r="CB747" s="1022"/>
      <c r="CC747" s="1238"/>
    </row>
    <row r="748" spans="1:81" ht="18" customHeight="1" thickBot="1">
      <c r="A748" s="1180"/>
      <c r="B748" s="1285"/>
      <c r="C748" s="1179"/>
      <c r="D748" s="53" t="s">
        <v>7</v>
      </c>
      <c r="E748" s="19">
        <f>E746-E747</f>
        <v>0</v>
      </c>
      <c r="F748" s="1001"/>
      <c r="G748" s="975"/>
      <c r="H748" s="1273"/>
      <c r="I748" s="53" t="s">
        <v>7</v>
      </c>
      <c r="J748" s="19">
        <f>J746-J747</f>
        <v>0</v>
      </c>
      <c r="K748" s="1001"/>
      <c r="L748" s="975"/>
      <c r="M748" s="1104"/>
      <c r="N748" s="337" t="s">
        <v>7</v>
      </c>
      <c r="O748" s="19">
        <f>O746-O747</f>
        <v>0</v>
      </c>
      <c r="P748" s="1001"/>
      <c r="Q748" s="975"/>
      <c r="R748" s="1211"/>
      <c r="S748" s="53" t="s">
        <v>7</v>
      </c>
      <c r="T748" s="19">
        <f>T746-T747</f>
        <v>0</v>
      </c>
      <c r="U748" s="1001"/>
      <c r="V748" s="975"/>
      <c r="W748" s="959"/>
      <c r="X748" s="337" t="s">
        <v>7</v>
      </c>
      <c r="Y748" s="19">
        <f>Y746-Y747</f>
        <v>0</v>
      </c>
      <c r="Z748" s="1001"/>
      <c r="AA748" s="975"/>
      <c r="AB748" s="1211"/>
      <c r="AC748" s="53" t="s">
        <v>7</v>
      </c>
      <c r="AD748" s="19">
        <f>AD746-AD747</f>
        <v>0</v>
      </c>
      <c r="AE748" s="1001"/>
      <c r="AF748" s="975"/>
      <c r="AG748" s="959"/>
      <c r="AH748" s="337" t="s">
        <v>7</v>
      </c>
      <c r="AI748" s="19">
        <f>AI746-AI747</f>
        <v>0</v>
      </c>
      <c r="AJ748" s="1001"/>
      <c r="AK748" s="975"/>
      <c r="AL748" s="1211"/>
      <c r="AM748" s="53" t="s">
        <v>7</v>
      </c>
      <c r="AN748" s="19">
        <f>AN746-AN747</f>
        <v>0</v>
      </c>
      <c r="AO748" s="1001"/>
      <c r="AP748" s="975"/>
      <c r="AQ748" s="959"/>
      <c r="AR748" s="337" t="s">
        <v>7</v>
      </c>
      <c r="AS748" s="19">
        <f>AS746-AS747</f>
        <v>0</v>
      </c>
      <c r="AT748" s="1001"/>
      <c r="AU748" s="975"/>
      <c r="AV748" s="1211"/>
      <c r="AW748" s="53" t="s">
        <v>7</v>
      </c>
      <c r="AX748" s="19">
        <f>AX746-AX747</f>
        <v>0</v>
      </c>
      <c r="AY748" s="1001"/>
      <c r="AZ748" s="975"/>
      <c r="BA748" s="959"/>
      <c r="BB748" s="337" t="s">
        <v>7</v>
      </c>
      <c r="BC748" s="19">
        <f>BC746-BC747</f>
        <v>0</v>
      </c>
      <c r="BD748" s="1001"/>
      <c r="BE748" s="975"/>
      <c r="BF748" s="1211"/>
      <c r="BG748" s="53" t="s">
        <v>7</v>
      </c>
      <c r="BH748" s="19">
        <f>BH746-BH747</f>
        <v>0</v>
      </c>
      <c r="BI748" s="1001"/>
      <c r="BJ748" s="975"/>
      <c r="BK748" s="959"/>
      <c r="BL748" s="340"/>
      <c r="BM748" s="84"/>
      <c r="BN748" s="1001"/>
      <c r="BO748" s="968"/>
      <c r="BP748" s="955"/>
      <c r="BQ748" s="85"/>
      <c r="BR748" s="84"/>
      <c r="BS748" s="1001"/>
      <c r="BT748" s="968"/>
      <c r="BU748" s="955"/>
      <c r="BV748" s="85"/>
      <c r="BW748" s="84"/>
      <c r="BX748" s="1001"/>
      <c r="BY748" s="968"/>
      <c r="BZ748" s="955"/>
      <c r="CA748" s="1281"/>
      <c r="CB748" s="1023"/>
      <c r="CC748" s="1239"/>
    </row>
    <row r="749" spans="1:81" ht="18" customHeight="1">
      <c r="A749" s="1180"/>
      <c r="B749" s="1285"/>
      <c r="C749" s="1177" t="s">
        <v>40</v>
      </c>
      <c r="D749" s="44" t="s">
        <v>8</v>
      </c>
      <c r="E749" s="35"/>
      <c r="F749" s="1001"/>
      <c r="G749" s="973">
        <f>E752*F727-H749</f>
        <v>0</v>
      </c>
      <c r="H749" s="1275"/>
      <c r="I749" s="44" t="s">
        <v>8</v>
      </c>
      <c r="J749" s="35"/>
      <c r="K749" s="1001"/>
      <c r="L749" s="973">
        <f>J752*K727-M749</f>
        <v>0</v>
      </c>
      <c r="M749" s="1095"/>
      <c r="N749" s="335" t="s">
        <v>8</v>
      </c>
      <c r="O749" s="35"/>
      <c r="P749" s="1001"/>
      <c r="Q749" s="973">
        <f>O752*P727-R749</f>
        <v>0</v>
      </c>
      <c r="R749" s="1212">
        <f>ROUND(IF(O727="",0,O749*P727*(職員設定!$AC$60+R735/O727)*1.35),0)</f>
        <v>0</v>
      </c>
      <c r="S749" s="44" t="s">
        <v>8</v>
      </c>
      <c r="T749" s="35"/>
      <c r="U749" s="1001"/>
      <c r="V749" s="973">
        <f>T752*U727-W749</f>
        <v>0</v>
      </c>
      <c r="W749" s="961">
        <f>ROUND(IF(T727="",0,T749*U727*(職員設定!$AC$60+W735/T727)*1.35),0)</f>
        <v>0</v>
      </c>
      <c r="X749" s="335" t="s">
        <v>8</v>
      </c>
      <c r="Y749" s="35"/>
      <c r="Z749" s="1001"/>
      <c r="AA749" s="973">
        <f>Y752*Z727-AB749</f>
        <v>0</v>
      </c>
      <c r="AB749" s="1212">
        <f>ROUND(IF(Y727="",0,Y749*Z727*(職員設定!$AC$60+AB735/Y727)*1.35),0)</f>
        <v>0</v>
      </c>
      <c r="AC749" s="44" t="s">
        <v>8</v>
      </c>
      <c r="AD749" s="35"/>
      <c r="AE749" s="1001"/>
      <c r="AF749" s="973">
        <f>AD752*AE727-AG749</f>
        <v>0</v>
      </c>
      <c r="AG749" s="961">
        <f>ROUND(IF(AD727="",0,AD749*AE727*(職員設定!$AC$60+AG735/AD727)*1.35),0)</f>
        <v>0</v>
      </c>
      <c r="AH749" s="335" t="s">
        <v>8</v>
      </c>
      <c r="AI749" s="35"/>
      <c r="AJ749" s="1001"/>
      <c r="AK749" s="973">
        <f>AI752*AJ727-AL749</f>
        <v>0</v>
      </c>
      <c r="AL749" s="1212">
        <f>ROUND(IF(AI727="",0,AI749*AJ727*(職員設定!$AC$60+AL735/AI727)*1.35),0)</f>
        <v>0</v>
      </c>
      <c r="AM749" s="44" t="s">
        <v>8</v>
      </c>
      <c r="AN749" s="35"/>
      <c r="AO749" s="1001"/>
      <c r="AP749" s="973">
        <f>AN752*AO727-AQ749</f>
        <v>0</v>
      </c>
      <c r="AQ749" s="961">
        <f>ROUND(IF(AN727="",0,AN749*AO727*(職員設定!$AC$60+AQ735/AN727)*1.35),0)</f>
        <v>0</v>
      </c>
      <c r="AR749" s="335" t="s">
        <v>8</v>
      </c>
      <c r="AS749" s="35"/>
      <c r="AT749" s="1001"/>
      <c r="AU749" s="973">
        <f>AS752*AT727-AV749</f>
        <v>0</v>
      </c>
      <c r="AV749" s="1212">
        <f>ROUND(IF(AS727="",0,AS749*AT727*(職員設定!$AC$60+AV735/AS727)*1.35),0)</f>
        <v>0</v>
      </c>
      <c r="AW749" s="44" t="s">
        <v>8</v>
      </c>
      <c r="AX749" s="35"/>
      <c r="AY749" s="1001"/>
      <c r="AZ749" s="973">
        <f>AX752*AY727-BA749</f>
        <v>0</v>
      </c>
      <c r="BA749" s="961">
        <f>ROUND(IF(AX727="",0,AX749*AY727*(職員設定!$AC$60+BA735/AX727)*1.35),0)</f>
        <v>0</v>
      </c>
      <c r="BB749" s="335" t="s">
        <v>8</v>
      </c>
      <c r="BC749" s="35"/>
      <c r="BD749" s="1001"/>
      <c r="BE749" s="973">
        <f>BC752*BD727-BF749</f>
        <v>0</v>
      </c>
      <c r="BF749" s="1212">
        <f>ROUND(IF(BC727="",0,BC749*BD727*(職員設定!$AC$60+BF735/BC727)*1.35),0)</f>
        <v>0</v>
      </c>
      <c r="BG749" s="44" t="s">
        <v>8</v>
      </c>
      <c r="BH749" s="35"/>
      <c r="BI749" s="1001"/>
      <c r="BJ749" s="973">
        <f>BH752*BI727-BK749</f>
        <v>0</v>
      </c>
      <c r="BK749" s="961">
        <f>ROUND(IF(BH727="",0,BH749*BI727*(職員設定!$AC$60+BK735/BH727)*1.35),0)</f>
        <v>0</v>
      </c>
      <c r="BL749" s="338"/>
      <c r="BM749" s="82"/>
      <c r="BN749" s="1001"/>
      <c r="BO749" s="966"/>
      <c r="BP749" s="953"/>
      <c r="BQ749" s="75"/>
      <c r="BR749" s="82"/>
      <c r="BS749" s="1001"/>
      <c r="BT749" s="966"/>
      <c r="BU749" s="953"/>
      <c r="BV749" s="75"/>
      <c r="BW749" s="82"/>
      <c r="BX749" s="1001"/>
      <c r="BY749" s="966"/>
      <c r="BZ749" s="953"/>
      <c r="CA749" s="1003">
        <f t="shared" ref="CA749" si="126">BJ749+BK749+BE749+BF749+AZ749+BA749+AU749+AV749+AP749+AQ749+AL749+AK749+AG749+AF749+AB749+AA749+W749+V749+R749+Q749+L749+G749</f>
        <v>0</v>
      </c>
      <c r="CB749" s="1019">
        <f t="shared" ref="CB749" si="127">M749+H749</f>
        <v>0</v>
      </c>
      <c r="CC749" s="1237">
        <f>BK749+BF749+BA749+AV749+AQ749+AL749+AG749+AB749+W749+R749</f>
        <v>0</v>
      </c>
    </row>
    <row r="750" spans="1:81" ht="18" customHeight="1">
      <c r="A750" s="1180"/>
      <c r="B750" s="1285"/>
      <c r="C750" s="1178"/>
      <c r="D750" s="48" t="s">
        <v>38</v>
      </c>
      <c r="E750" s="33"/>
      <c r="F750" s="1001"/>
      <c r="G750" s="974"/>
      <c r="H750" s="1272"/>
      <c r="I750" s="48" t="s">
        <v>38</v>
      </c>
      <c r="J750" s="33"/>
      <c r="K750" s="1001"/>
      <c r="L750" s="974"/>
      <c r="M750" s="1103"/>
      <c r="N750" s="336" t="s">
        <v>38</v>
      </c>
      <c r="O750" s="33"/>
      <c r="P750" s="1001"/>
      <c r="Q750" s="974"/>
      <c r="R750" s="1210"/>
      <c r="S750" s="48" t="s">
        <v>38</v>
      </c>
      <c r="T750" s="33"/>
      <c r="U750" s="1001"/>
      <c r="V750" s="974"/>
      <c r="W750" s="958"/>
      <c r="X750" s="336" t="s">
        <v>38</v>
      </c>
      <c r="Y750" s="33"/>
      <c r="Z750" s="1001"/>
      <c r="AA750" s="974"/>
      <c r="AB750" s="1210"/>
      <c r="AC750" s="48" t="s">
        <v>38</v>
      </c>
      <c r="AD750" s="33"/>
      <c r="AE750" s="1001"/>
      <c r="AF750" s="974"/>
      <c r="AG750" s="958"/>
      <c r="AH750" s="336" t="s">
        <v>38</v>
      </c>
      <c r="AI750" s="33"/>
      <c r="AJ750" s="1001"/>
      <c r="AK750" s="974"/>
      <c r="AL750" s="1210"/>
      <c r="AM750" s="48" t="s">
        <v>38</v>
      </c>
      <c r="AN750" s="33"/>
      <c r="AO750" s="1001"/>
      <c r="AP750" s="974"/>
      <c r="AQ750" s="958"/>
      <c r="AR750" s="336" t="s">
        <v>38</v>
      </c>
      <c r="AS750" s="33"/>
      <c r="AT750" s="1001"/>
      <c r="AU750" s="974"/>
      <c r="AV750" s="1210"/>
      <c r="AW750" s="48" t="s">
        <v>38</v>
      </c>
      <c r="AX750" s="33"/>
      <c r="AY750" s="1001"/>
      <c r="AZ750" s="974"/>
      <c r="BA750" s="958"/>
      <c r="BB750" s="336" t="s">
        <v>38</v>
      </c>
      <c r="BC750" s="33"/>
      <c r="BD750" s="1001"/>
      <c r="BE750" s="974"/>
      <c r="BF750" s="1210"/>
      <c r="BG750" s="48" t="s">
        <v>38</v>
      </c>
      <c r="BH750" s="33"/>
      <c r="BI750" s="1001"/>
      <c r="BJ750" s="974"/>
      <c r="BK750" s="958"/>
      <c r="BL750" s="339"/>
      <c r="BM750" s="80"/>
      <c r="BN750" s="1001"/>
      <c r="BO750" s="967"/>
      <c r="BP750" s="954"/>
      <c r="BQ750" s="79"/>
      <c r="BR750" s="80"/>
      <c r="BS750" s="1001"/>
      <c r="BT750" s="967"/>
      <c r="BU750" s="954"/>
      <c r="BV750" s="79"/>
      <c r="BW750" s="80"/>
      <c r="BX750" s="1001"/>
      <c r="BY750" s="967"/>
      <c r="BZ750" s="954"/>
      <c r="CA750" s="1080"/>
      <c r="CB750" s="1022"/>
      <c r="CC750" s="1238"/>
    </row>
    <row r="751" spans="1:81" ht="18" customHeight="1">
      <c r="A751" s="1180"/>
      <c r="B751" s="1285"/>
      <c r="C751" s="1178"/>
      <c r="D751" s="51" t="s">
        <v>9</v>
      </c>
      <c r="E751" s="6">
        <f>ROUND(IF(E727="",0,E749*職員設定!$R$60+E749*E736/E727*1.35),0)</f>
        <v>0</v>
      </c>
      <c r="F751" s="1001"/>
      <c r="G751" s="974"/>
      <c r="H751" s="1272"/>
      <c r="I751" s="51" t="s">
        <v>9</v>
      </c>
      <c r="J751" s="6">
        <f>ROUND(IF(J727="",0,J749*職員設定!$R$60+J749*J736/J727*1.35),0)</f>
        <v>0</v>
      </c>
      <c r="K751" s="1001"/>
      <c r="L751" s="974"/>
      <c r="M751" s="1103"/>
      <c r="N751" s="629" t="s">
        <v>9</v>
      </c>
      <c r="O751" s="6">
        <f>ROUND(IF(O727="",0,O749*職員設定!$R$60+O749*O736/O727*1.35),0)</f>
        <v>0</v>
      </c>
      <c r="P751" s="1001"/>
      <c r="Q751" s="974"/>
      <c r="R751" s="1210"/>
      <c r="S751" s="51" t="s">
        <v>9</v>
      </c>
      <c r="T751" s="6">
        <f>ROUND(IF(T727="",0,T749*職員設定!$R$60+T749*T736/T727*1.35),0)</f>
        <v>0</v>
      </c>
      <c r="U751" s="1001"/>
      <c r="V751" s="974"/>
      <c r="W751" s="958"/>
      <c r="X751" s="629" t="s">
        <v>9</v>
      </c>
      <c r="Y751" s="6">
        <f>ROUND(IF(Y727="",0,Y749*職員設定!$R$60+Y749*Y736/Y727*1.35),0)</f>
        <v>0</v>
      </c>
      <c r="Z751" s="1001"/>
      <c r="AA751" s="974"/>
      <c r="AB751" s="1210"/>
      <c r="AC751" s="51" t="s">
        <v>9</v>
      </c>
      <c r="AD751" s="6">
        <f>ROUND(IF(AD727="",0,AD749*職員設定!$R$60+AD749*AD736/AD727*1.35),0)</f>
        <v>0</v>
      </c>
      <c r="AE751" s="1001"/>
      <c r="AF751" s="974"/>
      <c r="AG751" s="958"/>
      <c r="AH751" s="629" t="s">
        <v>9</v>
      </c>
      <c r="AI751" s="6">
        <f>ROUND(IF(AI727="",0,AI749*職員設定!$R$60+AI749*AI736/AI727*1.35),0)</f>
        <v>0</v>
      </c>
      <c r="AJ751" s="1001"/>
      <c r="AK751" s="974"/>
      <c r="AL751" s="1210"/>
      <c r="AM751" s="51" t="s">
        <v>9</v>
      </c>
      <c r="AN751" s="6">
        <f>ROUND(IF(AN727="",0,AN749*職員設定!$R$60+AN749*AN736/AN727*1.35),0)</f>
        <v>0</v>
      </c>
      <c r="AO751" s="1001"/>
      <c r="AP751" s="974"/>
      <c r="AQ751" s="958"/>
      <c r="AR751" s="629" t="s">
        <v>9</v>
      </c>
      <c r="AS751" s="6">
        <f>ROUND(IF(AS727="",0,AS749*職員設定!$R$60+AS749*AS736/AS727*1.35),0)</f>
        <v>0</v>
      </c>
      <c r="AT751" s="1001"/>
      <c r="AU751" s="974"/>
      <c r="AV751" s="1210"/>
      <c r="AW751" s="51" t="s">
        <v>9</v>
      </c>
      <c r="AX751" s="6">
        <f>ROUND(IF(AX727="",0,AX749*職員設定!$R$60+AX749*AX736/AX727*1.35),0)</f>
        <v>0</v>
      </c>
      <c r="AY751" s="1001"/>
      <c r="AZ751" s="974"/>
      <c r="BA751" s="958"/>
      <c r="BB751" s="629" t="s">
        <v>9</v>
      </c>
      <c r="BC751" s="6">
        <f>ROUND(IF(BC727="",0,BC749*職員設定!$R$60+BC749*BC736/BC727*1.35),0)</f>
        <v>0</v>
      </c>
      <c r="BD751" s="1001"/>
      <c r="BE751" s="974"/>
      <c r="BF751" s="1210"/>
      <c r="BG751" s="51" t="s">
        <v>9</v>
      </c>
      <c r="BH751" s="6">
        <f>ROUND(IF(BH727="",0,BH749*職員設定!$R$60+BH749*BH736/BH727*1.35),0)</f>
        <v>0</v>
      </c>
      <c r="BI751" s="1001"/>
      <c r="BJ751" s="974"/>
      <c r="BK751" s="958"/>
      <c r="BL751" s="624"/>
      <c r="BM751" s="28"/>
      <c r="BN751" s="1001"/>
      <c r="BO751" s="967"/>
      <c r="BP751" s="954"/>
      <c r="BQ751" s="72"/>
      <c r="BR751" s="28"/>
      <c r="BS751" s="1001"/>
      <c r="BT751" s="967"/>
      <c r="BU751" s="954"/>
      <c r="BV751" s="72"/>
      <c r="BW751" s="28"/>
      <c r="BX751" s="1001"/>
      <c r="BY751" s="967"/>
      <c r="BZ751" s="954"/>
      <c r="CA751" s="1080"/>
      <c r="CB751" s="1022"/>
      <c r="CC751" s="1238"/>
    </row>
    <row r="752" spans="1:81" ht="18" customHeight="1" thickBot="1">
      <c r="A752" s="1180"/>
      <c r="B752" s="1285"/>
      <c r="C752" s="1179"/>
      <c r="D752" s="53" t="s">
        <v>10</v>
      </c>
      <c r="E752" s="19">
        <f>E750-E751</f>
        <v>0</v>
      </c>
      <c r="F752" s="1001"/>
      <c r="G752" s="975"/>
      <c r="H752" s="1273"/>
      <c r="I752" s="53" t="s">
        <v>10</v>
      </c>
      <c r="J752" s="19">
        <f>J750-J751</f>
        <v>0</v>
      </c>
      <c r="K752" s="1001"/>
      <c r="L752" s="975"/>
      <c r="M752" s="1104"/>
      <c r="N752" s="337" t="s">
        <v>10</v>
      </c>
      <c r="O752" s="19">
        <f>O750-O751</f>
        <v>0</v>
      </c>
      <c r="P752" s="1001"/>
      <c r="Q752" s="975"/>
      <c r="R752" s="1211"/>
      <c r="S752" s="53" t="s">
        <v>10</v>
      </c>
      <c r="T752" s="19">
        <f>T750-T751</f>
        <v>0</v>
      </c>
      <c r="U752" s="1001"/>
      <c r="V752" s="975"/>
      <c r="W752" s="959"/>
      <c r="X752" s="337" t="s">
        <v>10</v>
      </c>
      <c r="Y752" s="19">
        <f>Y750-Y751</f>
        <v>0</v>
      </c>
      <c r="Z752" s="1001"/>
      <c r="AA752" s="975"/>
      <c r="AB752" s="1211"/>
      <c r="AC752" s="53" t="s">
        <v>10</v>
      </c>
      <c r="AD752" s="19">
        <f>AD750-AD751</f>
        <v>0</v>
      </c>
      <c r="AE752" s="1001"/>
      <c r="AF752" s="975"/>
      <c r="AG752" s="959"/>
      <c r="AH752" s="337" t="s">
        <v>10</v>
      </c>
      <c r="AI752" s="19">
        <f>AI750-AI751</f>
        <v>0</v>
      </c>
      <c r="AJ752" s="1001"/>
      <c r="AK752" s="975"/>
      <c r="AL752" s="1211"/>
      <c r="AM752" s="53" t="s">
        <v>10</v>
      </c>
      <c r="AN752" s="19">
        <f>AN750-AN751</f>
        <v>0</v>
      </c>
      <c r="AO752" s="1001"/>
      <c r="AP752" s="975"/>
      <c r="AQ752" s="959"/>
      <c r="AR752" s="337" t="s">
        <v>10</v>
      </c>
      <c r="AS752" s="19">
        <f>AS750-AS751</f>
        <v>0</v>
      </c>
      <c r="AT752" s="1001"/>
      <c r="AU752" s="975"/>
      <c r="AV752" s="1211"/>
      <c r="AW752" s="53" t="s">
        <v>10</v>
      </c>
      <c r="AX752" s="19">
        <f>AX750-AX751</f>
        <v>0</v>
      </c>
      <c r="AY752" s="1001"/>
      <c r="AZ752" s="975"/>
      <c r="BA752" s="959"/>
      <c r="BB752" s="337" t="s">
        <v>10</v>
      </c>
      <c r="BC752" s="19">
        <f>BC750-BC751</f>
        <v>0</v>
      </c>
      <c r="BD752" s="1001"/>
      <c r="BE752" s="975"/>
      <c r="BF752" s="1211"/>
      <c r="BG752" s="53" t="s">
        <v>10</v>
      </c>
      <c r="BH752" s="19">
        <f>BH750-BH751</f>
        <v>0</v>
      </c>
      <c r="BI752" s="1001"/>
      <c r="BJ752" s="975"/>
      <c r="BK752" s="959"/>
      <c r="BL752" s="340"/>
      <c r="BM752" s="84"/>
      <c r="BN752" s="1001"/>
      <c r="BO752" s="968"/>
      <c r="BP752" s="955"/>
      <c r="BQ752" s="85"/>
      <c r="BR752" s="84"/>
      <c r="BS752" s="1001"/>
      <c r="BT752" s="968"/>
      <c r="BU752" s="955"/>
      <c r="BV752" s="85"/>
      <c r="BW752" s="84"/>
      <c r="BX752" s="1001"/>
      <c r="BY752" s="968"/>
      <c r="BZ752" s="955"/>
      <c r="CA752" s="1081"/>
      <c r="CB752" s="1023"/>
      <c r="CC752" s="1239"/>
    </row>
    <row r="753" spans="1:81" ht="18" customHeight="1">
      <c r="A753" s="1180"/>
      <c r="B753" s="1285"/>
      <c r="C753" s="1178" t="s">
        <v>43</v>
      </c>
      <c r="D753" s="48" t="s">
        <v>11</v>
      </c>
      <c r="E753" s="36"/>
      <c r="F753" s="1001"/>
      <c r="G753" s="974">
        <f>E756*F727-H753</f>
        <v>0</v>
      </c>
      <c r="H753" s="1275"/>
      <c r="I753" s="48" t="s">
        <v>11</v>
      </c>
      <c r="J753" s="36"/>
      <c r="K753" s="1001"/>
      <c r="L753" s="974">
        <f>J756*K727-M753</f>
        <v>0</v>
      </c>
      <c r="M753" s="1095"/>
      <c r="N753" s="336" t="s">
        <v>11</v>
      </c>
      <c r="O753" s="36"/>
      <c r="P753" s="1001"/>
      <c r="Q753" s="974">
        <f>O756*P727-R753</f>
        <v>0</v>
      </c>
      <c r="R753" s="1212">
        <f>ROUND(IF(O727="",0,O753*P727*(職員設定!$AC$60+R735/O727)*0.25),0)</f>
        <v>0</v>
      </c>
      <c r="S753" s="48" t="s">
        <v>11</v>
      </c>
      <c r="T753" s="36"/>
      <c r="U753" s="1001"/>
      <c r="V753" s="974">
        <f>T756*U727-W753</f>
        <v>0</v>
      </c>
      <c r="W753" s="961">
        <f>ROUND(IF(T727="",0,T753*U727*(職員設定!$AC$60+W735/T727)*0.25),0)</f>
        <v>0</v>
      </c>
      <c r="X753" s="336" t="s">
        <v>11</v>
      </c>
      <c r="Y753" s="36"/>
      <c r="Z753" s="1001"/>
      <c r="AA753" s="974">
        <f>Y756*Z727-AB753</f>
        <v>0</v>
      </c>
      <c r="AB753" s="1212">
        <f>ROUND(IF(Y727="",0,Y753*Z727*(職員設定!$AC$60+AB735/Y727)*0.25),0)</f>
        <v>0</v>
      </c>
      <c r="AC753" s="48" t="s">
        <v>11</v>
      </c>
      <c r="AD753" s="36"/>
      <c r="AE753" s="1001"/>
      <c r="AF753" s="974">
        <f>AD756*AE727-AG753</f>
        <v>0</v>
      </c>
      <c r="AG753" s="961">
        <f>ROUND(IF(AD727="",0,AD753*AE727*(職員設定!$AC$60+AG735/AD727)*0.25),0)</f>
        <v>0</v>
      </c>
      <c r="AH753" s="336" t="s">
        <v>11</v>
      </c>
      <c r="AI753" s="36"/>
      <c r="AJ753" s="1001"/>
      <c r="AK753" s="974">
        <f>AI756*AJ727-AL753</f>
        <v>0</v>
      </c>
      <c r="AL753" s="1212">
        <f>ROUND(IF(AI727="",0,AI753*AJ727*(職員設定!$AC$60+AL735/AI727)*0.25),0)</f>
        <v>0</v>
      </c>
      <c r="AM753" s="48" t="s">
        <v>11</v>
      </c>
      <c r="AN753" s="36"/>
      <c r="AO753" s="1001"/>
      <c r="AP753" s="974">
        <f>AN756*AO727-AQ753</f>
        <v>0</v>
      </c>
      <c r="AQ753" s="961">
        <f>ROUND(IF(AN727="",0,AN753*AO727*(職員設定!$AC$60+AQ735/AN727)*0.25),0)</f>
        <v>0</v>
      </c>
      <c r="AR753" s="336" t="s">
        <v>11</v>
      </c>
      <c r="AS753" s="36"/>
      <c r="AT753" s="1001"/>
      <c r="AU753" s="974">
        <f>AS756*AT727-AV753</f>
        <v>0</v>
      </c>
      <c r="AV753" s="1212">
        <f>ROUND(IF(AS727="",0,AS753*AT727*(職員設定!$AC$60+AV735/AS727)*0.25),0)</f>
        <v>0</v>
      </c>
      <c r="AW753" s="48" t="s">
        <v>11</v>
      </c>
      <c r="AX753" s="36"/>
      <c r="AY753" s="1001"/>
      <c r="AZ753" s="974">
        <f>AX756*AY727-BA753</f>
        <v>0</v>
      </c>
      <c r="BA753" s="961">
        <f>ROUND(IF(AX727="",0,AX753*AY727*(職員設定!$AC$60+BA735/AX727)*0.25),0)</f>
        <v>0</v>
      </c>
      <c r="BB753" s="336" t="s">
        <v>11</v>
      </c>
      <c r="BC753" s="36"/>
      <c r="BD753" s="1001"/>
      <c r="BE753" s="974">
        <f>BC756*BD727-BF753</f>
        <v>0</v>
      </c>
      <c r="BF753" s="1212">
        <f>ROUND(IF(BC727="",0,BC753*BD727*(職員設定!$AC$60+BF735/BC727)*0.25),0)</f>
        <v>0</v>
      </c>
      <c r="BG753" s="48" t="s">
        <v>11</v>
      </c>
      <c r="BH753" s="36"/>
      <c r="BI753" s="1001"/>
      <c r="BJ753" s="974">
        <f>BH756*BI727-BK753</f>
        <v>0</v>
      </c>
      <c r="BK753" s="961">
        <f>ROUND(IF(BH727="",0,BH753*BI727*(職員設定!$AC$60+BK735/BH727)*0.25),0)</f>
        <v>0</v>
      </c>
      <c r="BL753" s="339"/>
      <c r="BM753" s="86"/>
      <c r="BN753" s="1001"/>
      <c r="BO753" s="969"/>
      <c r="BP753" s="953"/>
      <c r="BQ753" s="79"/>
      <c r="BR753" s="86"/>
      <c r="BS753" s="1001"/>
      <c r="BT753" s="969"/>
      <c r="BU753" s="953"/>
      <c r="BV753" s="79"/>
      <c r="BW753" s="86"/>
      <c r="BX753" s="1001"/>
      <c r="BY753" s="969"/>
      <c r="BZ753" s="953"/>
      <c r="CA753" s="1003">
        <f t="shared" ref="CA753" si="128">BJ753+BK753+BE753+BF753+AZ753+BA753+AU753+AV753+AP753+AQ753+AL753+AK753+AG753+AF753+AB753+AA753+W753+V753+R753+Q753+L753+G753</f>
        <v>0</v>
      </c>
      <c r="CB753" s="1019">
        <f t="shared" ref="CB753" si="129">M753+H753</f>
        <v>0</v>
      </c>
      <c r="CC753" s="1238">
        <f>BK753+BF753+BA753+AV753+AQ753+AL753+AG753+AB753+W753+R753</f>
        <v>0</v>
      </c>
    </row>
    <row r="754" spans="1:81" ht="18" customHeight="1">
      <c r="A754" s="1180"/>
      <c r="B754" s="1285"/>
      <c r="C754" s="1178"/>
      <c r="D754" s="48" t="s">
        <v>38</v>
      </c>
      <c r="E754" s="33"/>
      <c r="F754" s="1001"/>
      <c r="G754" s="974"/>
      <c r="H754" s="1272"/>
      <c r="I754" s="48" t="s">
        <v>38</v>
      </c>
      <c r="J754" s="33"/>
      <c r="K754" s="1001"/>
      <c r="L754" s="974"/>
      <c r="M754" s="1103"/>
      <c r="N754" s="336" t="s">
        <v>38</v>
      </c>
      <c r="O754" s="33"/>
      <c r="P754" s="1001"/>
      <c r="Q754" s="974"/>
      <c r="R754" s="1210"/>
      <c r="S754" s="48" t="s">
        <v>38</v>
      </c>
      <c r="T754" s="33"/>
      <c r="U754" s="1001"/>
      <c r="V754" s="974"/>
      <c r="W754" s="958"/>
      <c r="X754" s="336" t="s">
        <v>38</v>
      </c>
      <c r="Y754" s="33"/>
      <c r="Z754" s="1001"/>
      <c r="AA754" s="974"/>
      <c r="AB754" s="1210"/>
      <c r="AC754" s="48" t="s">
        <v>38</v>
      </c>
      <c r="AD754" s="33"/>
      <c r="AE754" s="1001"/>
      <c r="AF754" s="974"/>
      <c r="AG754" s="958"/>
      <c r="AH754" s="336" t="s">
        <v>38</v>
      </c>
      <c r="AI754" s="33"/>
      <c r="AJ754" s="1001"/>
      <c r="AK754" s="974"/>
      <c r="AL754" s="1210"/>
      <c r="AM754" s="48" t="s">
        <v>38</v>
      </c>
      <c r="AN754" s="33"/>
      <c r="AO754" s="1001"/>
      <c r="AP754" s="974"/>
      <c r="AQ754" s="958"/>
      <c r="AR754" s="336" t="s">
        <v>38</v>
      </c>
      <c r="AS754" s="33"/>
      <c r="AT754" s="1001"/>
      <c r="AU754" s="974"/>
      <c r="AV754" s="1210"/>
      <c r="AW754" s="48" t="s">
        <v>38</v>
      </c>
      <c r="AX754" s="33"/>
      <c r="AY754" s="1001"/>
      <c r="AZ754" s="974"/>
      <c r="BA754" s="958"/>
      <c r="BB754" s="336" t="s">
        <v>38</v>
      </c>
      <c r="BC754" s="33"/>
      <c r="BD754" s="1001"/>
      <c r="BE754" s="974"/>
      <c r="BF754" s="1210"/>
      <c r="BG754" s="48" t="s">
        <v>38</v>
      </c>
      <c r="BH754" s="33"/>
      <c r="BI754" s="1001"/>
      <c r="BJ754" s="974"/>
      <c r="BK754" s="958"/>
      <c r="BL754" s="339"/>
      <c r="BM754" s="80"/>
      <c r="BN754" s="1001"/>
      <c r="BO754" s="967"/>
      <c r="BP754" s="954"/>
      <c r="BQ754" s="79"/>
      <c r="BR754" s="80"/>
      <c r="BS754" s="1001"/>
      <c r="BT754" s="967"/>
      <c r="BU754" s="954"/>
      <c r="BV754" s="79"/>
      <c r="BW754" s="80"/>
      <c r="BX754" s="1001"/>
      <c r="BY754" s="967"/>
      <c r="BZ754" s="954"/>
      <c r="CA754" s="1080"/>
      <c r="CB754" s="1022"/>
      <c r="CC754" s="1238"/>
    </row>
    <row r="755" spans="1:81" ht="18" customHeight="1">
      <c r="A755" s="1180"/>
      <c r="B755" s="1285"/>
      <c r="C755" s="1178"/>
      <c r="D755" s="51" t="s">
        <v>12</v>
      </c>
      <c r="E755" s="6">
        <f>ROUND(IF(E727="",0,E753*職員設定!$S$60+E753*E736/E727*0.25),0)</f>
        <v>0</v>
      </c>
      <c r="F755" s="1001"/>
      <c r="G755" s="974"/>
      <c r="H755" s="1272"/>
      <c r="I755" s="51" t="s">
        <v>12</v>
      </c>
      <c r="J755" s="6">
        <f>ROUND(IF(J727="",0,J753*職員設定!$S$60+J753*J736/J727*0.25),0)</f>
        <v>0</v>
      </c>
      <c r="K755" s="1001"/>
      <c r="L755" s="974"/>
      <c r="M755" s="1103"/>
      <c r="N755" s="629" t="s">
        <v>12</v>
      </c>
      <c r="O755" s="6">
        <f>ROUND(IF(O727="",0,O753*職員設定!$S$60+O753*O736/O727*0.25),0)</f>
        <v>0</v>
      </c>
      <c r="P755" s="1001"/>
      <c r="Q755" s="974"/>
      <c r="R755" s="1210"/>
      <c r="S755" s="51" t="s">
        <v>12</v>
      </c>
      <c r="T755" s="6">
        <f>ROUND(IF(T727="",0,T753*職員設定!$S$60+T753*T736/T727*0.25),0)</f>
        <v>0</v>
      </c>
      <c r="U755" s="1001"/>
      <c r="V755" s="974"/>
      <c r="W755" s="958"/>
      <c r="X755" s="629" t="s">
        <v>12</v>
      </c>
      <c r="Y755" s="6">
        <f>ROUND(IF(Y727="",0,Y753*職員設定!$S$60+Y753*Y736/Y727*0.25),0)</f>
        <v>0</v>
      </c>
      <c r="Z755" s="1001"/>
      <c r="AA755" s="974"/>
      <c r="AB755" s="1210"/>
      <c r="AC755" s="51" t="s">
        <v>12</v>
      </c>
      <c r="AD755" s="6">
        <f>ROUND(IF(AD727="",0,AD753*職員設定!$S$60+AD753*AD736/AD727*0.25),0)</f>
        <v>0</v>
      </c>
      <c r="AE755" s="1001"/>
      <c r="AF755" s="974"/>
      <c r="AG755" s="958"/>
      <c r="AH755" s="629" t="s">
        <v>12</v>
      </c>
      <c r="AI755" s="6">
        <f>ROUND(IF(AI727="",0,AI753*職員設定!$S$60+AI753*AI736/AI727*0.25),0)</f>
        <v>0</v>
      </c>
      <c r="AJ755" s="1001"/>
      <c r="AK755" s="974"/>
      <c r="AL755" s="1210"/>
      <c r="AM755" s="51" t="s">
        <v>12</v>
      </c>
      <c r="AN755" s="6">
        <f>ROUND(IF(AN727="",0,AN753*職員設定!$S$60+AN753*AN736/AN727*0.25),0)</f>
        <v>0</v>
      </c>
      <c r="AO755" s="1001"/>
      <c r="AP755" s="974"/>
      <c r="AQ755" s="958"/>
      <c r="AR755" s="629" t="s">
        <v>12</v>
      </c>
      <c r="AS755" s="6">
        <f>ROUND(IF(AS727="",0,AS753*職員設定!$S$60+AS753*AS736/AS727*0.25),0)</f>
        <v>0</v>
      </c>
      <c r="AT755" s="1001"/>
      <c r="AU755" s="974"/>
      <c r="AV755" s="1210"/>
      <c r="AW755" s="51" t="s">
        <v>12</v>
      </c>
      <c r="AX755" s="6">
        <f>ROUND(IF(AX727="",0,AX753*職員設定!$S$60+AX753*AX736/AX727*0.25),0)</f>
        <v>0</v>
      </c>
      <c r="AY755" s="1001"/>
      <c r="AZ755" s="974"/>
      <c r="BA755" s="958"/>
      <c r="BB755" s="629" t="s">
        <v>12</v>
      </c>
      <c r="BC755" s="6">
        <f>ROUND(IF(BC727="",0,BC753*職員設定!$S$60+BC753*BC736/BC727*0.25),0)</f>
        <v>0</v>
      </c>
      <c r="BD755" s="1001"/>
      <c r="BE755" s="974"/>
      <c r="BF755" s="1210"/>
      <c r="BG755" s="51" t="s">
        <v>12</v>
      </c>
      <c r="BH755" s="6">
        <f>ROUND(IF(BH727="",0,BH753*職員設定!$S$60+BH753*BH736/BH727*0.25),0)</f>
        <v>0</v>
      </c>
      <c r="BI755" s="1001"/>
      <c r="BJ755" s="974"/>
      <c r="BK755" s="958"/>
      <c r="BL755" s="624"/>
      <c r="BM755" s="28"/>
      <c r="BN755" s="1001"/>
      <c r="BO755" s="967"/>
      <c r="BP755" s="954"/>
      <c r="BQ755" s="72"/>
      <c r="BR755" s="28"/>
      <c r="BS755" s="1001"/>
      <c r="BT755" s="967"/>
      <c r="BU755" s="954"/>
      <c r="BV755" s="72"/>
      <c r="BW755" s="28"/>
      <c r="BX755" s="1001"/>
      <c r="BY755" s="967"/>
      <c r="BZ755" s="954"/>
      <c r="CA755" s="1080"/>
      <c r="CB755" s="1022"/>
      <c r="CC755" s="1238"/>
    </row>
    <row r="756" spans="1:81" ht="18" customHeight="1" thickBot="1">
      <c r="A756" s="1180"/>
      <c r="B756" s="1286"/>
      <c r="C756" s="1179"/>
      <c r="D756" s="53" t="s">
        <v>13</v>
      </c>
      <c r="E756" s="19">
        <f>E754-E755</f>
        <v>0</v>
      </c>
      <c r="F756" s="1002"/>
      <c r="G756" s="975"/>
      <c r="H756" s="1273"/>
      <c r="I756" s="53" t="s">
        <v>13</v>
      </c>
      <c r="J756" s="19">
        <f>J754-J755</f>
        <v>0</v>
      </c>
      <c r="K756" s="1002"/>
      <c r="L756" s="975"/>
      <c r="M756" s="1104"/>
      <c r="N756" s="337" t="s">
        <v>13</v>
      </c>
      <c r="O756" s="19">
        <f>O754-O755</f>
        <v>0</v>
      </c>
      <c r="P756" s="1002"/>
      <c r="Q756" s="975"/>
      <c r="R756" s="1211"/>
      <c r="S756" s="53" t="s">
        <v>13</v>
      </c>
      <c r="T756" s="19">
        <f>T754-T755</f>
        <v>0</v>
      </c>
      <c r="U756" s="1002"/>
      <c r="V756" s="975"/>
      <c r="W756" s="959"/>
      <c r="X756" s="337" t="s">
        <v>13</v>
      </c>
      <c r="Y756" s="19">
        <f>Y754-Y755</f>
        <v>0</v>
      </c>
      <c r="Z756" s="1002"/>
      <c r="AA756" s="975"/>
      <c r="AB756" s="1211"/>
      <c r="AC756" s="53" t="s">
        <v>13</v>
      </c>
      <c r="AD756" s="19">
        <f>AD754-AD755</f>
        <v>0</v>
      </c>
      <c r="AE756" s="1002"/>
      <c r="AF756" s="975"/>
      <c r="AG756" s="959"/>
      <c r="AH756" s="337" t="s">
        <v>13</v>
      </c>
      <c r="AI756" s="19">
        <f>AI754-AI755</f>
        <v>0</v>
      </c>
      <c r="AJ756" s="1002"/>
      <c r="AK756" s="975"/>
      <c r="AL756" s="1211"/>
      <c r="AM756" s="53" t="s">
        <v>13</v>
      </c>
      <c r="AN756" s="19">
        <f>AN754-AN755</f>
        <v>0</v>
      </c>
      <c r="AO756" s="1002"/>
      <c r="AP756" s="975"/>
      <c r="AQ756" s="959"/>
      <c r="AR756" s="337" t="s">
        <v>13</v>
      </c>
      <c r="AS756" s="19">
        <f>AS754-AS755</f>
        <v>0</v>
      </c>
      <c r="AT756" s="1002"/>
      <c r="AU756" s="975"/>
      <c r="AV756" s="1211"/>
      <c r="AW756" s="53" t="s">
        <v>13</v>
      </c>
      <c r="AX756" s="19">
        <f>AX754-AX755</f>
        <v>0</v>
      </c>
      <c r="AY756" s="1002"/>
      <c r="AZ756" s="975"/>
      <c r="BA756" s="959"/>
      <c r="BB756" s="337" t="s">
        <v>13</v>
      </c>
      <c r="BC756" s="19">
        <f>BC754-BC755</f>
        <v>0</v>
      </c>
      <c r="BD756" s="1002"/>
      <c r="BE756" s="975"/>
      <c r="BF756" s="1211"/>
      <c r="BG756" s="53" t="s">
        <v>13</v>
      </c>
      <c r="BH756" s="19">
        <f>BH754-BH755</f>
        <v>0</v>
      </c>
      <c r="BI756" s="1002"/>
      <c r="BJ756" s="975"/>
      <c r="BK756" s="959"/>
      <c r="BL756" s="667"/>
      <c r="BM756" s="88"/>
      <c r="BN756" s="1002"/>
      <c r="BO756" s="968"/>
      <c r="BP756" s="955"/>
      <c r="BQ756" s="87"/>
      <c r="BR756" s="88"/>
      <c r="BS756" s="1002"/>
      <c r="BT756" s="968"/>
      <c r="BU756" s="955"/>
      <c r="BV756" s="87"/>
      <c r="BW756" s="88"/>
      <c r="BX756" s="1002"/>
      <c r="BY756" s="968"/>
      <c r="BZ756" s="955"/>
      <c r="CA756" s="1081"/>
      <c r="CB756" s="1023"/>
      <c r="CC756" s="1239"/>
    </row>
    <row r="757" spans="1:81" ht="18" customHeight="1">
      <c r="A757" s="1180"/>
      <c r="B757" s="1278" t="s">
        <v>228</v>
      </c>
      <c r="C757" s="1135"/>
      <c r="D757" s="175" t="str">
        <f>IF(職員設定!$V$43="","",職員設定!$V$43)</f>
        <v>通勤手当</v>
      </c>
      <c r="E757" s="151" t="str">
        <f>IF(E727&lt;&gt;"",職員設定!$V$60,"0")</f>
        <v>0</v>
      </c>
      <c r="F757" s="2"/>
      <c r="G757" s="299" t="s">
        <v>79</v>
      </c>
      <c r="H757" s="29" t="s">
        <v>79</v>
      </c>
      <c r="I757" s="175" t="str">
        <f>IF(職員設定!$V$43="","",職員設定!$V$43)</f>
        <v>通勤手当</v>
      </c>
      <c r="J757" s="151" t="str">
        <f>IF(J727&lt;&gt;"",職員設定!$V$60,"0")</f>
        <v>0</v>
      </c>
      <c r="K757" s="2"/>
      <c r="L757" s="299" t="s">
        <v>79</v>
      </c>
      <c r="M757" s="60" t="s">
        <v>79</v>
      </c>
      <c r="N757" s="644" t="str">
        <f>IF(職員設定!$V$43="","",職員設定!$V$43)</f>
        <v>通勤手当</v>
      </c>
      <c r="O757" s="151" t="str">
        <f>IF(O727&lt;&gt;"",職員設定!$V$60,"0")</f>
        <v>0</v>
      </c>
      <c r="P757" s="2"/>
      <c r="Q757" s="299" t="s">
        <v>79</v>
      </c>
      <c r="R757" s="29" t="s">
        <v>79</v>
      </c>
      <c r="S757" s="175" t="str">
        <f>IF(職員設定!$V$43="","",職員設定!$V$43)</f>
        <v>通勤手当</v>
      </c>
      <c r="T757" s="151" t="str">
        <f>IF(T727&lt;&gt;"",職員設定!$V$60,"0")</f>
        <v>0</v>
      </c>
      <c r="U757" s="2"/>
      <c r="V757" s="299" t="s">
        <v>79</v>
      </c>
      <c r="W757" s="60" t="s">
        <v>79</v>
      </c>
      <c r="X757" s="644" t="str">
        <f>IF(職員設定!$V$43="","",職員設定!$V$43)</f>
        <v>通勤手当</v>
      </c>
      <c r="Y757" s="151" t="str">
        <f>IF(Y727&lt;&gt;"",職員設定!$V$60,"0")</f>
        <v>0</v>
      </c>
      <c r="Z757" s="2"/>
      <c r="AA757" s="299" t="s">
        <v>79</v>
      </c>
      <c r="AB757" s="29" t="s">
        <v>79</v>
      </c>
      <c r="AC757" s="175" t="str">
        <f>IF(職員設定!$V$43="","",職員設定!$V$43)</f>
        <v>通勤手当</v>
      </c>
      <c r="AD757" s="151" t="str">
        <f>IF(AD727&lt;&gt;"",職員設定!$V$60,"0")</f>
        <v>0</v>
      </c>
      <c r="AE757" s="2"/>
      <c r="AF757" s="299" t="s">
        <v>79</v>
      </c>
      <c r="AG757" s="60" t="s">
        <v>79</v>
      </c>
      <c r="AH757" s="644" t="str">
        <f>IF(職員設定!$V$43="","",職員設定!$V$43)</f>
        <v>通勤手当</v>
      </c>
      <c r="AI757" s="151" t="str">
        <f>IF(AI727&lt;&gt;"",職員設定!$V$60,"0")</f>
        <v>0</v>
      </c>
      <c r="AJ757" s="2"/>
      <c r="AK757" s="299" t="s">
        <v>79</v>
      </c>
      <c r="AL757" s="29" t="s">
        <v>79</v>
      </c>
      <c r="AM757" s="175" t="str">
        <f>IF(職員設定!$V$43="","",職員設定!$V$43)</f>
        <v>通勤手当</v>
      </c>
      <c r="AN757" s="151" t="str">
        <f>IF(AN727&lt;&gt;"",職員設定!$V$60,"0")</f>
        <v>0</v>
      </c>
      <c r="AO757" s="2"/>
      <c r="AP757" s="299" t="s">
        <v>79</v>
      </c>
      <c r="AQ757" s="60" t="s">
        <v>79</v>
      </c>
      <c r="AR757" s="644" t="str">
        <f>IF(職員設定!$V$43="","",職員設定!$V$43)</f>
        <v>通勤手当</v>
      </c>
      <c r="AS757" s="151" t="str">
        <f>IF(AS727&lt;&gt;"",職員設定!$V$60,"0")</f>
        <v>0</v>
      </c>
      <c r="AT757" s="2"/>
      <c r="AU757" s="299" t="s">
        <v>79</v>
      </c>
      <c r="AV757" s="29" t="s">
        <v>79</v>
      </c>
      <c r="AW757" s="175" t="str">
        <f>IF(職員設定!$V$43="","",職員設定!$V$43)</f>
        <v>通勤手当</v>
      </c>
      <c r="AX757" s="151" t="str">
        <f>IF(AX727&lt;&gt;"",職員設定!$V$60,"0")</f>
        <v>0</v>
      </c>
      <c r="AY757" s="2"/>
      <c r="AZ757" s="299" t="s">
        <v>79</v>
      </c>
      <c r="BA757" s="60" t="s">
        <v>79</v>
      </c>
      <c r="BB757" s="644" t="str">
        <f>IF(職員設定!$V$43="","",職員設定!$V$43)</f>
        <v>通勤手当</v>
      </c>
      <c r="BC757" s="151" t="str">
        <f>IF(BC727&lt;&gt;"",職員設定!$V$60,"0")</f>
        <v>0</v>
      </c>
      <c r="BD757" s="2"/>
      <c r="BE757" s="299" t="s">
        <v>79</v>
      </c>
      <c r="BF757" s="29" t="s">
        <v>79</v>
      </c>
      <c r="BG757" s="175" t="str">
        <f>IF(職員設定!$V$43="","",職員設定!$V$43)</f>
        <v>通勤手当</v>
      </c>
      <c r="BH757" s="151" t="str">
        <f>IF(BH727&lt;&gt;"",職員設定!$V$60,"0")</f>
        <v>0</v>
      </c>
      <c r="BI757" s="2"/>
      <c r="BJ757" s="299" t="s">
        <v>79</v>
      </c>
      <c r="BK757" s="60" t="s">
        <v>79</v>
      </c>
      <c r="BL757" s="668"/>
      <c r="BM757" s="90"/>
      <c r="BN757" s="2"/>
      <c r="BO757" s="299" t="s">
        <v>79</v>
      </c>
      <c r="BP757" s="299" t="s">
        <v>79</v>
      </c>
      <c r="BQ757" s="89"/>
      <c r="BR757" s="90"/>
      <c r="BS757" s="2"/>
      <c r="BT757" s="299" t="s">
        <v>79</v>
      </c>
      <c r="BU757" s="299" t="s">
        <v>79</v>
      </c>
      <c r="BV757" s="89"/>
      <c r="BW757" s="90"/>
      <c r="BX757" s="2"/>
      <c r="BY757" s="299" t="s">
        <v>79</v>
      </c>
      <c r="BZ757" s="299" t="s">
        <v>79</v>
      </c>
      <c r="CA757" s="482" t="s">
        <v>116</v>
      </c>
      <c r="CB757" s="300" t="s">
        <v>116</v>
      </c>
      <c r="CC757" s="371" t="s">
        <v>121</v>
      </c>
    </row>
    <row r="758" spans="1:81" ht="18" customHeight="1">
      <c r="A758" s="1180"/>
      <c r="B758" s="1134"/>
      <c r="C758" s="1135"/>
      <c r="D758" s="174" t="str">
        <f>IF(職員設定!$W$43="","",職員設定!$W$43)</f>
        <v>課税通勤手当</v>
      </c>
      <c r="E758" s="151" t="str">
        <f>IF(E727&lt;&gt;"",職員設定!$W$60,"0")</f>
        <v>0</v>
      </c>
      <c r="F758" s="2"/>
      <c r="G758" s="999">
        <f>SUM(G727:G756)</f>
        <v>0</v>
      </c>
      <c r="H758" s="1305">
        <f>SUM(H727:H756)</f>
        <v>0</v>
      </c>
      <c r="I758" s="174" t="str">
        <f>IF(職員設定!$W$43="","",職員設定!$W$43)</f>
        <v>課税通勤手当</v>
      </c>
      <c r="J758" s="151" t="str">
        <f>IF(J727&lt;&gt;"",職員設定!$W$60,"0")</f>
        <v>0</v>
      </c>
      <c r="K758" s="2"/>
      <c r="L758" s="999">
        <f>SUM(L727:L756)</f>
        <v>0</v>
      </c>
      <c r="M758" s="1102">
        <f>SUM(M727:M756)</f>
        <v>0</v>
      </c>
      <c r="N758" s="645" t="str">
        <f>IF(職員設定!$W$43="","",職員設定!$W$43)</f>
        <v>課税通勤手当</v>
      </c>
      <c r="O758" s="151" t="str">
        <f>IF(O727&lt;&gt;"",職員設定!$W$60,"0")</f>
        <v>0</v>
      </c>
      <c r="P758" s="2"/>
      <c r="Q758" s="999">
        <f>SUM(Q727:Q756)</f>
        <v>0</v>
      </c>
      <c r="R758" s="1213">
        <f>SUM(R727:R756)</f>
        <v>0</v>
      </c>
      <c r="S758" s="174" t="str">
        <f>IF(職員設定!$W$43="","",職員設定!$W$43)</f>
        <v>課税通勤手当</v>
      </c>
      <c r="T758" s="151" t="str">
        <f>IF(T727&lt;&gt;"",職員設定!$W$60,"0")</f>
        <v>0</v>
      </c>
      <c r="U758" s="2"/>
      <c r="V758" s="999">
        <f>SUM(V727:V756)</f>
        <v>0</v>
      </c>
      <c r="W758" s="992">
        <f>SUM(W727:W756)</f>
        <v>0</v>
      </c>
      <c r="X758" s="645" t="str">
        <f>IF(職員設定!$W$43="","",職員設定!$W$43)</f>
        <v>課税通勤手当</v>
      </c>
      <c r="Y758" s="151" t="str">
        <f>IF(Y727&lt;&gt;"",職員設定!$W$60,"0")</f>
        <v>0</v>
      </c>
      <c r="Z758" s="2"/>
      <c r="AA758" s="999">
        <f>SUM(AA727:AA756)</f>
        <v>0</v>
      </c>
      <c r="AB758" s="1213">
        <f>SUM(AB727:AB756)</f>
        <v>0</v>
      </c>
      <c r="AC758" s="174" t="str">
        <f>IF(職員設定!$W$43="","",職員設定!$W$43)</f>
        <v>課税通勤手当</v>
      </c>
      <c r="AD758" s="151" t="str">
        <f>IF(AD727&lt;&gt;"",職員設定!$W$60,"0")</f>
        <v>0</v>
      </c>
      <c r="AE758" s="2"/>
      <c r="AF758" s="999">
        <f>SUM(AF727:AF756)</f>
        <v>0</v>
      </c>
      <c r="AG758" s="992">
        <f>SUM(AG727:AG756)</f>
        <v>0</v>
      </c>
      <c r="AH758" s="645" t="str">
        <f>IF(職員設定!$W$43="","",職員設定!$W$43)</f>
        <v>課税通勤手当</v>
      </c>
      <c r="AI758" s="151" t="str">
        <f>IF(AI727&lt;&gt;"",職員設定!$W$60,"0")</f>
        <v>0</v>
      </c>
      <c r="AJ758" s="2"/>
      <c r="AK758" s="999">
        <f>SUM(AK727:AK756)</f>
        <v>0</v>
      </c>
      <c r="AL758" s="1213">
        <f>SUM(AL727:AL756)</f>
        <v>0</v>
      </c>
      <c r="AM758" s="174" t="str">
        <f>IF(職員設定!$W$43="","",職員設定!$W$43)</f>
        <v>課税通勤手当</v>
      </c>
      <c r="AN758" s="151" t="str">
        <f>IF(AN727&lt;&gt;"",職員設定!$W$60,"0")</f>
        <v>0</v>
      </c>
      <c r="AO758" s="2"/>
      <c r="AP758" s="999">
        <f>SUM(AP727:AP756)</f>
        <v>0</v>
      </c>
      <c r="AQ758" s="992">
        <f>SUM(AQ727:AQ756)</f>
        <v>0</v>
      </c>
      <c r="AR758" s="645" t="str">
        <f>IF(職員設定!$W$43="","",職員設定!$W$43)</f>
        <v>課税通勤手当</v>
      </c>
      <c r="AS758" s="151" t="str">
        <f>IF(AS727&lt;&gt;"",職員設定!$W$60,"0")</f>
        <v>0</v>
      </c>
      <c r="AT758" s="2"/>
      <c r="AU758" s="999">
        <f>SUM(AU727:AU756)</f>
        <v>0</v>
      </c>
      <c r="AV758" s="1213">
        <f>SUM(AV727:AV756)</f>
        <v>0</v>
      </c>
      <c r="AW758" s="174" t="str">
        <f>IF(職員設定!$W$43="","",職員設定!$W$43)</f>
        <v>課税通勤手当</v>
      </c>
      <c r="AX758" s="151" t="str">
        <f>IF(AX727&lt;&gt;"",職員設定!$W$60,"0")</f>
        <v>0</v>
      </c>
      <c r="AY758" s="2"/>
      <c r="AZ758" s="999">
        <f>SUM(AZ727:AZ756)</f>
        <v>0</v>
      </c>
      <c r="BA758" s="992">
        <f>SUM(BA727:BA756)</f>
        <v>0</v>
      </c>
      <c r="BB758" s="645" t="str">
        <f>IF(職員設定!$W$43="","",職員設定!$W$43)</f>
        <v>課税通勤手当</v>
      </c>
      <c r="BC758" s="151" t="str">
        <f>IF(BC727&lt;&gt;"",職員設定!$W$60,"0")</f>
        <v>0</v>
      </c>
      <c r="BD758" s="2"/>
      <c r="BE758" s="999">
        <f>SUM(BE727:BE756)</f>
        <v>0</v>
      </c>
      <c r="BF758" s="1213">
        <f>SUM(BF727:BF756)</f>
        <v>0</v>
      </c>
      <c r="BG758" s="174" t="str">
        <f>IF(職員設定!$W$43="","",職員設定!$W$43)</f>
        <v>課税通勤手当</v>
      </c>
      <c r="BH758" s="151" t="str">
        <f>IF(BH727&lt;&gt;"",職員設定!$W$60,"0")</f>
        <v>0</v>
      </c>
      <c r="BI758" s="2"/>
      <c r="BJ758" s="999">
        <f>SUM(BJ727:BJ756)</f>
        <v>0</v>
      </c>
      <c r="BK758" s="992">
        <f>SUM(BK727:BK756)</f>
        <v>0</v>
      </c>
      <c r="BL758" s="669"/>
      <c r="BM758" s="92"/>
      <c r="BN758" s="2"/>
      <c r="BO758" s="999">
        <f>SUM(BO727:BO756)</f>
        <v>0</v>
      </c>
      <c r="BP758" s="1255">
        <f>SUM(BP727:BP756)</f>
        <v>0</v>
      </c>
      <c r="BQ758" s="91"/>
      <c r="BR758" s="92"/>
      <c r="BS758" s="2"/>
      <c r="BT758" s="999">
        <f>SUM(BT727:BT756)</f>
        <v>0</v>
      </c>
      <c r="BU758" s="1255">
        <f>SUM(BU727:BU756)</f>
        <v>0</v>
      </c>
      <c r="BV758" s="91"/>
      <c r="BW758" s="92"/>
      <c r="BX758" s="2"/>
      <c r="BY758" s="999">
        <f>SUM(BY727:BY756)</f>
        <v>0</v>
      </c>
      <c r="BZ758" s="1255">
        <f>SUM(BZ727:BZ756)</f>
        <v>0</v>
      </c>
      <c r="CA758" s="1089">
        <f>SUM(CA727:CA752)-CA753</f>
        <v>0</v>
      </c>
      <c r="CB758" s="1088">
        <f t="shared" ref="CB758" si="130">SUM(CB727:CB756)</f>
        <v>0</v>
      </c>
      <c r="CC758" s="1230" t="str">
        <f>IF(BZ758+BU758+BP758+BK758+BF758+BA758+AV758+AQ758+AL758+AG758+AB758+W758+R758+CB769+CC769-CC770-CB770=0,"〇",BZ758+BU758+BP758+BK758+BF758+BA758+AV758+AQ758+AL758+AG758+AB758+W758+R758+CB769+CC769-CC770-CB770)</f>
        <v>〇</v>
      </c>
    </row>
    <row r="759" spans="1:81" ht="18" customHeight="1">
      <c r="A759" s="1180"/>
      <c r="B759" s="1134"/>
      <c r="C759" s="1135"/>
      <c r="D759" s="176" t="str">
        <f>IF(職員設定!$X$43="","",職員設定!$X$43)</f>
        <v>その他</v>
      </c>
      <c r="E759" s="152" t="str">
        <f>IF(E727&lt;&gt;"",職員設定!$X$60,"0")</f>
        <v>0</v>
      </c>
      <c r="F759" s="2"/>
      <c r="G759" s="974"/>
      <c r="H759" s="1271"/>
      <c r="I759" s="176" t="str">
        <f>IF(職員設定!$X$43="","",職員設定!$X$43)</f>
        <v>その他</v>
      </c>
      <c r="J759" s="152" t="str">
        <f>IF(J727&lt;&gt;"",職員設定!$X$60,"0")</f>
        <v>0</v>
      </c>
      <c r="K759" s="2"/>
      <c r="L759" s="974"/>
      <c r="M759" s="1096"/>
      <c r="N759" s="646" t="str">
        <f>IF(職員設定!$X$43="","",職員設定!$X$43)</f>
        <v>その他</v>
      </c>
      <c r="O759" s="152" t="str">
        <f>IF(O727&lt;&gt;"",職員設定!$X$60,"0")</f>
        <v>0</v>
      </c>
      <c r="P759" s="2"/>
      <c r="Q759" s="974"/>
      <c r="R759" s="1204"/>
      <c r="S759" s="176" t="str">
        <f>IF(職員設定!$X$43="","",職員設定!$X$43)</f>
        <v>その他</v>
      </c>
      <c r="T759" s="152" t="str">
        <f>IF(T727&lt;&gt;"",職員設定!$X$60,"0")</f>
        <v>0</v>
      </c>
      <c r="U759" s="2"/>
      <c r="V759" s="974"/>
      <c r="W759" s="971"/>
      <c r="X759" s="646" t="str">
        <f>IF(職員設定!$X$43="","",職員設定!$X$43)</f>
        <v>その他</v>
      </c>
      <c r="Y759" s="152" t="str">
        <f>IF(Y727&lt;&gt;"",職員設定!$X$60,"0")</f>
        <v>0</v>
      </c>
      <c r="Z759" s="2"/>
      <c r="AA759" s="974"/>
      <c r="AB759" s="1204"/>
      <c r="AC759" s="176" t="str">
        <f>IF(職員設定!$X$43="","",職員設定!$X$43)</f>
        <v>その他</v>
      </c>
      <c r="AD759" s="152" t="str">
        <f>IF(AD727&lt;&gt;"",職員設定!$X$60,"0")</f>
        <v>0</v>
      </c>
      <c r="AE759" s="2"/>
      <c r="AF759" s="974"/>
      <c r="AG759" s="971"/>
      <c r="AH759" s="646" t="str">
        <f>IF(職員設定!$X$43="","",職員設定!$X$43)</f>
        <v>その他</v>
      </c>
      <c r="AI759" s="152" t="str">
        <f>IF(AI727&lt;&gt;"",職員設定!$X$60,"0")</f>
        <v>0</v>
      </c>
      <c r="AJ759" s="2"/>
      <c r="AK759" s="974"/>
      <c r="AL759" s="1204"/>
      <c r="AM759" s="176" t="str">
        <f>IF(職員設定!$X$43="","",職員設定!$X$43)</f>
        <v>その他</v>
      </c>
      <c r="AN759" s="152" t="str">
        <f>IF(AN727&lt;&gt;"",職員設定!$X$60,"0")</f>
        <v>0</v>
      </c>
      <c r="AO759" s="2"/>
      <c r="AP759" s="974"/>
      <c r="AQ759" s="971"/>
      <c r="AR759" s="646" t="str">
        <f>IF(職員設定!$X$43="","",職員設定!$X$43)</f>
        <v>その他</v>
      </c>
      <c r="AS759" s="152" t="str">
        <f>IF(AS727&lt;&gt;"",職員設定!$X$60,"0")</f>
        <v>0</v>
      </c>
      <c r="AT759" s="2"/>
      <c r="AU759" s="974"/>
      <c r="AV759" s="1204"/>
      <c r="AW759" s="176" t="str">
        <f>IF(職員設定!$X$43="","",職員設定!$X$43)</f>
        <v>その他</v>
      </c>
      <c r="AX759" s="152" t="str">
        <f>IF(AX727&lt;&gt;"",職員設定!$X$60,"0")</f>
        <v>0</v>
      </c>
      <c r="AY759" s="2"/>
      <c r="AZ759" s="974"/>
      <c r="BA759" s="971"/>
      <c r="BB759" s="646" t="str">
        <f>IF(職員設定!$X$43="","",職員設定!$X$43)</f>
        <v>その他</v>
      </c>
      <c r="BC759" s="152" t="str">
        <f>IF(BC727&lt;&gt;"",職員設定!$X$60,"0")</f>
        <v>0</v>
      </c>
      <c r="BD759" s="2"/>
      <c r="BE759" s="974"/>
      <c r="BF759" s="1204"/>
      <c r="BG759" s="176" t="str">
        <f>IF(職員設定!$X$43="","",職員設定!$X$43)</f>
        <v>その他</v>
      </c>
      <c r="BH759" s="152" t="str">
        <f>IF(BH727&lt;&gt;"",職員設定!$X$60,"0")</f>
        <v>0</v>
      </c>
      <c r="BI759" s="2"/>
      <c r="BJ759" s="974"/>
      <c r="BK759" s="971"/>
      <c r="BL759" s="670"/>
      <c r="BM759" s="26"/>
      <c r="BN759" s="2"/>
      <c r="BO759" s="974"/>
      <c r="BP759" s="1256"/>
      <c r="BQ759" s="93"/>
      <c r="BR759" s="26"/>
      <c r="BS759" s="2"/>
      <c r="BT759" s="974"/>
      <c r="BU759" s="1256"/>
      <c r="BV759" s="93"/>
      <c r="BW759" s="26"/>
      <c r="BX759" s="2"/>
      <c r="BY759" s="974"/>
      <c r="BZ759" s="1256"/>
      <c r="CA759" s="1004"/>
      <c r="CB759" s="1020"/>
      <c r="CC759" s="1231"/>
    </row>
    <row r="760" spans="1:81" ht="18" customHeight="1" thickBot="1">
      <c r="A760" s="1180"/>
      <c r="B760" s="1136"/>
      <c r="C760" s="1137"/>
      <c r="D760" s="177" t="str">
        <f>IF(職員設定!$Y$43="","",職員設定!$Y$43)</f>
        <v/>
      </c>
      <c r="E760" s="178" t="str">
        <f>IF(E727&lt;&gt;"",職員設定!$Y$60,"0")</f>
        <v>0</v>
      </c>
      <c r="F760" s="2"/>
      <c r="G760" s="975"/>
      <c r="H760" s="1306"/>
      <c r="I760" s="177" t="str">
        <f>IF(職員設定!$Y$43="","",職員設定!$Y$43)</f>
        <v/>
      </c>
      <c r="J760" s="178" t="str">
        <f>IF(J727&lt;&gt;"",職員設定!$Y$60,"0")</f>
        <v>0</v>
      </c>
      <c r="K760" s="2"/>
      <c r="L760" s="975"/>
      <c r="M760" s="1097"/>
      <c r="N760" s="647" t="str">
        <f>IF(職員設定!$Y$43="","",職員設定!$Y$43)</f>
        <v/>
      </c>
      <c r="O760" s="178" t="str">
        <f>IF(O727&lt;&gt;"",職員設定!$Y$60,"0")</f>
        <v>0</v>
      </c>
      <c r="P760" s="2"/>
      <c r="Q760" s="975"/>
      <c r="R760" s="1205"/>
      <c r="S760" s="177" t="str">
        <f>IF(職員設定!$Y$43="","",職員設定!$Y$43)</f>
        <v/>
      </c>
      <c r="T760" s="178" t="str">
        <f>IF(T727&lt;&gt;"",職員設定!$Y$60,"0")</f>
        <v>0</v>
      </c>
      <c r="U760" s="2"/>
      <c r="V760" s="975"/>
      <c r="W760" s="972"/>
      <c r="X760" s="647" t="str">
        <f>IF(職員設定!$Y$43="","",職員設定!$Y$43)</f>
        <v/>
      </c>
      <c r="Y760" s="178" t="str">
        <f>IF(Y727&lt;&gt;"",職員設定!$Y$60,"0")</f>
        <v>0</v>
      </c>
      <c r="Z760" s="2"/>
      <c r="AA760" s="975"/>
      <c r="AB760" s="1205"/>
      <c r="AC760" s="177" t="str">
        <f>IF(職員設定!$Y$43="","",職員設定!$Y$43)</f>
        <v/>
      </c>
      <c r="AD760" s="178" t="str">
        <f>IF(AD727&lt;&gt;"",職員設定!$Y$60,"0")</f>
        <v>0</v>
      </c>
      <c r="AE760" s="2"/>
      <c r="AF760" s="975"/>
      <c r="AG760" s="972"/>
      <c r="AH760" s="647" t="str">
        <f>IF(職員設定!$Y$43="","",職員設定!$Y$43)</f>
        <v/>
      </c>
      <c r="AI760" s="178" t="str">
        <f>IF(AI727&lt;&gt;"",職員設定!$Y$60,"0")</f>
        <v>0</v>
      </c>
      <c r="AJ760" s="2"/>
      <c r="AK760" s="975"/>
      <c r="AL760" s="1205"/>
      <c r="AM760" s="177" t="str">
        <f>IF(職員設定!$Y$43="","",職員設定!$Y$43)</f>
        <v/>
      </c>
      <c r="AN760" s="178" t="str">
        <f>IF(AN727&lt;&gt;"",職員設定!$Y$60,"0")</f>
        <v>0</v>
      </c>
      <c r="AO760" s="2"/>
      <c r="AP760" s="975"/>
      <c r="AQ760" s="972"/>
      <c r="AR760" s="647" t="str">
        <f>IF(職員設定!$Y$43="","",職員設定!$Y$43)</f>
        <v/>
      </c>
      <c r="AS760" s="178" t="str">
        <f>IF(AS727&lt;&gt;"",職員設定!$Y$60,"0")</f>
        <v>0</v>
      </c>
      <c r="AT760" s="2"/>
      <c r="AU760" s="975"/>
      <c r="AV760" s="1205"/>
      <c r="AW760" s="177" t="str">
        <f>IF(職員設定!$Y$43="","",職員設定!$Y$43)</f>
        <v/>
      </c>
      <c r="AX760" s="178" t="str">
        <f>IF(AX727&lt;&gt;"",職員設定!$Y$60,"0")</f>
        <v>0</v>
      </c>
      <c r="AY760" s="2"/>
      <c r="AZ760" s="975"/>
      <c r="BA760" s="972"/>
      <c r="BB760" s="647" t="str">
        <f>IF(職員設定!$Y$43="","",職員設定!$Y$43)</f>
        <v/>
      </c>
      <c r="BC760" s="178" t="str">
        <f>IF(BC727&lt;&gt;"",職員設定!$Y$60,"0")</f>
        <v>0</v>
      </c>
      <c r="BD760" s="2"/>
      <c r="BE760" s="975"/>
      <c r="BF760" s="1205"/>
      <c r="BG760" s="177" t="str">
        <f>IF(職員設定!$Y$43="","",職員設定!$Y$43)</f>
        <v/>
      </c>
      <c r="BH760" s="178" t="str">
        <f>IF(BH727&lt;&gt;"",職員設定!$Y$60,"0")</f>
        <v>0</v>
      </c>
      <c r="BI760" s="2"/>
      <c r="BJ760" s="975"/>
      <c r="BK760" s="972"/>
      <c r="BL760" s="671"/>
      <c r="BM760" s="84"/>
      <c r="BN760" s="2"/>
      <c r="BO760" s="975"/>
      <c r="BP760" s="1257"/>
      <c r="BQ760" s="94"/>
      <c r="BR760" s="84"/>
      <c r="BS760" s="2"/>
      <c r="BT760" s="975"/>
      <c r="BU760" s="1257"/>
      <c r="BV760" s="94"/>
      <c r="BW760" s="84"/>
      <c r="BX760" s="2"/>
      <c r="BY760" s="975"/>
      <c r="BZ760" s="1257"/>
      <c r="CA760" s="1005"/>
      <c r="CB760" s="1021"/>
      <c r="CC760" s="1232"/>
    </row>
    <row r="761" spans="1:81" ht="18" customHeight="1">
      <c r="A761" s="1180"/>
      <c r="B761" s="1276"/>
      <c r="C761" s="1277"/>
      <c r="D761" s="64" t="s">
        <v>15</v>
      </c>
      <c r="E761" s="8">
        <f>E760+E759+E758+E757+E755+E751+E747+E743+E739+E736+E733+E729</f>
        <v>0</v>
      </c>
      <c r="F761" s="963" t="str">
        <f>IF(E762=F762,"〇","×")</f>
        <v>〇</v>
      </c>
      <c r="G761" s="964"/>
      <c r="H761" s="1098"/>
      <c r="I761" s="64" t="s">
        <v>15</v>
      </c>
      <c r="J761" s="516">
        <f>J760+J759+J758+J757+J755+J751+J747+J743+J739+J736+J733+J729</f>
        <v>0</v>
      </c>
      <c r="K761" s="963" t="str">
        <f>IF(J762=K762,"〇","×")</f>
        <v>〇</v>
      </c>
      <c r="L761" s="964"/>
      <c r="M761" s="965"/>
      <c r="N761" s="635" t="s">
        <v>15</v>
      </c>
      <c r="O761" s="8">
        <f>O760+O759+O758+O757+O755+O751+O747+O743+O739+O736+O733+O729</f>
        <v>0</v>
      </c>
      <c r="P761" s="963" t="str">
        <f>IF(O762=P762,"〇","×")</f>
        <v>〇</v>
      </c>
      <c r="Q761" s="964"/>
      <c r="R761" s="1098"/>
      <c r="S761" s="64" t="s">
        <v>15</v>
      </c>
      <c r="T761" s="8">
        <f>T760+T759+T758+T757+T755+T751+T747+T743+T739+T736+T733+T729</f>
        <v>0</v>
      </c>
      <c r="U761" s="963" t="str">
        <f>IF(T762=U762,"〇","×")</f>
        <v>〇</v>
      </c>
      <c r="V761" s="964"/>
      <c r="W761" s="965"/>
      <c r="X761" s="635" t="s">
        <v>15</v>
      </c>
      <c r="Y761" s="516">
        <f>Y760+Y759+Y758+Y757+Y755+Y751+Y747+Y743+Y739+Y736+Y733+Y729</f>
        <v>0</v>
      </c>
      <c r="Z761" s="963" t="str">
        <f>IF(Y762=Z762,"〇","×")</f>
        <v>〇</v>
      </c>
      <c r="AA761" s="964"/>
      <c r="AB761" s="1098"/>
      <c r="AC761" s="64" t="s">
        <v>15</v>
      </c>
      <c r="AD761" s="516">
        <f>AD760+AD759+AD758+AD757+AD755+AD751+AD747+AD743+AD739+AD736+AD733+AD729</f>
        <v>0</v>
      </c>
      <c r="AE761" s="963" t="str">
        <f>IF(AD762=AE762,"〇","×")</f>
        <v>〇</v>
      </c>
      <c r="AF761" s="964"/>
      <c r="AG761" s="965"/>
      <c r="AH761" s="635" t="s">
        <v>15</v>
      </c>
      <c r="AI761" s="516">
        <f>AI760+AI759+AI758+AI757+AI755+AI751+AI747+AI743+AI739+AI736+AI733+AI729</f>
        <v>0</v>
      </c>
      <c r="AJ761" s="963" t="str">
        <f>IF(AI762=AJ762,"〇","×")</f>
        <v>〇</v>
      </c>
      <c r="AK761" s="964"/>
      <c r="AL761" s="1098"/>
      <c r="AM761" s="64" t="s">
        <v>15</v>
      </c>
      <c r="AN761" s="516">
        <f>AN760+AN759+AN758+AN757+AN755+AN751+AN747+AN743+AN739+AN736+AN733+AN729</f>
        <v>0</v>
      </c>
      <c r="AO761" s="963" t="str">
        <f>IF(AN762=AO762,"〇","×")</f>
        <v>〇</v>
      </c>
      <c r="AP761" s="964"/>
      <c r="AQ761" s="965"/>
      <c r="AR761" s="635" t="s">
        <v>15</v>
      </c>
      <c r="AS761" s="516">
        <f>AS760+AS759+AS758+AS757+AS755+AS751+AS747+AS743+AS739+AS736+AS733+AS729</f>
        <v>0</v>
      </c>
      <c r="AT761" s="963" t="str">
        <f>IF(AS762=AT762,"〇","×")</f>
        <v>〇</v>
      </c>
      <c r="AU761" s="964"/>
      <c r="AV761" s="1098"/>
      <c r="AW761" s="64" t="s">
        <v>15</v>
      </c>
      <c r="AX761" s="516">
        <f>AX760+AX759+AX758+AX757+AX755+AX751+AX747+AX743+AX739+AX736+AX733+AX729</f>
        <v>0</v>
      </c>
      <c r="AY761" s="963" t="str">
        <f>IF(AX762=AY762,"〇","×")</f>
        <v>〇</v>
      </c>
      <c r="AZ761" s="964"/>
      <c r="BA761" s="965"/>
      <c r="BB761" s="635" t="s">
        <v>15</v>
      </c>
      <c r="BC761" s="516">
        <f>BC760+BC759+BC758+BC757+BC755+BC751+BC747+BC743+BC739+BC736+BC733+BC729</f>
        <v>0</v>
      </c>
      <c r="BD761" s="963" t="str">
        <f>IF(BC762=BD762,"〇","×")</f>
        <v>〇</v>
      </c>
      <c r="BE761" s="964"/>
      <c r="BF761" s="1098"/>
      <c r="BG761" s="64" t="s">
        <v>15</v>
      </c>
      <c r="BH761" s="516">
        <f>BH760+BH759+BH758+BH757+BH755+BH751+BH747+BH743+BH739+BH736+BH733+BH729</f>
        <v>0</v>
      </c>
      <c r="BI761" s="963" t="str">
        <f>IF(BH762=BI762,"〇","×")</f>
        <v>〇</v>
      </c>
      <c r="BJ761" s="964"/>
      <c r="BK761" s="965"/>
      <c r="BL761" s="635" t="s">
        <v>15</v>
      </c>
      <c r="BM761" s="8">
        <f>BM743</f>
        <v>0</v>
      </c>
      <c r="BN761" s="963" t="str">
        <f>IF(BM762=BN762,"〇","×")</f>
        <v>〇</v>
      </c>
      <c r="BO761" s="964"/>
      <c r="BP761" s="965"/>
      <c r="BQ761" s="64" t="s">
        <v>15</v>
      </c>
      <c r="BR761" s="8">
        <f>BR743</f>
        <v>0</v>
      </c>
      <c r="BS761" s="963" t="str">
        <f>IF(BR762=BS762,"〇","×")</f>
        <v>〇</v>
      </c>
      <c r="BT761" s="964"/>
      <c r="BU761" s="965"/>
      <c r="BV761" s="64" t="s">
        <v>15</v>
      </c>
      <c r="BW761" s="8">
        <f>BW743</f>
        <v>0</v>
      </c>
      <c r="BX761" s="963" t="str">
        <f>IF(BW762=BX762,"〇","×")</f>
        <v>〇</v>
      </c>
      <c r="BY761" s="964"/>
      <c r="BZ761" s="965"/>
      <c r="CA761" s="575">
        <f>BW761+BR761+BM761+BH761+BC761+AX761+AS761+AN761+AI761+AD761+Y761+T761+O761+J761+E761</f>
        <v>0</v>
      </c>
      <c r="CB761" s="369"/>
      <c r="CC761" s="422"/>
    </row>
    <row r="762" spans="1:81" ht="18" customHeight="1" thickBot="1">
      <c r="A762" s="1180"/>
      <c r="B762" s="1292"/>
      <c r="C762" s="1037"/>
      <c r="D762" s="65" t="s">
        <v>100</v>
      </c>
      <c r="E762" s="27">
        <f>E728+E732+E735+E738+E742+E746+E750+E754+E757+E758+E759+E760</f>
        <v>0</v>
      </c>
      <c r="F762" s="981">
        <f>E761+(G758)/F727+H758</f>
        <v>0</v>
      </c>
      <c r="G762" s="982"/>
      <c r="H762" s="365"/>
      <c r="I762" s="65" t="s">
        <v>100</v>
      </c>
      <c r="J762" s="27">
        <f>J728+J732+J735+J738+J742+J746+J750+J754+J757+J758+J759+J760</f>
        <v>0</v>
      </c>
      <c r="K762" s="981">
        <f>J761+(L758)/K727+M758</f>
        <v>0</v>
      </c>
      <c r="L762" s="982"/>
      <c r="M762" s="359"/>
      <c r="N762" s="636" t="s">
        <v>100</v>
      </c>
      <c r="O762" s="27">
        <f>O728+O732+O735+O738+O742+O746+O750+O754+O757+O758+O759+O760</f>
        <v>0</v>
      </c>
      <c r="P762" s="981">
        <f>O761+(Q758)/P727+R758/P727</f>
        <v>0</v>
      </c>
      <c r="Q762" s="982"/>
      <c r="R762" s="365"/>
      <c r="S762" s="65" t="s">
        <v>100</v>
      </c>
      <c r="T762" s="27">
        <f>T728+T732+T735+T738+T742+T746+T750+T754+T757+T758+T759+T760</f>
        <v>0</v>
      </c>
      <c r="U762" s="981">
        <f>T761+(V758)/U727+W758/U727</f>
        <v>0</v>
      </c>
      <c r="V762" s="982"/>
      <c r="W762" s="359"/>
      <c r="X762" s="636" t="s">
        <v>100</v>
      </c>
      <c r="Y762" s="27">
        <f>Y728+Y732+Y735+Y738+Y742+Y746+Y750+Y754+Y757+Y758+Y759+Y760</f>
        <v>0</v>
      </c>
      <c r="Z762" s="981">
        <f>Y761+(AA758)/Z727+AB758/Z727</f>
        <v>0</v>
      </c>
      <c r="AA762" s="982"/>
      <c r="AB762" s="365"/>
      <c r="AC762" s="65" t="s">
        <v>100</v>
      </c>
      <c r="AD762" s="27">
        <f>AD728+AD732+AD735+AD738+AD742+AD746+AD750+AD754+AD757+AD758+AD759+AD760</f>
        <v>0</v>
      </c>
      <c r="AE762" s="981">
        <f>AD761+(AF758)/AE727+AG758/AE727</f>
        <v>0</v>
      </c>
      <c r="AF762" s="982"/>
      <c r="AG762" s="359"/>
      <c r="AH762" s="636" t="s">
        <v>100</v>
      </c>
      <c r="AI762" s="27">
        <f>AI728+AI732+AI735+AI738+AI742+AI746+AI750+AI754+AI757+AI758+AI759+AI760</f>
        <v>0</v>
      </c>
      <c r="AJ762" s="981">
        <f>AI761+(AK758)/AJ727+AL758/AJ727</f>
        <v>0</v>
      </c>
      <c r="AK762" s="982"/>
      <c r="AL762" s="365"/>
      <c r="AM762" s="65" t="s">
        <v>100</v>
      </c>
      <c r="AN762" s="27">
        <f>AN728+AN732+AN735+AN738+AN742+AN746+AN750+AN754+AN757+AN758+AN759+AN760</f>
        <v>0</v>
      </c>
      <c r="AO762" s="981">
        <f>AN761+(AP758)/AO727+AQ758/AO727</f>
        <v>0</v>
      </c>
      <c r="AP762" s="982"/>
      <c r="AQ762" s="359"/>
      <c r="AR762" s="636" t="s">
        <v>100</v>
      </c>
      <c r="AS762" s="27">
        <f>AS728+AS732+AS735+AS738+AS742+AS746+AS750+AS754+AS757+AS758+AS759+AS760</f>
        <v>0</v>
      </c>
      <c r="AT762" s="981">
        <f>AS761+(AU758)/AT727+AV758/AT727</f>
        <v>0</v>
      </c>
      <c r="AU762" s="982"/>
      <c r="AV762" s="365"/>
      <c r="AW762" s="65" t="s">
        <v>100</v>
      </c>
      <c r="AX762" s="27">
        <f>AX728+AX732+AX735+AX738+AX742+AX746+AX750+AX754+AX757+AX758+AX759+AX760</f>
        <v>0</v>
      </c>
      <c r="AY762" s="981">
        <f>AX761+(AZ758)/AY727+BA758/AY727</f>
        <v>0</v>
      </c>
      <c r="AZ762" s="982"/>
      <c r="BA762" s="359"/>
      <c r="BB762" s="636" t="s">
        <v>100</v>
      </c>
      <c r="BC762" s="27">
        <f>BC728+BC732+BC735+BC738+BC742+BC746+BC750+BC754+BC757+BC758+BC759+BC760</f>
        <v>0</v>
      </c>
      <c r="BD762" s="981">
        <f>BC761+(BE758)/BD727+BF758/BD727</f>
        <v>0</v>
      </c>
      <c r="BE762" s="982"/>
      <c r="BF762" s="365"/>
      <c r="BG762" s="65" t="s">
        <v>100</v>
      </c>
      <c r="BH762" s="27">
        <f>BH728+BH732+BH735+BH738+BH742+BH746+BH750+BH754+BH757+BH758+BH759+BH760</f>
        <v>0</v>
      </c>
      <c r="BI762" s="981">
        <f>BH761+(BJ758)/BI727+BK758/BI727</f>
        <v>0</v>
      </c>
      <c r="BJ762" s="982"/>
      <c r="BK762" s="359"/>
      <c r="BL762" s="636" t="s">
        <v>100</v>
      </c>
      <c r="BM762" s="27">
        <f>BM742</f>
        <v>0</v>
      </c>
      <c r="BN762" s="981">
        <f>BM761+(BO758)/BN727+BP758/BN727</f>
        <v>0</v>
      </c>
      <c r="BO762" s="982"/>
      <c r="BP762" s="359"/>
      <c r="BQ762" s="65" t="s">
        <v>100</v>
      </c>
      <c r="BR762" s="27">
        <f>BR742</f>
        <v>0</v>
      </c>
      <c r="BS762" s="981">
        <f>BR761+(BT758)/BS727+BU758/BS727</f>
        <v>0</v>
      </c>
      <c r="BT762" s="982"/>
      <c r="BU762" s="359"/>
      <c r="BV762" s="65" t="s">
        <v>100</v>
      </c>
      <c r="BW762" s="27">
        <f>BW742</f>
        <v>0</v>
      </c>
      <c r="BX762" s="981">
        <f>BW761+(BY758)/BX727+BZ758/BX727</f>
        <v>0</v>
      </c>
      <c r="BY762" s="982"/>
      <c r="BZ762" s="359"/>
      <c r="CA762" s="552">
        <f>BW762+BR762+BM762+BH762+BC762+AX762+AS762+AN762+AI762+AD762+Y762+T762+O762+J762+E762</f>
        <v>0</v>
      </c>
      <c r="CB762" s="370"/>
      <c r="CC762" s="422"/>
    </row>
    <row r="763" spans="1:81" ht="18" customHeight="1" thickTop="1">
      <c r="A763" s="1180"/>
      <c r="B763" s="1128" t="s">
        <v>227</v>
      </c>
      <c r="C763" s="1129"/>
      <c r="D763" s="66" t="s">
        <v>17</v>
      </c>
      <c r="E763" s="74" t="str">
        <f>IF(E727="","",職員設定!M60)</f>
        <v/>
      </c>
      <c r="F763" s="114"/>
      <c r="G763" s="291"/>
      <c r="H763" s="618"/>
      <c r="I763" s="66" t="s">
        <v>17</v>
      </c>
      <c r="J763" s="74" t="str">
        <f>IF(J727="","",職員設定!$M$60)</f>
        <v/>
      </c>
      <c r="K763" s="114"/>
      <c r="L763" s="291"/>
      <c r="M763" s="368"/>
      <c r="N763" s="637" t="s">
        <v>17</v>
      </c>
      <c r="O763" s="74" t="str">
        <f>IF(O727="","",職員設定!$M$60)</f>
        <v/>
      </c>
      <c r="P763" s="950" t="s">
        <v>222</v>
      </c>
      <c r="Q763" s="951"/>
      <c r="R763" s="951"/>
      <c r="S763" s="66" t="s">
        <v>17</v>
      </c>
      <c r="T763" s="74" t="str">
        <f>IF(T727="","",職員設定!$M$60)</f>
        <v/>
      </c>
      <c r="U763" s="950" t="s">
        <v>222</v>
      </c>
      <c r="V763" s="951"/>
      <c r="W763" s="952"/>
      <c r="X763" s="637" t="s">
        <v>17</v>
      </c>
      <c r="Y763" s="74" t="str">
        <f>IF(Y727="","",職員設定!$M$60)</f>
        <v/>
      </c>
      <c r="Z763" s="950" t="s">
        <v>222</v>
      </c>
      <c r="AA763" s="951"/>
      <c r="AB763" s="951"/>
      <c r="AC763" s="66" t="s">
        <v>17</v>
      </c>
      <c r="AD763" s="74" t="str">
        <f>IF(AD727="","",職員設定!$M$60)</f>
        <v/>
      </c>
      <c r="AE763" s="950" t="s">
        <v>222</v>
      </c>
      <c r="AF763" s="951"/>
      <c r="AG763" s="952"/>
      <c r="AH763" s="637" t="s">
        <v>17</v>
      </c>
      <c r="AI763" s="74" t="str">
        <f>IF(AI727="","",職員設定!$M$60)</f>
        <v/>
      </c>
      <c r="AJ763" s="950" t="s">
        <v>222</v>
      </c>
      <c r="AK763" s="951"/>
      <c r="AL763" s="951"/>
      <c r="AM763" s="66" t="s">
        <v>17</v>
      </c>
      <c r="AN763" s="74" t="str">
        <f>IF(AN727="","",職員設定!$M$60)</f>
        <v/>
      </c>
      <c r="AO763" s="950" t="s">
        <v>222</v>
      </c>
      <c r="AP763" s="951"/>
      <c r="AQ763" s="952"/>
      <c r="AR763" s="637" t="s">
        <v>17</v>
      </c>
      <c r="AS763" s="74" t="str">
        <f>IF(AS727="","",職員設定!$M$60)</f>
        <v/>
      </c>
      <c r="AT763" s="950" t="s">
        <v>222</v>
      </c>
      <c r="AU763" s="951"/>
      <c r="AV763" s="951"/>
      <c r="AW763" s="66" t="s">
        <v>17</v>
      </c>
      <c r="AX763" s="74" t="str">
        <f>IF(AX727="","",職員設定!$M$60)</f>
        <v/>
      </c>
      <c r="AY763" s="950" t="s">
        <v>222</v>
      </c>
      <c r="AZ763" s="951"/>
      <c r="BA763" s="952"/>
      <c r="BB763" s="637" t="s">
        <v>17</v>
      </c>
      <c r="BC763" s="74" t="str">
        <f>IF(BC727="","",職員設定!$M$60)</f>
        <v/>
      </c>
      <c r="BD763" s="950" t="s">
        <v>222</v>
      </c>
      <c r="BE763" s="951"/>
      <c r="BF763" s="951"/>
      <c r="BG763" s="66" t="s">
        <v>17</v>
      </c>
      <c r="BH763" s="74" t="str">
        <f>IF(BH727="","",職員設定!$M$60)</f>
        <v/>
      </c>
      <c r="BI763" s="950" t="s">
        <v>222</v>
      </c>
      <c r="BJ763" s="951"/>
      <c r="BK763" s="952"/>
      <c r="BL763" s="637"/>
      <c r="BM763" s="74"/>
      <c r="BN763" s="950" t="s">
        <v>222</v>
      </c>
      <c r="BO763" s="951"/>
      <c r="BP763" s="952"/>
      <c r="BQ763" s="66"/>
      <c r="BR763" s="74"/>
      <c r="BS763" s="950" t="s">
        <v>222</v>
      </c>
      <c r="BT763" s="951"/>
      <c r="BU763" s="952"/>
      <c r="BV763" s="66"/>
      <c r="BW763" s="74"/>
      <c r="BX763" s="950" t="s">
        <v>222</v>
      </c>
      <c r="BY763" s="951"/>
      <c r="BZ763" s="952"/>
      <c r="CA763" s="477"/>
      <c r="CB763" s="1008" t="s">
        <v>223</v>
      </c>
      <c r="CC763" s="1008" t="s">
        <v>224</v>
      </c>
    </row>
    <row r="764" spans="1:81" ht="18" customHeight="1">
      <c r="A764" s="1180"/>
      <c r="B764" s="1130"/>
      <c r="C764" s="1131"/>
      <c r="D764" s="68" t="s">
        <v>63</v>
      </c>
      <c r="E764" s="34"/>
      <c r="F764" s="1120" t="s">
        <v>104</v>
      </c>
      <c r="G764" s="1121"/>
      <c r="H764" s="759"/>
      <c r="I764" s="68" t="s">
        <v>63</v>
      </c>
      <c r="J764" s="34" t="str">
        <f>IF(J727="","",E764)</f>
        <v/>
      </c>
      <c r="K764" s="1120" t="s">
        <v>104</v>
      </c>
      <c r="L764" s="1121"/>
      <c r="M764" s="1148"/>
      <c r="N764" s="638" t="s">
        <v>63</v>
      </c>
      <c r="O764" s="34" t="str">
        <f>IF(O727="","",J764)</f>
        <v/>
      </c>
      <c r="P764" s="1006" t="s">
        <v>221</v>
      </c>
      <c r="Q764" s="1007"/>
      <c r="R764" s="653"/>
      <c r="S764" s="68" t="s">
        <v>63</v>
      </c>
      <c r="T764" s="34" t="str">
        <f>IF(T727="","",O764)</f>
        <v/>
      </c>
      <c r="U764" s="1006" t="s">
        <v>221</v>
      </c>
      <c r="V764" s="1007"/>
      <c r="W764" s="537"/>
      <c r="X764" s="638" t="s">
        <v>63</v>
      </c>
      <c r="Y764" s="34" t="str">
        <f>IF(Y727="","",T764)</f>
        <v/>
      </c>
      <c r="Z764" s="1006" t="s">
        <v>221</v>
      </c>
      <c r="AA764" s="1007"/>
      <c r="AB764" s="653"/>
      <c r="AC764" s="68" t="s">
        <v>63</v>
      </c>
      <c r="AD764" s="34" t="str">
        <f>IF(AD727="","",Y764)</f>
        <v/>
      </c>
      <c r="AE764" s="1006" t="s">
        <v>221</v>
      </c>
      <c r="AF764" s="1007"/>
      <c r="AG764" s="537"/>
      <c r="AH764" s="638" t="s">
        <v>63</v>
      </c>
      <c r="AI764" s="34" t="str">
        <f>IF(AI727="","",AD764)</f>
        <v/>
      </c>
      <c r="AJ764" s="1006" t="s">
        <v>221</v>
      </c>
      <c r="AK764" s="1007"/>
      <c r="AL764" s="653"/>
      <c r="AM764" s="68" t="s">
        <v>63</v>
      </c>
      <c r="AN764" s="34" t="str">
        <f>IF(AN727="","",AI764)</f>
        <v/>
      </c>
      <c r="AO764" s="1006" t="s">
        <v>221</v>
      </c>
      <c r="AP764" s="1007"/>
      <c r="AQ764" s="537"/>
      <c r="AR764" s="638" t="s">
        <v>63</v>
      </c>
      <c r="AS764" s="34" t="str">
        <f>IF(AS727="","",AN764)</f>
        <v/>
      </c>
      <c r="AT764" s="1006" t="s">
        <v>221</v>
      </c>
      <c r="AU764" s="1007"/>
      <c r="AV764" s="653"/>
      <c r="AW764" s="68" t="s">
        <v>63</v>
      </c>
      <c r="AX764" s="34" t="str">
        <f>IF(AX727="","",AS764)</f>
        <v/>
      </c>
      <c r="AY764" s="1006" t="s">
        <v>221</v>
      </c>
      <c r="AZ764" s="1007"/>
      <c r="BA764" s="537"/>
      <c r="BB764" s="638" t="s">
        <v>63</v>
      </c>
      <c r="BC764" s="34" t="str">
        <f>IF(BC727="","",AX764)</f>
        <v/>
      </c>
      <c r="BD764" s="1006" t="s">
        <v>221</v>
      </c>
      <c r="BE764" s="1007"/>
      <c r="BF764" s="653"/>
      <c r="BG764" s="68" t="s">
        <v>63</v>
      </c>
      <c r="BH764" s="34" t="str">
        <f>IF(BH727="","",BC764)</f>
        <v/>
      </c>
      <c r="BI764" s="1006" t="s">
        <v>221</v>
      </c>
      <c r="BJ764" s="1007"/>
      <c r="BK764" s="537"/>
      <c r="BL764" s="638" t="s">
        <v>208</v>
      </c>
      <c r="BM764" s="420" t="s">
        <v>115</v>
      </c>
      <c r="BN764" s="529"/>
      <c r="BO764" s="527"/>
      <c r="BP764" s="408"/>
      <c r="BQ764" s="68" t="s">
        <v>208</v>
      </c>
      <c r="BR764" s="420" t="s">
        <v>115</v>
      </c>
      <c r="BS764" s="529"/>
      <c r="BT764" s="527"/>
      <c r="BU764" s="408"/>
      <c r="BV764" s="68" t="s">
        <v>208</v>
      </c>
      <c r="BW764" s="420" t="s">
        <v>115</v>
      </c>
      <c r="BX764" s="529"/>
      <c r="BY764" s="527"/>
      <c r="BZ764" s="408"/>
      <c r="CA764" s="478"/>
      <c r="CB764" s="1009"/>
      <c r="CC764" s="1009"/>
    </row>
    <row r="765" spans="1:81" ht="18" customHeight="1">
      <c r="A765" s="1180"/>
      <c r="B765" s="1130"/>
      <c r="C765" s="1131"/>
      <c r="D765" s="68" t="s">
        <v>18</v>
      </c>
      <c r="E765" s="10" t="str">
        <f>IF(E763="","",E764-E763)</f>
        <v/>
      </c>
      <c r="F765" s="360"/>
      <c r="G765" s="522">
        <f>ROUND(IF(E765="",0,E765*E4*F727+E765*G4*F727),0)</f>
        <v>0</v>
      </c>
      <c r="H765" s="619"/>
      <c r="I765" s="68" t="s">
        <v>18</v>
      </c>
      <c r="J765" s="10" t="str">
        <f>IF(J763="","",J764-J763)</f>
        <v/>
      </c>
      <c r="K765" s="360"/>
      <c r="L765" s="522">
        <f>ROUND(IF(J765="",0,J765*J4*K727+J765*L4*K727),0)</f>
        <v>0</v>
      </c>
      <c r="M765" s="450"/>
      <c r="N765" s="638" t="s">
        <v>18</v>
      </c>
      <c r="O765" s="10" t="str">
        <f>IF(O763="","",O764-O763)</f>
        <v/>
      </c>
      <c r="P765" s="144"/>
      <c r="Q765" s="565">
        <f>ROUND(IF(O765="",0,O765*O4*P727+O765*Q4*P727),0)</f>
        <v>0</v>
      </c>
      <c r="R765" s="573">
        <f>ROUND(IF(R764="",0,R764*O4*P727+R764*Q4*P727),0)</f>
        <v>0</v>
      </c>
      <c r="S765" s="68" t="s">
        <v>18</v>
      </c>
      <c r="T765" s="10" t="str">
        <f>IF(T763="","",T764-T763)</f>
        <v/>
      </c>
      <c r="U765" s="144"/>
      <c r="V765" s="565">
        <f>ROUND(IF(T765="",0,T765*T4*U727+T765*V4*U727),0)</f>
        <v>0</v>
      </c>
      <c r="W765" s="571">
        <f>ROUND(IF(W764="",0,W764*T4*U727+W764*V4*U727),0)</f>
        <v>0</v>
      </c>
      <c r="X765" s="638" t="s">
        <v>18</v>
      </c>
      <c r="Y765" s="10" t="str">
        <f>IF(Y763="","",Y764-Y763)</f>
        <v/>
      </c>
      <c r="Z765" s="144"/>
      <c r="AA765" s="565">
        <f>ROUND(IF(Y765="",0,Y765*Y4*Z727+Y765*AA4*Z727),0)</f>
        <v>0</v>
      </c>
      <c r="AB765" s="573">
        <f>ROUND(IF(AB764="",0,AB764*Y4*Z727+AB764*AA4*Z727),0)</f>
        <v>0</v>
      </c>
      <c r="AC765" s="68" t="s">
        <v>18</v>
      </c>
      <c r="AD765" s="10" t="str">
        <f>IF(AD763="","",AD764-AD763)</f>
        <v/>
      </c>
      <c r="AE765" s="144"/>
      <c r="AF765" s="565">
        <f>ROUND(IF(AD765="",0,AD765*AD4*AE727+AD765*AF4*AE727),0)</f>
        <v>0</v>
      </c>
      <c r="AG765" s="571">
        <f>ROUND(IF(AG764="",0,AG764*AD4*AE727+AG764*AF4*AE727),0)</f>
        <v>0</v>
      </c>
      <c r="AH765" s="638" t="s">
        <v>18</v>
      </c>
      <c r="AI765" s="10" t="str">
        <f>IF(AI763="","",AI764-AI763)</f>
        <v/>
      </c>
      <c r="AJ765" s="144"/>
      <c r="AK765" s="565">
        <f>ROUND(IF(AI765="",0,AI765*AI4*AJ727+AI765*AK4*AJ727),0)</f>
        <v>0</v>
      </c>
      <c r="AL765" s="573">
        <f>ROUND(IF(AL764="",0,AL764*AI4*AJ727+AL764*AK4*AJ727),0)</f>
        <v>0</v>
      </c>
      <c r="AM765" s="68" t="s">
        <v>18</v>
      </c>
      <c r="AN765" s="10" t="str">
        <f>IF(AN763="","",AN764-AN763)</f>
        <v/>
      </c>
      <c r="AO765" s="144"/>
      <c r="AP765" s="565">
        <f>ROUND(IF(AN765="",0,AN765*AN4*AO727+AN765*AP4*AO727),0)</f>
        <v>0</v>
      </c>
      <c r="AQ765" s="571">
        <f>ROUND(IF(AQ764="",0,AQ764*AN4*AO727+AQ764*AP4*AO727),0)</f>
        <v>0</v>
      </c>
      <c r="AR765" s="638" t="s">
        <v>18</v>
      </c>
      <c r="AS765" s="10" t="str">
        <f>IF(AS763="","",AS764-AS763)</f>
        <v/>
      </c>
      <c r="AT765" s="144"/>
      <c r="AU765" s="565">
        <f>ROUND(IF(AS765="",0,AS765*AS4*AT727+AS765*AU4*AT727),0)</f>
        <v>0</v>
      </c>
      <c r="AV765" s="573">
        <f>ROUND(IF(AV764="",0,AV764*AS4*AT727+AV764*AU4*AT727),0)</f>
        <v>0</v>
      </c>
      <c r="AW765" s="68" t="s">
        <v>18</v>
      </c>
      <c r="AX765" s="10" t="str">
        <f>IF(AX763="","",AX764-AX763)</f>
        <v/>
      </c>
      <c r="AY765" s="144"/>
      <c r="AZ765" s="565">
        <f>ROUND(IF(AX765="",0,AX765*AX4*AY727+AX765*AZ4*AY727),0)</f>
        <v>0</v>
      </c>
      <c r="BA765" s="571">
        <f>ROUND(IF(BA764="",0,BA764*AX4*AY727+BA764*AZ4*AY727),0)</f>
        <v>0</v>
      </c>
      <c r="BB765" s="638" t="s">
        <v>18</v>
      </c>
      <c r="BC765" s="10" t="str">
        <f>IF(BC763="","",BC764-BC763)</f>
        <v/>
      </c>
      <c r="BD765" s="144"/>
      <c r="BE765" s="565">
        <f>ROUND(IF(BC765="",0,BC765*BC4*BD727+BC765*BE4*BD727),0)</f>
        <v>0</v>
      </c>
      <c r="BF765" s="573">
        <f>ROUND(IF(BF764="",0,BF764*BC4*BD727+BF764*BE4*BD727),0)</f>
        <v>0</v>
      </c>
      <c r="BG765" s="68" t="s">
        <v>18</v>
      </c>
      <c r="BH765" s="10" t="str">
        <f>IF(BH763="","",BH764-BH763)</f>
        <v/>
      </c>
      <c r="BI765" s="144"/>
      <c r="BJ765" s="565">
        <f>ROUND(IF(BH765="",0,BH765*BH4*BI727+BH765*BJ4*BI727),0)</f>
        <v>0</v>
      </c>
      <c r="BK765" s="571">
        <f>ROUND(IF(BK764="",0,BK764*BH4*BI727+BK764*BJ4*BI727),0)</f>
        <v>0</v>
      </c>
      <c r="BL765" s="638"/>
      <c r="BM765" s="10"/>
      <c r="BN765" s="107"/>
      <c r="BO765" s="582">
        <f>ROUND(IF(BM764="対象",BO758*$BM$4+BO758*$BO$4,0),0)</f>
        <v>0</v>
      </c>
      <c r="BP765" s="578">
        <f>ROUND(IF(BM764="対象外",0,(BP758*BM4+BP758*BO4)),0)</f>
        <v>0</v>
      </c>
      <c r="BQ765" s="68"/>
      <c r="BR765" s="10"/>
      <c r="BS765" s="107"/>
      <c r="BT765" s="582">
        <f>ROUND(IF(BR764="対象",BT758*$BR$4+BT758*$BT$4,0),0)</f>
        <v>0</v>
      </c>
      <c r="BU765" s="578">
        <f>ROUND(IF(BR764="対象外",0,(BU758*BR4+BU758*BT4)),0)</f>
        <v>0</v>
      </c>
      <c r="BV765" s="68"/>
      <c r="BW765" s="10"/>
      <c r="BX765" s="107"/>
      <c r="BY765" s="582">
        <f>ROUND(IF(BW764="対象",BY758*$BW$4+BY758*$BY$4,0),0)</f>
        <v>0</v>
      </c>
      <c r="BZ765" s="578">
        <f>ROUND(IF(BW764="対象外",0,(BZ758*BW4+BZ758*BY4)),0)</f>
        <v>0</v>
      </c>
      <c r="CA765" s="479"/>
      <c r="CB765" s="414">
        <f>BZ765+BU765+BP765</f>
        <v>0</v>
      </c>
      <c r="CC765" s="443">
        <f>BK765+BF765+BA765+AV765+AQ765+AL765+AG765+AB765+W765+R765</f>
        <v>0</v>
      </c>
    </row>
    <row r="766" spans="1:81" ht="18" customHeight="1">
      <c r="A766" s="1180"/>
      <c r="B766" s="1130"/>
      <c r="C766" s="1131"/>
      <c r="D766" s="68" t="s">
        <v>103</v>
      </c>
      <c r="E766" s="510" t="s">
        <v>115</v>
      </c>
      <c r="F766" s="21"/>
      <c r="G766" s="522">
        <f>ROUND(IF(E766="対象外",0,E765*E5*F727),0)</f>
        <v>0</v>
      </c>
      <c r="H766" s="619"/>
      <c r="I766" s="68" t="s">
        <v>103</v>
      </c>
      <c r="J766" s="510" t="s">
        <v>115</v>
      </c>
      <c r="K766" s="21"/>
      <c r="L766" s="522">
        <f>ROUND(IF(J766="対象外",0,J765*J5*K727),0)</f>
        <v>0</v>
      </c>
      <c r="M766" s="450"/>
      <c r="N766" s="638" t="s">
        <v>103</v>
      </c>
      <c r="O766" s="510" t="s">
        <v>115</v>
      </c>
      <c r="P766" s="496"/>
      <c r="Q766" s="565">
        <f>ROUND(IF(O766="対象外",0,O765*O5*P727),0)</f>
        <v>0</v>
      </c>
      <c r="R766" s="573">
        <f>ROUND(IF(OR(O766="対象外",R764=0),0,R764*O5*P727),0)</f>
        <v>0</v>
      </c>
      <c r="S766" s="68" t="s">
        <v>103</v>
      </c>
      <c r="T766" s="510" t="s">
        <v>115</v>
      </c>
      <c r="U766" s="496"/>
      <c r="V766" s="565">
        <f>ROUND(IF(T766="対象外",0,T765*T5*U727),0)</f>
        <v>0</v>
      </c>
      <c r="W766" s="571">
        <f>ROUND(IF(OR(T766="対象外",W764=0),0,W764*T5*U727),0)</f>
        <v>0</v>
      </c>
      <c r="X766" s="638" t="s">
        <v>103</v>
      </c>
      <c r="Y766" s="510" t="s">
        <v>115</v>
      </c>
      <c r="Z766" s="496"/>
      <c r="AA766" s="565">
        <f>ROUND(IF(Y766="対象外",0,Y765*Y5*Z727),0)</f>
        <v>0</v>
      </c>
      <c r="AB766" s="573">
        <f>ROUND(IF(OR(Y766="対象外",AB764=0),0,AB764*Y5*Z727),0)</f>
        <v>0</v>
      </c>
      <c r="AC766" s="68" t="s">
        <v>103</v>
      </c>
      <c r="AD766" s="510" t="s">
        <v>115</v>
      </c>
      <c r="AE766" s="496"/>
      <c r="AF766" s="565">
        <f>ROUND(IF(AD766="対象外",0,AD765*AD5*AE727),0)</f>
        <v>0</v>
      </c>
      <c r="AG766" s="571">
        <f>ROUND(IF(OR(AD766="対象外",AG764=0),0,AG764*AD5*AE727),0)</f>
        <v>0</v>
      </c>
      <c r="AH766" s="638" t="s">
        <v>103</v>
      </c>
      <c r="AI766" s="510" t="s">
        <v>115</v>
      </c>
      <c r="AJ766" s="496"/>
      <c r="AK766" s="565">
        <f>ROUND(IF(AI766="対象外",0,AI765*AI5*AJ727),0)</f>
        <v>0</v>
      </c>
      <c r="AL766" s="573">
        <f>ROUND(IF(OR(AI766="対象外",AL764=0),0,AL764*AI5*AJ727),0)</f>
        <v>0</v>
      </c>
      <c r="AM766" s="68" t="s">
        <v>103</v>
      </c>
      <c r="AN766" s="510" t="s">
        <v>115</v>
      </c>
      <c r="AO766" s="496"/>
      <c r="AP766" s="565">
        <f>ROUND(IF(AN766="対象外",0,AN765*AN5*AO727),0)</f>
        <v>0</v>
      </c>
      <c r="AQ766" s="571">
        <f>ROUND(IF(OR(AN766="対象外",AQ764=0),0,AQ764*AN5*AO727),0)</f>
        <v>0</v>
      </c>
      <c r="AR766" s="638" t="s">
        <v>103</v>
      </c>
      <c r="AS766" s="510" t="s">
        <v>115</v>
      </c>
      <c r="AT766" s="496"/>
      <c r="AU766" s="565">
        <f>ROUND(IF(AS766="対象外",0,AS765*AS5*AT727),0)</f>
        <v>0</v>
      </c>
      <c r="AV766" s="573">
        <f>ROUND(IF(OR(AS766="対象外",AV764=0),0,AV764*AS5*AT727),0)</f>
        <v>0</v>
      </c>
      <c r="AW766" s="68" t="s">
        <v>103</v>
      </c>
      <c r="AX766" s="510" t="s">
        <v>115</v>
      </c>
      <c r="AY766" s="496"/>
      <c r="AZ766" s="565">
        <f>ROUND(IF(AX766="対象外",0,AX765*AX5*AY727),0)</f>
        <v>0</v>
      </c>
      <c r="BA766" s="571">
        <f>ROUND(IF(OR(AX766="対象外",BA764=0),0,BA764*AX5*AY727),0)</f>
        <v>0</v>
      </c>
      <c r="BB766" s="638" t="s">
        <v>103</v>
      </c>
      <c r="BC766" s="510" t="s">
        <v>115</v>
      </c>
      <c r="BD766" s="496"/>
      <c r="BE766" s="565">
        <f>ROUND(IF(BC766="対象外",0,BC765*BC5*BD727),0)</f>
        <v>0</v>
      </c>
      <c r="BF766" s="573">
        <f>ROUND(IF(OR(BC766="対象外",BF764=0),0,BF764*BC5*BD727),0)</f>
        <v>0</v>
      </c>
      <c r="BG766" s="68" t="s">
        <v>103</v>
      </c>
      <c r="BH766" s="510" t="s">
        <v>115</v>
      </c>
      <c r="BI766" s="496"/>
      <c r="BJ766" s="565">
        <f>ROUND(IF(BH766="対象外",0,BH765*BH5*BI727),0)</f>
        <v>0</v>
      </c>
      <c r="BK766" s="571">
        <f>ROUND(IF(OR(BH766="対象外",BK764=0),0,BK764*BH5*BI727),0)</f>
        <v>0</v>
      </c>
      <c r="BL766" s="638" t="s">
        <v>103</v>
      </c>
      <c r="BM766" s="510" t="s">
        <v>115</v>
      </c>
      <c r="BN766" s="499"/>
      <c r="BO766" s="582">
        <f>ROUND(IF(BM766="対象",BO758*$BM$5,0),0)</f>
        <v>0</v>
      </c>
      <c r="BP766" s="578">
        <f>ROUND(IF(BM766="対象外",0,BP758*BM5),0)</f>
        <v>0</v>
      </c>
      <c r="BQ766" s="68" t="s">
        <v>103</v>
      </c>
      <c r="BR766" s="510" t="s">
        <v>115</v>
      </c>
      <c r="BS766" s="499"/>
      <c r="BT766" s="582">
        <f>ROUND(IF(BR766="対象",BT758*$BR$5,0),0)</f>
        <v>0</v>
      </c>
      <c r="BU766" s="578">
        <f>ROUND(IF(BR766="対象外",0,BU758*BR5),0)</f>
        <v>0</v>
      </c>
      <c r="BV766" s="68" t="s">
        <v>103</v>
      </c>
      <c r="BW766" s="510" t="s">
        <v>115</v>
      </c>
      <c r="BX766" s="499"/>
      <c r="BY766" s="582">
        <f>ROUND(IF(BW766="対象",BY758*$BW$5,0),0)</f>
        <v>0</v>
      </c>
      <c r="BZ766" s="578">
        <f>ROUND(IF(BW766="対象外",0,BZ758*BW5),0)</f>
        <v>0</v>
      </c>
      <c r="CA766" s="479"/>
      <c r="CB766" s="414">
        <f>BZ766+BU766+BP766</f>
        <v>0</v>
      </c>
      <c r="CC766" s="443">
        <f t="shared" ref="CC766" si="131">BK766+BF766+BA766+AV766+AQ766+AL766+AG766+AB766+W766+R766</f>
        <v>0</v>
      </c>
    </row>
    <row r="767" spans="1:81" ht="18" customHeight="1">
      <c r="A767" s="1180"/>
      <c r="B767" s="1130"/>
      <c r="C767" s="1131"/>
      <c r="D767" s="69" t="s">
        <v>102</v>
      </c>
      <c r="E767" s="30"/>
      <c r="F767" s="21"/>
      <c r="G767" s="522">
        <f>ROUND((G758*E3),0)</f>
        <v>0</v>
      </c>
      <c r="H767" s="619"/>
      <c r="I767" s="69" t="s">
        <v>102</v>
      </c>
      <c r="J767" s="30"/>
      <c r="K767" s="21"/>
      <c r="L767" s="522">
        <f>ROUND((L758*J3),0)</f>
        <v>0</v>
      </c>
      <c r="M767" s="450"/>
      <c r="N767" s="639" t="s">
        <v>102</v>
      </c>
      <c r="O767" s="30"/>
      <c r="P767" s="496"/>
      <c r="Q767" s="565">
        <f>ROUND((Q758*O3),0)</f>
        <v>0</v>
      </c>
      <c r="R767" s="573">
        <f>ROUND(R758*O3,0)</f>
        <v>0</v>
      </c>
      <c r="S767" s="69" t="s">
        <v>102</v>
      </c>
      <c r="T767" s="30"/>
      <c r="U767" s="496"/>
      <c r="V767" s="565">
        <f>ROUND((V758*T3),0)</f>
        <v>0</v>
      </c>
      <c r="W767" s="571">
        <f>ROUND(W758*T3,0)</f>
        <v>0</v>
      </c>
      <c r="X767" s="639" t="s">
        <v>102</v>
      </c>
      <c r="Y767" s="30"/>
      <c r="Z767" s="496"/>
      <c r="AA767" s="565">
        <f>ROUND((AA758*Y3),0)</f>
        <v>0</v>
      </c>
      <c r="AB767" s="573">
        <f>ROUND(AB758*Y3,0)</f>
        <v>0</v>
      </c>
      <c r="AC767" s="69" t="s">
        <v>102</v>
      </c>
      <c r="AD767" s="30"/>
      <c r="AE767" s="496"/>
      <c r="AF767" s="565">
        <f>ROUND((AF758*AD3),0)</f>
        <v>0</v>
      </c>
      <c r="AG767" s="571">
        <f>ROUND(AG758*AD3,0)</f>
        <v>0</v>
      </c>
      <c r="AH767" s="639" t="s">
        <v>102</v>
      </c>
      <c r="AI767" s="30"/>
      <c r="AJ767" s="496"/>
      <c r="AK767" s="565">
        <f>ROUND((AK758*AI3),0)</f>
        <v>0</v>
      </c>
      <c r="AL767" s="573">
        <f>ROUND(AL758*AI3,0)</f>
        <v>0</v>
      </c>
      <c r="AM767" s="69" t="s">
        <v>102</v>
      </c>
      <c r="AN767" s="30"/>
      <c r="AO767" s="496"/>
      <c r="AP767" s="565">
        <f>ROUND((AP758*AN3),0)</f>
        <v>0</v>
      </c>
      <c r="AQ767" s="571">
        <f>ROUND(AQ758*AN3,0)</f>
        <v>0</v>
      </c>
      <c r="AR767" s="639" t="s">
        <v>102</v>
      </c>
      <c r="AS767" s="30"/>
      <c r="AT767" s="496"/>
      <c r="AU767" s="565">
        <f>ROUND((AU758*AS3),0)</f>
        <v>0</v>
      </c>
      <c r="AV767" s="573">
        <f>ROUND(AV758*AS3,0)</f>
        <v>0</v>
      </c>
      <c r="AW767" s="69" t="s">
        <v>102</v>
      </c>
      <c r="AX767" s="30"/>
      <c r="AY767" s="496"/>
      <c r="AZ767" s="565">
        <f>ROUND((AZ758*AX3),0)</f>
        <v>0</v>
      </c>
      <c r="BA767" s="571">
        <f>ROUND(BA758*AX3,0)</f>
        <v>0</v>
      </c>
      <c r="BB767" s="639" t="s">
        <v>102</v>
      </c>
      <c r="BC767" s="30"/>
      <c r="BD767" s="496"/>
      <c r="BE767" s="565">
        <f>ROUND((BE758*BC3),0)</f>
        <v>0</v>
      </c>
      <c r="BF767" s="573">
        <f>ROUND(BF758*BC3,0)</f>
        <v>0</v>
      </c>
      <c r="BG767" s="69" t="s">
        <v>102</v>
      </c>
      <c r="BH767" s="30"/>
      <c r="BI767" s="496"/>
      <c r="BJ767" s="565">
        <f>ROUND((BJ758*BH3),0)</f>
        <v>0</v>
      </c>
      <c r="BK767" s="571">
        <f>ROUND(BK758*BH3,0)</f>
        <v>0</v>
      </c>
      <c r="BL767" s="639" t="s">
        <v>102</v>
      </c>
      <c r="BM767" s="30"/>
      <c r="BN767" s="499"/>
      <c r="BO767" s="582">
        <f>ROUND(BO758*$BM$3,0)</f>
        <v>0</v>
      </c>
      <c r="BP767" s="579">
        <f>ROUND(BP758*BM3,0)</f>
        <v>0</v>
      </c>
      <c r="BQ767" s="69" t="s">
        <v>102</v>
      </c>
      <c r="BR767" s="30"/>
      <c r="BS767" s="499"/>
      <c r="BT767" s="582">
        <f>ROUND(BT758*$BR$3,0)</f>
        <v>0</v>
      </c>
      <c r="BU767" s="579">
        <f>ROUND(BU758*BR3,0)</f>
        <v>0</v>
      </c>
      <c r="BV767" s="69" t="s">
        <v>102</v>
      </c>
      <c r="BW767" s="30"/>
      <c r="BX767" s="499"/>
      <c r="BY767" s="582">
        <f>ROUND(BY758*$BW$3,0)</f>
        <v>0</v>
      </c>
      <c r="BZ767" s="579">
        <f>ROUND(BZ758*BW3,0)</f>
        <v>0</v>
      </c>
      <c r="CA767" s="479"/>
      <c r="CB767" s="414">
        <f>BZ767+BU767+BP767</f>
        <v>0</v>
      </c>
      <c r="CC767" s="443">
        <f>BK767+BF767+BA767+AV767+AQ767+AL767+AG767+AB767+W767+R767</f>
        <v>0</v>
      </c>
    </row>
    <row r="768" spans="1:81" ht="18" customHeight="1" thickBot="1">
      <c r="A768" s="1180"/>
      <c r="B768" s="1132"/>
      <c r="C768" s="1133"/>
      <c r="D768" s="70" t="s">
        <v>101</v>
      </c>
      <c r="E768" s="511" t="s">
        <v>115</v>
      </c>
      <c r="F768" s="22"/>
      <c r="G768" s="523">
        <f>ROUND(IF(E768="対象外",0,G758*G3*F727),0)</f>
        <v>0</v>
      </c>
      <c r="H768" s="620"/>
      <c r="I768" s="70" t="s">
        <v>101</v>
      </c>
      <c r="J768" s="511" t="s">
        <v>115</v>
      </c>
      <c r="K768" s="22"/>
      <c r="L768" s="523">
        <f>ROUND(IF(J768="対象外",0,L758*L3),0)</f>
        <v>0</v>
      </c>
      <c r="M768" s="451"/>
      <c r="N768" s="640" t="s">
        <v>101</v>
      </c>
      <c r="O768" s="511" t="s">
        <v>115</v>
      </c>
      <c r="P768" s="497"/>
      <c r="Q768" s="566">
        <f>ROUND(IF(O768="対象外",0,Q758*Q3),0)</f>
        <v>0</v>
      </c>
      <c r="R768" s="654">
        <f>ROUND(IF(O768="対象外",0,R758*Q3),0)</f>
        <v>0</v>
      </c>
      <c r="S768" s="70" t="s">
        <v>101</v>
      </c>
      <c r="T768" s="511" t="s">
        <v>115</v>
      </c>
      <c r="U768" s="497"/>
      <c r="V768" s="566">
        <f>ROUND(IF(T768="対象外",0,V758*V3),0)</f>
        <v>0</v>
      </c>
      <c r="W768" s="572">
        <f>ROUND(IF(T768="対象外",0,W758*V3),0)</f>
        <v>0</v>
      </c>
      <c r="X768" s="640" t="s">
        <v>101</v>
      </c>
      <c r="Y768" s="511" t="s">
        <v>115</v>
      </c>
      <c r="Z768" s="497"/>
      <c r="AA768" s="566">
        <f>ROUND(IF(Y768="対象外",0,AA758*AA3),0)</f>
        <v>0</v>
      </c>
      <c r="AB768" s="654">
        <f>ROUND(IF(Y768="対象外",0,AB758*AA3),0)</f>
        <v>0</v>
      </c>
      <c r="AC768" s="70" t="s">
        <v>101</v>
      </c>
      <c r="AD768" s="511" t="s">
        <v>115</v>
      </c>
      <c r="AE768" s="497"/>
      <c r="AF768" s="566">
        <f>ROUND(IF(AD768="対象外",0,AF758*AF3),0)</f>
        <v>0</v>
      </c>
      <c r="AG768" s="572">
        <f>ROUND(IF(AD768="対象外",0,AG758*AF3),0)</f>
        <v>0</v>
      </c>
      <c r="AH768" s="640" t="s">
        <v>101</v>
      </c>
      <c r="AI768" s="511" t="s">
        <v>115</v>
      </c>
      <c r="AJ768" s="497"/>
      <c r="AK768" s="566">
        <f>ROUND(IF(AI768="対象外",0,AK758*AK3),0)</f>
        <v>0</v>
      </c>
      <c r="AL768" s="654">
        <f>ROUND(IF(AI768="対象外",0,AL758*AK3),0)</f>
        <v>0</v>
      </c>
      <c r="AM768" s="70" t="s">
        <v>101</v>
      </c>
      <c r="AN768" s="511" t="s">
        <v>115</v>
      </c>
      <c r="AO768" s="497"/>
      <c r="AP768" s="566">
        <f>ROUND(IF(AN768="対象外",0,AP758*AP3),0)</f>
        <v>0</v>
      </c>
      <c r="AQ768" s="572">
        <f>ROUND(IF(AN768="対象外",0,AQ758*AP3),0)</f>
        <v>0</v>
      </c>
      <c r="AR768" s="640" t="s">
        <v>101</v>
      </c>
      <c r="AS768" s="511" t="s">
        <v>115</v>
      </c>
      <c r="AT768" s="497"/>
      <c r="AU768" s="566">
        <f>ROUND(IF(AS768="対象外",0,AU758*AU3),0)</f>
        <v>0</v>
      </c>
      <c r="AV768" s="654">
        <f>ROUND(IF(AS768="対象外",0,AV758*AU3),0)</f>
        <v>0</v>
      </c>
      <c r="AW768" s="70" t="s">
        <v>101</v>
      </c>
      <c r="AX768" s="511" t="s">
        <v>115</v>
      </c>
      <c r="AY768" s="497"/>
      <c r="AZ768" s="566">
        <f>ROUND(IF(AX768="対象外",0,AZ758*AZ3),0)</f>
        <v>0</v>
      </c>
      <c r="BA768" s="572">
        <f>ROUND(IF(AX768="対象外",0,BA758*AZ3),0)</f>
        <v>0</v>
      </c>
      <c r="BB768" s="640" t="s">
        <v>101</v>
      </c>
      <c r="BC768" s="511" t="s">
        <v>115</v>
      </c>
      <c r="BD768" s="497"/>
      <c r="BE768" s="566">
        <f>ROUND(IF(BC768="対象外",0,BE758*BE3),0)</f>
        <v>0</v>
      </c>
      <c r="BF768" s="654">
        <f>ROUND(IF(BC768="対象外",0,BF758*BE3),0)</f>
        <v>0</v>
      </c>
      <c r="BG768" s="70" t="s">
        <v>101</v>
      </c>
      <c r="BH768" s="511" t="s">
        <v>115</v>
      </c>
      <c r="BI768" s="497"/>
      <c r="BJ768" s="566">
        <f>ROUND(IF(BH768="対象外",0,BJ758*BJ3),0)</f>
        <v>0</v>
      </c>
      <c r="BK768" s="572">
        <f>ROUND(IF(BH768="対象外",0,BK758*BJ3),0)</f>
        <v>0</v>
      </c>
      <c r="BL768" s="640" t="s">
        <v>101</v>
      </c>
      <c r="BM768" s="511" t="s">
        <v>115</v>
      </c>
      <c r="BN768" s="500"/>
      <c r="BO768" s="583">
        <f>ROUND(IF(BM768="対象",BO758*$BO$3,0),0)</f>
        <v>0</v>
      </c>
      <c r="BP768" s="580">
        <f>ROUND(IF(BM768="対象外",0,BP758*BO3),0)</f>
        <v>0</v>
      </c>
      <c r="BQ768" s="70" t="s">
        <v>101</v>
      </c>
      <c r="BR768" s="511" t="s">
        <v>115</v>
      </c>
      <c r="BS768" s="500"/>
      <c r="BT768" s="583">
        <f>ROUND(IF(BR768="対象",BT758*$BT$3,0),0)</f>
        <v>0</v>
      </c>
      <c r="BU768" s="580">
        <f>ROUND(IF(BR768="対象外",0,BU758*BT3),0)</f>
        <v>0</v>
      </c>
      <c r="BV768" s="70" t="s">
        <v>101</v>
      </c>
      <c r="BW768" s="511" t="s">
        <v>115</v>
      </c>
      <c r="BX768" s="500"/>
      <c r="BY768" s="583">
        <f>ROUND(IF(BW768="対象",BY758*$BY$3,0),0)</f>
        <v>0</v>
      </c>
      <c r="BZ768" s="580">
        <f>ROUND(IF(BW768="対象外",0,BZ758*BY3),0)</f>
        <v>0</v>
      </c>
      <c r="CA768" s="480"/>
      <c r="CB768" s="414">
        <f>BZ768+BU768+BP768</f>
        <v>0</v>
      </c>
      <c r="CC768" s="444">
        <f>BK768+BF768+BA768+AV768+AQ768+AL768+AG768+AB768+W768+R768</f>
        <v>0</v>
      </c>
    </row>
    <row r="769" spans="1:81" ht="18" customHeight="1" thickBot="1">
      <c r="A769" s="1180"/>
      <c r="B769" s="1151" t="s">
        <v>65</v>
      </c>
      <c r="C769" s="1152"/>
      <c r="D769" s="71" t="s">
        <v>50</v>
      </c>
      <c r="E769" s="11"/>
      <c r="F769" s="599">
        <f>G769</f>
        <v>0</v>
      </c>
      <c r="G769" s="554">
        <f>SUM(G765:G768)</f>
        <v>0</v>
      </c>
      <c r="H769" s="466"/>
      <c r="I769" s="71" t="s">
        <v>50</v>
      </c>
      <c r="J769" s="11"/>
      <c r="K769" s="599">
        <f>L769</f>
        <v>0</v>
      </c>
      <c r="L769" s="554">
        <f>SUM(L765:L768)</f>
        <v>0</v>
      </c>
      <c r="M769" s="452"/>
      <c r="N769" s="616" t="s">
        <v>50</v>
      </c>
      <c r="O769" s="11"/>
      <c r="P769" s="599">
        <f>Q769+R769</f>
        <v>0</v>
      </c>
      <c r="Q769" s="524">
        <f>SUM(Q765:Q768)</f>
        <v>0</v>
      </c>
      <c r="R769" s="563">
        <f>SUM(R765:R768)</f>
        <v>0</v>
      </c>
      <c r="S769" s="71" t="s">
        <v>50</v>
      </c>
      <c r="T769" s="11"/>
      <c r="U769" s="599">
        <f>V769+W769</f>
        <v>0</v>
      </c>
      <c r="V769" s="524">
        <f>SUM(V765:V768)</f>
        <v>0</v>
      </c>
      <c r="W769" s="525">
        <f>SUM(W765:W768)</f>
        <v>0</v>
      </c>
      <c r="X769" s="616" t="s">
        <v>50</v>
      </c>
      <c r="Y769" s="11"/>
      <c r="Z769" s="599">
        <f>AA769+AB769</f>
        <v>0</v>
      </c>
      <c r="AA769" s="524">
        <f>SUM(AA765:AA768)</f>
        <v>0</v>
      </c>
      <c r="AB769" s="563">
        <f>SUM(AB765:AB768)</f>
        <v>0</v>
      </c>
      <c r="AC769" s="71" t="s">
        <v>50</v>
      </c>
      <c r="AD769" s="11"/>
      <c r="AE769" s="599">
        <f>AF769+AG769</f>
        <v>0</v>
      </c>
      <c r="AF769" s="524">
        <f>SUM(AF765:AF768)</f>
        <v>0</v>
      </c>
      <c r="AG769" s="525">
        <f>SUM(AG765:AG768)</f>
        <v>0</v>
      </c>
      <c r="AH769" s="616" t="s">
        <v>50</v>
      </c>
      <c r="AI769" s="11"/>
      <c r="AJ769" s="599">
        <f>AK769+AL769</f>
        <v>0</v>
      </c>
      <c r="AK769" s="524">
        <f>SUM(AK765:AK768)</f>
        <v>0</v>
      </c>
      <c r="AL769" s="563">
        <f>SUM(AL765:AL768)</f>
        <v>0</v>
      </c>
      <c r="AM769" s="71" t="s">
        <v>50</v>
      </c>
      <c r="AN769" s="11"/>
      <c r="AO769" s="599">
        <f>AP769+AQ769</f>
        <v>0</v>
      </c>
      <c r="AP769" s="524">
        <f>SUM(AP765:AP768)</f>
        <v>0</v>
      </c>
      <c r="AQ769" s="525">
        <f>SUM(AQ765:AQ768)</f>
        <v>0</v>
      </c>
      <c r="AR769" s="616" t="s">
        <v>50</v>
      </c>
      <c r="AS769" s="11"/>
      <c r="AT769" s="599">
        <f>AU769+AV769</f>
        <v>0</v>
      </c>
      <c r="AU769" s="524">
        <f>SUM(AU765:AU768)</f>
        <v>0</v>
      </c>
      <c r="AV769" s="563">
        <f>SUM(AV765:AV768)</f>
        <v>0</v>
      </c>
      <c r="AW769" s="71" t="s">
        <v>50</v>
      </c>
      <c r="AX769" s="11"/>
      <c r="AY769" s="599">
        <f>AZ769+BA769</f>
        <v>0</v>
      </c>
      <c r="AZ769" s="524">
        <f>SUM(AZ765:AZ768)</f>
        <v>0</v>
      </c>
      <c r="BA769" s="525">
        <f>SUM(BA765:BA768)</f>
        <v>0</v>
      </c>
      <c r="BB769" s="616" t="s">
        <v>50</v>
      </c>
      <c r="BC769" s="11"/>
      <c r="BD769" s="599">
        <f>BE769+BF769</f>
        <v>0</v>
      </c>
      <c r="BE769" s="524">
        <f>SUM(BE765:BE768)</f>
        <v>0</v>
      </c>
      <c r="BF769" s="563">
        <f>SUM(BF765:BF768)</f>
        <v>0</v>
      </c>
      <c r="BG769" s="71" t="s">
        <v>50</v>
      </c>
      <c r="BH769" s="11"/>
      <c r="BI769" s="599">
        <f>BJ769+BK769</f>
        <v>0</v>
      </c>
      <c r="BJ769" s="524">
        <f>SUM(BJ765:BJ768)</f>
        <v>0</v>
      </c>
      <c r="BK769" s="525">
        <f>SUM(BK765:BK768)</f>
        <v>0</v>
      </c>
      <c r="BL769" s="616" t="s">
        <v>50</v>
      </c>
      <c r="BM769" s="11"/>
      <c r="BN769" s="601">
        <f>BO769+BP769</f>
        <v>0</v>
      </c>
      <c r="BO769" s="584">
        <f>SUM(BO765:BO768)</f>
        <v>0</v>
      </c>
      <c r="BP769" s="581">
        <f>SUM(BP765:BP768)</f>
        <v>0</v>
      </c>
      <c r="BQ769" s="71" t="s">
        <v>50</v>
      </c>
      <c r="BR769" s="11"/>
      <c r="BS769" s="601">
        <f>BT769+BU769</f>
        <v>0</v>
      </c>
      <c r="BT769" s="584">
        <f>SUM(BT765:BT768)</f>
        <v>0</v>
      </c>
      <c r="BU769" s="581">
        <f>SUM(BU765:BU768)</f>
        <v>0</v>
      </c>
      <c r="BV769" s="71" t="s">
        <v>50</v>
      </c>
      <c r="BW769" s="11"/>
      <c r="BX769" s="601">
        <f>BY769+BZ769</f>
        <v>0</v>
      </c>
      <c r="BY769" s="584">
        <f>SUM(BY765:BY768)</f>
        <v>0</v>
      </c>
      <c r="BZ769" s="581">
        <f>SUM(BZ765:BZ768)</f>
        <v>0</v>
      </c>
      <c r="CA769" s="476">
        <f>BX769+BS769+BN769+BI769+BD769+AY769+AT769+AO769+AJ769+AE769+Z769+U769+P769+K769+F769</f>
        <v>0</v>
      </c>
      <c r="CB769" s="415">
        <f>SUM(CB765:CB768)</f>
        <v>0</v>
      </c>
      <c r="CC769" s="445">
        <f>SUM(CC765:CC768)</f>
        <v>0</v>
      </c>
    </row>
    <row r="770" spans="1:81" ht="18" customHeight="1" thickBot="1">
      <c r="A770" s="1180"/>
      <c r="B770" s="1290" t="s">
        <v>66</v>
      </c>
      <c r="C770" s="1291"/>
      <c r="D770" s="588" t="s">
        <v>22</v>
      </c>
      <c r="E770" s="589"/>
      <c r="F770" s="600">
        <f>G770</f>
        <v>0</v>
      </c>
      <c r="G770" s="730">
        <f>G769+G758</f>
        <v>0</v>
      </c>
      <c r="H770" s="621"/>
      <c r="I770" s="588" t="s">
        <v>22</v>
      </c>
      <c r="J770" s="589"/>
      <c r="K770" s="600">
        <f>L770</f>
        <v>0</v>
      </c>
      <c r="L770" s="730">
        <f>L769+L758</f>
        <v>0</v>
      </c>
      <c r="M770" s="591"/>
      <c r="N770" s="641" t="s">
        <v>22</v>
      </c>
      <c r="O770" s="589"/>
      <c r="P770" s="600">
        <f>Q770+R770</f>
        <v>0</v>
      </c>
      <c r="Q770" s="590">
        <f>Q769+Q758</f>
        <v>0</v>
      </c>
      <c r="R770" s="655">
        <f>R769+R758</f>
        <v>0</v>
      </c>
      <c r="S770" s="588" t="s">
        <v>22</v>
      </c>
      <c r="T770" s="589"/>
      <c r="U770" s="600">
        <f>V770+W770</f>
        <v>0</v>
      </c>
      <c r="V770" s="590">
        <f>V769+V758</f>
        <v>0</v>
      </c>
      <c r="W770" s="592">
        <f>W769+W758</f>
        <v>0</v>
      </c>
      <c r="X770" s="641" t="s">
        <v>22</v>
      </c>
      <c r="Y770" s="589"/>
      <c r="Z770" s="600">
        <f>AA770+AB770</f>
        <v>0</v>
      </c>
      <c r="AA770" s="590">
        <f>AA769+AA758</f>
        <v>0</v>
      </c>
      <c r="AB770" s="655">
        <f>AB769+AB758</f>
        <v>0</v>
      </c>
      <c r="AC770" s="588" t="s">
        <v>22</v>
      </c>
      <c r="AD770" s="589"/>
      <c r="AE770" s="600">
        <f>AF770+AG770</f>
        <v>0</v>
      </c>
      <c r="AF770" s="590">
        <f>AF769+AF758</f>
        <v>0</v>
      </c>
      <c r="AG770" s="592">
        <f>AG769+AG758</f>
        <v>0</v>
      </c>
      <c r="AH770" s="641" t="s">
        <v>22</v>
      </c>
      <c r="AI770" s="589"/>
      <c r="AJ770" s="600">
        <f>AK770+AL770</f>
        <v>0</v>
      </c>
      <c r="AK770" s="590">
        <f>AK769+AK758</f>
        <v>0</v>
      </c>
      <c r="AL770" s="655">
        <f>AL769+AL758</f>
        <v>0</v>
      </c>
      <c r="AM770" s="588" t="s">
        <v>22</v>
      </c>
      <c r="AN770" s="589"/>
      <c r="AO770" s="600">
        <f>AP770+AQ770</f>
        <v>0</v>
      </c>
      <c r="AP770" s="590">
        <f>AP769+AP758</f>
        <v>0</v>
      </c>
      <c r="AQ770" s="592">
        <f>AQ769+AQ758</f>
        <v>0</v>
      </c>
      <c r="AR770" s="641" t="s">
        <v>22</v>
      </c>
      <c r="AS770" s="589"/>
      <c r="AT770" s="600">
        <f>AU770+AV770</f>
        <v>0</v>
      </c>
      <c r="AU770" s="590">
        <f>AU769+AU758</f>
        <v>0</v>
      </c>
      <c r="AV770" s="655">
        <f>AV769+AV758</f>
        <v>0</v>
      </c>
      <c r="AW770" s="588" t="s">
        <v>22</v>
      </c>
      <c r="AX770" s="589"/>
      <c r="AY770" s="600">
        <f>AZ770+BA770</f>
        <v>0</v>
      </c>
      <c r="AZ770" s="590">
        <f>AZ769+AZ758</f>
        <v>0</v>
      </c>
      <c r="BA770" s="592">
        <f>BA769+BA758</f>
        <v>0</v>
      </c>
      <c r="BB770" s="641" t="s">
        <v>22</v>
      </c>
      <c r="BC770" s="589"/>
      <c r="BD770" s="600">
        <f>BE770+BF770</f>
        <v>0</v>
      </c>
      <c r="BE770" s="590">
        <f>BE769+BE758</f>
        <v>0</v>
      </c>
      <c r="BF770" s="655">
        <f>BF769+BF758</f>
        <v>0</v>
      </c>
      <c r="BG770" s="588" t="s">
        <v>22</v>
      </c>
      <c r="BH770" s="589"/>
      <c r="BI770" s="600">
        <f>BJ770+BK770</f>
        <v>0</v>
      </c>
      <c r="BJ770" s="590">
        <f>BJ769+BJ758</f>
        <v>0</v>
      </c>
      <c r="BK770" s="592">
        <f>BK769+BK758</f>
        <v>0</v>
      </c>
      <c r="BL770" s="641" t="s">
        <v>22</v>
      </c>
      <c r="BM770" s="589"/>
      <c r="BN770" s="602">
        <f>BO770+BP770</f>
        <v>0</v>
      </c>
      <c r="BO770" s="706">
        <f>BO769+BO758</f>
        <v>0</v>
      </c>
      <c r="BP770" s="707">
        <f>BP769+BP758</f>
        <v>0</v>
      </c>
      <c r="BQ770" s="588" t="s">
        <v>22</v>
      </c>
      <c r="BR770" s="589"/>
      <c r="BS770" s="602">
        <f>BT770+BU770</f>
        <v>0</v>
      </c>
      <c r="BT770" s="706">
        <f>BT769+BT758</f>
        <v>0</v>
      </c>
      <c r="BU770" s="707">
        <f>BU769+BU758</f>
        <v>0</v>
      </c>
      <c r="BV770" s="588" t="s">
        <v>22</v>
      </c>
      <c r="BW770" s="589"/>
      <c r="BX770" s="602">
        <f>BY770+BZ770</f>
        <v>0</v>
      </c>
      <c r="BY770" s="706">
        <f>BY769+BY758</f>
        <v>0</v>
      </c>
      <c r="BZ770" s="707">
        <f>BZ769+BZ758</f>
        <v>0</v>
      </c>
      <c r="CA770" s="594">
        <f>BX770+BS770+BN770+BI770+BD770+AY770+AT770+AO770+AJ770+AE770+Z770+U770+P770+K770+F770</f>
        <v>0</v>
      </c>
      <c r="CB770" s="595">
        <f>CB769+SUM(CC738:CC756)</f>
        <v>0</v>
      </c>
      <c r="CC770" s="596">
        <f>CC769+CC727+CC735</f>
        <v>0</v>
      </c>
    </row>
    <row r="771" spans="1:81" ht="34.799999999999997" customHeight="1" thickBot="1">
      <c r="A771" s="723" t="s">
        <v>32</v>
      </c>
      <c r="B771" s="1301">
        <f>職員設定!B61</f>
        <v>18</v>
      </c>
      <c r="C771" s="1302"/>
      <c r="D771" s="683"/>
      <c r="E771" s="684" t="s">
        <v>4</v>
      </c>
      <c r="F771" s="684" t="s">
        <v>33</v>
      </c>
      <c r="G771" s="687" t="s">
        <v>51</v>
      </c>
      <c r="H771" s="724" t="s">
        <v>165</v>
      </c>
      <c r="I771" s="683"/>
      <c r="J771" s="684" t="s">
        <v>4</v>
      </c>
      <c r="K771" s="684" t="s">
        <v>33</v>
      </c>
      <c r="L771" s="687" t="s">
        <v>51</v>
      </c>
      <c r="M771" s="686" t="s">
        <v>165</v>
      </c>
      <c r="N771" s="725"/>
      <c r="O771" s="684" t="s">
        <v>4</v>
      </c>
      <c r="P771" s="684" t="s">
        <v>33</v>
      </c>
      <c r="Q771" s="687" t="s">
        <v>51</v>
      </c>
      <c r="R771" s="726" t="s">
        <v>225</v>
      </c>
      <c r="S771" s="683"/>
      <c r="T771" s="684" t="s">
        <v>4</v>
      </c>
      <c r="U771" s="684" t="s">
        <v>33</v>
      </c>
      <c r="V771" s="687" t="s">
        <v>51</v>
      </c>
      <c r="W771" s="727" t="s">
        <v>225</v>
      </c>
      <c r="X771" s="725"/>
      <c r="Y771" s="684" t="s">
        <v>4</v>
      </c>
      <c r="Z771" s="684" t="s">
        <v>33</v>
      </c>
      <c r="AA771" s="687" t="s">
        <v>51</v>
      </c>
      <c r="AB771" s="726" t="s">
        <v>225</v>
      </c>
      <c r="AC771" s="683"/>
      <c r="AD771" s="684" t="s">
        <v>4</v>
      </c>
      <c r="AE771" s="684" t="s">
        <v>33</v>
      </c>
      <c r="AF771" s="687" t="s">
        <v>51</v>
      </c>
      <c r="AG771" s="727" t="s">
        <v>225</v>
      </c>
      <c r="AH771" s="725"/>
      <c r="AI771" s="684" t="s">
        <v>4</v>
      </c>
      <c r="AJ771" s="684" t="s">
        <v>33</v>
      </c>
      <c r="AK771" s="687" t="s">
        <v>51</v>
      </c>
      <c r="AL771" s="726" t="s">
        <v>225</v>
      </c>
      <c r="AM771" s="683"/>
      <c r="AN771" s="684" t="s">
        <v>4</v>
      </c>
      <c r="AO771" s="684" t="s">
        <v>33</v>
      </c>
      <c r="AP771" s="687" t="s">
        <v>51</v>
      </c>
      <c r="AQ771" s="727" t="s">
        <v>225</v>
      </c>
      <c r="AR771" s="725"/>
      <c r="AS771" s="684" t="s">
        <v>4</v>
      </c>
      <c r="AT771" s="684" t="s">
        <v>33</v>
      </c>
      <c r="AU771" s="687" t="s">
        <v>51</v>
      </c>
      <c r="AV771" s="726" t="s">
        <v>225</v>
      </c>
      <c r="AW771" s="683"/>
      <c r="AX771" s="684" t="s">
        <v>4</v>
      </c>
      <c r="AY771" s="684" t="s">
        <v>33</v>
      </c>
      <c r="AZ771" s="687" t="s">
        <v>51</v>
      </c>
      <c r="BA771" s="727" t="s">
        <v>225</v>
      </c>
      <c r="BB771" s="725"/>
      <c r="BC771" s="684" t="s">
        <v>4</v>
      </c>
      <c r="BD771" s="684" t="s">
        <v>33</v>
      </c>
      <c r="BE771" s="687" t="s">
        <v>51</v>
      </c>
      <c r="BF771" s="726" t="s">
        <v>225</v>
      </c>
      <c r="BG771" s="683"/>
      <c r="BH771" s="684" t="s">
        <v>4</v>
      </c>
      <c r="BI771" s="684" t="s">
        <v>33</v>
      </c>
      <c r="BJ771" s="687" t="s">
        <v>51</v>
      </c>
      <c r="BK771" s="727" t="s">
        <v>225</v>
      </c>
      <c r="BL771" s="725"/>
      <c r="BM771" s="684" t="s">
        <v>4</v>
      </c>
      <c r="BN771" s="684" t="s">
        <v>33</v>
      </c>
      <c r="BO771" s="685" t="s">
        <v>51</v>
      </c>
      <c r="BP771" s="413" t="s">
        <v>225</v>
      </c>
      <c r="BQ771" s="683"/>
      <c r="BR771" s="684" t="s">
        <v>4</v>
      </c>
      <c r="BS771" s="684" t="s">
        <v>33</v>
      </c>
      <c r="BT771" s="685" t="s">
        <v>51</v>
      </c>
      <c r="BU771" s="413" t="s">
        <v>225</v>
      </c>
      <c r="BV771" s="683"/>
      <c r="BW771" s="684" t="s">
        <v>4</v>
      </c>
      <c r="BX771" s="684" t="s">
        <v>33</v>
      </c>
      <c r="BY771" s="685" t="s">
        <v>51</v>
      </c>
      <c r="BZ771" s="413" t="s">
        <v>225</v>
      </c>
      <c r="CA771" s="688" t="s">
        <v>0</v>
      </c>
      <c r="CB771" s="689" t="s">
        <v>157</v>
      </c>
      <c r="CC771" s="728" t="s">
        <v>225</v>
      </c>
    </row>
    <row r="772" spans="1:81" ht="18" customHeight="1">
      <c r="A772" s="1180" t="str">
        <f>職員設定!C61</f>
        <v>EEE</v>
      </c>
      <c r="B772" s="1296" t="s">
        <v>109</v>
      </c>
      <c r="C772" s="1140" t="s">
        <v>2</v>
      </c>
      <c r="D772" s="48" t="s">
        <v>110</v>
      </c>
      <c r="E772" s="597"/>
      <c r="F772" s="1214">
        <f>職員設定!$D$61</f>
        <v>1</v>
      </c>
      <c r="G772" s="974">
        <f>E775*F772-H772</f>
        <v>0</v>
      </c>
      <c r="H772" s="1271"/>
      <c r="I772" s="48" t="s">
        <v>110</v>
      </c>
      <c r="J772" s="597"/>
      <c r="K772" s="1214">
        <f>職員設定!$D$61</f>
        <v>1</v>
      </c>
      <c r="L772" s="974">
        <f>J775*K772-M772</f>
        <v>0</v>
      </c>
      <c r="M772" s="1096"/>
      <c r="N772" s="336" t="s">
        <v>110</v>
      </c>
      <c r="O772" s="597"/>
      <c r="P772" s="1214">
        <f>職員設定!$D$61</f>
        <v>1</v>
      </c>
      <c r="Q772" s="974">
        <f>O775*P772-R772</f>
        <v>0</v>
      </c>
      <c r="R772" s="1203">
        <f>ROUND(O772*P772*職員設定!$AC$61,0)</f>
        <v>0</v>
      </c>
      <c r="S772" s="48" t="s">
        <v>110</v>
      </c>
      <c r="T772" s="597"/>
      <c r="U772" s="1214">
        <f>職員設定!$D$61</f>
        <v>1</v>
      </c>
      <c r="V772" s="974">
        <f>T775*U772-W772</f>
        <v>0</v>
      </c>
      <c r="W772" s="993">
        <f>ROUND(T772*U772*職員設定!$AC$61,0)</f>
        <v>0</v>
      </c>
      <c r="X772" s="336" t="s">
        <v>110</v>
      </c>
      <c r="Y772" s="597"/>
      <c r="Z772" s="1214">
        <f>職員設定!$D$61</f>
        <v>1</v>
      </c>
      <c r="AA772" s="974">
        <f>Y775*Z772-AB772</f>
        <v>0</v>
      </c>
      <c r="AB772" s="1203">
        <f>ROUND(Y772*Z772*職員設定!$AC$61,0)</f>
        <v>0</v>
      </c>
      <c r="AC772" s="48" t="s">
        <v>110</v>
      </c>
      <c r="AD772" s="597"/>
      <c r="AE772" s="1214">
        <f>職員設定!$D$61</f>
        <v>1</v>
      </c>
      <c r="AF772" s="974">
        <f>AD775*AE772-AG772</f>
        <v>0</v>
      </c>
      <c r="AG772" s="993">
        <f>ROUND(AD772*AE772*職員設定!$AC$61,0)</f>
        <v>0</v>
      </c>
      <c r="AH772" s="336" t="s">
        <v>110</v>
      </c>
      <c r="AI772" s="597"/>
      <c r="AJ772" s="1214">
        <f>職員設定!$D$61</f>
        <v>1</v>
      </c>
      <c r="AK772" s="974">
        <f>AI775*AJ772-AL772</f>
        <v>0</v>
      </c>
      <c r="AL772" s="1203">
        <f>ROUND(AI772*AJ772*職員設定!$AC$61,0)</f>
        <v>0</v>
      </c>
      <c r="AM772" s="48" t="s">
        <v>110</v>
      </c>
      <c r="AN772" s="597"/>
      <c r="AO772" s="1214">
        <f>職員設定!$D$61</f>
        <v>1</v>
      </c>
      <c r="AP772" s="974">
        <f>AN775*AO772-AQ772</f>
        <v>0</v>
      </c>
      <c r="AQ772" s="993">
        <f>ROUND(AN772*AO772*職員設定!$AC$61,0)</f>
        <v>0</v>
      </c>
      <c r="AR772" s="336" t="s">
        <v>110</v>
      </c>
      <c r="AS772" s="597"/>
      <c r="AT772" s="1214">
        <f>職員設定!$D$61</f>
        <v>1</v>
      </c>
      <c r="AU772" s="974">
        <f>AS775*AT772-AV772</f>
        <v>0</v>
      </c>
      <c r="AV772" s="1203">
        <f>ROUND(AS772*AT772*職員設定!$AC$61,0)</f>
        <v>0</v>
      </c>
      <c r="AW772" s="48" t="s">
        <v>110</v>
      </c>
      <c r="AX772" s="597"/>
      <c r="AY772" s="1214">
        <f>職員設定!$D$61</f>
        <v>1</v>
      </c>
      <c r="AZ772" s="974">
        <f>AX775*AY772-BA772</f>
        <v>0</v>
      </c>
      <c r="BA772" s="993">
        <f>ROUND(AX772*AY772*職員設定!$AC$61,0)</f>
        <v>0</v>
      </c>
      <c r="BB772" s="336" t="s">
        <v>110</v>
      </c>
      <c r="BC772" s="597"/>
      <c r="BD772" s="1214">
        <f>職員設定!$D$61</f>
        <v>1</v>
      </c>
      <c r="BE772" s="974">
        <f>BC775*BD772-BF772</f>
        <v>0</v>
      </c>
      <c r="BF772" s="1203">
        <f>ROUND(BC772*BD772*職員設定!$AC$61,0)</f>
        <v>0</v>
      </c>
      <c r="BG772" s="48" t="s">
        <v>110</v>
      </c>
      <c r="BH772" s="597"/>
      <c r="BI772" s="1214">
        <f>職員設定!$D$61</f>
        <v>1</v>
      </c>
      <c r="BJ772" s="974">
        <f>BH775*BI772-BK772</f>
        <v>0</v>
      </c>
      <c r="BK772" s="993">
        <f>ROUND(BH772*BI772*職員設定!$AC$61,0)</f>
        <v>0</v>
      </c>
      <c r="BL772" s="721"/>
      <c r="BM772" s="598"/>
      <c r="BN772" s="1214">
        <f>職員設定!$D$61</f>
        <v>1</v>
      </c>
      <c r="BO772" s="984"/>
      <c r="BP772" s="1259"/>
      <c r="BQ772" s="722"/>
      <c r="BR772" s="598"/>
      <c r="BS772" s="1214">
        <f>職員設定!$D$61</f>
        <v>1</v>
      </c>
      <c r="BT772" s="984"/>
      <c r="BU772" s="1259"/>
      <c r="BV772" s="722"/>
      <c r="BW772" s="598"/>
      <c r="BX772" s="1214">
        <f>職員設定!$D$61</f>
        <v>1</v>
      </c>
      <c r="BY772" s="984"/>
      <c r="BZ772" s="1259"/>
      <c r="CA772" s="1086">
        <f>BJ772+BK772+BE772+BF772+AZ772+BA772+AU772+AV772+AP772+AQ772+AL772+AK772+AG772+AF772+AB772+AA772+W772+V772+R772+Q772+L772+G772</f>
        <v>0</v>
      </c>
      <c r="CB772" s="1087">
        <f>M772+H772</f>
        <v>0</v>
      </c>
      <c r="CC772" s="1243">
        <f>BK772+BF772+BA772+AV772+AQ772+AL772+AG772+AB772+W772+R772</f>
        <v>0</v>
      </c>
    </row>
    <row r="773" spans="1:81" ht="18" customHeight="1">
      <c r="A773" s="1180"/>
      <c r="B773" s="1296"/>
      <c r="C773" s="1140"/>
      <c r="D773" s="48" t="s">
        <v>38</v>
      </c>
      <c r="E773" s="33"/>
      <c r="F773" s="1001"/>
      <c r="G773" s="974"/>
      <c r="H773" s="1272"/>
      <c r="I773" s="48" t="s">
        <v>38</v>
      </c>
      <c r="J773" s="33"/>
      <c r="K773" s="1001"/>
      <c r="L773" s="974"/>
      <c r="M773" s="1103"/>
      <c r="N773" s="336" t="s">
        <v>38</v>
      </c>
      <c r="O773" s="33"/>
      <c r="P773" s="1001"/>
      <c r="Q773" s="974"/>
      <c r="R773" s="1204"/>
      <c r="S773" s="48" t="s">
        <v>38</v>
      </c>
      <c r="T773" s="33"/>
      <c r="U773" s="1001"/>
      <c r="V773" s="974"/>
      <c r="W773" s="971"/>
      <c r="X773" s="336" t="s">
        <v>38</v>
      </c>
      <c r="Y773" s="33"/>
      <c r="Z773" s="1001"/>
      <c r="AA773" s="974"/>
      <c r="AB773" s="1204"/>
      <c r="AC773" s="48" t="s">
        <v>38</v>
      </c>
      <c r="AD773" s="33"/>
      <c r="AE773" s="1001"/>
      <c r="AF773" s="974"/>
      <c r="AG773" s="971"/>
      <c r="AH773" s="336" t="s">
        <v>38</v>
      </c>
      <c r="AI773" s="33"/>
      <c r="AJ773" s="1001"/>
      <c r="AK773" s="974"/>
      <c r="AL773" s="1204"/>
      <c r="AM773" s="48" t="s">
        <v>38</v>
      </c>
      <c r="AN773" s="33"/>
      <c r="AO773" s="1001"/>
      <c r="AP773" s="974"/>
      <c r="AQ773" s="971"/>
      <c r="AR773" s="336" t="s">
        <v>38</v>
      </c>
      <c r="AS773" s="33"/>
      <c r="AT773" s="1001"/>
      <c r="AU773" s="974"/>
      <c r="AV773" s="1204"/>
      <c r="AW773" s="48" t="s">
        <v>38</v>
      </c>
      <c r="AX773" s="33"/>
      <c r="AY773" s="1001"/>
      <c r="AZ773" s="974"/>
      <c r="BA773" s="971"/>
      <c r="BB773" s="336" t="s">
        <v>38</v>
      </c>
      <c r="BC773" s="33"/>
      <c r="BD773" s="1001"/>
      <c r="BE773" s="974"/>
      <c r="BF773" s="1204"/>
      <c r="BG773" s="48" t="s">
        <v>38</v>
      </c>
      <c r="BH773" s="33"/>
      <c r="BI773" s="1001"/>
      <c r="BJ773" s="974"/>
      <c r="BK773" s="971"/>
      <c r="BL773" s="658"/>
      <c r="BM773" s="80"/>
      <c r="BN773" s="1001"/>
      <c r="BO773" s="984"/>
      <c r="BP773" s="954"/>
      <c r="BQ773" s="301"/>
      <c r="BR773" s="80"/>
      <c r="BS773" s="1001"/>
      <c r="BT773" s="984"/>
      <c r="BU773" s="954"/>
      <c r="BV773" s="301"/>
      <c r="BW773" s="80"/>
      <c r="BX773" s="1001"/>
      <c r="BY773" s="984"/>
      <c r="BZ773" s="954"/>
      <c r="CA773" s="1080"/>
      <c r="CB773" s="1022"/>
      <c r="CC773" s="1243"/>
    </row>
    <row r="774" spans="1:81" ht="18" customHeight="1">
      <c r="A774" s="1180"/>
      <c r="B774" s="1296"/>
      <c r="C774" s="1140"/>
      <c r="D774" s="72" t="s">
        <v>44</v>
      </c>
      <c r="E774" s="28">
        <f>ROUND(E772*職員設定!$E$61,0)</f>
        <v>0</v>
      </c>
      <c r="F774" s="1001"/>
      <c r="G774" s="974"/>
      <c r="H774" s="1272"/>
      <c r="I774" s="72" t="s">
        <v>44</v>
      </c>
      <c r="J774" s="28">
        <f>ROUND(J772*職員設定!$E$61,0)</f>
        <v>0</v>
      </c>
      <c r="K774" s="1001"/>
      <c r="L774" s="974"/>
      <c r="M774" s="1103"/>
      <c r="N774" s="624" t="s">
        <v>44</v>
      </c>
      <c r="O774" s="28">
        <f>ROUND(O772*職員設定!$E$61,0)</f>
        <v>0</v>
      </c>
      <c r="P774" s="1001"/>
      <c r="Q774" s="974"/>
      <c r="R774" s="1204"/>
      <c r="S774" s="72" t="s">
        <v>44</v>
      </c>
      <c r="T774" s="28">
        <f>ROUND(T772*職員設定!$E$61,0)</f>
        <v>0</v>
      </c>
      <c r="U774" s="1001"/>
      <c r="V774" s="974"/>
      <c r="W774" s="971"/>
      <c r="X774" s="624" t="s">
        <v>44</v>
      </c>
      <c r="Y774" s="28">
        <f>ROUND(Y772*職員設定!$E$61,0)</f>
        <v>0</v>
      </c>
      <c r="Z774" s="1001"/>
      <c r="AA774" s="974"/>
      <c r="AB774" s="1204"/>
      <c r="AC774" s="72" t="s">
        <v>44</v>
      </c>
      <c r="AD774" s="28">
        <f>ROUND(AD772*職員設定!$E$61,0)</f>
        <v>0</v>
      </c>
      <c r="AE774" s="1001"/>
      <c r="AF774" s="974"/>
      <c r="AG774" s="971"/>
      <c r="AH774" s="624" t="s">
        <v>44</v>
      </c>
      <c r="AI774" s="28">
        <f>ROUND(AI772*職員設定!$E$61,0)</f>
        <v>0</v>
      </c>
      <c r="AJ774" s="1001"/>
      <c r="AK774" s="974"/>
      <c r="AL774" s="1204"/>
      <c r="AM774" s="72" t="s">
        <v>44</v>
      </c>
      <c r="AN774" s="28">
        <f>ROUND(AN772*職員設定!$E$61,0)</f>
        <v>0</v>
      </c>
      <c r="AO774" s="1001"/>
      <c r="AP774" s="974"/>
      <c r="AQ774" s="971"/>
      <c r="AR774" s="624" t="s">
        <v>44</v>
      </c>
      <c r="AS774" s="28">
        <f>ROUND(AS772*職員設定!$E$61,0)</f>
        <v>0</v>
      </c>
      <c r="AT774" s="1001"/>
      <c r="AU774" s="974"/>
      <c r="AV774" s="1204"/>
      <c r="AW774" s="72" t="s">
        <v>44</v>
      </c>
      <c r="AX774" s="28">
        <f>ROUND(AX772*職員設定!$E$61,0)</f>
        <v>0</v>
      </c>
      <c r="AY774" s="1001"/>
      <c r="AZ774" s="974"/>
      <c r="BA774" s="971"/>
      <c r="BB774" s="624" t="s">
        <v>44</v>
      </c>
      <c r="BC774" s="28">
        <f>ROUND(BC772*職員設定!$E$61,0)</f>
        <v>0</v>
      </c>
      <c r="BD774" s="1001"/>
      <c r="BE774" s="974"/>
      <c r="BF774" s="1204"/>
      <c r="BG774" s="72" t="s">
        <v>44</v>
      </c>
      <c r="BH774" s="28">
        <f>ROUND(BH772*職員設定!$E$61,0)</f>
        <v>0</v>
      </c>
      <c r="BI774" s="1001"/>
      <c r="BJ774" s="974"/>
      <c r="BK774" s="971"/>
      <c r="BL774" s="626"/>
      <c r="BM774" s="28"/>
      <c r="BN774" s="1001"/>
      <c r="BO774" s="984"/>
      <c r="BP774" s="954"/>
      <c r="BQ774" s="45"/>
      <c r="BR774" s="28"/>
      <c r="BS774" s="1001"/>
      <c r="BT774" s="984"/>
      <c r="BU774" s="954"/>
      <c r="BV774" s="45"/>
      <c r="BW774" s="28"/>
      <c r="BX774" s="1001"/>
      <c r="BY774" s="984"/>
      <c r="BZ774" s="954"/>
      <c r="CA774" s="1080"/>
      <c r="CB774" s="1022"/>
      <c r="CC774" s="1243"/>
    </row>
    <row r="775" spans="1:81" ht="18" customHeight="1" thickBot="1">
      <c r="A775" s="1180"/>
      <c r="B775" s="1296"/>
      <c r="C775" s="1141"/>
      <c r="D775" s="50" t="s">
        <v>45</v>
      </c>
      <c r="E775" s="18">
        <f>E773-E774</f>
        <v>0</v>
      </c>
      <c r="F775" s="1001"/>
      <c r="G775" s="975"/>
      <c r="H775" s="1273"/>
      <c r="I775" s="50" t="s">
        <v>45</v>
      </c>
      <c r="J775" s="18">
        <f>J773-J774</f>
        <v>0</v>
      </c>
      <c r="K775" s="1001"/>
      <c r="L775" s="975"/>
      <c r="M775" s="1104"/>
      <c r="N775" s="625" t="s">
        <v>45</v>
      </c>
      <c r="O775" s="18">
        <f>O773-O774</f>
        <v>0</v>
      </c>
      <c r="P775" s="1001"/>
      <c r="Q775" s="975"/>
      <c r="R775" s="1205"/>
      <c r="S775" s="50" t="s">
        <v>45</v>
      </c>
      <c r="T775" s="18">
        <f>T773-T774</f>
        <v>0</v>
      </c>
      <c r="U775" s="1001"/>
      <c r="V775" s="975"/>
      <c r="W775" s="972"/>
      <c r="X775" s="625" t="s">
        <v>45</v>
      </c>
      <c r="Y775" s="18">
        <f>Y773-Y774</f>
        <v>0</v>
      </c>
      <c r="Z775" s="1001"/>
      <c r="AA775" s="975"/>
      <c r="AB775" s="1205"/>
      <c r="AC775" s="50" t="s">
        <v>45</v>
      </c>
      <c r="AD775" s="18">
        <f>AD773-AD774</f>
        <v>0</v>
      </c>
      <c r="AE775" s="1001"/>
      <c r="AF775" s="975"/>
      <c r="AG775" s="972"/>
      <c r="AH775" s="625" t="s">
        <v>45</v>
      </c>
      <c r="AI775" s="18">
        <f>AI773-AI774</f>
        <v>0</v>
      </c>
      <c r="AJ775" s="1001"/>
      <c r="AK775" s="975"/>
      <c r="AL775" s="1205"/>
      <c r="AM775" s="50" t="s">
        <v>45</v>
      </c>
      <c r="AN775" s="18">
        <f>AN773-AN774</f>
        <v>0</v>
      </c>
      <c r="AO775" s="1001"/>
      <c r="AP775" s="975"/>
      <c r="AQ775" s="972"/>
      <c r="AR775" s="625" t="s">
        <v>45</v>
      </c>
      <c r="AS775" s="18">
        <f>AS773-AS774</f>
        <v>0</v>
      </c>
      <c r="AT775" s="1001"/>
      <c r="AU775" s="975"/>
      <c r="AV775" s="1205"/>
      <c r="AW775" s="50" t="s">
        <v>45</v>
      </c>
      <c r="AX775" s="18">
        <f>AX773-AX774</f>
        <v>0</v>
      </c>
      <c r="AY775" s="1001"/>
      <c r="AZ775" s="975"/>
      <c r="BA775" s="972"/>
      <c r="BB775" s="625" t="s">
        <v>45</v>
      </c>
      <c r="BC775" s="18">
        <f>BC773-BC774</f>
        <v>0</v>
      </c>
      <c r="BD775" s="1001"/>
      <c r="BE775" s="975"/>
      <c r="BF775" s="1205"/>
      <c r="BG775" s="50" t="s">
        <v>45</v>
      </c>
      <c r="BH775" s="18">
        <f>BH773-BH774</f>
        <v>0</v>
      </c>
      <c r="BI775" s="1001"/>
      <c r="BJ775" s="975"/>
      <c r="BK775" s="972"/>
      <c r="BL775" s="659"/>
      <c r="BM775" s="78"/>
      <c r="BN775" s="1001"/>
      <c r="BO775" s="985"/>
      <c r="BP775" s="955"/>
      <c r="BQ775" s="81"/>
      <c r="BR775" s="78"/>
      <c r="BS775" s="1001"/>
      <c r="BT775" s="985"/>
      <c r="BU775" s="955"/>
      <c r="BV775" s="81"/>
      <c r="BW775" s="78"/>
      <c r="BX775" s="1001"/>
      <c r="BY775" s="985"/>
      <c r="BZ775" s="955"/>
      <c r="CA775" s="1081"/>
      <c r="CB775" s="1023"/>
      <c r="CC775" s="1244"/>
    </row>
    <row r="776" spans="1:81" ht="18" customHeight="1">
      <c r="A776" s="1180"/>
      <c r="B776" s="1296"/>
      <c r="C776" s="1293" t="str">
        <f>"時間当たりの手当("&amp;職員設定!$F$43&amp;"等)"</f>
        <v>時間当たりの手当(資格手当等)</v>
      </c>
      <c r="D776" s="47" t="s">
        <v>48</v>
      </c>
      <c r="E776" s="4"/>
      <c r="F776" s="1001"/>
      <c r="G776" s="973">
        <f>E779*F772-H776</f>
        <v>0</v>
      </c>
      <c r="H776" s="1275"/>
      <c r="I776" s="47" t="s">
        <v>48</v>
      </c>
      <c r="J776" s="4"/>
      <c r="K776" s="1001"/>
      <c r="L776" s="973">
        <f>J779*K772-M776</f>
        <v>0</v>
      </c>
      <c r="M776" s="1095"/>
      <c r="N776" s="648" t="s">
        <v>48</v>
      </c>
      <c r="O776" s="4"/>
      <c r="P776" s="1001"/>
      <c r="Q776" s="973">
        <f>O779*P772</f>
        <v>0</v>
      </c>
      <c r="R776" s="983"/>
      <c r="S776" s="47" t="s">
        <v>48</v>
      </c>
      <c r="T776" s="4"/>
      <c r="U776" s="1001"/>
      <c r="V776" s="973">
        <f>T779*U772</f>
        <v>0</v>
      </c>
      <c r="W776" s="960"/>
      <c r="X776" s="648" t="s">
        <v>48</v>
      </c>
      <c r="Y776" s="4"/>
      <c r="Z776" s="1001"/>
      <c r="AA776" s="973">
        <f>Y779*Z772</f>
        <v>0</v>
      </c>
      <c r="AB776" s="983"/>
      <c r="AC776" s="47" t="s">
        <v>48</v>
      </c>
      <c r="AD776" s="4"/>
      <c r="AE776" s="1001"/>
      <c r="AF776" s="973">
        <f>AD779*AE772</f>
        <v>0</v>
      </c>
      <c r="AG776" s="960"/>
      <c r="AH776" s="648" t="s">
        <v>48</v>
      </c>
      <c r="AI776" s="4"/>
      <c r="AJ776" s="1001"/>
      <c r="AK776" s="973">
        <f>AI779*AJ772</f>
        <v>0</v>
      </c>
      <c r="AL776" s="983"/>
      <c r="AM776" s="47" t="s">
        <v>48</v>
      </c>
      <c r="AN776" s="4"/>
      <c r="AO776" s="1001"/>
      <c r="AP776" s="973">
        <f>AN779*AO772</f>
        <v>0</v>
      </c>
      <c r="AQ776" s="960"/>
      <c r="AR776" s="648" t="s">
        <v>48</v>
      </c>
      <c r="AS776" s="4"/>
      <c r="AT776" s="1001"/>
      <c r="AU776" s="973">
        <f>AS779*AT772</f>
        <v>0</v>
      </c>
      <c r="AV776" s="983"/>
      <c r="AW776" s="47" t="s">
        <v>48</v>
      </c>
      <c r="AX776" s="4"/>
      <c r="AY776" s="1001"/>
      <c r="AZ776" s="973">
        <f>AX779*AY772</f>
        <v>0</v>
      </c>
      <c r="BA776" s="960"/>
      <c r="BB776" s="648" t="s">
        <v>48</v>
      </c>
      <c r="BC776" s="4"/>
      <c r="BD776" s="1001"/>
      <c r="BE776" s="973">
        <f>BC779*BD772</f>
        <v>0</v>
      </c>
      <c r="BF776" s="983"/>
      <c r="BG776" s="47" t="s">
        <v>48</v>
      </c>
      <c r="BH776" s="4"/>
      <c r="BI776" s="1001"/>
      <c r="BJ776" s="973">
        <f>BH779*BI772</f>
        <v>0</v>
      </c>
      <c r="BK776" s="960"/>
      <c r="BL776" s="338"/>
      <c r="BM776" s="76"/>
      <c r="BN776" s="1001"/>
      <c r="BO776" s="983"/>
      <c r="BP776" s="960"/>
      <c r="BQ776" s="75"/>
      <c r="BR776" s="76"/>
      <c r="BS776" s="1001"/>
      <c r="BT776" s="983"/>
      <c r="BU776" s="960"/>
      <c r="BV776" s="75"/>
      <c r="BW776" s="76"/>
      <c r="BX776" s="1001"/>
      <c r="BY776" s="983"/>
      <c r="BZ776" s="960"/>
      <c r="CA776" s="1003">
        <f>BJ776+BE776+AZ776+AU776+AP776+AK776+AF776+AA776+V776+Q776+L776+G776</f>
        <v>0</v>
      </c>
      <c r="CB776" s="1019">
        <f>M776+H776</f>
        <v>0</v>
      </c>
      <c r="CC776" s="1245"/>
    </row>
    <row r="777" spans="1:81" ht="18" customHeight="1">
      <c r="A777" s="1180"/>
      <c r="B777" s="1296"/>
      <c r="C777" s="1294"/>
      <c r="D777" s="48" t="s">
        <v>38</v>
      </c>
      <c r="E777" s="33"/>
      <c r="F777" s="1001"/>
      <c r="G777" s="1066"/>
      <c r="H777" s="1272"/>
      <c r="I777" s="48" t="s">
        <v>38</v>
      </c>
      <c r="J777" s="33"/>
      <c r="K777" s="1001"/>
      <c r="L777" s="1066"/>
      <c r="M777" s="1103"/>
      <c r="N777" s="336" t="s">
        <v>38</v>
      </c>
      <c r="O777" s="33"/>
      <c r="P777" s="1001"/>
      <c r="Q777" s="1066"/>
      <c r="R777" s="1206"/>
      <c r="S777" s="48" t="s">
        <v>38</v>
      </c>
      <c r="T777" s="33"/>
      <c r="U777" s="1001"/>
      <c r="V777" s="1066"/>
      <c r="W777" s="954"/>
      <c r="X777" s="336" t="s">
        <v>38</v>
      </c>
      <c r="Y777" s="33"/>
      <c r="Z777" s="1001"/>
      <c r="AA777" s="1066"/>
      <c r="AB777" s="1206"/>
      <c r="AC777" s="48" t="s">
        <v>38</v>
      </c>
      <c r="AD777" s="33"/>
      <c r="AE777" s="1001"/>
      <c r="AF777" s="1066"/>
      <c r="AG777" s="954"/>
      <c r="AH777" s="336" t="s">
        <v>38</v>
      </c>
      <c r="AI777" s="33"/>
      <c r="AJ777" s="1001"/>
      <c r="AK777" s="1066"/>
      <c r="AL777" s="1206"/>
      <c r="AM777" s="48" t="s">
        <v>38</v>
      </c>
      <c r="AN777" s="33"/>
      <c r="AO777" s="1001"/>
      <c r="AP777" s="1066"/>
      <c r="AQ777" s="954"/>
      <c r="AR777" s="336" t="s">
        <v>38</v>
      </c>
      <c r="AS777" s="33"/>
      <c r="AT777" s="1001"/>
      <c r="AU777" s="1066"/>
      <c r="AV777" s="1206"/>
      <c r="AW777" s="48" t="s">
        <v>38</v>
      </c>
      <c r="AX777" s="33"/>
      <c r="AY777" s="1001"/>
      <c r="AZ777" s="1066"/>
      <c r="BA777" s="954"/>
      <c r="BB777" s="336" t="s">
        <v>38</v>
      </c>
      <c r="BC777" s="33"/>
      <c r="BD777" s="1001"/>
      <c r="BE777" s="1066"/>
      <c r="BF777" s="1206"/>
      <c r="BG777" s="48" t="s">
        <v>38</v>
      </c>
      <c r="BH777" s="33"/>
      <c r="BI777" s="1001"/>
      <c r="BJ777" s="1066"/>
      <c r="BK777" s="954"/>
      <c r="BL777" s="339"/>
      <c r="BM777" s="80"/>
      <c r="BN777" s="1001"/>
      <c r="BO777" s="977"/>
      <c r="BP777" s="954"/>
      <c r="BQ777" s="79"/>
      <c r="BR777" s="80"/>
      <c r="BS777" s="1001"/>
      <c r="BT777" s="977"/>
      <c r="BU777" s="954"/>
      <c r="BV777" s="79"/>
      <c r="BW777" s="80"/>
      <c r="BX777" s="1001"/>
      <c r="BY777" s="977"/>
      <c r="BZ777" s="954"/>
      <c r="CA777" s="1080"/>
      <c r="CB777" s="1022"/>
      <c r="CC777" s="1246"/>
    </row>
    <row r="778" spans="1:81" ht="18" customHeight="1">
      <c r="A778" s="1180"/>
      <c r="B778" s="1296"/>
      <c r="C778" s="1294"/>
      <c r="D778" s="72" t="s">
        <v>44</v>
      </c>
      <c r="E778" s="28">
        <f>ROUND(E772*(職員設定!$F$61+職員設定!$G$61+職員設定!$H$61+職員設定!$I$61),0)</f>
        <v>0</v>
      </c>
      <c r="F778" s="1001"/>
      <c r="G778" s="1066"/>
      <c r="H778" s="1272"/>
      <c r="I778" s="72" t="s">
        <v>44</v>
      </c>
      <c r="J778" s="28">
        <f>ROUND(J772*(職員設定!$F$61+職員設定!$G$61+職員設定!$H$61+職員設定!$I$61),0)</f>
        <v>0</v>
      </c>
      <c r="K778" s="1001"/>
      <c r="L778" s="1066"/>
      <c r="M778" s="1103"/>
      <c r="N778" s="624" t="s">
        <v>44</v>
      </c>
      <c r="O778" s="28">
        <f>ROUND(O772*(職員設定!$F$61+職員設定!$G$61+職員設定!$H$61+職員設定!$I$61),0)</f>
        <v>0</v>
      </c>
      <c r="P778" s="1001"/>
      <c r="Q778" s="1066"/>
      <c r="R778" s="1206"/>
      <c r="S778" s="72" t="s">
        <v>44</v>
      </c>
      <c r="T778" s="28">
        <f>ROUND(T772*(職員設定!$F$61+職員設定!$G$61+職員設定!$H$61+職員設定!$I$61),0)</f>
        <v>0</v>
      </c>
      <c r="U778" s="1001"/>
      <c r="V778" s="1066"/>
      <c r="W778" s="954"/>
      <c r="X778" s="624" t="s">
        <v>44</v>
      </c>
      <c r="Y778" s="28">
        <f>ROUND(Y772*(職員設定!$F$61+職員設定!$G$61+職員設定!$H$61+職員設定!$I$61),0)</f>
        <v>0</v>
      </c>
      <c r="Z778" s="1001"/>
      <c r="AA778" s="1066"/>
      <c r="AB778" s="1206"/>
      <c r="AC778" s="72" t="s">
        <v>44</v>
      </c>
      <c r="AD778" s="28">
        <f>ROUND(AD772*(職員設定!$F$61+職員設定!$G$61+職員設定!$H$61+職員設定!$I$61),0)</f>
        <v>0</v>
      </c>
      <c r="AE778" s="1001"/>
      <c r="AF778" s="1066"/>
      <c r="AG778" s="954"/>
      <c r="AH778" s="624" t="s">
        <v>44</v>
      </c>
      <c r="AI778" s="28">
        <f>ROUND(AI772*(職員設定!$F$61+職員設定!$G$61+職員設定!$H$61+職員設定!$I$61),0)</f>
        <v>0</v>
      </c>
      <c r="AJ778" s="1001"/>
      <c r="AK778" s="1066"/>
      <c r="AL778" s="1206"/>
      <c r="AM778" s="72" t="s">
        <v>44</v>
      </c>
      <c r="AN778" s="28">
        <f>ROUND(AN772*(職員設定!$F$61+職員設定!$G$61+職員設定!$H$61+職員設定!$I$61),0)</f>
        <v>0</v>
      </c>
      <c r="AO778" s="1001"/>
      <c r="AP778" s="1066"/>
      <c r="AQ778" s="954"/>
      <c r="AR778" s="624" t="s">
        <v>44</v>
      </c>
      <c r="AS778" s="28">
        <f>ROUND(AS772*(職員設定!$F$61+職員設定!$G$61+職員設定!$H$61+職員設定!$I$61),0)</f>
        <v>0</v>
      </c>
      <c r="AT778" s="1001"/>
      <c r="AU778" s="1066"/>
      <c r="AV778" s="1206"/>
      <c r="AW778" s="72" t="s">
        <v>44</v>
      </c>
      <c r="AX778" s="28">
        <f>ROUND(AX772*(職員設定!$F$61+職員設定!$G$61+職員設定!$H$61+職員設定!$I$61),0)</f>
        <v>0</v>
      </c>
      <c r="AY778" s="1001"/>
      <c r="AZ778" s="1066"/>
      <c r="BA778" s="954"/>
      <c r="BB778" s="624" t="s">
        <v>44</v>
      </c>
      <c r="BC778" s="28">
        <f>ROUND(BC772*(職員設定!$F$61+職員設定!$G$61+職員設定!$H$61+職員設定!$I$61),0)</f>
        <v>0</v>
      </c>
      <c r="BD778" s="1001"/>
      <c r="BE778" s="1066"/>
      <c r="BF778" s="1206"/>
      <c r="BG778" s="72" t="s">
        <v>44</v>
      </c>
      <c r="BH778" s="28">
        <f>ROUND(BH772*(職員設定!$F$61+職員設定!$G$61+職員設定!$H$61+職員設定!$I$61),0)</f>
        <v>0</v>
      </c>
      <c r="BI778" s="1001"/>
      <c r="BJ778" s="1066"/>
      <c r="BK778" s="954"/>
      <c r="BL778" s="624"/>
      <c r="BM778" s="28"/>
      <c r="BN778" s="1001"/>
      <c r="BO778" s="977"/>
      <c r="BP778" s="954"/>
      <c r="BQ778" s="72"/>
      <c r="BR778" s="28"/>
      <c r="BS778" s="1001"/>
      <c r="BT778" s="977"/>
      <c r="BU778" s="954"/>
      <c r="BV778" s="72"/>
      <c r="BW778" s="28"/>
      <c r="BX778" s="1001"/>
      <c r="BY778" s="977"/>
      <c r="BZ778" s="954"/>
      <c r="CA778" s="1080"/>
      <c r="CB778" s="1022"/>
      <c r="CC778" s="1246"/>
    </row>
    <row r="779" spans="1:81" ht="18" customHeight="1" thickBot="1">
      <c r="A779" s="1180"/>
      <c r="B779" s="1296"/>
      <c r="C779" s="1295"/>
      <c r="D779" s="50" t="s">
        <v>45</v>
      </c>
      <c r="E779" s="18">
        <f>E777-E778</f>
        <v>0</v>
      </c>
      <c r="F779" s="1001"/>
      <c r="G779" s="1067"/>
      <c r="H779" s="1273"/>
      <c r="I779" s="50" t="s">
        <v>45</v>
      </c>
      <c r="J779" s="18">
        <f>J777-J778</f>
        <v>0</v>
      </c>
      <c r="K779" s="1001"/>
      <c r="L779" s="1067"/>
      <c r="M779" s="1104"/>
      <c r="N779" s="625" t="s">
        <v>45</v>
      </c>
      <c r="O779" s="18">
        <f>O777-O778</f>
        <v>0</v>
      </c>
      <c r="P779" s="1001"/>
      <c r="Q779" s="1067"/>
      <c r="R779" s="1207"/>
      <c r="S779" s="50" t="s">
        <v>45</v>
      </c>
      <c r="T779" s="18">
        <f>T777-T778</f>
        <v>0</v>
      </c>
      <c r="U779" s="1001"/>
      <c r="V779" s="1067"/>
      <c r="W779" s="955"/>
      <c r="X779" s="625" t="s">
        <v>45</v>
      </c>
      <c r="Y779" s="18">
        <f>Y777-Y778</f>
        <v>0</v>
      </c>
      <c r="Z779" s="1001"/>
      <c r="AA779" s="1067"/>
      <c r="AB779" s="1207"/>
      <c r="AC779" s="50" t="s">
        <v>45</v>
      </c>
      <c r="AD779" s="18">
        <f>AD777-AD778</f>
        <v>0</v>
      </c>
      <c r="AE779" s="1001"/>
      <c r="AF779" s="1067"/>
      <c r="AG779" s="955"/>
      <c r="AH779" s="625" t="s">
        <v>45</v>
      </c>
      <c r="AI779" s="18">
        <f>AI777-AI778</f>
        <v>0</v>
      </c>
      <c r="AJ779" s="1001"/>
      <c r="AK779" s="1067"/>
      <c r="AL779" s="1207"/>
      <c r="AM779" s="50" t="s">
        <v>45</v>
      </c>
      <c r="AN779" s="18">
        <f>AN777-AN778</f>
        <v>0</v>
      </c>
      <c r="AO779" s="1001"/>
      <c r="AP779" s="1067"/>
      <c r="AQ779" s="955"/>
      <c r="AR779" s="625" t="s">
        <v>45</v>
      </c>
      <c r="AS779" s="18">
        <f>AS777-AS778</f>
        <v>0</v>
      </c>
      <c r="AT779" s="1001"/>
      <c r="AU779" s="1067"/>
      <c r="AV779" s="1207"/>
      <c r="AW779" s="50" t="s">
        <v>45</v>
      </c>
      <c r="AX779" s="18">
        <f>AX777-AX778</f>
        <v>0</v>
      </c>
      <c r="AY779" s="1001"/>
      <c r="AZ779" s="1067"/>
      <c r="BA779" s="955"/>
      <c r="BB779" s="625" t="s">
        <v>45</v>
      </c>
      <c r="BC779" s="18">
        <f>BC777-BC778</f>
        <v>0</v>
      </c>
      <c r="BD779" s="1001"/>
      <c r="BE779" s="1067"/>
      <c r="BF779" s="1207"/>
      <c r="BG779" s="50" t="s">
        <v>45</v>
      </c>
      <c r="BH779" s="18">
        <f>BH777-BH778</f>
        <v>0</v>
      </c>
      <c r="BI779" s="1001"/>
      <c r="BJ779" s="1067"/>
      <c r="BK779" s="955"/>
      <c r="BL779" s="659"/>
      <c r="BM779" s="78"/>
      <c r="BN779" s="1001"/>
      <c r="BO779" s="978"/>
      <c r="BP779" s="955"/>
      <c r="BQ779" s="81"/>
      <c r="BR779" s="78"/>
      <c r="BS779" s="1001"/>
      <c r="BT779" s="978"/>
      <c r="BU779" s="955"/>
      <c r="BV779" s="81"/>
      <c r="BW779" s="78"/>
      <c r="BX779" s="1001"/>
      <c r="BY779" s="978"/>
      <c r="BZ779" s="955"/>
      <c r="CA779" s="1081"/>
      <c r="CB779" s="1023"/>
      <c r="CC779" s="1247"/>
    </row>
    <row r="780" spans="1:81" ht="18" customHeight="1">
      <c r="A780" s="1180"/>
      <c r="B780" s="1296"/>
      <c r="C780" s="1293" t="str">
        <f>"定額手当("&amp;職員設定!$J$43&amp;"等)"</f>
        <v>定額手当(等)</v>
      </c>
      <c r="D780" s="48" t="s">
        <v>38</v>
      </c>
      <c r="E780" s="33"/>
      <c r="F780" s="1001"/>
      <c r="G780" s="1215">
        <f>E782*F772-H780</f>
        <v>0</v>
      </c>
      <c r="H780" s="1274"/>
      <c r="I780" s="48" t="s">
        <v>38</v>
      </c>
      <c r="J780" s="33"/>
      <c r="K780" s="1001"/>
      <c r="L780" s="1215">
        <f>J782*K772-M780</f>
        <v>0</v>
      </c>
      <c r="M780" s="1307"/>
      <c r="N780" s="336" t="s">
        <v>38</v>
      </c>
      <c r="O780" s="33"/>
      <c r="P780" s="1001"/>
      <c r="Q780" s="1215">
        <f>O782*P772-R780</f>
        <v>0</v>
      </c>
      <c r="R780" s="1208">
        <f>ROUND(IF(O772="",0,$M$780),0)</f>
        <v>0</v>
      </c>
      <c r="S780" s="48" t="s">
        <v>38</v>
      </c>
      <c r="T780" s="33"/>
      <c r="U780" s="1001"/>
      <c r="V780" s="1215">
        <f>T782*U772-W780</f>
        <v>0</v>
      </c>
      <c r="W780" s="1201">
        <f>ROUND(IF(T772="",0,$M$780),0)</f>
        <v>0</v>
      </c>
      <c r="X780" s="336" t="s">
        <v>38</v>
      </c>
      <c r="Y780" s="33"/>
      <c r="Z780" s="1001"/>
      <c r="AA780" s="1215">
        <f>Y782*Z772-AB780</f>
        <v>0</v>
      </c>
      <c r="AB780" s="1208">
        <f>ROUND(IF(Y772="",0,$M$780),0)</f>
        <v>0</v>
      </c>
      <c r="AC780" s="48" t="s">
        <v>38</v>
      </c>
      <c r="AD780" s="33"/>
      <c r="AE780" s="1001"/>
      <c r="AF780" s="1215">
        <f>AD782*AE772-AG780</f>
        <v>0</v>
      </c>
      <c r="AG780" s="1201">
        <f>ROUND(IF(AD772="",0,$M$780),0)</f>
        <v>0</v>
      </c>
      <c r="AH780" s="336" t="s">
        <v>38</v>
      </c>
      <c r="AI780" s="33"/>
      <c r="AJ780" s="1001"/>
      <c r="AK780" s="1215">
        <f>AI782*AJ772-AL780</f>
        <v>0</v>
      </c>
      <c r="AL780" s="1208">
        <f>ROUND(IF(AI772="",0,$M$780),0)</f>
        <v>0</v>
      </c>
      <c r="AM780" s="48" t="s">
        <v>38</v>
      </c>
      <c r="AN780" s="33"/>
      <c r="AO780" s="1001"/>
      <c r="AP780" s="1215">
        <f>AN782*AO772-AQ780</f>
        <v>0</v>
      </c>
      <c r="AQ780" s="1201">
        <f>ROUND(IF(AN772="",0,$M$780),0)</f>
        <v>0</v>
      </c>
      <c r="AR780" s="336" t="s">
        <v>38</v>
      </c>
      <c r="AS780" s="33"/>
      <c r="AT780" s="1001"/>
      <c r="AU780" s="1215">
        <f>AS782*AT772-AV780</f>
        <v>0</v>
      </c>
      <c r="AV780" s="1208">
        <f>ROUND(IF(AS772="",0,$M$780),0)</f>
        <v>0</v>
      </c>
      <c r="AW780" s="48" t="s">
        <v>38</v>
      </c>
      <c r="AX780" s="33"/>
      <c r="AY780" s="1001"/>
      <c r="AZ780" s="1215">
        <f>AX782*AY772-BA780</f>
        <v>0</v>
      </c>
      <c r="BA780" s="1201">
        <f>ROUND(IF(AX772="",0,$M$780),0)</f>
        <v>0</v>
      </c>
      <c r="BB780" s="336" t="s">
        <v>38</v>
      </c>
      <c r="BC780" s="33"/>
      <c r="BD780" s="1001"/>
      <c r="BE780" s="1215">
        <f>BC782*BD772-BF780</f>
        <v>0</v>
      </c>
      <c r="BF780" s="1208">
        <f>ROUND(IF(BC772="",0,$M$780),0)</f>
        <v>0</v>
      </c>
      <c r="BG780" s="48" t="s">
        <v>38</v>
      </c>
      <c r="BH780" s="33"/>
      <c r="BI780" s="1001"/>
      <c r="BJ780" s="1215">
        <f>BH782*BI772-BK780</f>
        <v>0</v>
      </c>
      <c r="BK780" s="1201">
        <f>ROUND(IF(BH772="",0,$M$780),0)</f>
        <v>0</v>
      </c>
      <c r="BL780" s="660"/>
      <c r="BM780" s="181"/>
      <c r="BN780" s="1001"/>
      <c r="BO780" s="1254"/>
      <c r="BP780" s="1258"/>
      <c r="BQ780" s="180"/>
      <c r="BR780" s="181"/>
      <c r="BS780" s="1001"/>
      <c r="BT780" s="1254"/>
      <c r="BU780" s="1258"/>
      <c r="BV780" s="180"/>
      <c r="BW780" s="181"/>
      <c r="BX780" s="1001"/>
      <c r="BY780" s="1254"/>
      <c r="BZ780" s="1258"/>
      <c r="CA780" s="1279">
        <f>BJ780+BK780+BE780+BF780+AZ780+BA780+AU780+AV780+AP780+AQ780+AL780+AK780+AG780+AF780+AB780+AA780+W780+V780+R780+Q780+L780+G780</f>
        <v>0</v>
      </c>
      <c r="CB780" s="1233">
        <f>H780+M780</f>
        <v>0</v>
      </c>
      <c r="CC780" s="1248">
        <f>BK780+BF780+BA780+AV780+AQ780+AL780+AG780+AB780+W780+R780</f>
        <v>0</v>
      </c>
    </row>
    <row r="781" spans="1:81" ht="18" customHeight="1">
      <c r="A781" s="1180"/>
      <c r="B781" s="1296"/>
      <c r="C781" s="1294"/>
      <c r="D781" s="45" t="s">
        <v>71</v>
      </c>
      <c r="E781" s="150" t="str">
        <f>IF(E772&lt;&gt;"",職員設定!$J$61+職員設定!$K$61,"0")</f>
        <v>0</v>
      </c>
      <c r="F781" s="1001"/>
      <c r="G781" s="1216"/>
      <c r="H781" s="1272"/>
      <c r="I781" s="45" t="s">
        <v>71</v>
      </c>
      <c r="J781" s="150" t="str">
        <f>IF(J772&lt;&gt;"",職員設定!$J$61+職員設定!$K$61,"0")</f>
        <v>0</v>
      </c>
      <c r="K781" s="1001"/>
      <c r="L781" s="1216"/>
      <c r="M781" s="1103"/>
      <c r="N781" s="626" t="s">
        <v>71</v>
      </c>
      <c r="O781" s="150" t="str">
        <f>IF(O772&lt;&gt;"",職員設定!$J$61+職員設定!$K$61,"0")</f>
        <v>0</v>
      </c>
      <c r="P781" s="1001"/>
      <c r="Q781" s="1216"/>
      <c r="R781" s="1204"/>
      <c r="S781" s="45" t="s">
        <v>71</v>
      </c>
      <c r="T781" s="150" t="str">
        <f>IF(T772&lt;&gt;"",職員設定!$J$61+職員設定!$K$61,"0")</f>
        <v>0</v>
      </c>
      <c r="U781" s="1001"/>
      <c r="V781" s="1216"/>
      <c r="W781" s="971"/>
      <c r="X781" s="626" t="s">
        <v>71</v>
      </c>
      <c r="Y781" s="150" t="str">
        <f>IF(Y772&lt;&gt;"",職員設定!$J$61+職員設定!$K$61,"0")</f>
        <v>0</v>
      </c>
      <c r="Z781" s="1001"/>
      <c r="AA781" s="1216"/>
      <c r="AB781" s="1204"/>
      <c r="AC781" s="45" t="s">
        <v>71</v>
      </c>
      <c r="AD781" s="150" t="str">
        <f>IF(AD772&lt;&gt;"",職員設定!$J$61+職員設定!$K$61,"0")</f>
        <v>0</v>
      </c>
      <c r="AE781" s="1001"/>
      <c r="AF781" s="1216"/>
      <c r="AG781" s="971"/>
      <c r="AH781" s="626" t="s">
        <v>71</v>
      </c>
      <c r="AI781" s="150" t="str">
        <f>IF(AI772&lt;&gt;"",職員設定!$J$61+職員設定!$K$61,"0")</f>
        <v>0</v>
      </c>
      <c r="AJ781" s="1001"/>
      <c r="AK781" s="1216"/>
      <c r="AL781" s="1204"/>
      <c r="AM781" s="45" t="s">
        <v>71</v>
      </c>
      <c r="AN781" s="150" t="str">
        <f>IF(AN772&lt;&gt;"",職員設定!$J$61+職員設定!$K$61,"0")</f>
        <v>0</v>
      </c>
      <c r="AO781" s="1001"/>
      <c r="AP781" s="1216"/>
      <c r="AQ781" s="971"/>
      <c r="AR781" s="626" t="s">
        <v>71</v>
      </c>
      <c r="AS781" s="150" t="str">
        <f>IF(AS772&lt;&gt;"",職員設定!$J$61+職員設定!$K$61,"0")</f>
        <v>0</v>
      </c>
      <c r="AT781" s="1001"/>
      <c r="AU781" s="1216"/>
      <c r="AV781" s="1204"/>
      <c r="AW781" s="45" t="s">
        <v>71</v>
      </c>
      <c r="AX781" s="150" t="str">
        <f>IF(AX772&lt;&gt;"",職員設定!$J$61+職員設定!$K$61,"0")</f>
        <v>0</v>
      </c>
      <c r="AY781" s="1001"/>
      <c r="AZ781" s="1216"/>
      <c r="BA781" s="971"/>
      <c r="BB781" s="626" t="s">
        <v>71</v>
      </c>
      <c r="BC781" s="150" t="str">
        <f>IF(BC772&lt;&gt;"",職員設定!$J$61+職員設定!$K$61,"0")</f>
        <v>0</v>
      </c>
      <c r="BD781" s="1001"/>
      <c r="BE781" s="1216"/>
      <c r="BF781" s="1204"/>
      <c r="BG781" s="45" t="s">
        <v>71</v>
      </c>
      <c r="BH781" s="150" t="str">
        <f>IF(BH772&lt;&gt;"",職員設定!$J$61+職員設定!$K$61,"0")</f>
        <v>0</v>
      </c>
      <c r="BI781" s="1001"/>
      <c r="BJ781" s="1216"/>
      <c r="BK781" s="971"/>
      <c r="BL781" s="624"/>
      <c r="BM781" s="28"/>
      <c r="BN781" s="1001"/>
      <c r="BO781" s="1206"/>
      <c r="BP781" s="954"/>
      <c r="BQ781" s="72"/>
      <c r="BR781" s="28"/>
      <c r="BS781" s="1001"/>
      <c r="BT781" s="1206"/>
      <c r="BU781" s="954"/>
      <c r="BV781" s="72"/>
      <c r="BW781" s="28"/>
      <c r="BX781" s="1001"/>
      <c r="BY781" s="1206"/>
      <c r="BZ781" s="954"/>
      <c r="CA781" s="1280"/>
      <c r="CB781" s="1022"/>
      <c r="CC781" s="1243"/>
    </row>
    <row r="782" spans="1:81" ht="18" customHeight="1" thickBot="1">
      <c r="A782" s="1180"/>
      <c r="B782" s="1297"/>
      <c r="C782" s="1303"/>
      <c r="D782" s="46" t="s">
        <v>51</v>
      </c>
      <c r="E782" s="18">
        <f>E780-E781</f>
        <v>0</v>
      </c>
      <c r="F782" s="1001"/>
      <c r="G782" s="1217"/>
      <c r="H782" s="1273"/>
      <c r="I782" s="46" t="s">
        <v>51</v>
      </c>
      <c r="J782" s="18">
        <f>J780-J781</f>
        <v>0</v>
      </c>
      <c r="K782" s="1001"/>
      <c r="L782" s="1217"/>
      <c r="M782" s="1104"/>
      <c r="N782" s="627" t="s">
        <v>51</v>
      </c>
      <c r="O782" s="18">
        <f>O780-O781</f>
        <v>0</v>
      </c>
      <c r="P782" s="1001"/>
      <c r="Q782" s="1217"/>
      <c r="R782" s="1205"/>
      <c r="S782" s="46" t="s">
        <v>51</v>
      </c>
      <c r="T782" s="18">
        <f>T780-T781</f>
        <v>0</v>
      </c>
      <c r="U782" s="1001"/>
      <c r="V782" s="1217"/>
      <c r="W782" s="972"/>
      <c r="X782" s="627" t="s">
        <v>51</v>
      </c>
      <c r="Y782" s="18">
        <f>Y780-Y781</f>
        <v>0</v>
      </c>
      <c r="Z782" s="1001"/>
      <c r="AA782" s="1217"/>
      <c r="AB782" s="1205"/>
      <c r="AC782" s="46" t="s">
        <v>51</v>
      </c>
      <c r="AD782" s="18">
        <f>AD780-AD781</f>
        <v>0</v>
      </c>
      <c r="AE782" s="1001"/>
      <c r="AF782" s="1217"/>
      <c r="AG782" s="972"/>
      <c r="AH782" s="627" t="s">
        <v>51</v>
      </c>
      <c r="AI782" s="18">
        <f>AI780-AI781</f>
        <v>0</v>
      </c>
      <c r="AJ782" s="1001"/>
      <c r="AK782" s="1217"/>
      <c r="AL782" s="1205"/>
      <c r="AM782" s="46" t="s">
        <v>51</v>
      </c>
      <c r="AN782" s="18">
        <f>AN780-AN781</f>
        <v>0</v>
      </c>
      <c r="AO782" s="1001"/>
      <c r="AP782" s="1217"/>
      <c r="AQ782" s="972"/>
      <c r="AR782" s="627" t="s">
        <v>51</v>
      </c>
      <c r="AS782" s="18">
        <f>AS780-AS781</f>
        <v>0</v>
      </c>
      <c r="AT782" s="1001"/>
      <c r="AU782" s="1217"/>
      <c r="AV782" s="1205"/>
      <c r="AW782" s="46" t="s">
        <v>51</v>
      </c>
      <c r="AX782" s="18">
        <f>AX780-AX781</f>
        <v>0</v>
      </c>
      <c r="AY782" s="1001"/>
      <c r="AZ782" s="1217"/>
      <c r="BA782" s="972"/>
      <c r="BB782" s="627" t="s">
        <v>51</v>
      </c>
      <c r="BC782" s="18">
        <f>BC780-BC781</f>
        <v>0</v>
      </c>
      <c r="BD782" s="1001"/>
      <c r="BE782" s="1217"/>
      <c r="BF782" s="1205"/>
      <c r="BG782" s="46" t="s">
        <v>51</v>
      </c>
      <c r="BH782" s="18">
        <f>BH780-BH781</f>
        <v>0</v>
      </c>
      <c r="BI782" s="1001"/>
      <c r="BJ782" s="1217"/>
      <c r="BK782" s="972"/>
      <c r="BL782" s="659"/>
      <c r="BM782" s="78"/>
      <c r="BN782" s="1001"/>
      <c r="BO782" s="1207"/>
      <c r="BP782" s="955"/>
      <c r="BQ782" s="81"/>
      <c r="BR782" s="78"/>
      <c r="BS782" s="1001"/>
      <c r="BT782" s="1207"/>
      <c r="BU782" s="955"/>
      <c r="BV782" s="81"/>
      <c r="BW782" s="78"/>
      <c r="BX782" s="1001"/>
      <c r="BY782" s="1207"/>
      <c r="BZ782" s="955"/>
      <c r="CA782" s="1281"/>
      <c r="CB782" s="1023"/>
      <c r="CC782" s="1244"/>
    </row>
    <row r="783" spans="1:81" ht="18" customHeight="1">
      <c r="A783" s="1180"/>
      <c r="B783" s="1142" t="s">
        <v>108</v>
      </c>
      <c r="C783" s="1287" t="s">
        <v>226</v>
      </c>
      <c r="D783" s="48" t="s">
        <v>38</v>
      </c>
      <c r="E783" s="33"/>
      <c r="F783" s="1001"/>
      <c r="G783" s="1215">
        <f>E785*F772-H783</f>
        <v>0</v>
      </c>
      <c r="H783" s="1274"/>
      <c r="I783" s="48" t="s">
        <v>38</v>
      </c>
      <c r="J783" s="33"/>
      <c r="K783" s="1001"/>
      <c r="L783" s="1215">
        <f>J785*K772-M783</f>
        <v>0</v>
      </c>
      <c r="M783" s="1307"/>
      <c r="N783" s="336" t="s">
        <v>38</v>
      </c>
      <c r="O783" s="33"/>
      <c r="P783" s="1001"/>
      <c r="Q783" s="1066">
        <f>O785*P772-R783</f>
        <v>0</v>
      </c>
      <c r="R783" s="1209"/>
      <c r="S783" s="48" t="s">
        <v>38</v>
      </c>
      <c r="T783" s="33"/>
      <c r="U783" s="1001"/>
      <c r="V783" s="1066">
        <f>T785*U772-W783</f>
        <v>0</v>
      </c>
      <c r="W783" s="1202"/>
      <c r="X783" s="336" t="s">
        <v>38</v>
      </c>
      <c r="Y783" s="33"/>
      <c r="Z783" s="1001"/>
      <c r="AA783" s="1066">
        <f>Y785*Z772-AB783</f>
        <v>0</v>
      </c>
      <c r="AB783" s="1209"/>
      <c r="AC783" s="48" t="s">
        <v>38</v>
      </c>
      <c r="AD783" s="33"/>
      <c r="AE783" s="1001"/>
      <c r="AF783" s="1066">
        <f>AD785*AE772-AG783</f>
        <v>0</v>
      </c>
      <c r="AG783" s="1202"/>
      <c r="AH783" s="336" t="s">
        <v>38</v>
      </c>
      <c r="AI783" s="33"/>
      <c r="AJ783" s="1001"/>
      <c r="AK783" s="1066">
        <f>AI785*AJ772-AL783</f>
        <v>0</v>
      </c>
      <c r="AL783" s="1209"/>
      <c r="AM783" s="48" t="s">
        <v>38</v>
      </c>
      <c r="AN783" s="33"/>
      <c r="AO783" s="1001"/>
      <c r="AP783" s="1066">
        <f>AN785*AO772-AQ783</f>
        <v>0</v>
      </c>
      <c r="AQ783" s="1202"/>
      <c r="AR783" s="336" t="s">
        <v>38</v>
      </c>
      <c r="AS783" s="33"/>
      <c r="AT783" s="1001"/>
      <c r="AU783" s="1066">
        <f>AS785*AT772-AV783</f>
        <v>0</v>
      </c>
      <c r="AV783" s="1209"/>
      <c r="AW783" s="48" t="s">
        <v>38</v>
      </c>
      <c r="AX783" s="33"/>
      <c r="AY783" s="1001"/>
      <c r="AZ783" s="1066">
        <f>AX785*AY772-BA783</f>
        <v>0</v>
      </c>
      <c r="BA783" s="1202"/>
      <c r="BB783" s="336" t="s">
        <v>38</v>
      </c>
      <c r="BC783" s="33"/>
      <c r="BD783" s="1001"/>
      <c r="BE783" s="1066">
        <f>BC785*BD772-BF783</f>
        <v>0</v>
      </c>
      <c r="BF783" s="1209"/>
      <c r="BG783" s="48" t="s">
        <v>38</v>
      </c>
      <c r="BH783" s="33"/>
      <c r="BI783" s="1001"/>
      <c r="BJ783" s="1066">
        <f>BH785*BI772-BK783</f>
        <v>0</v>
      </c>
      <c r="BK783" s="1202"/>
      <c r="BL783" s="658"/>
      <c r="BM783" s="80"/>
      <c r="BN783" s="1001"/>
      <c r="BO783" s="1254"/>
      <c r="BP783" s="1258"/>
      <c r="BQ783" s="301"/>
      <c r="BR783" s="80"/>
      <c r="BS783" s="1001"/>
      <c r="BT783" s="1254"/>
      <c r="BU783" s="1258"/>
      <c r="BV783" s="301"/>
      <c r="BW783" s="80"/>
      <c r="BX783" s="1001"/>
      <c r="BY783" s="1254"/>
      <c r="BZ783" s="1258"/>
      <c r="CA783" s="1279">
        <f>BJ783+BK783+BE783+BF783+AZ783+BA783+AU783+AV783+AP783+AQ783+AL783+AK783+AG783+AF783+AB783+AA783+W783+V783+R783+Q783+L783+G783</f>
        <v>0</v>
      </c>
      <c r="CB783" s="1234">
        <f>H783+M783</f>
        <v>0</v>
      </c>
      <c r="CC783" s="1237">
        <f>BK783+BF783+BA783+AV783+AQ783+AL783+AG783+AB783+W783+R783</f>
        <v>0</v>
      </c>
    </row>
    <row r="784" spans="1:81" ht="18" customHeight="1">
      <c r="A784" s="1180"/>
      <c r="B784" s="1285"/>
      <c r="C784" s="1288"/>
      <c r="D784" s="154" t="s">
        <v>71</v>
      </c>
      <c r="E784" s="179"/>
      <c r="F784" s="1001"/>
      <c r="G784" s="1066"/>
      <c r="H784" s="1272"/>
      <c r="I784" s="154" t="s">
        <v>71</v>
      </c>
      <c r="J784" s="179"/>
      <c r="K784" s="1001"/>
      <c r="L784" s="1066"/>
      <c r="M784" s="1103"/>
      <c r="N784" s="628" t="s">
        <v>71</v>
      </c>
      <c r="O784" s="179"/>
      <c r="P784" s="1001"/>
      <c r="Q784" s="1066"/>
      <c r="R784" s="1210"/>
      <c r="S784" s="154" t="s">
        <v>71</v>
      </c>
      <c r="T784" s="179"/>
      <c r="U784" s="1001"/>
      <c r="V784" s="1066"/>
      <c r="W784" s="958"/>
      <c r="X784" s="628" t="s">
        <v>71</v>
      </c>
      <c r="Y784" s="179"/>
      <c r="Z784" s="1001"/>
      <c r="AA784" s="1066"/>
      <c r="AB784" s="1210"/>
      <c r="AC784" s="154" t="s">
        <v>71</v>
      </c>
      <c r="AD784" s="179"/>
      <c r="AE784" s="1001"/>
      <c r="AF784" s="1066"/>
      <c r="AG784" s="958"/>
      <c r="AH784" s="628" t="s">
        <v>71</v>
      </c>
      <c r="AI784" s="179"/>
      <c r="AJ784" s="1001"/>
      <c r="AK784" s="1066"/>
      <c r="AL784" s="1210"/>
      <c r="AM784" s="154" t="s">
        <v>71</v>
      </c>
      <c r="AN784" s="179"/>
      <c r="AO784" s="1001"/>
      <c r="AP784" s="1066"/>
      <c r="AQ784" s="958"/>
      <c r="AR784" s="628" t="s">
        <v>71</v>
      </c>
      <c r="AS784" s="179"/>
      <c r="AT784" s="1001"/>
      <c r="AU784" s="1066"/>
      <c r="AV784" s="1210"/>
      <c r="AW784" s="154" t="s">
        <v>71</v>
      </c>
      <c r="AX784" s="179"/>
      <c r="AY784" s="1001"/>
      <c r="AZ784" s="1066"/>
      <c r="BA784" s="958"/>
      <c r="BB784" s="628" t="s">
        <v>71</v>
      </c>
      <c r="BC784" s="179"/>
      <c r="BD784" s="1001"/>
      <c r="BE784" s="1066"/>
      <c r="BF784" s="1210"/>
      <c r="BG784" s="154" t="s">
        <v>71</v>
      </c>
      <c r="BH784" s="179"/>
      <c r="BI784" s="1001"/>
      <c r="BJ784" s="1066"/>
      <c r="BK784" s="958"/>
      <c r="BL784" s="626"/>
      <c r="BM784" s="28"/>
      <c r="BN784" s="1001"/>
      <c r="BO784" s="977"/>
      <c r="BP784" s="954"/>
      <c r="BQ784" s="45"/>
      <c r="BR784" s="28"/>
      <c r="BS784" s="1001"/>
      <c r="BT784" s="977"/>
      <c r="BU784" s="954"/>
      <c r="BV784" s="45"/>
      <c r="BW784" s="28"/>
      <c r="BX784" s="1001"/>
      <c r="BY784" s="977"/>
      <c r="BZ784" s="954"/>
      <c r="CA784" s="1280"/>
      <c r="CB784" s="1235"/>
      <c r="CC784" s="1249"/>
    </row>
    <row r="785" spans="1:81" ht="18" customHeight="1" thickBot="1">
      <c r="A785" s="1180"/>
      <c r="B785" s="1285"/>
      <c r="C785" s="1289"/>
      <c r="D785" s="46" t="s">
        <v>51</v>
      </c>
      <c r="E785" s="18">
        <f>E783-E784</f>
        <v>0</v>
      </c>
      <c r="F785" s="1001"/>
      <c r="G785" s="1067"/>
      <c r="H785" s="1273"/>
      <c r="I785" s="46" t="s">
        <v>51</v>
      </c>
      <c r="J785" s="18">
        <f>J783-J784</f>
        <v>0</v>
      </c>
      <c r="K785" s="1001"/>
      <c r="L785" s="1067"/>
      <c r="M785" s="1104"/>
      <c r="N785" s="627" t="s">
        <v>51</v>
      </c>
      <c r="O785" s="18">
        <f>O783-O784</f>
        <v>0</v>
      </c>
      <c r="P785" s="1001"/>
      <c r="Q785" s="1067"/>
      <c r="R785" s="1211"/>
      <c r="S785" s="46" t="s">
        <v>51</v>
      </c>
      <c r="T785" s="18">
        <f>T783-T784</f>
        <v>0</v>
      </c>
      <c r="U785" s="1001"/>
      <c r="V785" s="1067"/>
      <c r="W785" s="959"/>
      <c r="X785" s="627" t="s">
        <v>51</v>
      </c>
      <c r="Y785" s="18">
        <f>Y783-Y784</f>
        <v>0</v>
      </c>
      <c r="Z785" s="1001"/>
      <c r="AA785" s="1067"/>
      <c r="AB785" s="1211"/>
      <c r="AC785" s="46" t="s">
        <v>51</v>
      </c>
      <c r="AD785" s="18">
        <f>AD783-AD784</f>
        <v>0</v>
      </c>
      <c r="AE785" s="1001"/>
      <c r="AF785" s="1067"/>
      <c r="AG785" s="959"/>
      <c r="AH785" s="627" t="s">
        <v>51</v>
      </c>
      <c r="AI785" s="18">
        <f>AI783-AI784</f>
        <v>0</v>
      </c>
      <c r="AJ785" s="1001"/>
      <c r="AK785" s="1067"/>
      <c r="AL785" s="1211"/>
      <c r="AM785" s="46" t="s">
        <v>51</v>
      </c>
      <c r="AN785" s="18">
        <f>AN783-AN784</f>
        <v>0</v>
      </c>
      <c r="AO785" s="1001"/>
      <c r="AP785" s="1067"/>
      <c r="AQ785" s="959"/>
      <c r="AR785" s="627" t="s">
        <v>51</v>
      </c>
      <c r="AS785" s="18">
        <f>AS783-AS784</f>
        <v>0</v>
      </c>
      <c r="AT785" s="1001"/>
      <c r="AU785" s="1067"/>
      <c r="AV785" s="1211"/>
      <c r="AW785" s="46" t="s">
        <v>51</v>
      </c>
      <c r="AX785" s="18">
        <f>AX783-AX784</f>
        <v>0</v>
      </c>
      <c r="AY785" s="1001"/>
      <c r="AZ785" s="1067"/>
      <c r="BA785" s="959"/>
      <c r="BB785" s="627" t="s">
        <v>51</v>
      </c>
      <c r="BC785" s="18">
        <f>BC783-BC784</f>
        <v>0</v>
      </c>
      <c r="BD785" s="1001"/>
      <c r="BE785" s="1067"/>
      <c r="BF785" s="1211"/>
      <c r="BG785" s="46" t="s">
        <v>51</v>
      </c>
      <c r="BH785" s="18">
        <f>BH783-BH784</f>
        <v>0</v>
      </c>
      <c r="BI785" s="1001"/>
      <c r="BJ785" s="1067"/>
      <c r="BK785" s="959"/>
      <c r="BL785" s="659"/>
      <c r="BM785" s="78"/>
      <c r="BN785" s="1001"/>
      <c r="BO785" s="978"/>
      <c r="BP785" s="955"/>
      <c r="BQ785" s="81"/>
      <c r="BR785" s="78"/>
      <c r="BS785" s="1001"/>
      <c r="BT785" s="978"/>
      <c r="BU785" s="955"/>
      <c r="BV785" s="81"/>
      <c r="BW785" s="78"/>
      <c r="BX785" s="1001"/>
      <c r="BY785" s="978"/>
      <c r="BZ785" s="955"/>
      <c r="CA785" s="1281"/>
      <c r="CB785" s="1236"/>
      <c r="CC785" s="1250"/>
    </row>
    <row r="786" spans="1:81" ht="18" customHeight="1">
      <c r="A786" s="1180"/>
      <c r="B786" s="1285"/>
      <c r="C786" s="1177" t="s">
        <v>41</v>
      </c>
      <c r="D786" s="44" t="s">
        <v>119</v>
      </c>
      <c r="E786" s="35"/>
      <c r="F786" s="1001"/>
      <c r="G786" s="973">
        <f>E789*F772-H786</f>
        <v>0</v>
      </c>
      <c r="H786" s="1275"/>
      <c r="I786" s="44" t="s">
        <v>119</v>
      </c>
      <c r="J786" s="35"/>
      <c r="K786" s="1001"/>
      <c r="L786" s="973">
        <f>J789*K772-M786</f>
        <v>0</v>
      </c>
      <c r="M786" s="1095"/>
      <c r="N786" s="335" t="s">
        <v>119</v>
      </c>
      <c r="O786" s="35"/>
      <c r="P786" s="1001"/>
      <c r="Q786" s="973">
        <f>O789*P772-R786</f>
        <v>0</v>
      </c>
      <c r="R786" s="1212">
        <f>ROUND(O786*P772*職員設定!$AC$61,0)</f>
        <v>0</v>
      </c>
      <c r="S786" s="44" t="s">
        <v>119</v>
      </c>
      <c r="T786" s="35"/>
      <c r="U786" s="1001"/>
      <c r="V786" s="973">
        <f>T789*U772-W786</f>
        <v>0</v>
      </c>
      <c r="W786" s="961">
        <f>ROUND(T786*U772*職員設定!$AC$61,0)</f>
        <v>0</v>
      </c>
      <c r="X786" s="335" t="s">
        <v>119</v>
      </c>
      <c r="Y786" s="35"/>
      <c r="Z786" s="1001"/>
      <c r="AA786" s="973">
        <f>Y789*Z772-AB786</f>
        <v>0</v>
      </c>
      <c r="AB786" s="1212">
        <f>ROUND(Y786*Z772*職員設定!$AC$61,0)</f>
        <v>0</v>
      </c>
      <c r="AC786" s="44" t="s">
        <v>119</v>
      </c>
      <c r="AD786" s="35"/>
      <c r="AE786" s="1001"/>
      <c r="AF786" s="973">
        <f>AD789*AE772-AG786</f>
        <v>0</v>
      </c>
      <c r="AG786" s="961">
        <f>ROUND(AD786*AE772*職員設定!$AC$61,0)</f>
        <v>0</v>
      </c>
      <c r="AH786" s="335" t="s">
        <v>119</v>
      </c>
      <c r="AI786" s="35"/>
      <c r="AJ786" s="1001"/>
      <c r="AK786" s="973">
        <f>AI789*AJ772-AL786</f>
        <v>0</v>
      </c>
      <c r="AL786" s="1212">
        <f>ROUND(AI786*AJ772*職員設定!$AC$61,0)</f>
        <v>0</v>
      </c>
      <c r="AM786" s="44" t="s">
        <v>119</v>
      </c>
      <c r="AN786" s="35"/>
      <c r="AO786" s="1001"/>
      <c r="AP786" s="973">
        <f>AN789*AO772-AQ786</f>
        <v>0</v>
      </c>
      <c r="AQ786" s="961">
        <f>ROUND(AN786*AO772*職員設定!$AC$61,0)</f>
        <v>0</v>
      </c>
      <c r="AR786" s="335" t="s">
        <v>119</v>
      </c>
      <c r="AS786" s="35"/>
      <c r="AT786" s="1001"/>
      <c r="AU786" s="973">
        <f>AS789*AT772-AV786</f>
        <v>0</v>
      </c>
      <c r="AV786" s="1212">
        <f>ROUND(AS786*AT772*職員設定!$AC$61,0)</f>
        <v>0</v>
      </c>
      <c r="AW786" s="44" t="s">
        <v>119</v>
      </c>
      <c r="AX786" s="35"/>
      <c r="AY786" s="1001"/>
      <c r="AZ786" s="973">
        <f>AX789*AY772-BA786</f>
        <v>0</v>
      </c>
      <c r="BA786" s="961">
        <f>ROUND(AX786*AY772*職員設定!$AC$61,0)</f>
        <v>0</v>
      </c>
      <c r="BB786" s="335" t="s">
        <v>119</v>
      </c>
      <c r="BC786" s="35"/>
      <c r="BD786" s="1001"/>
      <c r="BE786" s="973">
        <f>BC789*BD772-BF786</f>
        <v>0</v>
      </c>
      <c r="BF786" s="1212">
        <f>ROUND(BC786*BD772*職員設定!$AC$61,0)</f>
        <v>0</v>
      </c>
      <c r="BG786" s="44" t="s">
        <v>119</v>
      </c>
      <c r="BH786" s="35"/>
      <c r="BI786" s="1001"/>
      <c r="BJ786" s="973">
        <f>BH789*BI772-BK786</f>
        <v>0</v>
      </c>
      <c r="BK786" s="961">
        <f>ROUND(BH786*BI772*職員設定!$AC$61,0)</f>
        <v>0</v>
      </c>
      <c r="BL786" s="661" t="s">
        <v>206</v>
      </c>
      <c r="BM786" s="32"/>
      <c r="BN786" s="1001"/>
      <c r="BO786" s="973">
        <f>BM789*BN772-BP786</f>
        <v>0</v>
      </c>
      <c r="BP786" s="961">
        <f>IF(BM787&gt;BM786,(BM787-BM786)*BN772,0)</f>
        <v>0</v>
      </c>
      <c r="BQ786" s="409" t="s">
        <v>206</v>
      </c>
      <c r="BR786" s="32"/>
      <c r="BS786" s="1001"/>
      <c r="BT786" s="973">
        <f>BR789*BS772-BU786</f>
        <v>0</v>
      </c>
      <c r="BU786" s="961">
        <f>IF(BR787&gt;BR786,(BR787-BR786)*BS772,0)</f>
        <v>0</v>
      </c>
      <c r="BV786" s="409" t="s">
        <v>206</v>
      </c>
      <c r="BW786" s="32"/>
      <c r="BX786" s="1001"/>
      <c r="BY786" s="973">
        <f>BW789*BX772-BZ786</f>
        <v>0</v>
      </c>
      <c r="BZ786" s="961">
        <f>IF(BW787&gt;BW786,(BW787-BW786)*BX772,0)</f>
        <v>0</v>
      </c>
      <c r="CA786" s="1003">
        <f>BY786+BZ786+BU786+BT786+BP786+BO786+BJ786+BK786+BE786+BF786+AZ786+BA786+AU786+AV786+AP786+AQ786+AK786+AL786+AF786+AG786+AA786+AB786+V786+W786+Q786+R786+L786+G786</f>
        <v>0</v>
      </c>
      <c r="CB786" s="1019">
        <f t="shared" ref="CB786" si="132">M786+H786</f>
        <v>0</v>
      </c>
      <c r="CC786" s="1237">
        <f>BK786+BF786+BA786+AV786+AQ786+AL786+AG786+AB786+W786+R786+BP786+BU786+BZ786</f>
        <v>0</v>
      </c>
    </row>
    <row r="787" spans="1:81" ht="18" customHeight="1">
      <c r="A787" s="1180"/>
      <c r="B787" s="1285"/>
      <c r="C787" s="1178"/>
      <c r="D787" s="48" t="s">
        <v>38</v>
      </c>
      <c r="E787" s="33"/>
      <c r="F787" s="1001"/>
      <c r="G787" s="974"/>
      <c r="H787" s="1272"/>
      <c r="I787" s="48" t="s">
        <v>38</v>
      </c>
      <c r="J787" s="33"/>
      <c r="K787" s="1001"/>
      <c r="L787" s="974"/>
      <c r="M787" s="1103"/>
      <c r="N787" s="336" t="s">
        <v>38</v>
      </c>
      <c r="O787" s="33"/>
      <c r="P787" s="1001"/>
      <c r="Q787" s="974"/>
      <c r="R787" s="1210"/>
      <c r="S787" s="48" t="s">
        <v>38</v>
      </c>
      <c r="T787" s="33"/>
      <c r="U787" s="1001"/>
      <c r="V787" s="974"/>
      <c r="W787" s="958"/>
      <c r="X787" s="336" t="s">
        <v>38</v>
      </c>
      <c r="Y787" s="33"/>
      <c r="Z787" s="1001"/>
      <c r="AA787" s="974"/>
      <c r="AB787" s="1210"/>
      <c r="AC787" s="48" t="s">
        <v>38</v>
      </c>
      <c r="AD787" s="33"/>
      <c r="AE787" s="1001"/>
      <c r="AF787" s="974"/>
      <c r="AG787" s="958"/>
      <c r="AH787" s="336" t="s">
        <v>38</v>
      </c>
      <c r="AI787" s="33"/>
      <c r="AJ787" s="1001"/>
      <c r="AK787" s="974"/>
      <c r="AL787" s="1210"/>
      <c r="AM787" s="48" t="s">
        <v>38</v>
      </c>
      <c r="AN787" s="33"/>
      <c r="AO787" s="1001"/>
      <c r="AP787" s="974"/>
      <c r="AQ787" s="958"/>
      <c r="AR787" s="336" t="s">
        <v>38</v>
      </c>
      <c r="AS787" s="33"/>
      <c r="AT787" s="1001"/>
      <c r="AU787" s="974"/>
      <c r="AV787" s="1210"/>
      <c r="AW787" s="48" t="s">
        <v>38</v>
      </c>
      <c r="AX787" s="33"/>
      <c r="AY787" s="1001"/>
      <c r="AZ787" s="974"/>
      <c r="BA787" s="958"/>
      <c r="BB787" s="336" t="s">
        <v>38</v>
      </c>
      <c r="BC787" s="33"/>
      <c r="BD787" s="1001"/>
      <c r="BE787" s="974"/>
      <c r="BF787" s="1210"/>
      <c r="BG787" s="48" t="s">
        <v>38</v>
      </c>
      <c r="BH787" s="33"/>
      <c r="BI787" s="1001"/>
      <c r="BJ787" s="974"/>
      <c r="BK787" s="958"/>
      <c r="BL787" s="336" t="s">
        <v>205</v>
      </c>
      <c r="BM787" s="33"/>
      <c r="BN787" s="1001"/>
      <c r="BO787" s="974"/>
      <c r="BP787" s="958"/>
      <c r="BQ787" s="48" t="s">
        <v>205</v>
      </c>
      <c r="BR787" s="33"/>
      <c r="BS787" s="1001"/>
      <c r="BT787" s="974"/>
      <c r="BU787" s="958"/>
      <c r="BV787" s="48" t="s">
        <v>205</v>
      </c>
      <c r="BW787" s="33"/>
      <c r="BX787" s="1001"/>
      <c r="BY787" s="974"/>
      <c r="BZ787" s="958"/>
      <c r="CA787" s="1080"/>
      <c r="CB787" s="1022"/>
      <c r="CC787" s="1238"/>
    </row>
    <row r="788" spans="1:81" ht="18" customHeight="1">
      <c r="A788" s="1180"/>
      <c r="B788" s="1285"/>
      <c r="C788" s="1178"/>
      <c r="D788" s="51" t="s">
        <v>46</v>
      </c>
      <c r="E788" s="6">
        <f>ROUND(E786*職員設定!$P$61,0)</f>
        <v>0</v>
      </c>
      <c r="F788" s="1001"/>
      <c r="G788" s="974"/>
      <c r="H788" s="1272"/>
      <c r="I788" s="51" t="s">
        <v>46</v>
      </c>
      <c r="J788" s="6">
        <f>ROUND(J786*職員設定!$P$61,0)</f>
        <v>0</v>
      </c>
      <c r="K788" s="1001"/>
      <c r="L788" s="974"/>
      <c r="M788" s="1103"/>
      <c r="N788" s="629" t="s">
        <v>46</v>
      </c>
      <c r="O788" s="6">
        <f>ROUND(O786*職員設定!$P$61,0)</f>
        <v>0</v>
      </c>
      <c r="P788" s="1001"/>
      <c r="Q788" s="974"/>
      <c r="R788" s="1210"/>
      <c r="S788" s="51" t="s">
        <v>46</v>
      </c>
      <c r="T788" s="6">
        <f>ROUND(T786*職員設定!$P$61,0)</f>
        <v>0</v>
      </c>
      <c r="U788" s="1001"/>
      <c r="V788" s="974"/>
      <c r="W788" s="958"/>
      <c r="X788" s="629" t="s">
        <v>46</v>
      </c>
      <c r="Y788" s="6">
        <f>ROUND(Y786*職員設定!$P$61,0)</f>
        <v>0</v>
      </c>
      <c r="Z788" s="1001"/>
      <c r="AA788" s="974"/>
      <c r="AB788" s="1210"/>
      <c r="AC788" s="51" t="s">
        <v>46</v>
      </c>
      <c r="AD788" s="6">
        <f>ROUND(AD786*職員設定!$P$61,0)</f>
        <v>0</v>
      </c>
      <c r="AE788" s="1001"/>
      <c r="AF788" s="974"/>
      <c r="AG788" s="958"/>
      <c r="AH788" s="629" t="s">
        <v>46</v>
      </c>
      <c r="AI788" s="6">
        <f>ROUND(AI786*職員設定!$P$61,0)</f>
        <v>0</v>
      </c>
      <c r="AJ788" s="1001"/>
      <c r="AK788" s="974"/>
      <c r="AL788" s="1210"/>
      <c r="AM788" s="51" t="s">
        <v>46</v>
      </c>
      <c r="AN788" s="6">
        <f>ROUND(AN786*職員設定!$P$61,0)</f>
        <v>0</v>
      </c>
      <c r="AO788" s="1001"/>
      <c r="AP788" s="974"/>
      <c r="AQ788" s="958"/>
      <c r="AR788" s="629" t="s">
        <v>46</v>
      </c>
      <c r="AS788" s="6">
        <f>ROUND(AS786*職員設定!$P$61,0)</f>
        <v>0</v>
      </c>
      <c r="AT788" s="1001"/>
      <c r="AU788" s="974"/>
      <c r="AV788" s="1210"/>
      <c r="AW788" s="51" t="s">
        <v>46</v>
      </c>
      <c r="AX788" s="6">
        <f>ROUND(AX786*職員設定!$P$61,0)</f>
        <v>0</v>
      </c>
      <c r="AY788" s="1001"/>
      <c r="AZ788" s="974"/>
      <c r="BA788" s="958"/>
      <c r="BB788" s="629" t="s">
        <v>46</v>
      </c>
      <c r="BC788" s="6">
        <f>ROUND(BC786*職員設定!$P$61,0)</f>
        <v>0</v>
      </c>
      <c r="BD788" s="1001"/>
      <c r="BE788" s="974"/>
      <c r="BF788" s="1210"/>
      <c r="BG788" s="51" t="s">
        <v>46</v>
      </c>
      <c r="BH788" s="6">
        <f>ROUND(BH786*職員設定!$P$61,0)</f>
        <v>0</v>
      </c>
      <c r="BI788" s="1001"/>
      <c r="BJ788" s="974"/>
      <c r="BK788" s="958"/>
      <c r="BL788" s="735" t="s">
        <v>52</v>
      </c>
      <c r="BM788" s="28">
        <f>IF(BM787="",0,職員設定!N61)</f>
        <v>0</v>
      </c>
      <c r="BN788" s="1001"/>
      <c r="BO788" s="974"/>
      <c r="BP788" s="958"/>
      <c r="BQ788" s="735" t="s">
        <v>52</v>
      </c>
      <c r="BR788" s="28">
        <f>IF(BR787="",0,職員設定!O61)</f>
        <v>0</v>
      </c>
      <c r="BS788" s="1001"/>
      <c r="BT788" s="974"/>
      <c r="BU788" s="958"/>
      <c r="BV788" s="250" t="s">
        <v>52</v>
      </c>
      <c r="BW788" s="34"/>
      <c r="BX788" s="1001"/>
      <c r="BY788" s="974"/>
      <c r="BZ788" s="958"/>
      <c r="CA788" s="1080"/>
      <c r="CB788" s="1022"/>
      <c r="CC788" s="1238"/>
    </row>
    <row r="789" spans="1:81" ht="18" customHeight="1" thickBot="1">
      <c r="A789" s="1180"/>
      <c r="B789" s="1285"/>
      <c r="C789" s="1179"/>
      <c r="D789" s="52" t="s">
        <v>47</v>
      </c>
      <c r="E789" s="19">
        <f>E787-E788</f>
        <v>0</v>
      </c>
      <c r="F789" s="1001"/>
      <c r="G789" s="975"/>
      <c r="H789" s="1273"/>
      <c r="I789" s="52" t="s">
        <v>47</v>
      </c>
      <c r="J789" s="19">
        <f>J787-J788</f>
        <v>0</v>
      </c>
      <c r="K789" s="1001"/>
      <c r="L789" s="975"/>
      <c r="M789" s="1104"/>
      <c r="N789" s="630" t="s">
        <v>47</v>
      </c>
      <c r="O789" s="19">
        <f>O787-O788</f>
        <v>0</v>
      </c>
      <c r="P789" s="1001"/>
      <c r="Q789" s="975"/>
      <c r="R789" s="1211"/>
      <c r="S789" s="52" t="s">
        <v>47</v>
      </c>
      <c r="T789" s="19">
        <f>T787-T788</f>
        <v>0</v>
      </c>
      <c r="U789" s="1001"/>
      <c r="V789" s="975"/>
      <c r="W789" s="959"/>
      <c r="X789" s="630" t="s">
        <v>47</v>
      </c>
      <c r="Y789" s="19">
        <f>Y787-Y788</f>
        <v>0</v>
      </c>
      <c r="Z789" s="1001"/>
      <c r="AA789" s="975"/>
      <c r="AB789" s="1211"/>
      <c r="AC789" s="52" t="s">
        <v>47</v>
      </c>
      <c r="AD789" s="19">
        <f>AD787-AD788</f>
        <v>0</v>
      </c>
      <c r="AE789" s="1001"/>
      <c r="AF789" s="975"/>
      <c r="AG789" s="959"/>
      <c r="AH789" s="630" t="s">
        <v>47</v>
      </c>
      <c r="AI789" s="19">
        <f>AI787-AI788</f>
        <v>0</v>
      </c>
      <c r="AJ789" s="1001"/>
      <c r="AK789" s="975"/>
      <c r="AL789" s="1211"/>
      <c r="AM789" s="52" t="s">
        <v>47</v>
      </c>
      <c r="AN789" s="19">
        <f>AN787-AN788</f>
        <v>0</v>
      </c>
      <c r="AO789" s="1001"/>
      <c r="AP789" s="975"/>
      <c r="AQ789" s="959"/>
      <c r="AR789" s="630" t="s">
        <v>47</v>
      </c>
      <c r="AS789" s="19">
        <f>AS787-AS788</f>
        <v>0</v>
      </c>
      <c r="AT789" s="1001"/>
      <c r="AU789" s="975"/>
      <c r="AV789" s="1211"/>
      <c r="AW789" s="52" t="s">
        <v>47</v>
      </c>
      <c r="AX789" s="19">
        <f>AX787-AX788</f>
        <v>0</v>
      </c>
      <c r="AY789" s="1001"/>
      <c r="AZ789" s="975"/>
      <c r="BA789" s="959"/>
      <c r="BB789" s="630" t="s">
        <v>47</v>
      </c>
      <c r="BC789" s="19">
        <f>BC787-BC788</f>
        <v>0</v>
      </c>
      <c r="BD789" s="1001"/>
      <c r="BE789" s="975"/>
      <c r="BF789" s="1211"/>
      <c r="BG789" s="52" t="s">
        <v>47</v>
      </c>
      <c r="BH789" s="19">
        <f>BH787-BH788</f>
        <v>0</v>
      </c>
      <c r="BI789" s="1001"/>
      <c r="BJ789" s="975"/>
      <c r="BK789" s="959"/>
      <c r="BL789" s="630" t="s">
        <v>204</v>
      </c>
      <c r="BM789" s="19">
        <f>BM787-BM788</f>
        <v>0</v>
      </c>
      <c r="BN789" s="1001"/>
      <c r="BO789" s="975"/>
      <c r="BP789" s="959"/>
      <c r="BQ789" s="52" t="s">
        <v>204</v>
      </c>
      <c r="BR789" s="19">
        <f>BR787-BR788</f>
        <v>0</v>
      </c>
      <c r="BS789" s="1001"/>
      <c r="BT789" s="975"/>
      <c r="BU789" s="959"/>
      <c r="BV789" s="52" t="s">
        <v>204</v>
      </c>
      <c r="BW789" s="19">
        <f>BW787-BW788</f>
        <v>0</v>
      </c>
      <c r="BX789" s="1001"/>
      <c r="BY789" s="975"/>
      <c r="BZ789" s="959"/>
      <c r="CA789" s="1081"/>
      <c r="CB789" s="1023"/>
      <c r="CC789" s="1239"/>
    </row>
    <row r="790" spans="1:81" ht="18" customHeight="1">
      <c r="A790" s="1180"/>
      <c r="B790" s="1285"/>
      <c r="C790" s="1177" t="s">
        <v>42</v>
      </c>
      <c r="D790" s="44" t="s">
        <v>5</v>
      </c>
      <c r="E790" s="35"/>
      <c r="F790" s="1001"/>
      <c r="G790" s="973">
        <f>E793*F772-H790</f>
        <v>0</v>
      </c>
      <c r="H790" s="1275"/>
      <c r="I790" s="44" t="s">
        <v>5</v>
      </c>
      <c r="J790" s="35"/>
      <c r="K790" s="1001"/>
      <c r="L790" s="973">
        <f>J793*K772-M790</f>
        <v>0</v>
      </c>
      <c r="M790" s="1095"/>
      <c r="N790" s="335" t="s">
        <v>5</v>
      </c>
      <c r="O790" s="35"/>
      <c r="P790" s="1001"/>
      <c r="Q790" s="973">
        <f>O793*P772-R790</f>
        <v>0</v>
      </c>
      <c r="R790" s="1212">
        <f>ROUND(IF(O772="",0,O790*P772*(職員設定!$AC$61+R780/O772)*1.25),0)</f>
        <v>0</v>
      </c>
      <c r="S790" s="44" t="s">
        <v>5</v>
      </c>
      <c r="T790" s="35"/>
      <c r="U790" s="1001"/>
      <c r="V790" s="973">
        <f>T793*U772-W790</f>
        <v>0</v>
      </c>
      <c r="W790" s="961">
        <f>ROUND(IF(T772="",0,T790*U772*(職員設定!$AC$61+W780/T772)*1.25),0)</f>
        <v>0</v>
      </c>
      <c r="X790" s="335" t="s">
        <v>5</v>
      </c>
      <c r="Y790" s="35"/>
      <c r="Z790" s="1001"/>
      <c r="AA790" s="973">
        <f>Y793*Z772-AB790</f>
        <v>0</v>
      </c>
      <c r="AB790" s="1212">
        <f>ROUND(IF(Y772="",0,Y790*Z772*(職員設定!$AC$61+AB780/Y772)*1.25),0)</f>
        <v>0</v>
      </c>
      <c r="AC790" s="44" t="s">
        <v>5</v>
      </c>
      <c r="AD790" s="35"/>
      <c r="AE790" s="1001"/>
      <c r="AF790" s="973">
        <f>AD793*AE772-AG790</f>
        <v>0</v>
      </c>
      <c r="AG790" s="961">
        <f>ROUND(IF(AD772="",0,AD790*AE772*(職員設定!$AC$61+AG780/AD772)*1.25),0)</f>
        <v>0</v>
      </c>
      <c r="AH790" s="335" t="s">
        <v>5</v>
      </c>
      <c r="AI790" s="35"/>
      <c r="AJ790" s="1001"/>
      <c r="AK790" s="973">
        <f>AI793*AJ772-AL790</f>
        <v>0</v>
      </c>
      <c r="AL790" s="1212">
        <f>ROUND(IF(AI772="",0,AI790*AJ772*(職員設定!$AC$61+AL780/AI772)*1.25),0)</f>
        <v>0</v>
      </c>
      <c r="AM790" s="44" t="s">
        <v>5</v>
      </c>
      <c r="AN790" s="35"/>
      <c r="AO790" s="1001"/>
      <c r="AP790" s="973">
        <f>AN793*AO772-AQ790</f>
        <v>0</v>
      </c>
      <c r="AQ790" s="961">
        <f>ROUND(IF(AN772="",0,AN790*AO772*(職員設定!$AC$61+AQ780/AN772)*1.25),0)</f>
        <v>0</v>
      </c>
      <c r="AR790" s="335" t="s">
        <v>5</v>
      </c>
      <c r="AS790" s="35"/>
      <c r="AT790" s="1001"/>
      <c r="AU790" s="973">
        <f>AS793*AT772-AV790</f>
        <v>0</v>
      </c>
      <c r="AV790" s="1212">
        <f>ROUND(IF(AS772="",0,AS790*AT772*(職員設定!$AC$61+AV780/AS772)*1.25),0)</f>
        <v>0</v>
      </c>
      <c r="AW790" s="44" t="s">
        <v>5</v>
      </c>
      <c r="AX790" s="35"/>
      <c r="AY790" s="1001"/>
      <c r="AZ790" s="973">
        <f>AX793*AY772-BA790</f>
        <v>0</v>
      </c>
      <c r="BA790" s="961">
        <f>ROUND(IF(AX772="",0,AX790*AY772*(職員設定!$AC$61+BA780/AX772)*1.25),0)</f>
        <v>0</v>
      </c>
      <c r="BB790" s="335" t="s">
        <v>5</v>
      </c>
      <c r="BC790" s="35"/>
      <c r="BD790" s="1001"/>
      <c r="BE790" s="973">
        <f>BC793*BD772-BF790</f>
        <v>0</v>
      </c>
      <c r="BF790" s="1212">
        <f>ROUND(IF(BC772="",0,BC790*BD772*(職員設定!$AC$61+BF780/BC772)*1.25),0)</f>
        <v>0</v>
      </c>
      <c r="BG790" s="44" t="s">
        <v>5</v>
      </c>
      <c r="BH790" s="35"/>
      <c r="BI790" s="1001"/>
      <c r="BJ790" s="973">
        <f>BH793*BI772-BK790</f>
        <v>0</v>
      </c>
      <c r="BK790" s="961">
        <f>ROUND(IF(BH772="",0,BH790*BI772*(職員設定!$AC$61+BK780/BH772)*1.25),0)</f>
        <v>0</v>
      </c>
      <c r="BL790" s="338"/>
      <c r="BM790" s="82"/>
      <c r="BN790" s="1001"/>
      <c r="BO790" s="966"/>
      <c r="BP790" s="953"/>
      <c r="BQ790" s="75"/>
      <c r="BR790" s="82"/>
      <c r="BS790" s="1001"/>
      <c r="BT790" s="966"/>
      <c r="BU790" s="953"/>
      <c r="BV790" s="75"/>
      <c r="BW790" s="82"/>
      <c r="BX790" s="1001"/>
      <c r="BY790" s="966"/>
      <c r="BZ790" s="953"/>
      <c r="CA790" s="1003">
        <f>BJ790+BK790+BE790+BF790+AZ790+BA790+AU790+AV790+AP790+AQ790+AL790+AK790+AG790+AF790+AB790+AA790+W790+V790+R790+Q790+L790+G790</f>
        <v>0</v>
      </c>
      <c r="CB790" s="1019">
        <f t="shared" ref="CB790" si="133">M790+H790</f>
        <v>0</v>
      </c>
      <c r="CC790" s="1237">
        <f>BK790+BF790+BA790+AV790+AQ790+AL790+AG790+AB790+W790+R790</f>
        <v>0</v>
      </c>
    </row>
    <row r="791" spans="1:81" ht="18" customHeight="1">
      <c r="A791" s="1180"/>
      <c r="B791" s="1285"/>
      <c r="C791" s="1178"/>
      <c r="D791" s="48" t="s">
        <v>38</v>
      </c>
      <c r="E791" s="33"/>
      <c r="F791" s="1001"/>
      <c r="G791" s="974"/>
      <c r="H791" s="1272"/>
      <c r="I791" s="48" t="s">
        <v>38</v>
      </c>
      <c r="J791" s="33"/>
      <c r="K791" s="1001"/>
      <c r="L791" s="974"/>
      <c r="M791" s="1103"/>
      <c r="N791" s="336" t="s">
        <v>38</v>
      </c>
      <c r="O791" s="33"/>
      <c r="P791" s="1001"/>
      <c r="Q791" s="974"/>
      <c r="R791" s="1210"/>
      <c r="S791" s="48" t="s">
        <v>38</v>
      </c>
      <c r="T791" s="33"/>
      <c r="U791" s="1001"/>
      <c r="V791" s="974"/>
      <c r="W791" s="958"/>
      <c r="X791" s="336" t="s">
        <v>38</v>
      </c>
      <c r="Y791" s="33"/>
      <c r="Z791" s="1001"/>
      <c r="AA791" s="974"/>
      <c r="AB791" s="1210"/>
      <c r="AC791" s="48" t="s">
        <v>38</v>
      </c>
      <c r="AD791" s="33"/>
      <c r="AE791" s="1001"/>
      <c r="AF791" s="974"/>
      <c r="AG791" s="958"/>
      <c r="AH791" s="336" t="s">
        <v>38</v>
      </c>
      <c r="AI791" s="33"/>
      <c r="AJ791" s="1001"/>
      <c r="AK791" s="974"/>
      <c r="AL791" s="1210"/>
      <c r="AM791" s="48" t="s">
        <v>38</v>
      </c>
      <c r="AN791" s="33"/>
      <c r="AO791" s="1001"/>
      <c r="AP791" s="974"/>
      <c r="AQ791" s="958"/>
      <c r="AR791" s="336" t="s">
        <v>38</v>
      </c>
      <c r="AS791" s="33"/>
      <c r="AT791" s="1001"/>
      <c r="AU791" s="974"/>
      <c r="AV791" s="1210"/>
      <c r="AW791" s="48" t="s">
        <v>38</v>
      </c>
      <c r="AX791" s="33"/>
      <c r="AY791" s="1001"/>
      <c r="AZ791" s="974"/>
      <c r="BA791" s="958"/>
      <c r="BB791" s="336" t="s">
        <v>38</v>
      </c>
      <c r="BC791" s="33"/>
      <c r="BD791" s="1001"/>
      <c r="BE791" s="974"/>
      <c r="BF791" s="1210"/>
      <c r="BG791" s="48" t="s">
        <v>38</v>
      </c>
      <c r="BH791" s="33"/>
      <c r="BI791" s="1001"/>
      <c r="BJ791" s="974"/>
      <c r="BK791" s="958"/>
      <c r="BL791" s="339"/>
      <c r="BM791" s="80"/>
      <c r="BN791" s="1001"/>
      <c r="BO791" s="967"/>
      <c r="BP791" s="954"/>
      <c r="BQ791" s="79"/>
      <c r="BR791" s="80"/>
      <c r="BS791" s="1001"/>
      <c r="BT791" s="967"/>
      <c r="BU791" s="954"/>
      <c r="BV791" s="79"/>
      <c r="BW791" s="80"/>
      <c r="BX791" s="1001"/>
      <c r="BY791" s="967"/>
      <c r="BZ791" s="954"/>
      <c r="CA791" s="1280"/>
      <c r="CB791" s="1022"/>
      <c r="CC791" s="1238"/>
    </row>
    <row r="792" spans="1:81" ht="18" customHeight="1">
      <c r="A792" s="1180"/>
      <c r="B792" s="1285"/>
      <c r="C792" s="1178"/>
      <c r="D792" s="51" t="s">
        <v>6</v>
      </c>
      <c r="E792" s="6">
        <f>ROUND(IF(E772="",0,E790*職員設定!$Q$61+E790*E781/E772*1.25),0)</f>
        <v>0</v>
      </c>
      <c r="F792" s="1001"/>
      <c r="G792" s="974"/>
      <c r="H792" s="1272"/>
      <c r="I792" s="51" t="s">
        <v>6</v>
      </c>
      <c r="J792" s="6">
        <f>ROUND(IF(J772="",0,J790*職員設定!$Q$61+J790*J781/J772*1.25),0)</f>
        <v>0</v>
      </c>
      <c r="K792" s="1001"/>
      <c r="L792" s="974"/>
      <c r="M792" s="1103"/>
      <c r="N792" s="629" t="s">
        <v>6</v>
      </c>
      <c r="O792" s="6">
        <f>ROUND(IF(O772="",0,O790*職員設定!$Q$61+O790*O781/O772*1.25),0)</f>
        <v>0</v>
      </c>
      <c r="P792" s="1001"/>
      <c r="Q792" s="974"/>
      <c r="R792" s="1210"/>
      <c r="S792" s="51" t="s">
        <v>6</v>
      </c>
      <c r="T792" s="6">
        <f>ROUND(IF(T772="",0,T790*職員設定!$Q$61+T790*T781/T772*1.25),0)</f>
        <v>0</v>
      </c>
      <c r="U792" s="1001"/>
      <c r="V792" s="974"/>
      <c r="W792" s="958"/>
      <c r="X792" s="629" t="s">
        <v>6</v>
      </c>
      <c r="Y792" s="6">
        <f>ROUND(IF(Y772="",0,Y790*職員設定!$Q$61+Y790*Y781/Y772*1.25),0)</f>
        <v>0</v>
      </c>
      <c r="Z792" s="1001"/>
      <c r="AA792" s="974"/>
      <c r="AB792" s="1210"/>
      <c r="AC792" s="51" t="s">
        <v>6</v>
      </c>
      <c r="AD792" s="6">
        <f>ROUND(IF(AD772="",0,AD790*職員設定!$Q$61+AD790*AD781/AD772*1.25),0)</f>
        <v>0</v>
      </c>
      <c r="AE792" s="1001"/>
      <c r="AF792" s="974"/>
      <c r="AG792" s="958"/>
      <c r="AH792" s="629" t="s">
        <v>6</v>
      </c>
      <c r="AI792" s="6">
        <f>ROUND(IF(AI772="",0,AI790*職員設定!$Q$61+AI790*AI781/AI772*1.25),0)</f>
        <v>0</v>
      </c>
      <c r="AJ792" s="1001"/>
      <c r="AK792" s="974"/>
      <c r="AL792" s="1210"/>
      <c r="AM792" s="51" t="s">
        <v>6</v>
      </c>
      <c r="AN792" s="6">
        <f>ROUND(IF(AN772="",0,AN790*職員設定!$Q$61+AN790*AN781/AN772*1.25),0)</f>
        <v>0</v>
      </c>
      <c r="AO792" s="1001"/>
      <c r="AP792" s="974"/>
      <c r="AQ792" s="958"/>
      <c r="AR792" s="629" t="s">
        <v>6</v>
      </c>
      <c r="AS792" s="6">
        <f>ROUND(IF(AS772="",0,AS790*職員設定!$Q$61+AS790*AS781/AS772*1.25),0)</f>
        <v>0</v>
      </c>
      <c r="AT792" s="1001"/>
      <c r="AU792" s="974"/>
      <c r="AV792" s="1210"/>
      <c r="AW792" s="51" t="s">
        <v>6</v>
      </c>
      <c r="AX792" s="6">
        <f>ROUND(IF(AX772="",0,AX790*職員設定!$Q$61+AX790*AX781/AX772*1.25),0)</f>
        <v>0</v>
      </c>
      <c r="AY792" s="1001"/>
      <c r="AZ792" s="974"/>
      <c r="BA792" s="958"/>
      <c r="BB792" s="629" t="s">
        <v>6</v>
      </c>
      <c r="BC792" s="6">
        <f>ROUND(IF(BC772="",0,BC790*職員設定!$Q$61+BC790*BC781/BC772*1.25),0)</f>
        <v>0</v>
      </c>
      <c r="BD792" s="1001"/>
      <c r="BE792" s="974"/>
      <c r="BF792" s="1210"/>
      <c r="BG792" s="51" t="s">
        <v>6</v>
      </c>
      <c r="BH792" s="6">
        <f>ROUND(IF(BH772="",0,BH790*職員設定!$Q$61+BH790*BH781/BH772*1.25),0)</f>
        <v>0</v>
      </c>
      <c r="BI792" s="1001"/>
      <c r="BJ792" s="974"/>
      <c r="BK792" s="958"/>
      <c r="BL792" s="624"/>
      <c r="BM792" s="28"/>
      <c r="BN792" s="1001"/>
      <c r="BO792" s="967"/>
      <c r="BP792" s="954"/>
      <c r="BQ792" s="72"/>
      <c r="BR792" s="28"/>
      <c r="BS792" s="1001"/>
      <c r="BT792" s="967"/>
      <c r="BU792" s="954"/>
      <c r="BV792" s="72"/>
      <c r="BW792" s="28"/>
      <c r="BX792" s="1001"/>
      <c r="BY792" s="967"/>
      <c r="BZ792" s="954"/>
      <c r="CA792" s="1280"/>
      <c r="CB792" s="1022"/>
      <c r="CC792" s="1238"/>
    </row>
    <row r="793" spans="1:81" ht="18" customHeight="1" thickBot="1">
      <c r="A793" s="1180"/>
      <c r="B793" s="1285"/>
      <c r="C793" s="1179"/>
      <c r="D793" s="53" t="s">
        <v>7</v>
      </c>
      <c r="E793" s="19">
        <f>E791-E792</f>
        <v>0</v>
      </c>
      <c r="F793" s="1001"/>
      <c r="G793" s="975"/>
      <c r="H793" s="1273"/>
      <c r="I793" s="53" t="s">
        <v>7</v>
      </c>
      <c r="J793" s="19">
        <f>J791-J792</f>
        <v>0</v>
      </c>
      <c r="K793" s="1001"/>
      <c r="L793" s="975"/>
      <c r="M793" s="1104"/>
      <c r="N793" s="337" t="s">
        <v>7</v>
      </c>
      <c r="O793" s="19">
        <f>O791-O792</f>
        <v>0</v>
      </c>
      <c r="P793" s="1001"/>
      <c r="Q793" s="975"/>
      <c r="R793" s="1211"/>
      <c r="S793" s="53" t="s">
        <v>7</v>
      </c>
      <c r="T793" s="19">
        <f>T791-T792</f>
        <v>0</v>
      </c>
      <c r="U793" s="1001"/>
      <c r="V793" s="975"/>
      <c r="W793" s="959"/>
      <c r="X793" s="337" t="s">
        <v>7</v>
      </c>
      <c r="Y793" s="19">
        <f>Y791-Y792</f>
        <v>0</v>
      </c>
      <c r="Z793" s="1001"/>
      <c r="AA793" s="975"/>
      <c r="AB793" s="1211"/>
      <c r="AC793" s="53" t="s">
        <v>7</v>
      </c>
      <c r="AD793" s="19">
        <f>AD791-AD792</f>
        <v>0</v>
      </c>
      <c r="AE793" s="1001"/>
      <c r="AF793" s="975"/>
      <c r="AG793" s="959"/>
      <c r="AH793" s="337" t="s">
        <v>7</v>
      </c>
      <c r="AI793" s="19">
        <f>AI791-AI792</f>
        <v>0</v>
      </c>
      <c r="AJ793" s="1001"/>
      <c r="AK793" s="975"/>
      <c r="AL793" s="1211"/>
      <c r="AM793" s="53" t="s">
        <v>7</v>
      </c>
      <c r="AN793" s="19">
        <f>AN791-AN792</f>
        <v>0</v>
      </c>
      <c r="AO793" s="1001"/>
      <c r="AP793" s="975"/>
      <c r="AQ793" s="959"/>
      <c r="AR793" s="337" t="s">
        <v>7</v>
      </c>
      <c r="AS793" s="19">
        <f>AS791-AS792</f>
        <v>0</v>
      </c>
      <c r="AT793" s="1001"/>
      <c r="AU793" s="975"/>
      <c r="AV793" s="1211"/>
      <c r="AW793" s="53" t="s">
        <v>7</v>
      </c>
      <c r="AX793" s="19">
        <f>AX791-AX792</f>
        <v>0</v>
      </c>
      <c r="AY793" s="1001"/>
      <c r="AZ793" s="975"/>
      <c r="BA793" s="959"/>
      <c r="BB793" s="337" t="s">
        <v>7</v>
      </c>
      <c r="BC793" s="19">
        <f>BC791-BC792</f>
        <v>0</v>
      </c>
      <c r="BD793" s="1001"/>
      <c r="BE793" s="975"/>
      <c r="BF793" s="1211"/>
      <c r="BG793" s="53" t="s">
        <v>7</v>
      </c>
      <c r="BH793" s="19">
        <f>BH791-BH792</f>
        <v>0</v>
      </c>
      <c r="BI793" s="1001"/>
      <c r="BJ793" s="975"/>
      <c r="BK793" s="959"/>
      <c r="BL793" s="340"/>
      <c r="BM793" s="84"/>
      <c r="BN793" s="1001"/>
      <c r="BO793" s="968"/>
      <c r="BP793" s="955"/>
      <c r="BQ793" s="85"/>
      <c r="BR793" s="84"/>
      <c r="BS793" s="1001"/>
      <c r="BT793" s="968"/>
      <c r="BU793" s="955"/>
      <c r="BV793" s="85"/>
      <c r="BW793" s="84"/>
      <c r="BX793" s="1001"/>
      <c r="BY793" s="968"/>
      <c r="BZ793" s="955"/>
      <c r="CA793" s="1281"/>
      <c r="CB793" s="1023"/>
      <c r="CC793" s="1239"/>
    </row>
    <row r="794" spans="1:81" ht="18" customHeight="1">
      <c r="A794" s="1180"/>
      <c r="B794" s="1285"/>
      <c r="C794" s="1177" t="s">
        <v>40</v>
      </c>
      <c r="D794" s="44" t="s">
        <v>8</v>
      </c>
      <c r="E794" s="35"/>
      <c r="F794" s="1001"/>
      <c r="G794" s="973">
        <f>E797*F772-H794</f>
        <v>0</v>
      </c>
      <c r="H794" s="1275"/>
      <c r="I794" s="44" t="s">
        <v>8</v>
      </c>
      <c r="J794" s="35"/>
      <c r="K794" s="1001"/>
      <c r="L794" s="973">
        <f>J797*K772-M794</f>
        <v>0</v>
      </c>
      <c r="M794" s="1095"/>
      <c r="N794" s="335" t="s">
        <v>8</v>
      </c>
      <c r="O794" s="35"/>
      <c r="P794" s="1001"/>
      <c r="Q794" s="973">
        <f>O797*P772-R794</f>
        <v>0</v>
      </c>
      <c r="R794" s="1212">
        <f>ROUND(IF(O772="",0,O794*P772*(職員設定!$AC$61+R780/O772)*1.35),0)</f>
        <v>0</v>
      </c>
      <c r="S794" s="44" t="s">
        <v>8</v>
      </c>
      <c r="T794" s="35"/>
      <c r="U794" s="1001"/>
      <c r="V794" s="973">
        <f>T797*U772-W794</f>
        <v>0</v>
      </c>
      <c r="W794" s="961">
        <f>ROUND(IF(T772="",0,T794*U772*(職員設定!$AC$61+W780/T772)*1.35),0)</f>
        <v>0</v>
      </c>
      <c r="X794" s="335" t="s">
        <v>8</v>
      </c>
      <c r="Y794" s="35"/>
      <c r="Z794" s="1001"/>
      <c r="AA794" s="973">
        <f>Y797*Z772-AB794</f>
        <v>0</v>
      </c>
      <c r="AB794" s="1212">
        <f>ROUND(IF(Y772="",0,Y794*Z772*(職員設定!$AC$61+AB780/Y772)*1.35),0)</f>
        <v>0</v>
      </c>
      <c r="AC794" s="44" t="s">
        <v>8</v>
      </c>
      <c r="AD794" s="35"/>
      <c r="AE794" s="1001"/>
      <c r="AF794" s="973">
        <f>AD797*AE772-AG794</f>
        <v>0</v>
      </c>
      <c r="AG794" s="961">
        <f>ROUND(IF(AD772="",0,AD794*AE772*(職員設定!$AC$61+AG780/AD772)*1.35),0)</f>
        <v>0</v>
      </c>
      <c r="AH794" s="335" t="s">
        <v>8</v>
      </c>
      <c r="AI794" s="35"/>
      <c r="AJ794" s="1001"/>
      <c r="AK794" s="973">
        <f>AI797*AJ772-AL794</f>
        <v>0</v>
      </c>
      <c r="AL794" s="1212">
        <f>ROUND(IF(AI772="",0,AI794*AJ772*(職員設定!$AC$61+AL780/AI772)*1.35),0)</f>
        <v>0</v>
      </c>
      <c r="AM794" s="44" t="s">
        <v>8</v>
      </c>
      <c r="AN794" s="35"/>
      <c r="AO794" s="1001"/>
      <c r="AP794" s="973">
        <f>AN797*AO772-AQ794</f>
        <v>0</v>
      </c>
      <c r="AQ794" s="961">
        <f>ROUND(IF(AN772="",0,AN794*AO772*(職員設定!$AC$61+AQ780/AN772)*1.35),0)</f>
        <v>0</v>
      </c>
      <c r="AR794" s="335" t="s">
        <v>8</v>
      </c>
      <c r="AS794" s="35"/>
      <c r="AT794" s="1001"/>
      <c r="AU794" s="973">
        <f>AS797*AT772-AV794</f>
        <v>0</v>
      </c>
      <c r="AV794" s="1212">
        <f>ROUND(IF(AS772="",0,AS794*AT772*(職員設定!$AC$61+AV780/AS772)*1.35),0)</f>
        <v>0</v>
      </c>
      <c r="AW794" s="44" t="s">
        <v>8</v>
      </c>
      <c r="AX794" s="35"/>
      <c r="AY794" s="1001"/>
      <c r="AZ794" s="973">
        <f>AX797*AY772-BA794</f>
        <v>0</v>
      </c>
      <c r="BA794" s="961">
        <f>ROUND(IF(AX772="",0,AX794*AY772*(職員設定!$AC$61+BA780/AX772)*1.35),0)</f>
        <v>0</v>
      </c>
      <c r="BB794" s="335" t="s">
        <v>8</v>
      </c>
      <c r="BC794" s="35"/>
      <c r="BD794" s="1001"/>
      <c r="BE794" s="973">
        <f>BC797*BD772-BF794</f>
        <v>0</v>
      </c>
      <c r="BF794" s="1212">
        <f>ROUND(IF(BC772="",0,BC794*BD772*(職員設定!$AC$61+BF780/BC772)*1.35),0)</f>
        <v>0</v>
      </c>
      <c r="BG794" s="44" t="s">
        <v>8</v>
      </c>
      <c r="BH794" s="35"/>
      <c r="BI794" s="1001"/>
      <c r="BJ794" s="973">
        <f>BH797*BI772-BK794</f>
        <v>0</v>
      </c>
      <c r="BK794" s="961">
        <f>ROUND(IF(BH772="",0,BH794*BI772*(職員設定!$AC$61+BK780/BH772)*1.35),0)</f>
        <v>0</v>
      </c>
      <c r="BL794" s="338"/>
      <c r="BM794" s="82"/>
      <c r="BN794" s="1001"/>
      <c r="BO794" s="966"/>
      <c r="BP794" s="953"/>
      <c r="BQ794" s="75"/>
      <c r="BR794" s="82"/>
      <c r="BS794" s="1001"/>
      <c r="BT794" s="966"/>
      <c r="BU794" s="953"/>
      <c r="BV794" s="75"/>
      <c r="BW794" s="82"/>
      <c r="BX794" s="1001"/>
      <c r="BY794" s="966"/>
      <c r="BZ794" s="953"/>
      <c r="CA794" s="1003">
        <f t="shared" ref="CA794" si="134">BJ794+BK794+BE794+BF794+AZ794+BA794+AU794+AV794+AP794+AQ794+AL794+AK794+AG794+AF794+AB794+AA794+W794+V794+R794+Q794+L794+G794</f>
        <v>0</v>
      </c>
      <c r="CB794" s="1019">
        <f t="shared" ref="CB794" si="135">M794+H794</f>
        <v>0</v>
      </c>
      <c r="CC794" s="1237">
        <f>BK794+BF794+BA794+AV794+AQ794+AL794+AG794+AB794+W794+R794</f>
        <v>0</v>
      </c>
    </row>
    <row r="795" spans="1:81" ht="18" customHeight="1">
      <c r="A795" s="1180"/>
      <c r="B795" s="1285"/>
      <c r="C795" s="1178"/>
      <c r="D795" s="48" t="s">
        <v>38</v>
      </c>
      <c r="E795" s="33"/>
      <c r="F795" s="1001"/>
      <c r="G795" s="974"/>
      <c r="H795" s="1272"/>
      <c r="I795" s="48" t="s">
        <v>38</v>
      </c>
      <c r="J795" s="33"/>
      <c r="K795" s="1001"/>
      <c r="L795" s="974"/>
      <c r="M795" s="1103"/>
      <c r="N795" s="336" t="s">
        <v>38</v>
      </c>
      <c r="O795" s="33"/>
      <c r="P795" s="1001"/>
      <c r="Q795" s="974"/>
      <c r="R795" s="1210"/>
      <c r="S795" s="48" t="s">
        <v>38</v>
      </c>
      <c r="T795" s="33"/>
      <c r="U795" s="1001"/>
      <c r="V795" s="974"/>
      <c r="W795" s="958"/>
      <c r="X795" s="336" t="s">
        <v>38</v>
      </c>
      <c r="Y795" s="33"/>
      <c r="Z795" s="1001"/>
      <c r="AA795" s="974"/>
      <c r="AB795" s="1210"/>
      <c r="AC795" s="48" t="s">
        <v>38</v>
      </c>
      <c r="AD795" s="33"/>
      <c r="AE795" s="1001"/>
      <c r="AF795" s="974"/>
      <c r="AG795" s="958"/>
      <c r="AH795" s="336" t="s">
        <v>38</v>
      </c>
      <c r="AI795" s="33"/>
      <c r="AJ795" s="1001"/>
      <c r="AK795" s="974"/>
      <c r="AL795" s="1210"/>
      <c r="AM795" s="48" t="s">
        <v>38</v>
      </c>
      <c r="AN795" s="33"/>
      <c r="AO795" s="1001"/>
      <c r="AP795" s="974"/>
      <c r="AQ795" s="958"/>
      <c r="AR795" s="336" t="s">
        <v>38</v>
      </c>
      <c r="AS795" s="33"/>
      <c r="AT795" s="1001"/>
      <c r="AU795" s="974"/>
      <c r="AV795" s="1210"/>
      <c r="AW795" s="48" t="s">
        <v>38</v>
      </c>
      <c r="AX795" s="33"/>
      <c r="AY795" s="1001"/>
      <c r="AZ795" s="974"/>
      <c r="BA795" s="958"/>
      <c r="BB795" s="336" t="s">
        <v>38</v>
      </c>
      <c r="BC795" s="33"/>
      <c r="BD795" s="1001"/>
      <c r="BE795" s="974"/>
      <c r="BF795" s="1210"/>
      <c r="BG795" s="48" t="s">
        <v>38</v>
      </c>
      <c r="BH795" s="33"/>
      <c r="BI795" s="1001"/>
      <c r="BJ795" s="974"/>
      <c r="BK795" s="958"/>
      <c r="BL795" s="339"/>
      <c r="BM795" s="80"/>
      <c r="BN795" s="1001"/>
      <c r="BO795" s="967"/>
      <c r="BP795" s="954"/>
      <c r="BQ795" s="79"/>
      <c r="BR795" s="80"/>
      <c r="BS795" s="1001"/>
      <c r="BT795" s="967"/>
      <c r="BU795" s="954"/>
      <c r="BV795" s="79"/>
      <c r="BW795" s="80"/>
      <c r="BX795" s="1001"/>
      <c r="BY795" s="967"/>
      <c r="BZ795" s="954"/>
      <c r="CA795" s="1080"/>
      <c r="CB795" s="1022"/>
      <c r="CC795" s="1238"/>
    </row>
    <row r="796" spans="1:81" ht="18" customHeight="1">
      <c r="A796" s="1180"/>
      <c r="B796" s="1285"/>
      <c r="C796" s="1178"/>
      <c r="D796" s="51" t="s">
        <v>9</v>
      </c>
      <c r="E796" s="6">
        <f>ROUND(IF(E772="",0,E794*職員設定!$R$61+E794*E781/E772*1.35),0)</f>
        <v>0</v>
      </c>
      <c r="F796" s="1001"/>
      <c r="G796" s="974"/>
      <c r="H796" s="1272"/>
      <c r="I796" s="51" t="s">
        <v>9</v>
      </c>
      <c r="J796" s="6">
        <f>ROUND(IF(J772="",0,J794*職員設定!$R$61+J794*J781/J772*1.35),0)</f>
        <v>0</v>
      </c>
      <c r="K796" s="1001"/>
      <c r="L796" s="974"/>
      <c r="M796" s="1103"/>
      <c r="N796" s="629" t="s">
        <v>9</v>
      </c>
      <c r="O796" s="6">
        <f>ROUND(IF(O772="",0,O794*職員設定!$R$61+O794*O781/O772*1.35),0)</f>
        <v>0</v>
      </c>
      <c r="P796" s="1001"/>
      <c r="Q796" s="974"/>
      <c r="R796" s="1210"/>
      <c r="S796" s="51" t="s">
        <v>9</v>
      </c>
      <c r="T796" s="6">
        <f>ROUND(IF(T772="",0,T794*職員設定!$R$61+T794*T781/T772*1.35),0)</f>
        <v>0</v>
      </c>
      <c r="U796" s="1001"/>
      <c r="V796" s="974"/>
      <c r="W796" s="958"/>
      <c r="X796" s="629" t="s">
        <v>9</v>
      </c>
      <c r="Y796" s="6">
        <f>ROUND(IF(Y772="",0,Y794*職員設定!$R$61+Y794*Y781/Y772*1.35),0)</f>
        <v>0</v>
      </c>
      <c r="Z796" s="1001"/>
      <c r="AA796" s="974"/>
      <c r="AB796" s="1210"/>
      <c r="AC796" s="51" t="s">
        <v>9</v>
      </c>
      <c r="AD796" s="6">
        <f>ROUND(IF(AD772="",0,AD794*職員設定!$R$61+AD794*AD781/AD772*1.35),0)</f>
        <v>0</v>
      </c>
      <c r="AE796" s="1001"/>
      <c r="AF796" s="974"/>
      <c r="AG796" s="958"/>
      <c r="AH796" s="629" t="s">
        <v>9</v>
      </c>
      <c r="AI796" s="6">
        <f>ROUND(IF(AI772="",0,AI794*職員設定!$R$61+AI794*AI781/AI772*1.35),0)</f>
        <v>0</v>
      </c>
      <c r="AJ796" s="1001"/>
      <c r="AK796" s="974"/>
      <c r="AL796" s="1210"/>
      <c r="AM796" s="51" t="s">
        <v>9</v>
      </c>
      <c r="AN796" s="6">
        <f>ROUND(IF(AN772="",0,AN794*職員設定!$R$61+AN794*AN781/AN772*1.35),0)</f>
        <v>0</v>
      </c>
      <c r="AO796" s="1001"/>
      <c r="AP796" s="974"/>
      <c r="AQ796" s="958"/>
      <c r="AR796" s="629" t="s">
        <v>9</v>
      </c>
      <c r="AS796" s="6">
        <f>ROUND(IF(AS772="",0,AS794*職員設定!$R$61+AS794*AS781/AS772*1.35),0)</f>
        <v>0</v>
      </c>
      <c r="AT796" s="1001"/>
      <c r="AU796" s="974"/>
      <c r="AV796" s="1210"/>
      <c r="AW796" s="51" t="s">
        <v>9</v>
      </c>
      <c r="AX796" s="6">
        <f>ROUND(IF(AX772="",0,AX794*職員設定!$R$61+AX794*AX781/AX772*1.35),0)</f>
        <v>0</v>
      </c>
      <c r="AY796" s="1001"/>
      <c r="AZ796" s="974"/>
      <c r="BA796" s="958"/>
      <c r="BB796" s="629" t="s">
        <v>9</v>
      </c>
      <c r="BC796" s="6">
        <f>ROUND(IF(BC772="",0,BC794*職員設定!$R$61+BC794*BC781/BC772*1.35),0)</f>
        <v>0</v>
      </c>
      <c r="BD796" s="1001"/>
      <c r="BE796" s="974"/>
      <c r="BF796" s="1210"/>
      <c r="BG796" s="51" t="s">
        <v>9</v>
      </c>
      <c r="BH796" s="6">
        <f>ROUND(IF(BH772="",0,BH794*職員設定!$R$61+BH794*BH781/BH772*1.35),0)</f>
        <v>0</v>
      </c>
      <c r="BI796" s="1001"/>
      <c r="BJ796" s="974"/>
      <c r="BK796" s="958"/>
      <c r="BL796" s="624"/>
      <c r="BM796" s="28"/>
      <c r="BN796" s="1001"/>
      <c r="BO796" s="967"/>
      <c r="BP796" s="954"/>
      <c r="BQ796" s="72"/>
      <c r="BR796" s="28"/>
      <c r="BS796" s="1001"/>
      <c r="BT796" s="967"/>
      <c r="BU796" s="954"/>
      <c r="BV796" s="72"/>
      <c r="BW796" s="28"/>
      <c r="BX796" s="1001"/>
      <c r="BY796" s="967"/>
      <c r="BZ796" s="954"/>
      <c r="CA796" s="1080"/>
      <c r="CB796" s="1022"/>
      <c r="CC796" s="1238"/>
    </row>
    <row r="797" spans="1:81" ht="18" customHeight="1" thickBot="1">
      <c r="A797" s="1180"/>
      <c r="B797" s="1285"/>
      <c r="C797" s="1179"/>
      <c r="D797" s="53" t="s">
        <v>10</v>
      </c>
      <c r="E797" s="19">
        <f>E795-E796</f>
        <v>0</v>
      </c>
      <c r="F797" s="1001"/>
      <c r="G797" s="975"/>
      <c r="H797" s="1273"/>
      <c r="I797" s="53" t="s">
        <v>10</v>
      </c>
      <c r="J797" s="19">
        <f>J795-J796</f>
        <v>0</v>
      </c>
      <c r="K797" s="1001"/>
      <c r="L797" s="975"/>
      <c r="M797" s="1104"/>
      <c r="N797" s="337" t="s">
        <v>10</v>
      </c>
      <c r="O797" s="19">
        <f>O795-O796</f>
        <v>0</v>
      </c>
      <c r="P797" s="1001"/>
      <c r="Q797" s="975"/>
      <c r="R797" s="1211"/>
      <c r="S797" s="53" t="s">
        <v>10</v>
      </c>
      <c r="T797" s="19">
        <f>T795-T796</f>
        <v>0</v>
      </c>
      <c r="U797" s="1001"/>
      <c r="V797" s="975"/>
      <c r="W797" s="959"/>
      <c r="X797" s="337" t="s">
        <v>10</v>
      </c>
      <c r="Y797" s="19">
        <f>Y795-Y796</f>
        <v>0</v>
      </c>
      <c r="Z797" s="1001"/>
      <c r="AA797" s="975"/>
      <c r="AB797" s="1211"/>
      <c r="AC797" s="53" t="s">
        <v>10</v>
      </c>
      <c r="AD797" s="19">
        <f>AD795-AD796</f>
        <v>0</v>
      </c>
      <c r="AE797" s="1001"/>
      <c r="AF797" s="975"/>
      <c r="AG797" s="959"/>
      <c r="AH797" s="337" t="s">
        <v>10</v>
      </c>
      <c r="AI797" s="19">
        <f>AI795-AI796</f>
        <v>0</v>
      </c>
      <c r="AJ797" s="1001"/>
      <c r="AK797" s="975"/>
      <c r="AL797" s="1211"/>
      <c r="AM797" s="53" t="s">
        <v>10</v>
      </c>
      <c r="AN797" s="19">
        <f>AN795-AN796</f>
        <v>0</v>
      </c>
      <c r="AO797" s="1001"/>
      <c r="AP797" s="975"/>
      <c r="AQ797" s="959"/>
      <c r="AR797" s="337" t="s">
        <v>10</v>
      </c>
      <c r="AS797" s="19">
        <f>AS795-AS796</f>
        <v>0</v>
      </c>
      <c r="AT797" s="1001"/>
      <c r="AU797" s="975"/>
      <c r="AV797" s="1211"/>
      <c r="AW797" s="53" t="s">
        <v>10</v>
      </c>
      <c r="AX797" s="19">
        <f>AX795-AX796</f>
        <v>0</v>
      </c>
      <c r="AY797" s="1001"/>
      <c r="AZ797" s="975"/>
      <c r="BA797" s="959"/>
      <c r="BB797" s="337" t="s">
        <v>10</v>
      </c>
      <c r="BC797" s="19">
        <f>BC795-BC796</f>
        <v>0</v>
      </c>
      <c r="BD797" s="1001"/>
      <c r="BE797" s="975"/>
      <c r="BF797" s="1211"/>
      <c r="BG797" s="53" t="s">
        <v>10</v>
      </c>
      <c r="BH797" s="19">
        <f>BH795-BH796</f>
        <v>0</v>
      </c>
      <c r="BI797" s="1001"/>
      <c r="BJ797" s="975"/>
      <c r="BK797" s="959"/>
      <c r="BL797" s="340"/>
      <c r="BM797" s="84"/>
      <c r="BN797" s="1001"/>
      <c r="BO797" s="968"/>
      <c r="BP797" s="955"/>
      <c r="BQ797" s="85"/>
      <c r="BR797" s="84"/>
      <c r="BS797" s="1001"/>
      <c r="BT797" s="968"/>
      <c r="BU797" s="955"/>
      <c r="BV797" s="85"/>
      <c r="BW797" s="84"/>
      <c r="BX797" s="1001"/>
      <c r="BY797" s="968"/>
      <c r="BZ797" s="955"/>
      <c r="CA797" s="1081"/>
      <c r="CB797" s="1023"/>
      <c r="CC797" s="1239"/>
    </row>
    <row r="798" spans="1:81" ht="18" customHeight="1">
      <c r="A798" s="1180"/>
      <c r="B798" s="1285"/>
      <c r="C798" s="1178" t="s">
        <v>43</v>
      </c>
      <c r="D798" s="48" t="s">
        <v>11</v>
      </c>
      <c r="E798" s="36"/>
      <c r="F798" s="1001"/>
      <c r="G798" s="974">
        <f>E801*F772-H798</f>
        <v>0</v>
      </c>
      <c r="H798" s="1275"/>
      <c r="I798" s="48" t="s">
        <v>11</v>
      </c>
      <c r="J798" s="715"/>
      <c r="K798" s="1001"/>
      <c r="L798" s="974">
        <f>J801*K772-M798</f>
        <v>0</v>
      </c>
      <c r="M798" s="1095"/>
      <c r="N798" s="336" t="s">
        <v>11</v>
      </c>
      <c r="O798" s="36"/>
      <c r="P798" s="1001"/>
      <c r="Q798" s="974">
        <f>O801*P772-R798</f>
        <v>0</v>
      </c>
      <c r="R798" s="1212">
        <f>ROUND(IF(O772="",0,O798*P772*(職員設定!$AC$61+R780/O772)*0.25),0)</f>
        <v>0</v>
      </c>
      <c r="S798" s="48" t="s">
        <v>11</v>
      </c>
      <c r="T798" s="36"/>
      <c r="U798" s="1001"/>
      <c r="V798" s="974">
        <f>T801*U772-W798</f>
        <v>0</v>
      </c>
      <c r="W798" s="961">
        <f>ROUND(IF(T772="",0,T798*U772*(職員設定!$AC$61+W780/T772)*0.25),0)</f>
        <v>0</v>
      </c>
      <c r="X798" s="336" t="s">
        <v>11</v>
      </c>
      <c r="Y798" s="36"/>
      <c r="Z798" s="1001"/>
      <c r="AA798" s="974">
        <f>Y801*Z772-AB798</f>
        <v>0</v>
      </c>
      <c r="AB798" s="1212">
        <f>ROUND(IF(Y772="",0,Y798*Z772*(職員設定!$AC$61+AB780/Y772)*0.25),0)</f>
        <v>0</v>
      </c>
      <c r="AC798" s="48" t="s">
        <v>11</v>
      </c>
      <c r="AD798" s="36"/>
      <c r="AE798" s="1001"/>
      <c r="AF798" s="974">
        <f>AD801*AE772-AG798</f>
        <v>0</v>
      </c>
      <c r="AG798" s="961">
        <f>ROUND(IF(AD772="",0,AD798*AE772*(職員設定!$AC$61+AG780/AD772)*0.25),0)</f>
        <v>0</v>
      </c>
      <c r="AH798" s="336" t="s">
        <v>11</v>
      </c>
      <c r="AI798" s="36"/>
      <c r="AJ798" s="1001"/>
      <c r="AK798" s="974">
        <f>AI801*AJ772-AL798</f>
        <v>0</v>
      </c>
      <c r="AL798" s="1212">
        <f>ROUND(IF(AI772="",0,AI798*AJ772*(職員設定!$AC$61+AL780/AI772)*0.25),0)</f>
        <v>0</v>
      </c>
      <c r="AM798" s="48" t="s">
        <v>11</v>
      </c>
      <c r="AN798" s="36"/>
      <c r="AO798" s="1001"/>
      <c r="AP798" s="974">
        <f>AN801*AO772-AQ798</f>
        <v>0</v>
      </c>
      <c r="AQ798" s="961">
        <f>ROUND(IF(AN772="",0,AN798*AO772*(職員設定!$AC$61+AQ780/AN772)*0.25),0)</f>
        <v>0</v>
      </c>
      <c r="AR798" s="336" t="s">
        <v>11</v>
      </c>
      <c r="AS798" s="36"/>
      <c r="AT798" s="1001"/>
      <c r="AU798" s="974">
        <f>AS801*AT772-AV798</f>
        <v>0</v>
      </c>
      <c r="AV798" s="1212">
        <f>ROUND(IF(AS772="",0,AS798*AT772*(職員設定!$AC$61+AV780/AS772)*0.25),0)</f>
        <v>0</v>
      </c>
      <c r="AW798" s="48" t="s">
        <v>11</v>
      </c>
      <c r="AX798" s="36"/>
      <c r="AY798" s="1001"/>
      <c r="AZ798" s="974">
        <f>AX801*AY772-BA798</f>
        <v>0</v>
      </c>
      <c r="BA798" s="961">
        <f>ROUND(IF(AX772="",0,AX798*AY772*(職員設定!$AC$61+BA780/AX772)*0.25),0)</f>
        <v>0</v>
      </c>
      <c r="BB798" s="336" t="s">
        <v>11</v>
      </c>
      <c r="BC798" s="36"/>
      <c r="BD798" s="1001"/>
      <c r="BE798" s="974">
        <f>BC801*BD772-BF798</f>
        <v>0</v>
      </c>
      <c r="BF798" s="1212">
        <f>ROUND(IF(BC772="",0,BC798*BD772*(職員設定!$AC$61+BF780/BC772)*0.25),0)</f>
        <v>0</v>
      </c>
      <c r="BG798" s="48" t="s">
        <v>11</v>
      </c>
      <c r="BH798" s="36"/>
      <c r="BI798" s="1001"/>
      <c r="BJ798" s="974">
        <f>BH801*BI772-BK798</f>
        <v>0</v>
      </c>
      <c r="BK798" s="961">
        <f>ROUND(IF(BH772="",0,BH798*BI772*(職員設定!$AC$61+BK780/BH772)*0.25),0)</f>
        <v>0</v>
      </c>
      <c r="BL798" s="339"/>
      <c r="BM798" s="86"/>
      <c r="BN798" s="1001"/>
      <c r="BO798" s="969"/>
      <c r="BP798" s="953"/>
      <c r="BQ798" s="79"/>
      <c r="BR798" s="86"/>
      <c r="BS798" s="1001"/>
      <c r="BT798" s="969"/>
      <c r="BU798" s="953"/>
      <c r="BV798" s="79"/>
      <c r="BW798" s="86"/>
      <c r="BX798" s="1001"/>
      <c r="BY798" s="969"/>
      <c r="BZ798" s="953"/>
      <c r="CA798" s="1003">
        <f t="shared" ref="CA798" si="136">BJ798+BK798+BE798+BF798+AZ798+BA798+AU798+AV798+AP798+AQ798+AL798+AK798+AG798+AF798+AB798+AA798+W798+V798+R798+Q798+L798+G798</f>
        <v>0</v>
      </c>
      <c r="CB798" s="1019">
        <f t="shared" ref="CB798" si="137">M798+H798</f>
        <v>0</v>
      </c>
      <c r="CC798" s="1238">
        <f>BK798+BF798+BA798+AV798+AQ798+AL798+AG798+AB798+W798+R798</f>
        <v>0</v>
      </c>
    </row>
    <row r="799" spans="1:81" ht="18" customHeight="1">
      <c r="A799" s="1180"/>
      <c r="B799" s="1285"/>
      <c r="C799" s="1178"/>
      <c r="D799" s="48" t="s">
        <v>38</v>
      </c>
      <c r="E799" s="33"/>
      <c r="F799" s="1001"/>
      <c r="G799" s="974"/>
      <c r="H799" s="1272"/>
      <c r="I799" s="48" t="s">
        <v>38</v>
      </c>
      <c r="J799" s="33"/>
      <c r="K799" s="1001"/>
      <c r="L799" s="974"/>
      <c r="M799" s="1103"/>
      <c r="N799" s="336" t="s">
        <v>38</v>
      </c>
      <c r="O799" s="33"/>
      <c r="P799" s="1001"/>
      <c r="Q799" s="974"/>
      <c r="R799" s="1210"/>
      <c r="S799" s="48" t="s">
        <v>38</v>
      </c>
      <c r="T799" s="33"/>
      <c r="U799" s="1001"/>
      <c r="V799" s="974"/>
      <c r="W799" s="958"/>
      <c r="X799" s="336" t="s">
        <v>38</v>
      </c>
      <c r="Y799" s="33"/>
      <c r="Z799" s="1001"/>
      <c r="AA799" s="974"/>
      <c r="AB799" s="1210"/>
      <c r="AC799" s="48" t="s">
        <v>38</v>
      </c>
      <c r="AD799" s="33"/>
      <c r="AE799" s="1001"/>
      <c r="AF799" s="974"/>
      <c r="AG799" s="958"/>
      <c r="AH799" s="336" t="s">
        <v>38</v>
      </c>
      <c r="AI799" s="33"/>
      <c r="AJ799" s="1001"/>
      <c r="AK799" s="974"/>
      <c r="AL799" s="1210"/>
      <c r="AM799" s="48" t="s">
        <v>38</v>
      </c>
      <c r="AN799" s="33"/>
      <c r="AO799" s="1001"/>
      <c r="AP799" s="974"/>
      <c r="AQ799" s="958"/>
      <c r="AR799" s="336" t="s">
        <v>38</v>
      </c>
      <c r="AS799" s="33"/>
      <c r="AT799" s="1001"/>
      <c r="AU799" s="974"/>
      <c r="AV799" s="1210"/>
      <c r="AW799" s="48" t="s">
        <v>38</v>
      </c>
      <c r="AX799" s="33"/>
      <c r="AY799" s="1001"/>
      <c r="AZ799" s="974"/>
      <c r="BA799" s="958"/>
      <c r="BB799" s="336" t="s">
        <v>38</v>
      </c>
      <c r="BC799" s="33"/>
      <c r="BD799" s="1001"/>
      <c r="BE799" s="974"/>
      <c r="BF799" s="1210"/>
      <c r="BG799" s="48" t="s">
        <v>38</v>
      </c>
      <c r="BH799" s="33"/>
      <c r="BI799" s="1001"/>
      <c r="BJ799" s="974"/>
      <c r="BK799" s="958"/>
      <c r="BL799" s="339"/>
      <c r="BM799" s="80"/>
      <c r="BN799" s="1001"/>
      <c r="BO799" s="967"/>
      <c r="BP799" s="954"/>
      <c r="BQ799" s="79"/>
      <c r="BR799" s="80"/>
      <c r="BS799" s="1001"/>
      <c r="BT799" s="967"/>
      <c r="BU799" s="954"/>
      <c r="BV799" s="79"/>
      <c r="BW799" s="80"/>
      <c r="BX799" s="1001"/>
      <c r="BY799" s="967"/>
      <c r="BZ799" s="954"/>
      <c r="CA799" s="1080"/>
      <c r="CB799" s="1022"/>
      <c r="CC799" s="1238"/>
    </row>
    <row r="800" spans="1:81" ht="18" customHeight="1">
      <c r="A800" s="1180"/>
      <c r="B800" s="1285"/>
      <c r="C800" s="1178"/>
      <c r="D800" s="51" t="s">
        <v>12</v>
      </c>
      <c r="E800" s="6">
        <f>ROUND(IF(E772="",0,E798*職員設定!$S$61+E798*E781/E772*0.25),0)</f>
        <v>0</v>
      </c>
      <c r="F800" s="1001"/>
      <c r="G800" s="974"/>
      <c r="H800" s="1272"/>
      <c r="I800" s="51" t="s">
        <v>12</v>
      </c>
      <c r="J800" s="6">
        <f>ROUND(IF(J772="",0,J798*職員設定!$S$61+J798*J781/J772*0.25),0)</f>
        <v>0</v>
      </c>
      <c r="K800" s="1001"/>
      <c r="L800" s="974"/>
      <c r="M800" s="1103"/>
      <c r="N800" s="629" t="s">
        <v>12</v>
      </c>
      <c r="O800" s="6">
        <f>ROUND(IF(O772="",0,O798*職員設定!$S$61+O798*O781/O772*0.25),0)</f>
        <v>0</v>
      </c>
      <c r="P800" s="1001"/>
      <c r="Q800" s="974"/>
      <c r="R800" s="1210"/>
      <c r="S800" s="51" t="s">
        <v>12</v>
      </c>
      <c r="T800" s="6">
        <f>ROUND(IF(T772="",0,T798*職員設定!$S$61+T798*T781/T772*0.25),0)</f>
        <v>0</v>
      </c>
      <c r="U800" s="1001"/>
      <c r="V800" s="974"/>
      <c r="W800" s="958"/>
      <c r="X800" s="629" t="s">
        <v>12</v>
      </c>
      <c r="Y800" s="6">
        <f>ROUND(IF(Y772="",0,Y798*職員設定!$S$61+Y798*Y781/Y772*0.25),0)</f>
        <v>0</v>
      </c>
      <c r="Z800" s="1001"/>
      <c r="AA800" s="974"/>
      <c r="AB800" s="1210"/>
      <c r="AC800" s="51" t="s">
        <v>12</v>
      </c>
      <c r="AD800" s="6">
        <f>ROUND(IF(AD772="",0,AD798*職員設定!$S$61+AD798*AD781/AD772*0.25),0)</f>
        <v>0</v>
      </c>
      <c r="AE800" s="1001"/>
      <c r="AF800" s="974"/>
      <c r="AG800" s="958"/>
      <c r="AH800" s="629" t="s">
        <v>12</v>
      </c>
      <c r="AI800" s="6">
        <f>ROUND(IF(AI772="",0,AI798*職員設定!$S$61+AI798*AI781/AI772*0.25),0)</f>
        <v>0</v>
      </c>
      <c r="AJ800" s="1001"/>
      <c r="AK800" s="974"/>
      <c r="AL800" s="1210"/>
      <c r="AM800" s="51" t="s">
        <v>12</v>
      </c>
      <c r="AN800" s="6">
        <f>ROUND(IF(AN772="",0,AN798*職員設定!$S$61+AN798*AN781/AN772*0.25),0)</f>
        <v>0</v>
      </c>
      <c r="AO800" s="1001"/>
      <c r="AP800" s="974"/>
      <c r="AQ800" s="958"/>
      <c r="AR800" s="629" t="s">
        <v>12</v>
      </c>
      <c r="AS800" s="6">
        <f>ROUND(IF(AS772="",0,AS798*職員設定!$S$61+AS798*AS781/AS772*0.25),0)</f>
        <v>0</v>
      </c>
      <c r="AT800" s="1001"/>
      <c r="AU800" s="974"/>
      <c r="AV800" s="1210"/>
      <c r="AW800" s="51" t="s">
        <v>12</v>
      </c>
      <c r="AX800" s="6">
        <f>ROUND(IF(AX772="",0,AX798*職員設定!$S$61+AX798*AX781/AX772*0.25),0)</f>
        <v>0</v>
      </c>
      <c r="AY800" s="1001"/>
      <c r="AZ800" s="974"/>
      <c r="BA800" s="958"/>
      <c r="BB800" s="629" t="s">
        <v>12</v>
      </c>
      <c r="BC800" s="6">
        <f>ROUND(IF(BC772="",0,BC798*職員設定!$S$61+BC798*BC781/BC772*0.25),0)</f>
        <v>0</v>
      </c>
      <c r="BD800" s="1001"/>
      <c r="BE800" s="974"/>
      <c r="BF800" s="1210"/>
      <c r="BG800" s="51" t="s">
        <v>12</v>
      </c>
      <c r="BH800" s="6">
        <f>ROUND(IF(BH772="",0,BH798*職員設定!$S$61+BH798*BH781/BH772*0.25),0)</f>
        <v>0</v>
      </c>
      <c r="BI800" s="1001"/>
      <c r="BJ800" s="974"/>
      <c r="BK800" s="958"/>
      <c r="BL800" s="624"/>
      <c r="BM800" s="28"/>
      <c r="BN800" s="1001"/>
      <c r="BO800" s="967"/>
      <c r="BP800" s="954"/>
      <c r="BQ800" s="72"/>
      <c r="BR800" s="28"/>
      <c r="BS800" s="1001"/>
      <c r="BT800" s="967"/>
      <c r="BU800" s="954"/>
      <c r="BV800" s="72"/>
      <c r="BW800" s="28"/>
      <c r="BX800" s="1001"/>
      <c r="BY800" s="967"/>
      <c r="BZ800" s="954"/>
      <c r="CA800" s="1080"/>
      <c r="CB800" s="1022"/>
      <c r="CC800" s="1238"/>
    </row>
    <row r="801" spans="1:81" ht="18" customHeight="1" thickBot="1">
      <c r="A801" s="1180"/>
      <c r="B801" s="1286"/>
      <c r="C801" s="1179"/>
      <c r="D801" s="53" t="s">
        <v>13</v>
      </c>
      <c r="E801" s="19">
        <f>E799-E800</f>
        <v>0</v>
      </c>
      <c r="F801" s="1002"/>
      <c r="G801" s="975"/>
      <c r="H801" s="1273"/>
      <c r="I801" s="53" t="s">
        <v>13</v>
      </c>
      <c r="J801" s="19">
        <f>J799-J800</f>
        <v>0</v>
      </c>
      <c r="K801" s="1002"/>
      <c r="L801" s="975"/>
      <c r="M801" s="1104"/>
      <c r="N801" s="337" t="s">
        <v>13</v>
      </c>
      <c r="O801" s="19">
        <f>O799-O800</f>
        <v>0</v>
      </c>
      <c r="P801" s="1002"/>
      <c r="Q801" s="975"/>
      <c r="R801" s="1211"/>
      <c r="S801" s="53" t="s">
        <v>13</v>
      </c>
      <c r="T801" s="19">
        <f>T799-T800</f>
        <v>0</v>
      </c>
      <c r="U801" s="1002"/>
      <c r="V801" s="975"/>
      <c r="W801" s="959"/>
      <c r="X801" s="337" t="s">
        <v>13</v>
      </c>
      <c r="Y801" s="19">
        <f>Y799-Y800</f>
        <v>0</v>
      </c>
      <c r="Z801" s="1002"/>
      <c r="AA801" s="975"/>
      <c r="AB801" s="1211"/>
      <c r="AC801" s="53" t="s">
        <v>13</v>
      </c>
      <c r="AD801" s="19">
        <f>AD799-AD800</f>
        <v>0</v>
      </c>
      <c r="AE801" s="1002"/>
      <c r="AF801" s="975"/>
      <c r="AG801" s="959"/>
      <c r="AH801" s="337" t="s">
        <v>13</v>
      </c>
      <c r="AI801" s="19">
        <f>AI799-AI800</f>
        <v>0</v>
      </c>
      <c r="AJ801" s="1002"/>
      <c r="AK801" s="975"/>
      <c r="AL801" s="1211"/>
      <c r="AM801" s="53" t="s">
        <v>13</v>
      </c>
      <c r="AN801" s="19">
        <f>AN799-AN800</f>
        <v>0</v>
      </c>
      <c r="AO801" s="1002"/>
      <c r="AP801" s="975"/>
      <c r="AQ801" s="959"/>
      <c r="AR801" s="337" t="s">
        <v>13</v>
      </c>
      <c r="AS801" s="19">
        <f>AS799-AS800</f>
        <v>0</v>
      </c>
      <c r="AT801" s="1002"/>
      <c r="AU801" s="975"/>
      <c r="AV801" s="1211"/>
      <c r="AW801" s="53" t="s">
        <v>13</v>
      </c>
      <c r="AX801" s="19">
        <f>AX799-AX800</f>
        <v>0</v>
      </c>
      <c r="AY801" s="1002"/>
      <c r="AZ801" s="975"/>
      <c r="BA801" s="959"/>
      <c r="BB801" s="337" t="s">
        <v>13</v>
      </c>
      <c r="BC801" s="19">
        <f>BC799-BC800</f>
        <v>0</v>
      </c>
      <c r="BD801" s="1002"/>
      <c r="BE801" s="975"/>
      <c r="BF801" s="1211"/>
      <c r="BG801" s="53" t="s">
        <v>13</v>
      </c>
      <c r="BH801" s="19">
        <f>BH799-BH800</f>
        <v>0</v>
      </c>
      <c r="BI801" s="1002"/>
      <c r="BJ801" s="975"/>
      <c r="BK801" s="959"/>
      <c r="BL801" s="667"/>
      <c r="BM801" s="88"/>
      <c r="BN801" s="1002"/>
      <c r="BO801" s="968"/>
      <c r="BP801" s="955"/>
      <c r="BQ801" s="87"/>
      <c r="BR801" s="88"/>
      <c r="BS801" s="1002"/>
      <c r="BT801" s="968"/>
      <c r="BU801" s="955"/>
      <c r="BV801" s="87"/>
      <c r="BW801" s="88"/>
      <c r="BX801" s="1002"/>
      <c r="BY801" s="968"/>
      <c r="BZ801" s="955"/>
      <c r="CA801" s="1081"/>
      <c r="CB801" s="1023"/>
      <c r="CC801" s="1239"/>
    </row>
    <row r="802" spans="1:81" ht="18" customHeight="1">
      <c r="A802" s="1180"/>
      <c r="B802" s="1278" t="s">
        <v>228</v>
      </c>
      <c r="C802" s="1135"/>
      <c r="D802" s="175" t="str">
        <f>IF(職員設定!$V$43="","",職員設定!$V$43)</f>
        <v>通勤手当</v>
      </c>
      <c r="E802" s="151" t="str">
        <f>IF(E772&lt;&gt;"",職員設定!$V$61,"0")</f>
        <v>0</v>
      </c>
      <c r="F802" s="2"/>
      <c r="G802" s="299" t="s">
        <v>79</v>
      </c>
      <c r="H802" s="29" t="s">
        <v>79</v>
      </c>
      <c r="I802" s="175" t="str">
        <f>IF(職員設定!$V$43="","",職員設定!$V$43)</f>
        <v>通勤手当</v>
      </c>
      <c r="J802" s="151" t="str">
        <f>IF(J772&lt;&gt;"",職員設定!$V$61,"0")</f>
        <v>0</v>
      </c>
      <c r="K802" s="2"/>
      <c r="L802" s="299" t="s">
        <v>79</v>
      </c>
      <c r="M802" s="60" t="s">
        <v>79</v>
      </c>
      <c r="N802" s="644" t="str">
        <f>IF(職員設定!$V$43="","",職員設定!$V$43)</f>
        <v>通勤手当</v>
      </c>
      <c r="O802" s="151" t="str">
        <f>IF(O772&lt;&gt;"",職員設定!$V$61,"0")</f>
        <v>0</v>
      </c>
      <c r="P802" s="2"/>
      <c r="Q802" s="299" t="s">
        <v>79</v>
      </c>
      <c r="R802" s="29" t="s">
        <v>79</v>
      </c>
      <c r="S802" s="175" t="str">
        <f>IF(職員設定!$V$43="","",職員設定!$V$43)</f>
        <v>通勤手当</v>
      </c>
      <c r="T802" s="151" t="str">
        <f>IF(T772&lt;&gt;"",職員設定!$V$61,"0")</f>
        <v>0</v>
      </c>
      <c r="U802" s="2"/>
      <c r="V802" s="299" t="s">
        <v>79</v>
      </c>
      <c r="W802" s="60" t="s">
        <v>79</v>
      </c>
      <c r="X802" s="644" t="str">
        <f>IF(職員設定!$V$43="","",職員設定!$V$43)</f>
        <v>通勤手当</v>
      </c>
      <c r="Y802" s="151" t="str">
        <f>IF(Y772&lt;&gt;"",職員設定!$V$61,"0")</f>
        <v>0</v>
      </c>
      <c r="Z802" s="2"/>
      <c r="AA802" s="299" t="s">
        <v>79</v>
      </c>
      <c r="AB802" s="29" t="s">
        <v>79</v>
      </c>
      <c r="AC802" s="175" t="str">
        <f>IF(職員設定!$V$43="","",職員設定!$V$43)</f>
        <v>通勤手当</v>
      </c>
      <c r="AD802" s="151" t="str">
        <f>IF(AD772&lt;&gt;"",職員設定!$V$61,"0")</f>
        <v>0</v>
      </c>
      <c r="AE802" s="2"/>
      <c r="AF802" s="299" t="s">
        <v>79</v>
      </c>
      <c r="AG802" s="60" t="s">
        <v>79</v>
      </c>
      <c r="AH802" s="644" t="str">
        <f>IF(職員設定!$V$43="","",職員設定!$V$43)</f>
        <v>通勤手当</v>
      </c>
      <c r="AI802" s="151" t="str">
        <f>IF(AI772&lt;&gt;"",職員設定!$V$61,"0")</f>
        <v>0</v>
      </c>
      <c r="AJ802" s="2"/>
      <c r="AK802" s="299" t="s">
        <v>79</v>
      </c>
      <c r="AL802" s="29" t="s">
        <v>79</v>
      </c>
      <c r="AM802" s="175" t="str">
        <f>IF(職員設定!$V$43="","",職員設定!$V$43)</f>
        <v>通勤手当</v>
      </c>
      <c r="AN802" s="151" t="str">
        <f>IF(AN772&lt;&gt;"",職員設定!$V$61,"0")</f>
        <v>0</v>
      </c>
      <c r="AO802" s="2"/>
      <c r="AP802" s="299" t="s">
        <v>79</v>
      </c>
      <c r="AQ802" s="60" t="s">
        <v>79</v>
      </c>
      <c r="AR802" s="644" t="str">
        <f>IF(職員設定!$V$43="","",職員設定!$V$43)</f>
        <v>通勤手当</v>
      </c>
      <c r="AS802" s="151" t="str">
        <f>IF(AS772&lt;&gt;"",職員設定!$V$61,"0")</f>
        <v>0</v>
      </c>
      <c r="AT802" s="2"/>
      <c r="AU802" s="299" t="s">
        <v>79</v>
      </c>
      <c r="AV802" s="29" t="s">
        <v>79</v>
      </c>
      <c r="AW802" s="175" t="str">
        <f>IF(職員設定!$V$43="","",職員設定!$V$43)</f>
        <v>通勤手当</v>
      </c>
      <c r="AX802" s="151" t="str">
        <f>IF(AX772&lt;&gt;"",職員設定!$V$61,"0")</f>
        <v>0</v>
      </c>
      <c r="AY802" s="2"/>
      <c r="AZ802" s="299" t="s">
        <v>79</v>
      </c>
      <c r="BA802" s="60" t="s">
        <v>79</v>
      </c>
      <c r="BB802" s="644" t="str">
        <f>IF(職員設定!$V$43="","",職員設定!$V$43)</f>
        <v>通勤手当</v>
      </c>
      <c r="BC802" s="151" t="str">
        <f>IF(BC772&lt;&gt;"",職員設定!$V$61,"0")</f>
        <v>0</v>
      </c>
      <c r="BD802" s="2"/>
      <c r="BE802" s="299" t="s">
        <v>79</v>
      </c>
      <c r="BF802" s="29" t="s">
        <v>79</v>
      </c>
      <c r="BG802" s="175" t="str">
        <f>IF(職員設定!$V$43="","",職員設定!$V$43)</f>
        <v>通勤手当</v>
      </c>
      <c r="BH802" s="151" t="str">
        <f>IF(BH772&lt;&gt;"",職員設定!$V$61,"0")</f>
        <v>0</v>
      </c>
      <c r="BI802" s="2"/>
      <c r="BJ802" s="299" t="s">
        <v>79</v>
      </c>
      <c r="BK802" s="60" t="s">
        <v>79</v>
      </c>
      <c r="BL802" s="668"/>
      <c r="BM802" s="90"/>
      <c r="BN802" s="2"/>
      <c r="BO802" s="299" t="s">
        <v>79</v>
      </c>
      <c r="BP802" s="299" t="s">
        <v>79</v>
      </c>
      <c r="BQ802" s="89"/>
      <c r="BR802" s="90"/>
      <c r="BS802" s="2"/>
      <c r="BT802" s="299" t="s">
        <v>79</v>
      </c>
      <c r="BU802" s="299" t="s">
        <v>79</v>
      </c>
      <c r="BV802" s="89"/>
      <c r="BW802" s="90"/>
      <c r="BX802" s="2"/>
      <c r="BY802" s="299" t="s">
        <v>79</v>
      </c>
      <c r="BZ802" s="299" t="s">
        <v>79</v>
      </c>
      <c r="CA802" s="482" t="s">
        <v>116</v>
      </c>
      <c r="CB802" s="300" t="s">
        <v>116</v>
      </c>
      <c r="CC802" s="371" t="s">
        <v>121</v>
      </c>
    </row>
    <row r="803" spans="1:81" ht="18" customHeight="1">
      <c r="A803" s="1180"/>
      <c r="B803" s="1134"/>
      <c r="C803" s="1135"/>
      <c r="D803" s="174" t="str">
        <f>IF(職員設定!$W$43="","",職員設定!$W$43)</f>
        <v>課税通勤手当</v>
      </c>
      <c r="E803" s="151" t="str">
        <f>IF(E772&lt;&gt;"",職員設定!$W$61,"0")</f>
        <v>0</v>
      </c>
      <c r="F803" s="2"/>
      <c r="G803" s="999">
        <f>SUM(G772:G801)</f>
        <v>0</v>
      </c>
      <c r="H803" s="1305">
        <f>SUM(H772:H801)</f>
        <v>0</v>
      </c>
      <c r="I803" s="174" t="str">
        <f>IF(職員設定!$W$43="","",職員設定!$W$43)</f>
        <v>課税通勤手当</v>
      </c>
      <c r="J803" s="151" t="str">
        <f>IF(J772&lt;&gt;"",職員設定!$W$61,"0")</f>
        <v>0</v>
      </c>
      <c r="K803" s="2"/>
      <c r="L803" s="999">
        <f>SUM(L772:L801)</f>
        <v>0</v>
      </c>
      <c r="M803" s="1102">
        <f>SUM(M772:M801)</f>
        <v>0</v>
      </c>
      <c r="N803" s="645" t="str">
        <f>IF(職員設定!$W$43="","",職員設定!$W$43)</f>
        <v>課税通勤手当</v>
      </c>
      <c r="O803" s="151" t="str">
        <f>IF(O772&lt;&gt;"",職員設定!$W$61,"0")</f>
        <v>0</v>
      </c>
      <c r="P803" s="2"/>
      <c r="Q803" s="999">
        <f>SUM(Q772:Q801)</f>
        <v>0</v>
      </c>
      <c r="R803" s="1213">
        <f>SUM(R772:R801)</f>
        <v>0</v>
      </c>
      <c r="S803" s="174" t="str">
        <f>IF(職員設定!$W$43="","",職員設定!$W$43)</f>
        <v>課税通勤手当</v>
      </c>
      <c r="T803" s="151" t="str">
        <f>IF(T772&lt;&gt;"",職員設定!$W$61,"0")</f>
        <v>0</v>
      </c>
      <c r="U803" s="2"/>
      <c r="V803" s="999">
        <f>SUM(V772:V801)</f>
        <v>0</v>
      </c>
      <c r="W803" s="992">
        <f>SUM(W772:W801)</f>
        <v>0</v>
      </c>
      <c r="X803" s="645" t="str">
        <f>IF(職員設定!$W$43="","",職員設定!$W$43)</f>
        <v>課税通勤手当</v>
      </c>
      <c r="Y803" s="151" t="str">
        <f>IF(Y772&lt;&gt;"",職員設定!$W$61,"0")</f>
        <v>0</v>
      </c>
      <c r="Z803" s="2"/>
      <c r="AA803" s="999">
        <f>SUM(AA772:AA801)</f>
        <v>0</v>
      </c>
      <c r="AB803" s="1213">
        <f>SUM(AB772:AB801)</f>
        <v>0</v>
      </c>
      <c r="AC803" s="174" t="str">
        <f>IF(職員設定!$W$43="","",職員設定!$W$43)</f>
        <v>課税通勤手当</v>
      </c>
      <c r="AD803" s="151" t="str">
        <f>IF(AD772&lt;&gt;"",職員設定!$W$61,"0")</f>
        <v>0</v>
      </c>
      <c r="AE803" s="2"/>
      <c r="AF803" s="999">
        <f>SUM(AF772:AF801)</f>
        <v>0</v>
      </c>
      <c r="AG803" s="992">
        <f>SUM(AG772:AG801)</f>
        <v>0</v>
      </c>
      <c r="AH803" s="645" t="str">
        <f>IF(職員設定!$W$43="","",職員設定!$W$43)</f>
        <v>課税通勤手当</v>
      </c>
      <c r="AI803" s="151" t="str">
        <f>IF(AI772&lt;&gt;"",職員設定!$W$61,"0")</f>
        <v>0</v>
      </c>
      <c r="AJ803" s="2"/>
      <c r="AK803" s="999">
        <f>SUM(AK772:AK801)</f>
        <v>0</v>
      </c>
      <c r="AL803" s="1213">
        <f>SUM(AL772:AL801)</f>
        <v>0</v>
      </c>
      <c r="AM803" s="174" t="str">
        <f>IF(職員設定!$W$43="","",職員設定!$W$43)</f>
        <v>課税通勤手当</v>
      </c>
      <c r="AN803" s="151" t="str">
        <f>IF(AN772&lt;&gt;"",職員設定!$W$61,"0")</f>
        <v>0</v>
      </c>
      <c r="AO803" s="2"/>
      <c r="AP803" s="999">
        <f>SUM(AP772:AP801)</f>
        <v>0</v>
      </c>
      <c r="AQ803" s="992">
        <f>SUM(AQ772:AQ801)</f>
        <v>0</v>
      </c>
      <c r="AR803" s="645" t="str">
        <f>IF(職員設定!$W$43="","",職員設定!$W$43)</f>
        <v>課税通勤手当</v>
      </c>
      <c r="AS803" s="151" t="str">
        <f>IF(AS772&lt;&gt;"",職員設定!$W$61,"0")</f>
        <v>0</v>
      </c>
      <c r="AT803" s="2"/>
      <c r="AU803" s="999">
        <f>SUM(AU772:AU801)</f>
        <v>0</v>
      </c>
      <c r="AV803" s="1213">
        <f>SUM(AV772:AV801)</f>
        <v>0</v>
      </c>
      <c r="AW803" s="174" t="str">
        <f>IF(職員設定!$W$43="","",職員設定!$W$43)</f>
        <v>課税通勤手当</v>
      </c>
      <c r="AX803" s="151" t="str">
        <f>IF(AX772&lt;&gt;"",職員設定!$W$61,"0")</f>
        <v>0</v>
      </c>
      <c r="AY803" s="2"/>
      <c r="AZ803" s="999">
        <f>SUM(AZ772:AZ801)</f>
        <v>0</v>
      </c>
      <c r="BA803" s="992">
        <f>SUM(BA772:BA801)</f>
        <v>0</v>
      </c>
      <c r="BB803" s="645" t="str">
        <f>IF(職員設定!$W$43="","",職員設定!$W$43)</f>
        <v>課税通勤手当</v>
      </c>
      <c r="BC803" s="151" t="str">
        <f>IF(BC772&lt;&gt;"",職員設定!$W$61,"0")</f>
        <v>0</v>
      </c>
      <c r="BD803" s="2"/>
      <c r="BE803" s="999">
        <f>SUM(BE772:BE801)</f>
        <v>0</v>
      </c>
      <c r="BF803" s="1213">
        <f>SUM(BF772:BF801)</f>
        <v>0</v>
      </c>
      <c r="BG803" s="174" t="str">
        <f>IF(職員設定!$W$43="","",職員設定!$W$43)</f>
        <v>課税通勤手当</v>
      </c>
      <c r="BH803" s="151" t="str">
        <f>IF(BH772&lt;&gt;"",職員設定!$W$61,"0")</f>
        <v>0</v>
      </c>
      <c r="BI803" s="2"/>
      <c r="BJ803" s="999">
        <f>SUM(BJ772:BJ801)</f>
        <v>0</v>
      </c>
      <c r="BK803" s="992">
        <f>SUM(BK772:BK801)</f>
        <v>0</v>
      </c>
      <c r="BL803" s="669"/>
      <c r="BM803" s="92"/>
      <c r="BN803" s="2"/>
      <c r="BO803" s="999">
        <f>SUM(BO772:BO801)</f>
        <v>0</v>
      </c>
      <c r="BP803" s="1255">
        <f>SUM(BP772:BP801)</f>
        <v>0</v>
      </c>
      <c r="BQ803" s="91"/>
      <c r="BR803" s="92"/>
      <c r="BS803" s="2"/>
      <c r="BT803" s="999">
        <f>SUM(BT772:BT801)</f>
        <v>0</v>
      </c>
      <c r="BU803" s="1255">
        <f>SUM(BU772:BU801)</f>
        <v>0</v>
      </c>
      <c r="BV803" s="91"/>
      <c r="BW803" s="92"/>
      <c r="BX803" s="2"/>
      <c r="BY803" s="999">
        <f>SUM(BY772:BY801)</f>
        <v>0</v>
      </c>
      <c r="BZ803" s="1255">
        <f>SUM(BZ772:BZ801)</f>
        <v>0</v>
      </c>
      <c r="CA803" s="1089">
        <f>SUM(CA772:CA797)-CA798</f>
        <v>0</v>
      </c>
      <c r="CB803" s="1088">
        <f t="shared" ref="CB803" si="138">SUM(CB772:CB801)</f>
        <v>0</v>
      </c>
      <c r="CC803" s="1230" t="str">
        <f>IF(BZ803+BU803+BP803+BK803+BF803+BA803+AV803+AQ803+AL803+AG803+AB803+W803+R803+CB814+CC814-CC815-CB815=0,"〇",BZ803+BU803+BP803+BK803+BF803+BA803+AV803+AQ803+AL803+AG803+AB803+W803+R803+CB814+CC814-CC815-CB815)</f>
        <v>〇</v>
      </c>
    </row>
    <row r="804" spans="1:81" ht="18" customHeight="1">
      <c r="A804" s="1180"/>
      <c r="B804" s="1134"/>
      <c r="C804" s="1135"/>
      <c r="D804" s="176" t="str">
        <f>IF(職員設定!$X$43="","",職員設定!$X$43)</f>
        <v>その他</v>
      </c>
      <c r="E804" s="152" t="str">
        <f>IF(E772&lt;&gt;"",職員設定!$X$61,"0")</f>
        <v>0</v>
      </c>
      <c r="F804" s="2"/>
      <c r="G804" s="974"/>
      <c r="H804" s="1271"/>
      <c r="I804" s="176" t="str">
        <f>IF(職員設定!$X$43="","",職員設定!$X$43)</f>
        <v>その他</v>
      </c>
      <c r="J804" s="152" t="str">
        <f>IF(J772&lt;&gt;"",職員設定!$X$61,"0")</f>
        <v>0</v>
      </c>
      <c r="K804" s="2"/>
      <c r="L804" s="974"/>
      <c r="M804" s="1096"/>
      <c r="N804" s="646" t="str">
        <f>IF(職員設定!$X$43="","",職員設定!$X$43)</f>
        <v>その他</v>
      </c>
      <c r="O804" s="152" t="str">
        <f>IF(O772&lt;&gt;"",職員設定!$X$61,"0")</f>
        <v>0</v>
      </c>
      <c r="P804" s="2"/>
      <c r="Q804" s="974"/>
      <c r="R804" s="1204"/>
      <c r="S804" s="176" t="str">
        <f>IF(職員設定!$X$43="","",職員設定!$X$43)</f>
        <v>その他</v>
      </c>
      <c r="T804" s="152" t="str">
        <f>IF(T772&lt;&gt;"",職員設定!$X$61,"0")</f>
        <v>0</v>
      </c>
      <c r="U804" s="2"/>
      <c r="V804" s="974"/>
      <c r="W804" s="971"/>
      <c r="X804" s="646" t="str">
        <f>IF(職員設定!$X$43="","",職員設定!$X$43)</f>
        <v>その他</v>
      </c>
      <c r="Y804" s="152" t="str">
        <f>IF(Y772&lt;&gt;"",職員設定!$X$61,"0")</f>
        <v>0</v>
      </c>
      <c r="Z804" s="2"/>
      <c r="AA804" s="974"/>
      <c r="AB804" s="1204"/>
      <c r="AC804" s="176" t="str">
        <f>IF(職員設定!$X$43="","",職員設定!$X$43)</f>
        <v>その他</v>
      </c>
      <c r="AD804" s="152" t="str">
        <f>IF(AD772&lt;&gt;"",職員設定!$X$61,"0")</f>
        <v>0</v>
      </c>
      <c r="AE804" s="2"/>
      <c r="AF804" s="974"/>
      <c r="AG804" s="971"/>
      <c r="AH804" s="646" t="str">
        <f>IF(職員設定!$X$43="","",職員設定!$X$43)</f>
        <v>その他</v>
      </c>
      <c r="AI804" s="152" t="str">
        <f>IF(AI772&lt;&gt;"",職員設定!$X$61,"0")</f>
        <v>0</v>
      </c>
      <c r="AJ804" s="2"/>
      <c r="AK804" s="974"/>
      <c r="AL804" s="1204"/>
      <c r="AM804" s="176" t="str">
        <f>IF(職員設定!$X$43="","",職員設定!$X$43)</f>
        <v>その他</v>
      </c>
      <c r="AN804" s="152" t="str">
        <f>IF(AN772&lt;&gt;"",職員設定!$X$61,"0")</f>
        <v>0</v>
      </c>
      <c r="AO804" s="2"/>
      <c r="AP804" s="974"/>
      <c r="AQ804" s="971"/>
      <c r="AR804" s="646" t="str">
        <f>IF(職員設定!$X$43="","",職員設定!$X$43)</f>
        <v>その他</v>
      </c>
      <c r="AS804" s="152" t="str">
        <f>IF(AS772&lt;&gt;"",職員設定!$X$61,"0")</f>
        <v>0</v>
      </c>
      <c r="AT804" s="2"/>
      <c r="AU804" s="974"/>
      <c r="AV804" s="1204"/>
      <c r="AW804" s="176" t="str">
        <f>IF(職員設定!$X$43="","",職員設定!$X$43)</f>
        <v>その他</v>
      </c>
      <c r="AX804" s="152" t="str">
        <f>IF(AX772&lt;&gt;"",職員設定!$X$61,"0")</f>
        <v>0</v>
      </c>
      <c r="AY804" s="2"/>
      <c r="AZ804" s="974"/>
      <c r="BA804" s="971"/>
      <c r="BB804" s="646" t="str">
        <f>IF(職員設定!$X$43="","",職員設定!$X$43)</f>
        <v>その他</v>
      </c>
      <c r="BC804" s="152" t="str">
        <f>IF(BC772&lt;&gt;"",職員設定!$X$61,"0")</f>
        <v>0</v>
      </c>
      <c r="BD804" s="2"/>
      <c r="BE804" s="974"/>
      <c r="BF804" s="1204"/>
      <c r="BG804" s="176" t="str">
        <f>IF(職員設定!$X$43="","",職員設定!$X$43)</f>
        <v>その他</v>
      </c>
      <c r="BH804" s="152" t="str">
        <f>IF(BH772&lt;&gt;"",職員設定!$X$61,"0")</f>
        <v>0</v>
      </c>
      <c r="BI804" s="2"/>
      <c r="BJ804" s="974"/>
      <c r="BK804" s="971"/>
      <c r="BL804" s="670"/>
      <c r="BM804" s="26"/>
      <c r="BN804" s="2"/>
      <c r="BO804" s="974"/>
      <c r="BP804" s="1256"/>
      <c r="BQ804" s="93"/>
      <c r="BR804" s="26"/>
      <c r="BS804" s="2"/>
      <c r="BT804" s="974"/>
      <c r="BU804" s="1256"/>
      <c r="BV804" s="93"/>
      <c r="BW804" s="26"/>
      <c r="BX804" s="2"/>
      <c r="BY804" s="974"/>
      <c r="BZ804" s="1256"/>
      <c r="CA804" s="1004"/>
      <c r="CB804" s="1020"/>
      <c r="CC804" s="1231"/>
    </row>
    <row r="805" spans="1:81" ht="18" customHeight="1" thickBot="1">
      <c r="A805" s="1180"/>
      <c r="B805" s="1136"/>
      <c r="C805" s="1137"/>
      <c r="D805" s="177" t="str">
        <f>IF(職員設定!$Y$43="","",職員設定!$Y$43)</f>
        <v/>
      </c>
      <c r="E805" s="178" t="str">
        <f>IF(E772&lt;&gt;"",職員設定!$Y$61,"0")</f>
        <v>0</v>
      </c>
      <c r="F805" s="2"/>
      <c r="G805" s="975"/>
      <c r="H805" s="1306"/>
      <c r="I805" s="177" t="str">
        <f>IF(職員設定!$Y$43="","",職員設定!$Y$43)</f>
        <v/>
      </c>
      <c r="J805" s="178" t="str">
        <f>IF(J772&lt;&gt;"",職員設定!$Y$61,"0")</f>
        <v>0</v>
      </c>
      <c r="K805" s="2"/>
      <c r="L805" s="975"/>
      <c r="M805" s="1097"/>
      <c r="N805" s="647" t="str">
        <f>IF(職員設定!$Y$43="","",職員設定!$Y$43)</f>
        <v/>
      </c>
      <c r="O805" s="178" t="str">
        <f>IF(O772&lt;&gt;"",職員設定!$Y$61,"0")</f>
        <v>0</v>
      </c>
      <c r="P805" s="2"/>
      <c r="Q805" s="975"/>
      <c r="R805" s="1205"/>
      <c r="S805" s="177" t="str">
        <f>IF(職員設定!$Y$43="","",職員設定!$Y$43)</f>
        <v/>
      </c>
      <c r="T805" s="178" t="str">
        <f>IF(T772&lt;&gt;"",職員設定!$Y$61,"0")</f>
        <v>0</v>
      </c>
      <c r="U805" s="2"/>
      <c r="V805" s="975"/>
      <c r="W805" s="972"/>
      <c r="X805" s="647" t="str">
        <f>IF(職員設定!$Y$43="","",職員設定!$Y$43)</f>
        <v/>
      </c>
      <c r="Y805" s="178" t="str">
        <f>IF(Y772&lt;&gt;"",職員設定!$Y$61,"0")</f>
        <v>0</v>
      </c>
      <c r="Z805" s="2"/>
      <c r="AA805" s="975"/>
      <c r="AB805" s="1205"/>
      <c r="AC805" s="177" t="str">
        <f>IF(職員設定!$Y$43="","",職員設定!$Y$43)</f>
        <v/>
      </c>
      <c r="AD805" s="178" t="str">
        <f>IF(AD772&lt;&gt;"",職員設定!$Y$61,"0")</f>
        <v>0</v>
      </c>
      <c r="AE805" s="2"/>
      <c r="AF805" s="975"/>
      <c r="AG805" s="972"/>
      <c r="AH805" s="647" t="str">
        <f>IF(職員設定!$Y$43="","",職員設定!$Y$43)</f>
        <v/>
      </c>
      <c r="AI805" s="178" t="str">
        <f>IF(AI772&lt;&gt;"",職員設定!$Y$61,"0")</f>
        <v>0</v>
      </c>
      <c r="AJ805" s="2"/>
      <c r="AK805" s="975"/>
      <c r="AL805" s="1205"/>
      <c r="AM805" s="177" t="str">
        <f>IF(職員設定!$Y$43="","",職員設定!$Y$43)</f>
        <v/>
      </c>
      <c r="AN805" s="178" t="str">
        <f>IF(AN772&lt;&gt;"",職員設定!$Y$61,"0")</f>
        <v>0</v>
      </c>
      <c r="AO805" s="2"/>
      <c r="AP805" s="975"/>
      <c r="AQ805" s="972"/>
      <c r="AR805" s="647" t="str">
        <f>IF(職員設定!$Y$43="","",職員設定!$Y$43)</f>
        <v/>
      </c>
      <c r="AS805" s="178" t="str">
        <f>IF(AS772&lt;&gt;"",職員設定!$Y$61,"0")</f>
        <v>0</v>
      </c>
      <c r="AT805" s="2"/>
      <c r="AU805" s="975"/>
      <c r="AV805" s="1205"/>
      <c r="AW805" s="177" t="str">
        <f>IF(職員設定!$Y$43="","",職員設定!$Y$43)</f>
        <v/>
      </c>
      <c r="AX805" s="178" t="str">
        <f>IF(AX772&lt;&gt;"",職員設定!$Y$61,"0")</f>
        <v>0</v>
      </c>
      <c r="AY805" s="2"/>
      <c r="AZ805" s="975"/>
      <c r="BA805" s="972"/>
      <c r="BB805" s="647" t="str">
        <f>IF(職員設定!$Y$43="","",職員設定!$Y$43)</f>
        <v/>
      </c>
      <c r="BC805" s="178" t="str">
        <f>IF(BC772&lt;&gt;"",職員設定!$Y$61,"0")</f>
        <v>0</v>
      </c>
      <c r="BD805" s="2"/>
      <c r="BE805" s="975"/>
      <c r="BF805" s="1205"/>
      <c r="BG805" s="177" t="str">
        <f>IF(職員設定!$Y$43="","",職員設定!$Y$43)</f>
        <v/>
      </c>
      <c r="BH805" s="178" t="str">
        <f>IF(BH772&lt;&gt;"",職員設定!$Y$61,"0")</f>
        <v>0</v>
      </c>
      <c r="BI805" s="2"/>
      <c r="BJ805" s="975"/>
      <c r="BK805" s="972"/>
      <c r="BL805" s="671"/>
      <c r="BM805" s="84"/>
      <c r="BN805" s="2"/>
      <c r="BO805" s="975"/>
      <c r="BP805" s="1257"/>
      <c r="BQ805" s="94"/>
      <c r="BR805" s="84"/>
      <c r="BS805" s="2"/>
      <c r="BT805" s="975"/>
      <c r="BU805" s="1257"/>
      <c r="BV805" s="94"/>
      <c r="BW805" s="84"/>
      <c r="BX805" s="2"/>
      <c r="BY805" s="975"/>
      <c r="BZ805" s="1257"/>
      <c r="CA805" s="1005"/>
      <c r="CB805" s="1021"/>
      <c r="CC805" s="1232"/>
    </row>
    <row r="806" spans="1:81" ht="18" customHeight="1">
      <c r="A806" s="1180"/>
      <c r="B806" s="1276"/>
      <c r="C806" s="1277"/>
      <c r="D806" s="64" t="s">
        <v>15</v>
      </c>
      <c r="E806" s="8">
        <f>E805+E804+E803+E802+E800+E796+E792+E788+E784+E781+E778+E774</f>
        <v>0</v>
      </c>
      <c r="F806" s="963" t="str">
        <f>IF(E807=F807,"〇","×")</f>
        <v>〇</v>
      </c>
      <c r="G806" s="964"/>
      <c r="H806" s="1098"/>
      <c r="I806" s="64" t="s">
        <v>15</v>
      </c>
      <c r="J806" s="516">
        <f>J805+J804+J803+J802+J800+J796+J792+J788+J784+J781+J778+J774</f>
        <v>0</v>
      </c>
      <c r="K806" s="963" t="str">
        <f>IF(J807=K807,"〇","×")</f>
        <v>〇</v>
      </c>
      <c r="L806" s="964"/>
      <c r="M806" s="965"/>
      <c r="N806" s="635" t="s">
        <v>15</v>
      </c>
      <c r="O806" s="8">
        <f>O805+O804+O803+O802+O800+O796+O792+O788+O784+O781+O778+O774</f>
        <v>0</v>
      </c>
      <c r="P806" s="963" t="str">
        <f>IF(O807=P807,"〇","×")</f>
        <v>〇</v>
      </c>
      <c r="Q806" s="964"/>
      <c r="R806" s="1098"/>
      <c r="S806" s="64" t="s">
        <v>15</v>
      </c>
      <c r="T806" s="8">
        <f>T805+T804+T803+T802+T800+T796+T792+T788+T784+T781+T778+T774</f>
        <v>0</v>
      </c>
      <c r="U806" s="963" t="str">
        <f>IF(T807=U807,"〇","×")</f>
        <v>〇</v>
      </c>
      <c r="V806" s="964"/>
      <c r="W806" s="965"/>
      <c r="X806" s="635" t="s">
        <v>15</v>
      </c>
      <c r="Y806" s="516">
        <f>Y805+Y804+Y803+Y802+Y800+Y796+Y792+Y788+Y784+Y781+Y778+Y774</f>
        <v>0</v>
      </c>
      <c r="Z806" s="963" t="str">
        <f>IF(Y807=Z807,"〇","×")</f>
        <v>〇</v>
      </c>
      <c r="AA806" s="964"/>
      <c r="AB806" s="1098"/>
      <c r="AC806" s="64" t="s">
        <v>15</v>
      </c>
      <c r="AD806" s="516">
        <f>AD805+AD804+AD803+AD802+AD800+AD796+AD792+AD788+AD784+AD781+AD778+AD774</f>
        <v>0</v>
      </c>
      <c r="AE806" s="963" t="str">
        <f>IF(AD807=AE807,"〇","×")</f>
        <v>〇</v>
      </c>
      <c r="AF806" s="964"/>
      <c r="AG806" s="965"/>
      <c r="AH806" s="635" t="s">
        <v>15</v>
      </c>
      <c r="AI806" s="516">
        <f>AI805+AI804+AI803+AI802+AI800+AI796+AI792+AI788+AI784+AI781+AI778+AI774</f>
        <v>0</v>
      </c>
      <c r="AJ806" s="963" t="str">
        <f>IF(AI807=AJ807,"〇","×")</f>
        <v>〇</v>
      </c>
      <c r="AK806" s="964"/>
      <c r="AL806" s="1098"/>
      <c r="AM806" s="64" t="s">
        <v>15</v>
      </c>
      <c r="AN806" s="516">
        <f>AN805+AN804+AN803+AN802+AN800+AN796+AN792+AN788+AN784+AN781+AN778+AN774</f>
        <v>0</v>
      </c>
      <c r="AO806" s="963" t="str">
        <f>IF(AN807=AO807,"〇","×")</f>
        <v>〇</v>
      </c>
      <c r="AP806" s="964"/>
      <c r="AQ806" s="965"/>
      <c r="AR806" s="635" t="s">
        <v>15</v>
      </c>
      <c r="AS806" s="516">
        <f>AS805+AS804+AS803+AS802+AS800+AS796+AS792+AS788+AS784+AS781+AS778+AS774</f>
        <v>0</v>
      </c>
      <c r="AT806" s="963" t="str">
        <f>IF(AS807=AT807,"〇","×")</f>
        <v>〇</v>
      </c>
      <c r="AU806" s="964"/>
      <c r="AV806" s="1098"/>
      <c r="AW806" s="64" t="s">
        <v>15</v>
      </c>
      <c r="AX806" s="516">
        <f>AX805+AX804+AX803+AX802+AX800+AX796+AX792+AX788+AX784+AX781+AX778+AX774</f>
        <v>0</v>
      </c>
      <c r="AY806" s="963" t="str">
        <f>IF(AX807=AY807,"〇","×")</f>
        <v>〇</v>
      </c>
      <c r="AZ806" s="964"/>
      <c r="BA806" s="965"/>
      <c r="BB806" s="635" t="s">
        <v>15</v>
      </c>
      <c r="BC806" s="516">
        <f>BC805+BC804+BC803+BC802+BC800+BC796+BC792+BC788+BC784+BC781+BC778+BC774</f>
        <v>0</v>
      </c>
      <c r="BD806" s="963" t="str">
        <f>IF(BC807=BD807,"〇","×")</f>
        <v>〇</v>
      </c>
      <c r="BE806" s="964"/>
      <c r="BF806" s="1098"/>
      <c r="BG806" s="64" t="s">
        <v>15</v>
      </c>
      <c r="BH806" s="516">
        <f>BH805+BH804+BH803+BH802+BH800+BH796+BH792+BH788+BH784+BH781+BH778+BH774</f>
        <v>0</v>
      </c>
      <c r="BI806" s="963" t="str">
        <f>IF(BH807=BI807,"〇","×")</f>
        <v>〇</v>
      </c>
      <c r="BJ806" s="964"/>
      <c r="BK806" s="965"/>
      <c r="BL806" s="635" t="s">
        <v>15</v>
      </c>
      <c r="BM806" s="8">
        <f>BM788</f>
        <v>0</v>
      </c>
      <c r="BN806" s="963" t="str">
        <f>IF(BM807=BN807,"〇","×")</f>
        <v>〇</v>
      </c>
      <c r="BO806" s="964"/>
      <c r="BP806" s="965"/>
      <c r="BQ806" s="64" t="s">
        <v>15</v>
      </c>
      <c r="BR806" s="8">
        <f>BR788</f>
        <v>0</v>
      </c>
      <c r="BS806" s="963" t="str">
        <f>IF(BR807=BS807,"〇","×")</f>
        <v>〇</v>
      </c>
      <c r="BT806" s="964"/>
      <c r="BU806" s="965"/>
      <c r="BV806" s="64" t="s">
        <v>15</v>
      </c>
      <c r="BW806" s="8">
        <f>BW788</f>
        <v>0</v>
      </c>
      <c r="BX806" s="963" t="str">
        <f>IF(BW807=BX807,"〇","×")</f>
        <v>〇</v>
      </c>
      <c r="BY806" s="964"/>
      <c r="BZ806" s="965"/>
      <c r="CA806" s="575">
        <f>BW806+BR806+BM806+BH806+BC806+AX806+AS806+AN806+AI806+AD806+Y806+T806+O806+J806+E806</f>
        <v>0</v>
      </c>
      <c r="CB806" s="369"/>
      <c r="CC806" s="422"/>
    </row>
    <row r="807" spans="1:81" ht="18" customHeight="1" thickBot="1">
      <c r="A807" s="1180"/>
      <c r="B807" s="1292"/>
      <c r="C807" s="1037"/>
      <c r="D807" s="65" t="s">
        <v>100</v>
      </c>
      <c r="E807" s="27">
        <f>E773+E777+E780+E783+E787+E791+E795+E799+E802+E803+E804+E805</f>
        <v>0</v>
      </c>
      <c r="F807" s="981">
        <f>E806+(G803)/F772+H803</f>
        <v>0</v>
      </c>
      <c r="G807" s="982"/>
      <c r="H807" s="365"/>
      <c r="I807" s="65" t="s">
        <v>100</v>
      </c>
      <c r="J807" s="27">
        <f>J773+J777+J780+J783+J787+J791+J795+J799+J802+J803+J804+J805</f>
        <v>0</v>
      </c>
      <c r="K807" s="981">
        <f>J806+(L803)/K772+M803</f>
        <v>0</v>
      </c>
      <c r="L807" s="982"/>
      <c r="M807" s="359"/>
      <c r="N807" s="636" t="s">
        <v>100</v>
      </c>
      <c r="O807" s="27">
        <f>O773+O777+O780+O783+O787+O791+O795+O799+O802+O803+O804+O805</f>
        <v>0</v>
      </c>
      <c r="P807" s="981">
        <f>O806+(Q803)/P772+R803/P772</f>
        <v>0</v>
      </c>
      <c r="Q807" s="982"/>
      <c r="R807" s="365"/>
      <c r="S807" s="65" t="s">
        <v>100</v>
      </c>
      <c r="T807" s="27">
        <f>T773+T777+T780+T783+T787+T791+T795+T799+T802+T803+T804+T805</f>
        <v>0</v>
      </c>
      <c r="U807" s="981">
        <f>T806+(V803)/U772+W803/U772</f>
        <v>0</v>
      </c>
      <c r="V807" s="982"/>
      <c r="W807" s="359"/>
      <c r="X807" s="636" t="s">
        <v>100</v>
      </c>
      <c r="Y807" s="27">
        <f>Y773+Y777+Y780+Y783+Y787+Y791+Y795+Y799+Y802+Y803+Y804+Y805</f>
        <v>0</v>
      </c>
      <c r="Z807" s="981">
        <f>Y806+(AA803)/Z772+AB803/Z772</f>
        <v>0</v>
      </c>
      <c r="AA807" s="982"/>
      <c r="AB807" s="365"/>
      <c r="AC807" s="65" t="s">
        <v>100</v>
      </c>
      <c r="AD807" s="27">
        <f>AD773+AD777+AD780+AD783+AD787+AD791+AD795+AD799+AD802+AD803+AD804+AD805</f>
        <v>0</v>
      </c>
      <c r="AE807" s="981">
        <f>AD806+(AF803)/AE772+AG803/AE772</f>
        <v>0</v>
      </c>
      <c r="AF807" s="982"/>
      <c r="AG807" s="359"/>
      <c r="AH807" s="636" t="s">
        <v>100</v>
      </c>
      <c r="AI807" s="27">
        <f>AI773+AI777+AI780+AI783+AI787+AI791+AI795+AI799+AI802+AI803+AI804+AI805</f>
        <v>0</v>
      </c>
      <c r="AJ807" s="981">
        <f>AI806+(AK803)/AJ772+AL803/AJ772</f>
        <v>0</v>
      </c>
      <c r="AK807" s="982"/>
      <c r="AL807" s="365"/>
      <c r="AM807" s="65" t="s">
        <v>100</v>
      </c>
      <c r="AN807" s="27">
        <f>AN773+AN777+AN780+AN783+AN787+AN791+AN795+AN799+AN802+AN803+AN804+AN805</f>
        <v>0</v>
      </c>
      <c r="AO807" s="981">
        <f>AN806+(AP803)/AO772+AQ803/AO772</f>
        <v>0</v>
      </c>
      <c r="AP807" s="982"/>
      <c r="AQ807" s="359"/>
      <c r="AR807" s="636" t="s">
        <v>100</v>
      </c>
      <c r="AS807" s="27">
        <f>AS773+AS777+AS780+AS783+AS787+AS791+AS795+AS799+AS802+AS803+AS804+AS805</f>
        <v>0</v>
      </c>
      <c r="AT807" s="981">
        <f>AS806+(AU803)/AT772+AV803/AT772</f>
        <v>0</v>
      </c>
      <c r="AU807" s="982"/>
      <c r="AV807" s="365"/>
      <c r="AW807" s="65" t="s">
        <v>100</v>
      </c>
      <c r="AX807" s="27">
        <f>AX773+AX777+AX780+AX783+AX787+AX791+AX795+AX799+AX802+AX803+AX804+AX805</f>
        <v>0</v>
      </c>
      <c r="AY807" s="981">
        <f>AX806+(AZ803)/AY772+BA803/AY772</f>
        <v>0</v>
      </c>
      <c r="AZ807" s="982"/>
      <c r="BA807" s="359"/>
      <c r="BB807" s="636" t="s">
        <v>100</v>
      </c>
      <c r="BC807" s="27">
        <f>BC773+BC777+BC780+BC783+BC787+BC791+BC795+BC799+BC802+BC803+BC804+BC805</f>
        <v>0</v>
      </c>
      <c r="BD807" s="981">
        <f>BC806+(BE803)/BD772+BF803/BD772</f>
        <v>0</v>
      </c>
      <c r="BE807" s="982"/>
      <c r="BF807" s="365"/>
      <c r="BG807" s="65" t="s">
        <v>100</v>
      </c>
      <c r="BH807" s="27">
        <f>BH773+BH777+BH780+BH783+BH787+BH791+BH795+BH799+BH802+BH803+BH804+BH805</f>
        <v>0</v>
      </c>
      <c r="BI807" s="981">
        <f>BH806+(BJ803)/BI772+BK803/BI772</f>
        <v>0</v>
      </c>
      <c r="BJ807" s="982"/>
      <c r="BK807" s="359"/>
      <c r="BL807" s="636" t="s">
        <v>100</v>
      </c>
      <c r="BM807" s="27">
        <f>BM787</f>
        <v>0</v>
      </c>
      <c r="BN807" s="981">
        <f>BM806+(BO803)/BN772+BP803/BN772</f>
        <v>0</v>
      </c>
      <c r="BO807" s="982"/>
      <c r="BP807" s="359"/>
      <c r="BQ807" s="65" t="s">
        <v>100</v>
      </c>
      <c r="BR807" s="27">
        <f>BR787</f>
        <v>0</v>
      </c>
      <c r="BS807" s="981">
        <f>BR806+(BT803)/BS772+BU803/BS772</f>
        <v>0</v>
      </c>
      <c r="BT807" s="982"/>
      <c r="BU807" s="359"/>
      <c r="BV807" s="65" t="s">
        <v>100</v>
      </c>
      <c r="BW807" s="27">
        <f>BW787</f>
        <v>0</v>
      </c>
      <c r="BX807" s="981">
        <f>BW806+(BY803)/BX772+BZ803/BX772</f>
        <v>0</v>
      </c>
      <c r="BY807" s="982"/>
      <c r="BZ807" s="359"/>
      <c r="CA807" s="552">
        <f>BW807+BR807+BM807+BH807+BC807+AX807+AS807+AN807+AI807+AD807+Y807+T807+O807+J807+E807</f>
        <v>0</v>
      </c>
      <c r="CB807" s="370"/>
      <c r="CC807" s="422"/>
    </row>
    <row r="808" spans="1:81" ht="18" customHeight="1" thickTop="1">
      <c r="A808" s="1180"/>
      <c r="B808" s="1128" t="s">
        <v>227</v>
      </c>
      <c r="C808" s="1129"/>
      <c r="D808" s="66" t="s">
        <v>17</v>
      </c>
      <c r="E808" s="74" t="str">
        <f>IF(E772="","",職員設定!M61)</f>
        <v/>
      </c>
      <c r="F808" s="114"/>
      <c r="G808" s="291"/>
      <c r="H808" s="618"/>
      <c r="I808" s="66" t="s">
        <v>17</v>
      </c>
      <c r="J808" s="74" t="str">
        <f>IF(J772="","",職員設定!$M$61)</f>
        <v/>
      </c>
      <c r="K808" s="114"/>
      <c r="L808" s="291"/>
      <c r="M808" s="368"/>
      <c r="N808" s="637" t="s">
        <v>17</v>
      </c>
      <c r="O808" s="74" t="str">
        <f>IF(O772="","",職員設定!$M$61)</f>
        <v/>
      </c>
      <c r="P808" s="950" t="s">
        <v>222</v>
      </c>
      <c r="Q808" s="951"/>
      <c r="R808" s="951"/>
      <c r="S808" s="66" t="s">
        <v>17</v>
      </c>
      <c r="T808" s="74" t="str">
        <f>IF(T772="","",職員設定!$M$61)</f>
        <v/>
      </c>
      <c r="U808" s="950" t="s">
        <v>222</v>
      </c>
      <c r="V808" s="951"/>
      <c r="W808" s="952"/>
      <c r="X808" s="637" t="s">
        <v>17</v>
      </c>
      <c r="Y808" s="74" t="str">
        <f>IF(Y772="","",職員設定!$M$61)</f>
        <v/>
      </c>
      <c r="Z808" s="950" t="s">
        <v>222</v>
      </c>
      <c r="AA808" s="951"/>
      <c r="AB808" s="951"/>
      <c r="AC808" s="66" t="s">
        <v>17</v>
      </c>
      <c r="AD808" s="74" t="str">
        <f>IF(AD772="","",職員設定!$M$61)</f>
        <v/>
      </c>
      <c r="AE808" s="950" t="s">
        <v>222</v>
      </c>
      <c r="AF808" s="951"/>
      <c r="AG808" s="952"/>
      <c r="AH808" s="637" t="s">
        <v>17</v>
      </c>
      <c r="AI808" s="74" t="str">
        <f>IF(AI772="","",職員設定!$M$61)</f>
        <v/>
      </c>
      <c r="AJ808" s="950" t="s">
        <v>222</v>
      </c>
      <c r="AK808" s="951"/>
      <c r="AL808" s="951"/>
      <c r="AM808" s="66" t="s">
        <v>17</v>
      </c>
      <c r="AN808" s="74" t="str">
        <f>IF(AN772="","",職員設定!$M$61)</f>
        <v/>
      </c>
      <c r="AO808" s="950" t="s">
        <v>222</v>
      </c>
      <c r="AP808" s="951"/>
      <c r="AQ808" s="952"/>
      <c r="AR808" s="637" t="s">
        <v>17</v>
      </c>
      <c r="AS808" s="74" t="str">
        <f>IF(AS772="","",職員設定!$M$61)</f>
        <v/>
      </c>
      <c r="AT808" s="950" t="s">
        <v>222</v>
      </c>
      <c r="AU808" s="951"/>
      <c r="AV808" s="951"/>
      <c r="AW808" s="66" t="s">
        <v>17</v>
      </c>
      <c r="AX808" s="74" t="str">
        <f>IF(AX772="","",職員設定!$M$61)</f>
        <v/>
      </c>
      <c r="AY808" s="950" t="s">
        <v>222</v>
      </c>
      <c r="AZ808" s="951"/>
      <c r="BA808" s="952"/>
      <c r="BB808" s="637" t="s">
        <v>17</v>
      </c>
      <c r="BC808" s="74" t="str">
        <f>IF(BC772="","",職員設定!$M$61)</f>
        <v/>
      </c>
      <c r="BD808" s="950" t="s">
        <v>222</v>
      </c>
      <c r="BE808" s="951"/>
      <c r="BF808" s="951"/>
      <c r="BG808" s="66" t="s">
        <v>17</v>
      </c>
      <c r="BH808" s="74" t="str">
        <f>IF(BH772="","",職員設定!$M$61)</f>
        <v/>
      </c>
      <c r="BI808" s="950" t="s">
        <v>222</v>
      </c>
      <c r="BJ808" s="951"/>
      <c r="BK808" s="952"/>
      <c r="BL808" s="637"/>
      <c r="BM808" s="74"/>
      <c r="BN808" s="950" t="s">
        <v>222</v>
      </c>
      <c r="BO808" s="951"/>
      <c r="BP808" s="952"/>
      <c r="BQ808" s="66"/>
      <c r="BR808" s="74"/>
      <c r="BS808" s="950" t="s">
        <v>222</v>
      </c>
      <c r="BT808" s="951"/>
      <c r="BU808" s="952"/>
      <c r="BV808" s="66"/>
      <c r="BW808" s="74"/>
      <c r="BX808" s="950" t="s">
        <v>222</v>
      </c>
      <c r="BY808" s="951"/>
      <c r="BZ808" s="952"/>
      <c r="CA808" s="477"/>
      <c r="CB808" s="1008" t="s">
        <v>223</v>
      </c>
      <c r="CC808" s="1008" t="s">
        <v>224</v>
      </c>
    </row>
    <row r="809" spans="1:81" ht="18" customHeight="1">
      <c r="A809" s="1180"/>
      <c r="B809" s="1130"/>
      <c r="C809" s="1131"/>
      <c r="D809" s="68" t="s">
        <v>63</v>
      </c>
      <c r="E809" s="34"/>
      <c r="F809" s="1120" t="s">
        <v>104</v>
      </c>
      <c r="G809" s="1121"/>
      <c r="H809" s="759"/>
      <c r="I809" s="68" t="s">
        <v>63</v>
      </c>
      <c r="J809" s="34" t="str">
        <f>IF(J772="","",E809)</f>
        <v/>
      </c>
      <c r="K809" s="1120" t="s">
        <v>104</v>
      </c>
      <c r="L809" s="1121"/>
      <c r="M809" s="1148"/>
      <c r="N809" s="638" t="s">
        <v>63</v>
      </c>
      <c r="O809" s="34" t="str">
        <f>IF(O772="","",J809)</f>
        <v/>
      </c>
      <c r="P809" s="1006" t="s">
        <v>221</v>
      </c>
      <c r="Q809" s="1007"/>
      <c r="R809" s="653"/>
      <c r="S809" s="68" t="s">
        <v>63</v>
      </c>
      <c r="T809" s="34" t="str">
        <f>IF(T772="","",O809)</f>
        <v/>
      </c>
      <c r="U809" s="1006" t="s">
        <v>221</v>
      </c>
      <c r="V809" s="1007"/>
      <c r="W809" s="537"/>
      <c r="X809" s="638" t="s">
        <v>63</v>
      </c>
      <c r="Y809" s="34" t="str">
        <f>IF(Y772="","",T809)</f>
        <v/>
      </c>
      <c r="Z809" s="1006" t="s">
        <v>221</v>
      </c>
      <c r="AA809" s="1007"/>
      <c r="AB809" s="653"/>
      <c r="AC809" s="68" t="s">
        <v>63</v>
      </c>
      <c r="AD809" s="34" t="str">
        <f>IF(AD772="","",Y809)</f>
        <v/>
      </c>
      <c r="AE809" s="1006" t="s">
        <v>221</v>
      </c>
      <c r="AF809" s="1007"/>
      <c r="AG809" s="537"/>
      <c r="AH809" s="638" t="s">
        <v>63</v>
      </c>
      <c r="AI809" s="34" t="str">
        <f>IF(AI772="","",AD809)</f>
        <v/>
      </c>
      <c r="AJ809" s="1006" t="s">
        <v>221</v>
      </c>
      <c r="AK809" s="1007"/>
      <c r="AL809" s="653"/>
      <c r="AM809" s="68" t="s">
        <v>63</v>
      </c>
      <c r="AN809" s="34" t="str">
        <f>IF(AN772="","",AI809)</f>
        <v/>
      </c>
      <c r="AO809" s="1006" t="s">
        <v>221</v>
      </c>
      <c r="AP809" s="1007"/>
      <c r="AQ809" s="537"/>
      <c r="AR809" s="638" t="s">
        <v>63</v>
      </c>
      <c r="AS809" s="34" t="str">
        <f>IF(AS772="","",AN809)</f>
        <v/>
      </c>
      <c r="AT809" s="1006" t="s">
        <v>221</v>
      </c>
      <c r="AU809" s="1007"/>
      <c r="AV809" s="653"/>
      <c r="AW809" s="68" t="s">
        <v>63</v>
      </c>
      <c r="AX809" s="34"/>
      <c r="AY809" s="1006" t="s">
        <v>221</v>
      </c>
      <c r="AZ809" s="1007"/>
      <c r="BA809" s="537"/>
      <c r="BB809" s="638" t="s">
        <v>63</v>
      </c>
      <c r="BC809" s="34" t="str">
        <f>IF(BC772="","",AX809)</f>
        <v/>
      </c>
      <c r="BD809" s="1006" t="s">
        <v>221</v>
      </c>
      <c r="BE809" s="1007"/>
      <c r="BF809" s="653"/>
      <c r="BG809" s="68" t="s">
        <v>63</v>
      </c>
      <c r="BH809" s="34" t="str">
        <f>IF(BH772="","",BC809)</f>
        <v/>
      </c>
      <c r="BI809" s="1006" t="s">
        <v>221</v>
      </c>
      <c r="BJ809" s="1007"/>
      <c r="BK809" s="537"/>
      <c r="BL809" s="638" t="s">
        <v>208</v>
      </c>
      <c r="BM809" s="420" t="s">
        <v>115</v>
      </c>
      <c r="BN809" s="529"/>
      <c r="BO809" s="527"/>
      <c r="BP809" s="408"/>
      <c r="BQ809" s="68" t="s">
        <v>208</v>
      </c>
      <c r="BR809" s="420" t="s">
        <v>115</v>
      </c>
      <c r="BS809" s="529"/>
      <c r="BT809" s="527"/>
      <c r="BU809" s="408"/>
      <c r="BV809" s="68" t="s">
        <v>208</v>
      </c>
      <c r="BW809" s="420" t="s">
        <v>115</v>
      </c>
      <c r="BX809" s="529"/>
      <c r="BY809" s="527"/>
      <c r="BZ809" s="408"/>
      <c r="CA809" s="478"/>
      <c r="CB809" s="1009"/>
      <c r="CC809" s="1009"/>
    </row>
    <row r="810" spans="1:81" ht="18" customHeight="1">
      <c r="A810" s="1180"/>
      <c r="B810" s="1130"/>
      <c r="C810" s="1131"/>
      <c r="D810" s="68" t="s">
        <v>18</v>
      </c>
      <c r="E810" s="10" t="str">
        <f>IF(E808="","",E809-E808)</f>
        <v/>
      </c>
      <c r="F810" s="498"/>
      <c r="G810" s="565">
        <f>ROUND(IF(E810="",0,E810*E4*F772+E810*G4*F772),0)</f>
        <v>0</v>
      </c>
      <c r="H810" s="619"/>
      <c r="I810" s="68" t="s">
        <v>18</v>
      </c>
      <c r="J810" s="10" t="str">
        <f>IF(J808="","",J809-J808)</f>
        <v/>
      </c>
      <c r="K810" s="498"/>
      <c r="L810" s="565">
        <f>ROUND(IF(J810="",0,J810*J4*K772+J810*L4*K772),0)</f>
        <v>0</v>
      </c>
      <c r="M810" s="450"/>
      <c r="N810" s="638" t="s">
        <v>18</v>
      </c>
      <c r="O810" s="10" t="str">
        <f>IF(O808="","",O809-O808)</f>
        <v/>
      </c>
      <c r="P810" s="144"/>
      <c r="Q810" s="565">
        <f>ROUND(IF(O810="",0,O810*O4*P772+O810*Q4*P772),0)</f>
        <v>0</v>
      </c>
      <c r="R810" s="573">
        <f>ROUND(IF(R809="",0,R809*O4*P772+R809*Q4*P772),0)</f>
        <v>0</v>
      </c>
      <c r="S810" s="68" t="s">
        <v>18</v>
      </c>
      <c r="T810" s="10" t="str">
        <f>IF(T808="","",T809-T808)</f>
        <v/>
      </c>
      <c r="U810" s="144"/>
      <c r="V810" s="565">
        <f>ROUND(IF(T810="",0,T810*T4*U772+T810*V4*U772),0)</f>
        <v>0</v>
      </c>
      <c r="W810" s="571">
        <f>ROUND(IF(W809="",0,W809*T4*U772+W809*V4*U772),0)</f>
        <v>0</v>
      </c>
      <c r="X810" s="638" t="s">
        <v>18</v>
      </c>
      <c r="Y810" s="10" t="str">
        <f>IF(Y808="","",Y809-Y808)</f>
        <v/>
      </c>
      <c r="Z810" s="144"/>
      <c r="AA810" s="565">
        <f>ROUND(IF(Y810="",0,Y810*Y4*Z772+Y810*AA4*Z772),0)</f>
        <v>0</v>
      </c>
      <c r="AB810" s="573">
        <f>ROUND(IF(AB809="",0,AB809*Y4*Z772+AB809*AA4*Z772),0)</f>
        <v>0</v>
      </c>
      <c r="AC810" s="68" t="s">
        <v>18</v>
      </c>
      <c r="AD810" s="10" t="str">
        <f>IF(AD808="","",AD809-AD808)</f>
        <v/>
      </c>
      <c r="AE810" s="144"/>
      <c r="AF810" s="565">
        <f>ROUND(IF(AD810="",0,AD810*AD4*AE772+AD810*AF4*AE772),0)</f>
        <v>0</v>
      </c>
      <c r="AG810" s="571">
        <f>ROUND(IF(AG809="",0,AG809*AD4*AE772+AG809*AF4*AE772),0)</f>
        <v>0</v>
      </c>
      <c r="AH810" s="638" t="s">
        <v>18</v>
      </c>
      <c r="AI810" s="10" t="str">
        <f>IF(AI808="","",AI809-AI808)</f>
        <v/>
      </c>
      <c r="AJ810" s="144"/>
      <c r="AK810" s="565">
        <f>ROUND(IF(AI810="",0,AI810*AI4*AJ772+AI810*AK4*AJ772),0)</f>
        <v>0</v>
      </c>
      <c r="AL810" s="573">
        <f>ROUND(IF(AL809="",0,AL809*AI4*AJ772+AL809*AK4*AJ772),0)</f>
        <v>0</v>
      </c>
      <c r="AM810" s="68" t="s">
        <v>18</v>
      </c>
      <c r="AN810" s="10" t="str">
        <f>IF(AN808="","",AN809-AN808)</f>
        <v/>
      </c>
      <c r="AO810" s="144"/>
      <c r="AP810" s="565">
        <f>ROUND(IF(AN810="",0,AN810*AN4*AO772+AN810*AP4*AO772),0)</f>
        <v>0</v>
      </c>
      <c r="AQ810" s="571">
        <f>ROUND(IF(AQ809="",0,AQ809*AN4*AO772+AQ809*AP4*AO772),0)</f>
        <v>0</v>
      </c>
      <c r="AR810" s="638" t="s">
        <v>18</v>
      </c>
      <c r="AS810" s="10" t="str">
        <f>IF(AS808="","",AS809-AS808)</f>
        <v/>
      </c>
      <c r="AT810" s="144"/>
      <c r="AU810" s="565">
        <f>ROUND(IF(AS810="",0,AS810*AS4*AT772+AS810*AU4*AT772),0)</f>
        <v>0</v>
      </c>
      <c r="AV810" s="573">
        <f>ROUND(IF(AV809="",0,AV809*AS4*AT772+AV809*AU4*AT772),0)</f>
        <v>0</v>
      </c>
      <c r="AW810" s="68" t="s">
        <v>18</v>
      </c>
      <c r="AX810" s="10" t="str">
        <f>IF(AX808="","",AX809-AX808)</f>
        <v/>
      </c>
      <c r="AY810" s="144"/>
      <c r="AZ810" s="565">
        <f>ROUND(IF(AX810="",0,AX810*AX4*AY772+AX810*AZ4*AY772),0)</f>
        <v>0</v>
      </c>
      <c r="BA810" s="571">
        <f>ROUND(IF(BA809="",0,BA809*AX4*AY772+BA809*AZ4*AY772),0)</f>
        <v>0</v>
      </c>
      <c r="BB810" s="638" t="s">
        <v>18</v>
      </c>
      <c r="BC810" s="10" t="str">
        <f>IF(BC808="","",BC809-BC808)</f>
        <v/>
      </c>
      <c r="BD810" s="144"/>
      <c r="BE810" s="565">
        <f>ROUND(IF(BC810="",0,BC810*BC4*BD772+BC810*BE4*BD772),0)</f>
        <v>0</v>
      </c>
      <c r="BF810" s="573">
        <f>ROUND(IF(BF809="",0,BF809*BC4*BD772+BF809*BE4*BD772),0)</f>
        <v>0</v>
      </c>
      <c r="BG810" s="68" t="s">
        <v>18</v>
      </c>
      <c r="BH810" s="10" t="str">
        <f>IF(BH808="","",BH809-BH808)</f>
        <v/>
      </c>
      <c r="BI810" s="144"/>
      <c r="BJ810" s="565">
        <f>ROUND(IF(BH810="",0,BH810*BH4*BI772+BH810*BJ4*BI772),0)</f>
        <v>0</v>
      </c>
      <c r="BK810" s="571">
        <f>ROUND(IF(BK809="",0,BK809*BH4*BI772+BK809*BJ4*BI772),0)</f>
        <v>0</v>
      </c>
      <c r="BL810" s="638"/>
      <c r="BM810" s="10"/>
      <c r="BN810" s="144"/>
      <c r="BO810" s="565">
        <f>ROUND(IF(BM809="対象",BO803*$BM$4+BO803*$BO$4,0),0)</f>
        <v>0</v>
      </c>
      <c r="BP810" s="574">
        <f>ROUND(IF(BM809="対象外",0,(BP803*BM4+BP803*BO4)),0)</f>
        <v>0</v>
      </c>
      <c r="BQ810" s="68"/>
      <c r="BR810" s="10"/>
      <c r="BS810" s="144"/>
      <c r="BT810" s="565">
        <f>ROUND(IF(BR809="対象",BT803*$BR$4+BT803*$BT$4,0),0)</f>
        <v>0</v>
      </c>
      <c r="BU810" s="574">
        <f>ROUND(IF(BR809="対象外",0,(BU803*BR4+BU803*BT4)),0)</f>
        <v>0</v>
      </c>
      <c r="BV810" s="68"/>
      <c r="BW810" s="10"/>
      <c r="BX810" s="144"/>
      <c r="BY810" s="565">
        <f>ROUND(IF(BW809="対象",BY803*$BW$4+BY803*$BY$4,0),0)</f>
        <v>0</v>
      </c>
      <c r="BZ810" s="574">
        <f>ROUND(IF(BW809="対象外",0,(BZ803*BW4+BZ803*BY4)),0)</f>
        <v>0</v>
      </c>
      <c r="CA810" s="479"/>
      <c r="CB810" s="414">
        <f>BZ810+BU810+BP810</f>
        <v>0</v>
      </c>
      <c r="CC810" s="443">
        <f>BK810+BF810+BA810+AV810+AQ810+AL810+AG810+AB810+W810+R810</f>
        <v>0</v>
      </c>
    </row>
    <row r="811" spans="1:81" ht="18" customHeight="1">
      <c r="A811" s="1180"/>
      <c r="B811" s="1130"/>
      <c r="C811" s="1131"/>
      <c r="D811" s="68" t="s">
        <v>103</v>
      </c>
      <c r="E811" s="510" t="s">
        <v>115</v>
      </c>
      <c r="F811" s="496"/>
      <c r="G811" s="565">
        <f>ROUND(IF(E811="対象外",0,E810*E5*F772),0)</f>
        <v>0</v>
      </c>
      <c r="H811" s="619"/>
      <c r="I811" s="68" t="s">
        <v>103</v>
      </c>
      <c r="J811" s="510" t="s">
        <v>115</v>
      </c>
      <c r="K811" s="496"/>
      <c r="L811" s="565">
        <f>ROUND(IF(J811="対象外",0,J810*J5*K772),0)</f>
        <v>0</v>
      </c>
      <c r="M811" s="450"/>
      <c r="N811" s="638" t="s">
        <v>103</v>
      </c>
      <c r="O811" s="510" t="s">
        <v>115</v>
      </c>
      <c r="P811" s="496"/>
      <c r="Q811" s="565">
        <f>ROUND(IF(O811="対象外",0,O810*O5*P772),0)</f>
        <v>0</v>
      </c>
      <c r="R811" s="573">
        <f>ROUND(IF(OR(O811="対象外",R809=0),0,R809*O5*P772),0)</f>
        <v>0</v>
      </c>
      <c r="S811" s="68" t="s">
        <v>103</v>
      </c>
      <c r="T811" s="510" t="s">
        <v>115</v>
      </c>
      <c r="U811" s="496"/>
      <c r="V811" s="565">
        <f>ROUND(IF(T811="対象外",0,T810*T5*U772),0)</f>
        <v>0</v>
      </c>
      <c r="W811" s="571">
        <f>ROUND(IF(OR(T811="対象外",W809=0),0,W809*T5*U772),0)</f>
        <v>0</v>
      </c>
      <c r="X811" s="638" t="s">
        <v>103</v>
      </c>
      <c r="Y811" s="510" t="s">
        <v>115</v>
      </c>
      <c r="Z811" s="496"/>
      <c r="AA811" s="565">
        <f>ROUND(IF(Y811="対象外",0,Y810*Y5*Z772),0)</f>
        <v>0</v>
      </c>
      <c r="AB811" s="573">
        <f>ROUND(IF(OR(Y811="対象外",AB809=0),0,AB809*Y5*Z772),0)</f>
        <v>0</v>
      </c>
      <c r="AC811" s="68" t="s">
        <v>103</v>
      </c>
      <c r="AD811" s="510" t="s">
        <v>115</v>
      </c>
      <c r="AE811" s="496"/>
      <c r="AF811" s="565">
        <f>ROUND(IF(AD811="対象外",0,AD810*AD5*AE772),0)</f>
        <v>0</v>
      </c>
      <c r="AG811" s="571">
        <f>ROUND(IF(OR(AD811="対象外",AG809=0),0,AG809*AD5*AE772),0)</f>
        <v>0</v>
      </c>
      <c r="AH811" s="638" t="s">
        <v>103</v>
      </c>
      <c r="AI811" s="510" t="s">
        <v>115</v>
      </c>
      <c r="AJ811" s="496"/>
      <c r="AK811" s="565">
        <f>ROUND(IF(AI811="対象外",0,AI810*AI5*AJ772),0)</f>
        <v>0</v>
      </c>
      <c r="AL811" s="573">
        <f>ROUND(IF(OR(AI811="対象外",AL809=0),0,AL809*AI5*AJ772),0)</f>
        <v>0</v>
      </c>
      <c r="AM811" s="68" t="s">
        <v>103</v>
      </c>
      <c r="AN811" s="510" t="s">
        <v>115</v>
      </c>
      <c r="AO811" s="496"/>
      <c r="AP811" s="565">
        <f>ROUND(IF(AN811="対象外",0,AN810*AN5*AO772),0)</f>
        <v>0</v>
      </c>
      <c r="AQ811" s="571">
        <f>ROUND(IF(OR(AN811="対象外",AQ809=0),0,AQ809*AN5*AO772),0)</f>
        <v>0</v>
      </c>
      <c r="AR811" s="638" t="s">
        <v>103</v>
      </c>
      <c r="AS811" s="510" t="s">
        <v>115</v>
      </c>
      <c r="AT811" s="496"/>
      <c r="AU811" s="565">
        <f>ROUND(IF(AS811="対象外",0,AS810*AS5*AT772),0)</f>
        <v>0</v>
      </c>
      <c r="AV811" s="573">
        <f>ROUND(IF(OR(AS811="対象外",AV809=0),0,AV809*AS5*AT772),0)</f>
        <v>0</v>
      </c>
      <c r="AW811" s="68" t="s">
        <v>103</v>
      </c>
      <c r="AX811" s="510" t="s">
        <v>115</v>
      </c>
      <c r="AY811" s="496"/>
      <c r="AZ811" s="565">
        <f>ROUND(IF(AX811="対象外",0,AX810*AX5*AY772),0)</f>
        <v>0</v>
      </c>
      <c r="BA811" s="571">
        <f>ROUND(IF(OR(AX811="対象外",BA809=0),0,BA809*AX5*AY772),0)</f>
        <v>0</v>
      </c>
      <c r="BB811" s="638" t="s">
        <v>103</v>
      </c>
      <c r="BC811" s="510" t="s">
        <v>115</v>
      </c>
      <c r="BD811" s="496"/>
      <c r="BE811" s="565">
        <f>ROUND(IF(BC811="対象外",0,BC810*BC5*BD772),0)</f>
        <v>0</v>
      </c>
      <c r="BF811" s="573">
        <f>ROUND(IF(OR(BC811="対象外",BF809=0),0,BF809*BC5*BD772),0)</f>
        <v>0</v>
      </c>
      <c r="BG811" s="68" t="s">
        <v>103</v>
      </c>
      <c r="BH811" s="510" t="s">
        <v>115</v>
      </c>
      <c r="BI811" s="496"/>
      <c r="BJ811" s="565">
        <f>ROUND(IF(BH811="対象外",0,BH810*BH5*BI772),0)</f>
        <v>0</v>
      </c>
      <c r="BK811" s="571">
        <f>ROUND(IF(OR(BH811="対象外",BK809=0),0,BK809*BH5*BI772),0)</f>
        <v>0</v>
      </c>
      <c r="BL811" s="638" t="s">
        <v>103</v>
      </c>
      <c r="BM811" s="510" t="s">
        <v>115</v>
      </c>
      <c r="BN811" s="496"/>
      <c r="BO811" s="565">
        <f>ROUND(IF(BM811="対象",BO803*$BM$5,0),0)</f>
        <v>0</v>
      </c>
      <c r="BP811" s="574">
        <f>ROUND(IF(BM811="対象外",0,BP803*BM5),0)</f>
        <v>0</v>
      </c>
      <c r="BQ811" s="68" t="s">
        <v>103</v>
      </c>
      <c r="BR811" s="510" t="s">
        <v>115</v>
      </c>
      <c r="BS811" s="496"/>
      <c r="BT811" s="565">
        <f>ROUND(IF(BR811="対象",BT803*$BR$5,0),0)</f>
        <v>0</v>
      </c>
      <c r="BU811" s="574">
        <f>ROUND(IF(BR811="対象外",0,BU803*BR5),0)</f>
        <v>0</v>
      </c>
      <c r="BV811" s="68" t="s">
        <v>103</v>
      </c>
      <c r="BW811" s="510" t="s">
        <v>115</v>
      </c>
      <c r="BX811" s="496"/>
      <c r="BY811" s="565">
        <f>ROUND(IF(BW811="対象",BY803*$BW$5,0),0)</f>
        <v>0</v>
      </c>
      <c r="BZ811" s="574">
        <f>ROUND(IF(BW811="対象外",0,BZ803*BW5),0)</f>
        <v>0</v>
      </c>
      <c r="CA811" s="479"/>
      <c r="CB811" s="414">
        <f>BZ811+BU811+BP811</f>
        <v>0</v>
      </c>
      <c r="CC811" s="443">
        <f t="shared" ref="CC811" si="139">BK811+BF811+BA811+AV811+AQ811+AL811+AG811+AB811+W811+R811</f>
        <v>0</v>
      </c>
    </row>
    <row r="812" spans="1:81" ht="18" customHeight="1">
      <c r="A812" s="1180"/>
      <c r="B812" s="1130"/>
      <c r="C812" s="1131"/>
      <c r="D812" s="69" t="s">
        <v>102</v>
      </c>
      <c r="E812" s="30"/>
      <c r="F812" s="496"/>
      <c r="G812" s="565">
        <f>ROUND((G803*E3),0)</f>
        <v>0</v>
      </c>
      <c r="H812" s="619"/>
      <c r="I812" s="69" t="s">
        <v>102</v>
      </c>
      <c r="J812" s="30"/>
      <c r="K812" s="496"/>
      <c r="L812" s="565">
        <f>ROUND((L803*J3),0)</f>
        <v>0</v>
      </c>
      <c r="M812" s="450"/>
      <c r="N812" s="639" t="s">
        <v>102</v>
      </c>
      <c r="O812" s="30"/>
      <c r="P812" s="496"/>
      <c r="Q812" s="565">
        <f>ROUND((Q803*O3),0)</f>
        <v>0</v>
      </c>
      <c r="R812" s="573">
        <f>ROUND(R803*O3,0)</f>
        <v>0</v>
      </c>
      <c r="S812" s="69" t="s">
        <v>102</v>
      </c>
      <c r="T812" s="30"/>
      <c r="U812" s="496"/>
      <c r="V812" s="565">
        <f>ROUND((V803*T3),0)</f>
        <v>0</v>
      </c>
      <c r="W812" s="571">
        <f>ROUND(W803*T3,0)</f>
        <v>0</v>
      </c>
      <c r="X812" s="639" t="s">
        <v>102</v>
      </c>
      <c r="Y812" s="30"/>
      <c r="Z812" s="496"/>
      <c r="AA812" s="565">
        <f>ROUND((AA803*Y3),0)</f>
        <v>0</v>
      </c>
      <c r="AB812" s="573">
        <f>ROUND(AB803*Y3,0)</f>
        <v>0</v>
      </c>
      <c r="AC812" s="69" t="s">
        <v>102</v>
      </c>
      <c r="AD812" s="30"/>
      <c r="AE812" s="496"/>
      <c r="AF812" s="565">
        <f>ROUND((AF803*AD3),0)</f>
        <v>0</v>
      </c>
      <c r="AG812" s="571">
        <f>ROUND(AG803*AD3,0)</f>
        <v>0</v>
      </c>
      <c r="AH812" s="639" t="s">
        <v>102</v>
      </c>
      <c r="AI812" s="30"/>
      <c r="AJ812" s="496"/>
      <c r="AK812" s="565">
        <f>ROUND((AK803*AI3),0)</f>
        <v>0</v>
      </c>
      <c r="AL812" s="573">
        <f>ROUND(AL803*AI3,0)</f>
        <v>0</v>
      </c>
      <c r="AM812" s="69" t="s">
        <v>102</v>
      </c>
      <c r="AN812" s="30"/>
      <c r="AO812" s="496"/>
      <c r="AP812" s="565">
        <f>ROUND((AP803*AN3),0)</f>
        <v>0</v>
      </c>
      <c r="AQ812" s="571">
        <f>ROUND(AQ803*AN3,0)</f>
        <v>0</v>
      </c>
      <c r="AR812" s="639" t="s">
        <v>102</v>
      </c>
      <c r="AS812" s="30"/>
      <c r="AT812" s="496"/>
      <c r="AU812" s="565">
        <f>ROUND((AU803*AS3),0)</f>
        <v>0</v>
      </c>
      <c r="AV812" s="573">
        <f>ROUND(AV803*AS3,0)</f>
        <v>0</v>
      </c>
      <c r="AW812" s="69" t="s">
        <v>102</v>
      </c>
      <c r="AX812" s="30"/>
      <c r="AY812" s="496"/>
      <c r="AZ812" s="565">
        <f>ROUND((AZ803*AX3),0)</f>
        <v>0</v>
      </c>
      <c r="BA812" s="571">
        <f>ROUND(BA803*AX3,0)</f>
        <v>0</v>
      </c>
      <c r="BB812" s="639" t="s">
        <v>102</v>
      </c>
      <c r="BC812" s="30"/>
      <c r="BD812" s="496"/>
      <c r="BE812" s="565">
        <f>ROUND((BE803*BC3),0)</f>
        <v>0</v>
      </c>
      <c r="BF812" s="573">
        <f>ROUND(BF803*BC3,0)</f>
        <v>0</v>
      </c>
      <c r="BG812" s="69" t="s">
        <v>102</v>
      </c>
      <c r="BH812" s="30"/>
      <c r="BI812" s="496"/>
      <c r="BJ812" s="565">
        <f>ROUND((BJ803*BH3),0)</f>
        <v>0</v>
      </c>
      <c r="BK812" s="571">
        <f>ROUND(BK803*BH3,0)</f>
        <v>0</v>
      </c>
      <c r="BL812" s="639" t="s">
        <v>102</v>
      </c>
      <c r="BM812" s="30"/>
      <c r="BN812" s="496"/>
      <c r="BO812" s="565">
        <f>ROUND(BO803*$BM$3,0)</f>
        <v>0</v>
      </c>
      <c r="BP812" s="567">
        <f>ROUND(BP803*BM3,0)</f>
        <v>0</v>
      </c>
      <c r="BQ812" s="69" t="s">
        <v>102</v>
      </c>
      <c r="BR812" s="30"/>
      <c r="BS812" s="496"/>
      <c r="BT812" s="565">
        <f>ROUND(BT803*$BR$3,0)</f>
        <v>0</v>
      </c>
      <c r="BU812" s="567">
        <f>ROUND(BU803*BR3,0)</f>
        <v>0</v>
      </c>
      <c r="BV812" s="69" t="s">
        <v>102</v>
      </c>
      <c r="BW812" s="30"/>
      <c r="BX812" s="496"/>
      <c r="BY812" s="565">
        <f>ROUND(BY803*$BW$3,0)</f>
        <v>0</v>
      </c>
      <c r="BZ812" s="567">
        <f>ROUND(BZ803*BW3,0)</f>
        <v>0</v>
      </c>
      <c r="CA812" s="479"/>
      <c r="CB812" s="414">
        <f>BZ812+BU812+BP812</f>
        <v>0</v>
      </c>
      <c r="CC812" s="443">
        <f>BK812+BF812+BA812+AV812+AQ812+AL812+AG812+AB812+W812+R812</f>
        <v>0</v>
      </c>
    </row>
    <row r="813" spans="1:81" ht="18" customHeight="1" thickBot="1">
      <c r="A813" s="1180"/>
      <c r="B813" s="1132"/>
      <c r="C813" s="1133"/>
      <c r="D813" s="70" t="s">
        <v>101</v>
      </c>
      <c r="E813" s="511" t="s">
        <v>115</v>
      </c>
      <c r="F813" s="497"/>
      <c r="G813" s="566">
        <f>ROUND(IF(E813="対象外",0,G803*G3),0)</f>
        <v>0</v>
      </c>
      <c r="H813" s="620"/>
      <c r="I813" s="70" t="s">
        <v>101</v>
      </c>
      <c r="J813" s="511" t="s">
        <v>115</v>
      </c>
      <c r="K813" s="497"/>
      <c r="L813" s="566">
        <f>ROUND(IF(J813="対象外",0,L803*L3),0)</f>
        <v>0</v>
      </c>
      <c r="M813" s="451"/>
      <c r="N813" s="640" t="s">
        <v>101</v>
      </c>
      <c r="O813" s="511" t="s">
        <v>115</v>
      </c>
      <c r="P813" s="497"/>
      <c r="Q813" s="566">
        <f>ROUND(IF(O813="対象外",0,Q803*Q3),0)</f>
        <v>0</v>
      </c>
      <c r="R813" s="654">
        <f>ROUND(IF(O813="対象外",0,R803*Q3),0)</f>
        <v>0</v>
      </c>
      <c r="S813" s="70" t="s">
        <v>101</v>
      </c>
      <c r="T813" s="511" t="s">
        <v>115</v>
      </c>
      <c r="U813" s="497"/>
      <c r="V813" s="566">
        <f>ROUND(IF(T813="対象外",0,V803*V3),0)</f>
        <v>0</v>
      </c>
      <c r="W813" s="572">
        <f>ROUND(IF(T813="対象外",0,W803*V3),0)</f>
        <v>0</v>
      </c>
      <c r="X813" s="640" t="s">
        <v>101</v>
      </c>
      <c r="Y813" s="511" t="s">
        <v>115</v>
      </c>
      <c r="Z813" s="497"/>
      <c r="AA813" s="566">
        <f>ROUND(IF(Y813="対象外",0,AA803*AA3),0)</f>
        <v>0</v>
      </c>
      <c r="AB813" s="654">
        <f>ROUND(IF(Y813="対象外",0,AB803*AA3),0)</f>
        <v>0</v>
      </c>
      <c r="AC813" s="70" t="s">
        <v>101</v>
      </c>
      <c r="AD813" s="511" t="s">
        <v>115</v>
      </c>
      <c r="AE813" s="497"/>
      <c r="AF813" s="566">
        <f>ROUND(IF(AD813="対象外",0,AF803*AF3),0)</f>
        <v>0</v>
      </c>
      <c r="AG813" s="572">
        <f>ROUND(IF(AD813="対象外",0,AG803*AF3),0)</f>
        <v>0</v>
      </c>
      <c r="AH813" s="640" t="s">
        <v>101</v>
      </c>
      <c r="AI813" s="511" t="s">
        <v>115</v>
      </c>
      <c r="AJ813" s="497"/>
      <c r="AK813" s="566">
        <f>ROUND(IF(AI813="対象外",0,AK803*AK3),0)</f>
        <v>0</v>
      </c>
      <c r="AL813" s="654">
        <f>ROUND(IF(AI813="対象外",0,AL803*AK3),0)</f>
        <v>0</v>
      </c>
      <c r="AM813" s="70" t="s">
        <v>101</v>
      </c>
      <c r="AN813" s="511" t="s">
        <v>115</v>
      </c>
      <c r="AO813" s="497"/>
      <c r="AP813" s="566">
        <f>ROUND(IF(AN813="対象外",0,AP803*AP3),0)</f>
        <v>0</v>
      </c>
      <c r="AQ813" s="572">
        <f>ROUND(IF(AN813="対象外",0,AQ803*AP3),0)</f>
        <v>0</v>
      </c>
      <c r="AR813" s="640" t="s">
        <v>101</v>
      </c>
      <c r="AS813" s="511" t="s">
        <v>115</v>
      </c>
      <c r="AT813" s="497"/>
      <c r="AU813" s="566">
        <f>ROUND(IF(AS813="対象外",0,AU803*AU3),0)</f>
        <v>0</v>
      </c>
      <c r="AV813" s="654">
        <f>ROUND(IF(AS813="対象外",0,AV803*AU3),0)</f>
        <v>0</v>
      </c>
      <c r="AW813" s="70" t="s">
        <v>101</v>
      </c>
      <c r="AX813" s="511" t="s">
        <v>115</v>
      </c>
      <c r="AY813" s="497"/>
      <c r="AZ813" s="566">
        <f>ROUND(IF(AX813="対象外",0,AZ803*AZ3),0)</f>
        <v>0</v>
      </c>
      <c r="BA813" s="572">
        <f>ROUND(IF(AX813="対象外",0,BA803*AZ3),0)</f>
        <v>0</v>
      </c>
      <c r="BB813" s="640" t="s">
        <v>101</v>
      </c>
      <c r="BC813" s="511" t="s">
        <v>115</v>
      </c>
      <c r="BD813" s="497"/>
      <c r="BE813" s="566">
        <f>ROUND(IF(BC813="対象外",0,BE803*BE3),0)</f>
        <v>0</v>
      </c>
      <c r="BF813" s="654">
        <f>ROUND(IF(BC813="対象外",0,BF803*BE3),0)</f>
        <v>0</v>
      </c>
      <c r="BG813" s="70" t="s">
        <v>101</v>
      </c>
      <c r="BH813" s="511" t="s">
        <v>115</v>
      </c>
      <c r="BI813" s="497"/>
      <c r="BJ813" s="566">
        <f>ROUND(IF(BH813="対象外",0,BJ803*BJ3),0)</f>
        <v>0</v>
      </c>
      <c r="BK813" s="572">
        <f>ROUND(IF(BH813="対象外",0,BK803*BJ3),0)</f>
        <v>0</v>
      </c>
      <c r="BL813" s="640" t="s">
        <v>101</v>
      </c>
      <c r="BM813" s="511" t="s">
        <v>115</v>
      </c>
      <c r="BN813" s="497"/>
      <c r="BO813" s="566">
        <f>ROUND(IF(BM813="対象",BO803*$BO$3,0),0)</f>
        <v>0</v>
      </c>
      <c r="BP813" s="568">
        <f>ROUND(IF(BM813="対象外",0,BP803*BO3),0)</f>
        <v>0</v>
      </c>
      <c r="BQ813" s="70" t="s">
        <v>101</v>
      </c>
      <c r="BR813" s="511" t="s">
        <v>115</v>
      </c>
      <c r="BS813" s="497"/>
      <c r="BT813" s="566">
        <f>ROUND(IF(BR813="対象",BT803*$BT$3,0),0)</f>
        <v>0</v>
      </c>
      <c r="BU813" s="568">
        <f>ROUND(IF(BR813="対象外",0,BU803*BT3),0)</f>
        <v>0</v>
      </c>
      <c r="BV813" s="70" t="s">
        <v>101</v>
      </c>
      <c r="BW813" s="511" t="s">
        <v>115</v>
      </c>
      <c r="BX813" s="497"/>
      <c r="BY813" s="566">
        <f>ROUND(IF(BW813="対象",BY803*$BY$3,0),0)</f>
        <v>0</v>
      </c>
      <c r="BZ813" s="568">
        <f>ROUND(IF(BW813="対象外",0,BZ803*BY3),0)</f>
        <v>0</v>
      </c>
      <c r="CA813" s="480"/>
      <c r="CB813" s="414">
        <f>BZ813+BU813+BP813</f>
        <v>0</v>
      </c>
      <c r="CC813" s="444">
        <f>BK813+BF813+BA813+AV813+AQ813+AL813+AG813+AB813+W813+R813</f>
        <v>0</v>
      </c>
    </row>
    <row r="814" spans="1:81" ht="18" customHeight="1" thickBot="1">
      <c r="A814" s="1180"/>
      <c r="B814" s="1151" t="s">
        <v>65</v>
      </c>
      <c r="C814" s="1152"/>
      <c r="D814" s="71" t="s">
        <v>50</v>
      </c>
      <c r="E814" s="11"/>
      <c r="F814" s="599">
        <f>G814</f>
        <v>0</v>
      </c>
      <c r="G814" s="554">
        <f>SUM(G810:G813)</f>
        <v>0</v>
      </c>
      <c r="H814" s="466"/>
      <c r="I814" s="71" t="s">
        <v>50</v>
      </c>
      <c r="J814" s="11"/>
      <c r="K814" s="599">
        <f>L814</f>
        <v>0</v>
      </c>
      <c r="L814" s="554">
        <f>SUM(L810:L813)</f>
        <v>0</v>
      </c>
      <c r="M814" s="452"/>
      <c r="N814" s="616" t="s">
        <v>50</v>
      </c>
      <c r="O814" s="11"/>
      <c r="P814" s="599">
        <f>Q814+R814</f>
        <v>0</v>
      </c>
      <c r="Q814" s="524">
        <f>SUM(Q810:Q813)</f>
        <v>0</v>
      </c>
      <c r="R814" s="563">
        <f>SUM(R810:R813)</f>
        <v>0</v>
      </c>
      <c r="S814" s="71" t="s">
        <v>50</v>
      </c>
      <c r="T814" s="11"/>
      <c r="U814" s="599">
        <f>V814+W814</f>
        <v>0</v>
      </c>
      <c r="V814" s="524">
        <f>SUM(V810:V813)</f>
        <v>0</v>
      </c>
      <c r="W814" s="525">
        <f>SUM(W810:W813)</f>
        <v>0</v>
      </c>
      <c r="X814" s="616" t="s">
        <v>50</v>
      </c>
      <c r="Y814" s="11"/>
      <c r="Z814" s="599">
        <f>AA814+AB814</f>
        <v>0</v>
      </c>
      <c r="AA814" s="524">
        <f>SUM(AA810:AA813)</f>
        <v>0</v>
      </c>
      <c r="AB814" s="563">
        <f>SUM(AB810:AB813)</f>
        <v>0</v>
      </c>
      <c r="AC814" s="71" t="s">
        <v>50</v>
      </c>
      <c r="AD814" s="11"/>
      <c r="AE814" s="599">
        <f>AF814+AG814</f>
        <v>0</v>
      </c>
      <c r="AF814" s="524">
        <f>SUM(AF810:AF813)</f>
        <v>0</v>
      </c>
      <c r="AG814" s="525">
        <f>SUM(AG810:AG813)</f>
        <v>0</v>
      </c>
      <c r="AH814" s="616" t="s">
        <v>50</v>
      </c>
      <c r="AI814" s="11"/>
      <c r="AJ814" s="599">
        <f>AK814+AL814</f>
        <v>0</v>
      </c>
      <c r="AK814" s="524">
        <f>SUM(AK810:AK813)</f>
        <v>0</v>
      </c>
      <c r="AL814" s="563">
        <f>SUM(AL810:AL813)</f>
        <v>0</v>
      </c>
      <c r="AM814" s="71" t="s">
        <v>50</v>
      </c>
      <c r="AN814" s="11"/>
      <c r="AO814" s="599">
        <f>AP814+AQ814</f>
        <v>0</v>
      </c>
      <c r="AP814" s="524">
        <f>SUM(AP810:AP813)</f>
        <v>0</v>
      </c>
      <c r="AQ814" s="525">
        <f>SUM(AQ810:AQ813)</f>
        <v>0</v>
      </c>
      <c r="AR814" s="616" t="s">
        <v>50</v>
      </c>
      <c r="AS814" s="11"/>
      <c r="AT814" s="599">
        <f>AU814+AV814</f>
        <v>0</v>
      </c>
      <c r="AU814" s="524">
        <f>SUM(AU810:AU813)</f>
        <v>0</v>
      </c>
      <c r="AV814" s="563">
        <f>SUM(AV810:AV813)</f>
        <v>0</v>
      </c>
      <c r="AW814" s="71" t="s">
        <v>50</v>
      </c>
      <c r="AX814" s="11"/>
      <c r="AY814" s="599">
        <f>AZ814+BA814</f>
        <v>0</v>
      </c>
      <c r="AZ814" s="524">
        <f>SUM(AZ810:AZ813)</f>
        <v>0</v>
      </c>
      <c r="BA814" s="525">
        <f>SUM(BA810:BA813)</f>
        <v>0</v>
      </c>
      <c r="BB814" s="616" t="s">
        <v>50</v>
      </c>
      <c r="BC814" s="11"/>
      <c r="BD814" s="599">
        <f>BE814+BF814</f>
        <v>0</v>
      </c>
      <c r="BE814" s="524">
        <f>SUM(BE810:BE813)</f>
        <v>0</v>
      </c>
      <c r="BF814" s="563">
        <f>SUM(BF810:BF813)</f>
        <v>0</v>
      </c>
      <c r="BG814" s="71" t="s">
        <v>50</v>
      </c>
      <c r="BH814" s="11"/>
      <c r="BI814" s="599">
        <f>BJ814+BK814</f>
        <v>0</v>
      </c>
      <c r="BJ814" s="524">
        <f>SUM(BJ810:BJ813)</f>
        <v>0</v>
      </c>
      <c r="BK814" s="525">
        <f>SUM(BK810:BK813)</f>
        <v>0</v>
      </c>
      <c r="BL814" s="616" t="s">
        <v>50</v>
      </c>
      <c r="BM814" s="11"/>
      <c r="BN814" s="601">
        <f>BO814+BP814</f>
        <v>0</v>
      </c>
      <c r="BO814" s="524">
        <f>SUM(BO810:BO813)</f>
        <v>0</v>
      </c>
      <c r="BP814" s="532">
        <f>SUM(BP810:BP813)</f>
        <v>0</v>
      </c>
      <c r="BQ814" s="71" t="s">
        <v>50</v>
      </c>
      <c r="BR814" s="11"/>
      <c r="BS814" s="601">
        <f>BT814+BU814</f>
        <v>0</v>
      </c>
      <c r="BT814" s="524">
        <f>SUM(BT810:BT813)</f>
        <v>0</v>
      </c>
      <c r="BU814" s="532">
        <f>SUM(BU810:BU813)</f>
        <v>0</v>
      </c>
      <c r="BV814" s="71" t="s">
        <v>50</v>
      </c>
      <c r="BW814" s="11"/>
      <c r="BX814" s="601">
        <f>BY814+BZ814</f>
        <v>0</v>
      </c>
      <c r="BY814" s="524">
        <f>SUM(BY810:BY813)</f>
        <v>0</v>
      </c>
      <c r="BZ814" s="532">
        <f>SUM(BZ810:BZ813)</f>
        <v>0</v>
      </c>
      <c r="CA814" s="476">
        <f>BX814+BS814+BN814+BI814+BD814+AY814+AT814+AO814+AJ814+AE814+Z814+U814+P814+K814+F814</f>
        <v>0</v>
      </c>
      <c r="CB814" s="415">
        <f>SUM(CB810:CB813)</f>
        <v>0</v>
      </c>
      <c r="CC814" s="445">
        <f>SUM(CC810:CC813)</f>
        <v>0</v>
      </c>
    </row>
    <row r="815" spans="1:81" ht="18" customHeight="1" thickBot="1">
      <c r="A815" s="1180"/>
      <c r="B815" s="1290" t="s">
        <v>66</v>
      </c>
      <c r="C815" s="1291"/>
      <c r="D815" s="588" t="s">
        <v>22</v>
      </c>
      <c r="E815" s="589"/>
      <c r="F815" s="600">
        <f>G815</f>
        <v>0</v>
      </c>
      <c r="G815" s="720">
        <f>G814+G803</f>
        <v>0</v>
      </c>
      <c r="H815" s="621"/>
      <c r="I815" s="588" t="s">
        <v>22</v>
      </c>
      <c r="J815" s="589"/>
      <c r="K815" s="600">
        <f>L815</f>
        <v>0</v>
      </c>
      <c r="L815" s="720">
        <f>L814+L803</f>
        <v>0</v>
      </c>
      <c r="M815" s="591"/>
      <c r="N815" s="641" t="s">
        <v>22</v>
      </c>
      <c r="O815" s="589"/>
      <c r="P815" s="600">
        <f>Q815+R815</f>
        <v>0</v>
      </c>
      <c r="Q815" s="590">
        <f>Q814+Q803</f>
        <v>0</v>
      </c>
      <c r="R815" s="655">
        <f>R814+R803</f>
        <v>0</v>
      </c>
      <c r="S815" s="588" t="s">
        <v>22</v>
      </c>
      <c r="T815" s="589"/>
      <c r="U815" s="600">
        <f>V815+W815</f>
        <v>0</v>
      </c>
      <c r="V815" s="590">
        <f>V814+V803</f>
        <v>0</v>
      </c>
      <c r="W815" s="592">
        <f>W814+W803</f>
        <v>0</v>
      </c>
      <c r="X815" s="641" t="s">
        <v>22</v>
      </c>
      <c r="Y815" s="589"/>
      <c r="Z815" s="600">
        <f>AA815+AB815</f>
        <v>0</v>
      </c>
      <c r="AA815" s="590">
        <f>AA814+AA803</f>
        <v>0</v>
      </c>
      <c r="AB815" s="655">
        <f>AB814+AB803</f>
        <v>0</v>
      </c>
      <c r="AC815" s="588" t="s">
        <v>22</v>
      </c>
      <c r="AD815" s="589"/>
      <c r="AE815" s="600">
        <f>AF815+AG815</f>
        <v>0</v>
      </c>
      <c r="AF815" s="590">
        <f>AF814+AF803</f>
        <v>0</v>
      </c>
      <c r="AG815" s="592">
        <f>AG814+AG803</f>
        <v>0</v>
      </c>
      <c r="AH815" s="641" t="s">
        <v>22</v>
      </c>
      <c r="AI815" s="589"/>
      <c r="AJ815" s="600">
        <f>AK815+AL815</f>
        <v>0</v>
      </c>
      <c r="AK815" s="590">
        <f>AK814+AK803</f>
        <v>0</v>
      </c>
      <c r="AL815" s="655">
        <f>AL814+AL803</f>
        <v>0</v>
      </c>
      <c r="AM815" s="588" t="s">
        <v>22</v>
      </c>
      <c r="AN815" s="589"/>
      <c r="AO815" s="600">
        <f>AP815+AQ815</f>
        <v>0</v>
      </c>
      <c r="AP815" s="590">
        <f>AP814+AP803</f>
        <v>0</v>
      </c>
      <c r="AQ815" s="592">
        <f>AQ814+AQ803</f>
        <v>0</v>
      </c>
      <c r="AR815" s="641" t="s">
        <v>22</v>
      </c>
      <c r="AS815" s="589"/>
      <c r="AT815" s="600">
        <f>AU815+AV815</f>
        <v>0</v>
      </c>
      <c r="AU815" s="590">
        <f>AU814+AU803</f>
        <v>0</v>
      </c>
      <c r="AV815" s="655">
        <f>AV814+AV803</f>
        <v>0</v>
      </c>
      <c r="AW815" s="588" t="s">
        <v>22</v>
      </c>
      <c r="AX815" s="589"/>
      <c r="AY815" s="600">
        <f>AZ815+BA815</f>
        <v>0</v>
      </c>
      <c r="AZ815" s="590">
        <f>AZ814+AZ803</f>
        <v>0</v>
      </c>
      <c r="BA815" s="592">
        <f>BA814+BA803</f>
        <v>0</v>
      </c>
      <c r="BB815" s="641" t="s">
        <v>22</v>
      </c>
      <c r="BC815" s="589"/>
      <c r="BD815" s="600">
        <f>BE815+BF815</f>
        <v>0</v>
      </c>
      <c r="BE815" s="590">
        <f>BE814+BE803</f>
        <v>0</v>
      </c>
      <c r="BF815" s="655">
        <f>BF814+BF803</f>
        <v>0</v>
      </c>
      <c r="BG815" s="588" t="s">
        <v>22</v>
      </c>
      <c r="BH815" s="589"/>
      <c r="BI815" s="600">
        <f>BJ815+BK815</f>
        <v>0</v>
      </c>
      <c r="BJ815" s="590">
        <f>BJ814+BJ803</f>
        <v>0</v>
      </c>
      <c r="BK815" s="592">
        <f>BK814+BK803</f>
        <v>0</v>
      </c>
      <c r="BL815" s="641" t="s">
        <v>22</v>
      </c>
      <c r="BM815" s="589"/>
      <c r="BN815" s="602">
        <f>BO815+BP815</f>
        <v>0</v>
      </c>
      <c r="BO815" s="590">
        <f>BO814+BO803</f>
        <v>0</v>
      </c>
      <c r="BP815" s="593">
        <f>BP814+BP803</f>
        <v>0</v>
      </c>
      <c r="BQ815" s="588" t="s">
        <v>22</v>
      </c>
      <c r="BR815" s="589"/>
      <c r="BS815" s="602">
        <f>BT815+BU815</f>
        <v>0</v>
      </c>
      <c r="BT815" s="590">
        <f>BT814+BT803</f>
        <v>0</v>
      </c>
      <c r="BU815" s="593">
        <f>BU814+BU803</f>
        <v>0</v>
      </c>
      <c r="BV815" s="588" t="s">
        <v>22</v>
      </c>
      <c r="BW815" s="589"/>
      <c r="BX815" s="602">
        <f>BY815+BZ815</f>
        <v>0</v>
      </c>
      <c r="BY815" s="590">
        <f>BY814+BY803</f>
        <v>0</v>
      </c>
      <c r="BZ815" s="593">
        <f>BZ814+BZ803</f>
        <v>0</v>
      </c>
      <c r="CA815" s="594">
        <f>BX815+BS815+BN815+BI815+BD815+AY815+AT815+AO815+AJ815+AE815+Z815+U815+P815+K815+F815</f>
        <v>0</v>
      </c>
      <c r="CB815" s="595">
        <f>CB814+SUM(CC783:CC801)</f>
        <v>0</v>
      </c>
      <c r="CC815" s="596">
        <f>CC814+CC772+CC780</f>
        <v>0</v>
      </c>
    </row>
    <row r="816" spans="1:81" ht="34.799999999999997" customHeight="1" thickBot="1">
      <c r="A816" s="723" t="s">
        <v>32</v>
      </c>
      <c r="B816" s="1301">
        <f>職員設定!B62</f>
        <v>19</v>
      </c>
      <c r="C816" s="1302"/>
      <c r="D816" s="683"/>
      <c r="E816" s="684" t="s">
        <v>4</v>
      </c>
      <c r="F816" s="684" t="s">
        <v>33</v>
      </c>
      <c r="G816" s="687" t="s">
        <v>51</v>
      </c>
      <c r="H816" s="724" t="s">
        <v>165</v>
      </c>
      <c r="I816" s="683"/>
      <c r="J816" s="684" t="s">
        <v>4</v>
      </c>
      <c r="K816" s="684" t="s">
        <v>33</v>
      </c>
      <c r="L816" s="687" t="s">
        <v>51</v>
      </c>
      <c r="M816" s="686" t="s">
        <v>165</v>
      </c>
      <c r="N816" s="725"/>
      <c r="O816" s="684" t="s">
        <v>4</v>
      </c>
      <c r="P816" s="684" t="s">
        <v>33</v>
      </c>
      <c r="Q816" s="687" t="s">
        <v>51</v>
      </c>
      <c r="R816" s="726" t="s">
        <v>225</v>
      </c>
      <c r="S816" s="683"/>
      <c r="T816" s="684" t="s">
        <v>4</v>
      </c>
      <c r="U816" s="684" t="s">
        <v>33</v>
      </c>
      <c r="V816" s="687" t="s">
        <v>51</v>
      </c>
      <c r="W816" s="727" t="s">
        <v>225</v>
      </c>
      <c r="X816" s="725"/>
      <c r="Y816" s="684" t="s">
        <v>4</v>
      </c>
      <c r="Z816" s="684" t="s">
        <v>33</v>
      </c>
      <c r="AA816" s="687" t="s">
        <v>51</v>
      </c>
      <c r="AB816" s="726" t="s">
        <v>225</v>
      </c>
      <c r="AC816" s="683"/>
      <c r="AD816" s="684" t="s">
        <v>4</v>
      </c>
      <c r="AE816" s="684" t="s">
        <v>33</v>
      </c>
      <c r="AF816" s="687" t="s">
        <v>51</v>
      </c>
      <c r="AG816" s="727" t="s">
        <v>225</v>
      </c>
      <c r="AH816" s="725"/>
      <c r="AI816" s="684" t="s">
        <v>4</v>
      </c>
      <c r="AJ816" s="684" t="s">
        <v>33</v>
      </c>
      <c r="AK816" s="687" t="s">
        <v>51</v>
      </c>
      <c r="AL816" s="726" t="s">
        <v>225</v>
      </c>
      <c r="AM816" s="683"/>
      <c r="AN816" s="684" t="s">
        <v>4</v>
      </c>
      <c r="AO816" s="684" t="s">
        <v>33</v>
      </c>
      <c r="AP816" s="687" t="s">
        <v>51</v>
      </c>
      <c r="AQ816" s="727" t="s">
        <v>225</v>
      </c>
      <c r="AR816" s="725"/>
      <c r="AS816" s="684" t="s">
        <v>4</v>
      </c>
      <c r="AT816" s="684" t="s">
        <v>33</v>
      </c>
      <c r="AU816" s="687" t="s">
        <v>51</v>
      </c>
      <c r="AV816" s="726" t="s">
        <v>225</v>
      </c>
      <c r="AW816" s="683"/>
      <c r="AX816" s="684" t="s">
        <v>4</v>
      </c>
      <c r="AY816" s="684" t="s">
        <v>33</v>
      </c>
      <c r="AZ816" s="687" t="s">
        <v>51</v>
      </c>
      <c r="BA816" s="727" t="s">
        <v>225</v>
      </c>
      <c r="BB816" s="725"/>
      <c r="BC816" s="684" t="s">
        <v>4</v>
      </c>
      <c r="BD816" s="684" t="s">
        <v>33</v>
      </c>
      <c r="BE816" s="687" t="s">
        <v>51</v>
      </c>
      <c r="BF816" s="726" t="s">
        <v>225</v>
      </c>
      <c r="BG816" s="683"/>
      <c r="BH816" s="684" t="s">
        <v>4</v>
      </c>
      <c r="BI816" s="684" t="s">
        <v>33</v>
      </c>
      <c r="BJ816" s="687" t="s">
        <v>51</v>
      </c>
      <c r="BK816" s="727" t="s">
        <v>225</v>
      </c>
      <c r="BL816" s="725"/>
      <c r="BM816" s="684" t="s">
        <v>4</v>
      </c>
      <c r="BN816" s="684" t="s">
        <v>33</v>
      </c>
      <c r="BO816" s="685" t="s">
        <v>51</v>
      </c>
      <c r="BP816" s="413" t="s">
        <v>225</v>
      </c>
      <c r="BQ816" s="683"/>
      <c r="BR816" s="684" t="s">
        <v>4</v>
      </c>
      <c r="BS816" s="684" t="s">
        <v>33</v>
      </c>
      <c r="BT816" s="685" t="s">
        <v>51</v>
      </c>
      <c r="BU816" s="413" t="s">
        <v>225</v>
      </c>
      <c r="BV816" s="683"/>
      <c r="BW816" s="684" t="s">
        <v>4</v>
      </c>
      <c r="BX816" s="684" t="s">
        <v>33</v>
      </c>
      <c r="BY816" s="685" t="s">
        <v>51</v>
      </c>
      <c r="BZ816" s="413" t="s">
        <v>225</v>
      </c>
      <c r="CA816" s="688" t="s">
        <v>0</v>
      </c>
      <c r="CB816" s="689" t="s">
        <v>157</v>
      </c>
      <c r="CC816" s="728" t="s">
        <v>225</v>
      </c>
    </row>
    <row r="817" spans="1:81" ht="18" customHeight="1">
      <c r="A817" s="1180" t="str">
        <f>職員設定!C62</f>
        <v>FFF</v>
      </c>
      <c r="B817" s="1296" t="s">
        <v>109</v>
      </c>
      <c r="C817" s="1140" t="s">
        <v>2</v>
      </c>
      <c r="D817" s="48" t="s">
        <v>110</v>
      </c>
      <c r="E817" s="597"/>
      <c r="F817" s="1214">
        <f>職員設定!$D$62</f>
        <v>1</v>
      </c>
      <c r="G817" s="974">
        <f>E820*F817-H817</f>
        <v>0</v>
      </c>
      <c r="H817" s="1271"/>
      <c r="I817" s="48" t="s">
        <v>110</v>
      </c>
      <c r="J817" s="597"/>
      <c r="K817" s="1214">
        <f>職員設定!$D$62</f>
        <v>1</v>
      </c>
      <c r="L817" s="974">
        <f>J820*K817-M817</f>
        <v>0</v>
      </c>
      <c r="M817" s="1096"/>
      <c r="N817" s="336" t="s">
        <v>110</v>
      </c>
      <c r="O817" s="597"/>
      <c r="P817" s="1214">
        <f>職員設定!$D$62</f>
        <v>1</v>
      </c>
      <c r="Q817" s="974">
        <f>O820*P817-R817</f>
        <v>0</v>
      </c>
      <c r="R817" s="1203">
        <f>ROUND(O817*P817*職員設定!$AC$62,0)</f>
        <v>0</v>
      </c>
      <c r="S817" s="48" t="s">
        <v>110</v>
      </c>
      <c r="T817" s="597"/>
      <c r="U817" s="1214">
        <f>職員設定!$D$62</f>
        <v>1</v>
      </c>
      <c r="V817" s="974">
        <f>T820*U817-W817</f>
        <v>0</v>
      </c>
      <c r="W817" s="993">
        <f>ROUND(T817*U817*職員設定!$AC$62,0)</f>
        <v>0</v>
      </c>
      <c r="X817" s="336" t="s">
        <v>110</v>
      </c>
      <c r="Y817" s="597"/>
      <c r="Z817" s="1214">
        <f>職員設定!$D$62</f>
        <v>1</v>
      </c>
      <c r="AA817" s="974">
        <f>Y820*Z817-AB817</f>
        <v>0</v>
      </c>
      <c r="AB817" s="1203">
        <f>ROUND(Y817*Z817*職員設定!$AC$62,0)</f>
        <v>0</v>
      </c>
      <c r="AC817" s="48" t="s">
        <v>110</v>
      </c>
      <c r="AD817" s="597"/>
      <c r="AE817" s="1214">
        <f>職員設定!$D$62</f>
        <v>1</v>
      </c>
      <c r="AF817" s="974">
        <f>AD820*AE817-AG817</f>
        <v>0</v>
      </c>
      <c r="AG817" s="993">
        <f>ROUND(AD817*AE817*職員設定!$AC$62,0)</f>
        <v>0</v>
      </c>
      <c r="AH817" s="336" t="s">
        <v>110</v>
      </c>
      <c r="AI817" s="597"/>
      <c r="AJ817" s="1214">
        <f>職員設定!$D$62</f>
        <v>1</v>
      </c>
      <c r="AK817" s="974">
        <f>AI820*AJ817-AL817</f>
        <v>0</v>
      </c>
      <c r="AL817" s="1203">
        <f>ROUND(AI817*AJ817*職員設定!$AC$62,0)</f>
        <v>0</v>
      </c>
      <c r="AM817" s="48" t="s">
        <v>110</v>
      </c>
      <c r="AN817" s="597"/>
      <c r="AO817" s="1214">
        <f>職員設定!$D$62</f>
        <v>1</v>
      </c>
      <c r="AP817" s="974">
        <f>AN820*AO817-AQ817</f>
        <v>0</v>
      </c>
      <c r="AQ817" s="993">
        <f>ROUND(AN817*AO817*職員設定!$AC$62,0)</f>
        <v>0</v>
      </c>
      <c r="AR817" s="336" t="s">
        <v>110</v>
      </c>
      <c r="AS817" s="597"/>
      <c r="AT817" s="1214">
        <f>職員設定!$D$62</f>
        <v>1</v>
      </c>
      <c r="AU817" s="974">
        <f>AS820*AT817-AV817</f>
        <v>0</v>
      </c>
      <c r="AV817" s="1203">
        <f>ROUND(AS817*AT817*職員設定!$AC$62,0)</f>
        <v>0</v>
      </c>
      <c r="AW817" s="48" t="s">
        <v>110</v>
      </c>
      <c r="AX817" s="597"/>
      <c r="AY817" s="1214">
        <f>職員設定!$D$62</f>
        <v>1</v>
      </c>
      <c r="AZ817" s="974">
        <f>AX820*AY817-BA817</f>
        <v>0</v>
      </c>
      <c r="BA817" s="993">
        <f>ROUND(AX817*AY817*職員設定!$AC$62,0)</f>
        <v>0</v>
      </c>
      <c r="BB817" s="336" t="s">
        <v>110</v>
      </c>
      <c r="BC817" s="597"/>
      <c r="BD817" s="1214">
        <f>職員設定!$D$62</f>
        <v>1</v>
      </c>
      <c r="BE817" s="974">
        <f>BC820*BD817-BF817</f>
        <v>0</v>
      </c>
      <c r="BF817" s="1203">
        <f>ROUND(BC817*BD817*職員設定!$AC$62,0)</f>
        <v>0</v>
      </c>
      <c r="BG817" s="48" t="s">
        <v>110</v>
      </c>
      <c r="BH817" s="597"/>
      <c r="BI817" s="1214">
        <f>職員設定!$D$62</f>
        <v>1</v>
      </c>
      <c r="BJ817" s="974">
        <f>BH820*BI817-BK817</f>
        <v>0</v>
      </c>
      <c r="BK817" s="993">
        <f>ROUND(BH817*BI817*職員設定!$AC$62,0)</f>
        <v>0</v>
      </c>
      <c r="BL817" s="721"/>
      <c r="BM817" s="598"/>
      <c r="BN817" s="1214">
        <f>職員設定!$D$62</f>
        <v>1</v>
      </c>
      <c r="BO817" s="984"/>
      <c r="BP817" s="1259"/>
      <c r="BQ817" s="722"/>
      <c r="BR817" s="598"/>
      <c r="BS817" s="1214">
        <f>職員設定!$D$62</f>
        <v>1</v>
      </c>
      <c r="BT817" s="984"/>
      <c r="BU817" s="1259"/>
      <c r="BV817" s="722"/>
      <c r="BW817" s="598"/>
      <c r="BX817" s="1214">
        <f>職員設定!$D$62</f>
        <v>1</v>
      </c>
      <c r="BY817" s="984"/>
      <c r="BZ817" s="1259"/>
      <c r="CA817" s="1086">
        <f>BJ817+BK817+BE817+BF817+AZ817+BA817+AU817+AV817+AP817+AQ817+AL817+AK817+AG817+AF817+AB817+AA817+W817+V817+R817+Q817+L817+G817</f>
        <v>0</v>
      </c>
      <c r="CB817" s="1087">
        <f>M817+H817</f>
        <v>0</v>
      </c>
      <c r="CC817" s="1243">
        <f>BK817+BF817+BA817+AV817+AQ817+AL817+AG817+AB817+W817+R817</f>
        <v>0</v>
      </c>
    </row>
    <row r="818" spans="1:81" ht="18" customHeight="1">
      <c r="A818" s="1180"/>
      <c r="B818" s="1296"/>
      <c r="C818" s="1140"/>
      <c r="D818" s="48" t="s">
        <v>38</v>
      </c>
      <c r="E818" s="33"/>
      <c r="F818" s="1001"/>
      <c r="G818" s="974"/>
      <c r="H818" s="1272"/>
      <c r="I818" s="48" t="s">
        <v>38</v>
      </c>
      <c r="J818" s="33"/>
      <c r="K818" s="1001"/>
      <c r="L818" s="974"/>
      <c r="M818" s="1103"/>
      <c r="N818" s="336" t="s">
        <v>38</v>
      </c>
      <c r="O818" s="33"/>
      <c r="P818" s="1001"/>
      <c r="Q818" s="974"/>
      <c r="R818" s="1204"/>
      <c r="S818" s="48" t="s">
        <v>38</v>
      </c>
      <c r="T818" s="33"/>
      <c r="U818" s="1001"/>
      <c r="V818" s="974"/>
      <c r="W818" s="971"/>
      <c r="X818" s="336" t="s">
        <v>38</v>
      </c>
      <c r="Y818" s="33"/>
      <c r="Z818" s="1001"/>
      <c r="AA818" s="974"/>
      <c r="AB818" s="1204"/>
      <c r="AC818" s="48" t="s">
        <v>38</v>
      </c>
      <c r="AD818" s="33"/>
      <c r="AE818" s="1001"/>
      <c r="AF818" s="974"/>
      <c r="AG818" s="971"/>
      <c r="AH818" s="336" t="s">
        <v>38</v>
      </c>
      <c r="AI818" s="33"/>
      <c r="AJ818" s="1001"/>
      <c r="AK818" s="974"/>
      <c r="AL818" s="1204"/>
      <c r="AM818" s="48" t="s">
        <v>38</v>
      </c>
      <c r="AN818" s="33"/>
      <c r="AO818" s="1001"/>
      <c r="AP818" s="974"/>
      <c r="AQ818" s="971"/>
      <c r="AR818" s="336" t="s">
        <v>38</v>
      </c>
      <c r="AS818" s="33"/>
      <c r="AT818" s="1001"/>
      <c r="AU818" s="974"/>
      <c r="AV818" s="1204"/>
      <c r="AW818" s="48" t="s">
        <v>38</v>
      </c>
      <c r="AX818" s="33"/>
      <c r="AY818" s="1001"/>
      <c r="AZ818" s="974"/>
      <c r="BA818" s="971"/>
      <c r="BB818" s="336" t="s">
        <v>38</v>
      </c>
      <c r="BC818" s="33"/>
      <c r="BD818" s="1001"/>
      <c r="BE818" s="974"/>
      <c r="BF818" s="1204"/>
      <c r="BG818" s="48" t="s">
        <v>38</v>
      </c>
      <c r="BH818" s="33"/>
      <c r="BI818" s="1001"/>
      <c r="BJ818" s="974"/>
      <c r="BK818" s="971"/>
      <c r="BL818" s="658"/>
      <c r="BM818" s="80"/>
      <c r="BN818" s="1001"/>
      <c r="BO818" s="984"/>
      <c r="BP818" s="954"/>
      <c r="BQ818" s="301"/>
      <c r="BR818" s="80"/>
      <c r="BS818" s="1001"/>
      <c r="BT818" s="984"/>
      <c r="BU818" s="954"/>
      <c r="BV818" s="301"/>
      <c r="BW818" s="80"/>
      <c r="BX818" s="1001"/>
      <c r="BY818" s="984"/>
      <c r="BZ818" s="954"/>
      <c r="CA818" s="1080"/>
      <c r="CB818" s="1022"/>
      <c r="CC818" s="1243"/>
    </row>
    <row r="819" spans="1:81" ht="18" customHeight="1">
      <c r="A819" s="1180"/>
      <c r="B819" s="1296"/>
      <c r="C819" s="1140"/>
      <c r="D819" s="72" t="s">
        <v>44</v>
      </c>
      <c r="E819" s="28">
        <f>ROUND(E817*職員設定!$E$62,0)</f>
        <v>0</v>
      </c>
      <c r="F819" s="1001"/>
      <c r="G819" s="974"/>
      <c r="H819" s="1272"/>
      <c r="I819" s="72" t="s">
        <v>44</v>
      </c>
      <c r="J819" s="28">
        <f>ROUND(J817*職員設定!$E$62,0)</f>
        <v>0</v>
      </c>
      <c r="K819" s="1001"/>
      <c r="L819" s="974"/>
      <c r="M819" s="1103"/>
      <c r="N819" s="624" t="s">
        <v>44</v>
      </c>
      <c r="O819" s="28">
        <f>ROUND(O817*職員設定!$E$62,0)</f>
        <v>0</v>
      </c>
      <c r="P819" s="1001"/>
      <c r="Q819" s="974"/>
      <c r="R819" s="1204"/>
      <c r="S819" s="72" t="s">
        <v>44</v>
      </c>
      <c r="T819" s="28">
        <f>ROUND(T817*職員設定!$E$62,0)</f>
        <v>0</v>
      </c>
      <c r="U819" s="1001"/>
      <c r="V819" s="974"/>
      <c r="W819" s="971"/>
      <c r="X819" s="624" t="s">
        <v>44</v>
      </c>
      <c r="Y819" s="28">
        <f>ROUND(Y817*職員設定!$E$62,0)</f>
        <v>0</v>
      </c>
      <c r="Z819" s="1001"/>
      <c r="AA819" s="974"/>
      <c r="AB819" s="1204"/>
      <c r="AC819" s="72" t="s">
        <v>44</v>
      </c>
      <c r="AD819" s="28">
        <f>ROUND(AD817*職員設定!$E$62,0)</f>
        <v>0</v>
      </c>
      <c r="AE819" s="1001"/>
      <c r="AF819" s="974"/>
      <c r="AG819" s="971"/>
      <c r="AH819" s="624" t="s">
        <v>44</v>
      </c>
      <c r="AI819" s="28">
        <f>ROUND(AI817*職員設定!$E$62,0)</f>
        <v>0</v>
      </c>
      <c r="AJ819" s="1001"/>
      <c r="AK819" s="974"/>
      <c r="AL819" s="1204"/>
      <c r="AM819" s="72" t="s">
        <v>44</v>
      </c>
      <c r="AN819" s="28">
        <f>ROUND(AN817*職員設定!$E$62,0)</f>
        <v>0</v>
      </c>
      <c r="AO819" s="1001"/>
      <c r="AP819" s="974"/>
      <c r="AQ819" s="971"/>
      <c r="AR819" s="624" t="s">
        <v>44</v>
      </c>
      <c r="AS819" s="28">
        <f>ROUND(AS817*職員設定!$E$62,0)</f>
        <v>0</v>
      </c>
      <c r="AT819" s="1001"/>
      <c r="AU819" s="974"/>
      <c r="AV819" s="1204"/>
      <c r="AW819" s="72" t="s">
        <v>44</v>
      </c>
      <c r="AX819" s="28">
        <f>ROUND(AX817*職員設定!$E$62,0)</f>
        <v>0</v>
      </c>
      <c r="AY819" s="1001"/>
      <c r="AZ819" s="974"/>
      <c r="BA819" s="971"/>
      <c r="BB819" s="624" t="s">
        <v>44</v>
      </c>
      <c r="BC819" s="28">
        <f>ROUND(BC817*職員設定!$E$62,0)</f>
        <v>0</v>
      </c>
      <c r="BD819" s="1001"/>
      <c r="BE819" s="974"/>
      <c r="BF819" s="1204"/>
      <c r="BG819" s="72" t="s">
        <v>44</v>
      </c>
      <c r="BH819" s="28">
        <f>ROUND(BH817*職員設定!$E$62,0)</f>
        <v>0</v>
      </c>
      <c r="BI819" s="1001"/>
      <c r="BJ819" s="974"/>
      <c r="BK819" s="971"/>
      <c r="BL819" s="626"/>
      <c r="BM819" s="28"/>
      <c r="BN819" s="1001"/>
      <c r="BO819" s="984"/>
      <c r="BP819" s="954"/>
      <c r="BQ819" s="45"/>
      <c r="BR819" s="28"/>
      <c r="BS819" s="1001"/>
      <c r="BT819" s="984"/>
      <c r="BU819" s="954"/>
      <c r="BV819" s="45"/>
      <c r="BW819" s="28"/>
      <c r="BX819" s="1001"/>
      <c r="BY819" s="984"/>
      <c r="BZ819" s="954"/>
      <c r="CA819" s="1080"/>
      <c r="CB819" s="1022"/>
      <c r="CC819" s="1243"/>
    </row>
    <row r="820" spans="1:81" ht="18" customHeight="1" thickBot="1">
      <c r="A820" s="1180"/>
      <c r="B820" s="1296"/>
      <c r="C820" s="1141"/>
      <c r="D820" s="50" t="s">
        <v>45</v>
      </c>
      <c r="E820" s="18">
        <f>E818-E819</f>
        <v>0</v>
      </c>
      <c r="F820" s="1001"/>
      <c r="G820" s="975"/>
      <c r="H820" s="1273"/>
      <c r="I820" s="50" t="s">
        <v>45</v>
      </c>
      <c r="J820" s="18">
        <f>J818-J819</f>
        <v>0</v>
      </c>
      <c r="K820" s="1001"/>
      <c r="L820" s="975"/>
      <c r="M820" s="1104"/>
      <c r="N820" s="625" t="s">
        <v>45</v>
      </c>
      <c r="O820" s="18">
        <f>O818-O819</f>
        <v>0</v>
      </c>
      <c r="P820" s="1001"/>
      <c r="Q820" s="975"/>
      <c r="R820" s="1205"/>
      <c r="S820" s="50" t="s">
        <v>45</v>
      </c>
      <c r="T820" s="18">
        <f>T818-T819</f>
        <v>0</v>
      </c>
      <c r="U820" s="1001"/>
      <c r="V820" s="975"/>
      <c r="W820" s="972"/>
      <c r="X820" s="625" t="s">
        <v>45</v>
      </c>
      <c r="Y820" s="18">
        <f>Y818-Y819</f>
        <v>0</v>
      </c>
      <c r="Z820" s="1001"/>
      <c r="AA820" s="975"/>
      <c r="AB820" s="1205"/>
      <c r="AC820" s="50" t="s">
        <v>45</v>
      </c>
      <c r="AD820" s="18">
        <f>AD818-AD819</f>
        <v>0</v>
      </c>
      <c r="AE820" s="1001"/>
      <c r="AF820" s="975"/>
      <c r="AG820" s="972"/>
      <c r="AH820" s="625" t="s">
        <v>45</v>
      </c>
      <c r="AI820" s="18">
        <f>AI818-AI819</f>
        <v>0</v>
      </c>
      <c r="AJ820" s="1001"/>
      <c r="AK820" s="975"/>
      <c r="AL820" s="1205"/>
      <c r="AM820" s="50" t="s">
        <v>45</v>
      </c>
      <c r="AN820" s="18">
        <f>AN818-AN819</f>
        <v>0</v>
      </c>
      <c r="AO820" s="1001"/>
      <c r="AP820" s="975"/>
      <c r="AQ820" s="972"/>
      <c r="AR820" s="625" t="s">
        <v>45</v>
      </c>
      <c r="AS820" s="18">
        <f>AS818-AS819</f>
        <v>0</v>
      </c>
      <c r="AT820" s="1001"/>
      <c r="AU820" s="975"/>
      <c r="AV820" s="1205"/>
      <c r="AW820" s="50" t="s">
        <v>45</v>
      </c>
      <c r="AX820" s="18">
        <f>AX818-AX819</f>
        <v>0</v>
      </c>
      <c r="AY820" s="1001"/>
      <c r="AZ820" s="975"/>
      <c r="BA820" s="972"/>
      <c r="BB820" s="625" t="s">
        <v>45</v>
      </c>
      <c r="BC820" s="18">
        <f>BC818-BC819</f>
        <v>0</v>
      </c>
      <c r="BD820" s="1001"/>
      <c r="BE820" s="975"/>
      <c r="BF820" s="1205"/>
      <c r="BG820" s="50" t="s">
        <v>45</v>
      </c>
      <c r="BH820" s="18">
        <f>BH818-BH819</f>
        <v>0</v>
      </c>
      <c r="BI820" s="1001"/>
      <c r="BJ820" s="975"/>
      <c r="BK820" s="972"/>
      <c r="BL820" s="659"/>
      <c r="BM820" s="78"/>
      <c r="BN820" s="1001"/>
      <c r="BO820" s="985"/>
      <c r="BP820" s="955"/>
      <c r="BQ820" s="81"/>
      <c r="BR820" s="78"/>
      <c r="BS820" s="1001"/>
      <c r="BT820" s="985"/>
      <c r="BU820" s="955"/>
      <c r="BV820" s="81"/>
      <c r="BW820" s="78"/>
      <c r="BX820" s="1001"/>
      <c r="BY820" s="985"/>
      <c r="BZ820" s="955"/>
      <c r="CA820" s="1081"/>
      <c r="CB820" s="1023"/>
      <c r="CC820" s="1244"/>
    </row>
    <row r="821" spans="1:81" ht="18" customHeight="1">
      <c r="A821" s="1180"/>
      <c r="B821" s="1296"/>
      <c r="C821" s="1293" t="str">
        <f>"時間当たりの手当("&amp;職員設定!$F$43&amp;"等)"</f>
        <v>時間当たりの手当(資格手当等)</v>
      </c>
      <c r="D821" s="47" t="s">
        <v>48</v>
      </c>
      <c r="E821" s="4"/>
      <c r="F821" s="1001"/>
      <c r="G821" s="973">
        <f>E824*F817-H821</f>
        <v>0</v>
      </c>
      <c r="H821" s="1275"/>
      <c r="I821" s="47" t="s">
        <v>48</v>
      </c>
      <c r="J821" s="4"/>
      <c r="K821" s="1001"/>
      <c r="L821" s="973">
        <f>J824*K817-M821</f>
        <v>0</v>
      </c>
      <c r="M821" s="1095"/>
      <c r="N821" s="648" t="s">
        <v>48</v>
      </c>
      <c r="O821" s="4"/>
      <c r="P821" s="1001"/>
      <c r="Q821" s="973">
        <f>O824*P817</f>
        <v>0</v>
      </c>
      <c r="R821" s="983"/>
      <c r="S821" s="47" t="s">
        <v>48</v>
      </c>
      <c r="T821" s="4"/>
      <c r="U821" s="1001"/>
      <c r="V821" s="973">
        <f>T824*U817</f>
        <v>0</v>
      </c>
      <c r="W821" s="960"/>
      <c r="X821" s="648" t="s">
        <v>48</v>
      </c>
      <c r="Y821" s="4"/>
      <c r="Z821" s="1001"/>
      <c r="AA821" s="973">
        <f>Y824*Z817</f>
        <v>0</v>
      </c>
      <c r="AB821" s="983"/>
      <c r="AC821" s="47" t="s">
        <v>48</v>
      </c>
      <c r="AD821" s="4"/>
      <c r="AE821" s="1001"/>
      <c r="AF821" s="973">
        <f>AD824*AE817</f>
        <v>0</v>
      </c>
      <c r="AG821" s="960"/>
      <c r="AH821" s="648" t="s">
        <v>48</v>
      </c>
      <c r="AI821" s="4"/>
      <c r="AJ821" s="1001"/>
      <c r="AK821" s="973">
        <f>AI824*AJ817</f>
        <v>0</v>
      </c>
      <c r="AL821" s="983"/>
      <c r="AM821" s="47" t="s">
        <v>48</v>
      </c>
      <c r="AN821" s="4"/>
      <c r="AO821" s="1001"/>
      <c r="AP821" s="973">
        <f>AN824*AO817</f>
        <v>0</v>
      </c>
      <c r="AQ821" s="960"/>
      <c r="AR821" s="648" t="s">
        <v>48</v>
      </c>
      <c r="AS821" s="4"/>
      <c r="AT821" s="1001"/>
      <c r="AU821" s="973">
        <f>AS824*AT817</f>
        <v>0</v>
      </c>
      <c r="AV821" s="983"/>
      <c r="AW821" s="47" t="s">
        <v>48</v>
      </c>
      <c r="AX821" s="4"/>
      <c r="AY821" s="1001"/>
      <c r="AZ821" s="973">
        <f>AX824*AY817</f>
        <v>0</v>
      </c>
      <c r="BA821" s="960"/>
      <c r="BB821" s="648" t="s">
        <v>48</v>
      </c>
      <c r="BC821" s="4"/>
      <c r="BD821" s="1001"/>
      <c r="BE821" s="973">
        <f>BC824*BD817</f>
        <v>0</v>
      </c>
      <c r="BF821" s="983"/>
      <c r="BG821" s="47" t="s">
        <v>48</v>
      </c>
      <c r="BH821" s="4"/>
      <c r="BI821" s="1001"/>
      <c r="BJ821" s="973">
        <f>BH824*BI817</f>
        <v>0</v>
      </c>
      <c r="BK821" s="960"/>
      <c r="BL821" s="338"/>
      <c r="BM821" s="76"/>
      <c r="BN821" s="1001"/>
      <c r="BO821" s="983"/>
      <c r="BP821" s="960"/>
      <c r="BQ821" s="75"/>
      <c r="BR821" s="76"/>
      <c r="BS821" s="1001"/>
      <c r="BT821" s="983"/>
      <c r="BU821" s="960"/>
      <c r="BV821" s="75"/>
      <c r="BW821" s="76"/>
      <c r="BX821" s="1001"/>
      <c r="BY821" s="983"/>
      <c r="BZ821" s="960"/>
      <c r="CA821" s="1003">
        <f>BJ821+BE821+AZ821+AU821+AP821+AK821+AF821+AA821+V821+Q821+L821+G821</f>
        <v>0</v>
      </c>
      <c r="CB821" s="1019">
        <f>M821+H821</f>
        <v>0</v>
      </c>
      <c r="CC821" s="1245"/>
    </row>
    <row r="822" spans="1:81" ht="18" customHeight="1">
      <c r="A822" s="1180"/>
      <c r="B822" s="1296"/>
      <c r="C822" s="1294"/>
      <c r="D822" s="48" t="s">
        <v>38</v>
      </c>
      <c r="E822" s="33"/>
      <c r="F822" s="1001"/>
      <c r="G822" s="1066"/>
      <c r="H822" s="1272"/>
      <c r="I822" s="48" t="s">
        <v>38</v>
      </c>
      <c r="J822" s="33"/>
      <c r="K822" s="1001"/>
      <c r="L822" s="1066"/>
      <c r="M822" s="1103"/>
      <c r="N822" s="336" t="s">
        <v>38</v>
      </c>
      <c r="O822" s="33"/>
      <c r="P822" s="1001"/>
      <c r="Q822" s="1066"/>
      <c r="R822" s="1206"/>
      <c r="S822" s="48" t="s">
        <v>38</v>
      </c>
      <c r="T822" s="33"/>
      <c r="U822" s="1001"/>
      <c r="V822" s="1066"/>
      <c r="W822" s="954"/>
      <c r="X822" s="336" t="s">
        <v>38</v>
      </c>
      <c r="Y822" s="33"/>
      <c r="Z822" s="1001"/>
      <c r="AA822" s="1066"/>
      <c r="AB822" s="1206"/>
      <c r="AC822" s="48" t="s">
        <v>38</v>
      </c>
      <c r="AD822" s="33"/>
      <c r="AE822" s="1001"/>
      <c r="AF822" s="1066"/>
      <c r="AG822" s="954"/>
      <c r="AH822" s="336" t="s">
        <v>38</v>
      </c>
      <c r="AI822" s="33"/>
      <c r="AJ822" s="1001"/>
      <c r="AK822" s="1066"/>
      <c r="AL822" s="1206"/>
      <c r="AM822" s="48" t="s">
        <v>38</v>
      </c>
      <c r="AN822" s="33"/>
      <c r="AO822" s="1001"/>
      <c r="AP822" s="1066"/>
      <c r="AQ822" s="954"/>
      <c r="AR822" s="336" t="s">
        <v>38</v>
      </c>
      <c r="AS822" s="33"/>
      <c r="AT822" s="1001"/>
      <c r="AU822" s="1066"/>
      <c r="AV822" s="1206"/>
      <c r="AW822" s="48" t="s">
        <v>38</v>
      </c>
      <c r="AX822" s="33"/>
      <c r="AY822" s="1001"/>
      <c r="AZ822" s="1066"/>
      <c r="BA822" s="954"/>
      <c r="BB822" s="336" t="s">
        <v>38</v>
      </c>
      <c r="BC822" s="33"/>
      <c r="BD822" s="1001"/>
      <c r="BE822" s="1066"/>
      <c r="BF822" s="1206"/>
      <c r="BG822" s="48" t="s">
        <v>38</v>
      </c>
      <c r="BH822" s="33"/>
      <c r="BI822" s="1001"/>
      <c r="BJ822" s="1066"/>
      <c r="BK822" s="954"/>
      <c r="BL822" s="339"/>
      <c r="BM822" s="80"/>
      <c r="BN822" s="1001"/>
      <c r="BO822" s="977"/>
      <c r="BP822" s="954"/>
      <c r="BQ822" s="79"/>
      <c r="BR822" s="80"/>
      <c r="BS822" s="1001"/>
      <c r="BT822" s="977"/>
      <c r="BU822" s="954"/>
      <c r="BV822" s="79"/>
      <c r="BW822" s="80"/>
      <c r="BX822" s="1001"/>
      <c r="BY822" s="977"/>
      <c r="BZ822" s="954"/>
      <c r="CA822" s="1080"/>
      <c r="CB822" s="1022"/>
      <c r="CC822" s="1246"/>
    </row>
    <row r="823" spans="1:81" ht="18" customHeight="1">
      <c r="A823" s="1180"/>
      <c r="B823" s="1296"/>
      <c r="C823" s="1294"/>
      <c r="D823" s="72" t="s">
        <v>44</v>
      </c>
      <c r="E823" s="28">
        <f>ROUND(E817*(職員設定!$F$62+職員設定!$G$62+職員設定!$H$62+職員設定!$I$62),0)</f>
        <v>0</v>
      </c>
      <c r="F823" s="1001"/>
      <c r="G823" s="1066"/>
      <c r="H823" s="1272"/>
      <c r="I823" s="72" t="s">
        <v>44</v>
      </c>
      <c r="J823" s="28">
        <f>ROUND(J817*(職員設定!$F$62+職員設定!$G$62+職員設定!$H$62+職員設定!$I$62),0)</f>
        <v>0</v>
      </c>
      <c r="K823" s="1001"/>
      <c r="L823" s="1066"/>
      <c r="M823" s="1103"/>
      <c r="N823" s="624" t="s">
        <v>44</v>
      </c>
      <c r="O823" s="28">
        <f>ROUND(O817*(職員設定!$F$62+職員設定!$G$62+職員設定!$H$62+職員設定!$I$62),0)</f>
        <v>0</v>
      </c>
      <c r="P823" s="1001"/>
      <c r="Q823" s="1066"/>
      <c r="R823" s="1206"/>
      <c r="S823" s="72" t="s">
        <v>44</v>
      </c>
      <c r="T823" s="28">
        <f>ROUND(T817*(職員設定!$F$62+職員設定!$G$62+職員設定!$H$62+職員設定!$I$62),0)</f>
        <v>0</v>
      </c>
      <c r="U823" s="1001"/>
      <c r="V823" s="1066"/>
      <c r="W823" s="954"/>
      <c r="X823" s="624" t="s">
        <v>44</v>
      </c>
      <c r="Y823" s="28">
        <f>ROUND(Y817*(職員設定!$F$62+職員設定!$G$62+職員設定!$H$62+職員設定!$I$62),0)</f>
        <v>0</v>
      </c>
      <c r="Z823" s="1001"/>
      <c r="AA823" s="1066"/>
      <c r="AB823" s="1206"/>
      <c r="AC823" s="72" t="s">
        <v>44</v>
      </c>
      <c r="AD823" s="28">
        <f>ROUND(AD817*(職員設定!$F$62+職員設定!$G$62+職員設定!$H$62+職員設定!$I$62),0)</f>
        <v>0</v>
      </c>
      <c r="AE823" s="1001"/>
      <c r="AF823" s="1066"/>
      <c r="AG823" s="954"/>
      <c r="AH823" s="624" t="s">
        <v>44</v>
      </c>
      <c r="AI823" s="28">
        <f>ROUND(AI817*(職員設定!$F$62+職員設定!$G$62+職員設定!$H$62+職員設定!$I$62),0)</f>
        <v>0</v>
      </c>
      <c r="AJ823" s="1001"/>
      <c r="AK823" s="1066"/>
      <c r="AL823" s="1206"/>
      <c r="AM823" s="72" t="s">
        <v>44</v>
      </c>
      <c r="AN823" s="28">
        <f>ROUND(AN817*(職員設定!$F$62+職員設定!$G$62+職員設定!$H$62+職員設定!$I$62),0)</f>
        <v>0</v>
      </c>
      <c r="AO823" s="1001"/>
      <c r="AP823" s="1066"/>
      <c r="AQ823" s="954"/>
      <c r="AR823" s="624" t="s">
        <v>44</v>
      </c>
      <c r="AS823" s="28">
        <f>ROUND(AS817*(職員設定!$F$62+職員設定!$G$62+職員設定!$H$62+職員設定!$I$62),0)</f>
        <v>0</v>
      </c>
      <c r="AT823" s="1001"/>
      <c r="AU823" s="1066"/>
      <c r="AV823" s="1206"/>
      <c r="AW823" s="72" t="s">
        <v>44</v>
      </c>
      <c r="AX823" s="28">
        <f>ROUND(AX817*(職員設定!$F$62+職員設定!$G$62+職員設定!$H$62+職員設定!$I$62),0)</f>
        <v>0</v>
      </c>
      <c r="AY823" s="1001"/>
      <c r="AZ823" s="1066"/>
      <c r="BA823" s="954"/>
      <c r="BB823" s="624" t="s">
        <v>44</v>
      </c>
      <c r="BC823" s="28">
        <f>ROUND(BC817*(職員設定!$F$62+職員設定!$G$62+職員設定!$H$62+職員設定!$I$62),0)</f>
        <v>0</v>
      </c>
      <c r="BD823" s="1001"/>
      <c r="BE823" s="1066"/>
      <c r="BF823" s="1206"/>
      <c r="BG823" s="72" t="s">
        <v>44</v>
      </c>
      <c r="BH823" s="28">
        <f>ROUND(BH817*(職員設定!$F$62+職員設定!$G$62+職員設定!$H$62+職員設定!$I$62),0)</f>
        <v>0</v>
      </c>
      <c r="BI823" s="1001"/>
      <c r="BJ823" s="1066"/>
      <c r="BK823" s="954"/>
      <c r="BL823" s="624"/>
      <c r="BM823" s="28"/>
      <c r="BN823" s="1001"/>
      <c r="BO823" s="977"/>
      <c r="BP823" s="954"/>
      <c r="BQ823" s="72"/>
      <c r="BR823" s="28"/>
      <c r="BS823" s="1001"/>
      <c r="BT823" s="977"/>
      <c r="BU823" s="954"/>
      <c r="BV823" s="72"/>
      <c r="BW823" s="28"/>
      <c r="BX823" s="1001"/>
      <c r="BY823" s="977"/>
      <c r="BZ823" s="954"/>
      <c r="CA823" s="1080"/>
      <c r="CB823" s="1022"/>
      <c r="CC823" s="1246"/>
    </row>
    <row r="824" spans="1:81" ht="18" customHeight="1" thickBot="1">
      <c r="A824" s="1180"/>
      <c r="B824" s="1296"/>
      <c r="C824" s="1295"/>
      <c r="D824" s="50" t="s">
        <v>45</v>
      </c>
      <c r="E824" s="18">
        <f>E822-E823</f>
        <v>0</v>
      </c>
      <c r="F824" s="1001"/>
      <c r="G824" s="1067"/>
      <c r="H824" s="1273"/>
      <c r="I824" s="50" t="s">
        <v>45</v>
      </c>
      <c r="J824" s="18">
        <f>J822-J823</f>
        <v>0</v>
      </c>
      <c r="K824" s="1001"/>
      <c r="L824" s="1067"/>
      <c r="M824" s="1104"/>
      <c r="N824" s="625" t="s">
        <v>45</v>
      </c>
      <c r="O824" s="18">
        <f>O822-O823</f>
        <v>0</v>
      </c>
      <c r="P824" s="1001"/>
      <c r="Q824" s="1067"/>
      <c r="R824" s="1207"/>
      <c r="S824" s="50" t="s">
        <v>45</v>
      </c>
      <c r="T824" s="18">
        <f>T822-T823</f>
        <v>0</v>
      </c>
      <c r="U824" s="1001"/>
      <c r="V824" s="1067"/>
      <c r="W824" s="955"/>
      <c r="X824" s="625" t="s">
        <v>45</v>
      </c>
      <c r="Y824" s="18">
        <f>Y822-Y823</f>
        <v>0</v>
      </c>
      <c r="Z824" s="1001"/>
      <c r="AA824" s="1067"/>
      <c r="AB824" s="1207"/>
      <c r="AC824" s="50" t="s">
        <v>45</v>
      </c>
      <c r="AD824" s="18">
        <f>AD822-AD823</f>
        <v>0</v>
      </c>
      <c r="AE824" s="1001"/>
      <c r="AF824" s="1067"/>
      <c r="AG824" s="955"/>
      <c r="AH824" s="625" t="s">
        <v>45</v>
      </c>
      <c r="AI824" s="18">
        <f>AI822-AI823</f>
        <v>0</v>
      </c>
      <c r="AJ824" s="1001"/>
      <c r="AK824" s="1067"/>
      <c r="AL824" s="1207"/>
      <c r="AM824" s="50" t="s">
        <v>45</v>
      </c>
      <c r="AN824" s="18">
        <f>AN822-AN823</f>
        <v>0</v>
      </c>
      <c r="AO824" s="1001"/>
      <c r="AP824" s="1067"/>
      <c r="AQ824" s="955"/>
      <c r="AR824" s="625" t="s">
        <v>45</v>
      </c>
      <c r="AS824" s="18">
        <f>AS822-AS823</f>
        <v>0</v>
      </c>
      <c r="AT824" s="1001"/>
      <c r="AU824" s="1067"/>
      <c r="AV824" s="1207"/>
      <c r="AW824" s="50" t="s">
        <v>45</v>
      </c>
      <c r="AX824" s="18">
        <f>AX822-AX823</f>
        <v>0</v>
      </c>
      <c r="AY824" s="1001"/>
      <c r="AZ824" s="1067"/>
      <c r="BA824" s="955"/>
      <c r="BB824" s="625" t="s">
        <v>45</v>
      </c>
      <c r="BC824" s="18">
        <f>BC822-BC823</f>
        <v>0</v>
      </c>
      <c r="BD824" s="1001"/>
      <c r="BE824" s="1067"/>
      <c r="BF824" s="1207"/>
      <c r="BG824" s="50" t="s">
        <v>45</v>
      </c>
      <c r="BH824" s="18">
        <f>BH822-BH823</f>
        <v>0</v>
      </c>
      <c r="BI824" s="1001"/>
      <c r="BJ824" s="1067"/>
      <c r="BK824" s="955"/>
      <c r="BL824" s="659"/>
      <c r="BM824" s="78"/>
      <c r="BN824" s="1001"/>
      <c r="BO824" s="978"/>
      <c r="BP824" s="955"/>
      <c r="BQ824" s="81"/>
      <c r="BR824" s="78"/>
      <c r="BS824" s="1001"/>
      <c r="BT824" s="978"/>
      <c r="BU824" s="955"/>
      <c r="BV824" s="81"/>
      <c r="BW824" s="78"/>
      <c r="BX824" s="1001"/>
      <c r="BY824" s="978"/>
      <c r="BZ824" s="955"/>
      <c r="CA824" s="1081"/>
      <c r="CB824" s="1023"/>
      <c r="CC824" s="1247"/>
    </row>
    <row r="825" spans="1:81" ht="18" customHeight="1">
      <c r="A825" s="1180"/>
      <c r="B825" s="1296"/>
      <c r="C825" s="1293" t="str">
        <f>"定額手当("&amp;職員設定!$J$43&amp;"等)"</f>
        <v>定額手当(等)</v>
      </c>
      <c r="D825" s="48" t="s">
        <v>38</v>
      </c>
      <c r="E825" s="33"/>
      <c r="F825" s="1001"/>
      <c r="G825" s="1215">
        <f>E827*F817-H825</f>
        <v>0</v>
      </c>
      <c r="H825" s="1274"/>
      <c r="I825" s="48" t="s">
        <v>38</v>
      </c>
      <c r="J825" s="33"/>
      <c r="K825" s="1001"/>
      <c r="L825" s="1215">
        <f>J827*K817-M825</f>
        <v>0</v>
      </c>
      <c r="M825" s="1307"/>
      <c r="N825" s="336" t="s">
        <v>38</v>
      </c>
      <c r="O825" s="33"/>
      <c r="P825" s="1001"/>
      <c r="Q825" s="1215">
        <f>O827*P817-R825</f>
        <v>0</v>
      </c>
      <c r="R825" s="1208">
        <f>ROUND(IF(O817="",0,$M$825),0)</f>
        <v>0</v>
      </c>
      <c r="S825" s="48" t="s">
        <v>38</v>
      </c>
      <c r="T825" s="33"/>
      <c r="U825" s="1001"/>
      <c r="V825" s="1215">
        <f>T827*U817-W825</f>
        <v>0</v>
      </c>
      <c r="W825" s="1201">
        <f>ROUND(IF(T817="",0,$M$825),0)</f>
        <v>0</v>
      </c>
      <c r="X825" s="336" t="s">
        <v>38</v>
      </c>
      <c r="Y825" s="33"/>
      <c r="Z825" s="1001"/>
      <c r="AA825" s="1215">
        <f>Y827*Z817-AB825</f>
        <v>0</v>
      </c>
      <c r="AB825" s="1208">
        <f>ROUND(IF(Y817="",0,$M$825),0)</f>
        <v>0</v>
      </c>
      <c r="AC825" s="48" t="s">
        <v>38</v>
      </c>
      <c r="AD825" s="33"/>
      <c r="AE825" s="1001"/>
      <c r="AF825" s="1215">
        <f>AD827*AE817-AG825</f>
        <v>0</v>
      </c>
      <c r="AG825" s="1201">
        <f>ROUND(IF(AD817="",0,$M$825),0)</f>
        <v>0</v>
      </c>
      <c r="AH825" s="336" t="s">
        <v>38</v>
      </c>
      <c r="AI825" s="33"/>
      <c r="AJ825" s="1001"/>
      <c r="AK825" s="1215">
        <f>AI827*AJ817-AL825</f>
        <v>0</v>
      </c>
      <c r="AL825" s="1208">
        <f>ROUND(IF(AI817="",0,$M$825),0)</f>
        <v>0</v>
      </c>
      <c r="AM825" s="48" t="s">
        <v>38</v>
      </c>
      <c r="AN825" s="33"/>
      <c r="AO825" s="1001"/>
      <c r="AP825" s="1215">
        <f>AN827*AO817-AQ825</f>
        <v>0</v>
      </c>
      <c r="AQ825" s="1201">
        <f>ROUND(IF(AN817="",0,$M$825),0)</f>
        <v>0</v>
      </c>
      <c r="AR825" s="336" t="s">
        <v>38</v>
      </c>
      <c r="AS825" s="33"/>
      <c r="AT825" s="1001"/>
      <c r="AU825" s="1215">
        <f>AS827*AT817-AV825</f>
        <v>0</v>
      </c>
      <c r="AV825" s="1208">
        <f>ROUND(IF(AS817="",0,$M$825),0)</f>
        <v>0</v>
      </c>
      <c r="AW825" s="48" t="s">
        <v>38</v>
      </c>
      <c r="AX825" s="33"/>
      <c r="AY825" s="1001"/>
      <c r="AZ825" s="1215">
        <f>AX827*AY817-BA825</f>
        <v>0</v>
      </c>
      <c r="BA825" s="1201">
        <f>ROUND(IF(AX817="",0,$M$825),0)</f>
        <v>0</v>
      </c>
      <c r="BB825" s="336" t="s">
        <v>38</v>
      </c>
      <c r="BC825" s="33"/>
      <c r="BD825" s="1001"/>
      <c r="BE825" s="1215">
        <f>BC827*BD817-BF825</f>
        <v>0</v>
      </c>
      <c r="BF825" s="1208">
        <f>ROUND(IF(BC817="",0,$M$825),0)</f>
        <v>0</v>
      </c>
      <c r="BG825" s="48" t="s">
        <v>38</v>
      </c>
      <c r="BH825" s="33"/>
      <c r="BI825" s="1001"/>
      <c r="BJ825" s="1215">
        <f>BH827*BI817-BK825</f>
        <v>0</v>
      </c>
      <c r="BK825" s="1201">
        <f>ROUND(IF(BH817="",0,$M$825),0)</f>
        <v>0</v>
      </c>
      <c r="BL825" s="660"/>
      <c r="BM825" s="181"/>
      <c r="BN825" s="1001"/>
      <c r="BO825" s="1254"/>
      <c r="BP825" s="1258"/>
      <c r="BQ825" s="180"/>
      <c r="BR825" s="181"/>
      <c r="BS825" s="1001"/>
      <c r="BT825" s="1254"/>
      <c r="BU825" s="1258"/>
      <c r="BV825" s="180"/>
      <c r="BW825" s="181"/>
      <c r="BX825" s="1001"/>
      <c r="BY825" s="1254"/>
      <c r="BZ825" s="1258"/>
      <c r="CA825" s="1279">
        <f>BJ825+BK825+BE825+BF825+AZ825+BA825+AU825+AV825+AP825+AQ825+AL825+AK825+AG825+AF825+AB825+AA825+W825+V825+R825+Q825+L825+G825</f>
        <v>0</v>
      </c>
      <c r="CB825" s="1233">
        <f>H825+M825</f>
        <v>0</v>
      </c>
      <c r="CC825" s="1248">
        <f>BK825+BF825+BA825+AV825+AQ825+AL825+AG825+AB825+W825+R825</f>
        <v>0</v>
      </c>
    </row>
    <row r="826" spans="1:81" ht="18" customHeight="1">
      <c r="A826" s="1180"/>
      <c r="B826" s="1296"/>
      <c r="C826" s="1294"/>
      <c r="D826" s="45" t="s">
        <v>71</v>
      </c>
      <c r="E826" s="150" t="str">
        <f>IF(E817&lt;&gt;"",職員設定!$J$62+職員設定!$K$62,"0")</f>
        <v>0</v>
      </c>
      <c r="F826" s="1001"/>
      <c r="G826" s="1216"/>
      <c r="H826" s="1272"/>
      <c r="I826" s="45" t="s">
        <v>71</v>
      </c>
      <c r="J826" s="150" t="str">
        <f>IF(J817&lt;&gt;"",職員設定!$J$62+職員設定!$K$62,"0")</f>
        <v>0</v>
      </c>
      <c r="K826" s="1001"/>
      <c r="L826" s="1216"/>
      <c r="M826" s="1103"/>
      <c r="N826" s="626" t="s">
        <v>71</v>
      </c>
      <c r="O826" s="150" t="str">
        <f>IF(O817&lt;&gt;"",職員設定!$J$62+職員設定!$K$62,"0")</f>
        <v>0</v>
      </c>
      <c r="P826" s="1001"/>
      <c r="Q826" s="1216"/>
      <c r="R826" s="1204"/>
      <c r="S826" s="45" t="s">
        <v>71</v>
      </c>
      <c r="T826" s="150" t="str">
        <f>IF(T817&lt;&gt;"",職員設定!$J$62+職員設定!$K$62,"0")</f>
        <v>0</v>
      </c>
      <c r="U826" s="1001"/>
      <c r="V826" s="1216"/>
      <c r="W826" s="971"/>
      <c r="X826" s="626" t="s">
        <v>71</v>
      </c>
      <c r="Y826" s="150" t="str">
        <f>IF(Y817&lt;&gt;"",職員設定!$J$62+職員設定!$K$62,"0")</f>
        <v>0</v>
      </c>
      <c r="Z826" s="1001"/>
      <c r="AA826" s="1216"/>
      <c r="AB826" s="1204"/>
      <c r="AC826" s="45" t="s">
        <v>71</v>
      </c>
      <c r="AD826" s="150" t="str">
        <f>IF(AD817&lt;&gt;"",職員設定!$J$62+職員設定!$K$62,"0")</f>
        <v>0</v>
      </c>
      <c r="AE826" s="1001"/>
      <c r="AF826" s="1216"/>
      <c r="AG826" s="971"/>
      <c r="AH826" s="626" t="s">
        <v>71</v>
      </c>
      <c r="AI826" s="150" t="str">
        <f>IF(AI817&lt;&gt;"",職員設定!$J$62+職員設定!$K$62,"0")</f>
        <v>0</v>
      </c>
      <c r="AJ826" s="1001"/>
      <c r="AK826" s="1216"/>
      <c r="AL826" s="1204"/>
      <c r="AM826" s="45" t="s">
        <v>71</v>
      </c>
      <c r="AN826" s="150" t="str">
        <f>IF(AN817&lt;&gt;"",職員設定!$J$62+職員設定!$K$62,"0")</f>
        <v>0</v>
      </c>
      <c r="AO826" s="1001"/>
      <c r="AP826" s="1216"/>
      <c r="AQ826" s="971"/>
      <c r="AR826" s="626" t="s">
        <v>71</v>
      </c>
      <c r="AS826" s="150" t="str">
        <f>IF(AS817&lt;&gt;"",職員設定!$J$62+職員設定!$K$62,"0")</f>
        <v>0</v>
      </c>
      <c r="AT826" s="1001"/>
      <c r="AU826" s="1216"/>
      <c r="AV826" s="1204"/>
      <c r="AW826" s="45" t="s">
        <v>71</v>
      </c>
      <c r="AX826" s="150" t="str">
        <f>IF(AX817&lt;&gt;"",職員設定!$J$62+職員設定!$K$62,"0")</f>
        <v>0</v>
      </c>
      <c r="AY826" s="1001"/>
      <c r="AZ826" s="1216"/>
      <c r="BA826" s="971"/>
      <c r="BB826" s="626" t="s">
        <v>71</v>
      </c>
      <c r="BC826" s="150" t="str">
        <f>IF(BC817&lt;&gt;"",職員設定!$J$62+職員設定!$K$62,"0")</f>
        <v>0</v>
      </c>
      <c r="BD826" s="1001"/>
      <c r="BE826" s="1216"/>
      <c r="BF826" s="1204"/>
      <c r="BG826" s="45" t="s">
        <v>71</v>
      </c>
      <c r="BH826" s="150" t="str">
        <f>IF(BH817&lt;&gt;"",職員設定!$J$62+職員設定!$K$62,"0")</f>
        <v>0</v>
      </c>
      <c r="BI826" s="1001"/>
      <c r="BJ826" s="1216"/>
      <c r="BK826" s="971"/>
      <c r="BL826" s="624"/>
      <c r="BM826" s="28"/>
      <c r="BN826" s="1001"/>
      <c r="BO826" s="1206"/>
      <c r="BP826" s="954"/>
      <c r="BQ826" s="72"/>
      <c r="BR826" s="28"/>
      <c r="BS826" s="1001"/>
      <c r="BT826" s="1206"/>
      <c r="BU826" s="954"/>
      <c r="BV826" s="72"/>
      <c r="BW826" s="28"/>
      <c r="BX826" s="1001"/>
      <c r="BY826" s="1206"/>
      <c r="BZ826" s="954"/>
      <c r="CA826" s="1280"/>
      <c r="CB826" s="1022"/>
      <c r="CC826" s="1243"/>
    </row>
    <row r="827" spans="1:81" ht="18" customHeight="1" thickBot="1">
      <c r="A827" s="1180"/>
      <c r="B827" s="1297"/>
      <c r="C827" s="1303"/>
      <c r="D827" s="46" t="s">
        <v>51</v>
      </c>
      <c r="E827" s="18">
        <f>E825-E826</f>
        <v>0</v>
      </c>
      <c r="F827" s="1001"/>
      <c r="G827" s="1217"/>
      <c r="H827" s="1273"/>
      <c r="I827" s="46" t="s">
        <v>51</v>
      </c>
      <c r="J827" s="18">
        <f>J825-J826</f>
        <v>0</v>
      </c>
      <c r="K827" s="1001"/>
      <c r="L827" s="1217"/>
      <c r="M827" s="1104"/>
      <c r="N827" s="627" t="s">
        <v>51</v>
      </c>
      <c r="O827" s="18">
        <f>O825-O826</f>
        <v>0</v>
      </c>
      <c r="P827" s="1001"/>
      <c r="Q827" s="1217"/>
      <c r="R827" s="1205"/>
      <c r="S827" s="46" t="s">
        <v>51</v>
      </c>
      <c r="T827" s="18">
        <f>T825-T826</f>
        <v>0</v>
      </c>
      <c r="U827" s="1001"/>
      <c r="V827" s="1217"/>
      <c r="W827" s="972"/>
      <c r="X827" s="627" t="s">
        <v>51</v>
      </c>
      <c r="Y827" s="18">
        <f>Y825-Y826</f>
        <v>0</v>
      </c>
      <c r="Z827" s="1001"/>
      <c r="AA827" s="1217"/>
      <c r="AB827" s="1205"/>
      <c r="AC827" s="46" t="s">
        <v>51</v>
      </c>
      <c r="AD827" s="18">
        <f>AD825-AD826</f>
        <v>0</v>
      </c>
      <c r="AE827" s="1001"/>
      <c r="AF827" s="1217"/>
      <c r="AG827" s="972"/>
      <c r="AH827" s="627" t="s">
        <v>51</v>
      </c>
      <c r="AI827" s="18">
        <f>AI825-AI826</f>
        <v>0</v>
      </c>
      <c r="AJ827" s="1001"/>
      <c r="AK827" s="1217"/>
      <c r="AL827" s="1205"/>
      <c r="AM827" s="46" t="s">
        <v>51</v>
      </c>
      <c r="AN827" s="18">
        <f>AN825-AN826</f>
        <v>0</v>
      </c>
      <c r="AO827" s="1001"/>
      <c r="AP827" s="1217"/>
      <c r="AQ827" s="972"/>
      <c r="AR827" s="627" t="s">
        <v>51</v>
      </c>
      <c r="AS827" s="18">
        <f>AS825-AS826</f>
        <v>0</v>
      </c>
      <c r="AT827" s="1001"/>
      <c r="AU827" s="1217"/>
      <c r="AV827" s="1205"/>
      <c r="AW827" s="46" t="s">
        <v>51</v>
      </c>
      <c r="AX827" s="18">
        <f>AX825-AX826</f>
        <v>0</v>
      </c>
      <c r="AY827" s="1001"/>
      <c r="AZ827" s="1217"/>
      <c r="BA827" s="972"/>
      <c r="BB827" s="627" t="s">
        <v>51</v>
      </c>
      <c r="BC827" s="18">
        <f>BC825-BC826</f>
        <v>0</v>
      </c>
      <c r="BD827" s="1001"/>
      <c r="BE827" s="1217"/>
      <c r="BF827" s="1205"/>
      <c r="BG827" s="46" t="s">
        <v>51</v>
      </c>
      <c r="BH827" s="18">
        <f>BH825-BH826</f>
        <v>0</v>
      </c>
      <c r="BI827" s="1001"/>
      <c r="BJ827" s="1217"/>
      <c r="BK827" s="972"/>
      <c r="BL827" s="659"/>
      <c r="BM827" s="78"/>
      <c r="BN827" s="1001"/>
      <c r="BO827" s="1207"/>
      <c r="BP827" s="955"/>
      <c r="BQ827" s="81"/>
      <c r="BR827" s="78"/>
      <c r="BS827" s="1001"/>
      <c r="BT827" s="1207"/>
      <c r="BU827" s="955"/>
      <c r="BV827" s="81"/>
      <c r="BW827" s="78"/>
      <c r="BX827" s="1001"/>
      <c r="BY827" s="1207"/>
      <c r="BZ827" s="955"/>
      <c r="CA827" s="1281"/>
      <c r="CB827" s="1023"/>
      <c r="CC827" s="1244"/>
    </row>
    <row r="828" spans="1:81" ht="18" customHeight="1">
      <c r="A828" s="1180"/>
      <c r="B828" s="1142" t="s">
        <v>108</v>
      </c>
      <c r="C828" s="1287" t="s">
        <v>226</v>
      </c>
      <c r="D828" s="48" t="s">
        <v>38</v>
      </c>
      <c r="E828" s="33"/>
      <c r="F828" s="1001"/>
      <c r="G828" s="1215">
        <f>E830*F817-H828</f>
        <v>0</v>
      </c>
      <c r="H828" s="1274"/>
      <c r="I828" s="48" t="s">
        <v>38</v>
      </c>
      <c r="J828" s="33"/>
      <c r="K828" s="1001"/>
      <c r="L828" s="1215">
        <f>J830*K817-M828</f>
        <v>0</v>
      </c>
      <c r="M828" s="1307"/>
      <c r="N828" s="336" t="s">
        <v>38</v>
      </c>
      <c r="O828" s="33"/>
      <c r="P828" s="1001"/>
      <c r="Q828" s="1066">
        <f>O830*P817-R828</f>
        <v>0</v>
      </c>
      <c r="R828" s="1209"/>
      <c r="S828" s="48" t="s">
        <v>38</v>
      </c>
      <c r="T828" s="33"/>
      <c r="U828" s="1001"/>
      <c r="V828" s="1066">
        <f>T830*U817-W828</f>
        <v>0</v>
      </c>
      <c r="W828" s="1202"/>
      <c r="X828" s="336" t="s">
        <v>38</v>
      </c>
      <c r="Y828" s="33"/>
      <c r="Z828" s="1001"/>
      <c r="AA828" s="1066">
        <f>Y830*Z817-AB828</f>
        <v>0</v>
      </c>
      <c r="AB828" s="1209"/>
      <c r="AC828" s="48" t="s">
        <v>38</v>
      </c>
      <c r="AD828" s="33"/>
      <c r="AE828" s="1001"/>
      <c r="AF828" s="1066">
        <f>AD830*AE817-AG828</f>
        <v>0</v>
      </c>
      <c r="AG828" s="1202"/>
      <c r="AH828" s="336" t="s">
        <v>38</v>
      </c>
      <c r="AI828" s="33"/>
      <c r="AJ828" s="1001"/>
      <c r="AK828" s="1066">
        <f>AI830*AJ817-AL828</f>
        <v>0</v>
      </c>
      <c r="AL828" s="1209"/>
      <c r="AM828" s="48" t="s">
        <v>38</v>
      </c>
      <c r="AN828" s="33"/>
      <c r="AO828" s="1001"/>
      <c r="AP828" s="1066">
        <f>AN830*AO817-AQ828</f>
        <v>0</v>
      </c>
      <c r="AQ828" s="1202"/>
      <c r="AR828" s="336" t="s">
        <v>38</v>
      </c>
      <c r="AS828" s="33"/>
      <c r="AT828" s="1001"/>
      <c r="AU828" s="1066">
        <f>AS830*AT817-AV828</f>
        <v>0</v>
      </c>
      <c r="AV828" s="1209"/>
      <c r="AW828" s="48" t="s">
        <v>38</v>
      </c>
      <c r="AX828" s="33"/>
      <c r="AY828" s="1001"/>
      <c r="AZ828" s="1066">
        <f>AX830*AY817-BA828</f>
        <v>0</v>
      </c>
      <c r="BA828" s="1202"/>
      <c r="BB828" s="336" t="s">
        <v>38</v>
      </c>
      <c r="BC828" s="33"/>
      <c r="BD828" s="1001"/>
      <c r="BE828" s="1066">
        <f>BC830*BD817-BF828</f>
        <v>0</v>
      </c>
      <c r="BF828" s="1209"/>
      <c r="BG828" s="48" t="s">
        <v>38</v>
      </c>
      <c r="BH828" s="33"/>
      <c r="BI828" s="1001"/>
      <c r="BJ828" s="1066">
        <f>BH830*BI817-BK828</f>
        <v>0</v>
      </c>
      <c r="BK828" s="1202"/>
      <c r="BL828" s="658"/>
      <c r="BM828" s="80"/>
      <c r="BN828" s="1001"/>
      <c r="BO828" s="1254"/>
      <c r="BP828" s="1258"/>
      <c r="BQ828" s="301"/>
      <c r="BR828" s="80"/>
      <c r="BS828" s="1001"/>
      <c r="BT828" s="1254"/>
      <c r="BU828" s="1258"/>
      <c r="BV828" s="301"/>
      <c r="BW828" s="80"/>
      <c r="BX828" s="1001"/>
      <c r="BY828" s="1254"/>
      <c r="BZ828" s="1258"/>
      <c r="CA828" s="1279">
        <f>BJ828+BK828+BE828+BF828+AZ828+BA828+AU828+AV828+AP828+AQ828+AL828+AK828+AG828+AF828+AB828+AA828+W828+V828+R828+Q828+L828+G828</f>
        <v>0</v>
      </c>
      <c r="CB828" s="1234">
        <f>H828+M828</f>
        <v>0</v>
      </c>
      <c r="CC828" s="1237">
        <f>BK828+BF828+BA828+AV828+AQ828+AL828+AG828+AB828+W828+R828</f>
        <v>0</v>
      </c>
    </row>
    <row r="829" spans="1:81" ht="18" customHeight="1">
      <c r="A829" s="1180"/>
      <c r="B829" s="1285"/>
      <c r="C829" s="1288"/>
      <c r="D829" s="154" t="s">
        <v>71</v>
      </c>
      <c r="E829" s="179"/>
      <c r="F829" s="1001"/>
      <c r="G829" s="1066"/>
      <c r="H829" s="1272"/>
      <c r="I829" s="154" t="s">
        <v>71</v>
      </c>
      <c r="J829" s="179"/>
      <c r="K829" s="1001"/>
      <c r="L829" s="1066"/>
      <c r="M829" s="1103"/>
      <c r="N829" s="628" t="s">
        <v>71</v>
      </c>
      <c r="O829" s="179"/>
      <c r="P829" s="1001"/>
      <c r="Q829" s="1066"/>
      <c r="R829" s="1210"/>
      <c r="S829" s="154" t="s">
        <v>71</v>
      </c>
      <c r="T829" s="179"/>
      <c r="U829" s="1001"/>
      <c r="V829" s="1066"/>
      <c r="W829" s="958"/>
      <c r="X829" s="628" t="s">
        <v>71</v>
      </c>
      <c r="Y829" s="179"/>
      <c r="Z829" s="1001"/>
      <c r="AA829" s="1066"/>
      <c r="AB829" s="1210"/>
      <c r="AC829" s="154" t="s">
        <v>71</v>
      </c>
      <c r="AD829" s="179"/>
      <c r="AE829" s="1001"/>
      <c r="AF829" s="1066"/>
      <c r="AG829" s="958"/>
      <c r="AH829" s="628" t="s">
        <v>71</v>
      </c>
      <c r="AI829" s="179"/>
      <c r="AJ829" s="1001"/>
      <c r="AK829" s="1066"/>
      <c r="AL829" s="1210"/>
      <c r="AM829" s="154" t="s">
        <v>71</v>
      </c>
      <c r="AN829" s="179"/>
      <c r="AO829" s="1001"/>
      <c r="AP829" s="1066"/>
      <c r="AQ829" s="958"/>
      <c r="AR829" s="628" t="s">
        <v>71</v>
      </c>
      <c r="AS829" s="179"/>
      <c r="AT829" s="1001"/>
      <c r="AU829" s="1066"/>
      <c r="AV829" s="1210"/>
      <c r="AW829" s="154" t="s">
        <v>71</v>
      </c>
      <c r="AX829" s="179"/>
      <c r="AY829" s="1001"/>
      <c r="AZ829" s="1066"/>
      <c r="BA829" s="958"/>
      <c r="BB829" s="628" t="s">
        <v>71</v>
      </c>
      <c r="BC829" s="179"/>
      <c r="BD829" s="1001"/>
      <c r="BE829" s="1066"/>
      <c r="BF829" s="1210"/>
      <c r="BG829" s="154" t="s">
        <v>71</v>
      </c>
      <c r="BH829" s="179"/>
      <c r="BI829" s="1001"/>
      <c r="BJ829" s="1066"/>
      <c r="BK829" s="958"/>
      <c r="BL829" s="626"/>
      <c r="BM829" s="28"/>
      <c r="BN829" s="1001"/>
      <c r="BO829" s="977"/>
      <c r="BP829" s="954"/>
      <c r="BQ829" s="45"/>
      <c r="BR829" s="28"/>
      <c r="BS829" s="1001"/>
      <c r="BT829" s="977"/>
      <c r="BU829" s="954"/>
      <c r="BV829" s="45"/>
      <c r="BW829" s="28"/>
      <c r="BX829" s="1001"/>
      <c r="BY829" s="977"/>
      <c r="BZ829" s="954"/>
      <c r="CA829" s="1280"/>
      <c r="CB829" s="1235"/>
      <c r="CC829" s="1249"/>
    </row>
    <row r="830" spans="1:81" ht="18" customHeight="1" thickBot="1">
      <c r="A830" s="1180"/>
      <c r="B830" s="1285"/>
      <c r="C830" s="1289"/>
      <c r="D830" s="46" t="s">
        <v>51</v>
      </c>
      <c r="E830" s="18">
        <f>E828-E829</f>
        <v>0</v>
      </c>
      <c r="F830" s="1001"/>
      <c r="G830" s="1067"/>
      <c r="H830" s="1273"/>
      <c r="I830" s="46" t="s">
        <v>51</v>
      </c>
      <c r="J830" s="18">
        <f>J828-J829</f>
        <v>0</v>
      </c>
      <c r="K830" s="1001"/>
      <c r="L830" s="1067"/>
      <c r="M830" s="1104"/>
      <c r="N830" s="627" t="s">
        <v>51</v>
      </c>
      <c r="O830" s="18">
        <f>O828-O829</f>
        <v>0</v>
      </c>
      <c r="P830" s="1001"/>
      <c r="Q830" s="1067"/>
      <c r="R830" s="1211"/>
      <c r="S830" s="46" t="s">
        <v>51</v>
      </c>
      <c r="T830" s="18">
        <f>T828-T829</f>
        <v>0</v>
      </c>
      <c r="U830" s="1001"/>
      <c r="V830" s="1067"/>
      <c r="W830" s="959"/>
      <c r="X830" s="627" t="s">
        <v>51</v>
      </c>
      <c r="Y830" s="18">
        <f>Y828-Y829</f>
        <v>0</v>
      </c>
      <c r="Z830" s="1001"/>
      <c r="AA830" s="1067"/>
      <c r="AB830" s="1211"/>
      <c r="AC830" s="46" t="s">
        <v>51</v>
      </c>
      <c r="AD830" s="18">
        <f>AD828-AD829</f>
        <v>0</v>
      </c>
      <c r="AE830" s="1001"/>
      <c r="AF830" s="1067"/>
      <c r="AG830" s="959"/>
      <c r="AH830" s="627" t="s">
        <v>51</v>
      </c>
      <c r="AI830" s="18">
        <f>AI828-AI829</f>
        <v>0</v>
      </c>
      <c r="AJ830" s="1001"/>
      <c r="AK830" s="1067"/>
      <c r="AL830" s="1211"/>
      <c r="AM830" s="46" t="s">
        <v>51</v>
      </c>
      <c r="AN830" s="18">
        <f>AN828-AN829</f>
        <v>0</v>
      </c>
      <c r="AO830" s="1001"/>
      <c r="AP830" s="1067"/>
      <c r="AQ830" s="959"/>
      <c r="AR830" s="627" t="s">
        <v>51</v>
      </c>
      <c r="AS830" s="18">
        <f>AS828-AS829</f>
        <v>0</v>
      </c>
      <c r="AT830" s="1001"/>
      <c r="AU830" s="1067"/>
      <c r="AV830" s="1211"/>
      <c r="AW830" s="46" t="s">
        <v>51</v>
      </c>
      <c r="AX830" s="18">
        <f>AX828-AX829</f>
        <v>0</v>
      </c>
      <c r="AY830" s="1001"/>
      <c r="AZ830" s="1067"/>
      <c r="BA830" s="959"/>
      <c r="BB830" s="627" t="s">
        <v>51</v>
      </c>
      <c r="BC830" s="18">
        <f>BC828-BC829</f>
        <v>0</v>
      </c>
      <c r="BD830" s="1001"/>
      <c r="BE830" s="1067"/>
      <c r="BF830" s="1211"/>
      <c r="BG830" s="46" t="s">
        <v>51</v>
      </c>
      <c r="BH830" s="18">
        <f>BH828-BH829</f>
        <v>0</v>
      </c>
      <c r="BI830" s="1001"/>
      <c r="BJ830" s="1067"/>
      <c r="BK830" s="959"/>
      <c r="BL830" s="659"/>
      <c r="BM830" s="78"/>
      <c r="BN830" s="1001"/>
      <c r="BO830" s="978"/>
      <c r="BP830" s="955"/>
      <c r="BQ830" s="81"/>
      <c r="BR830" s="78"/>
      <c r="BS830" s="1001"/>
      <c r="BT830" s="978"/>
      <c r="BU830" s="955"/>
      <c r="BV830" s="81"/>
      <c r="BW830" s="78"/>
      <c r="BX830" s="1001"/>
      <c r="BY830" s="978"/>
      <c r="BZ830" s="955"/>
      <c r="CA830" s="1281"/>
      <c r="CB830" s="1236"/>
      <c r="CC830" s="1250"/>
    </row>
    <row r="831" spans="1:81" ht="18" customHeight="1">
      <c r="A831" s="1180"/>
      <c r="B831" s="1285"/>
      <c r="C831" s="1177" t="s">
        <v>41</v>
      </c>
      <c r="D831" s="44" t="s">
        <v>119</v>
      </c>
      <c r="E831" s="35"/>
      <c r="F831" s="1001"/>
      <c r="G831" s="973">
        <f>E834*F817-H831</f>
        <v>0</v>
      </c>
      <c r="H831" s="1275"/>
      <c r="I831" s="44" t="s">
        <v>119</v>
      </c>
      <c r="J831" s="35"/>
      <c r="K831" s="1001"/>
      <c r="L831" s="973">
        <f>J834*K817-M831</f>
        <v>0</v>
      </c>
      <c r="M831" s="1095"/>
      <c r="N831" s="335" t="s">
        <v>119</v>
      </c>
      <c r="O831" s="35"/>
      <c r="P831" s="1001"/>
      <c r="Q831" s="973">
        <f>O834*P817-R831</f>
        <v>0</v>
      </c>
      <c r="R831" s="1212">
        <f>ROUND(O831*P817*職員設定!$AC$62,0)</f>
        <v>0</v>
      </c>
      <c r="S831" s="44" t="s">
        <v>119</v>
      </c>
      <c r="T831" s="35"/>
      <c r="U831" s="1001"/>
      <c r="V831" s="973">
        <f>T834*U817-W831</f>
        <v>0</v>
      </c>
      <c r="W831" s="961">
        <f>ROUND(T831*U817*職員設定!$AC$62,0)</f>
        <v>0</v>
      </c>
      <c r="X831" s="335" t="s">
        <v>119</v>
      </c>
      <c r="Y831" s="35"/>
      <c r="Z831" s="1001"/>
      <c r="AA831" s="973">
        <f>Y834*Z817-AB831</f>
        <v>0</v>
      </c>
      <c r="AB831" s="1212">
        <f>ROUND(Y831*Z817*職員設定!$AC$62,0)</f>
        <v>0</v>
      </c>
      <c r="AC831" s="44" t="s">
        <v>119</v>
      </c>
      <c r="AD831" s="35"/>
      <c r="AE831" s="1001"/>
      <c r="AF831" s="973">
        <f>AD834*AE817-AG831</f>
        <v>0</v>
      </c>
      <c r="AG831" s="961">
        <f>ROUND(AD831*AE817*職員設定!$AC$62,0)</f>
        <v>0</v>
      </c>
      <c r="AH831" s="335" t="s">
        <v>119</v>
      </c>
      <c r="AI831" s="35"/>
      <c r="AJ831" s="1001"/>
      <c r="AK831" s="973">
        <f>AI834*AJ817-AL831</f>
        <v>0</v>
      </c>
      <c r="AL831" s="1212">
        <f>ROUND(AI831*AJ817*職員設定!$AC$62,0)</f>
        <v>0</v>
      </c>
      <c r="AM831" s="44" t="s">
        <v>119</v>
      </c>
      <c r="AN831" s="35"/>
      <c r="AO831" s="1001"/>
      <c r="AP831" s="973">
        <f>AN834*AO817-AQ831</f>
        <v>0</v>
      </c>
      <c r="AQ831" s="961">
        <f>ROUND(AN831*AO817*職員設定!$AC$62,0)</f>
        <v>0</v>
      </c>
      <c r="AR831" s="335" t="s">
        <v>119</v>
      </c>
      <c r="AS831" s="35"/>
      <c r="AT831" s="1001"/>
      <c r="AU831" s="973">
        <f>AS834*AT817-AV831</f>
        <v>0</v>
      </c>
      <c r="AV831" s="1212">
        <f>ROUND(AS831*AT817*職員設定!$AC$62,0)</f>
        <v>0</v>
      </c>
      <c r="AW831" s="44" t="s">
        <v>119</v>
      </c>
      <c r="AX831" s="35"/>
      <c r="AY831" s="1001"/>
      <c r="AZ831" s="973">
        <f>AX834*AY817-BA831</f>
        <v>0</v>
      </c>
      <c r="BA831" s="961">
        <f>ROUND(AX831*AY817*職員設定!$AC$62,0)</f>
        <v>0</v>
      </c>
      <c r="BB831" s="335" t="s">
        <v>119</v>
      </c>
      <c r="BC831" s="35"/>
      <c r="BD831" s="1001"/>
      <c r="BE831" s="973">
        <f>BC834*BD817-BF831</f>
        <v>0</v>
      </c>
      <c r="BF831" s="1212">
        <f>ROUND(BC831*BD817*職員設定!$AC$62,0)</f>
        <v>0</v>
      </c>
      <c r="BG831" s="44" t="s">
        <v>119</v>
      </c>
      <c r="BH831" s="35"/>
      <c r="BI831" s="1001"/>
      <c r="BJ831" s="973">
        <f>BH834*BI817-BK831</f>
        <v>0</v>
      </c>
      <c r="BK831" s="961">
        <f>ROUND(BH831*BI817*職員設定!$AC$62,0)</f>
        <v>0</v>
      </c>
      <c r="BL831" s="661" t="s">
        <v>206</v>
      </c>
      <c r="BM831" s="32"/>
      <c r="BN831" s="1001"/>
      <c r="BO831" s="973">
        <f>BM834*BN817-BP831</f>
        <v>0</v>
      </c>
      <c r="BP831" s="961">
        <f>IF(BM832&gt;BM831,(BM832-BM831)*BN817,0)</f>
        <v>0</v>
      </c>
      <c r="BQ831" s="409" t="s">
        <v>206</v>
      </c>
      <c r="BR831" s="32"/>
      <c r="BS831" s="1001"/>
      <c r="BT831" s="973">
        <f>BR834*BS817-BU831</f>
        <v>0</v>
      </c>
      <c r="BU831" s="961">
        <f>IF(BR832&gt;BR831,(BR832-BR831)*BS817,0)</f>
        <v>0</v>
      </c>
      <c r="BV831" s="409" t="s">
        <v>206</v>
      </c>
      <c r="BW831" s="32"/>
      <c r="BX831" s="1001"/>
      <c r="BY831" s="973">
        <f>BW834*BX817-BZ831</f>
        <v>0</v>
      </c>
      <c r="BZ831" s="961">
        <f>IF(BW832&gt;BW831,(BW832-BW831)*BX817,0)</f>
        <v>0</v>
      </c>
      <c r="CA831" s="1003">
        <f>BY831+BZ831+BU831+BT831+BP831+BO831+BJ831+BK831+BE831+BF831+AZ831+BA831+AU831+AV831+AP831+AQ831+AK831+AL831+AF831+AG831+AA831+AB831+V831+W831+Q831+R831+L831+G831</f>
        <v>0</v>
      </c>
      <c r="CB831" s="1019">
        <f t="shared" ref="CB831" si="140">M831+H831</f>
        <v>0</v>
      </c>
      <c r="CC831" s="1237">
        <f>BK831+BF831+BA831+AV831+AQ831+AL831+AG831+AB831+W831+R831+BP831+BU831+BZ831</f>
        <v>0</v>
      </c>
    </row>
    <row r="832" spans="1:81" ht="18" customHeight="1">
      <c r="A832" s="1180"/>
      <c r="B832" s="1285"/>
      <c r="C832" s="1178"/>
      <c r="D832" s="48" t="s">
        <v>38</v>
      </c>
      <c r="E832" s="33"/>
      <c r="F832" s="1001"/>
      <c r="G832" s="974"/>
      <c r="H832" s="1272"/>
      <c r="I832" s="48" t="s">
        <v>38</v>
      </c>
      <c r="J832" s="33"/>
      <c r="K832" s="1001"/>
      <c r="L832" s="974"/>
      <c r="M832" s="1103"/>
      <c r="N832" s="336" t="s">
        <v>38</v>
      </c>
      <c r="O832" s="33"/>
      <c r="P832" s="1001"/>
      <c r="Q832" s="974"/>
      <c r="R832" s="1210"/>
      <c r="S832" s="48" t="s">
        <v>38</v>
      </c>
      <c r="T832" s="33"/>
      <c r="U832" s="1001"/>
      <c r="V832" s="974"/>
      <c r="W832" s="958"/>
      <c r="X832" s="336" t="s">
        <v>38</v>
      </c>
      <c r="Y832" s="33"/>
      <c r="Z832" s="1001"/>
      <c r="AA832" s="974"/>
      <c r="AB832" s="1210"/>
      <c r="AC832" s="48" t="s">
        <v>38</v>
      </c>
      <c r="AD832" s="33"/>
      <c r="AE832" s="1001"/>
      <c r="AF832" s="974"/>
      <c r="AG832" s="958"/>
      <c r="AH832" s="336" t="s">
        <v>38</v>
      </c>
      <c r="AI832" s="33"/>
      <c r="AJ832" s="1001"/>
      <c r="AK832" s="974"/>
      <c r="AL832" s="1210"/>
      <c r="AM832" s="48" t="s">
        <v>38</v>
      </c>
      <c r="AN832" s="33"/>
      <c r="AO832" s="1001"/>
      <c r="AP832" s="974"/>
      <c r="AQ832" s="958"/>
      <c r="AR832" s="336" t="s">
        <v>38</v>
      </c>
      <c r="AS832" s="33"/>
      <c r="AT832" s="1001"/>
      <c r="AU832" s="974"/>
      <c r="AV832" s="1210"/>
      <c r="AW832" s="48" t="s">
        <v>38</v>
      </c>
      <c r="AX832" s="33"/>
      <c r="AY832" s="1001"/>
      <c r="AZ832" s="974"/>
      <c r="BA832" s="958"/>
      <c r="BB832" s="336" t="s">
        <v>38</v>
      </c>
      <c r="BC832" s="33"/>
      <c r="BD832" s="1001"/>
      <c r="BE832" s="974"/>
      <c r="BF832" s="1210"/>
      <c r="BG832" s="48" t="s">
        <v>38</v>
      </c>
      <c r="BH832" s="33"/>
      <c r="BI832" s="1001"/>
      <c r="BJ832" s="974"/>
      <c r="BK832" s="958"/>
      <c r="BL832" s="336" t="s">
        <v>205</v>
      </c>
      <c r="BM832" s="33"/>
      <c r="BN832" s="1001"/>
      <c r="BO832" s="974"/>
      <c r="BP832" s="958"/>
      <c r="BQ832" s="48" t="s">
        <v>205</v>
      </c>
      <c r="BR832" s="33"/>
      <c r="BS832" s="1001"/>
      <c r="BT832" s="974"/>
      <c r="BU832" s="958"/>
      <c r="BV832" s="48" t="s">
        <v>205</v>
      </c>
      <c r="BW832" s="33"/>
      <c r="BX832" s="1001"/>
      <c r="BY832" s="974"/>
      <c r="BZ832" s="958"/>
      <c r="CA832" s="1080"/>
      <c r="CB832" s="1022"/>
      <c r="CC832" s="1238"/>
    </row>
    <row r="833" spans="1:81" ht="18" customHeight="1">
      <c r="A833" s="1180"/>
      <c r="B833" s="1285"/>
      <c r="C833" s="1178"/>
      <c r="D833" s="51" t="s">
        <v>46</v>
      </c>
      <c r="E833" s="6">
        <f>ROUND(E831*職員設定!$P$62,0)</f>
        <v>0</v>
      </c>
      <c r="F833" s="1001"/>
      <c r="G833" s="974"/>
      <c r="H833" s="1272"/>
      <c r="I833" s="710" t="s">
        <v>46</v>
      </c>
      <c r="J833" s="6">
        <f>ROUND(J831*職員設定!$P$62,0)</f>
        <v>0</v>
      </c>
      <c r="K833" s="1001"/>
      <c r="L833" s="974"/>
      <c r="M833" s="1103"/>
      <c r="N833" s="629" t="s">
        <v>46</v>
      </c>
      <c r="O833" s="6">
        <f>ROUND(O831*職員設定!$P$62,0)</f>
        <v>0</v>
      </c>
      <c r="P833" s="1001"/>
      <c r="Q833" s="974"/>
      <c r="R833" s="1210"/>
      <c r="S833" s="51" t="s">
        <v>46</v>
      </c>
      <c r="T833" s="6">
        <f>ROUND(T831*職員設定!$P$62,0)</f>
        <v>0</v>
      </c>
      <c r="U833" s="1001"/>
      <c r="V833" s="974"/>
      <c r="W833" s="958"/>
      <c r="X833" s="629" t="s">
        <v>46</v>
      </c>
      <c r="Y833" s="6">
        <f>ROUND(Y831*職員設定!$P$62,0)</f>
        <v>0</v>
      </c>
      <c r="Z833" s="1001"/>
      <c r="AA833" s="974"/>
      <c r="AB833" s="1210"/>
      <c r="AC833" s="51" t="s">
        <v>46</v>
      </c>
      <c r="AD833" s="6">
        <f>ROUND(AD831*職員設定!$P$62,0)</f>
        <v>0</v>
      </c>
      <c r="AE833" s="1001"/>
      <c r="AF833" s="974"/>
      <c r="AG833" s="958"/>
      <c r="AH833" s="629" t="s">
        <v>46</v>
      </c>
      <c r="AI833" s="6">
        <f>ROUND(AI831*職員設定!$P$62,0)</f>
        <v>0</v>
      </c>
      <c r="AJ833" s="1001"/>
      <c r="AK833" s="974"/>
      <c r="AL833" s="1210"/>
      <c r="AM833" s="51" t="s">
        <v>46</v>
      </c>
      <c r="AN833" s="6">
        <f>ROUND(AN831*職員設定!$P$62,0)</f>
        <v>0</v>
      </c>
      <c r="AO833" s="1001"/>
      <c r="AP833" s="974"/>
      <c r="AQ833" s="958"/>
      <c r="AR833" s="629" t="s">
        <v>46</v>
      </c>
      <c r="AS833" s="6">
        <f>ROUND(AS831*職員設定!$P$62,0)</f>
        <v>0</v>
      </c>
      <c r="AT833" s="1001"/>
      <c r="AU833" s="974"/>
      <c r="AV833" s="1210"/>
      <c r="AW833" s="51" t="s">
        <v>46</v>
      </c>
      <c r="AX833" s="6">
        <f>ROUND(AX831*職員設定!$P$62,0)</f>
        <v>0</v>
      </c>
      <c r="AY833" s="1001"/>
      <c r="AZ833" s="974"/>
      <c r="BA833" s="958"/>
      <c r="BB833" s="629" t="s">
        <v>46</v>
      </c>
      <c r="BC833" s="6">
        <f>ROUND(BC831*職員設定!$P$62,0)</f>
        <v>0</v>
      </c>
      <c r="BD833" s="1001"/>
      <c r="BE833" s="974"/>
      <c r="BF833" s="1210"/>
      <c r="BG833" s="51" t="s">
        <v>46</v>
      </c>
      <c r="BH833" s="6">
        <f>ROUND(BH831*職員設定!$P$62,0)</f>
        <v>0</v>
      </c>
      <c r="BI833" s="1001"/>
      <c r="BJ833" s="974"/>
      <c r="BK833" s="958"/>
      <c r="BL833" s="735" t="s">
        <v>52</v>
      </c>
      <c r="BM833" s="28">
        <f>IF(BM832="",0,職員設定!N62)</f>
        <v>0</v>
      </c>
      <c r="BN833" s="1001"/>
      <c r="BO833" s="974"/>
      <c r="BP833" s="958"/>
      <c r="BQ833" s="735" t="s">
        <v>52</v>
      </c>
      <c r="BR833" s="28">
        <f>IF(BR832="",0,職員設定!O62)</f>
        <v>0</v>
      </c>
      <c r="BS833" s="1001"/>
      <c r="BT833" s="974"/>
      <c r="BU833" s="958"/>
      <c r="BV833" s="250" t="s">
        <v>52</v>
      </c>
      <c r="BW833" s="34"/>
      <c r="BX833" s="1001"/>
      <c r="BY833" s="974"/>
      <c r="BZ833" s="958"/>
      <c r="CA833" s="1080"/>
      <c r="CB833" s="1022"/>
      <c r="CC833" s="1238"/>
    </row>
    <row r="834" spans="1:81" ht="18" customHeight="1" thickBot="1">
      <c r="A834" s="1180"/>
      <c r="B834" s="1285"/>
      <c r="C834" s="1179"/>
      <c r="D834" s="52" t="s">
        <v>47</v>
      </c>
      <c r="E834" s="19">
        <f>E832-E833</f>
        <v>0</v>
      </c>
      <c r="F834" s="1001"/>
      <c r="G834" s="975"/>
      <c r="H834" s="1273"/>
      <c r="I834" s="52" t="s">
        <v>47</v>
      </c>
      <c r="J834" s="19">
        <f>J832-J833</f>
        <v>0</v>
      </c>
      <c r="K834" s="1001"/>
      <c r="L834" s="975"/>
      <c r="M834" s="1104"/>
      <c r="N834" s="630" t="s">
        <v>47</v>
      </c>
      <c r="O834" s="19">
        <f>O832-O833</f>
        <v>0</v>
      </c>
      <c r="P834" s="1001"/>
      <c r="Q834" s="975"/>
      <c r="R834" s="1211"/>
      <c r="S834" s="52" t="s">
        <v>47</v>
      </c>
      <c r="T834" s="19">
        <f>T832-T833</f>
        <v>0</v>
      </c>
      <c r="U834" s="1001"/>
      <c r="V834" s="975"/>
      <c r="W834" s="959"/>
      <c r="X834" s="630" t="s">
        <v>47</v>
      </c>
      <c r="Y834" s="19">
        <f>Y832-Y833</f>
        <v>0</v>
      </c>
      <c r="Z834" s="1001"/>
      <c r="AA834" s="975"/>
      <c r="AB834" s="1211"/>
      <c r="AC834" s="52" t="s">
        <v>47</v>
      </c>
      <c r="AD834" s="19">
        <f>AD832-AD833</f>
        <v>0</v>
      </c>
      <c r="AE834" s="1001"/>
      <c r="AF834" s="975"/>
      <c r="AG834" s="959"/>
      <c r="AH834" s="630" t="s">
        <v>47</v>
      </c>
      <c r="AI834" s="19">
        <f>AI832-AI833</f>
        <v>0</v>
      </c>
      <c r="AJ834" s="1001"/>
      <c r="AK834" s="975"/>
      <c r="AL834" s="1211"/>
      <c r="AM834" s="52" t="s">
        <v>47</v>
      </c>
      <c r="AN834" s="19">
        <f>AN832-AN833</f>
        <v>0</v>
      </c>
      <c r="AO834" s="1001"/>
      <c r="AP834" s="975"/>
      <c r="AQ834" s="959"/>
      <c r="AR834" s="630" t="s">
        <v>47</v>
      </c>
      <c r="AS834" s="19">
        <f>AS832-AS833</f>
        <v>0</v>
      </c>
      <c r="AT834" s="1001"/>
      <c r="AU834" s="975"/>
      <c r="AV834" s="1211"/>
      <c r="AW834" s="52" t="s">
        <v>47</v>
      </c>
      <c r="AX834" s="19">
        <f>AX832-AX833</f>
        <v>0</v>
      </c>
      <c r="AY834" s="1001"/>
      <c r="AZ834" s="975"/>
      <c r="BA834" s="959"/>
      <c r="BB834" s="630" t="s">
        <v>47</v>
      </c>
      <c r="BC834" s="19">
        <f>BC832-BC833</f>
        <v>0</v>
      </c>
      <c r="BD834" s="1001"/>
      <c r="BE834" s="975"/>
      <c r="BF834" s="1211"/>
      <c r="BG834" s="52" t="s">
        <v>47</v>
      </c>
      <c r="BH834" s="19">
        <f>BH832-BH833</f>
        <v>0</v>
      </c>
      <c r="BI834" s="1001"/>
      <c r="BJ834" s="975"/>
      <c r="BK834" s="959"/>
      <c r="BL834" s="630" t="s">
        <v>204</v>
      </c>
      <c r="BM834" s="19">
        <f>BM832-BM833</f>
        <v>0</v>
      </c>
      <c r="BN834" s="1001"/>
      <c r="BO834" s="975"/>
      <c r="BP834" s="959"/>
      <c r="BQ834" s="52" t="s">
        <v>204</v>
      </c>
      <c r="BR834" s="19">
        <f>BR832-BR833</f>
        <v>0</v>
      </c>
      <c r="BS834" s="1001"/>
      <c r="BT834" s="975"/>
      <c r="BU834" s="959"/>
      <c r="BV834" s="52" t="s">
        <v>204</v>
      </c>
      <c r="BW834" s="19">
        <f>BW832-BW833</f>
        <v>0</v>
      </c>
      <c r="BX834" s="1001"/>
      <c r="BY834" s="975"/>
      <c r="BZ834" s="959"/>
      <c r="CA834" s="1081"/>
      <c r="CB834" s="1023"/>
      <c r="CC834" s="1239"/>
    </row>
    <row r="835" spans="1:81" ht="18" customHeight="1">
      <c r="A835" s="1180"/>
      <c r="B835" s="1285"/>
      <c r="C835" s="1177" t="s">
        <v>42</v>
      </c>
      <c r="D835" s="44" t="s">
        <v>5</v>
      </c>
      <c r="E835" s="35"/>
      <c r="F835" s="1001"/>
      <c r="G835" s="973">
        <f>E838*F817-H835</f>
        <v>0</v>
      </c>
      <c r="H835" s="1275"/>
      <c r="I835" s="44" t="s">
        <v>5</v>
      </c>
      <c r="J835" s="35"/>
      <c r="K835" s="1001"/>
      <c r="L835" s="973">
        <f>J838*K817-M835</f>
        <v>0</v>
      </c>
      <c r="M835" s="1095"/>
      <c r="N835" s="335" t="s">
        <v>5</v>
      </c>
      <c r="O835" s="35"/>
      <c r="P835" s="1001"/>
      <c r="Q835" s="973">
        <f>O838*P817-R835</f>
        <v>0</v>
      </c>
      <c r="R835" s="1212">
        <f>ROUND(IF(O817="",0,O835*P817*(職員設定!$AC$62+R825/O817)*1.25),0)</f>
        <v>0</v>
      </c>
      <c r="S835" s="44" t="s">
        <v>5</v>
      </c>
      <c r="T835" s="35"/>
      <c r="U835" s="1001"/>
      <c r="V835" s="973">
        <f>T838*U817-W835</f>
        <v>0</v>
      </c>
      <c r="W835" s="961">
        <f>ROUND(IF(T817="",0,T835*U817*(職員設定!$AC$62+W825/T817)*1.25),0)</f>
        <v>0</v>
      </c>
      <c r="X835" s="335" t="s">
        <v>5</v>
      </c>
      <c r="Y835" s="35"/>
      <c r="Z835" s="1001"/>
      <c r="AA835" s="973">
        <f>Y838*Z817-AB835</f>
        <v>0</v>
      </c>
      <c r="AB835" s="1212">
        <f>ROUND(IF(Y817="",0,Y835*Z817*(職員設定!$AC$62+AB825/Y817)*1.25),0)</f>
        <v>0</v>
      </c>
      <c r="AC835" s="44" t="s">
        <v>5</v>
      </c>
      <c r="AD835" s="35"/>
      <c r="AE835" s="1001"/>
      <c r="AF835" s="973">
        <f>AD838*AE817-AG835</f>
        <v>0</v>
      </c>
      <c r="AG835" s="961">
        <f>ROUND(IF(AD817="",0,AD835*AE817*(職員設定!$AC$62+AG825/AD817)*1.25),0)</f>
        <v>0</v>
      </c>
      <c r="AH835" s="335" t="s">
        <v>5</v>
      </c>
      <c r="AI835" s="35"/>
      <c r="AJ835" s="1001"/>
      <c r="AK835" s="973">
        <f>AI838*AJ817-AL835</f>
        <v>0</v>
      </c>
      <c r="AL835" s="1212">
        <f>ROUND(IF(AI817="",0,AI835*AJ817*(職員設定!$AC$62+AL825/AI817)*1.25),0)</f>
        <v>0</v>
      </c>
      <c r="AM835" s="44" t="s">
        <v>5</v>
      </c>
      <c r="AN835" s="35"/>
      <c r="AO835" s="1001"/>
      <c r="AP835" s="973">
        <f>AN838*AO817-AQ835</f>
        <v>0</v>
      </c>
      <c r="AQ835" s="961">
        <f>ROUND(IF(AN817="",0,AN835*AO817*(職員設定!$AC$62+AQ825/AN817)*1.25),0)</f>
        <v>0</v>
      </c>
      <c r="AR835" s="335" t="s">
        <v>5</v>
      </c>
      <c r="AS835" s="35"/>
      <c r="AT835" s="1001"/>
      <c r="AU835" s="973">
        <f>AS838*AT817-AV835</f>
        <v>0</v>
      </c>
      <c r="AV835" s="1212">
        <f>ROUND(IF(AS817="",0,AS835*AT817*(職員設定!$AC$62+AV825/AS817)*1.25),0)</f>
        <v>0</v>
      </c>
      <c r="AW835" s="44" t="s">
        <v>5</v>
      </c>
      <c r="AX835" s="35"/>
      <c r="AY835" s="1001"/>
      <c r="AZ835" s="973">
        <f>AX838*AY817-BA835</f>
        <v>0</v>
      </c>
      <c r="BA835" s="961">
        <f>ROUND(IF(AX817="",0,AX835*AY817*(職員設定!$AC$62+BA825/AX817)*1.25),0)</f>
        <v>0</v>
      </c>
      <c r="BB835" s="335" t="s">
        <v>5</v>
      </c>
      <c r="BC835" s="35"/>
      <c r="BD835" s="1001"/>
      <c r="BE835" s="973">
        <f>BC838*BD817-BF835</f>
        <v>0</v>
      </c>
      <c r="BF835" s="1212">
        <f>ROUND(IF(BC817="",0,BC835*BD817*(職員設定!$AC$62+BF825/BC817)*1.25),0)</f>
        <v>0</v>
      </c>
      <c r="BG835" s="44" t="s">
        <v>5</v>
      </c>
      <c r="BH835" s="35"/>
      <c r="BI835" s="1001"/>
      <c r="BJ835" s="973">
        <f>BH838*BI817-BK835</f>
        <v>0</v>
      </c>
      <c r="BK835" s="961">
        <f>ROUND(IF(BH817="",0,BH835*BI817*(職員設定!$AC$62+BK825/BH817)*1.25),0)</f>
        <v>0</v>
      </c>
      <c r="BL835" s="338"/>
      <c r="BM835" s="82"/>
      <c r="BN835" s="1001"/>
      <c r="BO835" s="966"/>
      <c r="BP835" s="953"/>
      <c r="BQ835" s="75"/>
      <c r="BR835" s="82"/>
      <c r="BS835" s="1001"/>
      <c r="BT835" s="966"/>
      <c r="BU835" s="953"/>
      <c r="BV835" s="75"/>
      <c r="BW835" s="82"/>
      <c r="BX835" s="1001"/>
      <c r="BY835" s="966"/>
      <c r="BZ835" s="953"/>
      <c r="CA835" s="1003">
        <f>BJ835+BK835+BE835+BF835+AZ835+BA835+AU835+AV835+AP835+AQ835+AL835+AK835+AG835+AF835+AB835+AA835+W835+V835+R835+Q835+L835+G835</f>
        <v>0</v>
      </c>
      <c r="CB835" s="1019">
        <f t="shared" ref="CB835" si="141">M835+H835</f>
        <v>0</v>
      </c>
      <c r="CC835" s="1237">
        <f>BK835+BF835+BA835+AV835+AQ835+AL835+AG835+AB835+W835+R835</f>
        <v>0</v>
      </c>
    </row>
    <row r="836" spans="1:81" ht="18" customHeight="1">
      <c r="A836" s="1180"/>
      <c r="B836" s="1285"/>
      <c r="C836" s="1178"/>
      <c r="D836" s="48" t="s">
        <v>38</v>
      </c>
      <c r="E836" s="33"/>
      <c r="F836" s="1001"/>
      <c r="G836" s="974"/>
      <c r="H836" s="1272"/>
      <c r="I836" s="48" t="s">
        <v>38</v>
      </c>
      <c r="J836" s="33"/>
      <c r="K836" s="1001"/>
      <c r="L836" s="974"/>
      <c r="M836" s="1103"/>
      <c r="N836" s="336" t="s">
        <v>38</v>
      </c>
      <c r="O836" s="33"/>
      <c r="P836" s="1001"/>
      <c r="Q836" s="974"/>
      <c r="R836" s="1210"/>
      <c r="S836" s="48" t="s">
        <v>38</v>
      </c>
      <c r="T836" s="33"/>
      <c r="U836" s="1001"/>
      <c r="V836" s="974"/>
      <c r="W836" s="958"/>
      <c r="X836" s="336" t="s">
        <v>38</v>
      </c>
      <c r="Y836" s="33"/>
      <c r="Z836" s="1001"/>
      <c r="AA836" s="974"/>
      <c r="AB836" s="1210"/>
      <c r="AC836" s="48" t="s">
        <v>38</v>
      </c>
      <c r="AD836" s="33"/>
      <c r="AE836" s="1001"/>
      <c r="AF836" s="974"/>
      <c r="AG836" s="958"/>
      <c r="AH836" s="336" t="s">
        <v>38</v>
      </c>
      <c r="AI836" s="33"/>
      <c r="AJ836" s="1001"/>
      <c r="AK836" s="974"/>
      <c r="AL836" s="1210"/>
      <c r="AM836" s="48" t="s">
        <v>38</v>
      </c>
      <c r="AN836" s="33"/>
      <c r="AO836" s="1001"/>
      <c r="AP836" s="974"/>
      <c r="AQ836" s="958"/>
      <c r="AR836" s="336" t="s">
        <v>38</v>
      </c>
      <c r="AS836" s="33"/>
      <c r="AT836" s="1001"/>
      <c r="AU836" s="974"/>
      <c r="AV836" s="1210"/>
      <c r="AW836" s="48" t="s">
        <v>38</v>
      </c>
      <c r="AX836" s="33"/>
      <c r="AY836" s="1001"/>
      <c r="AZ836" s="974"/>
      <c r="BA836" s="958"/>
      <c r="BB836" s="336" t="s">
        <v>38</v>
      </c>
      <c r="BC836" s="33"/>
      <c r="BD836" s="1001"/>
      <c r="BE836" s="974"/>
      <c r="BF836" s="1210"/>
      <c r="BG836" s="48" t="s">
        <v>38</v>
      </c>
      <c r="BH836" s="33"/>
      <c r="BI836" s="1001"/>
      <c r="BJ836" s="974"/>
      <c r="BK836" s="958"/>
      <c r="BL836" s="339"/>
      <c r="BM836" s="80"/>
      <c r="BN836" s="1001"/>
      <c r="BO836" s="967"/>
      <c r="BP836" s="954"/>
      <c r="BQ836" s="79"/>
      <c r="BR836" s="80"/>
      <c r="BS836" s="1001"/>
      <c r="BT836" s="967"/>
      <c r="BU836" s="954"/>
      <c r="BV836" s="79"/>
      <c r="BW836" s="80"/>
      <c r="BX836" s="1001"/>
      <c r="BY836" s="967"/>
      <c r="BZ836" s="954"/>
      <c r="CA836" s="1280"/>
      <c r="CB836" s="1022"/>
      <c r="CC836" s="1238"/>
    </row>
    <row r="837" spans="1:81" ht="18" customHeight="1">
      <c r="A837" s="1180"/>
      <c r="B837" s="1285"/>
      <c r="C837" s="1178"/>
      <c r="D837" s="51" t="s">
        <v>6</v>
      </c>
      <c r="E837" s="6">
        <f>ROUND(IF(E817="",0,E835*職員設定!$Q$62+E835*E826/E817*1.25),0)</f>
        <v>0</v>
      </c>
      <c r="F837" s="1001"/>
      <c r="G837" s="974"/>
      <c r="H837" s="1272"/>
      <c r="I837" s="51" t="s">
        <v>6</v>
      </c>
      <c r="J837" s="6">
        <f>ROUND(IF(J817="",0,J835*職員設定!$Q$62+J835*J826/J817*1.25),0)</f>
        <v>0</v>
      </c>
      <c r="K837" s="1001"/>
      <c r="L837" s="974"/>
      <c r="M837" s="1103"/>
      <c r="N837" s="629" t="s">
        <v>6</v>
      </c>
      <c r="O837" s="6">
        <f>ROUND(IF(O817="",0,O835*職員設定!$Q$62+O835*O826/O817*1.25),0)</f>
        <v>0</v>
      </c>
      <c r="P837" s="1001"/>
      <c r="Q837" s="974"/>
      <c r="R837" s="1210"/>
      <c r="S837" s="51" t="s">
        <v>6</v>
      </c>
      <c r="T837" s="6">
        <f>ROUND(IF(T817="",0,T835*職員設定!$Q$62+T835*T826/T817*1.25),0)</f>
        <v>0</v>
      </c>
      <c r="U837" s="1001"/>
      <c r="V837" s="974"/>
      <c r="W837" s="958"/>
      <c r="X837" s="629" t="s">
        <v>6</v>
      </c>
      <c r="Y837" s="6">
        <f>ROUND(IF(Y817="",0,Y835*職員設定!$Q$62+Y835*Y826/Y817*1.25),0)</f>
        <v>0</v>
      </c>
      <c r="Z837" s="1001"/>
      <c r="AA837" s="974"/>
      <c r="AB837" s="1210"/>
      <c r="AC837" s="51" t="s">
        <v>6</v>
      </c>
      <c r="AD837" s="6">
        <f>ROUND(IF(AD817="",0,AD835*職員設定!$Q$62+AD835*AD826/AD817*1.25),0)</f>
        <v>0</v>
      </c>
      <c r="AE837" s="1001"/>
      <c r="AF837" s="974"/>
      <c r="AG837" s="958"/>
      <c r="AH837" s="629" t="s">
        <v>6</v>
      </c>
      <c r="AI837" s="6">
        <f>ROUND(IF(AI817="",0,AI835*職員設定!$Q$62+AI835*AI826/AI817*1.25),0)</f>
        <v>0</v>
      </c>
      <c r="AJ837" s="1001"/>
      <c r="AK837" s="974"/>
      <c r="AL837" s="1210"/>
      <c r="AM837" s="51" t="s">
        <v>6</v>
      </c>
      <c r="AN837" s="6">
        <f>ROUND(IF(AN817="",0,AN835*職員設定!$Q$62+AN835*AN826/AN817*1.25),0)</f>
        <v>0</v>
      </c>
      <c r="AO837" s="1001"/>
      <c r="AP837" s="974"/>
      <c r="AQ837" s="958"/>
      <c r="AR837" s="629" t="s">
        <v>6</v>
      </c>
      <c r="AS837" s="6">
        <f>ROUND(IF(AS817="",0,AS835*職員設定!$Q$62+AS835*AS826/AS817*1.25),0)</f>
        <v>0</v>
      </c>
      <c r="AT837" s="1001"/>
      <c r="AU837" s="974"/>
      <c r="AV837" s="1210"/>
      <c r="AW837" s="51" t="s">
        <v>6</v>
      </c>
      <c r="AX837" s="6">
        <f>ROUND(IF(AX817="",0,AX835*職員設定!$Q$62+AX835*AX826/AX817*1.25),0)</f>
        <v>0</v>
      </c>
      <c r="AY837" s="1001"/>
      <c r="AZ837" s="974"/>
      <c r="BA837" s="958"/>
      <c r="BB837" s="629" t="s">
        <v>6</v>
      </c>
      <c r="BC837" s="6">
        <f>ROUND(IF(BC817="",0,BC835*職員設定!$Q$62+BC835*BC826/BC817*1.25),0)</f>
        <v>0</v>
      </c>
      <c r="BD837" s="1001"/>
      <c r="BE837" s="974"/>
      <c r="BF837" s="1210"/>
      <c r="BG837" s="51" t="s">
        <v>6</v>
      </c>
      <c r="BH837" s="6">
        <f>ROUND(IF(BH817="",0,BH835*職員設定!$Q$62+BH835*BH826/BH817*1.25),0)</f>
        <v>0</v>
      </c>
      <c r="BI837" s="1001"/>
      <c r="BJ837" s="974"/>
      <c r="BK837" s="958"/>
      <c r="BL837" s="624"/>
      <c r="BM837" s="28"/>
      <c r="BN837" s="1001"/>
      <c r="BO837" s="967"/>
      <c r="BP837" s="954"/>
      <c r="BQ837" s="72"/>
      <c r="BR837" s="28"/>
      <c r="BS837" s="1001"/>
      <c r="BT837" s="967"/>
      <c r="BU837" s="954"/>
      <c r="BV837" s="72"/>
      <c r="BW837" s="28"/>
      <c r="BX837" s="1001"/>
      <c r="BY837" s="967"/>
      <c r="BZ837" s="954"/>
      <c r="CA837" s="1280"/>
      <c r="CB837" s="1022"/>
      <c r="CC837" s="1238"/>
    </row>
    <row r="838" spans="1:81" ht="18" customHeight="1" thickBot="1">
      <c r="A838" s="1180"/>
      <c r="B838" s="1285"/>
      <c r="C838" s="1179"/>
      <c r="D838" s="53" t="s">
        <v>7</v>
      </c>
      <c r="E838" s="19">
        <f>E836-E837</f>
        <v>0</v>
      </c>
      <c r="F838" s="1001"/>
      <c r="G838" s="975"/>
      <c r="H838" s="1273"/>
      <c r="I838" s="53" t="s">
        <v>7</v>
      </c>
      <c r="J838" s="19">
        <f>J836-J837</f>
        <v>0</v>
      </c>
      <c r="K838" s="1001"/>
      <c r="L838" s="975"/>
      <c r="M838" s="1104"/>
      <c r="N838" s="337" t="s">
        <v>7</v>
      </c>
      <c r="O838" s="19">
        <f>O836-O837</f>
        <v>0</v>
      </c>
      <c r="P838" s="1001"/>
      <c r="Q838" s="975"/>
      <c r="R838" s="1211"/>
      <c r="S838" s="53" t="s">
        <v>7</v>
      </c>
      <c r="T838" s="19">
        <f>T836-T837</f>
        <v>0</v>
      </c>
      <c r="U838" s="1001"/>
      <c r="V838" s="975"/>
      <c r="W838" s="959"/>
      <c r="X838" s="337" t="s">
        <v>7</v>
      </c>
      <c r="Y838" s="19">
        <f>Y836-Y837</f>
        <v>0</v>
      </c>
      <c r="Z838" s="1001"/>
      <c r="AA838" s="975"/>
      <c r="AB838" s="1211"/>
      <c r="AC838" s="53" t="s">
        <v>7</v>
      </c>
      <c r="AD838" s="19">
        <f>AD836-AD837</f>
        <v>0</v>
      </c>
      <c r="AE838" s="1001"/>
      <c r="AF838" s="975"/>
      <c r="AG838" s="959"/>
      <c r="AH838" s="337" t="s">
        <v>7</v>
      </c>
      <c r="AI838" s="19">
        <f>AI836-AI837</f>
        <v>0</v>
      </c>
      <c r="AJ838" s="1001"/>
      <c r="AK838" s="975"/>
      <c r="AL838" s="1211"/>
      <c r="AM838" s="53" t="s">
        <v>7</v>
      </c>
      <c r="AN838" s="19">
        <f>AN836-AN837</f>
        <v>0</v>
      </c>
      <c r="AO838" s="1001"/>
      <c r="AP838" s="975"/>
      <c r="AQ838" s="959"/>
      <c r="AR838" s="337" t="s">
        <v>7</v>
      </c>
      <c r="AS838" s="19">
        <f>AS836-AS837</f>
        <v>0</v>
      </c>
      <c r="AT838" s="1001"/>
      <c r="AU838" s="975"/>
      <c r="AV838" s="1211"/>
      <c r="AW838" s="53" t="s">
        <v>7</v>
      </c>
      <c r="AX838" s="19">
        <f>AX836-AX837</f>
        <v>0</v>
      </c>
      <c r="AY838" s="1001"/>
      <c r="AZ838" s="975"/>
      <c r="BA838" s="959"/>
      <c r="BB838" s="337" t="s">
        <v>7</v>
      </c>
      <c r="BC838" s="19">
        <f>BC836-BC837</f>
        <v>0</v>
      </c>
      <c r="BD838" s="1001"/>
      <c r="BE838" s="975"/>
      <c r="BF838" s="1211"/>
      <c r="BG838" s="53" t="s">
        <v>7</v>
      </c>
      <c r="BH838" s="19">
        <f>BH836-BH837</f>
        <v>0</v>
      </c>
      <c r="BI838" s="1001"/>
      <c r="BJ838" s="975"/>
      <c r="BK838" s="959"/>
      <c r="BL838" s="340"/>
      <c r="BM838" s="84"/>
      <c r="BN838" s="1001"/>
      <c r="BO838" s="968"/>
      <c r="BP838" s="955"/>
      <c r="BQ838" s="85"/>
      <c r="BR838" s="84"/>
      <c r="BS838" s="1001"/>
      <c r="BT838" s="968"/>
      <c r="BU838" s="955"/>
      <c r="BV838" s="85"/>
      <c r="BW838" s="84"/>
      <c r="BX838" s="1001"/>
      <c r="BY838" s="968"/>
      <c r="BZ838" s="955"/>
      <c r="CA838" s="1281"/>
      <c r="CB838" s="1023"/>
      <c r="CC838" s="1239"/>
    </row>
    <row r="839" spans="1:81" ht="18" customHeight="1">
      <c r="A839" s="1180"/>
      <c r="B839" s="1285"/>
      <c r="C839" s="1177" t="s">
        <v>40</v>
      </c>
      <c r="D839" s="44" t="s">
        <v>8</v>
      </c>
      <c r="E839" s="35"/>
      <c r="F839" s="1001"/>
      <c r="G839" s="973">
        <f>E842*F817-H839</f>
        <v>0</v>
      </c>
      <c r="H839" s="1275"/>
      <c r="I839" s="44" t="s">
        <v>8</v>
      </c>
      <c r="J839" s="35"/>
      <c r="K839" s="1001"/>
      <c r="L839" s="973">
        <f>J842*K817-M839</f>
        <v>0</v>
      </c>
      <c r="M839" s="1095"/>
      <c r="N839" s="335" t="s">
        <v>8</v>
      </c>
      <c r="O839" s="35"/>
      <c r="P839" s="1001"/>
      <c r="Q839" s="973">
        <f>O842*P817-R839</f>
        <v>0</v>
      </c>
      <c r="R839" s="1212">
        <f>ROUND(IF(O817="",0,O839*P817*(職員設定!$AC$62+R825/O817)*1.35),0)</f>
        <v>0</v>
      </c>
      <c r="S839" s="44" t="s">
        <v>8</v>
      </c>
      <c r="T839" s="35"/>
      <c r="U839" s="1001"/>
      <c r="V839" s="973">
        <f>T842*U817-W839</f>
        <v>0</v>
      </c>
      <c r="W839" s="961">
        <f>ROUND(IF(T817="",0,T839*U817*(職員設定!$AC$62+W825/T817)*1.35),0)</f>
        <v>0</v>
      </c>
      <c r="X839" s="335" t="s">
        <v>8</v>
      </c>
      <c r="Y839" s="35"/>
      <c r="Z839" s="1001"/>
      <c r="AA839" s="973">
        <f>Y842*Z817-AB839</f>
        <v>0</v>
      </c>
      <c r="AB839" s="1212">
        <f>ROUND(IF(Y817="",0,Y839*Z817*(職員設定!$AC$62+AB825/Y817)*1.35),0)</f>
        <v>0</v>
      </c>
      <c r="AC839" s="44" t="s">
        <v>8</v>
      </c>
      <c r="AD839" s="35"/>
      <c r="AE839" s="1001"/>
      <c r="AF839" s="973">
        <f>AD842*AE817-AG839</f>
        <v>0</v>
      </c>
      <c r="AG839" s="961">
        <f>ROUND(IF(AD817="",0,AD839*AE817*(職員設定!$AC$62+AG825/AD817)*1.35),0)</f>
        <v>0</v>
      </c>
      <c r="AH839" s="335" t="s">
        <v>8</v>
      </c>
      <c r="AI839" s="35"/>
      <c r="AJ839" s="1001"/>
      <c r="AK839" s="973">
        <f>AI842*AJ817-AL839</f>
        <v>0</v>
      </c>
      <c r="AL839" s="1212">
        <f>ROUND(IF(AI817="",0,AI839*AJ817*(職員設定!$AC$62+AL825/AI817)*1.35),0)</f>
        <v>0</v>
      </c>
      <c r="AM839" s="44" t="s">
        <v>8</v>
      </c>
      <c r="AN839" s="35"/>
      <c r="AO839" s="1001"/>
      <c r="AP839" s="973">
        <f>AN842*AO817-AQ839</f>
        <v>0</v>
      </c>
      <c r="AQ839" s="961">
        <f>ROUND(IF(AN817="",0,AN839*AO817*(職員設定!$AC$62+AQ825/AN817)*1.35),0)</f>
        <v>0</v>
      </c>
      <c r="AR839" s="335" t="s">
        <v>8</v>
      </c>
      <c r="AS839" s="35"/>
      <c r="AT839" s="1001"/>
      <c r="AU839" s="973">
        <f>AS842*AT817-AV839</f>
        <v>0</v>
      </c>
      <c r="AV839" s="1212">
        <f>ROUND(IF(AS817="",0,AS839*AT817*(職員設定!$AC$62+AV825/AS817)*1.35),0)</f>
        <v>0</v>
      </c>
      <c r="AW839" s="44" t="s">
        <v>8</v>
      </c>
      <c r="AX839" s="35"/>
      <c r="AY839" s="1001"/>
      <c r="AZ839" s="973">
        <f>AX842*AY817-BA839</f>
        <v>0</v>
      </c>
      <c r="BA839" s="961">
        <f>ROUND(IF(AX817="",0,AX839*AY817*(職員設定!$AC$62+BA825/AX817)*1.35),0)</f>
        <v>0</v>
      </c>
      <c r="BB839" s="335" t="s">
        <v>8</v>
      </c>
      <c r="BC839" s="35"/>
      <c r="BD839" s="1001"/>
      <c r="BE839" s="973">
        <f>BC842*BD817-BF839</f>
        <v>0</v>
      </c>
      <c r="BF839" s="1212">
        <f>ROUND(IF(BC817="",0,BC839*BD817*(職員設定!$AC$62+BF825/BC817)*1.35),0)</f>
        <v>0</v>
      </c>
      <c r="BG839" s="44" t="s">
        <v>8</v>
      </c>
      <c r="BH839" s="35"/>
      <c r="BI839" s="1001"/>
      <c r="BJ839" s="973">
        <f>BH842*BI817-BK839</f>
        <v>0</v>
      </c>
      <c r="BK839" s="961">
        <f>ROUND(IF(BH817="",0,BH839*BI817*(職員設定!$AC$62+BK825/BH817)*1.35),0)</f>
        <v>0</v>
      </c>
      <c r="BL839" s="338"/>
      <c r="BM839" s="82"/>
      <c r="BN839" s="1001"/>
      <c r="BO839" s="966"/>
      <c r="BP839" s="953"/>
      <c r="BQ839" s="75"/>
      <c r="BR839" s="82"/>
      <c r="BS839" s="1001"/>
      <c r="BT839" s="966"/>
      <c r="BU839" s="953"/>
      <c r="BV839" s="75"/>
      <c r="BW839" s="82"/>
      <c r="BX839" s="1001"/>
      <c r="BY839" s="966"/>
      <c r="BZ839" s="953"/>
      <c r="CA839" s="1003">
        <f t="shared" ref="CA839" si="142">BJ839+BK839+BE839+BF839+AZ839+BA839+AU839+AV839+AP839+AQ839+AL839+AK839+AG839+AF839+AB839+AA839+W839+V839+R839+Q839+L839+G839</f>
        <v>0</v>
      </c>
      <c r="CB839" s="1019">
        <f t="shared" ref="CB839" si="143">M839+H839</f>
        <v>0</v>
      </c>
      <c r="CC839" s="1237">
        <f>BK839+BF839+BA839+AV839+AQ839+AL839+AG839+AB839+W839+R839</f>
        <v>0</v>
      </c>
    </row>
    <row r="840" spans="1:81" ht="18" customHeight="1">
      <c r="A840" s="1180"/>
      <c r="B840" s="1285"/>
      <c r="C840" s="1178"/>
      <c r="D840" s="48" t="s">
        <v>38</v>
      </c>
      <c r="E840" s="33"/>
      <c r="F840" s="1001"/>
      <c r="G840" s="974"/>
      <c r="H840" s="1272"/>
      <c r="I840" s="48" t="s">
        <v>38</v>
      </c>
      <c r="J840" s="33"/>
      <c r="K840" s="1001"/>
      <c r="L840" s="974"/>
      <c r="M840" s="1103"/>
      <c r="N840" s="336" t="s">
        <v>38</v>
      </c>
      <c r="O840" s="33"/>
      <c r="P840" s="1001"/>
      <c r="Q840" s="974"/>
      <c r="R840" s="1210"/>
      <c r="S840" s="48" t="s">
        <v>38</v>
      </c>
      <c r="T840" s="33"/>
      <c r="U840" s="1001"/>
      <c r="V840" s="974"/>
      <c r="W840" s="958"/>
      <c r="X840" s="336" t="s">
        <v>38</v>
      </c>
      <c r="Y840" s="33"/>
      <c r="Z840" s="1001"/>
      <c r="AA840" s="974"/>
      <c r="AB840" s="1210"/>
      <c r="AC840" s="48" t="s">
        <v>38</v>
      </c>
      <c r="AD840" s="33"/>
      <c r="AE840" s="1001"/>
      <c r="AF840" s="974"/>
      <c r="AG840" s="958"/>
      <c r="AH840" s="336" t="s">
        <v>38</v>
      </c>
      <c r="AI840" s="33"/>
      <c r="AJ840" s="1001"/>
      <c r="AK840" s="974"/>
      <c r="AL840" s="1210"/>
      <c r="AM840" s="48" t="s">
        <v>38</v>
      </c>
      <c r="AN840" s="33"/>
      <c r="AO840" s="1001"/>
      <c r="AP840" s="974"/>
      <c r="AQ840" s="958"/>
      <c r="AR840" s="336" t="s">
        <v>38</v>
      </c>
      <c r="AS840" s="33"/>
      <c r="AT840" s="1001"/>
      <c r="AU840" s="974"/>
      <c r="AV840" s="1210"/>
      <c r="AW840" s="48" t="s">
        <v>38</v>
      </c>
      <c r="AX840" s="33"/>
      <c r="AY840" s="1001"/>
      <c r="AZ840" s="974"/>
      <c r="BA840" s="958"/>
      <c r="BB840" s="336" t="s">
        <v>38</v>
      </c>
      <c r="BC840" s="33"/>
      <c r="BD840" s="1001"/>
      <c r="BE840" s="974"/>
      <c r="BF840" s="1210"/>
      <c r="BG840" s="48" t="s">
        <v>38</v>
      </c>
      <c r="BH840" s="33"/>
      <c r="BI840" s="1001"/>
      <c r="BJ840" s="974"/>
      <c r="BK840" s="958"/>
      <c r="BL840" s="339"/>
      <c r="BM840" s="80"/>
      <c r="BN840" s="1001"/>
      <c r="BO840" s="967"/>
      <c r="BP840" s="954"/>
      <c r="BQ840" s="79"/>
      <c r="BR840" s="80"/>
      <c r="BS840" s="1001"/>
      <c r="BT840" s="967"/>
      <c r="BU840" s="954"/>
      <c r="BV840" s="79"/>
      <c r="BW840" s="80"/>
      <c r="BX840" s="1001"/>
      <c r="BY840" s="967"/>
      <c r="BZ840" s="954"/>
      <c r="CA840" s="1080"/>
      <c r="CB840" s="1022"/>
      <c r="CC840" s="1238"/>
    </row>
    <row r="841" spans="1:81" ht="18" customHeight="1">
      <c r="A841" s="1180"/>
      <c r="B841" s="1285"/>
      <c r="C841" s="1178"/>
      <c r="D841" s="51" t="s">
        <v>9</v>
      </c>
      <c r="E841" s="6">
        <f>ROUND(IF(E817="",0,E839*職員設定!$R$62+E839*E826/E817*1.35),0)</f>
        <v>0</v>
      </c>
      <c r="F841" s="1001"/>
      <c r="G841" s="974"/>
      <c r="H841" s="1272"/>
      <c r="I841" s="51" t="s">
        <v>9</v>
      </c>
      <c r="J841" s="6">
        <f>ROUND(IF(J817="",0,J839*職員設定!$R$62+J839*J826/J817*1.35),0)</f>
        <v>0</v>
      </c>
      <c r="K841" s="1001"/>
      <c r="L841" s="974"/>
      <c r="M841" s="1103"/>
      <c r="N841" s="629" t="s">
        <v>9</v>
      </c>
      <c r="O841" s="6">
        <f>ROUND(IF(O817="",0,O839*職員設定!$R$62+O839*O826/O817*1.35),0)</f>
        <v>0</v>
      </c>
      <c r="P841" s="1001"/>
      <c r="Q841" s="974"/>
      <c r="R841" s="1210"/>
      <c r="S841" s="51" t="s">
        <v>9</v>
      </c>
      <c r="T841" s="6">
        <f>ROUND(IF(T817="",0,T839*職員設定!$R$62+T839*T826/T817*1.35),0)</f>
        <v>0</v>
      </c>
      <c r="U841" s="1001"/>
      <c r="V841" s="974"/>
      <c r="W841" s="958"/>
      <c r="X841" s="629" t="s">
        <v>9</v>
      </c>
      <c r="Y841" s="6">
        <f>ROUND(IF(Y817="",0,Y839*職員設定!$R$62+Y839*Y826/Y817*1.35),0)</f>
        <v>0</v>
      </c>
      <c r="Z841" s="1001"/>
      <c r="AA841" s="974"/>
      <c r="AB841" s="1210"/>
      <c r="AC841" s="51" t="s">
        <v>9</v>
      </c>
      <c r="AD841" s="6">
        <f>ROUND(IF(AD817="",0,AD839*職員設定!$R$62+AD839*AD826/AD817*1.35),0)</f>
        <v>0</v>
      </c>
      <c r="AE841" s="1001"/>
      <c r="AF841" s="974"/>
      <c r="AG841" s="958"/>
      <c r="AH841" s="629" t="s">
        <v>9</v>
      </c>
      <c r="AI841" s="6">
        <f>ROUND(IF(AI817="",0,AI839*職員設定!$R$62+AI839*AI826/AI817*1.35),0)</f>
        <v>0</v>
      </c>
      <c r="AJ841" s="1001"/>
      <c r="AK841" s="974"/>
      <c r="AL841" s="1210"/>
      <c r="AM841" s="51" t="s">
        <v>9</v>
      </c>
      <c r="AN841" s="6">
        <f>ROUND(IF(AN817="",0,AN839*職員設定!$R$62+AN839*AN826/AN817*1.35),0)</f>
        <v>0</v>
      </c>
      <c r="AO841" s="1001"/>
      <c r="AP841" s="974"/>
      <c r="AQ841" s="958"/>
      <c r="AR841" s="629" t="s">
        <v>9</v>
      </c>
      <c r="AS841" s="6">
        <f>ROUND(IF(AS817="",0,AS839*職員設定!$R$62+AS839*AS826/AS817*1.35),0)</f>
        <v>0</v>
      </c>
      <c r="AT841" s="1001"/>
      <c r="AU841" s="974"/>
      <c r="AV841" s="1210"/>
      <c r="AW841" s="51" t="s">
        <v>9</v>
      </c>
      <c r="AX841" s="6">
        <f>ROUND(IF(AX817="",0,AX839*職員設定!$R$62+AX839*AX826/AX817*1.35),0)</f>
        <v>0</v>
      </c>
      <c r="AY841" s="1001"/>
      <c r="AZ841" s="974"/>
      <c r="BA841" s="958"/>
      <c r="BB841" s="629" t="s">
        <v>9</v>
      </c>
      <c r="BC841" s="6">
        <f>ROUND(IF(BC817="",0,BC839*職員設定!$R$62+BC839*BC826/BC817*1.35),0)</f>
        <v>0</v>
      </c>
      <c r="BD841" s="1001"/>
      <c r="BE841" s="974"/>
      <c r="BF841" s="1210"/>
      <c r="BG841" s="51" t="s">
        <v>9</v>
      </c>
      <c r="BH841" s="6">
        <f>ROUND(IF(BH817="",0,BH839*職員設定!$R$62+BH839*BH826/BH817*1.35),0)</f>
        <v>0</v>
      </c>
      <c r="BI841" s="1001"/>
      <c r="BJ841" s="974"/>
      <c r="BK841" s="958"/>
      <c r="BL841" s="624"/>
      <c r="BM841" s="28"/>
      <c r="BN841" s="1001"/>
      <c r="BO841" s="967"/>
      <c r="BP841" s="954"/>
      <c r="BQ841" s="72"/>
      <c r="BR841" s="28"/>
      <c r="BS841" s="1001"/>
      <c r="BT841" s="967"/>
      <c r="BU841" s="954"/>
      <c r="BV841" s="72"/>
      <c r="BW841" s="28"/>
      <c r="BX841" s="1001"/>
      <c r="BY841" s="967"/>
      <c r="BZ841" s="954"/>
      <c r="CA841" s="1080"/>
      <c r="CB841" s="1022"/>
      <c r="CC841" s="1238"/>
    </row>
    <row r="842" spans="1:81" ht="18" customHeight="1" thickBot="1">
      <c r="A842" s="1180"/>
      <c r="B842" s="1285"/>
      <c r="C842" s="1179"/>
      <c r="D842" s="53" t="s">
        <v>10</v>
      </c>
      <c r="E842" s="19">
        <f>E840-E841</f>
        <v>0</v>
      </c>
      <c r="F842" s="1001"/>
      <c r="G842" s="975"/>
      <c r="H842" s="1273"/>
      <c r="I842" s="53" t="s">
        <v>10</v>
      </c>
      <c r="J842" s="19">
        <f>J840-J841</f>
        <v>0</v>
      </c>
      <c r="K842" s="1001"/>
      <c r="L842" s="975"/>
      <c r="M842" s="1104"/>
      <c r="N842" s="337" t="s">
        <v>10</v>
      </c>
      <c r="O842" s="19">
        <f>O840-O841</f>
        <v>0</v>
      </c>
      <c r="P842" s="1001"/>
      <c r="Q842" s="975"/>
      <c r="R842" s="1211"/>
      <c r="S842" s="53" t="s">
        <v>10</v>
      </c>
      <c r="T842" s="19">
        <f>T840-T841</f>
        <v>0</v>
      </c>
      <c r="U842" s="1001"/>
      <c r="V842" s="975"/>
      <c r="W842" s="959"/>
      <c r="X842" s="337" t="s">
        <v>10</v>
      </c>
      <c r="Y842" s="19">
        <f>Y840-Y841</f>
        <v>0</v>
      </c>
      <c r="Z842" s="1001"/>
      <c r="AA842" s="975"/>
      <c r="AB842" s="1211"/>
      <c r="AC842" s="53" t="s">
        <v>10</v>
      </c>
      <c r="AD842" s="19">
        <f>AD840-AD841</f>
        <v>0</v>
      </c>
      <c r="AE842" s="1001"/>
      <c r="AF842" s="975"/>
      <c r="AG842" s="959"/>
      <c r="AH842" s="337" t="s">
        <v>10</v>
      </c>
      <c r="AI842" s="19">
        <f>AI840-AI841</f>
        <v>0</v>
      </c>
      <c r="AJ842" s="1001"/>
      <c r="AK842" s="975"/>
      <c r="AL842" s="1211"/>
      <c r="AM842" s="53" t="s">
        <v>10</v>
      </c>
      <c r="AN842" s="19">
        <f>AN840-AN841</f>
        <v>0</v>
      </c>
      <c r="AO842" s="1001"/>
      <c r="AP842" s="975"/>
      <c r="AQ842" s="959"/>
      <c r="AR842" s="337" t="s">
        <v>10</v>
      </c>
      <c r="AS842" s="19">
        <f>AS840-AS841</f>
        <v>0</v>
      </c>
      <c r="AT842" s="1001"/>
      <c r="AU842" s="975"/>
      <c r="AV842" s="1211"/>
      <c r="AW842" s="53" t="s">
        <v>10</v>
      </c>
      <c r="AX842" s="19">
        <f>AX840-AX841</f>
        <v>0</v>
      </c>
      <c r="AY842" s="1001"/>
      <c r="AZ842" s="975"/>
      <c r="BA842" s="959"/>
      <c r="BB842" s="337" t="s">
        <v>10</v>
      </c>
      <c r="BC842" s="19">
        <f>BC840-BC841</f>
        <v>0</v>
      </c>
      <c r="BD842" s="1001"/>
      <c r="BE842" s="975"/>
      <c r="BF842" s="1211"/>
      <c r="BG842" s="53" t="s">
        <v>10</v>
      </c>
      <c r="BH842" s="19">
        <f>BH840-BH841</f>
        <v>0</v>
      </c>
      <c r="BI842" s="1001"/>
      <c r="BJ842" s="975"/>
      <c r="BK842" s="959"/>
      <c r="BL842" s="340"/>
      <c r="BM842" s="84"/>
      <c r="BN842" s="1001"/>
      <c r="BO842" s="968"/>
      <c r="BP842" s="955"/>
      <c r="BQ842" s="85"/>
      <c r="BR842" s="84"/>
      <c r="BS842" s="1001"/>
      <c r="BT842" s="968"/>
      <c r="BU842" s="955"/>
      <c r="BV842" s="85"/>
      <c r="BW842" s="84"/>
      <c r="BX842" s="1001"/>
      <c r="BY842" s="968"/>
      <c r="BZ842" s="955"/>
      <c r="CA842" s="1081"/>
      <c r="CB842" s="1023"/>
      <c r="CC842" s="1239"/>
    </row>
    <row r="843" spans="1:81" ht="18" customHeight="1">
      <c r="A843" s="1180"/>
      <c r="B843" s="1285"/>
      <c r="C843" s="1178" t="s">
        <v>43</v>
      </c>
      <c r="D843" s="48" t="s">
        <v>11</v>
      </c>
      <c r="E843" s="36"/>
      <c r="F843" s="1001"/>
      <c r="G843" s="974">
        <f>E846*F817-H843</f>
        <v>0</v>
      </c>
      <c r="H843" s="1275"/>
      <c r="I843" s="48" t="s">
        <v>11</v>
      </c>
      <c r="J843" s="36"/>
      <c r="K843" s="1001"/>
      <c r="L843" s="974">
        <f>J846*K817-M843</f>
        <v>0</v>
      </c>
      <c r="M843" s="1095"/>
      <c r="N843" s="336" t="s">
        <v>11</v>
      </c>
      <c r="O843" s="36"/>
      <c r="P843" s="1001"/>
      <c r="Q843" s="974">
        <f>O846*P817-R843</f>
        <v>0</v>
      </c>
      <c r="R843" s="1212">
        <f>ROUND(IF(O817="",0,O843*P817*(職員設定!$AC$62+R825/O817)*0.25),0)</f>
        <v>0</v>
      </c>
      <c r="S843" s="48" t="s">
        <v>11</v>
      </c>
      <c r="T843" s="36"/>
      <c r="U843" s="1001"/>
      <c r="V843" s="974">
        <f>T846*U817-W843</f>
        <v>0</v>
      </c>
      <c r="W843" s="961">
        <f>ROUND(IF(T817="",0,T843*U817*(職員設定!$AC$62+W825/T817)*0.25),0)</f>
        <v>0</v>
      </c>
      <c r="X843" s="336" t="s">
        <v>11</v>
      </c>
      <c r="Y843" s="36"/>
      <c r="Z843" s="1001"/>
      <c r="AA843" s="974">
        <f>Y846*Z817-AB843</f>
        <v>0</v>
      </c>
      <c r="AB843" s="1212">
        <f>ROUND(IF(Y817="",0,Y843*Z817*(職員設定!$AC$62+AB825/Y817)*0.25),0)</f>
        <v>0</v>
      </c>
      <c r="AC843" s="48" t="s">
        <v>11</v>
      </c>
      <c r="AD843" s="36"/>
      <c r="AE843" s="1001"/>
      <c r="AF843" s="974">
        <f>AD846*AE817-AG843</f>
        <v>0</v>
      </c>
      <c r="AG843" s="961">
        <f>ROUND(IF(AD817="",0,AD843*AE817*(職員設定!$AC$62+AG825/AD817)*0.25),0)</f>
        <v>0</v>
      </c>
      <c r="AH843" s="336" t="s">
        <v>11</v>
      </c>
      <c r="AI843" s="36"/>
      <c r="AJ843" s="1001"/>
      <c r="AK843" s="974">
        <f>AI846*AJ817-AL843</f>
        <v>0</v>
      </c>
      <c r="AL843" s="1212">
        <f>ROUND(IF(AI817="",0,AI843*AJ817*(職員設定!$AC$62+AL825/AI817)*0.25),0)</f>
        <v>0</v>
      </c>
      <c r="AM843" s="48" t="s">
        <v>11</v>
      </c>
      <c r="AN843" s="36"/>
      <c r="AO843" s="1001"/>
      <c r="AP843" s="974">
        <f>AN846*AO817-AQ843</f>
        <v>0</v>
      </c>
      <c r="AQ843" s="961">
        <f>ROUND(IF(AN817="",0,AN843*AO817*(職員設定!$AC$62+AQ825/AN817)*0.25),0)</f>
        <v>0</v>
      </c>
      <c r="AR843" s="336" t="s">
        <v>11</v>
      </c>
      <c r="AS843" s="36"/>
      <c r="AT843" s="1001"/>
      <c r="AU843" s="974">
        <f>AS846*AT817-AV843</f>
        <v>0</v>
      </c>
      <c r="AV843" s="1212">
        <f>ROUND(IF(AS817="",0,AS843*AT817*(職員設定!$AC$62+AV825/AS817)*0.25),0)</f>
        <v>0</v>
      </c>
      <c r="AW843" s="48" t="s">
        <v>11</v>
      </c>
      <c r="AX843" s="36"/>
      <c r="AY843" s="1001"/>
      <c r="AZ843" s="974">
        <f>AX846*AY817-BA843</f>
        <v>0</v>
      </c>
      <c r="BA843" s="961">
        <f>ROUND(IF(AX817="",0,AX843*AY817*(職員設定!$AC$62+BA825/AX817)*0.25),0)</f>
        <v>0</v>
      </c>
      <c r="BB843" s="336" t="s">
        <v>11</v>
      </c>
      <c r="BC843" s="36"/>
      <c r="BD843" s="1001"/>
      <c r="BE843" s="974">
        <f>BC846*BD817-BF843</f>
        <v>0</v>
      </c>
      <c r="BF843" s="1212">
        <f>ROUND(IF(BC817="",0,BC843*BD817*(職員設定!$AC$62+BF825/BC817)*0.25),0)</f>
        <v>0</v>
      </c>
      <c r="BG843" s="48" t="s">
        <v>11</v>
      </c>
      <c r="BH843" s="36"/>
      <c r="BI843" s="1001"/>
      <c r="BJ843" s="974">
        <f>BH846*BI817-BK843</f>
        <v>0</v>
      </c>
      <c r="BK843" s="961">
        <f>ROUND(IF(BH817="",0,BH843*BI817*(職員設定!$AC$62+BK825/BH817)*0.25),0)</f>
        <v>0</v>
      </c>
      <c r="BL843" s="339"/>
      <c r="BM843" s="86"/>
      <c r="BN843" s="1001"/>
      <c r="BO843" s="969"/>
      <c r="BP843" s="953"/>
      <c r="BQ843" s="79"/>
      <c r="BR843" s="86"/>
      <c r="BS843" s="1001"/>
      <c r="BT843" s="969"/>
      <c r="BU843" s="953"/>
      <c r="BV843" s="79"/>
      <c r="BW843" s="86"/>
      <c r="BX843" s="1001"/>
      <c r="BY843" s="969"/>
      <c r="BZ843" s="953"/>
      <c r="CA843" s="1003">
        <f t="shared" ref="CA843" si="144">BJ843+BK843+BE843+BF843+AZ843+BA843+AU843+AV843+AP843+AQ843+AL843+AK843+AG843+AF843+AB843+AA843+W843+V843+R843+Q843+L843+G843</f>
        <v>0</v>
      </c>
      <c r="CB843" s="1019">
        <f t="shared" ref="CB843" si="145">M843+H843</f>
        <v>0</v>
      </c>
      <c r="CC843" s="1238">
        <f>BK843+BF843+BA843+AV843+AQ843+AL843+AG843+AB843+W843+R843</f>
        <v>0</v>
      </c>
    </row>
    <row r="844" spans="1:81" ht="18" customHeight="1">
      <c r="A844" s="1180"/>
      <c r="B844" s="1285"/>
      <c r="C844" s="1178"/>
      <c r="D844" s="48" t="s">
        <v>38</v>
      </c>
      <c r="E844" s="33"/>
      <c r="F844" s="1001"/>
      <c r="G844" s="974"/>
      <c r="H844" s="1272"/>
      <c r="I844" s="48" t="s">
        <v>38</v>
      </c>
      <c r="J844" s="33"/>
      <c r="K844" s="1001"/>
      <c r="L844" s="974"/>
      <c r="M844" s="1103"/>
      <c r="N844" s="336" t="s">
        <v>38</v>
      </c>
      <c r="O844" s="33"/>
      <c r="P844" s="1001"/>
      <c r="Q844" s="974"/>
      <c r="R844" s="1210"/>
      <c r="S844" s="48" t="s">
        <v>38</v>
      </c>
      <c r="T844" s="33"/>
      <c r="U844" s="1001"/>
      <c r="V844" s="974"/>
      <c r="W844" s="958"/>
      <c r="X844" s="336" t="s">
        <v>38</v>
      </c>
      <c r="Y844" s="33"/>
      <c r="Z844" s="1001"/>
      <c r="AA844" s="974"/>
      <c r="AB844" s="1210"/>
      <c r="AC844" s="48" t="s">
        <v>38</v>
      </c>
      <c r="AD844" s="33"/>
      <c r="AE844" s="1001"/>
      <c r="AF844" s="974"/>
      <c r="AG844" s="958"/>
      <c r="AH844" s="336" t="s">
        <v>38</v>
      </c>
      <c r="AI844" s="33"/>
      <c r="AJ844" s="1001"/>
      <c r="AK844" s="974"/>
      <c r="AL844" s="1210"/>
      <c r="AM844" s="48" t="s">
        <v>38</v>
      </c>
      <c r="AN844" s="33"/>
      <c r="AO844" s="1001"/>
      <c r="AP844" s="974"/>
      <c r="AQ844" s="958"/>
      <c r="AR844" s="336" t="s">
        <v>38</v>
      </c>
      <c r="AS844" s="33"/>
      <c r="AT844" s="1001"/>
      <c r="AU844" s="974"/>
      <c r="AV844" s="1210"/>
      <c r="AW844" s="48" t="s">
        <v>38</v>
      </c>
      <c r="AX844" s="33"/>
      <c r="AY844" s="1001"/>
      <c r="AZ844" s="974"/>
      <c r="BA844" s="958"/>
      <c r="BB844" s="336" t="s">
        <v>38</v>
      </c>
      <c r="BC844" s="33"/>
      <c r="BD844" s="1001"/>
      <c r="BE844" s="974"/>
      <c r="BF844" s="1210"/>
      <c r="BG844" s="48" t="s">
        <v>38</v>
      </c>
      <c r="BH844" s="33"/>
      <c r="BI844" s="1001"/>
      <c r="BJ844" s="974"/>
      <c r="BK844" s="958"/>
      <c r="BL844" s="339"/>
      <c r="BM844" s="80"/>
      <c r="BN844" s="1001"/>
      <c r="BO844" s="967"/>
      <c r="BP844" s="954"/>
      <c r="BQ844" s="79"/>
      <c r="BR844" s="80"/>
      <c r="BS844" s="1001"/>
      <c r="BT844" s="967"/>
      <c r="BU844" s="954"/>
      <c r="BV844" s="79"/>
      <c r="BW844" s="80"/>
      <c r="BX844" s="1001"/>
      <c r="BY844" s="967"/>
      <c r="BZ844" s="954"/>
      <c r="CA844" s="1080"/>
      <c r="CB844" s="1022"/>
      <c r="CC844" s="1238"/>
    </row>
    <row r="845" spans="1:81" ht="18" customHeight="1">
      <c r="A845" s="1180"/>
      <c r="B845" s="1285"/>
      <c r="C845" s="1178"/>
      <c r="D845" s="51" t="s">
        <v>12</v>
      </c>
      <c r="E845" s="6">
        <f>ROUND(IF(E817="",0,E843*職員設定!$S$62+E843*E826/E817*0.25),0)</f>
        <v>0</v>
      </c>
      <c r="F845" s="1001"/>
      <c r="G845" s="974"/>
      <c r="H845" s="1272"/>
      <c r="I845" s="51" t="s">
        <v>12</v>
      </c>
      <c r="J845" s="6">
        <f>ROUND(IF(J817="",0,J843*職員設定!$S$62+J843*J826/J817*0.25),0)</f>
        <v>0</v>
      </c>
      <c r="K845" s="1001"/>
      <c r="L845" s="974"/>
      <c r="M845" s="1103"/>
      <c r="N845" s="629" t="s">
        <v>12</v>
      </c>
      <c r="O845" s="6">
        <f>ROUND(IF(O817="",0,O843*職員設定!$S$62+O843*O826/O817*0.25),0)</f>
        <v>0</v>
      </c>
      <c r="P845" s="1001"/>
      <c r="Q845" s="974"/>
      <c r="R845" s="1210"/>
      <c r="S845" s="51" t="s">
        <v>12</v>
      </c>
      <c r="T845" s="6">
        <f>ROUND(IF(T817="",0,T843*職員設定!$S$62+T843*T826/T817*0.25),0)</f>
        <v>0</v>
      </c>
      <c r="U845" s="1001"/>
      <c r="V845" s="974"/>
      <c r="W845" s="958"/>
      <c r="X845" s="629" t="s">
        <v>12</v>
      </c>
      <c r="Y845" s="6">
        <f>ROUND(IF(Y817="",0,Y843*職員設定!$S$62+Y843*Y826/Y817*0.25),0)</f>
        <v>0</v>
      </c>
      <c r="Z845" s="1001"/>
      <c r="AA845" s="974"/>
      <c r="AB845" s="1210"/>
      <c r="AC845" s="51" t="s">
        <v>12</v>
      </c>
      <c r="AD845" s="6">
        <f>ROUND(IF(AD817="",0,AD843*職員設定!$S$62+AD843*AD826/AD817*0.25),0)</f>
        <v>0</v>
      </c>
      <c r="AE845" s="1001"/>
      <c r="AF845" s="974"/>
      <c r="AG845" s="958"/>
      <c r="AH845" s="629" t="s">
        <v>12</v>
      </c>
      <c r="AI845" s="6">
        <f>ROUND(IF(AI817="",0,AI843*職員設定!$S$62+AI843*AI826/AI817*0.25),0)</f>
        <v>0</v>
      </c>
      <c r="AJ845" s="1001"/>
      <c r="AK845" s="974"/>
      <c r="AL845" s="1210"/>
      <c r="AM845" s="51" t="s">
        <v>12</v>
      </c>
      <c r="AN845" s="6">
        <f>ROUND(IF(AN817="",0,AN843*職員設定!$S$62+AN843*AN826/AN817*0.25),0)</f>
        <v>0</v>
      </c>
      <c r="AO845" s="1001"/>
      <c r="AP845" s="974"/>
      <c r="AQ845" s="958"/>
      <c r="AR845" s="629" t="s">
        <v>12</v>
      </c>
      <c r="AS845" s="6">
        <f>ROUND(IF(AS817="",0,AS843*職員設定!$S$62+AS843*AS826/AS817*0.25),0)</f>
        <v>0</v>
      </c>
      <c r="AT845" s="1001"/>
      <c r="AU845" s="974"/>
      <c r="AV845" s="1210"/>
      <c r="AW845" s="51" t="s">
        <v>12</v>
      </c>
      <c r="AX845" s="6">
        <f>ROUND(IF(AX817="",0,AX843*職員設定!$S$62+AX843*AX826/AX817*0.25),0)</f>
        <v>0</v>
      </c>
      <c r="AY845" s="1001"/>
      <c r="AZ845" s="974"/>
      <c r="BA845" s="958"/>
      <c r="BB845" s="629" t="s">
        <v>12</v>
      </c>
      <c r="BC845" s="6">
        <f>ROUND(IF(BC817="",0,BC843*職員設定!$S$62+BC843*BC826/BC817*0.25),0)</f>
        <v>0</v>
      </c>
      <c r="BD845" s="1001"/>
      <c r="BE845" s="974"/>
      <c r="BF845" s="1210"/>
      <c r="BG845" s="51" t="s">
        <v>12</v>
      </c>
      <c r="BH845" s="6">
        <f>ROUND(IF(BH817="",0,BH843*職員設定!$S$62+BH843*BH826/BH817*0.25),0)</f>
        <v>0</v>
      </c>
      <c r="BI845" s="1001"/>
      <c r="BJ845" s="974"/>
      <c r="BK845" s="958"/>
      <c r="BL845" s="624"/>
      <c r="BM845" s="28"/>
      <c r="BN845" s="1001"/>
      <c r="BO845" s="967"/>
      <c r="BP845" s="954"/>
      <c r="BQ845" s="72"/>
      <c r="BR845" s="28"/>
      <c r="BS845" s="1001"/>
      <c r="BT845" s="967"/>
      <c r="BU845" s="954"/>
      <c r="BV845" s="72"/>
      <c r="BW845" s="28"/>
      <c r="BX845" s="1001"/>
      <c r="BY845" s="967"/>
      <c r="BZ845" s="954"/>
      <c r="CA845" s="1080"/>
      <c r="CB845" s="1022"/>
      <c r="CC845" s="1238"/>
    </row>
    <row r="846" spans="1:81" ht="18" customHeight="1" thickBot="1">
      <c r="A846" s="1180"/>
      <c r="B846" s="1286"/>
      <c r="C846" s="1179"/>
      <c r="D846" s="53" t="s">
        <v>13</v>
      </c>
      <c r="E846" s="19">
        <f>E844-E845</f>
        <v>0</v>
      </c>
      <c r="F846" s="1002"/>
      <c r="G846" s="975"/>
      <c r="H846" s="1273"/>
      <c r="I846" s="53" t="s">
        <v>13</v>
      </c>
      <c r="J846" s="19">
        <f>J844-J845</f>
        <v>0</v>
      </c>
      <c r="K846" s="1002"/>
      <c r="L846" s="975"/>
      <c r="M846" s="1104"/>
      <c r="N846" s="337" t="s">
        <v>13</v>
      </c>
      <c r="O846" s="19">
        <f>O844-O845</f>
        <v>0</v>
      </c>
      <c r="P846" s="1002"/>
      <c r="Q846" s="975"/>
      <c r="R846" s="1211"/>
      <c r="S846" s="53" t="s">
        <v>13</v>
      </c>
      <c r="T846" s="19">
        <f>T844-T845</f>
        <v>0</v>
      </c>
      <c r="U846" s="1002"/>
      <c r="V846" s="975"/>
      <c r="W846" s="959"/>
      <c r="X846" s="337" t="s">
        <v>13</v>
      </c>
      <c r="Y846" s="19">
        <f>Y844-Y845</f>
        <v>0</v>
      </c>
      <c r="Z846" s="1002"/>
      <c r="AA846" s="975"/>
      <c r="AB846" s="1211"/>
      <c r="AC846" s="53" t="s">
        <v>13</v>
      </c>
      <c r="AD846" s="19">
        <f>AD844-AD845</f>
        <v>0</v>
      </c>
      <c r="AE846" s="1002"/>
      <c r="AF846" s="975"/>
      <c r="AG846" s="959"/>
      <c r="AH846" s="337" t="s">
        <v>13</v>
      </c>
      <c r="AI846" s="19">
        <f>AI844-AI845</f>
        <v>0</v>
      </c>
      <c r="AJ846" s="1002"/>
      <c r="AK846" s="975"/>
      <c r="AL846" s="1211"/>
      <c r="AM846" s="53" t="s">
        <v>13</v>
      </c>
      <c r="AN846" s="19">
        <f>AN844-AN845</f>
        <v>0</v>
      </c>
      <c r="AO846" s="1002"/>
      <c r="AP846" s="975"/>
      <c r="AQ846" s="959"/>
      <c r="AR846" s="337" t="s">
        <v>13</v>
      </c>
      <c r="AS846" s="19">
        <f>AS844-AS845</f>
        <v>0</v>
      </c>
      <c r="AT846" s="1002"/>
      <c r="AU846" s="975"/>
      <c r="AV846" s="1211"/>
      <c r="AW846" s="53" t="s">
        <v>13</v>
      </c>
      <c r="AX846" s="19">
        <f>AX844-AX845</f>
        <v>0</v>
      </c>
      <c r="AY846" s="1002"/>
      <c r="AZ846" s="975"/>
      <c r="BA846" s="959"/>
      <c r="BB846" s="337" t="s">
        <v>13</v>
      </c>
      <c r="BC846" s="19">
        <f>BC844-BC845</f>
        <v>0</v>
      </c>
      <c r="BD846" s="1002"/>
      <c r="BE846" s="975"/>
      <c r="BF846" s="1211"/>
      <c r="BG846" s="53" t="s">
        <v>13</v>
      </c>
      <c r="BH846" s="19">
        <f>BH844-BH845</f>
        <v>0</v>
      </c>
      <c r="BI846" s="1002"/>
      <c r="BJ846" s="975"/>
      <c r="BK846" s="959"/>
      <c r="BL846" s="667"/>
      <c r="BM846" s="88"/>
      <c r="BN846" s="1002"/>
      <c r="BO846" s="968"/>
      <c r="BP846" s="955"/>
      <c r="BQ846" s="87"/>
      <c r="BR846" s="88"/>
      <c r="BS846" s="1002"/>
      <c r="BT846" s="968"/>
      <c r="BU846" s="955"/>
      <c r="BV846" s="87"/>
      <c r="BW846" s="88"/>
      <c r="BX846" s="1002"/>
      <c r="BY846" s="968"/>
      <c r="BZ846" s="955"/>
      <c r="CA846" s="1081"/>
      <c r="CB846" s="1023"/>
      <c r="CC846" s="1239"/>
    </row>
    <row r="847" spans="1:81" ht="18" customHeight="1">
      <c r="A847" s="1180"/>
      <c r="B847" s="1278" t="s">
        <v>228</v>
      </c>
      <c r="C847" s="1135"/>
      <c r="D847" s="175" t="str">
        <f>IF(職員設定!$V$43="","",職員設定!$V$43)</f>
        <v>通勤手当</v>
      </c>
      <c r="E847" s="151" t="str">
        <f>IF(E817&lt;&gt;"",職員設定!$V$62,"0")</f>
        <v>0</v>
      </c>
      <c r="F847" s="2"/>
      <c r="G847" s="299" t="s">
        <v>79</v>
      </c>
      <c r="H847" s="29" t="s">
        <v>79</v>
      </c>
      <c r="I847" s="175" t="str">
        <f>IF(職員設定!$V$43="","",職員設定!$V$43)</f>
        <v>通勤手当</v>
      </c>
      <c r="J847" s="151" t="str">
        <f>IF(J817&lt;&gt;"",職員設定!$V$62,"0")</f>
        <v>0</v>
      </c>
      <c r="K847" s="2"/>
      <c r="L847" s="299" t="s">
        <v>79</v>
      </c>
      <c r="M847" s="60" t="s">
        <v>79</v>
      </c>
      <c r="N847" s="644" t="str">
        <f>IF(職員設定!$V$43="","",職員設定!$V$43)</f>
        <v>通勤手当</v>
      </c>
      <c r="O847" s="151" t="str">
        <f>IF(O817&lt;&gt;"",職員設定!$V$62,"0")</f>
        <v>0</v>
      </c>
      <c r="P847" s="2"/>
      <c r="Q847" s="299" t="s">
        <v>79</v>
      </c>
      <c r="R847" s="29" t="s">
        <v>79</v>
      </c>
      <c r="S847" s="175" t="str">
        <f>IF(職員設定!$V$43="","",職員設定!$V$43)</f>
        <v>通勤手当</v>
      </c>
      <c r="T847" s="151" t="str">
        <f>IF(T817&lt;&gt;"",職員設定!$V$62,"0")</f>
        <v>0</v>
      </c>
      <c r="U847" s="2"/>
      <c r="V847" s="299" t="s">
        <v>79</v>
      </c>
      <c r="W847" s="60" t="s">
        <v>79</v>
      </c>
      <c r="X847" s="644" t="str">
        <f>IF(職員設定!$V$43="","",職員設定!$V$43)</f>
        <v>通勤手当</v>
      </c>
      <c r="Y847" s="151" t="str">
        <f>IF(Y817&lt;&gt;"",職員設定!$V$62,"0")</f>
        <v>0</v>
      </c>
      <c r="Z847" s="2"/>
      <c r="AA847" s="299" t="s">
        <v>79</v>
      </c>
      <c r="AB847" s="29" t="s">
        <v>79</v>
      </c>
      <c r="AC847" s="175" t="str">
        <f>IF(職員設定!$V$43="","",職員設定!$V$43)</f>
        <v>通勤手当</v>
      </c>
      <c r="AD847" s="151" t="str">
        <f>IF(AD817&lt;&gt;"",職員設定!$V$62,"0")</f>
        <v>0</v>
      </c>
      <c r="AE847" s="2"/>
      <c r="AF847" s="299" t="s">
        <v>79</v>
      </c>
      <c r="AG847" s="60" t="s">
        <v>79</v>
      </c>
      <c r="AH847" s="644" t="str">
        <f>IF(職員設定!$V$43="","",職員設定!$V$43)</f>
        <v>通勤手当</v>
      </c>
      <c r="AI847" s="151" t="str">
        <f>IF(AI817&lt;&gt;"",職員設定!$V$62,"0")</f>
        <v>0</v>
      </c>
      <c r="AJ847" s="2"/>
      <c r="AK847" s="299" t="s">
        <v>79</v>
      </c>
      <c r="AL847" s="29" t="s">
        <v>79</v>
      </c>
      <c r="AM847" s="175" t="str">
        <f>IF(職員設定!$V$43="","",職員設定!$V$43)</f>
        <v>通勤手当</v>
      </c>
      <c r="AN847" s="151" t="str">
        <f>IF(AN817&lt;&gt;"",職員設定!$V$62,"0")</f>
        <v>0</v>
      </c>
      <c r="AO847" s="2"/>
      <c r="AP847" s="299" t="s">
        <v>79</v>
      </c>
      <c r="AQ847" s="60" t="s">
        <v>79</v>
      </c>
      <c r="AR847" s="644" t="str">
        <f>IF(職員設定!$V$43="","",職員設定!$V$43)</f>
        <v>通勤手当</v>
      </c>
      <c r="AS847" s="151" t="str">
        <f>IF(AS817&lt;&gt;"",職員設定!$V$62,"0")</f>
        <v>0</v>
      </c>
      <c r="AT847" s="2"/>
      <c r="AU847" s="299" t="s">
        <v>79</v>
      </c>
      <c r="AV847" s="29" t="s">
        <v>79</v>
      </c>
      <c r="AW847" s="175" t="str">
        <f>IF(職員設定!$V$43="","",職員設定!$V$43)</f>
        <v>通勤手当</v>
      </c>
      <c r="AX847" s="151" t="str">
        <f>IF(AX817&lt;&gt;"",職員設定!$V$62,"0")</f>
        <v>0</v>
      </c>
      <c r="AY847" s="2"/>
      <c r="AZ847" s="299" t="s">
        <v>79</v>
      </c>
      <c r="BA847" s="60" t="s">
        <v>79</v>
      </c>
      <c r="BB847" s="644" t="str">
        <f>IF(職員設定!$V$43="","",職員設定!$V$43)</f>
        <v>通勤手当</v>
      </c>
      <c r="BC847" s="151" t="str">
        <f>IF(BC817&lt;&gt;"",職員設定!$V$62,"0")</f>
        <v>0</v>
      </c>
      <c r="BD847" s="2"/>
      <c r="BE847" s="299" t="s">
        <v>79</v>
      </c>
      <c r="BF847" s="29" t="s">
        <v>79</v>
      </c>
      <c r="BG847" s="175" t="str">
        <f>IF(職員設定!$V$43="","",職員設定!$V$43)</f>
        <v>通勤手当</v>
      </c>
      <c r="BH847" s="151" t="str">
        <f>IF(BH817&lt;&gt;"",職員設定!$V$62,"0")</f>
        <v>0</v>
      </c>
      <c r="BI847" s="2"/>
      <c r="BJ847" s="299" t="s">
        <v>79</v>
      </c>
      <c r="BK847" s="60" t="s">
        <v>79</v>
      </c>
      <c r="BL847" s="668"/>
      <c r="BM847" s="90"/>
      <c r="BN847" s="2"/>
      <c r="BO847" s="299" t="s">
        <v>79</v>
      </c>
      <c r="BP847" s="299" t="s">
        <v>79</v>
      </c>
      <c r="BQ847" s="89"/>
      <c r="BR847" s="90"/>
      <c r="BS847" s="2"/>
      <c r="BT847" s="299" t="s">
        <v>79</v>
      </c>
      <c r="BU847" s="299" t="s">
        <v>79</v>
      </c>
      <c r="BV847" s="89"/>
      <c r="BW847" s="90"/>
      <c r="BX847" s="2"/>
      <c r="BY847" s="299" t="s">
        <v>79</v>
      </c>
      <c r="BZ847" s="299" t="s">
        <v>79</v>
      </c>
      <c r="CA847" s="482" t="s">
        <v>116</v>
      </c>
      <c r="CB847" s="300" t="s">
        <v>116</v>
      </c>
      <c r="CC847" s="371" t="s">
        <v>121</v>
      </c>
    </row>
    <row r="848" spans="1:81" ht="18" customHeight="1">
      <c r="A848" s="1180"/>
      <c r="B848" s="1134"/>
      <c r="C848" s="1135"/>
      <c r="D848" s="174" t="str">
        <f>IF(職員設定!$W$43="","",職員設定!$W$43)</f>
        <v>課税通勤手当</v>
      </c>
      <c r="E848" s="151" t="str">
        <f>IF(E817&lt;&gt;"",職員設定!$W$62,"0")</f>
        <v>0</v>
      </c>
      <c r="F848" s="2"/>
      <c r="G848" s="999">
        <f>SUM(G817:G846)</f>
        <v>0</v>
      </c>
      <c r="H848" s="1305">
        <f>SUM(H817:H846)</f>
        <v>0</v>
      </c>
      <c r="I848" s="174" t="str">
        <f>IF(職員設定!$W$43="","",職員設定!$W$43)</f>
        <v>課税通勤手当</v>
      </c>
      <c r="J848" s="151" t="str">
        <f>IF(J817&lt;&gt;"",職員設定!$W$62,"0")</f>
        <v>0</v>
      </c>
      <c r="K848" s="2"/>
      <c r="L848" s="999">
        <f>SUM(L817:L846)</f>
        <v>0</v>
      </c>
      <c r="M848" s="1102">
        <f>SUM(M817:M846)</f>
        <v>0</v>
      </c>
      <c r="N848" s="645" t="str">
        <f>IF(職員設定!$W$43="","",職員設定!$W$43)</f>
        <v>課税通勤手当</v>
      </c>
      <c r="O848" s="151" t="str">
        <f>IF(O817&lt;&gt;"",職員設定!$W$62,"0")</f>
        <v>0</v>
      </c>
      <c r="P848" s="2"/>
      <c r="Q848" s="999">
        <f>SUM(Q817:Q846)</f>
        <v>0</v>
      </c>
      <c r="R848" s="1213">
        <f>SUM(R817:R846)</f>
        <v>0</v>
      </c>
      <c r="S848" s="174" t="str">
        <f>IF(職員設定!$W$43="","",職員設定!$W$43)</f>
        <v>課税通勤手当</v>
      </c>
      <c r="T848" s="151" t="str">
        <f>IF(T817&lt;&gt;"",職員設定!$W$62,"0")</f>
        <v>0</v>
      </c>
      <c r="U848" s="2"/>
      <c r="V848" s="999">
        <f>SUM(V817:V846)</f>
        <v>0</v>
      </c>
      <c r="W848" s="992">
        <f>SUM(W817:W846)</f>
        <v>0</v>
      </c>
      <c r="X848" s="645" t="str">
        <f>IF(職員設定!$W$43="","",職員設定!$W$43)</f>
        <v>課税通勤手当</v>
      </c>
      <c r="Y848" s="151" t="str">
        <f>IF(Y817&lt;&gt;"",職員設定!$W$62,"0")</f>
        <v>0</v>
      </c>
      <c r="Z848" s="2"/>
      <c r="AA848" s="999">
        <f>SUM(AA817:AA846)</f>
        <v>0</v>
      </c>
      <c r="AB848" s="1213">
        <f>SUM(AB817:AB846)</f>
        <v>0</v>
      </c>
      <c r="AC848" s="174" t="str">
        <f>IF(職員設定!$W$43="","",職員設定!$W$43)</f>
        <v>課税通勤手当</v>
      </c>
      <c r="AD848" s="151" t="str">
        <f>IF(AD817&lt;&gt;"",職員設定!$W$62,"0")</f>
        <v>0</v>
      </c>
      <c r="AE848" s="2"/>
      <c r="AF848" s="999">
        <f>SUM(AF817:AF846)</f>
        <v>0</v>
      </c>
      <c r="AG848" s="992">
        <f>SUM(AG817:AG846)</f>
        <v>0</v>
      </c>
      <c r="AH848" s="645" t="str">
        <f>IF(職員設定!$W$43="","",職員設定!$W$43)</f>
        <v>課税通勤手当</v>
      </c>
      <c r="AI848" s="151" t="str">
        <f>IF(AI817&lt;&gt;"",職員設定!$W$62,"0")</f>
        <v>0</v>
      </c>
      <c r="AJ848" s="2"/>
      <c r="AK848" s="999">
        <f>SUM(AK817:AK846)</f>
        <v>0</v>
      </c>
      <c r="AL848" s="1213">
        <f>SUM(AL817:AL846)</f>
        <v>0</v>
      </c>
      <c r="AM848" s="174" t="str">
        <f>IF(職員設定!$W$43="","",職員設定!$W$43)</f>
        <v>課税通勤手当</v>
      </c>
      <c r="AN848" s="151" t="str">
        <f>IF(AN817&lt;&gt;"",職員設定!$W$62,"0")</f>
        <v>0</v>
      </c>
      <c r="AO848" s="2"/>
      <c r="AP848" s="999">
        <f>SUM(AP817:AP846)</f>
        <v>0</v>
      </c>
      <c r="AQ848" s="992">
        <f>SUM(AQ817:AQ846)</f>
        <v>0</v>
      </c>
      <c r="AR848" s="645" t="str">
        <f>IF(職員設定!$W$43="","",職員設定!$W$43)</f>
        <v>課税通勤手当</v>
      </c>
      <c r="AS848" s="151" t="str">
        <f>IF(AS817&lt;&gt;"",職員設定!$W$62,"0")</f>
        <v>0</v>
      </c>
      <c r="AT848" s="2"/>
      <c r="AU848" s="999">
        <f>SUM(AU817:AU846)</f>
        <v>0</v>
      </c>
      <c r="AV848" s="1213">
        <f>SUM(AV817:AV846)</f>
        <v>0</v>
      </c>
      <c r="AW848" s="174" t="str">
        <f>IF(職員設定!$W$43="","",職員設定!$W$43)</f>
        <v>課税通勤手当</v>
      </c>
      <c r="AX848" s="151" t="str">
        <f>IF(AX817&lt;&gt;"",職員設定!$W$62,"0")</f>
        <v>0</v>
      </c>
      <c r="AY848" s="2"/>
      <c r="AZ848" s="999">
        <f>SUM(AZ817:AZ846)</f>
        <v>0</v>
      </c>
      <c r="BA848" s="992">
        <f>SUM(BA817:BA846)</f>
        <v>0</v>
      </c>
      <c r="BB848" s="645" t="str">
        <f>IF(職員設定!$W$43="","",職員設定!$W$43)</f>
        <v>課税通勤手当</v>
      </c>
      <c r="BC848" s="151" t="str">
        <f>IF(BC817&lt;&gt;"",職員設定!$W$62,"0")</f>
        <v>0</v>
      </c>
      <c r="BD848" s="2"/>
      <c r="BE848" s="999">
        <f>SUM(BE817:BE846)</f>
        <v>0</v>
      </c>
      <c r="BF848" s="1213">
        <f>SUM(BF817:BF846)</f>
        <v>0</v>
      </c>
      <c r="BG848" s="174" t="str">
        <f>IF(職員設定!$W$43="","",職員設定!$W$43)</f>
        <v>課税通勤手当</v>
      </c>
      <c r="BH848" s="151" t="str">
        <f>IF(BH817&lt;&gt;"",職員設定!$W$62,"0")</f>
        <v>0</v>
      </c>
      <c r="BI848" s="2"/>
      <c r="BJ848" s="999">
        <f>SUM(BJ817:BJ846)</f>
        <v>0</v>
      </c>
      <c r="BK848" s="992">
        <f>SUM(BK817:BK846)</f>
        <v>0</v>
      </c>
      <c r="BL848" s="669"/>
      <c r="BM848" s="92"/>
      <c r="BN848" s="2"/>
      <c r="BO848" s="999">
        <f>SUM(BO817:BO846)</f>
        <v>0</v>
      </c>
      <c r="BP848" s="1255">
        <f>SUM(BP817:BP846)</f>
        <v>0</v>
      </c>
      <c r="BQ848" s="91"/>
      <c r="BR848" s="92"/>
      <c r="BS848" s="2"/>
      <c r="BT848" s="999">
        <f>SUM(BT817:BT846)</f>
        <v>0</v>
      </c>
      <c r="BU848" s="1255">
        <f>SUM(BU817:BU846)</f>
        <v>0</v>
      </c>
      <c r="BV848" s="91"/>
      <c r="BW848" s="92"/>
      <c r="BX848" s="2"/>
      <c r="BY848" s="999">
        <f>SUM(BY817:BY846)</f>
        <v>0</v>
      </c>
      <c r="BZ848" s="1255">
        <f>SUM(BZ817:BZ846)</f>
        <v>0</v>
      </c>
      <c r="CA848" s="1089">
        <f>SUM(CA817:CA842)-CA843</f>
        <v>0</v>
      </c>
      <c r="CB848" s="1088">
        <f t="shared" ref="CB848" si="146">SUM(CB817:CB846)</f>
        <v>0</v>
      </c>
      <c r="CC848" s="1230" t="str">
        <f>IF(BZ848+BU848+BP848+BK848+BF848+BA848+AV848+AQ848+AL848+AG848+AB848+W848+R848+CB859+CC859-CC860-CB860=0,"〇",BZ848+BU848+BP848+BK848+BF848+BA848+AV848+AQ848+AL848+AG848+AB848+W848+R848+CB859+CC859-CC860-CB860)</f>
        <v>〇</v>
      </c>
    </row>
    <row r="849" spans="1:81" ht="18" customHeight="1">
      <c r="A849" s="1180"/>
      <c r="B849" s="1134"/>
      <c r="C849" s="1135"/>
      <c r="D849" s="176" t="str">
        <f>IF(職員設定!$X$43="","",職員設定!$X$43)</f>
        <v>その他</v>
      </c>
      <c r="E849" s="152" t="str">
        <f>IF(E817&lt;&gt;"",職員設定!$X$62,"0")</f>
        <v>0</v>
      </c>
      <c r="F849" s="2"/>
      <c r="G849" s="974"/>
      <c r="H849" s="1271"/>
      <c r="I849" s="176" t="str">
        <f>IF(職員設定!$X$43="","",職員設定!$X$43)</f>
        <v>その他</v>
      </c>
      <c r="J849" s="152" t="str">
        <f>IF(J817&lt;&gt;"",職員設定!$X$62,"0")</f>
        <v>0</v>
      </c>
      <c r="K849" s="2"/>
      <c r="L849" s="974"/>
      <c r="M849" s="1096"/>
      <c r="N849" s="646" t="str">
        <f>IF(職員設定!$X$43="","",職員設定!$X$43)</f>
        <v>その他</v>
      </c>
      <c r="O849" s="152" t="str">
        <f>IF(O817&lt;&gt;"",職員設定!$X$62,"0")</f>
        <v>0</v>
      </c>
      <c r="P849" s="2"/>
      <c r="Q849" s="974"/>
      <c r="R849" s="1204"/>
      <c r="S849" s="176" t="str">
        <f>IF(職員設定!$X$43="","",職員設定!$X$43)</f>
        <v>その他</v>
      </c>
      <c r="T849" s="152" t="str">
        <f>IF(T817&lt;&gt;"",職員設定!$X$62,"0")</f>
        <v>0</v>
      </c>
      <c r="U849" s="2"/>
      <c r="V849" s="974"/>
      <c r="W849" s="971"/>
      <c r="X849" s="646" t="str">
        <f>IF(職員設定!$X$43="","",職員設定!$X$43)</f>
        <v>その他</v>
      </c>
      <c r="Y849" s="152" t="str">
        <f>IF(Y817&lt;&gt;"",職員設定!$X$62,"0")</f>
        <v>0</v>
      </c>
      <c r="Z849" s="2"/>
      <c r="AA849" s="974"/>
      <c r="AB849" s="1204"/>
      <c r="AC849" s="176" t="str">
        <f>IF(職員設定!$X$43="","",職員設定!$X$43)</f>
        <v>その他</v>
      </c>
      <c r="AD849" s="152" t="str">
        <f>IF(AD817&lt;&gt;"",職員設定!$X$62,"0")</f>
        <v>0</v>
      </c>
      <c r="AE849" s="2"/>
      <c r="AF849" s="974"/>
      <c r="AG849" s="971"/>
      <c r="AH849" s="646" t="str">
        <f>IF(職員設定!$X$43="","",職員設定!$X$43)</f>
        <v>その他</v>
      </c>
      <c r="AI849" s="152" t="str">
        <f>IF(AI817&lt;&gt;"",職員設定!$X$62,"0")</f>
        <v>0</v>
      </c>
      <c r="AJ849" s="2"/>
      <c r="AK849" s="974"/>
      <c r="AL849" s="1204"/>
      <c r="AM849" s="176" t="str">
        <f>IF(職員設定!$X$43="","",職員設定!$X$43)</f>
        <v>その他</v>
      </c>
      <c r="AN849" s="152" t="str">
        <f>IF(AN817&lt;&gt;"",職員設定!$X$62,"0")</f>
        <v>0</v>
      </c>
      <c r="AO849" s="2"/>
      <c r="AP849" s="974"/>
      <c r="AQ849" s="971"/>
      <c r="AR849" s="646" t="str">
        <f>IF(職員設定!$X$43="","",職員設定!$X$43)</f>
        <v>その他</v>
      </c>
      <c r="AS849" s="152" t="str">
        <f>IF(AS817&lt;&gt;"",職員設定!$X$62,"0")</f>
        <v>0</v>
      </c>
      <c r="AT849" s="2"/>
      <c r="AU849" s="974"/>
      <c r="AV849" s="1204"/>
      <c r="AW849" s="176" t="str">
        <f>IF(職員設定!$X$43="","",職員設定!$X$43)</f>
        <v>その他</v>
      </c>
      <c r="AX849" s="152" t="str">
        <f>IF(AX817&lt;&gt;"",職員設定!$X$62,"0")</f>
        <v>0</v>
      </c>
      <c r="AY849" s="2"/>
      <c r="AZ849" s="974"/>
      <c r="BA849" s="971"/>
      <c r="BB849" s="646" t="str">
        <f>IF(職員設定!$X$43="","",職員設定!$X$43)</f>
        <v>その他</v>
      </c>
      <c r="BC849" s="152" t="str">
        <f>IF(BC817&lt;&gt;"",職員設定!$X$62,"0")</f>
        <v>0</v>
      </c>
      <c r="BD849" s="2"/>
      <c r="BE849" s="974"/>
      <c r="BF849" s="1204"/>
      <c r="BG849" s="176" t="str">
        <f>IF(職員設定!$X$43="","",職員設定!$X$43)</f>
        <v>その他</v>
      </c>
      <c r="BH849" s="152" t="str">
        <f>IF(BH817&lt;&gt;"",職員設定!$X$62,"0")</f>
        <v>0</v>
      </c>
      <c r="BI849" s="2"/>
      <c r="BJ849" s="974"/>
      <c r="BK849" s="971"/>
      <c r="BL849" s="670"/>
      <c r="BM849" s="26"/>
      <c r="BN849" s="2"/>
      <c r="BO849" s="974"/>
      <c r="BP849" s="1256"/>
      <c r="BQ849" s="93"/>
      <c r="BR849" s="26"/>
      <c r="BS849" s="2"/>
      <c r="BT849" s="974"/>
      <c r="BU849" s="1256"/>
      <c r="BV849" s="93"/>
      <c r="BW849" s="26"/>
      <c r="BX849" s="2"/>
      <c r="BY849" s="974"/>
      <c r="BZ849" s="1256"/>
      <c r="CA849" s="1004"/>
      <c r="CB849" s="1020"/>
      <c r="CC849" s="1231"/>
    </row>
    <row r="850" spans="1:81" ht="18" customHeight="1" thickBot="1">
      <c r="A850" s="1180"/>
      <c r="B850" s="1136"/>
      <c r="C850" s="1137"/>
      <c r="D850" s="177" t="str">
        <f>IF(職員設定!$Y$43="","",職員設定!$Y$43)</f>
        <v/>
      </c>
      <c r="E850" s="178" t="str">
        <f>IF(E817&lt;&gt;"",職員設定!$Y$62,"0")</f>
        <v>0</v>
      </c>
      <c r="F850" s="24"/>
      <c r="G850" s="975"/>
      <c r="H850" s="1306"/>
      <c r="I850" s="177" t="str">
        <f>IF(職員設定!$Y$43="","",職員設定!$Y$43)</f>
        <v/>
      </c>
      <c r="J850" s="178" t="str">
        <f>IF(J817&lt;&gt;"",職員設定!$Y$62,"0")</f>
        <v>0</v>
      </c>
      <c r="K850" s="24"/>
      <c r="L850" s="975"/>
      <c r="M850" s="1097"/>
      <c r="N850" s="647" t="str">
        <f>IF(職員設定!$Y$43="","",職員設定!$Y$43)</f>
        <v/>
      </c>
      <c r="O850" s="178" t="str">
        <f>IF(O817&lt;&gt;"",職員設定!$Y$62,"0")</f>
        <v>0</v>
      </c>
      <c r="P850" s="24"/>
      <c r="Q850" s="975"/>
      <c r="R850" s="1205"/>
      <c r="S850" s="177" t="str">
        <f>IF(職員設定!$Y$43="","",職員設定!$Y$43)</f>
        <v/>
      </c>
      <c r="T850" s="178" t="str">
        <f>IF(T817&lt;&gt;"",職員設定!$Y$62,"0")</f>
        <v>0</v>
      </c>
      <c r="U850" s="24"/>
      <c r="V850" s="975"/>
      <c r="W850" s="972"/>
      <c r="X850" s="647" t="str">
        <f>IF(職員設定!$Y$43="","",職員設定!$Y$43)</f>
        <v/>
      </c>
      <c r="Y850" s="178" t="str">
        <f>IF(Y817&lt;&gt;"",職員設定!$Y$62,"0")</f>
        <v>0</v>
      </c>
      <c r="Z850" s="24"/>
      <c r="AA850" s="975"/>
      <c r="AB850" s="1205"/>
      <c r="AC850" s="177" t="str">
        <f>IF(職員設定!$Y$43="","",職員設定!$Y$43)</f>
        <v/>
      </c>
      <c r="AD850" s="178" t="str">
        <f>IF(AD817&lt;&gt;"",職員設定!$Y$62,"0")</f>
        <v>0</v>
      </c>
      <c r="AE850" s="24"/>
      <c r="AF850" s="975"/>
      <c r="AG850" s="972"/>
      <c r="AH850" s="647" t="str">
        <f>IF(職員設定!$Y$43="","",職員設定!$Y$43)</f>
        <v/>
      </c>
      <c r="AI850" s="178" t="str">
        <f>IF(AI817&lt;&gt;"",職員設定!$Y$62,"0")</f>
        <v>0</v>
      </c>
      <c r="AJ850" s="24"/>
      <c r="AK850" s="975"/>
      <c r="AL850" s="1205"/>
      <c r="AM850" s="177" t="str">
        <f>IF(職員設定!$Y$43="","",職員設定!$Y$43)</f>
        <v/>
      </c>
      <c r="AN850" s="178" t="str">
        <f>IF(AN817&lt;&gt;"",職員設定!$Y$62,"0")</f>
        <v>0</v>
      </c>
      <c r="AO850" s="24"/>
      <c r="AP850" s="975"/>
      <c r="AQ850" s="972"/>
      <c r="AR850" s="647" t="str">
        <f>IF(職員設定!$Y$43="","",職員設定!$Y$43)</f>
        <v/>
      </c>
      <c r="AS850" s="178" t="str">
        <f>IF(AS817&lt;&gt;"",職員設定!$Y$62,"0")</f>
        <v>0</v>
      </c>
      <c r="AT850" s="24"/>
      <c r="AU850" s="975"/>
      <c r="AV850" s="1205"/>
      <c r="AW850" s="177" t="str">
        <f>IF(職員設定!$Y$43="","",職員設定!$Y$43)</f>
        <v/>
      </c>
      <c r="AX850" s="178" t="str">
        <f>IF(AX817&lt;&gt;"",職員設定!$Y$62,"0")</f>
        <v>0</v>
      </c>
      <c r="AY850" s="24"/>
      <c r="AZ850" s="975"/>
      <c r="BA850" s="972"/>
      <c r="BB850" s="647" t="str">
        <f>IF(職員設定!$Y$43="","",職員設定!$Y$43)</f>
        <v/>
      </c>
      <c r="BC850" s="178" t="str">
        <f>IF(BC817&lt;&gt;"",職員設定!$Y$62,"0")</f>
        <v>0</v>
      </c>
      <c r="BD850" s="24"/>
      <c r="BE850" s="975"/>
      <c r="BF850" s="1205"/>
      <c r="BG850" s="177" t="str">
        <f>IF(職員設定!$Y$43="","",職員設定!$Y$43)</f>
        <v/>
      </c>
      <c r="BH850" s="178" t="str">
        <f>IF(BH817&lt;&gt;"",職員設定!$Y$62,"0")</f>
        <v>0</v>
      </c>
      <c r="BI850" s="24"/>
      <c r="BJ850" s="975"/>
      <c r="BK850" s="972"/>
      <c r="BL850" s="671"/>
      <c r="BM850" s="84"/>
      <c r="BN850" s="24"/>
      <c r="BO850" s="975"/>
      <c r="BP850" s="1257"/>
      <c r="BQ850" s="94"/>
      <c r="BR850" s="84"/>
      <c r="BS850" s="24"/>
      <c r="BT850" s="975"/>
      <c r="BU850" s="1257"/>
      <c r="BV850" s="94"/>
      <c r="BW850" s="84"/>
      <c r="BX850" s="24"/>
      <c r="BY850" s="975"/>
      <c r="BZ850" s="1257"/>
      <c r="CA850" s="1005"/>
      <c r="CB850" s="1021"/>
      <c r="CC850" s="1232"/>
    </row>
    <row r="851" spans="1:81" ht="18" customHeight="1">
      <c r="A851" s="1180"/>
      <c r="B851" s="1276"/>
      <c r="C851" s="1277"/>
      <c r="D851" s="64" t="s">
        <v>15</v>
      </c>
      <c r="E851" s="8">
        <f>E850+E849+E848+E847+E845+E841+E837+E833+E829+E826+E823+E819</f>
        <v>0</v>
      </c>
      <c r="F851" s="963" t="str">
        <f>IF(E852=F852,"〇","×")</f>
        <v>〇</v>
      </c>
      <c r="G851" s="964"/>
      <c r="H851" s="1098"/>
      <c r="I851" s="64" t="s">
        <v>15</v>
      </c>
      <c r="J851" s="516">
        <f>J850+J849+J848+J847+J845+J841+J837+J833+J829+J826+J823+J819</f>
        <v>0</v>
      </c>
      <c r="K851" s="963" t="str">
        <f>IF(J852=K852,"〇","×")</f>
        <v>〇</v>
      </c>
      <c r="L851" s="964"/>
      <c r="M851" s="965"/>
      <c r="N851" s="635" t="s">
        <v>15</v>
      </c>
      <c r="O851" s="8">
        <f>O850+O849+O848+O847+O845+O841+O837+O833+O829+O826+O823+O819</f>
        <v>0</v>
      </c>
      <c r="P851" s="963" t="str">
        <f>IF(O852=P852,"〇","×")</f>
        <v>〇</v>
      </c>
      <c r="Q851" s="964"/>
      <c r="R851" s="1098"/>
      <c r="S851" s="64" t="s">
        <v>15</v>
      </c>
      <c r="T851" s="8">
        <f>T850+T849+T848+T847+T845+T841+T837+T833+T829+T826+T823+T819</f>
        <v>0</v>
      </c>
      <c r="U851" s="963" t="str">
        <f>IF(T852=U852,"〇","×")</f>
        <v>〇</v>
      </c>
      <c r="V851" s="964"/>
      <c r="W851" s="965"/>
      <c r="X851" s="635" t="s">
        <v>15</v>
      </c>
      <c r="Y851" s="516">
        <f>Y850+Y849+Y848+Y847+Y845+Y841+Y837+Y833+Y829+Y826+Y823+Y819</f>
        <v>0</v>
      </c>
      <c r="Z851" s="963" t="str">
        <f>IF(Y852=Z852,"〇","×")</f>
        <v>〇</v>
      </c>
      <c r="AA851" s="964"/>
      <c r="AB851" s="1098"/>
      <c r="AC851" s="64" t="s">
        <v>15</v>
      </c>
      <c r="AD851" s="516">
        <f>AD850+AD849+AD848+AD847+AD845+AD841+AD837+AD833+AD829+AD826+AD823+AD819</f>
        <v>0</v>
      </c>
      <c r="AE851" s="963" t="str">
        <f>IF(AD852=AE852,"〇","×")</f>
        <v>〇</v>
      </c>
      <c r="AF851" s="964"/>
      <c r="AG851" s="965"/>
      <c r="AH851" s="635" t="s">
        <v>15</v>
      </c>
      <c r="AI851" s="516">
        <f>AI850+AI849+AI848+AI847+AI845+AI841+AI837+AI833+AI829+AI826+AI823+AI819</f>
        <v>0</v>
      </c>
      <c r="AJ851" s="963" t="str">
        <f>IF(AI852=AJ852,"〇","×")</f>
        <v>〇</v>
      </c>
      <c r="AK851" s="964"/>
      <c r="AL851" s="1098"/>
      <c r="AM851" s="64" t="s">
        <v>15</v>
      </c>
      <c r="AN851" s="516">
        <f>AN850+AN849+AN848+AN847+AN845+AN841+AN837+AN833+AN829+AN826+AN823+AN819</f>
        <v>0</v>
      </c>
      <c r="AO851" s="963" t="str">
        <f>IF(AN852=AO852,"〇","×")</f>
        <v>〇</v>
      </c>
      <c r="AP851" s="964"/>
      <c r="AQ851" s="965"/>
      <c r="AR851" s="635" t="s">
        <v>15</v>
      </c>
      <c r="AS851" s="516">
        <f>AS850+AS849+AS848+AS847+AS845+AS841+AS837+AS833+AS829+AS826+AS823+AS819</f>
        <v>0</v>
      </c>
      <c r="AT851" s="963" t="str">
        <f>IF(AS852=AT852,"〇","×")</f>
        <v>〇</v>
      </c>
      <c r="AU851" s="964"/>
      <c r="AV851" s="1098"/>
      <c r="AW851" s="64" t="s">
        <v>15</v>
      </c>
      <c r="AX851" s="516">
        <f>AX850+AX849+AX848+AX847+AX845+AX841+AX837+AX833+AX829+AX826+AX823+AX819</f>
        <v>0</v>
      </c>
      <c r="AY851" s="963" t="str">
        <f>IF(AX852=AY852,"〇","×")</f>
        <v>〇</v>
      </c>
      <c r="AZ851" s="964"/>
      <c r="BA851" s="965"/>
      <c r="BB851" s="635" t="s">
        <v>15</v>
      </c>
      <c r="BC851" s="516">
        <f>BC850+BC849+BC848+BC847+BC845+BC841+BC837+BC833+BC829+BC826+BC823+BC819</f>
        <v>0</v>
      </c>
      <c r="BD851" s="963" t="str">
        <f>IF(BC852=BD852,"〇","×")</f>
        <v>〇</v>
      </c>
      <c r="BE851" s="964"/>
      <c r="BF851" s="1098"/>
      <c r="BG851" s="64" t="s">
        <v>15</v>
      </c>
      <c r="BH851" s="516">
        <f>BH850+BH849+BH848+BH847+BH845+BH841+BH837+BH833+BH829+BH826+BH823+BH819</f>
        <v>0</v>
      </c>
      <c r="BI851" s="963" t="str">
        <f>IF(BH852=BI852,"〇","×")</f>
        <v>〇</v>
      </c>
      <c r="BJ851" s="964"/>
      <c r="BK851" s="965"/>
      <c r="BL851" s="635" t="s">
        <v>15</v>
      </c>
      <c r="BM851" s="8">
        <f>BM833</f>
        <v>0</v>
      </c>
      <c r="BN851" s="963" t="str">
        <f>IF(BM852=BN852,"〇","×")</f>
        <v>〇</v>
      </c>
      <c r="BO851" s="964"/>
      <c r="BP851" s="965"/>
      <c r="BQ851" s="64" t="s">
        <v>15</v>
      </c>
      <c r="BR851" s="8">
        <f>BR833</f>
        <v>0</v>
      </c>
      <c r="BS851" s="963" t="str">
        <f>IF(BR852=BS852,"〇","×")</f>
        <v>〇</v>
      </c>
      <c r="BT851" s="964"/>
      <c r="BU851" s="965"/>
      <c r="BV851" s="64" t="s">
        <v>15</v>
      </c>
      <c r="BW851" s="8">
        <f>BW833</f>
        <v>0</v>
      </c>
      <c r="BX851" s="963" t="str">
        <f>IF(BW852=BX852,"〇","×")</f>
        <v>〇</v>
      </c>
      <c r="BY851" s="964"/>
      <c r="BZ851" s="965"/>
      <c r="CA851" s="575">
        <f>BW851+BR851+BM851+BH851+BC851+AX851+AS851+AN851+AI851+AD851+Y851+T851+O851+J851+E851</f>
        <v>0</v>
      </c>
      <c r="CB851" s="369"/>
      <c r="CC851" s="422"/>
    </row>
    <row r="852" spans="1:81" ht="18" customHeight="1" thickBot="1">
      <c r="A852" s="1180"/>
      <c r="B852" s="1292"/>
      <c r="C852" s="1037"/>
      <c r="D852" s="65" t="s">
        <v>100</v>
      </c>
      <c r="E852" s="27">
        <f>E818+E822+E825+E828+E832+E836+E840+E844+E847+E848+E849+E850</f>
        <v>0</v>
      </c>
      <c r="F852" s="981">
        <f>E851+(G848)/F817+H848</f>
        <v>0</v>
      </c>
      <c r="G852" s="982"/>
      <c r="H852" s="365"/>
      <c r="I852" s="65" t="s">
        <v>100</v>
      </c>
      <c r="J852" s="27">
        <f>J818+J822+J825+J828+J832+J836+J840+J844+J847+J848+J849+J850</f>
        <v>0</v>
      </c>
      <c r="K852" s="981">
        <f>J851+(L848)/K817+M848</f>
        <v>0</v>
      </c>
      <c r="L852" s="982"/>
      <c r="M852" s="359"/>
      <c r="N852" s="636" t="s">
        <v>100</v>
      </c>
      <c r="O852" s="27">
        <f>O818+O822+O825+O828+O832+O836+O840+O844+O847+O848+O849+O850</f>
        <v>0</v>
      </c>
      <c r="P852" s="981">
        <f>O851+(Q848)/P817+R848/P817</f>
        <v>0</v>
      </c>
      <c r="Q852" s="982"/>
      <c r="R852" s="365"/>
      <c r="S852" s="65" t="s">
        <v>100</v>
      </c>
      <c r="T852" s="27">
        <f>T818+T822+T825+T828+T832+T836+T840+T844+T847+T848+T849+T850</f>
        <v>0</v>
      </c>
      <c r="U852" s="981">
        <f>T851+(V848)/U817+W848/U817</f>
        <v>0</v>
      </c>
      <c r="V852" s="982"/>
      <c r="W852" s="359"/>
      <c r="X852" s="636" t="s">
        <v>100</v>
      </c>
      <c r="Y852" s="27">
        <f>Y818+Y822+Y825+Y828+Y832+Y836+Y840+Y844+Y847+Y848+Y849+Y850</f>
        <v>0</v>
      </c>
      <c r="Z852" s="981">
        <f>Y851+(AA848)/Z817+AB848/Z817</f>
        <v>0</v>
      </c>
      <c r="AA852" s="982"/>
      <c r="AB852" s="365"/>
      <c r="AC852" s="65" t="s">
        <v>100</v>
      </c>
      <c r="AD852" s="27">
        <f>AD818+AD822+AD825+AD828+AD832+AD836+AD840+AD844+AD847+AD848+AD849+AD850</f>
        <v>0</v>
      </c>
      <c r="AE852" s="981">
        <f>AD851+(AF848)/AE817+AG848/AE817</f>
        <v>0</v>
      </c>
      <c r="AF852" s="982"/>
      <c r="AG852" s="359"/>
      <c r="AH852" s="636" t="s">
        <v>100</v>
      </c>
      <c r="AI852" s="27">
        <f>AI818+AI822+AI825+AI828+AI832+AI836+AI840+AI844+AI847+AI848+AI849+AI850</f>
        <v>0</v>
      </c>
      <c r="AJ852" s="981">
        <f>AI851+(AK848)/AJ817+AL848/AJ817</f>
        <v>0</v>
      </c>
      <c r="AK852" s="982"/>
      <c r="AL852" s="365"/>
      <c r="AM852" s="65" t="s">
        <v>100</v>
      </c>
      <c r="AN852" s="27">
        <f>AN818+AN822+AN825+AN828+AN832+AN836+AN840+AN844+AN847+AN848+AN849+AN850</f>
        <v>0</v>
      </c>
      <c r="AO852" s="981">
        <f>AN851+(AP848)/AO817+AQ848/AO817</f>
        <v>0</v>
      </c>
      <c r="AP852" s="982"/>
      <c r="AQ852" s="359"/>
      <c r="AR852" s="636" t="s">
        <v>100</v>
      </c>
      <c r="AS852" s="27">
        <f>AS818+AS822+AS825+AS828+AS832+AS836+AS840+AS844+AS847+AS848+AS849+AS850</f>
        <v>0</v>
      </c>
      <c r="AT852" s="981">
        <f>AS851+(AU848)/AT817+AV848/AT817</f>
        <v>0</v>
      </c>
      <c r="AU852" s="982"/>
      <c r="AV852" s="365"/>
      <c r="AW852" s="65" t="s">
        <v>100</v>
      </c>
      <c r="AX852" s="27">
        <f>AX818+AX822+AX825+AX828+AX832+AX836+AX840+AX844+AX847+AX848+AX849+AX850</f>
        <v>0</v>
      </c>
      <c r="AY852" s="981">
        <f>AX851+(AZ848)/AY817+BA848/AY817</f>
        <v>0</v>
      </c>
      <c r="AZ852" s="982"/>
      <c r="BA852" s="359"/>
      <c r="BB852" s="636" t="s">
        <v>100</v>
      </c>
      <c r="BC852" s="27">
        <f>BC818+BC822+BC825+BC828+BC832+BC836+BC840+BC844+BC847+BC848+BC849+BC850</f>
        <v>0</v>
      </c>
      <c r="BD852" s="981">
        <f>BC851+(BE848)/BD817+BF848/BD817</f>
        <v>0</v>
      </c>
      <c r="BE852" s="982"/>
      <c r="BF852" s="365"/>
      <c r="BG852" s="65" t="s">
        <v>100</v>
      </c>
      <c r="BH852" s="27">
        <f>BH818+BH822+BH825+BH828+BH832+BH836+BH840+BH844+BH847+BH848+BH849+BH850</f>
        <v>0</v>
      </c>
      <c r="BI852" s="981">
        <f>BH851+(BJ848)/BI817+BK848/BI817</f>
        <v>0</v>
      </c>
      <c r="BJ852" s="982"/>
      <c r="BK852" s="359"/>
      <c r="BL852" s="636" t="s">
        <v>100</v>
      </c>
      <c r="BM852" s="27">
        <f>BM832</f>
        <v>0</v>
      </c>
      <c r="BN852" s="981">
        <f>BM851+(BO848)/BN817+BP848/BN817</f>
        <v>0</v>
      </c>
      <c r="BO852" s="982"/>
      <c r="BP852" s="359"/>
      <c r="BQ852" s="65" t="s">
        <v>100</v>
      </c>
      <c r="BR852" s="27">
        <f>BR832</f>
        <v>0</v>
      </c>
      <c r="BS852" s="981">
        <f>BR851+(BT848)/BS817+BU848/BS817</f>
        <v>0</v>
      </c>
      <c r="BT852" s="982"/>
      <c r="BU852" s="359"/>
      <c r="BV852" s="65" t="s">
        <v>100</v>
      </c>
      <c r="BW852" s="27">
        <f>BW832</f>
        <v>0</v>
      </c>
      <c r="BX852" s="981">
        <f>BW851+(BY848)/BX817+BZ848/BX817</f>
        <v>0</v>
      </c>
      <c r="BY852" s="982"/>
      <c r="BZ852" s="359"/>
      <c r="CA852" s="552">
        <f>BW852+BR852+BM852+BH852+BC852+AX852+AS852+AN852+AI852+AD852+Y852+T852+O852+J852+E852</f>
        <v>0</v>
      </c>
      <c r="CB852" s="370"/>
      <c r="CC852" s="422"/>
    </row>
    <row r="853" spans="1:81" ht="18" customHeight="1" thickTop="1">
      <c r="A853" s="1180"/>
      <c r="B853" s="1128" t="s">
        <v>227</v>
      </c>
      <c r="C853" s="1129"/>
      <c r="D853" s="66" t="s">
        <v>17</v>
      </c>
      <c r="E853" s="74" t="str">
        <f>IF(E817="","",職員設定!M62)</f>
        <v/>
      </c>
      <c r="F853" s="114"/>
      <c r="G853" s="291"/>
      <c r="H853" s="618"/>
      <c r="I853" s="66" t="s">
        <v>17</v>
      </c>
      <c r="J853" s="74" t="str">
        <f>IF(J817="","",職員設定!$M$62)</f>
        <v/>
      </c>
      <c r="K853" s="114"/>
      <c r="L853" s="291"/>
      <c r="M853" s="368"/>
      <c r="N853" s="637" t="s">
        <v>17</v>
      </c>
      <c r="O853" s="74" t="str">
        <f>IF(O817="","",職員設定!$M$62)</f>
        <v/>
      </c>
      <c r="P853" s="950" t="s">
        <v>222</v>
      </c>
      <c r="Q853" s="951"/>
      <c r="R853" s="951"/>
      <c r="S853" s="66" t="s">
        <v>17</v>
      </c>
      <c r="T853" s="74" t="str">
        <f>IF(T817="","",職員設定!$M$62)</f>
        <v/>
      </c>
      <c r="U853" s="950" t="s">
        <v>222</v>
      </c>
      <c r="V853" s="951"/>
      <c r="W853" s="952"/>
      <c r="X853" s="637" t="s">
        <v>17</v>
      </c>
      <c r="Y853" s="74" t="str">
        <f>IF(Y817="","",職員設定!$M$62)</f>
        <v/>
      </c>
      <c r="Z853" s="950" t="s">
        <v>222</v>
      </c>
      <c r="AA853" s="951"/>
      <c r="AB853" s="951"/>
      <c r="AC853" s="66" t="s">
        <v>17</v>
      </c>
      <c r="AD853" s="74" t="str">
        <f>IF(AD817="","",職員設定!$M$62)</f>
        <v/>
      </c>
      <c r="AE853" s="950" t="s">
        <v>222</v>
      </c>
      <c r="AF853" s="951"/>
      <c r="AG853" s="952"/>
      <c r="AH853" s="637" t="s">
        <v>17</v>
      </c>
      <c r="AI853" s="74" t="str">
        <f>IF(AI817="","",職員設定!$M$62)</f>
        <v/>
      </c>
      <c r="AJ853" s="950" t="s">
        <v>222</v>
      </c>
      <c r="AK853" s="951"/>
      <c r="AL853" s="951"/>
      <c r="AM853" s="66" t="s">
        <v>17</v>
      </c>
      <c r="AN853" s="74" t="str">
        <f>IF(AN817="","",職員設定!$M$62)</f>
        <v/>
      </c>
      <c r="AO853" s="950" t="s">
        <v>222</v>
      </c>
      <c r="AP853" s="951"/>
      <c r="AQ853" s="952"/>
      <c r="AR853" s="637" t="s">
        <v>17</v>
      </c>
      <c r="AS853" s="74" t="str">
        <f>IF(AS817="","",職員設定!$M$62)</f>
        <v/>
      </c>
      <c r="AT853" s="950" t="s">
        <v>222</v>
      </c>
      <c r="AU853" s="951"/>
      <c r="AV853" s="951"/>
      <c r="AW853" s="66" t="s">
        <v>17</v>
      </c>
      <c r="AX853" s="74" t="str">
        <f>IF(AX817="","",職員設定!$M$62)</f>
        <v/>
      </c>
      <c r="AY853" s="950" t="s">
        <v>222</v>
      </c>
      <c r="AZ853" s="951"/>
      <c r="BA853" s="952"/>
      <c r="BB853" s="637" t="s">
        <v>17</v>
      </c>
      <c r="BC853" s="74" t="str">
        <f>IF(BC817="","",職員設定!$M$62)</f>
        <v/>
      </c>
      <c r="BD853" s="950" t="s">
        <v>222</v>
      </c>
      <c r="BE853" s="951"/>
      <c r="BF853" s="951"/>
      <c r="BG853" s="66" t="s">
        <v>17</v>
      </c>
      <c r="BH853" s="74" t="str">
        <f>IF(BH817="","",職員設定!$M$62)</f>
        <v/>
      </c>
      <c r="BI853" s="950" t="s">
        <v>222</v>
      </c>
      <c r="BJ853" s="951"/>
      <c r="BK853" s="952"/>
      <c r="BL853" s="637"/>
      <c r="BM853" s="74"/>
      <c r="BN853" s="950" t="s">
        <v>222</v>
      </c>
      <c r="BO853" s="951"/>
      <c r="BP853" s="952"/>
      <c r="BQ853" s="66"/>
      <c r="BR853" s="74"/>
      <c r="BS853" s="950" t="s">
        <v>222</v>
      </c>
      <c r="BT853" s="951"/>
      <c r="BU853" s="952"/>
      <c r="BV853" s="66"/>
      <c r="BW853" s="74"/>
      <c r="BX853" s="950" t="s">
        <v>222</v>
      </c>
      <c r="BY853" s="951"/>
      <c r="BZ853" s="952"/>
      <c r="CA853" s="477"/>
      <c r="CB853" s="1008" t="s">
        <v>223</v>
      </c>
      <c r="CC853" s="1008" t="s">
        <v>224</v>
      </c>
    </row>
    <row r="854" spans="1:81" ht="18" customHeight="1">
      <c r="A854" s="1180"/>
      <c r="B854" s="1130"/>
      <c r="C854" s="1131"/>
      <c r="D854" s="68" t="s">
        <v>63</v>
      </c>
      <c r="E854" s="34"/>
      <c r="F854" s="1120" t="s">
        <v>104</v>
      </c>
      <c r="G854" s="1121"/>
      <c r="H854" s="759"/>
      <c r="I854" s="68" t="s">
        <v>63</v>
      </c>
      <c r="J854" s="34" t="str">
        <f>IF(J817="","",E854)</f>
        <v/>
      </c>
      <c r="K854" s="1120" t="s">
        <v>104</v>
      </c>
      <c r="L854" s="1121"/>
      <c r="M854" s="1148"/>
      <c r="N854" s="638" t="s">
        <v>63</v>
      </c>
      <c r="O854" s="34" t="str">
        <f>IF(O817="","",J854)</f>
        <v/>
      </c>
      <c r="P854" s="1006" t="s">
        <v>221</v>
      </c>
      <c r="Q854" s="1007"/>
      <c r="R854" s="653"/>
      <c r="S854" s="68" t="s">
        <v>63</v>
      </c>
      <c r="T854" s="34" t="str">
        <f>IF(T817="","",O854)</f>
        <v/>
      </c>
      <c r="U854" s="1006" t="s">
        <v>221</v>
      </c>
      <c r="V854" s="1007"/>
      <c r="W854" s="537"/>
      <c r="X854" s="638" t="s">
        <v>63</v>
      </c>
      <c r="Y854" s="34" t="str">
        <f>IF(Y817="","",T854)</f>
        <v/>
      </c>
      <c r="Z854" s="1006" t="s">
        <v>221</v>
      </c>
      <c r="AA854" s="1007"/>
      <c r="AB854" s="653"/>
      <c r="AC854" s="68" t="s">
        <v>63</v>
      </c>
      <c r="AD854" s="34" t="str">
        <f>IF(AD817="","",Y854)</f>
        <v/>
      </c>
      <c r="AE854" s="1006" t="s">
        <v>221</v>
      </c>
      <c r="AF854" s="1007"/>
      <c r="AG854" s="537"/>
      <c r="AH854" s="638" t="s">
        <v>63</v>
      </c>
      <c r="AI854" s="34" t="str">
        <f>IF(AI817="","",AD854)</f>
        <v/>
      </c>
      <c r="AJ854" s="1006" t="s">
        <v>221</v>
      </c>
      <c r="AK854" s="1007"/>
      <c r="AL854" s="653"/>
      <c r="AM854" s="68" t="s">
        <v>63</v>
      </c>
      <c r="AN854" s="34" t="str">
        <f>IF(AN817="","",AI854)</f>
        <v/>
      </c>
      <c r="AO854" s="1006" t="s">
        <v>221</v>
      </c>
      <c r="AP854" s="1007"/>
      <c r="AQ854" s="537"/>
      <c r="AR854" s="638" t="s">
        <v>63</v>
      </c>
      <c r="AS854" s="34" t="str">
        <f>IF(AS817="","",AN854)</f>
        <v/>
      </c>
      <c r="AT854" s="1006" t="s">
        <v>221</v>
      </c>
      <c r="AU854" s="1007"/>
      <c r="AV854" s="653"/>
      <c r="AW854" s="68" t="s">
        <v>63</v>
      </c>
      <c r="AX854" s="34" t="str">
        <f>IF(AX817="","",AS854)</f>
        <v/>
      </c>
      <c r="AY854" s="1006" t="s">
        <v>221</v>
      </c>
      <c r="AZ854" s="1007"/>
      <c r="BA854" s="537"/>
      <c r="BB854" s="638" t="s">
        <v>63</v>
      </c>
      <c r="BC854" s="34" t="str">
        <f>IF(BC817="","",AX854)</f>
        <v/>
      </c>
      <c r="BD854" s="1006" t="s">
        <v>221</v>
      </c>
      <c r="BE854" s="1007"/>
      <c r="BF854" s="653"/>
      <c r="BG854" s="68" t="s">
        <v>63</v>
      </c>
      <c r="BH854" s="34" t="str">
        <f>IF(BH817="","",BC854)</f>
        <v/>
      </c>
      <c r="BI854" s="1006" t="s">
        <v>221</v>
      </c>
      <c r="BJ854" s="1007"/>
      <c r="BK854" s="537"/>
      <c r="BL854" s="638" t="s">
        <v>208</v>
      </c>
      <c r="BM854" s="420" t="s">
        <v>115</v>
      </c>
      <c r="BN854" s="529"/>
      <c r="BO854" s="527"/>
      <c r="BP854" s="408"/>
      <c r="BQ854" s="68" t="s">
        <v>208</v>
      </c>
      <c r="BR854" s="420" t="s">
        <v>115</v>
      </c>
      <c r="BS854" s="529"/>
      <c r="BT854" s="527"/>
      <c r="BU854" s="408"/>
      <c r="BV854" s="68" t="s">
        <v>208</v>
      </c>
      <c r="BW854" s="420" t="s">
        <v>115</v>
      </c>
      <c r="BX854" s="529"/>
      <c r="BY854" s="527"/>
      <c r="BZ854" s="408"/>
      <c r="CA854" s="478"/>
      <c r="CB854" s="1009"/>
      <c r="CC854" s="1009"/>
    </row>
    <row r="855" spans="1:81" ht="18" customHeight="1">
      <c r="A855" s="1180"/>
      <c r="B855" s="1130"/>
      <c r="C855" s="1131"/>
      <c r="D855" s="68" t="s">
        <v>18</v>
      </c>
      <c r="E855" s="10" t="str">
        <f>IF(E853="","",E854-E853)</f>
        <v/>
      </c>
      <c r="F855" s="498"/>
      <c r="G855" s="565">
        <f>ROUND(IF(E855="",0,E855*E4*F817+E855*G4*F817),0)</f>
        <v>0</v>
      </c>
      <c r="H855" s="619"/>
      <c r="I855" s="68" t="s">
        <v>18</v>
      </c>
      <c r="J855" s="10" t="str">
        <f>IF(J853="","",J854-J853)</f>
        <v/>
      </c>
      <c r="K855" s="498"/>
      <c r="L855" s="565">
        <f>ROUND(IF(J855="",0,J855*J4*K817+J855*L4*K817),0)</f>
        <v>0</v>
      </c>
      <c r="M855" s="450"/>
      <c r="N855" s="638" t="s">
        <v>18</v>
      </c>
      <c r="O855" s="10" t="str">
        <f>IF(O853="","",O854-O853)</f>
        <v/>
      </c>
      <c r="P855" s="144"/>
      <c r="Q855" s="565">
        <f>ROUND(IF(O855="",0,O855*O4*P817+O855*Q4*P817),0)</f>
        <v>0</v>
      </c>
      <c r="R855" s="573">
        <f>ROUND(IF(R854="",0,R854*O4*P817+R854*Q4*P817),0)</f>
        <v>0</v>
      </c>
      <c r="S855" s="68" t="s">
        <v>18</v>
      </c>
      <c r="T855" s="10" t="str">
        <f>IF(T853="","",T854-T853)</f>
        <v/>
      </c>
      <c r="U855" s="144"/>
      <c r="V855" s="565">
        <f>ROUND(IF(T855="",0,T855*T4*U817+T855*V4*U817),0)</f>
        <v>0</v>
      </c>
      <c r="W855" s="571">
        <f>ROUND(IF(W854="",0,W854*T4*U817+W854*V4*U817),0)</f>
        <v>0</v>
      </c>
      <c r="X855" s="638" t="s">
        <v>18</v>
      </c>
      <c r="Y855" s="10" t="str">
        <f>IF(Y853="","",Y854-Y853)</f>
        <v/>
      </c>
      <c r="Z855" s="144"/>
      <c r="AA855" s="565">
        <f>ROUND(IF(Y855="",0,Y855*Y4*Z817+Y855*AA4*Z817),0)</f>
        <v>0</v>
      </c>
      <c r="AB855" s="573">
        <f>ROUND(IF(AB854="",0,AB854*Y4*Z817+AB854*AA4*Z817),0)</f>
        <v>0</v>
      </c>
      <c r="AC855" s="68" t="s">
        <v>18</v>
      </c>
      <c r="AD855" s="10" t="str">
        <f>IF(AD853="","",AD854-AD853)</f>
        <v/>
      </c>
      <c r="AE855" s="144"/>
      <c r="AF855" s="565">
        <f>ROUND(IF(AD855="",0,AD855*AD4*AE817+AD855*AF4*AE817),0)</f>
        <v>0</v>
      </c>
      <c r="AG855" s="571">
        <f>ROUND(IF(AG854="",0,AG854*AD4*AE817+AG854*AF4*AE817),0)</f>
        <v>0</v>
      </c>
      <c r="AH855" s="638" t="s">
        <v>18</v>
      </c>
      <c r="AI855" s="10" t="str">
        <f>IF(AI853="","",AI854-AI853)</f>
        <v/>
      </c>
      <c r="AJ855" s="144"/>
      <c r="AK855" s="565">
        <f>ROUND(IF(AI855="",0,AI855*AI4*AJ817+AI855*AK4*AJ817),0)</f>
        <v>0</v>
      </c>
      <c r="AL855" s="573">
        <f>ROUND(IF(AL854="",0,AL854*AI4*AJ817+AL854*AK4*AJ817),0)</f>
        <v>0</v>
      </c>
      <c r="AM855" s="68" t="s">
        <v>18</v>
      </c>
      <c r="AN855" s="10" t="str">
        <f>IF(AN853="","",AN854-AN853)</f>
        <v/>
      </c>
      <c r="AO855" s="144"/>
      <c r="AP855" s="565">
        <f>ROUND(IF(AN855="",0,AN855*AN4*AO817+AN855*AP4*AO817),0)</f>
        <v>0</v>
      </c>
      <c r="AQ855" s="571">
        <f>ROUND(IF(AQ854="",0,AQ854*AN4*AO817+AQ854*AP4*AO817),0)</f>
        <v>0</v>
      </c>
      <c r="AR855" s="638" t="s">
        <v>18</v>
      </c>
      <c r="AS855" s="10" t="str">
        <f>IF(AS853="","",AS854-AS853)</f>
        <v/>
      </c>
      <c r="AT855" s="144"/>
      <c r="AU855" s="565">
        <f>ROUND(IF(AS855="",0,AS855*AS4*AT817+AS855*AU4*AT817),0)</f>
        <v>0</v>
      </c>
      <c r="AV855" s="573">
        <f>ROUND(IF(AV854="",0,AV854*AS4*AT817+AV854*AU4*AT817),0)</f>
        <v>0</v>
      </c>
      <c r="AW855" s="68" t="s">
        <v>18</v>
      </c>
      <c r="AX855" s="10" t="str">
        <f>IF(AX853="","",AX854-AX853)</f>
        <v/>
      </c>
      <c r="AY855" s="144"/>
      <c r="AZ855" s="565">
        <f>ROUND(IF(AX855="",0,AX855*AX4*AY817+AX855*AZ4*AY817),0)</f>
        <v>0</v>
      </c>
      <c r="BA855" s="571">
        <f>ROUND(IF(BA854="",0,BA854*AX4*AY817+BA854*AZ4*AY817),0)</f>
        <v>0</v>
      </c>
      <c r="BB855" s="638" t="s">
        <v>18</v>
      </c>
      <c r="BC855" s="10" t="str">
        <f>IF(BC853="","",BC854-BC853)</f>
        <v/>
      </c>
      <c r="BD855" s="144"/>
      <c r="BE855" s="565">
        <f>ROUND(IF(BC855="",0,BC855*BC4*BD817+BC855*BE4*BD817),0)</f>
        <v>0</v>
      </c>
      <c r="BF855" s="573">
        <f>ROUND(IF(BF854="",0,BF854*BC4*BD817+BF854*BE4*BD817),0)</f>
        <v>0</v>
      </c>
      <c r="BG855" s="68" t="s">
        <v>18</v>
      </c>
      <c r="BH855" s="10" t="str">
        <f>IF(BH853="","",BH854-BH853)</f>
        <v/>
      </c>
      <c r="BI855" s="144"/>
      <c r="BJ855" s="565">
        <f>ROUND(IF(BH855="",0,BH855*BH4*BI817+BH855*BJ4*BI817),0)</f>
        <v>0</v>
      </c>
      <c r="BK855" s="571">
        <f>ROUND(IF(BK854="",0,BK854*BH4*BI817+BK854*BJ4*BI817),0)</f>
        <v>0</v>
      </c>
      <c r="BL855" s="638"/>
      <c r="BM855" s="10"/>
      <c r="BN855" s="144"/>
      <c r="BO855" s="565">
        <f>ROUND(IF(BM854="対象",BO848*$BM$4+BO848*$BO$4,0),0)</f>
        <v>0</v>
      </c>
      <c r="BP855" s="574">
        <f>ROUND(IF(BM854="対象外",0,(BP848*BM4+BP848*BO4)),0)</f>
        <v>0</v>
      </c>
      <c r="BQ855" s="68"/>
      <c r="BR855" s="10"/>
      <c r="BS855" s="144"/>
      <c r="BT855" s="565">
        <f>ROUND(IF(BR854="対象",BT848*$BR$4+BT848*$BT$4,0),0)</f>
        <v>0</v>
      </c>
      <c r="BU855" s="574">
        <f>ROUND(IF(BR854="対象外",0,(BU848*BR4+BU848*BT4)),0)</f>
        <v>0</v>
      </c>
      <c r="BV855" s="68"/>
      <c r="BW855" s="10"/>
      <c r="BX855" s="144"/>
      <c r="BY855" s="565">
        <f>ROUND(IF(BW854="対象",BY848*$BW$4+BY848*$BY$4,0),0)</f>
        <v>0</v>
      </c>
      <c r="BZ855" s="574">
        <f>ROUND(IF(BW854="対象外",0,(BZ848*BW4+BZ848*BY4)),0)</f>
        <v>0</v>
      </c>
      <c r="CA855" s="479"/>
      <c r="CB855" s="414">
        <f>BZ855+BU855+BP855</f>
        <v>0</v>
      </c>
      <c r="CC855" s="443">
        <f>BK855+BF855+BA855+AV855+AQ855+AL855+AG855+AB855+W855+R855</f>
        <v>0</v>
      </c>
    </row>
    <row r="856" spans="1:81" ht="18" customHeight="1">
      <c r="A856" s="1180"/>
      <c r="B856" s="1130"/>
      <c r="C856" s="1131"/>
      <c r="D856" s="68" t="s">
        <v>103</v>
      </c>
      <c r="E856" s="510" t="s">
        <v>115</v>
      </c>
      <c r="F856" s="496"/>
      <c r="G856" s="565">
        <f>ROUND(IF(E856="対象外",0,E855*E5*F817),0)</f>
        <v>0</v>
      </c>
      <c r="H856" s="619"/>
      <c r="I856" s="68" t="s">
        <v>103</v>
      </c>
      <c r="J856" s="510" t="s">
        <v>115</v>
      </c>
      <c r="K856" s="496"/>
      <c r="L856" s="565">
        <f>ROUND(IF(J856="対象外",0,J855*J5*K817),0)</f>
        <v>0</v>
      </c>
      <c r="M856" s="450"/>
      <c r="N856" s="638" t="s">
        <v>103</v>
      </c>
      <c r="O856" s="510" t="s">
        <v>115</v>
      </c>
      <c r="P856" s="496"/>
      <c r="Q856" s="565">
        <f>ROUND(IF(O856="対象外",0,O855*O5*P817),0)</f>
        <v>0</v>
      </c>
      <c r="R856" s="573">
        <f>ROUND(IF(OR(O856="対象外",R854=0),0,R854*O5*P817),0)</f>
        <v>0</v>
      </c>
      <c r="S856" s="68" t="s">
        <v>103</v>
      </c>
      <c r="T856" s="510" t="s">
        <v>115</v>
      </c>
      <c r="U856" s="496"/>
      <c r="V856" s="565">
        <f>ROUND(IF(T856="対象外",0,T855*T5*U817),0)</f>
        <v>0</v>
      </c>
      <c r="W856" s="571">
        <f>ROUND(IF(OR(T856="対象外",W854=0),0,W854*T5*U817),0)</f>
        <v>0</v>
      </c>
      <c r="X856" s="638" t="s">
        <v>103</v>
      </c>
      <c r="Y856" s="510" t="s">
        <v>115</v>
      </c>
      <c r="Z856" s="496"/>
      <c r="AA856" s="565">
        <f>ROUND(IF(Y856="対象外",0,Y855*Y5*Z817),0)</f>
        <v>0</v>
      </c>
      <c r="AB856" s="573">
        <f>ROUND(IF(OR(Y856="対象外",AB854=0),0,AB854*Y5*Z817),0)</f>
        <v>0</v>
      </c>
      <c r="AC856" s="68" t="s">
        <v>103</v>
      </c>
      <c r="AD856" s="510" t="s">
        <v>115</v>
      </c>
      <c r="AE856" s="496"/>
      <c r="AF856" s="565">
        <f>ROUND(IF(AD856="対象外",0,AD855*AD5*AE817),0)</f>
        <v>0</v>
      </c>
      <c r="AG856" s="571">
        <f>ROUND(IF(OR(AD856="対象外",AG854=0),0,AG854*AD5*AE817),0)</f>
        <v>0</v>
      </c>
      <c r="AH856" s="638" t="s">
        <v>103</v>
      </c>
      <c r="AI856" s="510" t="s">
        <v>115</v>
      </c>
      <c r="AJ856" s="496"/>
      <c r="AK856" s="565">
        <f>ROUND(IF(AI856="対象外",0,AI855*AI5*AJ817),0)</f>
        <v>0</v>
      </c>
      <c r="AL856" s="573">
        <f>ROUND(IF(OR(AI856="対象外",AL854=0),0,AL854*AI5*AJ817),0)</f>
        <v>0</v>
      </c>
      <c r="AM856" s="68" t="s">
        <v>103</v>
      </c>
      <c r="AN856" s="510" t="s">
        <v>115</v>
      </c>
      <c r="AO856" s="496"/>
      <c r="AP856" s="565">
        <f>ROUND(IF(AN856="対象外",0,AN855*AN5*AO817),0)</f>
        <v>0</v>
      </c>
      <c r="AQ856" s="571">
        <f>ROUND(IF(OR(AN856="対象外",AQ854=0),0,AQ854*AN5*AO817),0)</f>
        <v>0</v>
      </c>
      <c r="AR856" s="638" t="s">
        <v>103</v>
      </c>
      <c r="AS856" s="510" t="s">
        <v>115</v>
      </c>
      <c r="AT856" s="496"/>
      <c r="AU856" s="565">
        <f>ROUND(IF(AS856="対象外",0,AS855*AS5*AT817),0)</f>
        <v>0</v>
      </c>
      <c r="AV856" s="573">
        <f>ROUND(IF(OR(AS856="対象外",AV854=0),0,AV854*AS5*AT817),0)</f>
        <v>0</v>
      </c>
      <c r="AW856" s="68" t="s">
        <v>103</v>
      </c>
      <c r="AX856" s="510" t="s">
        <v>115</v>
      </c>
      <c r="AY856" s="496"/>
      <c r="AZ856" s="565">
        <f>ROUND(IF(AX856="対象外",0,AX855*AX5*AY817),0)</f>
        <v>0</v>
      </c>
      <c r="BA856" s="571">
        <f>ROUND(IF(OR(AX856="対象外",BA854=0),0,BA854*AX5*AY817),0)</f>
        <v>0</v>
      </c>
      <c r="BB856" s="638" t="s">
        <v>103</v>
      </c>
      <c r="BC856" s="510" t="s">
        <v>115</v>
      </c>
      <c r="BD856" s="496"/>
      <c r="BE856" s="565">
        <f>ROUND(IF(BC856="対象外",0,BC855*BC5*BD817),0)</f>
        <v>0</v>
      </c>
      <c r="BF856" s="573">
        <f>ROUND(IF(OR(BC856="対象外",BF854=0),0,BF854*BC5*BD817),0)</f>
        <v>0</v>
      </c>
      <c r="BG856" s="68" t="s">
        <v>103</v>
      </c>
      <c r="BH856" s="510" t="s">
        <v>115</v>
      </c>
      <c r="BI856" s="496"/>
      <c r="BJ856" s="565">
        <f>ROUND(IF(BH856="対象外",0,BH855*BH5*BI817),0)</f>
        <v>0</v>
      </c>
      <c r="BK856" s="571">
        <f>ROUND(IF(OR(BH856="対象外",BK854=0),0,BK854*BH5*BI817),0)</f>
        <v>0</v>
      </c>
      <c r="BL856" s="638" t="s">
        <v>103</v>
      </c>
      <c r="BM856" s="510" t="s">
        <v>115</v>
      </c>
      <c r="BN856" s="496"/>
      <c r="BO856" s="565">
        <f>ROUND(IF(BM856="対象",BO848*$BM$5,0),0)</f>
        <v>0</v>
      </c>
      <c r="BP856" s="574">
        <f>ROUND(IF(BM856="対象外",0,BP848*BM5),0)</f>
        <v>0</v>
      </c>
      <c r="BQ856" s="68" t="s">
        <v>103</v>
      </c>
      <c r="BR856" s="510" t="s">
        <v>115</v>
      </c>
      <c r="BS856" s="496"/>
      <c r="BT856" s="565">
        <f>ROUND(IF(BR856="対象",BT848*$BR$5,0),0)</f>
        <v>0</v>
      </c>
      <c r="BU856" s="574">
        <f>ROUND(IF(BR856="対象外",0,BU848*BR5),0)</f>
        <v>0</v>
      </c>
      <c r="BV856" s="68" t="s">
        <v>103</v>
      </c>
      <c r="BW856" s="510" t="s">
        <v>115</v>
      </c>
      <c r="BX856" s="496"/>
      <c r="BY856" s="565">
        <f>ROUND(IF(BW856="対象",BY848*$BW$5,0),0)</f>
        <v>0</v>
      </c>
      <c r="BZ856" s="574">
        <f>ROUND(IF(BW856="対象外",0,BZ848*BW5),0)</f>
        <v>0</v>
      </c>
      <c r="CA856" s="479"/>
      <c r="CB856" s="414">
        <f>BZ856+BU856+BP856</f>
        <v>0</v>
      </c>
      <c r="CC856" s="443">
        <f t="shared" ref="CC856" si="147">BK856+BF856+BA856+AV856+AQ856+AL856+AG856+AB856+W856+R856</f>
        <v>0</v>
      </c>
    </row>
    <row r="857" spans="1:81" ht="18" customHeight="1">
      <c r="A857" s="1180"/>
      <c r="B857" s="1130"/>
      <c r="C857" s="1131"/>
      <c r="D857" s="69" t="s">
        <v>102</v>
      </c>
      <c r="E857" s="30"/>
      <c r="F857" s="496"/>
      <c r="G857" s="565">
        <f>ROUND((G848*E3),0)</f>
        <v>0</v>
      </c>
      <c r="H857" s="619"/>
      <c r="I857" s="69" t="s">
        <v>102</v>
      </c>
      <c r="J857" s="30"/>
      <c r="K857" s="496"/>
      <c r="L857" s="565">
        <f>ROUND((L848*J3),0)</f>
        <v>0</v>
      </c>
      <c r="M857" s="450"/>
      <c r="N857" s="639" t="s">
        <v>102</v>
      </c>
      <c r="O857" s="30"/>
      <c r="P857" s="496"/>
      <c r="Q857" s="565">
        <f>ROUND((Q848*O3),0)</f>
        <v>0</v>
      </c>
      <c r="R857" s="573">
        <f>ROUND(R848*O3,0)</f>
        <v>0</v>
      </c>
      <c r="S857" s="69" t="s">
        <v>102</v>
      </c>
      <c r="T857" s="30"/>
      <c r="U857" s="496"/>
      <c r="V857" s="565">
        <f>ROUND((V848*T3),0)</f>
        <v>0</v>
      </c>
      <c r="W857" s="571">
        <f>ROUND(W848*T3,0)</f>
        <v>0</v>
      </c>
      <c r="X857" s="639" t="s">
        <v>102</v>
      </c>
      <c r="Y857" s="30"/>
      <c r="Z857" s="496"/>
      <c r="AA857" s="565">
        <f>ROUND((AA848*Y3),0)</f>
        <v>0</v>
      </c>
      <c r="AB857" s="573">
        <f>ROUND(AB848*Y3,0)</f>
        <v>0</v>
      </c>
      <c r="AC857" s="69" t="s">
        <v>102</v>
      </c>
      <c r="AD857" s="30"/>
      <c r="AE857" s="496"/>
      <c r="AF857" s="565">
        <f>ROUND((AF848*AD3),0)</f>
        <v>0</v>
      </c>
      <c r="AG857" s="571">
        <f>ROUND(AG848*AD3,0)</f>
        <v>0</v>
      </c>
      <c r="AH857" s="639" t="s">
        <v>102</v>
      </c>
      <c r="AI857" s="30"/>
      <c r="AJ857" s="496"/>
      <c r="AK857" s="565">
        <f>ROUND((AK848*AI3),0)</f>
        <v>0</v>
      </c>
      <c r="AL857" s="573">
        <f>ROUND(AL848*AI3,0)</f>
        <v>0</v>
      </c>
      <c r="AM857" s="69" t="s">
        <v>102</v>
      </c>
      <c r="AN857" s="30"/>
      <c r="AO857" s="496"/>
      <c r="AP857" s="565">
        <f>ROUND((AP848*AN3),0)</f>
        <v>0</v>
      </c>
      <c r="AQ857" s="571">
        <f>ROUND(AQ848*AN3,0)</f>
        <v>0</v>
      </c>
      <c r="AR857" s="639" t="s">
        <v>102</v>
      </c>
      <c r="AS857" s="30"/>
      <c r="AT857" s="496"/>
      <c r="AU857" s="565">
        <f>ROUND((AU848*AS3),0)</f>
        <v>0</v>
      </c>
      <c r="AV857" s="573">
        <f>ROUND(AV848*AS3,0)</f>
        <v>0</v>
      </c>
      <c r="AW857" s="69" t="s">
        <v>102</v>
      </c>
      <c r="AX857" s="30"/>
      <c r="AY857" s="496"/>
      <c r="AZ857" s="565">
        <f>ROUND((AZ848*AX3),0)</f>
        <v>0</v>
      </c>
      <c r="BA857" s="571">
        <f>ROUND(BA848*AX3,0)</f>
        <v>0</v>
      </c>
      <c r="BB857" s="639" t="s">
        <v>102</v>
      </c>
      <c r="BC857" s="30"/>
      <c r="BD857" s="496"/>
      <c r="BE857" s="565">
        <f>ROUND((BE848*BC3),0)</f>
        <v>0</v>
      </c>
      <c r="BF857" s="573">
        <f>ROUND(BF848*BC3,0)</f>
        <v>0</v>
      </c>
      <c r="BG857" s="69" t="s">
        <v>102</v>
      </c>
      <c r="BH857" s="30"/>
      <c r="BI857" s="496"/>
      <c r="BJ857" s="565">
        <f>ROUND((BJ848*BH3),0)</f>
        <v>0</v>
      </c>
      <c r="BK857" s="571">
        <f>ROUND(BK848*BH3,0)</f>
        <v>0</v>
      </c>
      <c r="BL857" s="639" t="s">
        <v>102</v>
      </c>
      <c r="BM857" s="30"/>
      <c r="BN857" s="496"/>
      <c r="BO857" s="565">
        <f>ROUND(BO848*$BM$3,0)</f>
        <v>0</v>
      </c>
      <c r="BP857" s="567">
        <f>ROUND(BP848*BM3,0)</f>
        <v>0</v>
      </c>
      <c r="BQ857" s="69" t="s">
        <v>102</v>
      </c>
      <c r="BR857" s="30"/>
      <c r="BS857" s="496"/>
      <c r="BT857" s="565">
        <f>ROUND(BT848*$BR$3,0)</f>
        <v>0</v>
      </c>
      <c r="BU857" s="567">
        <f>ROUND(BU848*BR3,0)</f>
        <v>0</v>
      </c>
      <c r="BV857" s="69" t="s">
        <v>102</v>
      </c>
      <c r="BW857" s="30"/>
      <c r="BX857" s="496"/>
      <c r="BY857" s="565">
        <f>ROUND(BY848*$BW$3,0)</f>
        <v>0</v>
      </c>
      <c r="BZ857" s="567">
        <f>ROUND(BZ848*BW3,0)</f>
        <v>0</v>
      </c>
      <c r="CA857" s="479"/>
      <c r="CB857" s="414">
        <f>BZ857+BU857+BP857</f>
        <v>0</v>
      </c>
      <c r="CC857" s="443">
        <f>BK857+BF857+BA857+AV857+AQ857+AL857+AG857+AB857+W857+R857</f>
        <v>0</v>
      </c>
    </row>
    <row r="858" spans="1:81" ht="18" customHeight="1" thickBot="1">
      <c r="A858" s="1180"/>
      <c r="B858" s="1132"/>
      <c r="C858" s="1133"/>
      <c r="D858" s="70" t="s">
        <v>101</v>
      </c>
      <c r="E858" s="511" t="s">
        <v>115</v>
      </c>
      <c r="F858" s="497"/>
      <c r="G858" s="566">
        <f>ROUND(IF(E858="対象外",0,G848*G3),0)</f>
        <v>0</v>
      </c>
      <c r="H858" s="620"/>
      <c r="I858" s="70" t="s">
        <v>101</v>
      </c>
      <c r="J858" s="511" t="s">
        <v>115</v>
      </c>
      <c r="K858" s="497"/>
      <c r="L858" s="566">
        <f>ROUND(IF(J858="対象外",0,L848*L3),0)</f>
        <v>0</v>
      </c>
      <c r="M858" s="451"/>
      <c r="N858" s="640" t="s">
        <v>101</v>
      </c>
      <c r="O858" s="511" t="s">
        <v>115</v>
      </c>
      <c r="P858" s="497"/>
      <c r="Q858" s="566">
        <f>ROUND(IF(O858="対象外",0,Q848*Q3),0)</f>
        <v>0</v>
      </c>
      <c r="R858" s="654">
        <f>ROUND(IF(O858="対象外",0,R848*Q3),0)</f>
        <v>0</v>
      </c>
      <c r="S858" s="70" t="s">
        <v>101</v>
      </c>
      <c r="T858" s="511" t="s">
        <v>115</v>
      </c>
      <c r="U858" s="497"/>
      <c r="V858" s="566">
        <f>ROUND(IF(T858="対象外",0,V848*V3),0)</f>
        <v>0</v>
      </c>
      <c r="W858" s="572">
        <f>ROUND(IF(T858="対象外",0,W848*V3),0)</f>
        <v>0</v>
      </c>
      <c r="X858" s="640" t="s">
        <v>101</v>
      </c>
      <c r="Y858" s="511" t="s">
        <v>115</v>
      </c>
      <c r="Z858" s="497"/>
      <c r="AA858" s="566">
        <f>ROUND(IF(Y858="対象外",0,AA848*AA3),0)</f>
        <v>0</v>
      </c>
      <c r="AB858" s="654">
        <f>ROUND(IF(Y858="対象外",0,AB848*AA3),0)</f>
        <v>0</v>
      </c>
      <c r="AC858" s="70" t="s">
        <v>101</v>
      </c>
      <c r="AD858" s="511" t="s">
        <v>115</v>
      </c>
      <c r="AE858" s="497"/>
      <c r="AF858" s="566">
        <f>ROUND(IF(AD858="対象外",0,AF848*AF3),0)</f>
        <v>0</v>
      </c>
      <c r="AG858" s="572">
        <f>ROUND(IF(AD858="対象外",0,AG848*AF3),0)</f>
        <v>0</v>
      </c>
      <c r="AH858" s="640" t="s">
        <v>101</v>
      </c>
      <c r="AI858" s="511" t="s">
        <v>115</v>
      </c>
      <c r="AJ858" s="497"/>
      <c r="AK858" s="566">
        <f>ROUND(IF(AI858="対象外",0,AK848*AK3),0)</f>
        <v>0</v>
      </c>
      <c r="AL858" s="654">
        <f>ROUND(IF(AI858="対象外",0,AL848*AK3),0)</f>
        <v>0</v>
      </c>
      <c r="AM858" s="70" t="s">
        <v>101</v>
      </c>
      <c r="AN858" s="511" t="s">
        <v>115</v>
      </c>
      <c r="AO858" s="497"/>
      <c r="AP858" s="566">
        <f>ROUND(IF(AN858="対象外",0,AP848*AP3),0)</f>
        <v>0</v>
      </c>
      <c r="AQ858" s="572">
        <f>ROUND(IF(AN858="対象外",0,AQ848*AP3),0)</f>
        <v>0</v>
      </c>
      <c r="AR858" s="640" t="s">
        <v>101</v>
      </c>
      <c r="AS858" s="511" t="s">
        <v>115</v>
      </c>
      <c r="AT858" s="497"/>
      <c r="AU858" s="566">
        <f>ROUND(IF(AS858="対象外",0,AU848*AU3),0)</f>
        <v>0</v>
      </c>
      <c r="AV858" s="654">
        <f>ROUND(IF(AS858="対象外",0,AV848*AU3),0)</f>
        <v>0</v>
      </c>
      <c r="AW858" s="70" t="s">
        <v>101</v>
      </c>
      <c r="AX858" s="511" t="s">
        <v>115</v>
      </c>
      <c r="AY858" s="497"/>
      <c r="AZ858" s="566">
        <f>ROUND(IF(AX858="対象外",0,AZ848*AZ3),0)</f>
        <v>0</v>
      </c>
      <c r="BA858" s="572">
        <f>ROUND(IF(AX858="対象外",0,BA848*AZ3),0)</f>
        <v>0</v>
      </c>
      <c r="BB858" s="640" t="s">
        <v>101</v>
      </c>
      <c r="BC858" s="511" t="s">
        <v>115</v>
      </c>
      <c r="BD858" s="497"/>
      <c r="BE858" s="566">
        <f>ROUND(IF(BC858="対象外",0,BE848*BE3),0)</f>
        <v>0</v>
      </c>
      <c r="BF858" s="654">
        <f>ROUND(IF(BC858="対象外",0,BF848*BE3),0)</f>
        <v>0</v>
      </c>
      <c r="BG858" s="70" t="s">
        <v>101</v>
      </c>
      <c r="BH858" s="511" t="s">
        <v>115</v>
      </c>
      <c r="BI858" s="497"/>
      <c r="BJ858" s="566">
        <f>ROUND(IF(BH858="対象外",0,BJ848*BJ3),0)</f>
        <v>0</v>
      </c>
      <c r="BK858" s="572">
        <f>ROUND(IF(BH858="対象外",0,BK848*BJ3),0)</f>
        <v>0</v>
      </c>
      <c r="BL858" s="640" t="s">
        <v>101</v>
      </c>
      <c r="BM858" s="511" t="s">
        <v>115</v>
      </c>
      <c r="BN858" s="497"/>
      <c r="BO858" s="566">
        <f>ROUND(IF(BM858="対象",BO848*$BO$3,0),0)</f>
        <v>0</v>
      </c>
      <c r="BP858" s="568">
        <f>ROUND(IF(BM858="対象外",0,BP848*BO3),0)</f>
        <v>0</v>
      </c>
      <c r="BQ858" s="70" t="s">
        <v>101</v>
      </c>
      <c r="BR858" s="511" t="s">
        <v>115</v>
      </c>
      <c r="BS858" s="497"/>
      <c r="BT858" s="566">
        <f>ROUND(IF(BR858="対象",BT848*$BT$3,0),0)</f>
        <v>0</v>
      </c>
      <c r="BU858" s="568">
        <f>ROUND(IF(BR858="対象外",0,BU848*BT3),0)</f>
        <v>0</v>
      </c>
      <c r="BV858" s="70" t="s">
        <v>101</v>
      </c>
      <c r="BW858" s="511" t="s">
        <v>115</v>
      </c>
      <c r="BX858" s="497"/>
      <c r="BY858" s="566">
        <f>ROUND(IF(BW858="対象",BY848*$BY$3,0),0)</f>
        <v>0</v>
      </c>
      <c r="BZ858" s="568">
        <f>ROUND(IF(BW858="対象外",0,BZ848*BY3),0)</f>
        <v>0</v>
      </c>
      <c r="CA858" s="480"/>
      <c r="CB858" s="414">
        <f>BZ858+BU858+BP858</f>
        <v>0</v>
      </c>
      <c r="CC858" s="444">
        <f>BK858+BF858+BA858+AV858+AQ858+AL858+AG858+AB858+W858+R858</f>
        <v>0</v>
      </c>
    </row>
    <row r="859" spans="1:81" ht="18" customHeight="1" thickBot="1">
      <c r="A859" s="1180"/>
      <c r="B859" s="1151" t="s">
        <v>65</v>
      </c>
      <c r="C859" s="1152"/>
      <c r="D859" s="71" t="s">
        <v>50</v>
      </c>
      <c r="E859" s="11"/>
      <c r="F859" s="599">
        <f>G859</f>
        <v>0</v>
      </c>
      <c r="G859" s="554">
        <f>SUM(G855:G858)</f>
        <v>0</v>
      </c>
      <c r="H859" s="466"/>
      <c r="I859" s="71" t="s">
        <v>50</v>
      </c>
      <c r="J859" s="11"/>
      <c r="K859" s="599">
        <f>L859</f>
        <v>0</v>
      </c>
      <c r="L859" s="554">
        <f>SUM(L855:L858)</f>
        <v>0</v>
      </c>
      <c r="M859" s="452"/>
      <c r="N859" s="616" t="s">
        <v>50</v>
      </c>
      <c r="O859" s="11"/>
      <c r="P859" s="599">
        <f>Q859+R859</f>
        <v>0</v>
      </c>
      <c r="Q859" s="524">
        <f>SUM(Q855:Q858)</f>
        <v>0</v>
      </c>
      <c r="R859" s="563">
        <f>SUM(R855:R858)</f>
        <v>0</v>
      </c>
      <c r="S859" s="71" t="s">
        <v>50</v>
      </c>
      <c r="T859" s="11"/>
      <c r="U859" s="599">
        <f>V859+W859</f>
        <v>0</v>
      </c>
      <c r="V859" s="524">
        <f>SUM(V855:V858)</f>
        <v>0</v>
      </c>
      <c r="W859" s="525">
        <f>SUM(W855:W858)</f>
        <v>0</v>
      </c>
      <c r="X859" s="616" t="s">
        <v>50</v>
      </c>
      <c r="Y859" s="11"/>
      <c r="Z859" s="599">
        <f>AA859+AB859</f>
        <v>0</v>
      </c>
      <c r="AA859" s="524">
        <f>SUM(AA855:AA858)</f>
        <v>0</v>
      </c>
      <c r="AB859" s="563">
        <f>SUM(AB855:AB858)</f>
        <v>0</v>
      </c>
      <c r="AC859" s="71" t="s">
        <v>50</v>
      </c>
      <c r="AD859" s="11"/>
      <c r="AE859" s="599">
        <f>AF859+AG859</f>
        <v>0</v>
      </c>
      <c r="AF859" s="524">
        <f>SUM(AF855:AF858)</f>
        <v>0</v>
      </c>
      <c r="AG859" s="525">
        <f>SUM(AG855:AG858)</f>
        <v>0</v>
      </c>
      <c r="AH859" s="616" t="s">
        <v>50</v>
      </c>
      <c r="AI859" s="11"/>
      <c r="AJ859" s="599">
        <f>AK859+AL859</f>
        <v>0</v>
      </c>
      <c r="AK859" s="524">
        <f>SUM(AK855:AK858)</f>
        <v>0</v>
      </c>
      <c r="AL859" s="563">
        <f>SUM(AL855:AL858)</f>
        <v>0</v>
      </c>
      <c r="AM859" s="71" t="s">
        <v>50</v>
      </c>
      <c r="AN859" s="11"/>
      <c r="AO859" s="599">
        <f>AP859+AQ859</f>
        <v>0</v>
      </c>
      <c r="AP859" s="524">
        <f>SUM(AP855:AP858)</f>
        <v>0</v>
      </c>
      <c r="AQ859" s="525">
        <f>SUM(AQ855:AQ858)</f>
        <v>0</v>
      </c>
      <c r="AR859" s="616" t="s">
        <v>50</v>
      </c>
      <c r="AS859" s="11"/>
      <c r="AT859" s="599">
        <f>AU859+AV859</f>
        <v>0</v>
      </c>
      <c r="AU859" s="524">
        <f>SUM(AU855:AU858)</f>
        <v>0</v>
      </c>
      <c r="AV859" s="563">
        <f>SUM(AV855:AV858)</f>
        <v>0</v>
      </c>
      <c r="AW859" s="71" t="s">
        <v>50</v>
      </c>
      <c r="AX859" s="11"/>
      <c r="AY859" s="599">
        <f>AZ859+BA859</f>
        <v>0</v>
      </c>
      <c r="AZ859" s="524">
        <f>SUM(AZ855:AZ858)</f>
        <v>0</v>
      </c>
      <c r="BA859" s="525">
        <f>SUM(BA855:BA858)</f>
        <v>0</v>
      </c>
      <c r="BB859" s="616" t="s">
        <v>50</v>
      </c>
      <c r="BC859" s="11"/>
      <c r="BD859" s="599">
        <f>BE859+BF859</f>
        <v>0</v>
      </c>
      <c r="BE859" s="524">
        <f>SUM(BE855:BE858)</f>
        <v>0</v>
      </c>
      <c r="BF859" s="563">
        <f>SUM(BF855:BF858)</f>
        <v>0</v>
      </c>
      <c r="BG859" s="71" t="s">
        <v>50</v>
      </c>
      <c r="BH859" s="11"/>
      <c r="BI859" s="599">
        <f>BJ859+BK859</f>
        <v>0</v>
      </c>
      <c r="BJ859" s="524">
        <f>SUM(BJ855:BJ858)</f>
        <v>0</v>
      </c>
      <c r="BK859" s="525">
        <f>SUM(BK855:BK858)</f>
        <v>0</v>
      </c>
      <c r="BL859" s="616" t="s">
        <v>50</v>
      </c>
      <c r="BM859" s="11"/>
      <c r="BN859" s="601">
        <f>BO859+BP859</f>
        <v>0</v>
      </c>
      <c r="BO859" s="524">
        <f>SUM(BO855:BO858)</f>
        <v>0</v>
      </c>
      <c r="BP859" s="532">
        <f>SUM(BP855:BP858)</f>
        <v>0</v>
      </c>
      <c r="BQ859" s="71" t="s">
        <v>50</v>
      </c>
      <c r="BR859" s="11"/>
      <c r="BS859" s="601">
        <f>BT859+BU859</f>
        <v>0</v>
      </c>
      <c r="BT859" s="524">
        <f>SUM(BT855:BT858)</f>
        <v>0</v>
      </c>
      <c r="BU859" s="532">
        <f>SUM(BU855:BU858)</f>
        <v>0</v>
      </c>
      <c r="BV859" s="71" t="s">
        <v>50</v>
      </c>
      <c r="BW859" s="11"/>
      <c r="BX859" s="601">
        <f>BY859+BZ859</f>
        <v>0</v>
      </c>
      <c r="BY859" s="524">
        <f>SUM(BY855:BY858)</f>
        <v>0</v>
      </c>
      <c r="BZ859" s="532">
        <f>SUM(BZ855:BZ858)</f>
        <v>0</v>
      </c>
      <c r="CA859" s="476">
        <f>BX859+BS859+BN859+BI859+BD859+AY859+AT859+AO859+AJ859+AE859+Z859+U859+P859+K859+F859</f>
        <v>0</v>
      </c>
      <c r="CB859" s="415">
        <f>SUM(CB855:CB858)</f>
        <v>0</v>
      </c>
      <c r="CC859" s="445">
        <f>SUM(CC855:CC858)</f>
        <v>0</v>
      </c>
    </row>
    <row r="860" spans="1:81" ht="18" customHeight="1" thickBot="1">
      <c r="A860" s="1180"/>
      <c r="B860" s="1290" t="s">
        <v>66</v>
      </c>
      <c r="C860" s="1291"/>
      <c r="D860" s="588" t="s">
        <v>22</v>
      </c>
      <c r="E860" s="589"/>
      <c r="F860" s="600">
        <f>G860</f>
        <v>0</v>
      </c>
      <c r="G860" s="720">
        <f>G859+G848</f>
        <v>0</v>
      </c>
      <c r="H860" s="621"/>
      <c r="I860" s="588" t="s">
        <v>22</v>
      </c>
      <c r="J860" s="589"/>
      <c r="K860" s="600">
        <f>L860</f>
        <v>0</v>
      </c>
      <c r="L860" s="720">
        <f>L859+L848</f>
        <v>0</v>
      </c>
      <c r="M860" s="591"/>
      <c r="N860" s="641" t="s">
        <v>22</v>
      </c>
      <c r="O860" s="589"/>
      <c r="P860" s="600">
        <f>Q860+R860</f>
        <v>0</v>
      </c>
      <c r="Q860" s="590">
        <f>Q859+Q848</f>
        <v>0</v>
      </c>
      <c r="R860" s="655">
        <f>R859+R848</f>
        <v>0</v>
      </c>
      <c r="S860" s="588" t="s">
        <v>22</v>
      </c>
      <c r="T860" s="589"/>
      <c r="U860" s="600">
        <f>V860+W860</f>
        <v>0</v>
      </c>
      <c r="V860" s="590">
        <f>V859+V848</f>
        <v>0</v>
      </c>
      <c r="W860" s="592">
        <f>W859+W848</f>
        <v>0</v>
      </c>
      <c r="X860" s="641" t="s">
        <v>22</v>
      </c>
      <c r="Y860" s="589"/>
      <c r="Z860" s="600">
        <f>AA860+AB860</f>
        <v>0</v>
      </c>
      <c r="AA860" s="590">
        <f>AA859+AA848</f>
        <v>0</v>
      </c>
      <c r="AB860" s="655">
        <f>AB859+AB848</f>
        <v>0</v>
      </c>
      <c r="AC860" s="588" t="s">
        <v>22</v>
      </c>
      <c r="AD860" s="589"/>
      <c r="AE860" s="600">
        <f>AF860+AG860</f>
        <v>0</v>
      </c>
      <c r="AF860" s="590">
        <f>AF859+AF848</f>
        <v>0</v>
      </c>
      <c r="AG860" s="592">
        <f>AG859+AG848</f>
        <v>0</v>
      </c>
      <c r="AH860" s="641" t="s">
        <v>22</v>
      </c>
      <c r="AI860" s="589"/>
      <c r="AJ860" s="600">
        <f>AK860+AL860</f>
        <v>0</v>
      </c>
      <c r="AK860" s="590">
        <f>AK859+AK848</f>
        <v>0</v>
      </c>
      <c r="AL860" s="655">
        <f>AL859+AL848</f>
        <v>0</v>
      </c>
      <c r="AM860" s="588" t="s">
        <v>22</v>
      </c>
      <c r="AN860" s="589"/>
      <c r="AO860" s="600">
        <f>AP860+AQ860</f>
        <v>0</v>
      </c>
      <c r="AP860" s="590">
        <f>AP859+AP848</f>
        <v>0</v>
      </c>
      <c r="AQ860" s="592">
        <f>AQ859+AQ848</f>
        <v>0</v>
      </c>
      <c r="AR860" s="641" t="s">
        <v>22</v>
      </c>
      <c r="AS860" s="589"/>
      <c r="AT860" s="600">
        <f>AU860+AV860</f>
        <v>0</v>
      </c>
      <c r="AU860" s="590">
        <f>AU859+AU848</f>
        <v>0</v>
      </c>
      <c r="AV860" s="655">
        <f>AV859+AV848</f>
        <v>0</v>
      </c>
      <c r="AW860" s="588" t="s">
        <v>22</v>
      </c>
      <c r="AX860" s="589"/>
      <c r="AY860" s="600">
        <f>AZ860+BA860</f>
        <v>0</v>
      </c>
      <c r="AZ860" s="590">
        <f>AZ859+AZ848</f>
        <v>0</v>
      </c>
      <c r="BA860" s="592">
        <f>BA859+BA848</f>
        <v>0</v>
      </c>
      <c r="BB860" s="641" t="s">
        <v>22</v>
      </c>
      <c r="BC860" s="589"/>
      <c r="BD860" s="600">
        <f>BE860+BF860</f>
        <v>0</v>
      </c>
      <c r="BE860" s="590">
        <f>BE859+BE848</f>
        <v>0</v>
      </c>
      <c r="BF860" s="655">
        <f>BF859+BF848</f>
        <v>0</v>
      </c>
      <c r="BG860" s="588" t="s">
        <v>22</v>
      </c>
      <c r="BH860" s="589"/>
      <c r="BI860" s="600">
        <f>BJ860+BK860</f>
        <v>0</v>
      </c>
      <c r="BJ860" s="590">
        <f>BJ859+BJ848</f>
        <v>0</v>
      </c>
      <c r="BK860" s="592">
        <f>BK859+BK848</f>
        <v>0</v>
      </c>
      <c r="BL860" s="641" t="s">
        <v>22</v>
      </c>
      <c r="BM860" s="589"/>
      <c r="BN860" s="602">
        <f>BO860+BP860</f>
        <v>0</v>
      </c>
      <c r="BO860" s="590">
        <f>BO859+BO848</f>
        <v>0</v>
      </c>
      <c r="BP860" s="729">
        <f>BP859+BP848</f>
        <v>0</v>
      </c>
      <c r="BQ860" s="588" t="s">
        <v>22</v>
      </c>
      <c r="BR860" s="589"/>
      <c r="BS860" s="602">
        <f>BT860+BU860</f>
        <v>0</v>
      </c>
      <c r="BT860" s="590">
        <f>BT859+BT848</f>
        <v>0</v>
      </c>
      <c r="BU860" s="593">
        <f>BU859+BU848</f>
        <v>0</v>
      </c>
      <c r="BV860" s="588" t="s">
        <v>22</v>
      </c>
      <c r="BW860" s="589"/>
      <c r="BX860" s="602">
        <f>BY860+BZ860</f>
        <v>0</v>
      </c>
      <c r="BY860" s="590">
        <f>BY859+BY848</f>
        <v>0</v>
      </c>
      <c r="BZ860" s="593">
        <f>BZ859+BZ848</f>
        <v>0</v>
      </c>
      <c r="CA860" s="594">
        <f>BX860+BS860+BN860+BI860+BD860+AY860+AT860+AO860+AJ860+AE860+Z860+U860+P860+K860+F860</f>
        <v>0</v>
      </c>
      <c r="CB860" s="595">
        <f>CB859+SUM(CC828:CC846)</f>
        <v>0</v>
      </c>
      <c r="CC860" s="596">
        <f>CC859+CC817+CC825</f>
        <v>0</v>
      </c>
    </row>
    <row r="861" spans="1:81" ht="34.799999999999997" customHeight="1" thickBot="1">
      <c r="A861" s="723" t="s">
        <v>32</v>
      </c>
      <c r="B861" s="1301">
        <f>職員設定!B63</f>
        <v>20</v>
      </c>
      <c r="C861" s="1302"/>
      <c r="D861" s="683"/>
      <c r="E861" s="684" t="s">
        <v>4</v>
      </c>
      <c r="F861" s="684" t="s">
        <v>33</v>
      </c>
      <c r="G861" s="687" t="s">
        <v>51</v>
      </c>
      <c r="H861" s="724" t="s">
        <v>165</v>
      </c>
      <c r="I861" s="683"/>
      <c r="J861" s="684" t="s">
        <v>4</v>
      </c>
      <c r="K861" s="684" t="s">
        <v>33</v>
      </c>
      <c r="L861" s="687" t="s">
        <v>51</v>
      </c>
      <c r="M861" s="686" t="s">
        <v>165</v>
      </c>
      <c r="N861" s="725"/>
      <c r="O861" s="684" t="s">
        <v>4</v>
      </c>
      <c r="P861" s="684" t="s">
        <v>33</v>
      </c>
      <c r="Q861" s="687" t="s">
        <v>51</v>
      </c>
      <c r="R861" s="726" t="s">
        <v>225</v>
      </c>
      <c r="S861" s="683"/>
      <c r="T861" s="684" t="s">
        <v>4</v>
      </c>
      <c r="U861" s="684" t="s">
        <v>33</v>
      </c>
      <c r="V861" s="687" t="s">
        <v>51</v>
      </c>
      <c r="W861" s="727" t="s">
        <v>225</v>
      </c>
      <c r="X861" s="725"/>
      <c r="Y861" s="684" t="s">
        <v>4</v>
      </c>
      <c r="Z861" s="684" t="s">
        <v>33</v>
      </c>
      <c r="AA861" s="687" t="s">
        <v>51</v>
      </c>
      <c r="AB861" s="726" t="s">
        <v>225</v>
      </c>
      <c r="AC861" s="683"/>
      <c r="AD861" s="684" t="s">
        <v>4</v>
      </c>
      <c r="AE861" s="684" t="s">
        <v>33</v>
      </c>
      <c r="AF861" s="687" t="s">
        <v>51</v>
      </c>
      <c r="AG861" s="727" t="s">
        <v>225</v>
      </c>
      <c r="AH861" s="725"/>
      <c r="AI861" s="684" t="s">
        <v>4</v>
      </c>
      <c r="AJ861" s="684" t="s">
        <v>33</v>
      </c>
      <c r="AK861" s="687" t="s">
        <v>51</v>
      </c>
      <c r="AL861" s="726" t="s">
        <v>225</v>
      </c>
      <c r="AM861" s="683"/>
      <c r="AN861" s="684" t="s">
        <v>4</v>
      </c>
      <c r="AO861" s="684" t="s">
        <v>33</v>
      </c>
      <c r="AP861" s="687" t="s">
        <v>51</v>
      </c>
      <c r="AQ861" s="727" t="s">
        <v>225</v>
      </c>
      <c r="AR861" s="725"/>
      <c r="AS861" s="684" t="s">
        <v>4</v>
      </c>
      <c r="AT861" s="684" t="s">
        <v>33</v>
      </c>
      <c r="AU861" s="687" t="s">
        <v>51</v>
      </c>
      <c r="AV861" s="726" t="s">
        <v>225</v>
      </c>
      <c r="AW861" s="683"/>
      <c r="AX861" s="684" t="s">
        <v>4</v>
      </c>
      <c r="AY861" s="684" t="s">
        <v>33</v>
      </c>
      <c r="AZ861" s="687" t="s">
        <v>51</v>
      </c>
      <c r="BA861" s="727" t="s">
        <v>225</v>
      </c>
      <c r="BB861" s="725"/>
      <c r="BC861" s="684" t="s">
        <v>4</v>
      </c>
      <c r="BD861" s="684" t="s">
        <v>33</v>
      </c>
      <c r="BE861" s="687" t="s">
        <v>51</v>
      </c>
      <c r="BF861" s="726" t="s">
        <v>225</v>
      </c>
      <c r="BG861" s="683"/>
      <c r="BH861" s="684" t="s">
        <v>4</v>
      </c>
      <c r="BI861" s="684" t="s">
        <v>33</v>
      </c>
      <c r="BJ861" s="687" t="s">
        <v>51</v>
      </c>
      <c r="BK861" s="727" t="s">
        <v>225</v>
      </c>
      <c r="BL861" s="725"/>
      <c r="BM861" s="684" t="s">
        <v>4</v>
      </c>
      <c r="BN861" s="684" t="s">
        <v>33</v>
      </c>
      <c r="BO861" s="685" t="s">
        <v>51</v>
      </c>
      <c r="BP861" s="413" t="s">
        <v>225</v>
      </c>
      <c r="BQ861" s="683"/>
      <c r="BR861" s="684" t="s">
        <v>4</v>
      </c>
      <c r="BS861" s="684" t="s">
        <v>33</v>
      </c>
      <c r="BT861" s="685" t="s">
        <v>51</v>
      </c>
      <c r="BU861" s="413" t="s">
        <v>225</v>
      </c>
      <c r="BV861" s="683"/>
      <c r="BW861" s="684" t="s">
        <v>4</v>
      </c>
      <c r="BX861" s="684" t="s">
        <v>33</v>
      </c>
      <c r="BY861" s="685" t="s">
        <v>51</v>
      </c>
      <c r="BZ861" s="413" t="s">
        <v>225</v>
      </c>
      <c r="CA861" s="688" t="s">
        <v>0</v>
      </c>
      <c r="CB861" s="689" t="s">
        <v>157</v>
      </c>
      <c r="CC861" s="728" t="s">
        <v>225</v>
      </c>
    </row>
    <row r="862" spans="1:81" ht="18" customHeight="1">
      <c r="A862" s="1180" t="str">
        <f>職員設定!C63</f>
        <v>GGG</v>
      </c>
      <c r="B862" s="1296" t="s">
        <v>109</v>
      </c>
      <c r="C862" s="1140" t="s">
        <v>2</v>
      </c>
      <c r="D862" s="48" t="s">
        <v>110</v>
      </c>
      <c r="E862" s="597"/>
      <c r="F862" s="1214">
        <f>職員設定!$D$63</f>
        <v>1</v>
      </c>
      <c r="G862" s="974">
        <f>E865*F862-H862</f>
        <v>0</v>
      </c>
      <c r="H862" s="1271"/>
      <c r="I862" s="48" t="s">
        <v>110</v>
      </c>
      <c r="J862" s="597"/>
      <c r="K862" s="1214">
        <f>職員設定!$D$63</f>
        <v>1</v>
      </c>
      <c r="L862" s="974">
        <f>J865*K862-M862</f>
        <v>0</v>
      </c>
      <c r="M862" s="1096"/>
      <c r="N862" s="336" t="s">
        <v>110</v>
      </c>
      <c r="O862" s="597"/>
      <c r="P862" s="1214">
        <f>職員設定!$D$63</f>
        <v>1</v>
      </c>
      <c r="Q862" s="974">
        <f>O865*P862-R862</f>
        <v>0</v>
      </c>
      <c r="R862" s="1203">
        <f>ROUND(O862*P862*職員設定!$AC$63,0)</f>
        <v>0</v>
      </c>
      <c r="S862" s="48" t="s">
        <v>110</v>
      </c>
      <c r="T862" s="597"/>
      <c r="U862" s="1214">
        <f>職員設定!$D$63</f>
        <v>1</v>
      </c>
      <c r="V862" s="974">
        <f>T865*U862-W862</f>
        <v>0</v>
      </c>
      <c r="W862" s="993">
        <f>ROUND(T862*U862*職員設定!$AC$63,0)</f>
        <v>0</v>
      </c>
      <c r="X862" s="336" t="s">
        <v>110</v>
      </c>
      <c r="Y862" s="597"/>
      <c r="Z862" s="1214">
        <f>職員設定!$D$63</f>
        <v>1</v>
      </c>
      <c r="AA862" s="974">
        <f>Y865*Z862-AB862</f>
        <v>0</v>
      </c>
      <c r="AB862" s="1203">
        <f>ROUND(Y862*Z862*職員設定!$AC$63,0)</f>
        <v>0</v>
      </c>
      <c r="AC862" s="48" t="s">
        <v>110</v>
      </c>
      <c r="AD862" s="597"/>
      <c r="AE862" s="1214">
        <f>職員設定!$D$63</f>
        <v>1</v>
      </c>
      <c r="AF862" s="974">
        <f>AD865*AE862-AG862</f>
        <v>0</v>
      </c>
      <c r="AG862" s="993">
        <f>ROUND(AD862*AE862*職員設定!$AC$63,0)</f>
        <v>0</v>
      </c>
      <c r="AH862" s="336" t="s">
        <v>110</v>
      </c>
      <c r="AI862" s="597"/>
      <c r="AJ862" s="1214">
        <f>職員設定!$D$63</f>
        <v>1</v>
      </c>
      <c r="AK862" s="974">
        <f>AI865*AJ862-AL862</f>
        <v>0</v>
      </c>
      <c r="AL862" s="1203">
        <f>ROUND(AI862*AJ862*職員設定!$AC$63,0)</f>
        <v>0</v>
      </c>
      <c r="AM862" s="48" t="s">
        <v>110</v>
      </c>
      <c r="AN862" s="597"/>
      <c r="AO862" s="1214">
        <f>職員設定!$D$63</f>
        <v>1</v>
      </c>
      <c r="AP862" s="974">
        <f>AN865*AO862-AQ862</f>
        <v>0</v>
      </c>
      <c r="AQ862" s="993">
        <f>ROUND(AN862*AO862*職員設定!$AC$63,0)</f>
        <v>0</v>
      </c>
      <c r="AR862" s="336" t="s">
        <v>110</v>
      </c>
      <c r="AS862" s="597"/>
      <c r="AT862" s="1214">
        <f>職員設定!$D$63</f>
        <v>1</v>
      </c>
      <c r="AU862" s="974">
        <f>AS865*AT862-AV862</f>
        <v>0</v>
      </c>
      <c r="AV862" s="1203">
        <f>ROUND(AS862*AT862*職員設定!$AC$63,0)</f>
        <v>0</v>
      </c>
      <c r="AW862" s="48" t="s">
        <v>110</v>
      </c>
      <c r="AX862" s="597"/>
      <c r="AY862" s="1214">
        <f>職員設定!$D$63</f>
        <v>1</v>
      </c>
      <c r="AZ862" s="974">
        <f>AX865*AY862-BA862</f>
        <v>0</v>
      </c>
      <c r="BA862" s="993">
        <f>ROUND(AX862*AY862*職員設定!$AC$63,0)</f>
        <v>0</v>
      </c>
      <c r="BB862" s="336" t="s">
        <v>110</v>
      </c>
      <c r="BC862" s="597"/>
      <c r="BD862" s="1214">
        <f>職員設定!$D$63</f>
        <v>1</v>
      </c>
      <c r="BE862" s="974">
        <f>BC865*BD862-BF862</f>
        <v>0</v>
      </c>
      <c r="BF862" s="1203">
        <f>ROUND(BC862*BD862*職員設定!$AC$63,0)</f>
        <v>0</v>
      </c>
      <c r="BG862" s="48" t="s">
        <v>110</v>
      </c>
      <c r="BH862" s="597"/>
      <c r="BI862" s="1214">
        <f>職員設定!$D$63</f>
        <v>1</v>
      </c>
      <c r="BJ862" s="974">
        <f>BH865*BI862-BK862</f>
        <v>0</v>
      </c>
      <c r="BK862" s="993">
        <f>ROUND(BH862*BI862*職員設定!$AC$63,0)</f>
        <v>0</v>
      </c>
      <c r="BL862" s="721"/>
      <c r="BM862" s="598"/>
      <c r="BN862" s="1214">
        <f>職員設定!$D$63</f>
        <v>1</v>
      </c>
      <c r="BO862" s="984"/>
      <c r="BP862" s="1259"/>
      <c r="BQ862" s="722"/>
      <c r="BR862" s="598"/>
      <c r="BS862" s="1214">
        <f>職員設定!$D$63</f>
        <v>1</v>
      </c>
      <c r="BT862" s="984"/>
      <c r="BU862" s="1259"/>
      <c r="BV862" s="722"/>
      <c r="BW862" s="598"/>
      <c r="BX862" s="1214">
        <f>職員設定!$D$63</f>
        <v>1</v>
      </c>
      <c r="BY862" s="984"/>
      <c r="BZ862" s="1259"/>
      <c r="CA862" s="1086">
        <f>BJ862+BK862+BE862+BF862+AZ862+BA862+AU862+AV862+AP862+AQ862+AL862+AK862+AG862+AF862+AB862+AA862+W862+V862+R862+Q862+L862+G862</f>
        <v>0</v>
      </c>
      <c r="CB862" s="1087">
        <f>M862+H862</f>
        <v>0</v>
      </c>
      <c r="CC862" s="1243">
        <f>BK862+BF862+BA862+AV862+AQ862+AL862+AG862+AB862+W862+R862</f>
        <v>0</v>
      </c>
    </row>
    <row r="863" spans="1:81" ht="18" customHeight="1">
      <c r="A863" s="1180"/>
      <c r="B863" s="1296"/>
      <c r="C863" s="1140"/>
      <c r="D863" s="48" t="s">
        <v>38</v>
      </c>
      <c r="E863" s="33"/>
      <c r="F863" s="1001"/>
      <c r="G863" s="974"/>
      <c r="H863" s="1272"/>
      <c r="I863" s="48" t="s">
        <v>38</v>
      </c>
      <c r="J863" s="33"/>
      <c r="K863" s="1001"/>
      <c r="L863" s="974"/>
      <c r="M863" s="1103"/>
      <c r="N863" s="336" t="s">
        <v>38</v>
      </c>
      <c r="O863" s="33"/>
      <c r="P863" s="1001"/>
      <c r="Q863" s="974"/>
      <c r="R863" s="1204"/>
      <c r="S863" s="48" t="s">
        <v>38</v>
      </c>
      <c r="T863" s="33"/>
      <c r="U863" s="1001"/>
      <c r="V863" s="974"/>
      <c r="W863" s="971"/>
      <c r="X863" s="336" t="s">
        <v>38</v>
      </c>
      <c r="Y863" s="33"/>
      <c r="Z863" s="1001"/>
      <c r="AA863" s="974"/>
      <c r="AB863" s="1204"/>
      <c r="AC863" s="48" t="s">
        <v>38</v>
      </c>
      <c r="AD863" s="33"/>
      <c r="AE863" s="1001"/>
      <c r="AF863" s="974"/>
      <c r="AG863" s="971"/>
      <c r="AH863" s="336" t="s">
        <v>38</v>
      </c>
      <c r="AI863" s="33"/>
      <c r="AJ863" s="1001"/>
      <c r="AK863" s="974"/>
      <c r="AL863" s="1204"/>
      <c r="AM863" s="48" t="s">
        <v>38</v>
      </c>
      <c r="AN863" s="33"/>
      <c r="AO863" s="1001"/>
      <c r="AP863" s="974"/>
      <c r="AQ863" s="971"/>
      <c r="AR863" s="336" t="s">
        <v>38</v>
      </c>
      <c r="AS863" s="33"/>
      <c r="AT863" s="1001"/>
      <c r="AU863" s="974"/>
      <c r="AV863" s="1204"/>
      <c r="AW863" s="48" t="s">
        <v>38</v>
      </c>
      <c r="AX863" s="33"/>
      <c r="AY863" s="1001"/>
      <c r="AZ863" s="974"/>
      <c r="BA863" s="971"/>
      <c r="BB863" s="336" t="s">
        <v>38</v>
      </c>
      <c r="BC863" s="33"/>
      <c r="BD863" s="1001"/>
      <c r="BE863" s="974"/>
      <c r="BF863" s="1204"/>
      <c r="BG863" s="48" t="s">
        <v>38</v>
      </c>
      <c r="BH863" s="33"/>
      <c r="BI863" s="1001"/>
      <c r="BJ863" s="974"/>
      <c r="BK863" s="971"/>
      <c r="BL863" s="658"/>
      <c r="BM863" s="80"/>
      <c r="BN863" s="1001"/>
      <c r="BO863" s="984"/>
      <c r="BP863" s="954"/>
      <c r="BQ863" s="301"/>
      <c r="BR863" s="80"/>
      <c r="BS863" s="1001"/>
      <c r="BT863" s="984"/>
      <c r="BU863" s="954"/>
      <c r="BV863" s="301"/>
      <c r="BW863" s="80"/>
      <c r="BX863" s="1001"/>
      <c r="BY863" s="984"/>
      <c r="BZ863" s="954"/>
      <c r="CA863" s="1080"/>
      <c r="CB863" s="1022"/>
      <c r="CC863" s="1243"/>
    </row>
    <row r="864" spans="1:81" ht="18" customHeight="1">
      <c r="A864" s="1180"/>
      <c r="B864" s="1296"/>
      <c r="C864" s="1140"/>
      <c r="D864" s="72" t="s">
        <v>44</v>
      </c>
      <c r="E864" s="28">
        <f>ROUND(E862*職員設定!$E$63,0)</f>
        <v>0</v>
      </c>
      <c r="F864" s="1001"/>
      <c r="G864" s="974"/>
      <c r="H864" s="1272"/>
      <c r="I864" s="72" t="s">
        <v>44</v>
      </c>
      <c r="J864" s="28">
        <f>ROUND(J862*職員設定!$E$63,0)</f>
        <v>0</v>
      </c>
      <c r="K864" s="1001"/>
      <c r="L864" s="974"/>
      <c r="M864" s="1103"/>
      <c r="N864" s="624" t="s">
        <v>44</v>
      </c>
      <c r="O864" s="28">
        <f>ROUND(O862*職員設定!$E$63,0)</f>
        <v>0</v>
      </c>
      <c r="P864" s="1001"/>
      <c r="Q864" s="974"/>
      <c r="R864" s="1204"/>
      <c r="S864" s="72" t="s">
        <v>44</v>
      </c>
      <c r="T864" s="28">
        <f>ROUND(T862*職員設定!$E$63,0)</f>
        <v>0</v>
      </c>
      <c r="U864" s="1001"/>
      <c r="V864" s="974"/>
      <c r="W864" s="971"/>
      <c r="X864" s="624" t="s">
        <v>44</v>
      </c>
      <c r="Y864" s="28">
        <f>ROUND(Y862*職員設定!$E$63,0)</f>
        <v>0</v>
      </c>
      <c r="Z864" s="1001"/>
      <c r="AA864" s="974"/>
      <c r="AB864" s="1204"/>
      <c r="AC864" s="72" t="s">
        <v>44</v>
      </c>
      <c r="AD864" s="28">
        <f>ROUND(AD862*職員設定!$E$63,0)</f>
        <v>0</v>
      </c>
      <c r="AE864" s="1001"/>
      <c r="AF864" s="974"/>
      <c r="AG864" s="971"/>
      <c r="AH864" s="624" t="s">
        <v>44</v>
      </c>
      <c r="AI864" s="28">
        <f>ROUND(AI862*職員設定!$E$63,0)</f>
        <v>0</v>
      </c>
      <c r="AJ864" s="1001"/>
      <c r="AK864" s="974"/>
      <c r="AL864" s="1204"/>
      <c r="AM864" s="72" t="s">
        <v>44</v>
      </c>
      <c r="AN864" s="28">
        <f>ROUND(AN862*職員設定!$E$63,0)</f>
        <v>0</v>
      </c>
      <c r="AO864" s="1001"/>
      <c r="AP864" s="974"/>
      <c r="AQ864" s="971"/>
      <c r="AR864" s="624" t="s">
        <v>44</v>
      </c>
      <c r="AS864" s="28">
        <f>ROUND(AS862*職員設定!$E$63,0)</f>
        <v>0</v>
      </c>
      <c r="AT864" s="1001"/>
      <c r="AU864" s="974"/>
      <c r="AV864" s="1204"/>
      <c r="AW864" s="72" t="s">
        <v>44</v>
      </c>
      <c r="AX864" s="28">
        <f>ROUND(AX862*職員設定!$E$63,0)</f>
        <v>0</v>
      </c>
      <c r="AY864" s="1001"/>
      <c r="AZ864" s="974"/>
      <c r="BA864" s="971"/>
      <c r="BB864" s="624" t="s">
        <v>44</v>
      </c>
      <c r="BC864" s="28">
        <f>ROUND(BC862*職員設定!$E$63,0)</f>
        <v>0</v>
      </c>
      <c r="BD864" s="1001"/>
      <c r="BE864" s="974"/>
      <c r="BF864" s="1204"/>
      <c r="BG864" s="72" t="s">
        <v>44</v>
      </c>
      <c r="BH864" s="28">
        <f>ROUND(BH862*職員設定!$E$63,0)</f>
        <v>0</v>
      </c>
      <c r="BI864" s="1001"/>
      <c r="BJ864" s="974"/>
      <c r="BK864" s="971"/>
      <c r="BL864" s="626"/>
      <c r="BM864" s="28"/>
      <c r="BN864" s="1001"/>
      <c r="BO864" s="984"/>
      <c r="BP864" s="954"/>
      <c r="BQ864" s="45"/>
      <c r="BR864" s="28"/>
      <c r="BS864" s="1001"/>
      <c r="BT864" s="984"/>
      <c r="BU864" s="954"/>
      <c r="BV864" s="45"/>
      <c r="BW864" s="28"/>
      <c r="BX864" s="1001"/>
      <c r="BY864" s="984"/>
      <c r="BZ864" s="954"/>
      <c r="CA864" s="1080"/>
      <c r="CB864" s="1022"/>
      <c r="CC864" s="1243"/>
    </row>
    <row r="865" spans="1:81" ht="18" customHeight="1" thickBot="1">
      <c r="A865" s="1180"/>
      <c r="B865" s="1296"/>
      <c r="C865" s="1141"/>
      <c r="D865" s="50" t="s">
        <v>45</v>
      </c>
      <c r="E865" s="18">
        <f>E863-E864</f>
        <v>0</v>
      </c>
      <c r="F865" s="1001"/>
      <c r="G865" s="975"/>
      <c r="H865" s="1273"/>
      <c r="I865" s="50" t="s">
        <v>45</v>
      </c>
      <c r="J865" s="18">
        <f>J863-J864</f>
        <v>0</v>
      </c>
      <c r="K865" s="1001"/>
      <c r="L865" s="975"/>
      <c r="M865" s="1104"/>
      <c r="N865" s="625" t="s">
        <v>45</v>
      </c>
      <c r="O865" s="18">
        <f>O863-O864</f>
        <v>0</v>
      </c>
      <c r="P865" s="1001"/>
      <c r="Q865" s="975"/>
      <c r="R865" s="1205"/>
      <c r="S865" s="50" t="s">
        <v>45</v>
      </c>
      <c r="T865" s="18">
        <f>T863-T864</f>
        <v>0</v>
      </c>
      <c r="U865" s="1001"/>
      <c r="V865" s="975"/>
      <c r="W865" s="972"/>
      <c r="X865" s="625" t="s">
        <v>45</v>
      </c>
      <c r="Y865" s="18">
        <f>Y863-Y864</f>
        <v>0</v>
      </c>
      <c r="Z865" s="1001"/>
      <c r="AA865" s="975"/>
      <c r="AB865" s="1205"/>
      <c r="AC865" s="50" t="s">
        <v>45</v>
      </c>
      <c r="AD865" s="18">
        <f>AD863-AD864</f>
        <v>0</v>
      </c>
      <c r="AE865" s="1001"/>
      <c r="AF865" s="975"/>
      <c r="AG865" s="972"/>
      <c r="AH865" s="625" t="s">
        <v>45</v>
      </c>
      <c r="AI865" s="18">
        <f>AI863-AI864</f>
        <v>0</v>
      </c>
      <c r="AJ865" s="1001"/>
      <c r="AK865" s="975"/>
      <c r="AL865" s="1205"/>
      <c r="AM865" s="50" t="s">
        <v>45</v>
      </c>
      <c r="AN865" s="18">
        <f>AN863-AN864</f>
        <v>0</v>
      </c>
      <c r="AO865" s="1001"/>
      <c r="AP865" s="975"/>
      <c r="AQ865" s="972"/>
      <c r="AR865" s="625" t="s">
        <v>45</v>
      </c>
      <c r="AS865" s="18">
        <f>AS863-AS864</f>
        <v>0</v>
      </c>
      <c r="AT865" s="1001"/>
      <c r="AU865" s="975"/>
      <c r="AV865" s="1205"/>
      <c r="AW865" s="50" t="s">
        <v>45</v>
      </c>
      <c r="AX865" s="18">
        <f>AX863-AX864</f>
        <v>0</v>
      </c>
      <c r="AY865" s="1001"/>
      <c r="AZ865" s="975"/>
      <c r="BA865" s="972"/>
      <c r="BB865" s="625" t="s">
        <v>45</v>
      </c>
      <c r="BC865" s="18">
        <f>BC863-BC864</f>
        <v>0</v>
      </c>
      <c r="BD865" s="1001"/>
      <c r="BE865" s="975"/>
      <c r="BF865" s="1205"/>
      <c r="BG865" s="50" t="s">
        <v>45</v>
      </c>
      <c r="BH865" s="18">
        <f>BH863-BH864</f>
        <v>0</v>
      </c>
      <c r="BI865" s="1001"/>
      <c r="BJ865" s="975"/>
      <c r="BK865" s="972"/>
      <c r="BL865" s="659"/>
      <c r="BM865" s="78"/>
      <c r="BN865" s="1001"/>
      <c r="BO865" s="985"/>
      <c r="BP865" s="955"/>
      <c r="BQ865" s="81"/>
      <c r="BR865" s="78"/>
      <c r="BS865" s="1001"/>
      <c r="BT865" s="985"/>
      <c r="BU865" s="955"/>
      <c r="BV865" s="81"/>
      <c r="BW865" s="78"/>
      <c r="BX865" s="1001"/>
      <c r="BY865" s="985"/>
      <c r="BZ865" s="955"/>
      <c r="CA865" s="1081"/>
      <c r="CB865" s="1023"/>
      <c r="CC865" s="1244"/>
    </row>
    <row r="866" spans="1:81" ht="18" customHeight="1">
      <c r="A866" s="1180"/>
      <c r="B866" s="1296"/>
      <c r="C866" s="1293" t="str">
        <f>"時間当たりの手当("&amp;職員設定!$F$43&amp;"等)"</f>
        <v>時間当たりの手当(資格手当等)</v>
      </c>
      <c r="D866" s="47" t="s">
        <v>48</v>
      </c>
      <c r="E866" s="4">
        <f>E862</f>
        <v>0</v>
      </c>
      <c r="F866" s="1001"/>
      <c r="G866" s="973">
        <f>E869*F862-H866</f>
        <v>0</v>
      </c>
      <c r="H866" s="1275"/>
      <c r="I866" s="47" t="s">
        <v>48</v>
      </c>
      <c r="J866" s="4">
        <f>J862</f>
        <v>0</v>
      </c>
      <c r="K866" s="1001"/>
      <c r="L866" s="973">
        <f>J869*K862-M866</f>
        <v>0</v>
      </c>
      <c r="M866" s="1095"/>
      <c r="N866" s="648" t="s">
        <v>48</v>
      </c>
      <c r="O866" s="4">
        <f>O862</f>
        <v>0</v>
      </c>
      <c r="P866" s="1001"/>
      <c r="Q866" s="973">
        <f>O869*P862</f>
        <v>0</v>
      </c>
      <c r="R866" s="983"/>
      <c r="S866" s="47" t="s">
        <v>48</v>
      </c>
      <c r="T866" s="4">
        <f>T862</f>
        <v>0</v>
      </c>
      <c r="U866" s="1001"/>
      <c r="V866" s="973">
        <f>T869*U862</f>
        <v>0</v>
      </c>
      <c r="W866" s="960"/>
      <c r="X866" s="648" t="s">
        <v>48</v>
      </c>
      <c r="Y866" s="4">
        <f>Y862</f>
        <v>0</v>
      </c>
      <c r="Z866" s="1001"/>
      <c r="AA866" s="973">
        <f>Y869*Z862</f>
        <v>0</v>
      </c>
      <c r="AB866" s="983"/>
      <c r="AC866" s="47" t="s">
        <v>48</v>
      </c>
      <c r="AD866" s="4">
        <f>AD862</f>
        <v>0</v>
      </c>
      <c r="AE866" s="1001"/>
      <c r="AF866" s="973">
        <f>AD869*AE862</f>
        <v>0</v>
      </c>
      <c r="AG866" s="960"/>
      <c r="AH866" s="648" t="s">
        <v>48</v>
      </c>
      <c r="AI866" s="4">
        <f>AI862</f>
        <v>0</v>
      </c>
      <c r="AJ866" s="1001"/>
      <c r="AK866" s="973">
        <f>AI869*AJ862</f>
        <v>0</v>
      </c>
      <c r="AL866" s="983"/>
      <c r="AM866" s="47" t="s">
        <v>48</v>
      </c>
      <c r="AN866" s="4">
        <f>AN862</f>
        <v>0</v>
      </c>
      <c r="AO866" s="1001"/>
      <c r="AP866" s="973">
        <f>AN869*AO862</f>
        <v>0</v>
      </c>
      <c r="AQ866" s="960"/>
      <c r="AR866" s="648" t="s">
        <v>48</v>
      </c>
      <c r="AS866" s="4">
        <f>AS862</f>
        <v>0</v>
      </c>
      <c r="AT866" s="1001"/>
      <c r="AU866" s="973">
        <f>AS869*AT862</f>
        <v>0</v>
      </c>
      <c r="AV866" s="983"/>
      <c r="AW866" s="47" t="s">
        <v>48</v>
      </c>
      <c r="AX866" s="4">
        <f>AX862</f>
        <v>0</v>
      </c>
      <c r="AY866" s="1001"/>
      <c r="AZ866" s="973">
        <f>AX869*AY862</f>
        <v>0</v>
      </c>
      <c r="BA866" s="960"/>
      <c r="BB866" s="648" t="s">
        <v>48</v>
      </c>
      <c r="BC866" s="4">
        <f>BC862</f>
        <v>0</v>
      </c>
      <c r="BD866" s="1001"/>
      <c r="BE866" s="973">
        <f>BC869*BD862</f>
        <v>0</v>
      </c>
      <c r="BF866" s="983"/>
      <c r="BG866" s="47" t="s">
        <v>48</v>
      </c>
      <c r="BH866" s="4">
        <f>BH862</f>
        <v>0</v>
      </c>
      <c r="BI866" s="1001"/>
      <c r="BJ866" s="973">
        <f>BH869*BI862</f>
        <v>0</v>
      </c>
      <c r="BK866" s="960"/>
      <c r="BL866" s="338"/>
      <c r="BM866" s="76"/>
      <c r="BN866" s="1001"/>
      <c r="BO866" s="983"/>
      <c r="BP866" s="960"/>
      <c r="BQ866" s="75"/>
      <c r="BR866" s="76"/>
      <c r="BS866" s="1001"/>
      <c r="BT866" s="983"/>
      <c r="BU866" s="960"/>
      <c r="BV866" s="75"/>
      <c r="BW866" s="76"/>
      <c r="BX866" s="1001"/>
      <c r="BY866" s="983"/>
      <c r="BZ866" s="960"/>
      <c r="CA866" s="1003">
        <f>BJ866+BE866+AZ866+AU866+AP866+AK866+AF866+AA866+V866+Q866+L866+G866</f>
        <v>0</v>
      </c>
      <c r="CB866" s="1019">
        <f>M866+H866</f>
        <v>0</v>
      </c>
      <c r="CC866" s="1245"/>
    </row>
    <row r="867" spans="1:81" ht="18" customHeight="1">
      <c r="A867" s="1180"/>
      <c r="B867" s="1296"/>
      <c r="C867" s="1294"/>
      <c r="D867" s="48" t="s">
        <v>38</v>
      </c>
      <c r="E867" s="33"/>
      <c r="F867" s="1001"/>
      <c r="G867" s="1066"/>
      <c r="H867" s="1272"/>
      <c r="I867" s="48" t="s">
        <v>38</v>
      </c>
      <c r="J867" s="33"/>
      <c r="K867" s="1001"/>
      <c r="L867" s="1066"/>
      <c r="M867" s="1103"/>
      <c r="N867" s="336" t="s">
        <v>38</v>
      </c>
      <c r="O867" s="33"/>
      <c r="P867" s="1001"/>
      <c r="Q867" s="1066"/>
      <c r="R867" s="1206"/>
      <c r="S867" s="48" t="s">
        <v>38</v>
      </c>
      <c r="T867" s="33"/>
      <c r="U867" s="1001"/>
      <c r="V867" s="1066"/>
      <c r="W867" s="954"/>
      <c r="X867" s="336" t="s">
        <v>38</v>
      </c>
      <c r="Y867" s="33"/>
      <c r="Z867" s="1001"/>
      <c r="AA867" s="1066"/>
      <c r="AB867" s="1206"/>
      <c r="AC867" s="48" t="s">
        <v>38</v>
      </c>
      <c r="AD867" s="33"/>
      <c r="AE867" s="1001"/>
      <c r="AF867" s="1066"/>
      <c r="AG867" s="954"/>
      <c r="AH867" s="336" t="s">
        <v>38</v>
      </c>
      <c r="AI867" s="33"/>
      <c r="AJ867" s="1001"/>
      <c r="AK867" s="1066"/>
      <c r="AL867" s="1206"/>
      <c r="AM867" s="48" t="s">
        <v>38</v>
      </c>
      <c r="AN867" s="33"/>
      <c r="AO867" s="1001"/>
      <c r="AP867" s="1066"/>
      <c r="AQ867" s="954"/>
      <c r="AR867" s="336" t="s">
        <v>38</v>
      </c>
      <c r="AS867" s="33"/>
      <c r="AT867" s="1001"/>
      <c r="AU867" s="1066"/>
      <c r="AV867" s="1206"/>
      <c r="AW867" s="48" t="s">
        <v>38</v>
      </c>
      <c r="AX867" s="33"/>
      <c r="AY867" s="1001"/>
      <c r="AZ867" s="1066"/>
      <c r="BA867" s="954"/>
      <c r="BB867" s="336" t="s">
        <v>38</v>
      </c>
      <c r="BC867" s="33"/>
      <c r="BD867" s="1001"/>
      <c r="BE867" s="1066"/>
      <c r="BF867" s="1206"/>
      <c r="BG867" s="48" t="s">
        <v>38</v>
      </c>
      <c r="BH867" s="33"/>
      <c r="BI867" s="1001"/>
      <c r="BJ867" s="1066"/>
      <c r="BK867" s="954"/>
      <c r="BL867" s="339"/>
      <c r="BM867" s="80"/>
      <c r="BN867" s="1001"/>
      <c r="BO867" s="977"/>
      <c r="BP867" s="954"/>
      <c r="BQ867" s="79"/>
      <c r="BR867" s="80"/>
      <c r="BS867" s="1001"/>
      <c r="BT867" s="977"/>
      <c r="BU867" s="954"/>
      <c r="BV867" s="79"/>
      <c r="BW867" s="80"/>
      <c r="BX867" s="1001"/>
      <c r="BY867" s="977"/>
      <c r="BZ867" s="954"/>
      <c r="CA867" s="1080"/>
      <c r="CB867" s="1022"/>
      <c r="CC867" s="1246"/>
    </row>
    <row r="868" spans="1:81" ht="18" customHeight="1">
      <c r="A868" s="1180"/>
      <c r="B868" s="1296"/>
      <c r="C868" s="1294"/>
      <c r="D868" s="72" t="s">
        <v>44</v>
      </c>
      <c r="E868" s="28">
        <f>ROUND(E862*(職員設定!$F$63+職員設定!$G$63+職員設定!$H$63+職員設定!$I$63),0)</f>
        <v>0</v>
      </c>
      <c r="F868" s="1001"/>
      <c r="G868" s="1066"/>
      <c r="H868" s="1272"/>
      <c r="I868" s="72" t="s">
        <v>44</v>
      </c>
      <c r="J868" s="28">
        <f>ROUND(J862*(職員設定!$F$63+職員設定!$G$63+職員設定!$H$63+職員設定!$I$63),0)</f>
        <v>0</v>
      </c>
      <c r="K868" s="1001"/>
      <c r="L868" s="1066"/>
      <c r="M868" s="1103"/>
      <c r="N868" s="624" t="s">
        <v>44</v>
      </c>
      <c r="O868" s="28">
        <f>ROUND(O862*(職員設定!$F$63+職員設定!$G$63+職員設定!$H$63+職員設定!$I$63),0)</f>
        <v>0</v>
      </c>
      <c r="P868" s="1001"/>
      <c r="Q868" s="1066"/>
      <c r="R868" s="1206"/>
      <c r="S868" s="72" t="s">
        <v>44</v>
      </c>
      <c r="T868" s="28">
        <f>ROUND(T862*(職員設定!$F$63+職員設定!$G$63+職員設定!$H$63+職員設定!$I$63),0)</f>
        <v>0</v>
      </c>
      <c r="U868" s="1001"/>
      <c r="V868" s="1066"/>
      <c r="W868" s="954"/>
      <c r="X868" s="624" t="s">
        <v>44</v>
      </c>
      <c r="Y868" s="28">
        <f>ROUND(Y862*(職員設定!$F$63+職員設定!$G$63+職員設定!$H$63+職員設定!$I$63),0)</f>
        <v>0</v>
      </c>
      <c r="Z868" s="1001"/>
      <c r="AA868" s="1066"/>
      <c r="AB868" s="1206"/>
      <c r="AC868" s="72" t="s">
        <v>44</v>
      </c>
      <c r="AD868" s="28">
        <f>ROUND(AD862*(職員設定!$F$63+職員設定!$G$63+職員設定!$H$63+職員設定!$I$63),0)</f>
        <v>0</v>
      </c>
      <c r="AE868" s="1001"/>
      <c r="AF868" s="1066"/>
      <c r="AG868" s="954"/>
      <c r="AH868" s="624" t="s">
        <v>44</v>
      </c>
      <c r="AI868" s="28">
        <f>ROUND(AI862*(職員設定!$F$63+職員設定!$G$63+職員設定!$H$63+職員設定!$I$63),0)</f>
        <v>0</v>
      </c>
      <c r="AJ868" s="1001"/>
      <c r="AK868" s="1066"/>
      <c r="AL868" s="1206"/>
      <c r="AM868" s="72" t="s">
        <v>44</v>
      </c>
      <c r="AN868" s="28">
        <f>ROUND(AN862*(職員設定!$F$63+職員設定!$G$63+職員設定!$H$63+職員設定!$I$63),0)</f>
        <v>0</v>
      </c>
      <c r="AO868" s="1001"/>
      <c r="AP868" s="1066"/>
      <c r="AQ868" s="954"/>
      <c r="AR868" s="624" t="s">
        <v>44</v>
      </c>
      <c r="AS868" s="28">
        <f>ROUND(AS862*(職員設定!$F$63+職員設定!$G$63+職員設定!$H$63+職員設定!$I$63),0)</f>
        <v>0</v>
      </c>
      <c r="AT868" s="1001"/>
      <c r="AU868" s="1066"/>
      <c r="AV868" s="1206"/>
      <c r="AW868" s="72" t="s">
        <v>44</v>
      </c>
      <c r="AX868" s="28">
        <f>ROUND(AX862*(職員設定!$F$63+職員設定!$G$63+職員設定!$H$63+職員設定!$I$63),0)</f>
        <v>0</v>
      </c>
      <c r="AY868" s="1001"/>
      <c r="AZ868" s="1066"/>
      <c r="BA868" s="954"/>
      <c r="BB868" s="624" t="s">
        <v>44</v>
      </c>
      <c r="BC868" s="28">
        <f>ROUND(BC862*(職員設定!$F$63+職員設定!$G$63+職員設定!$H$63+職員設定!$I$63),0)</f>
        <v>0</v>
      </c>
      <c r="BD868" s="1001"/>
      <c r="BE868" s="1066"/>
      <c r="BF868" s="1206"/>
      <c r="BG868" s="72" t="s">
        <v>44</v>
      </c>
      <c r="BH868" s="28">
        <f>ROUND(BH862*(職員設定!$F$63+職員設定!$G$63+職員設定!$H$63+職員設定!$I$63),0)</f>
        <v>0</v>
      </c>
      <c r="BI868" s="1001"/>
      <c r="BJ868" s="1066"/>
      <c r="BK868" s="954"/>
      <c r="BL868" s="624"/>
      <c r="BM868" s="28"/>
      <c r="BN868" s="1001"/>
      <c r="BO868" s="977"/>
      <c r="BP868" s="954"/>
      <c r="BQ868" s="72"/>
      <c r="BR868" s="28"/>
      <c r="BS868" s="1001"/>
      <c r="BT868" s="977"/>
      <c r="BU868" s="954"/>
      <c r="BV868" s="72"/>
      <c r="BW868" s="28"/>
      <c r="BX868" s="1001"/>
      <c r="BY868" s="977"/>
      <c r="BZ868" s="954"/>
      <c r="CA868" s="1080"/>
      <c r="CB868" s="1022"/>
      <c r="CC868" s="1246"/>
    </row>
    <row r="869" spans="1:81" ht="18" customHeight="1" thickBot="1">
      <c r="A869" s="1180"/>
      <c r="B869" s="1296"/>
      <c r="C869" s="1295"/>
      <c r="D869" s="50" t="s">
        <v>45</v>
      </c>
      <c r="E869" s="18">
        <f>E867-E868</f>
        <v>0</v>
      </c>
      <c r="F869" s="1001"/>
      <c r="G869" s="1067"/>
      <c r="H869" s="1273"/>
      <c r="I869" s="50" t="s">
        <v>45</v>
      </c>
      <c r="J869" s="18">
        <f>J867-J868</f>
        <v>0</v>
      </c>
      <c r="K869" s="1001"/>
      <c r="L869" s="1067"/>
      <c r="M869" s="1104"/>
      <c r="N869" s="625" t="s">
        <v>45</v>
      </c>
      <c r="O869" s="18">
        <f>O867-O868</f>
        <v>0</v>
      </c>
      <c r="P869" s="1001"/>
      <c r="Q869" s="1067"/>
      <c r="R869" s="1207"/>
      <c r="S869" s="50" t="s">
        <v>45</v>
      </c>
      <c r="T869" s="18">
        <f>T867-T868</f>
        <v>0</v>
      </c>
      <c r="U869" s="1001"/>
      <c r="V869" s="1067"/>
      <c r="W869" s="955"/>
      <c r="X869" s="625" t="s">
        <v>45</v>
      </c>
      <c r="Y869" s="18">
        <f>Y867-Y868</f>
        <v>0</v>
      </c>
      <c r="Z869" s="1001"/>
      <c r="AA869" s="1067"/>
      <c r="AB869" s="1207"/>
      <c r="AC869" s="50" t="s">
        <v>45</v>
      </c>
      <c r="AD869" s="18">
        <f>AD867-AD868</f>
        <v>0</v>
      </c>
      <c r="AE869" s="1001"/>
      <c r="AF869" s="1067"/>
      <c r="AG869" s="955"/>
      <c r="AH869" s="625" t="s">
        <v>45</v>
      </c>
      <c r="AI869" s="18">
        <f>AI867-AI868</f>
        <v>0</v>
      </c>
      <c r="AJ869" s="1001"/>
      <c r="AK869" s="1067"/>
      <c r="AL869" s="1207"/>
      <c r="AM869" s="50" t="s">
        <v>45</v>
      </c>
      <c r="AN869" s="18">
        <f>AN867-AN868</f>
        <v>0</v>
      </c>
      <c r="AO869" s="1001"/>
      <c r="AP869" s="1067"/>
      <c r="AQ869" s="955"/>
      <c r="AR869" s="625" t="s">
        <v>45</v>
      </c>
      <c r="AS869" s="18">
        <f>AS867-AS868</f>
        <v>0</v>
      </c>
      <c r="AT869" s="1001"/>
      <c r="AU869" s="1067"/>
      <c r="AV869" s="1207"/>
      <c r="AW869" s="50" t="s">
        <v>45</v>
      </c>
      <c r="AX869" s="18">
        <f>AX867-AX868</f>
        <v>0</v>
      </c>
      <c r="AY869" s="1001"/>
      <c r="AZ869" s="1067"/>
      <c r="BA869" s="955"/>
      <c r="BB869" s="625" t="s">
        <v>45</v>
      </c>
      <c r="BC869" s="18">
        <f>BC867-BC868</f>
        <v>0</v>
      </c>
      <c r="BD869" s="1001"/>
      <c r="BE869" s="1067"/>
      <c r="BF869" s="1207"/>
      <c r="BG869" s="50" t="s">
        <v>45</v>
      </c>
      <c r="BH869" s="18">
        <f>BH867-BH868</f>
        <v>0</v>
      </c>
      <c r="BI869" s="1001"/>
      <c r="BJ869" s="1067"/>
      <c r="BK869" s="955"/>
      <c r="BL869" s="659"/>
      <c r="BM869" s="78"/>
      <c r="BN869" s="1001"/>
      <c r="BO869" s="978"/>
      <c r="BP869" s="955"/>
      <c r="BQ869" s="81"/>
      <c r="BR869" s="78"/>
      <c r="BS869" s="1001"/>
      <c r="BT869" s="978"/>
      <c r="BU869" s="955"/>
      <c r="BV869" s="81"/>
      <c r="BW869" s="78"/>
      <c r="BX869" s="1001"/>
      <c r="BY869" s="978"/>
      <c r="BZ869" s="955"/>
      <c r="CA869" s="1081"/>
      <c r="CB869" s="1023"/>
      <c r="CC869" s="1247"/>
    </row>
    <row r="870" spans="1:81" ht="18" customHeight="1">
      <c r="A870" s="1180"/>
      <c r="B870" s="1296"/>
      <c r="C870" s="1293" t="str">
        <f>"定額手当("&amp;職員設定!$J$43&amp;"等)"</f>
        <v>定額手当(等)</v>
      </c>
      <c r="D870" s="48" t="s">
        <v>38</v>
      </c>
      <c r="E870" s="33"/>
      <c r="F870" s="1001"/>
      <c r="G870" s="1215">
        <f>E872*F862-H870</f>
        <v>0</v>
      </c>
      <c r="H870" s="1274"/>
      <c r="I870" s="48" t="s">
        <v>38</v>
      </c>
      <c r="J870" s="33"/>
      <c r="K870" s="1001"/>
      <c r="L870" s="1215">
        <f>J872*K862-M870</f>
        <v>0</v>
      </c>
      <c r="M870" s="1307"/>
      <c r="N870" s="336" t="s">
        <v>38</v>
      </c>
      <c r="O870" s="33"/>
      <c r="P870" s="1001"/>
      <c r="Q870" s="1215">
        <f>O872*P862-R870</f>
        <v>0</v>
      </c>
      <c r="R870" s="1208">
        <f>ROUND(IF(O862="",0,$M$870),0)</f>
        <v>0</v>
      </c>
      <c r="S870" s="48" t="s">
        <v>38</v>
      </c>
      <c r="T870" s="33"/>
      <c r="U870" s="1001"/>
      <c r="V870" s="1215">
        <f>T872*U862-W870</f>
        <v>0</v>
      </c>
      <c r="W870" s="1201">
        <f>ROUND(IF(T862="",0,$M$870),0)</f>
        <v>0</v>
      </c>
      <c r="X870" s="336" t="s">
        <v>38</v>
      </c>
      <c r="Y870" s="33"/>
      <c r="Z870" s="1001"/>
      <c r="AA870" s="1215">
        <f>Y872*Z862-AB870</f>
        <v>0</v>
      </c>
      <c r="AB870" s="1208">
        <f>ROUND(IF(Y862="",0,$M$870),0)</f>
        <v>0</v>
      </c>
      <c r="AC870" s="48" t="s">
        <v>38</v>
      </c>
      <c r="AD870" s="33"/>
      <c r="AE870" s="1001"/>
      <c r="AF870" s="1215">
        <f>AD872*AE862-AG870</f>
        <v>0</v>
      </c>
      <c r="AG870" s="1201">
        <f>ROUND(IF(AD862="",0,$M$870),0)</f>
        <v>0</v>
      </c>
      <c r="AH870" s="336" t="s">
        <v>38</v>
      </c>
      <c r="AI870" s="33"/>
      <c r="AJ870" s="1001"/>
      <c r="AK870" s="1215">
        <f>AI872*AJ862-AL870</f>
        <v>0</v>
      </c>
      <c r="AL870" s="1208">
        <f>ROUND(IF(AI862="",0,$M$870),0)</f>
        <v>0</v>
      </c>
      <c r="AM870" s="48" t="s">
        <v>38</v>
      </c>
      <c r="AN870" s="33"/>
      <c r="AO870" s="1001"/>
      <c r="AP870" s="1215">
        <f>AN872*AO862-AQ870</f>
        <v>0</v>
      </c>
      <c r="AQ870" s="1201">
        <f>ROUND(IF(AN862="",0,$M$870),0)</f>
        <v>0</v>
      </c>
      <c r="AR870" s="336" t="s">
        <v>38</v>
      </c>
      <c r="AS870" s="33"/>
      <c r="AT870" s="1001"/>
      <c r="AU870" s="1215">
        <f>AS872*AT862-AV870</f>
        <v>0</v>
      </c>
      <c r="AV870" s="1208">
        <f>ROUND(IF(AS862="",0,$M$870),0)</f>
        <v>0</v>
      </c>
      <c r="AW870" s="48" t="s">
        <v>38</v>
      </c>
      <c r="AX870" s="33"/>
      <c r="AY870" s="1001"/>
      <c r="AZ870" s="1215">
        <f>AX872*AY862-BA870</f>
        <v>0</v>
      </c>
      <c r="BA870" s="1201">
        <f>ROUND(IF(AX862="",0,$M$870),0)</f>
        <v>0</v>
      </c>
      <c r="BB870" s="336" t="s">
        <v>38</v>
      </c>
      <c r="BC870" s="33"/>
      <c r="BD870" s="1001"/>
      <c r="BE870" s="1215">
        <f>BC872*BD862-BF870</f>
        <v>0</v>
      </c>
      <c r="BF870" s="1208">
        <f>ROUND(IF(BC862="",0,$M$870),0)</f>
        <v>0</v>
      </c>
      <c r="BG870" s="48" t="s">
        <v>38</v>
      </c>
      <c r="BH870" s="33"/>
      <c r="BI870" s="1001"/>
      <c r="BJ870" s="1215">
        <f>BH872*BI862-BK870</f>
        <v>0</v>
      </c>
      <c r="BK870" s="1201">
        <f>ROUND(IF(BH862="",0,$M$870),0)</f>
        <v>0</v>
      </c>
      <c r="BL870" s="673"/>
      <c r="BM870" s="164"/>
      <c r="BN870" s="1001"/>
      <c r="BO870" s="1254"/>
      <c r="BP870" s="1258"/>
      <c r="BQ870" s="163"/>
      <c r="BR870" s="164"/>
      <c r="BS870" s="1001"/>
      <c r="BT870" s="1254"/>
      <c r="BU870" s="1258"/>
      <c r="BV870" s="163"/>
      <c r="BW870" s="164"/>
      <c r="BX870" s="1001"/>
      <c r="BY870" s="1254"/>
      <c r="BZ870" s="1258"/>
      <c r="CA870" s="1279">
        <f>BJ870+BK870+BE870+BF870+AZ870+BA870+AU870+AV870+AP870+AQ870+AL870+AK870+AG870+AF870+AB870+AA870+W870+V870+R870+Q870+L870+G870</f>
        <v>0</v>
      </c>
      <c r="CB870" s="1233">
        <f>H870+M870</f>
        <v>0</v>
      </c>
      <c r="CC870" s="1248">
        <f>BK870+BF870+BA870+AV870+AQ870+AL870+AG870+AB870+W870+R870</f>
        <v>0</v>
      </c>
    </row>
    <row r="871" spans="1:81" ht="18" customHeight="1">
      <c r="A871" s="1180"/>
      <c r="B871" s="1296"/>
      <c r="C871" s="1294"/>
      <c r="D871" s="45" t="s">
        <v>71</v>
      </c>
      <c r="E871" s="150" t="str">
        <f>IF(E862&lt;&gt;"",職員設定!$J$63+職員設定!$K$63,"0")</f>
        <v>0</v>
      </c>
      <c r="F871" s="1001"/>
      <c r="G871" s="1216"/>
      <c r="H871" s="1272"/>
      <c r="I871" s="45" t="s">
        <v>71</v>
      </c>
      <c r="J871" s="150" t="str">
        <f>IF(J862&lt;&gt;"",職員設定!$J$63+職員設定!$K$63,"0")</f>
        <v>0</v>
      </c>
      <c r="K871" s="1001"/>
      <c r="L871" s="1216"/>
      <c r="M871" s="1103"/>
      <c r="N871" s="626" t="s">
        <v>71</v>
      </c>
      <c r="O871" s="150" t="str">
        <f>IF(O862&lt;&gt;"",職員設定!$J$63+職員設定!$K$63,"0")</f>
        <v>0</v>
      </c>
      <c r="P871" s="1001"/>
      <c r="Q871" s="1216"/>
      <c r="R871" s="1204"/>
      <c r="S871" s="45" t="s">
        <v>71</v>
      </c>
      <c r="T871" s="150" t="str">
        <f>IF(T862&lt;&gt;"",職員設定!$J$63+職員設定!$K$63,"0")</f>
        <v>0</v>
      </c>
      <c r="U871" s="1001"/>
      <c r="V871" s="1216"/>
      <c r="W871" s="971"/>
      <c r="X871" s="626" t="s">
        <v>71</v>
      </c>
      <c r="Y871" s="150" t="str">
        <f>IF(Y862&lt;&gt;"",職員設定!$J$63+職員設定!$K$63,"0")</f>
        <v>0</v>
      </c>
      <c r="Z871" s="1001"/>
      <c r="AA871" s="1216"/>
      <c r="AB871" s="1204"/>
      <c r="AC871" s="45" t="s">
        <v>71</v>
      </c>
      <c r="AD871" s="150" t="str">
        <f>IF(AD862&lt;&gt;"",職員設定!$J$63+職員設定!$K$63,"0")</f>
        <v>0</v>
      </c>
      <c r="AE871" s="1001"/>
      <c r="AF871" s="1216"/>
      <c r="AG871" s="971"/>
      <c r="AH871" s="626" t="s">
        <v>71</v>
      </c>
      <c r="AI871" s="150" t="str">
        <f>IF(AI862&lt;&gt;"",職員設定!$J$63+職員設定!$K$63,"0")</f>
        <v>0</v>
      </c>
      <c r="AJ871" s="1001"/>
      <c r="AK871" s="1216"/>
      <c r="AL871" s="1204"/>
      <c r="AM871" s="45" t="s">
        <v>71</v>
      </c>
      <c r="AN871" s="150" t="str">
        <f>IF(AN862&lt;&gt;"",職員設定!$J$63+職員設定!$K$63,"0")</f>
        <v>0</v>
      </c>
      <c r="AO871" s="1001"/>
      <c r="AP871" s="1216"/>
      <c r="AQ871" s="971"/>
      <c r="AR871" s="626" t="s">
        <v>71</v>
      </c>
      <c r="AS871" s="150" t="str">
        <f>IF(AS862&lt;&gt;"",職員設定!$J$63+職員設定!$K$63,"0")</f>
        <v>0</v>
      </c>
      <c r="AT871" s="1001"/>
      <c r="AU871" s="1216"/>
      <c r="AV871" s="1204"/>
      <c r="AW871" s="45" t="s">
        <v>71</v>
      </c>
      <c r="AX871" s="150" t="str">
        <f>IF(AX862&lt;&gt;"",職員設定!$J$63+職員設定!$K$63,"0")</f>
        <v>0</v>
      </c>
      <c r="AY871" s="1001"/>
      <c r="AZ871" s="1216"/>
      <c r="BA871" s="971"/>
      <c r="BB871" s="626" t="s">
        <v>71</v>
      </c>
      <c r="BC871" s="150" t="str">
        <f>IF(BC862&lt;&gt;"",職員設定!$J$63+職員設定!$K$63,"0")</f>
        <v>0</v>
      </c>
      <c r="BD871" s="1001"/>
      <c r="BE871" s="1216"/>
      <c r="BF871" s="1204"/>
      <c r="BG871" s="45" t="s">
        <v>71</v>
      </c>
      <c r="BH871" s="150" t="str">
        <f>IF(BH862&lt;&gt;"",職員設定!$J$63+職員設定!$K$63,"0")</f>
        <v>0</v>
      </c>
      <c r="BI871" s="1001"/>
      <c r="BJ871" s="1216"/>
      <c r="BK871" s="971"/>
      <c r="BL871" s="624"/>
      <c r="BM871" s="28"/>
      <c r="BN871" s="1001"/>
      <c r="BO871" s="1206"/>
      <c r="BP871" s="954"/>
      <c r="BQ871" s="72"/>
      <c r="BR871" s="28"/>
      <c r="BS871" s="1001"/>
      <c r="BT871" s="1206"/>
      <c r="BU871" s="954"/>
      <c r="BV871" s="72"/>
      <c r="BW871" s="28"/>
      <c r="BX871" s="1001"/>
      <c r="BY871" s="1206"/>
      <c r="BZ871" s="954"/>
      <c r="CA871" s="1280"/>
      <c r="CB871" s="1022"/>
      <c r="CC871" s="1243"/>
    </row>
    <row r="872" spans="1:81" ht="18" customHeight="1" thickBot="1">
      <c r="A872" s="1180"/>
      <c r="B872" s="1297"/>
      <c r="C872" s="1303"/>
      <c r="D872" s="46" t="s">
        <v>51</v>
      </c>
      <c r="E872" s="18">
        <f>E870-E871</f>
        <v>0</v>
      </c>
      <c r="F872" s="1001"/>
      <c r="G872" s="1217"/>
      <c r="H872" s="1273"/>
      <c r="I872" s="46" t="s">
        <v>51</v>
      </c>
      <c r="J872" s="18">
        <f>J870-J871</f>
        <v>0</v>
      </c>
      <c r="K872" s="1001"/>
      <c r="L872" s="1217"/>
      <c r="M872" s="1104"/>
      <c r="N872" s="627" t="s">
        <v>51</v>
      </c>
      <c r="O872" s="18">
        <f>O870-O871</f>
        <v>0</v>
      </c>
      <c r="P872" s="1001"/>
      <c r="Q872" s="1217"/>
      <c r="R872" s="1205"/>
      <c r="S872" s="46" t="s">
        <v>51</v>
      </c>
      <c r="T872" s="18">
        <f>T870-T871</f>
        <v>0</v>
      </c>
      <c r="U872" s="1001"/>
      <c r="V872" s="1217"/>
      <c r="W872" s="972"/>
      <c r="X872" s="627" t="s">
        <v>51</v>
      </c>
      <c r="Y872" s="18">
        <f>Y870-Y871</f>
        <v>0</v>
      </c>
      <c r="Z872" s="1001"/>
      <c r="AA872" s="1217"/>
      <c r="AB872" s="1205"/>
      <c r="AC872" s="46" t="s">
        <v>51</v>
      </c>
      <c r="AD872" s="18">
        <f>AD870-AD871</f>
        <v>0</v>
      </c>
      <c r="AE872" s="1001"/>
      <c r="AF872" s="1217"/>
      <c r="AG872" s="972"/>
      <c r="AH872" s="627" t="s">
        <v>51</v>
      </c>
      <c r="AI872" s="18">
        <f>AI870-AI871</f>
        <v>0</v>
      </c>
      <c r="AJ872" s="1001"/>
      <c r="AK872" s="1217"/>
      <c r="AL872" s="1205"/>
      <c r="AM872" s="46" t="s">
        <v>51</v>
      </c>
      <c r="AN872" s="18">
        <f>AN870-AN871</f>
        <v>0</v>
      </c>
      <c r="AO872" s="1001"/>
      <c r="AP872" s="1217"/>
      <c r="AQ872" s="972"/>
      <c r="AR872" s="627" t="s">
        <v>51</v>
      </c>
      <c r="AS872" s="18">
        <f>AS870-AS871</f>
        <v>0</v>
      </c>
      <c r="AT872" s="1001"/>
      <c r="AU872" s="1217"/>
      <c r="AV872" s="1205"/>
      <c r="AW872" s="46" t="s">
        <v>51</v>
      </c>
      <c r="AX872" s="18">
        <f>AX870-AX871</f>
        <v>0</v>
      </c>
      <c r="AY872" s="1001"/>
      <c r="AZ872" s="1217"/>
      <c r="BA872" s="972"/>
      <c r="BB872" s="627" t="s">
        <v>51</v>
      </c>
      <c r="BC872" s="18">
        <f>BC870-BC871</f>
        <v>0</v>
      </c>
      <c r="BD872" s="1001"/>
      <c r="BE872" s="1217"/>
      <c r="BF872" s="1205"/>
      <c r="BG872" s="46" t="s">
        <v>51</v>
      </c>
      <c r="BH872" s="18">
        <f>BH870-BH871</f>
        <v>0</v>
      </c>
      <c r="BI872" s="1001"/>
      <c r="BJ872" s="1217"/>
      <c r="BK872" s="972"/>
      <c r="BL872" s="659"/>
      <c r="BM872" s="78"/>
      <c r="BN872" s="1001"/>
      <c r="BO872" s="1207"/>
      <c r="BP872" s="955"/>
      <c r="BQ872" s="81"/>
      <c r="BR872" s="78"/>
      <c r="BS872" s="1001"/>
      <c r="BT872" s="1207"/>
      <c r="BU872" s="955"/>
      <c r="BV872" s="81"/>
      <c r="BW872" s="78"/>
      <c r="BX872" s="1001"/>
      <c r="BY872" s="1207"/>
      <c r="BZ872" s="955"/>
      <c r="CA872" s="1281"/>
      <c r="CB872" s="1023"/>
      <c r="CC872" s="1244"/>
    </row>
    <row r="873" spans="1:81" ht="18" customHeight="1">
      <c r="A873" s="1180"/>
      <c r="B873" s="1142" t="s">
        <v>108</v>
      </c>
      <c r="C873" s="1287" t="s">
        <v>226</v>
      </c>
      <c r="D873" s="48" t="s">
        <v>38</v>
      </c>
      <c r="E873" s="33"/>
      <c r="F873" s="1001"/>
      <c r="G873" s="1215">
        <f>E875*F862-H873</f>
        <v>0</v>
      </c>
      <c r="H873" s="1274"/>
      <c r="I873" s="48" t="s">
        <v>38</v>
      </c>
      <c r="J873" s="33"/>
      <c r="K873" s="1001"/>
      <c r="L873" s="1215">
        <f>J875*K862-M873</f>
        <v>0</v>
      </c>
      <c r="M873" s="1307"/>
      <c r="N873" s="336" t="s">
        <v>38</v>
      </c>
      <c r="O873" s="33"/>
      <c r="P873" s="1001"/>
      <c r="Q873" s="1066">
        <f>O875*P862-R873</f>
        <v>0</v>
      </c>
      <c r="R873" s="1209"/>
      <c r="S873" s="48" t="s">
        <v>38</v>
      </c>
      <c r="T873" s="33"/>
      <c r="U873" s="1001"/>
      <c r="V873" s="1066">
        <f>T875*U862-W873</f>
        <v>0</v>
      </c>
      <c r="W873" s="1202"/>
      <c r="X873" s="336" t="s">
        <v>38</v>
      </c>
      <c r="Y873" s="33"/>
      <c r="Z873" s="1001"/>
      <c r="AA873" s="1066">
        <f>Y875*Z862-AB873</f>
        <v>0</v>
      </c>
      <c r="AB873" s="1209"/>
      <c r="AC873" s="48" t="s">
        <v>38</v>
      </c>
      <c r="AD873" s="33"/>
      <c r="AE873" s="1001"/>
      <c r="AF873" s="1066">
        <f>AD875*AE862-AG873</f>
        <v>0</v>
      </c>
      <c r="AG873" s="1202"/>
      <c r="AH873" s="336" t="s">
        <v>38</v>
      </c>
      <c r="AI873" s="33"/>
      <c r="AJ873" s="1001"/>
      <c r="AK873" s="1066">
        <f>AI875*AJ862-AL873</f>
        <v>0</v>
      </c>
      <c r="AL873" s="1209"/>
      <c r="AM873" s="48" t="s">
        <v>38</v>
      </c>
      <c r="AN873" s="33"/>
      <c r="AO873" s="1001"/>
      <c r="AP873" s="1066">
        <f>AN875*AO862-AQ873</f>
        <v>0</v>
      </c>
      <c r="AQ873" s="1202"/>
      <c r="AR873" s="336" t="s">
        <v>38</v>
      </c>
      <c r="AS873" s="33"/>
      <c r="AT873" s="1001"/>
      <c r="AU873" s="1066">
        <f>AS875*AT862-AV873</f>
        <v>0</v>
      </c>
      <c r="AV873" s="1209"/>
      <c r="AW873" s="48" t="s">
        <v>38</v>
      </c>
      <c r="AX873" s="33"/>
      <c r="AY873" s="1001"/>
      <c r="AZ873" s="1066">
        <f>AX875*AY862-BA873</f>
        <v>0</v>
      </c>
      <c r="BA873" s="1202"/>
      <c r="BB873" s="336" t="s">
        <v>38</v>
      </c>
      <c r="BC873" s="33"/>
      <c r="BD873" s="1001"/>
      <c r="BE873" s="1066">
        <f>BC875*BD862-BF873</f>
        <v>0</v>
      </c>
      <c r="BF873" s="1209"/>
      <c r="BG873" s="48" t="s">
        <v>38</v>
      </c>
      <c r="BH873" s="33"/>
      <c r="BI873" s="1001"/>
      <c r="BJ873" s="1066">
        <f>BH875*BI862-BK873</f>
        <v>0</v>
      </c>
      <c r="BK873" s="1202"/>
      <c r="BL873" s="658"/>
      <c r="BM873" s="80"/>
      <c r="BN873" s="1001"/>
      <c r="BO873" s="1254"/>
      <c r="BP873" s="1258"/>
      <c r="BQ873" s="301"/>
      <c r="BR873" s="80"/>
      <c r="BS873" s="1001"/>
      <c r="BT873" s="1254"/>
      <c r="BU873" s="1258"/>
      <c r="BV873" s="301"/>
      <c r="BW873" s="80"/>
      <c r="BX873" s="1001"/>
      <c r="BY873" s="1254"/>
      <c r="BZ873" s="1258"/>
      <c r="CA873" s="1279">
        <f>BJ873+BK873+BE873+BF873+AZ873+BA873+AU873+AV873+AP873+AQ873+AL873+AK873+AG873+AF873+AB873+AA873+W873+V873+R873+Q873+L873+G873</f>
        <v>0</v>
      </c>
      <c r="CB873" s="1234">
        <f>H873+M873</f>
        <v>0</v>
      </c>
      <c r="CC873" s="1237">
        <f>BK873+BF873+BA873+AV873+AQ873+AL873+AG873+AB873+W873+R873</f>
        <v>0</v>
      </c>
    </row>
    <row r="874" spans="1:81" ht="18" customHeight="1">
      <c r="A874" s="1180"/>
      <c r="B874" s="1285"/>
      <c r="C874" s="1288"/>
      <c r="D874" s="154" t="s">
        <v>71</v>
      </c>
      <c r="E874" s="179"/>
      <c r="F874" s="1001"/>
      <c r="G874" s="1066"/>
      <c r="H874" s="1272"/>
      <c r="I874" s="154" t="s">
        <v>71</v>
      </c>
      <c r="J874" s="179"/>
      <c r="K874" s="1001"/>
      <c r="L874" s="1066"/>
      <c r="M874" s="1103"/>
      <c r="N874" s="628" t="s">
        <v>71</v>
      </c>
      <c r="O874" s="179"/>
      <c r="P874" s="1001"/>
      <c r="Q874" s="1066"/>
      <c r="R874" s="1210"/>
      <c r="S874" s="154" t="s">
        <v>71</v>
      </c>
      <c r="T874" s="179"/>
      <c r="U874" s="1001"/>
      <c r="V874" s="1066"/>
      <c r="W874" s="958"/>
      <c r="X874" s="628" t="s">
        <v>71</v>
      </c>
      <c r="Y874" s="179"/>
      <c r="Z874" s="1001"/>
      <c r="AA874" s="1066"/>
      <c r="AB874" s="1210"/>
      <c r="AC874" s="154" t="s">
        <v>71</v>
      </c>
      <c r="AD874" s="179"/>
      <c r="AE874" s="1001"/>
      <c r="AF874" s="1066"/>
      <c r="AG874" s="958"/>
      <c r="AH874" s="628" t="s">
        <v>71</v>
      </c>
      <c r="AI874" s="179"/>
      <c r="AJ874" s="1001"/>
      <c r="AK874" s="1066"/>
      <c r="AL874" s="1210"/>
      <c r="AM874" s="154" t="s">
        <v>71</v>
      </c>
      <c r="AN874" s="179"/>
      <c r="AO874" s="1001"/>
      <c r="AP874" s="1066"/>
      <c r="AQ874" s="958"/>
      <c r="AR874" s="628" t="s">
        <v>71</v>
      </c>
      <c r="AS874" s="179"/>
      <c r="AT874" s="1001"/>
      <c r="AU874" s="1066"/>
      <c r="AV874" s="1210"/>
      <c r="AW874" s="154" t="s">
        <v>71</v>
      </c>
      <c r="AX874" s="179"/>
      <c r="AY874" s="1001"/>
      <c r="AZ874" s="1066"/>
      <c r="BA874" s="958"/>
      <c r="BB874" s="628" t="s">
        <v>71</v>
      </c>
      <c r="BC874" s="179"/>
      <c r="BD874" s="1001"/>
      <c r="BE874" s="1066"/>
      <c r="BF874" s="1210"/>
      <c r="BG874" s="154" t="s">
        <v>71</v>
      </c>
      <c r="BH874" s="179"/>
      <c r="BI874" s="1001"/>
      <c r="BJ874" s="1066"/>
      <c r="BK874" s="958"/>
      <c r="BL874" s="626"/>
      <c r="BM874" s="28"/>
      <c r="BN874" s="1001"/>
      <c r="BO874" s="977"/>
      <c r="BP874" s="954"/>
      <c r="BQ874" s="45"/>
      <c r="BR874" s="28"/>
      <c r="BS874" s="1001"/>
      <c r="BT874" s="977"/>
      <c r="BU874" s="954"/>
      <c r="BV874" s="45"/>
      <c r="BW874" s="28"/>
      <c r="BX874" s="1001"/>
      <c r="BY874" s="977"/>
      <c r="BZ874" s="954"/>
      <c r="CA874" s="1280"/>
      <c r="CB874" s="1235"/>
      <c r="CC874" s="1249"/>
    </row>
    <row r="875" spans="1:81" ht="18" customHeight="1" thickBot="1">
      <c r="A875" s="1180"/>
      <c r="B875" s="1285"/>
      <c r="C875" s="1289"/>
      <c r="D875" s="46" t="s">
        <v>51</v>
      </c>
      <c r="E875" s="18">
        <f>E873-E874</f>
        <v>0</v>
      </c>
      <c r="F875" s="1001"/>
      <c r="G875" s="1067"/>
      <c r="H875" s="1273"/>
      <c r="I875" s="46" t="s">
        <v>51</v>
      </c>
      <c r="J875" s="18">
        <f>J873-J874</f>
        <v>0</v>
      </c>
      <c r="K875" s="1001"/>
      <c r="L875" s="1067"/>
      <c r="M875" s="1104"/>
      <c r="N875" s="627" t="s">
        <v>51</v>
      </c>
      <c r="O875" s="18">
        <f>O873-O874</f>
        <v>0</v>
      </c>
      <c r="P875" s="1001"/>
      <c r="Q875" s="1067"/>
      <c r="R875" s="1211"/>
      <c r="S875" s="46" t="s">
        <v>51</v>
      </c>
      <c r="T875" s="18">
        <f>T873-T874</f>
        <v>0</v>
      </c>
      <c r="U875" s="1001"/>
      <c r="V875" s="1067"/>
      <c r="W875" s="959"/>
      <c r="X875" s="627" t="s">
        <v>51</v>
      </c>
      <c r="Y875" s="18">
        <f>Y873-Y874</f>
        <v>0</v>
      </c>
      <c r="Z875" s="1001"/>
      <c r="AA875" s="1067"/>
      <c r="AB875" s="1211"/>
      <c r="AC875" s="46" t="s">
        <v>51</v>
      </c>
      <c r="AD875" s="18">
        <f>AD873-AD874</f>
        <v>0</v>
      </c>
      <c r="AE875" s="1001"/>
      <c r="AF875" s="1067"/>
      <c r="AG875" s="959"/>
      <c r="AH875" s="627" t="s">
        <v>51</v>
      </c>
      <c r="AI875" s="18">
        <f>AI873-AI874</f>
        <v>0</v>
      </c>
      <c r="AJ875" s="1001"/>
      <c r="AK875" s="1067"/>
      <c r="AL875" s="1211"/>
      <c r="AM875" s="46" t="s">
        <v>51</v>
      </c>
      <c r="AN875" s="18">
        <f>AN873-AN874</f>
        <v>0</v>
      </c>
      <c r="AO875" s="1001"/>
      <c r="AP875" s="1067"/>
      <c r="AQ875" s="959"/>
      <c r="AR875" s="627" t="s">
        <v>51</v>
      </c>
      <c r="AS875" s="18">
        <f>AS873-AS874</f>
        <v>0</v>
      </c>
      <c r="AT875" s="1001"/>
      <c r="AU875" s="1067"/>
      <c r="AV875" s="1211"/>
      <c r="AW875" s="46" t="s">
        <v>51</v>
      </c>
      <c r="AX875" s="18">
        <f>AX873-AX874</f>
        <v>0</v>
      </c>
      <c r="AY875" s="1001"/>
      <c r="AZ875" s="1067"/>
      <c r="BA875" s="959"/>
      <c r="BB875" s="627" t="s">
        <v>51</v>
      </c>
      <c r="BC875" s="18">
        <f>BC873-BC874</f>
        <v>0</v>
      </c>
      <c r="BD875" s="1001"/>
      <c r="BE875" s="1067"/>
      <c r="BF875" s="1211"/>
      <c r="BG875" s="46" t="s">
        <v>51</v>
      </c>
      <c r="BH875" s="18">
        <f>BH873-BH874</f>
        <v>0</v>
      </c>
      <c r="BI875" s="1001"/>
      <c r="BJ875" s="1067"/>
      <c r="BK875" s="959"/>
      <c r="BL875" s="659"/>
      <c r="BM875" s="78"/>
      <c r="BN875" s="1001"/>
      <c r="BO875" s="978"/>
      <c r="BP875" s="955"/>
      <c r="BQ875" s="81"/>
      <c r="BR875" s="78"/>
      <c r="BS875" s="1001"/>
      <c r="BT875" s="978"/>
      <c r="BU875" s="955"/>
      <c r="BV875" s="81"/>
      <c r="BW875" s="78"/>
      <c r="BX875" s="1001"/>
      <c r="BY875" s="978"/>
      <c r="BZ875" s="955"/>
      <c r="CA875" s="1281"/>
      <c r="CB875" s="1236"/>
      <c r="CC875" s="1250"/>
    </row>
    <row r="876" spans="1:81" ht="18" customHeight="1">
      <c r="A876" s="1180"/>
      <c r="B876" s="1285"/>
      <c r="C876" s="1177" t="s">
        <v>41</v>
      </c>
      <c r="D876" s="44" t="s">
        <v>119</v>
      </c>
      <c r="E876" s="35"/>
      <c r="F876" s="1001"/>
      <c r="G876" s="973">
        <f>E879*F862-H876</f>
        <v>0</v>
      </c>
      <c r="H876" s="1275"/>
      <c r="I876" s="44" t="s">
        <v>119</v>
      </c>
      <c r="J876" s="35"/>
      <c r="K876" s="1001"/>
      <c r="L876" s="973">
        <f>J879*K862-M876</f>
        <v>0</v>
      </c>
      <c r="M876" s="1095"/>
      <c r="N876" s="335" t="s">
        <v>119</v>
      </c>
      <c r="O876" s="35"/>
      <c r="P876" s="1001"/>
      <c r="Q876" s="973">
        <f>O879*P862-R876</f>
        <v>0</v>
      </c>
      <c r="R876" s="1212">
        <f>ROUND(O876*P862*職員設定!$AC$63,0)</f>
        <v>0</v>
      </c>
      <c r="S876" s="44" t="s">
        <v>119</v>
      </c>
      <c r="T876" s="35"/>
      <c r="U876" s="1001"/>
      <c r="V876" s="973">
        <f>T879*U862-W876</f>
        <v>0</v>
      </c>
      <c r="W876" s="961">
        <f>ROUND(T876*U862*職員設定!$AC$63,0)</f>
        <v>0</v>
      </c>
      <c r="X876" s="335" t="s">
        <v>119</v>
      </c>
      <c r="Y876" s="35"/>
      <c r="Z876" s="1001"/>
      <c r="AA876" s="973">
        <f>Y879*Z862-AB876</f>
        <v>0</v>
      </c>
      <c r="AB876" s="1212">
        <f>ROUND(Y876*Z862*職員設定!$AC$63,0)</f>
        <v>0</v>
      </c>
      <c r="AC876" s="44" t="s">
        <v>119</v>
      </c>
      <c r="AD876" s="35"/>
      <c r="AE876" s="1001"/>
      <c r="AF876" s="973">
        <f>AD879*AE862-AG876</f>
        <v>0</v>
      </c>
      <c r="AG876" s="961">
        <f>ROUND(AD876*AE862*職員設定!$AC$63,0)</f>
        <v>0</v>
      </c>
      <c r="AH876" s="335" t="s">
        <v>119</v>
      </c>
      <c r="AI876" s="35"/>
      <c r="AJ876" s="1001"/>
      <c r="AK876" s="973">
        <f>AI879*AJ862-AL876</f>
        <v>0</v>
      </c>
      <c r="AL876" s="1212">
        <f>ROUND(AI876*AJ862*職員設定!$AC$63,0)</f>
        <v>0</v>
      </c>
      <c r="AM876" s="44" t="s">
        <v>119</v>
      </c>
      <c r="AN876" s="35"/>
      <c r="AO876" s="1001"/>
      <c r="AP876" s="973">
        <f>AN879*AO862-AQ876</f>
        <v>0</v>
      </c>
      <c r="AQ876" s="961">
        <f>ROUND(AN876*AO862*職員設定!$AC$63,0)</f>
        <v>0</v>
      </c>
      <c r="AR876" s="335" t="s">
        <v>119</v>
      </c>
      <c r="AS876" s="35"/>
      <c r="AT876" s="1001"/>
      <c r="AU876" s="973">
        <f>AS879*AT862-AV876</f>
        <v>0</v>
      </c>
      <c r="AV876" s="1212">
        <f>ROUND(AS876*AT862*職員設定!$AC$63,0)</f>
        <v>0</v>
      </c>
      <c r="AW876" s="44" t="s">
        <v>119</v>
      </c>
      <c r="AX876" s="35"/>
      <c r="AY876" s="1001"/>
      <c r="AZ876" s="973">
        <f>AX879*AY862-BA876</f>
        <v>0</v>
      </c>
      <c r="BA876" s="961">
        <f>ROUND(AX876*AY862*職員設定!$AC$63,0)</f>
        <v>0</v>
      </c>
      <c r="BB876" s="335" t="s">
        <v>119</v>
      </c>
      <c r="BC876" s="35"/>
      <c r="BD876" s="1001"/>
      <c r="BE876" s="973">
        <f>BC879*BD862-BF876</f>
        <v>0</v>
      </c>
      <c r="BF876" s="1212">
        <f>ROUND(BC876*BD862*職員設定!$AC$63,0)</f>
        <v>0</v>
      </c>
      <c r="BG876" s="44" t="s">
        <v>119</v>
      </c>
      <c r="BH876" s="35"/>
      <c r="BI876" s="1001"/>
      <c r="BJ876" s="973">
        <f>BH879*BI862-BK876</f>
        <v>0</v>
      </c>
      <c r="BK876" s="961">
        <f>ROUND(BH876*BI862*職員設定!$AC$63,0)</f>
        <v>0</v>
      </c>
      <c r="BL876" s="661" t="s">
        <v>206</v>
      </c>
      <c r="BM876" s="32"/>
      <c r="BN876" s="1001"/>
      <c r="BO876" s="973">
        <f>BM879*BN862-BP876</f>
        <v>0</v>
      </c>
      <c r="BP876" s="961">
        <f>IF(BM877&gt;BM876,(BM877-BM876)*BN862,0)</f>
        <v>0</v>
      </c>
      <c r="BQ876" s="409" t="s">
        <v>206</v>
      </c>
      <c r="BR876" s="32"/>
      <c r="BS876" s="1001"/>
      <c r="BT876" s="973">
        <f>BR879*BS862-BU876</f>
        <v>0</v>
      </c>
      <c r="BU876" s="961">
        <f>IF(BR877&gt;BR876,(BR877-BR876)*BS862,0)</f>
        <v>0</v>
      </c>
      <c r="BV876" s="409" t="s">
        <v>206</v>
      </c>
      <c r="BW876" s="32"/>
      <c r="BX876" s="1001"/>
      <c r="BY876" s="973">
        <f>BW879*BX862-BZ876</f>
        <v>0</v>
      </c>
      <c r="BZ876" s="961">
        <f>IF(BW877&gt;BW876,(BW877-BW876)*BX862,0)</f>
        <v>0</v>
      </c>
      <c r="CA876" s="1003">
        <f>BY876+BZ876+BU876+BT876+BP876+BO876+BJ876+BK876+BE876+BF876+AZ876+BA876+AU876+AV876+AP876+AQ876+AK876+AL876+AF876+AG876+AA876+AB876+V876+W876+Q876+R876+L876+G876</f>
        <v>0</v>
      </c>
      <c r="CB876" s="1019">
        <f t="shared" ref="CB876" si="148">M876+H876</f>
        <v>0</v>
      </c>
      <c r="CC876" s="1237">
        <f>BK876+BF876+BA876+AV876+AQ876+AL876+AG876+AB876+W876+R876+BP876+BU876+BZ876</f>
        <v>0</v>
      </c>
    </row>
    <row r="877" spans="1:81" ht="18" customHeight="1">
      <c r="A877" s="1180"/>
      <c r="B877" s="1285"/>
      <c r="C877" s="1178"/>
      <c r="D877" s="48" t="s">
        <v>38</v>
      </c>
      <c r="E877" s="33"/>
      <c r="F877" s="1001"/>
      <c r="G877" s="974"/>
      <c r="H877" s="1272"/>
      <c r="I877" s="48" t="s">
        <v>38</v>
      </c>
      <c r="J877" s="33"/>
      <c r="K877" s="1001"/>
      <c r="L877" s="974"/>
      <c r="M877" s="1103"/>
      <c r="N877" s="336" t="s">
        <v>38</v>
      </c>
      <c r="O877" s="33"/>
      <c r="P877" s="1001"/>
      <c r="Q877" s="974"/>
      <c r="R877" s="1210"/>
      <c r="S877" s="48" t="s">
        <v>38</v>
      </c>
      <c r="T877" s="33"/>
      <c r="U877" s="1001"/>
      <c r="V877" s="974"/>
      <c r="W877" s="958"/>
      <c r="X877" s="336" t="s">
        <v>38</v>
      </c>
      <c r="Y877" s="33"/>
      <c r="Z877" s="1001"/>
      <c r="AA877" s="974"/>
      <c r="AB877" s="1210"/>
      <c r="AC877" s="48" t="s">
        <v>38</v>
      </c>
      <c r="AD877" s="33"/>
      <c r="AE877" s="1001"/>
      <c r="AF877" s="974"/>
      <c r="AG877" s="958"/>
      <c r="AH877" s="336" t="s">
        <v>38</v>
      </c>
      <c r="AI877" s="33"/>
      <c r="AJ877" s="1001"/>
      <c r="AK877" s="974"/>
      <c r="AL877" s="1210"/>
      <c r="AM877" s="48" t="s">
        <v>38</v>
      </c>
      <c r="AN877" s="33"/>
      <c r="AO877" s="1001"/>
      <c r="AP877" s="974"/>
      <c r="AQ877" s="958"/>
      <c r="AR877" s="336" t="s">
        <v>38</v>
      </c>
      <c r="AS877" s="33"/>
      <c r="AT877" s="1001"/>
      <c r="AU877" s="974"/>
      <c r="AV877" s="1210"/>
      <c r="AW877" s="48" t="s">
        <v>38</v>
      </c>
      <c r="AX877" s="33"/>
      <c r="AY877" s="1001"/>
      <c r="AZ877" s="974"/>
      <c r="BA877" s="958"/>
      <c r="BB877" s="336" t="s">
        <v>38</v>
      </c>
      <c r="BC877" s="33"/>
      <c r="BD877" s="1001"/>
      <c r="BE877" s="974"/>
      <c r="BF877" s="1210"/>
      <c r="BG877" s="48" t="s">
        <v>38</v>
      </c>
      <c r="BH877" s="33"/>
      <c r="BI877" s="1001"/>
      <c r="BJ877" s="974"/>
      <c r="BK877" s="958"/>
      <c r="BL877" s="336" t="s">
        <v>205</v>
      </c>
      <c r="BM877" s="33"/>
      <c r="BN877" s="1001"/>
      <c r="BO877" s="974"/>
      <c r="BP877" s="958"/>
      <c r="BQ877" s="48" t="s">
        <v>205</v>
      </c>
      <c r="BR877" s="33"/>
      <c r="BS877" s="1001"/>
      <c r="BT877" s="974"/>
      <c r="BU877" s="958"/>
      <c r="BV877" s="48" t="s">
        <v>205</v>
      </c>
      <c r="BW877" s="33"/>
      <c r="BX877" s="1001"/>
      <c r="BY877" s="974"/>
      <c r="BZ877" s="958"/>
      <c r="CA877" s="1080"/>
      <c r="CB877" s="1022"/>
      <c r="CC877" s="1238"/>
    </row>
    <row r="878" spans="1:81" ht="18" customHeight="1">
      <c r="A878" s="1180"/>
      <c r="B878" s="1285"/>
      <c r="C878" s="1178"/>
      <c r="D878" s="51" t="s">
        <v>46</v>
      </c>
      <c r="E878" s="6">
        <f>ROUND(E876*職員設定!$P$63,0)</f>
        <v>0</v>
      </c>
      <c r="F878" s="1001"/>
      <c r="G878" s="974"/>
      <c r="H878" s="1272"/>
      <c r="I878" s="51" t="s">
        <v>46</v>
      </c>
      <c r="J878" s="6">
        <f>ROUND(J876*職員設定!$P$63,0)</f>
        <v>0</v>
      </c>
      <c r="K878" s="1001"/>
      <c r="L878" s="974"/>
      <c r="M878" s="1103"/>
      <c r="N878" s="629" t="s">
        <v>46</v>
      </c>
      <c r="O878" s="6">
        <f>ROUND(O876*職員設定!$P$63,0)</f>
        <v>0</v>
      </c>
      <c r="P878" s="1001"/>
      <c r="Q878" s="974"/>
      <c r="R878" s="1210"/>
      <c r="S878" s="51" t="s">
        <v>46</v>
      </c>
      <c r="T878" s="6">
        <f>ROUND(T876*職員設定!$P$63,0)</f>
        <v>0</v>
      </c>
      <c r="U878" s="1001"/>
      <c r="V878" s="974"/>
      <c r="W878" s="958"/>
      <c r="X878" s="629" t="s">
        <v>46</v>
      </c>
      <c r="Y878" s="6">
        <f>ROUND(Y876*職員設定!$P$63,0)</f>
        <v>0</v>
      </c>
      <c r="Z878" s="1001"/>
      <c r="AA878" s="974"/>
      <c r="AB878" s="1210"/>
      <c r="AC878" s="51" t="s">
        <v>46</v>
      </c>
      <c r="AD878" s="6">
        <f>ROUND(AD876*職員設定!$P$63,0)</f>
        <v>0</v>
      </c>
      <c r="AE878" s="1001"/>
      <c r="AF878" s="974"/>
      <c r="AG878" s="958"/>
      <c r="AH878" s="719" t="s">
        <v>46</v>
      </c>
      <c r="AI878" s="6">
        <f>ROUND(AI876*職員設定!$P$63,0)</f>
        <v>0</v>
      </c>
      <c r="AJ878" s="1001"/>
      <c r="AK878" s="974"/>
      <c r="AL878" s="1210"/>
      <c r="AM878" s="51" t="s">
        <v>46</v>
      </c>
      <c r="AN878" s="6">
        <f>ROUND(AN876*職員設定!$P$63,0)</f>
        <v>0</v>
      </c>
      <c r="AO878" s="1001"/>
      <c r="AP878" s="974"/>
      <c r="AQ878" s="958"/>
      <c r="AR878" s="629" t="s">
        <v>46</v>
      </c>
      <c r="AS878" s="6">
        <f>ROUND(AS876*職員設定!$P$63,0)</f>
        <v>0</v>
      </c>
      <c r="AT878" s="1001"/>
      <c r="AU878" s="974"/>
      <c r="AV878" s="1210"/>
      <c r="AW878" s="51" t="s">
        <v>46</v>
      </c>
      <c r="AX878" s="6">
        <f>ROUND(AX876*職員設定!$P$63,0)</f>
        <v>0</v>
      </c>
      <c r="AY878" s="1001"/>
      <c r="AZ878" s="974"/>
      <c r="BA878" s="958"/>
      <c r="BB878" s="629" t="s">
        <v>46</v>
      </c>
      <c r="BC878" s="6">
        <f>ROUND(BC876*職員設定!$P$63,0)</f>
        <v>0</v>
      </c>
      <c r="BD878" s="1001"/>
      <c r="BE878" s="974"/>
      <c r="BF878" s="1210"/>
      <c r="BG878" s="51" t="s">
        <v>46</v>
      </c>
      <c r="BH878" s="6">
        <f>ROUND(BH876*職員設定!$P$63,0)</f>
        <v>0</v>
      </c>
      <c r="BI878" s="1001"/>
      <c r="BJ878" s="974"/>
      <c r="BK878" s="958"/>
      <c r="BL878" s="735" t="s">
        <v>52</v>
      </c>
      <c r="BM878" s="28">
        <f>IF(BM877="",0,職員設定!N63)</f>
        <v>0</v>
      </c>
      <c r="BN878" s="1001"/>
      <c r="BO878" s="974"/>
      <c r="BP878" s="958"/>
      <c r="BQ878" s="735" t="s">
        <v>52</v>
      </c>
      <c r="BR878" s="28">
        <f>IF(BR877="",0,職員設定!O63)</f>
        <v>0</v>
      </c>
      <c r="BS878" s="1001"/>
      <c r="BT878" s="974"/>
      <c r="BU878" s="958"/>
      <c r="BV878" s="250" t="s">
        <v>52</v>
      </c>
      <c r="BW878" s="34"/>
      <c r="BX878" s="1001"/>
      <c r="BY878" s="974"/>
      <c r="BZ878" s="958"/>
      <c r="CA878" s="1080"/>
      <c r="CB878" s="1022"/>
      <c r="CC878" s="1238"/>
    </row>
    <row r="879" spans="1:81" ht="18" customHeight="1" thickBot="1">
      <c r="A879" s="1180"/>
      <c r="B879" s="1285"/>
      <c r="C879" s="1179"/>
      <c r="D879" s="52" t="s">
        <v>47</v>
      </c>
      <c r="E879" s="19">
        <f>E877-E878</f>
        <v>0</v>
      </c>
      <c r="F879" s="1001"/>
      <c r="G879" s="975"/>
      <c r="H879" s="1273"/>
      <c r="I879" s="52" t="s">
        <v>47</v>
      </c>
      <c r="J879" s="19">
        <f>J877-J878</f>
        <v>0</v>
      </c>
      <c r="K879" s="1001"/>
      <c r="L879" s="975"/>
      <c r="M879" s="1104"/>
      <c r="N879" s="630" t="s">
        <v>47</v>
      </c>
      <c r="O879" s="19">
        <f>O877-O878</f>
        <v>0</v>
      </c>
      <c r="P879" s="1001"/>
      <c r="Q879" s="975"/>
      <c r="R879" s="1211"/>
      <c r="S879" s="52" t="s">
        <v>47</v>
      </c>
      <c r="T879" s="19">
        <f>T877-T878</f>
        <v>0</v>
      </c>
      <c r="U879" s="1001"/>
      <c r="V879" s="975"/>
      <c r="W879" s="959"/>
      <c r="X879" s="630" t="s">
        <v>47</v>
      </c>
      <c r="Y879" s="19">
        <f>Y877-Y878</f>
        <v>0</v>
      </c>
      <c r="Z879" s="1001"/>
      <c r="AA879" s="975"/>
      <c r="AB879" s="1211"/>
      <c r="AC879" s="52" t="s">
        <v>47</v>
      </c>
      <c r="AD879" s="19">
        <f>AD877-AD878</f>
        <v>0</v>
      </c>
      <c r="AE879" s="1001"/>
      <c r="AF879" s="975"/>
      <c r="AG879" s="959"/>
      <c r="AH879" s="630" t="s">
        <v>47</v>
      </c>
      <c r="AI879" s="19">
        <f>AI877-AI878</f>
        <v>0</v>
      </c>
      <c r="AJ879" s="1001"/>
      <c r="AK879" s="975"/>
      <c r="AL879" s="1211"/>
      <c r="AM879" s="52" t="s">
        <v>47</v>
      </c>
      <c r="AN879" s="19">
        <f>AN877-AN878</f>
        <v>0</v>
      </c>
      <c r="AO879" s="1001"/>
      <c r="AP879" s="975"/>
      <c r="AQ879" s="959"/>
      <c r="AR879" s="630" t="s">
        <v>47</v>
      </c>
      <c r="AS879" s="19">
        <f>AS877-AS878</f>
        <v>0</v>
      </c>
      <c r="AT879" s="1001"/>
      <c r="AU879" s="975"/>
      <c r="AV879" s="1211"/>
      <c r="AW879" s="52" t="s">
        <v>47</v>
      </c>
      <c r="AX879" s="19">
        <f>AX877-AX878</f>
        <v>0</v>
      </c>
      <c r="AY879" s="1001"/>
      <c r="AZ879" s="975"/>
      <c r="BA879" s="959"/>
      <c r="BB879" s="630" t="s">
        <v>47</v>
      </c>
      <c r="BC879" s="19">
        <f>BC877-BC878</f>
        <v>0</v>
      </c>
      <c r="BD879" s="1001"/>
      <c r="BE879" s="975"/>
      <c r="BF879" s="1211"/>
      <c r="BG879" s="52" t="s">
        <v>47</v>
      </c>
      <c r="BH879" s="19">
        <f>BH877-BH878</f>
        <v>0</v>
      </c>
      <c r="BI879" s="1001"/>
      <c r="BJ879" s="975"/>
      <c r="BK879" s="959"/>
      <c r="BL879" s="630" t="s">
        <v>204</v>
      </c>
      <c r="BM879" s="19">
        <f>BM877-BM878</f>
        <v>0</v>
      </c>
      <c r="BN879" s="1001"/>
      <c r="BO879" s="975"/>
      <c r="BP879" s="959"/>
      <c r="BQ879" s="52" t="s">
        <v>204</v>
      </c>
      <c r="BR879" s="19">
        <f>BR877-BR878</f>
        <v>0</v>
      </c>
      <c r="BS879" s="1001"/>
      <c r="BT879" s="975"/>
      <c r="BU879" s="959"/>
      <c r="BV879" s="52" t="s">
        <v>204</v>
      </c>
      <c r="BW879" s="19">
        <f>BW877-BW878</f>
        <v>0</v>
      </c>
      <c r="BX879" s="1001"/>
      <c r="BY879" s="975"/>
      <c r="BZ879" s="959"/>
      <c r="CA879" s="1081"/>
      <c r="CB879" s="1023"/>
      <c r="CC879" s="1239"/>
    </row>
    <row r="880" spans="1:81" ht="18" customHeight="1">
      <c r="A880" s="1180"/>
      <c r="B880" s="1285"/>
      <c r="C880" s="1177" t="s">
        <v>42</v>
      </c>
      <c r="D880" s="44" t="s">
        <v>5</v>
      </c>
      <c r="E880" s="35"/>
      <c r="F880" s="1001"/>
      <c r="G880" s="973">
        <f>E883*F862-H880</f>
        <v>0</v>
      </c>
      <c r="H880" s="1275"/>
      <c r="I880" s="711" t="s">
        <v>5</v>
      </c>
      <c r="J880" s="35"/>
      <c r="K880" s="1001"/>
      <c r="L880" s="973">
        <f>J883*K862-M880</f>
        <v>0</v>
      </c>
      <c r="M880" s="1095"/>
      <c r="N880" s="335" t="s">
        <v>5</v>
      </c>
      <c r="O880" s="35"/>
      <c r="P880" s="1001"/>
      <c r="Q880" s="973">
        <f>O883*P862-R880</f>
        <v>0</v>
      </c>
      <c r="R880" s="1212">
        <f>ROUND(IF(O862="",0,O880*P862*(職員設定!$AC$63+R870/O862)*1.25),0)</f>
        <v>0</v>
      </c>
      <c r="S880" s="44" t="s">
        <v>5</v>
      </c>
      <c r="T880" s="35"/>
      <c r="U880" s="1001"/>
      <c r="V880" s="973">
        <f>T883*U862-W880</f>
        <v>0</v>
      </c>
      <c r="W880" s="961">
        <f>ROUND(IF(T862="",0,T880*U862*(職員設定!$AC$63+W870/T862)*1.25),0)</f>
        <v>0</v>
      </c>
      <c r="X880" s="335" t="s">
        <v>5</v>
      </c>
      <c r="Y880" s="35"/>
      <c r="Z880" s="1001"/>
      <c r="AA880" s="973">
        <f>Y883*Z862-AB880</f>
        <v>0</v>
      </c>
      <c r="AB880" s="1212">
        <f>ROUND(IF(Y862="",0,Y880*Z862*(職員設定!$AC$63+AB870/Y862)*1.25),0)</f>
        <v>0</v>
      </c>
      <c r="AC880" s="44" t="s">
        <v>5</v>
      </c>
      <c r="AD880" s="35"/>
      <c r="AE880" s="1001"/>
      <c r="AF880" s="973">
        <f>AD883*AE862-AG880</f>
        <v>0</v>
      </c>
      <c r="AG880" s="961">
        <f>ROUND(IF(AD862="",0,AD880*AE862*(職員設定!$AC$63+AG870/AD862)*1.25),0)</f>
        <v>0</v>
      </c>
      <c r="AH880" s="335" t="s">
        <v>5</v>
      </c>
      <c r="AI880" s="35"/>
      <c r="AJ880" s="1001"/>
      <c r="AK880" s="973">
        <f>AI883*AJ862-AL880</f>
        <v>0</v>
      </c>
      <c r="AL880" s="1212">
        <f>ROUND(IF(AI862="",0,AI880*AJ862*(職員設定!$AC$63+AL870/AI862)*1.25),0)</f>
        <v>0</v>
      </c>
      <c r="AM880" s="44" t="s">
        <v>5</v>
      </c>
      <c r="AN880" s="35"/>
      <c r="AO880" s="1001"/>
      <c r="AP880" s="973">
        <f>AN883*AO862-AQ880</f>
        <v>0</v>
      </c>
      <c r="AQ880" s="961">
        <f>ROUND(IF(AN862="",0,AN880*AO862*(職員設定!$AC$63+AQ870/AN862)*1.25),0)</f>
        <v>0</v>
      </c>
      <c r="AR880" s="335" t="s">
        <v>5</v>
      </c>
      <c r="AS880" s="35"/>
      <c r="AT880" s="1001"/>
      <c r="AU880" s="973">
        <f>AS883*AT862-AV880</f>
        <v>0</v>
      </c>
      <c r="AV880" s="1212">
        <f>ROUND(IF(AS862="",0,AS880*AT862*(職員設定!$AC$63+AV870/AS862)*1.25),0)</f>
        <v>0</v>
      </c>
      <c r="AW880" s="44" t="s">
        <v>5</v>
      </c>
      <c r="AX880" s="35"/>
      <c r="AY880" s="1001"/>
      <c r="AZ880" s="973">
        <f>AX883*AY862-BA880</f>
        <v>0</v>
      </c>
      <c r="BA880" s="961">
        <f>ROUND(IF(AX862="",0,AX880*AY862*(職員設定!$AC$63+BA870/AX862)*1.25),0)</f>
        <v>0</v>
      </c>
      <c r="BB880" s="335" t="s">
        <v>5</v>
      </c>
      <c r="BC880" s="35"/>
      <c r="BD880" s="1001"/>
      <c r="BE880" s="973">
        <f>BC883*BD862-BF880</f>
        <v>0</v>
      </c>
      <c r="BF880" s="1212">
        <f>ROUND(IF(BC862="",0,BC880*BD862*(職員設定!$AC$63+BF870/BC862)*1.25),0)</f>
        <v>0</v>
      </c>
      <c r="BG880" s="44" t="s">
        <v>5</v>
      </c>
      <c r="BH880" s="35"/>
      <c r="BI880" s="1001"/>
      <c r="BJ880" s="973">
        <f>BH883*BI862-BK880</f>
        <v>0</v>
      </c>
      <c r="BK880" s="961">
        <f>ROUND(IF(BH862="",0,BH880*BI862*(職員設定!$AC$63+BK870/BH862)*1.25),0)</f>
        <v>0</v>
      </c>
      <c r="BL880" s="338"/>
      <c r="BM880" s="82"/>
      <c r="BN880" s="1001"/>
      <c r="BO880" s="966"/>
      <c r="BP880" s="953"/>
      <c r="BQ880" s="75"/>
      <c r="BR880" s="82"/>
      <c r="BS880" s="1001"/>
      <c r="BT880" s="966"/>
      <c r="BU880" s="953"/>
      <c r="BV880" s="75"/>
      <c r="BW880" s="82"/>
      <c r="BX880" s="1001"/>
      <c r="BY880" s="966"/>
      <c r="BZ880" s="953"/>
      <c r="CA880" s="1003">
        <f>BJ880+BK880+BE880+BF880+AZ880+BA880+AU880+AV880+AP880+AQ880+AL880+AK880+AG880+AF880+AB880+AA880+W880+V880+R880+Q880+L880+G880</f>
        <v>0</v>
      </c>
      <c r="CB880" s="1019">
        <f t="shared" ref="CB880" si="149">M880+H880</f>
        <v>0</v>
      </c>
      <c r="CC880" s="1237">
        <f>BK880+BF880+BA880+AV880+AQ880+AL880+AG880+AB880+W880+R880</f>
        <v>0</v>
      </c>
    </row>
    <row r="881" spans="1:81" ht="18" customHeight="1">
      <c r="A881" s="1180"/>
      <c r="B881" s="1285"/>
      <c r="C881" s="1178"/>
      <c r="D881" s="48" t="s">
        <v>38</v>
      </c>
      <c r="E881" s="33"/>
      <c r="F881" s="1001"/>
      <c r="G881" s="974"/>
      <c r="H881" s="1272"/>
      <c r="I881" s="48" t="s">
        <v>38</v>
      </c>
      <c r="J881" s="33"/>
      <c r="K881" s="1001"/>
      <c r="L881" s="974"/>
      <c r="M881" s="1103"/>
      <c r="N881" s="336" t="s">
        <v>38</v>
      </c>
      <c r="O881" s="33"/>
      <c r="P881" s="1001"/>
      <c r="Q881" s="974"/>
      <c r="R881" s="1210"/>
      <c r="S881" s="48" t="s">
        <v>38</v>
      </c>
      <c r="T881" s="33"/>
      <c r="U881" s="1001"/>
      <c r="V881" s="974"/>
      <c r="W881" s="958"/>
      <c r="X881" s="336" t="s">
        <v>38</v>
      </c>
      <c r="Y881" s="33"/>
      <c r="Z881" s="1001"/>
      <c r="AA881" s="974"/>
      <c r="AB881" s="1210"/>
      <c r="AC881" s="48" t="s">
        <v>38</v>
      </c>
      <c r="AD881" s="33"/>
      <c r="AE881" s="1001"/>
      <c r="AF881" s="974"/>
      <c r="AG881" s="958"/>
      <c r="AH881" s="336" t="s">
        <v>38</v>
      </c>
      <c r="AI881" s="33"/>
      <c r="AJ881" s="1001"/>
      <c r="AK881" s="974"/>
      <c r="AL881" s="1210"/>
      <c r="AM881" s="48" t="s">
        <v>38</v>
      </c>
      <c r="AN881" s="33"/>
      <c r="AO881" s="1001"/>
      <c r="AP881" s="974"/>
      <c r="AQ881" s="958"/>
      <c r="AR881" s="336" t="s">
        <v>38</v>
      </c>
      <c r="AS881" s="33"/>
      <c r="AT881" s="1001"/>
      <c r="AU881" s="974"/>
      <c r="AV881" s="1210"/>
      <c r="AW881" s="48" t="s">
        <v>38</v>
      </c>
      <c r="AX881" s="33"/>
      <c r="AY881" s="1001"/>
      <c r="AZ881" s="974"/>
      <c r="BA881" s="958"/>
      <c r="BB881" s="336" t="s">
        <v>38</v>
      </c>
      <c r="BC881" s="33"/>
      <c r="BD881" s="1001"/>
      <c r="BE881" s="974"/>
      <c r="BF881" s="1210"/>
      <c r="BG881" s="48" t="s">
        <v>38</v>
      </c>
      <c r="BH881" s="33"/>
      <c r="BI881" s="1001"/>
      <c r="BJ881" s="974"/>
      <c r="BK881" s="958"/>
      <c r="BL881" s="339"/>
      <c r="BM881" s="80"/>
      <c r="BN881" s="1001"/>
      <c r="BO881" s="967"/>
      <c r="BP881" s="954"/>
      <c r="BQ881" s="79"/>
      <c r="BR881" s="80"/>
      <c r="BS881" s="1001"/>
      <c r="BT881" s="967"/>
      <c r="BU881" s="954"/>
      <c r="BV881" s="79"/>
      <c r="BW881" s="80"/>
      <c r="BX881" s="1001"/>
      <c r="BY881" s="967"/>
      <c r="BZ881" s="954"/>
      <c r="CA881" s="1280"/>
      <c r="CB881" s="1022"/>
      <c r="CC881" s="1238"/>
    </row>
    <row r="882" spans="1:81" ht="18" customHeight="1">
      <c r="A882" s="1180"/>
      <c r="B882" s="1285"/>
      <c r="C882" s="1178"/>
      <c r="D882" s="51" t="s">
        <v>6</v>
      </c>
      <c r="E882" s="6">
        <f>ROUND(IF(E862="",0,E880*職員設定!$Q$63+E880*E871/E862*1.25),0)</f>
        <v>0</v>
      </c>
      <c r="F882" s="1001"/>
      <c r="G882" s="974"/>
      <c r="H882" s="1272"/>
      <c r="I882" s="51" t="s">
        <v>6</v>
      </c>
      <c r="J882" s="6">
        <f>ROUND(IF(J862="",0,J880*職員設定!$Q$63+J880*J871/J862*1.25),0)</f>
        <v>0</v>
      </c>
      <c r="K882" s="1001"/>
      <c r="L882" s="974"/>
      <c r="M882" s="1103"/>
      <c r="N882" s="629" t="s">
        <v>6</v>
      </c>
      <c r="O882" s="6">
        <f>ROUND(IF(O862="",0,O880*職員設定!$Q$63+O880*O871/O862*1.25),0)</f>
        <v>0</v>
      </c>
      <c r="P882" s="1001"/>
      <c r="Q882" s="974"/>
      <c r="R882" s="1210"/>
      <c r="S882" s="51" t="s">
        <v>6</v>
      </c>
      <c r="T882" s="6">
        <f>ROUND(IF(T862="",0,T880*職員設定!$Q$63+T880*T871/T862*1.25),0)</f>
        <v>0</v>
      </c>
      <c r="U882" s="1001"/>
      <c r="V882" s="974"/>
      <c r="W882" s="958"/>
      <c r="X882" s="629" t="s">
        <v>6</v>
      </c>
      <c r="Y882" s="6">
        <f>ROUND(IF(Y862="",0,Y880*職員設定!$Q$63+Y880*Y871/Y862*1.25),0)</f>
        <v>0</v>
      </c>
      <c r="Z882" s="1001"/>
      <c r="AA882" s="974"/>
      <c r="AB882" s="1210"/>
      <c r="AC882" s="51" t="s">
        <v>6</v>
      </c>
      <c r="AD882" s="6">
        <f>ROUND(IF(AD862="",0,AD880*職員設定!$Q$63+AD880*AD871/AD862*1.25),0)</f>
        <v>0</v>
      </c>
      <c r="AE882" s="1001"/>
      <c r="AF882" s="974"/>
      <c r="AG882" s="958"/>
      <c r="AH882" s="629" t="s">
        <v>6</v>
      </c>
      <c r="AI882" s="6">
        <f>ROUND(IF(AI862="",0,AI880*職員設定!$Q$63+AI880*AI871/AI862*1.25),0)</f>
        <v>0</v>
      </c>
      <c r="AJ882" s="1001"/>
      <c r="AK882" s="974"/>
      <c r="AL882" s="1210"/>
      <c r="AM882" s="51" t="s">
        <v>6</v>
      </c>
      <c r="AN882" s="6">
        <f>ROUND(IF(AN862="",0,AN880*職員設定!$Q$63+AN880*AN871/AN862*1.25),0)</f>
        <v>0</v>
      </c>
      <c r="AO882" s="1001"/>
      <c r="AP882" s="974"/>
      <c r="AQ882" s="958"/>
      <c r="AR882" s="629" t="s">
        <v>6</v>
      </c>
      <c r="AS882" s="6">
        <f>ROUND(IF(AS862="",0,AS880*職員設定!$Q$63+AS880*AS871/AS862*1.25),0)</f>
        <v>0</v>
      </c>
      <c r="AT882" s="1001"/>
      <c r="AU882" s="974"/>
      <c r="AV882" s="1210"/>
      <c r="AW882" s="51" t="s">
        <v>6</v>
      </c>
      <c r="AX882" s="6">
        <f>ROUND(IF(AX862="",0,AX880*職員設定!$Q$63+AX880*AX871/AX862*1.25),0)</f>
        <v>0</v>
      </c>
      <c r="AY882" s="1001"/>
      <c r="AZ882" s="974"/>
      <c r="BA882" s="958"/>
      <c r="BB882" s="629" t="s">
        <v>6</v>
      </c>
      <c r="BC882" s="6">
        <f>ROUND(IF(BC862="",0,BC880*職員設定!$Q$63+BC880*BC871/BC862*1.25),0)</f>
        <v>0</v>
      </c>
      <c r="BD882" s="1001"/>
      <c r="BE882" s="974"/>
      <c r="BF882" s="1210"/>
      <c r="BG882" s="51" t="s">
        <v>6</v>
      </c>
      <c r="BH882" s="6">
        <f>ROUND(IF(BH862="",0,BH880*職員設定!$Q$63+BH880*BH871/BH862*1.25),0)</f>
        <v>0</v>
      </c>
      <c r="BI882" s="1001"/>
      <c r="BJ882" s="974"/>
      <c r="BK882" s="958"/>
      <c r="BL882" s="624"/>
      <c r="BM882" s="28"/>
      <c r="BN882" s="1001"/>
      <c r="BO882" s="967"/>
      <c r="BP882" s="954"/>
      <c r="BQ882" s="72"/>
      <c r="BR882" s="28"/>
      <c r="BS882" s="1001"/>
      <c r="BT882" s="967"/>
      <c r="BU882" s="954"/>
      <c r="BV882" s="72"/>
      <c r="BW882" s="28"/>
      <c r="BX882" s="1001"/>
      <c r="BY882" s="967"/>
      <c r="BZ882" s="954"/>
      <c r="CA882" s="1280"/>
      <c r="CB882" s="1022"/>
      <c r="CC882" s="1238"/>
    </row>
    <row r="883" spans="1:81" ht="18" customHeight="1" thickBot="1">
      <c r="A883" s="1180"/>
      <c r="B883" s="1285"/>
      <c r="C883" s="1179"/>
      <c r="D883" s="53" t="s">
        <v>7</v>
      </c>
      <c r="E883" s="19">
        <f>E881-E882</f>
        <v>0</v>
      </c>
      <c r="F883" s="1001"/>
      <c r="G883" s="975"/>
      <c r="H883" s="1273"/>
      <c r="I883" s="53" t="s">
        <v>7</v>
      </c>
      <c r="J883" s="19">
        <f>J881-J882</f>
        <v>0</v>
      </c>
      <c r="K883" s="1001"/>
      <c r="L883" s="975"/>
      <c r="M883" s="1104"/>
      <c r="N883" s="337" t="s">
        <v>7</v>
      </c>
      <c r="O883" s="19">
        <f>O881-O882</f>
        <v>0</v>
      </c>
      <c r="P883" s="1001"/>
      <c r="Q883" s="975"/>
      <c r="R883" s="1211"/>
      <c r="S883" s="53" t="s">
        <v>7</v>
      </c>
      <c r="T883" s="19">
        <f>T881-T882</f>
        <v>0</v>
      </c>
      <c r="U883" s="1001"/>
      <c r="V883" s="975"/>
      <c r="W883" s="959"/>
      <c r="X883" s="337" t="s">
        <v>7</v>
      </c>
      <c r="Y883" s="19">
        <f>Y881-Y882</f>
        <v>0</v>
      </c>
      <c r="Z883" s="1001"/>
      <c r="AA883" s="975"/>
      <c r="AB883" s="1211"/>
      <c r="AC883" s="53" t="s">
        <v>7</v>
      </c>
      <c r="AD883" s="19">
        <f>AD881-AD882</f>
        <v>0</v>
      </c>
      <c r="AE883" s="1001"/>
      <c r="AF883" s="975"/>
      <c r="AG883" s="959"/>
      <c r="AH883" s="337" t="s">
        <v>7</v>
      </c>
      <c r="AI883" s="19">
        <f>AI881-AI882</f>
        <v>0</v>
      </c>
      <c r="AJ883" s="1001"/>
      <c r="AK883" s="975"/>
      <c r="AL883" s="1211"/>
      <c r="AM883" s="53" t="s">
        <v>7</v>
      </c>
      <c r="AN883" s="19">
        <f>AN881-AN882</f>
        <v>0</v>
      </c>
      <c r="AO883" s="1001"/>
      <c r="AP883" s="975"/>
      <c r="AQ883" s="959"/>
      <c r="AR883" s="337" t="s">
        <v>7</v>
      </c>
      <c r="AS883" s="19">
        <f>AS881-AS882</f>
        <v>0</v>
      </c>
      <c r="AT883" s="1001"/>
      <c r="AU883" s="975"/>
      <c r="AV883" s="1211"/>
      <c r="AW883" s="53" t="s">
        <v>7</v>
      </c>
      <c r="AX883" s="19">
        <f>AX881-AX882</f>
        <v>0</v>
      </c>
      <c r="AY883" s="1001"/>
      <c r="AZ883" s="975"/>
      <c r="BA883" s="959"/>
      <c r="BB883" s="337" t="s">
        <v>7</v>
      </c>
      <c r="BC883" s="19">
        <f>BC881-BC882</f>
        <v>0</v>
      </c>
      <c r="BD883" s="1001"/>
      <c r="BE883" s="975"/>
      <c r="BF883" s="1211"/>
      <c r="BG883" s="53" t="s">
        <v>7</v>
      </c>
      <c r="BH883" s="19">
        <f>BH881-BH882</f>
        <v>0</v>
      </c>
      <c r="BI883" s="1001"/>
      <c r="BJ883" s="975"/>
      <c r="BK883" s="959"/>
      <c r="BL883" s="340"/>
      <c r="BM883" s="84"/>
      <c r="BN883" s="1001"/>
      <c r="BO883" s="968"/>
      <c r="BP883" s="955"/>
      <c r="BQ883" s="85"/>
      <c r="BR883" s="84"/>
      <c r="BS883" s="1001"/>
      <c r="BT883" s="968"/>
      <c r="BU883" s="955"/>
      <c r="BV883" s="85"/>
      <c r="BW883" s="84"/>
      <c r="BX883" s="1001"/>
      <c r="BY883" s="968"/>
      <c r="BZ883" s="955"/>
      <c r="CA883" s="1281"/>
      <c r="CB883" s="1023"/>
      <c r="CC883" s="1239"/>
    </row>
    <row r="884" spans="1:81" ht="18" customHeight="1">
      <c r="A884" s="1180"/>
      <c r="B884" s="1285"/>
      <c r="C884" s="1177" t="s">
        <v>40</v>
      </c>
      <c r="D884" s="44" t="s">
        <v>8</v>
      </c>
      <c r="E884" s="35"/>
      <c r="F884" s="1001"/>
      <c r="G884" s="973">
        <f>E887*F862-H884</f>
        <v>0</v>
      </c>
      <c r="H884" s="1275"/>
      <c r="I884" s="44" t="s">
        <v>8</v>
      </c>
      <c r="J884" s="35"/>
      <c r="K884" s="1001"/>
      <c r="L884" s="973">
        <f>J887*K862-M884</f>
        <v>0</v>
      </c>
      <c r="M884" s="1095"/>
      <c r="N884" s="335" t="s">
        <v>8</v>
      </c>
      <c r="O884" s="35"/>
      <c r="P884" s="1001"/>
      <c r="Q884" s="973">
        <f>O887*P862-R884</f>
        <v>0</v>
      </c>
      <c r="R884" s="1212">
        <f>ROUND(IF(O862="",0,O884*P862*(職員設定!$AC$63+R870/O862)*1.35),0)</f>
        <v>0</v>
      </c>
      <c r="S884" s="44" t="s">
        <v>8</v>
      </c>
      <c r="T884" s="35"/>
      <c r="U884" s="1001"/>
      <c r="V884" s="973">
        <f>T887*U862-W884</f>
        <v>0</v>
      </c>
      <c r="W884" s="961">
        <f>ROUND(IF(T862="",0,T884*U862*(職員設定!$AC$63+W870/T862)*1.35),0)</f>
        <v>0</v>
      </c>
      <c r="X884" s="335" t="s">
        <v>8</v>
      </c>
      <c r="Y884" s="35"/>
      <c r="Z884" s="1001"/>
      <c r="AA884" s="973">
        <f>Y887*Z862-AB884</f>
        <v>0</v>
      </c>
      <c r="AB884" s="1212">
        <f>ROUND(IF(Y862="",0,Y884*Z862*(職員設定!$AC$63+AB870/Y862)*1.35),0)</f>
        <v>0</v>
      </c>
      <c r="AC884" s="44" t="s">
        <v>8</v>
      </c>
      <c r="AD884" s="35"/>
      <c r="AE884" s="1001"/>
      <c r="AF884" s="973">
        <f>AD887*AE862-AG884</f>
        <v>0</v>
      </c>
      <c r="AG884" s="961">
        <f>ROUND(IF(AD862="",0,AD884*AE862*(職員設定!$AC$63+AG870/AD862)*1.35),0)</f>
        <v>0</v>
      </c>
      <c r="AH884" s="335" t="s">
        <v>8</v>
      </c>
      <c r="AI884" s="35"/>
      <c r="AJ884" s="1001"/>
      <c r="AK884" s="973">
        <f>AI887*AJ862-AL884</f>
        <v>0</v>
      </c>
      <c r="AL884" s="1212">
        <f>ROUND(IF(AI862="",0,AI884*AJ862*(職員設定!$AC$63+AL870/AI862)*1.35),0)</f>
        <v>0</v>
      </c>
      <c r="AM884" s="44" t="s">
        <v>8</v>
      </c>
      <c r="AN884" s="35"/>
      <c r="AO884" s="1001"/>
      <c r="AP884" s="973">
        <f>AN887*AO862-AQ884</f>
        <v>0</v>
      </c>
      <c r="AQ884" s="961">
        <f>ROUND(IF(AN862="",0,AN884*AO862*(職員設定!$AC$63+AQ870/AN862)*1.35),0)</f>
        <v>0</v>
      </c>
      <c r="AR884" s="335" t="s">
        <v>8</v>
      </c>
      <c r="AS884" s="35"/>
      <c r="AT884" s="1001"/>
      <c r="AU884" s="973">
        <f>AS887*AT862-AV884</f>
        <v>0</v>
      </c>
      <c r="AV884" s="1212">
        <f>ROUND(IF(AS862="",0,AS884*AT862*(職員設定!$AC$63+AV870/AS862)*1.35),0)</f>
        <v>0</v>
      </c>
      <c r="AW884" s="44" t="s">
        <v>8</v>
      </c>
      <c r="AX884" s="35"/>
      <c r="AY884" s="1001"/>
      <c r="AZ884" s="973">
        <f>AX887*AY862-BA884</f>
        <v>0</v>
      </c>
      <c r="BA884" s="961">
        <f>ROUND(IF(AX862="",0,AX884*AY862*(職員設定!$AC$63+BA870/AX862)*1.35),0)</f>
        <v>0</v>
      </c>
      <c r="BB884" s="335" t="s">
        <v>8</v>
      </c>
      <c r="BC884" s="35"/>
      <c r="BD884" s="1001"/>
      <c r="BE884" s="973">
        <f>BC887*BD862-BF884</f>
        <v>0</v>
      </c>
      <c r="BF884" s="1212">
        <f>ROUND(IF(BC862="",0,BC884*BD862*(職員設定!$AC$63+BF870/BC862)*1.35),0)</f>
        <v>0</v>
      </c>
      <c r="BG884" s="44" t="s">
        <v>8</v>
      </c>
      <c r="BH884" s="35"/>
      <c r="BI884" s="1001"/>
      <c r="BJ884" s="973">
        <f>BH887*BI862-BK884</f>
        <v>0</v>
      </c>
      <c r="BK884" s="961">
        <f>ROUND(IF(BH862="",0,BH884*BI862*(職員設定!$AC$63+BK870/BH862)*1.35),0)</f>
        <v>0</v>
      </c>
      <c r="BL884" s="338"/>
      <c r="BM884" s="82"/>
      <c r="BN884" s="1001"/>
      <c r="BO884" s="966"/>
      <c r="BP884" s="953"/>
      <c r="BQ884" s="75"/>
      <c r="BR884" s="82"/>
      <c r="BS884" s="1001"/>
      <c r="BT884" s="966"/>
      <c r="BU884" s="953"/>
      <c r="BV884" s="75"/>
      <c r="BW884" s="82"/>
      <c r="BX884" s="1001"/>
      <c r="BY884" s="966"/>
      <c r="BZ884" s="953"/>
      <c r="CA884" s="1003">
        <f t="shared" ref="CA884" si="150">BJ884+BK884+BE884+BF884+AZ884+BA884+AU884+AV884+AP884+AQ884+AL884+AK884+AG884+AF884+AB884+AA884+W884+V884+R884+Q884+L884+G884</f>
        <v>0</v>
      </c>
      <c r="CB884" s="1019">
        <f t="shared" ref="CB884" si="151">M884+H884</f>
        <v>0</v>
      </c>
      <c r="CC884" s="1237">
        <f>BK884+BF884+BA884+AV884+AQ884+AL884+AG884+AB884+W884+R884</f>
        <v>0</v>
      </c>
    </row>
    <row r="885" spans="1:81" ht="18" customHeight="1">
      <c r="A885" s="1180"/>
      <c r="B885" s="1285"/>
      <c r="C885" s="1178"/>
      <c r="D885" s="48" t="s">
        <v>38</v>
      </c>
      <c r="E885" s="33"/>
      <c r="F885" s="1001"/>
      <c r="G885" s="974"/>
      <c r="H885" s="1272"/>
      <c r="I885" s="48" t="s">
        <v>38</v>
      </c>
      <c r="J885" s="33"/>
      <c r="K885" s="1001"/>
      <c r="L885" s="974"/>
      <c r="M885" s="1103"/>
      <c r="N885" s="336" t="s">
        <v>38</v>
      </c>
      <c r="O885" s="33"/>
      <c r="P885" s="1001"/>
      <c r="Q885" s="974"/>
      <c r="R885" s="1210"/>
      <c r="S885" s="48" t="s">
        <v>38</v>
      </c>
      <c r="T885" s="33"/>
      <c r="U885" s="1001"/>
      <c r="V885" s="974"/>
      <c r="W885" s="958"/>
      <c r="X885" s="336" t="s">
        <v>38</v>
      </c>
      <c r="Y885" s="33"/>
      <c r="Z885" s="1001"/>
      <c r="AA885" s="974"/>
      <c r="AB885" s="1210"/>
      <c r="AC885" s="48" t="s">
        <v>38</v>
      </c>
      <c r="AD885" s="33"/>
      <c r="AE885" s="1001"/>
      <c r="AF885" s="974"/>
      <c r="AG885" s="958"/>
      <c r="AH885" s="336" t="s">
        <v>38</v>
      </c>
      <c r="AI885" s="33"/>
      <c r="AJ885" s="1001"/>
      <c r="AK885" s="974"/>
      <c r="AL885" s="1210"/>
      <c r="AM885" s="48" t="s">
        <v>38</v>
      </c>
      <c r="AN885" s="33"/>
      <c r="AO885" s="1001"/>
      <c r="AP885" s="974"/>
      <c r="AQ885" s="958"/>
      <c r="AR885" s="336" t="s">
        <v>38</v>
      </c>
      <c r="AS885" s="33"/>
      <c r="AT885" s="1001"/>
      <c r="AU885" s="974"/>
      <c r="AV885" s="1210"/>
      <c r="AW885" s="48" t="s">
        <v>38</v>
      </c>
      <c r="AX885" s="33"/>
      <c r="AY885" s="1001"/>
      <c r="AZ885" s="974"/>
      <c r="BA885" s="958"/>
      <c r="BB885" s="336" t="s">
        <v>38</v>
      </c>
      <c r="BC885" s="33"/>
      <c r="BD885" s="1001"/>
      <c r="BE885" s="974"/>
      <c r="BF885" s="1210"/>
      <c r="BG885" s="48" t="s">
        <v>38</v>
      </c>
      <c r="BH885" s="33"/>
      <c r="BI885" s="1001"/>
      <c r="BJ885" s="974"/>
      <c r="BK885" s="958"/>
      <c r="BL885" s="339"/>
      <c r="BM885" s="80"/>
      <c r="BN885" s="1001"/>
      <c r="BO885" s="967"/>
      <c r="BP885" s="954"/>
      <c r="BQ885" s="79"/>
      <c r="BR885" s="80"/>
      <c r="BS885" s="1001"/>
      <c r="BT885" s="967"/>
      <c r="BU885" s="954"/>
      <c r="BV885" s="79"/>
      <c r="BW885" s="80"/>
      <c r="BX885" s="1001"/>
      <c r="BY885" s="967"/>
      <c r="BZ885" s="954"/>
      <c r="CA885" s="1080"/>
      <c r="CB885" s="1022"/>
      <c r="CC885" s="1238"/>
    </row>
    <row r="886" spans="1:81" ht="18" customHeight="1">
      <c r="A886" s="1180"/>
      <c r="B886" s="1285"/>
      <c r="C886" s="1178"/>
      <c r="D886" s="51" t="s">
        <v>9</v>
      </c>
      <c r="E886" s="6">
        <f>ROUND(IF(E862="",0,E884*職員設定!$R$63+E884*E871/E862*1.35),0)</f>
        <v>0</v>
      </c>
      <c r="F886" s="1001"/>
      <c r="G886" s="974"/>
      <c r="H886" s="1272"/>
      <c r="I886" s="51" t="s">
        <v>9</v>
      </c>
      <c r="J886" s="6">
        <f>ROUND(IF(J862="",0,J884*職員設定!$R$63+J884*J871/J862*1.35),0)</f>
        <v>0</v>
      </c>
      <c r="K886" s="1001"/>
      <c r="L886" s="974"/>
      <c r="M886" s="1103"/>
      <c r="N886" s="629" t="s">
        <v>9</v>
      </c>
      <c r="O886" s="6">
        <f>ROUND(IF(O862="",0,O884*職員設定!$R$63+O884*O871/O862*1.35),0)</f>
        <v>0</v>
      </c>
      <c r="P886" s="1001"/>
      <c r="Q886" s="974"/>
      <c r="R886" s="1210"/>
      <c r="S886" s="51" t="s">
        <v>9</v>
      </c>
      <c r="T886" s="6">
        <f>ROUND(IF(T862="",0,T884*職員設定!$R$63+T884*T871/T862*1.35),0)</f>
        <v>0</v>
      </c>
      <c r="U886" s="1001"/>
      <c r="V886" s="974"/>
      <c r="W886" s="958"/>
      <c r="X886" s="629" t="s">
        <v>9</v>
      </c>
      <c r="Y886" s="6">
        <f>ROUND(IF(Y862="",0,Y884*職員設定!$R$63+Y884*Y871/Y862*1.35),0)</f>
        <v>0</v>
      </c>
      <c r="Z886" s="1001"/>
      <c r="AA886" s="974"/>
      <c r="AB886" s="1210"/>
      <c r="AC886" s="51" t="s">
        <v>9</v>
      </c>
      <c r="AD886" s="6">
        <f>ROUND(IF(AD862="",0,AD884*職員設定!$R$63+AD884*AD871/AD862*1.35),0)</f>
        <v>0</v>
      </c>
      <c r="AE886" s="1001"/>
      <c r="AF886" s="974"/>
      <c r="AG886" s="958"/>
      <c r="AH886" s="629" t="s">
        <v>9</v>
      </c>
      <c r="AI886" s="6">
        <f>ROUND(IF(AI862="",0,AI884*職員設定!$R$63+AI884*AI871/AI862*1.35),0)</f>
        <v>0</v>
      </c>
      <c r="AJ886" s="1001"/>
      <c r="AK886" s="974"/>
      <c r="AL886" s="1210"/>
      <c r="AM886" s="51" t="s">
        <v>9</v>
      </c>
      <c r="AN886" s="6">
        <f>ROUND(IF(AN862="",0,AN884*職員設定!$R$63+AN884*AN871/AN862*1.35),0)</f>
        <v>0</v>
      </c>
      <c r="AO886" s="1001"/>
      <c r="AP886" s="974"/>
      <c r="AQ886" s="958"/>
      <c r="AR886" s="629" t="s">
        <v>9</v>
      </c>
      <c r="AS886" s="6">
        <f>ROUND(IF(AS862="",0,AS884*職員設定!$R$63+AS884*AS871/AS862*1.35),0)</f>
        <v>0</v>
      </c>
      <c r="AT886" s="1001"/>
      <c r="AU886" s="974"/>
      <c r="AV886" s="1210"/>
      <c r="AW886" s="51" t="s">
        <v>9</v>
      </c>
      <c r="AX886" s="6">
        <f>ROUND(IF(AX862="",0,AX884*職員設定!$R$63+AX884*AX871/AX862*1.35),0)</f>
        <v>0</v>
      </c>
      <c r="AY886" s="1001"/>
      <c r="AZ886" s="974"/>
      <c r="BA886" s="958"/>
      <c r="BB886" s="629" t="s">
        <v>9</v>
      </c>
      <c r="BC886" s="6">
        <f>ROUND(IF(BC862="",0,BC884*職員設定!$R$63+BC884*BC871/BC862*1.35),0)</f>
        <v>0</v>
      </c>
      <c r="BD886" s="1001"/>
      <c r="BE886" s="974"/>
      <c r="BF886" s="1210"/>
      <c r="BG886" s="51" t="s">
        <v>9</v>
      </c>
      <c r="BH886" s="6">
        <f>ROUND(IF(BH862="",0,BH884*職員設定!$R$63+BH884*BH871/BH862*1.35),0)</f>
        <v>0</v>
      </c>
      <c r="BI886" s="1001"/>
      <c r="BJ886" s="974"/>
      <c r="BK886" s="958"/>
      <c r="BL886" s="624"/>
      <c r="BM886" s="28"/>
      <c r="BN886" s="1001"/>
      <c r="BO886" s="967"/>
      <c r="BP886" s="954"/>
      <c r="BQ886" s="72"/>
      <c r="BR886" s="28"/>
      <c r="BS886" s="1001"/>
      <c r="BT886" s="967"/>
      <c r="BU886" s="954"/>
      <c r="BV886" s="72"/>
      <c r="BW886" s="28"/>
      <c r="BX886" s="1001"/>
      <c r="BY886" s="967"/>
      <c r="BZ886" s="954"/>
      <c r="CA886" s="1080"/>
      <c r="CB886" s="1022"/>
      <c r="CC886" s="1238"/>
    </row>
    <row r="887" spans="1:81" ht="18" customHeight="1" thickBot="1">
      <c r="A887" s="1180"/>
      <c r="B887" s="1285"/>
      <c r="C887" s="1179"/>
      <c r="D887" s="53" t="s">
        <v>10</v>
      </c>
      <c r="E887" s="19">
        <f>E885-E886</f>
        <v>0</v>
      </c>
      <c r="F887" s="1001"/>
      <c r="G887" s="975"/>
      <c r="H887" s="1273"/>
      <c r="I887" s="53" t="s">
        <v>10</v>
      </c>
      <c r="J887" s="19">
        <f>J885-J886</f>
        <v>0</v>
      </c>
      <c r="K887" s="1001"/>
      <c r="L887" s="975"/>
      <c r="M887" s="1104"/>
      <c r="N887" s="337" t="s">
        <v>10</v>
      </c>
      <c r="O887" s="19">
        <f>O885-O886</f>
        <v>0</v>
      </c>
      <c r="P887" s="1001"/>
      <c r="Q887" s="975"/>
      <c r="R887" s="1211"/>
      <c r="S887" s="53" t="s">
        <v>10</v>
      </c>
      <c r="T887" s="19">
        <f>T885-T886</f>
        <v>0</v>
      </c>
      <c r="U887" s="1001"/>
      <c r="V887" s="975"/>
      <c r="W887" s="959"/>
      <c r="X887" s="337" t="s">
        <v>10</v>
      </c>
      <c r="Y887" s="19">
        <f>Y885-Y886</f>
        <v>0</v>
      </c>
      <c r="Z887" s="1001"/>
      <c r="AA887" s="975"/>
      <c r="AB887" s="1211"/>
      <c r="AC887" s="53" t="s">
        <v>10</v>
      </c>
      <c r="AD887" s="19">
        <f>AD885-AD886</f>
        <v>0</v>
      </c>
      <c r="AE887" s="1001"/>
      <c r="AF887" s="975"/>
      <c r="AG887" s="959"/>
      <c r="AH887" s="337" t="s">
        <v>10</v>
      </c>
      <c r="AI887" s="19">
        <f>AI885-AI886</f>
        <v>0</v>
      </c>
      <c r="AJ887" s="1001"/>
      <c r="AK887" s="975"/>
      <c r="AL887" s="1211"/>
      <c r="AM887" s="53" t="s">
        <v>10</v>
      </c>
      <c r="AN887" s="19">
        <f>AN885-AN886</f>
        <v>0</v>
      </c>
      <c r="AO887" s="1001"/>
      <c r="AP887" s="975"/>
      <c r="AQ887" s="959"/>
      <c r="AR887" s="337" t="s">
        <v>10</v>
      </c>
      <c r="AS887" s="19">
        <f>AS885-AS886</f>
        <v>0</v>
      </c>
      <c r="AT887" s="1001"/>
      <c r="AU887" s="975"/>
      <c r="AV887" s="1211"/>
      <c r="AW887" s="53" t="s">
        <v>10</v>
      </c>
      <c r="AX887" s="19">
        <f>AX885-AX886</f>
        <v>0</v>
      </c>
      <c r="AY887" s="1001"/>
      <c r="AZ887" s="975"/>
      <c r="BA887" s="959"/>
      <c r="BB887" s="337" t="s">
        <v>10</v>
      </c>
      <c r="BC887" s="19">
        <f>BC885-BC886</f>
        <v>0</v>
      </c>
      <c r="BD887" s="1001"/>
      <c r="BE887" s="975"/>
      <c r="BF887" s="1211"/>
      <c r="BG887" s="53" t="s">
        <v>10</v>
      </c>
      <c r="BH887" s="19">
        <f>BH885-BH886</f>
        <v>0</v>
      </c>
      <c r="BI887" s="1001"/>
      <c r="BJ887" s="975"/>
      <c r="BK887" s="959"/>
      <c r="BL887" s="340"/>
      <c r="BM887" s="84"/>
      <c r="BN887" s="1001"/>
      <c r="BO887" s="968"/>
      <c r="BP887" s="955"/>
      <c r="BQ887" s="85"/>
      <c r="BR887" s="84"/>
      <c r="BS887" s="1001"/>
      <c r="BT887" s="968"/>
      <c r="BU887" s="955"/>
      <c r="BV887" s="85"/>
      <c r="BW887" s="84"/>
      <c r="BX887" s="1001"/>
      <c r="BY887" s="968"/>
      <c r="BZ887" s="955"/>
      <c r="CA887" s="1081"/>
      <c r="CB887" s="1023"/>
      <c r="CC887" s="1239"/>
    </row>
    <row r="888" spans="1:81" ht="18" customHeight="1">
      <c r="A888" s="1180"/>
      <c r="B888" s="1285"/>
      <c r="C888" s="1178" t="s">
        <v>43</v>
      </c>
      <c r="D888" s="48" t="s">
        <v>11</v>
      </c>
      <c r="E888" s="36"/>
      <c r="F888" s="1001"/>
      <c r="G888" s="974">
        <f>E891*F862-H888</f>
        <v>0</v>
      </c>
      <c r="H888" s="1275"/>
      <c r="I888" s="48" t="s">
        <v>11</v>
      </c>
      <c r="J888" s="36"/>
      <c r="K888" s="1001"/>
      <c r="L888" s="974">
        <f>J891*K862-M888</f>
        <v>0</v>
      </c>
      <c r="M888" s="1095"/>
      <c r="N888" s="336" t="s">
        <v>11</v>
      </c>
      <c r="O888" s="36"/>
      <c r="P888" s="1001"/>
      <c r="Q888" s="974">
        <f>O891*P862-R888</f>
        <v>0</v>
      </c>
      <c r="R888" s="1212">
        <f>ROUND(IF(O862="",0,O888*P862*(職員設定!$AC$63+R870/O862)*0.25),0)</f>
        <v>0</v>
      </c>
      <c r="S888" s="48" t="s">
        <v>11</v>
      </c>
      <c r="T888" s="36"/>
      <c r="U888" s="1001"/>
      <c r="V888" s="974">
        <f>T891*U862-W888</f>
        <v>0</v>
      </c>
      <c r="W888" s="961">
        <f>ROUND(IF(T862="",0,T888*U862*(職員設定!$AC$63+W870/T862)*0.25),0)</f>
        <v>0</v>
      </c>
      <c r="X888" s="336" t="s">
        <v>11</v>
      </c>
      <c r="Y888" s="36"/>
      <c r="Z888" s="1001"/>
      <c r="AA888" s="974">
        <f>Y891*Z862-AB888</f>
        <v>0</v>
      </c>
      <c r="AB888" s="1212">
        <f>ROUND(IF(Y862="",0,Y888*Z862*(職員設定!$AC$63+AB870/Y862)*0.25),0)</f>
        <v>0</v>
      </c>
      <c r="AC888" s="48" t="s">
        <v>11</v>
      </c>
      <c r="AD888" s="36"/>
      <c r="AE888" s="1001"/>
      <c r="AF888" s="974">
        <f>AD891*AE862-AG888</f>
        <v>0</v>
      </c>
      <c r="AG888" s="961">
        <f>ROUND(IF(AD862="",0,AD888*AE862*(職員設定!$AC$63+AG870/AD862)*0.25),0)</f>
        <v>0</v>
      </c>
      <c r="AH888" s="336" t="s">
        <v>11</v>
      </c>
      <c r="AI888" s="36"/>
      <c r="AJ888" s="1001"/>
      <c r="AK888" s="974">
        <f>AI891*AJ862-AL888</f>
        <v>0</v>
      </c>
      <c r="AL888" s="1212">
        <f>ROUND(IF(AI862="",0,AI888*AJ862*(職員設定!$AC$63+AL870/AI862)*0.25),0)</f>
        <v>0</v>
      </c>
      <c r="AM888" s="48" t="s">
        <v>11</v>
      </c>
      <c r="AN888" s="36"/>
      <c r="AO888" s="1001"/>
      <c r="AP888" s="974">
        <f>AN891*AO862-AQ888</f>
        <v>0</v>
      </c>
      <c r="AQ888" s="961">
        <f>ROUND(IF(AN862="",0,AN888*AO862*(職員設定!$AC$63+AQ870/AN862)*0.25),0)</f>
        <v>0</v>
      </c>
      <c r="AR888" s="336" t="s">
        <v>11</v>
      </c>
      <c r="AS888" s="36"/>
      <c r="AT888" s="1001"/>
      <c r="AU888" s="974">
        <f>AS891*AT862-AV888</f>
        <v>0</v>
      </c>
      <c r="AV888" s="1212">
        <f>ROUND(IF(AS862="",0,AS888*AT862*(職員設定!$AC$63+AV870/AS862)*0.25),0)</f>
        <v>0</v>
      </c>
      <c r="AW888" s="48" t="s">
        <v>11</v>
      </c>
      <c r="AX888" s="36"/>
      <c r="AY888" s="1001"/>
      <c r="AZ888" s="974">
        <f>AX891*AY862-BA888</f>
        <v>0</v>
      </c>
      <c r="BA888" s="961">
        <f>ROUND(IF(AX862="",0,AX888*AY862*(職員設定!$AC$63+BA870/AX862)*0.25),0)</f>
        <v>0</v>
      </c>
      <c r="BB888" s="336" t="s">
        <v>11</v>
      </c>
      <c r="BC888" s="36"/>
      <c r="BD888" s="1001"/>
      <c r="BE888" s="974">
        <f>BC891*BD862-BF888</f>
        <v>0</v>
      </c>
      <c r="BF888" s="1212">
        <f>ROUND(IF(BC862="",0,BC888*BD862*(職員設定!$AC$63+BF870/BC862)*0.25),0)</f>
        <v>0</v>
      </c>
      <c r="BG888" s="48" t="s">
        <v>11</v>
      </c>
      <c r="BH888" s="36"/>
      <c r="BI888" s="1001"/>
      <c r="BJ888" s="974">
        <f>BH891*BI862-BK888</f>
        <v>0</v>
      </c>
      <c r="BK888" s="961">
        <f>ROUND(IF(BH862="",0,BH888*BI862*(職員設定!$AC$63+BK870/BH862)*0.25),0)</f>
        <v>0</v>
      </c>
      <c r="BL888" s="339"/>
      <c r="BM888" s="86"/>
      <c r="BN888" s="1001"/>
      <c r="BO888" s="969"/>
      <c r="BP888" s="953"/>
      <c r="BQ888" s="79"/>
      <c r="BR888" s="86"/>
      <c r="BS888" s="1001"/>
      <c r="BT888" s="969"/>
      <c r="BU888" s="953"/>
      <c r="BV888" s="79"/>
      <c r="BW888" s="86"/>
      <c r="BX888" s="1001"/>
      <c r="BY888" s="969"/>
      <c r="BZ888" s="953"/>
      <c r="CA888" s="1003">
        <f t="shared" ref="CA888" si="152">BJ888+BK888+BE888+BF888+AZ888+BA888+AU888+AV888+AP888+AQ888+AL888+AK888+AG888+AF888+AB888+AA888+W888+V888+R888+Q888+L888+G888</f>
        <v>0</v>
      </c>
      <c r="CB888" s="1019">
        <f t="shared" ref="CB888" si="153">M888+H888</f>
        <v>0</v>
      </c>
      <c r="CC888" s="1238">
        <f>BK888+BF888+BA888+AV888+AQ888+AL888+AG888+AB888+W888+R888</f>
        <v>0</v>
      </c>
    </row>
    <row r="889" spans="1:81" ht="18" customHeight="1">
      <c r="A889" s="1180"/>
      <c r="B889" s="1285"/>
      <c r="C889" s="1178"/>
      <c r="D889" s="48" t="s">
        <v>38</v>
      </c>
      <c r="E889" s="33"/>
      <c r="F889" s="1001"/>
      <c r="G889" s="974"/>
      <c r="H889" s="1272"/>
      <c r="I889" s="48" t="s">
        <v>38</v>
      </c>
      <c r="J889" s="33"/>
      <c r="K889" s="1001"/>
      <c r="L889" s="974"/>
      <c r="M889" s="1103"/>
      <c r="N889" s="336" t="s">
        <v>38</v>
      </c>
      <c r="O889" s="33"/>
      <c r="P889" s="1001"/>
      <c r="Q889" s="974"/>
      <c r="R889" s="1210"/>
      <c r="S889" s="48" t="s">
        <v>38</v>
      </c>
      <c r="T889" s="33"/>
      <c r="U889" s="1001"/>
      <c r="V889" s="974"/>
      <c r="W889" s="958"/>
      <c r="X889" s="336" t="s">
        <v>38</v>
      </c>
      <c r="Y889" s="33"/>
      <c r="Z889" s="1001"/>
      <c r="AA889" s="974"/>
      <c r="AB889" s="1210"/>
      <c r="AC889" s="48" t="s">
        <v>38</v>
      </c>
      <c r="AD889" s="33"/>
      <c r="AE889" s="1001"/>
      <c r="AF889" s="974"/>
      <c r="AG889" s="958"/>
      <c r="AH889" s="336" t="s">
        <v>38</v>
      </c>
      <c r="AI889" s="33"/>
      <c r="AJ889" s="1001"/>
      <c r="AK889" s="974"/>
      <c r="AL889" s="1210"/>
      <c r="AM889" s="48" t="s">
        <v>38</v>
      </c>
      <c r="AN889" s="33"/>
      <c r="AO889" s="1001"/>
      <c r="AP889" s="974"/>
      <c r="AQ889" s="958"/>
      <c r="AR889" s="336" t="s">
        <v>38</v>
      </c>
      <c r="AS889" s="33"/>
      <c r="AT889" s="1001"/>
      <c r="AU889" s="974"/>
      <c r="AV889" s="1210"/>
      <c r="AW889" s="48" t="s">
        <v>38</v>
      </c>
      <c r="AX889" s="33"/>
      <c r="AY889" s="1001"/>
      <c r="AZ889" s="974"/>
      <c r="BA889" s="958"/>
      <c r="BB889" s="336" t="s">
        <v>38</v>
      </c>
      <c r="BC889" s="33"/>
      <c r="BD889" s="1001"/>
      <c r="BE889" s="974"/>
      <c r="BF889" s="1210"/>
      <c r="BG889" s="48" t="s">
        <v>38</v>
      </c>
      <c r="BH889" s="33"/>
      <c r="BI889" s="1001"/>
      <c r="BJ889" s="974"/>
      <c r="BK889" s="958"/>
      <c r="BL889" s="339"/>
      <c r="BM889" s="80"/>
      <c r="BN889" s="1001"/>
      <c r="BO889" s="967"/>
      <c r="BP889" s="954"/>
      <c r="BQ889" s="79"/>
      <c r="BR889" s="80"/>
      <c r="BS889" s="1001"/>
      <c r="BT889" s="967"/>
      <c r="BU889" s="954"/>
      <c r="BV889" s="79"/>
      <c r="BW889" s="80"/>
      <c r="BX889" s="1001"/>
      <c r="BY889" s="967"/>
      <c r="BZ889" s="954"/>
      <c r="CA889" s="1080"/>
      <c r="CB889" s="1022"/>
      <c r="CC889" s="1238"/>
    </row>
    <row r="890" spans="1:81" ht="18" customHeight="1">
      <c r="A890" s="1180"/>
      <c r="B890" s="1285"/>
      <c r="C890" s="1178"/>
      <c r="D890" s="51" t="s">
        <v>12</v>
      </c>
      <c r="E890" s="6">
        <f>ROUND(IF(E862="",0,E888*職員設定!$S$63+E888*E871/E862*0.25),0)</f>
        <v>0</v>
      </c>
      <c r="F890" s="1001"/>
      <c r="G890" s="974"/>
      <c r="H890" s="1272"/>
      <c r="I890" s="51" t="s">
        <v>12</v>
      </c>
      <c r="J890" s="6">
        <f>ROUND(IF(J862="",0,J888*職員設定!$S$63+J888*J871/J862*0.25),0)</f>
        <v>0</v>
      </c>
      <c r="K890" s="1001"/>
      <c r="L890" s="974"/>
      <c r="M890" s="1103"/>
      <c r="N890" s="629" t="s">
        <v>12</v>
      </c>
      <c r="O890" s="6">
        <f>ROUND(IF(O862="",0,O888*職員設定!$S$63+O888*O871/O862*0.25),0)</f>
        <v>0</v>
      </c>
      <c r="P890" s="1001"/>
      <c r="Q890" s="974"/>
      <c r="R890" s="1210"/>
      <c r="S890" s="51" t="s">
        <v>12</v>
      </c>
      <c r="T890" s="6">
        <f>ROUND(IF(T862="",0,T888*職員設定!$S$63+T888*T871/T862*0.25),0)</f>
        <v>0</v>
      </c>
      <c r="U890" s="1001"/>
      <c r="V890" s="974"/>
      <c r="W890" s="958"/>
      <c r="X890" s="629" t="s">
        <v>12</v>
      </c>
      <c r="Y890" s="6">
        <f>ROUND(IF(Y862="",0,Y888*職員設定!$S$63+Y888*Y871/Y862*0.25),0)</f>
        <v>0</v>
      </c>
      <c r="Z890" s="1001"/>
      <c r="AA890" s="974"/>
      <c r="AB890" s="1210"/>
      <c r="AC890" s="51" t="s">
        <v>12</v>
      </c>
      <c r="AD890" s="6">
        <f>ROUND(IF(AD862="",0,AD888*職員設定!$S$63+AD888*AD871/AD862*0.25),0)</f>
        <v>0</v>
      </c>
      <c r="AE890" s="1001"/>
      <c r="AF890" s="974"/>
      <c r="AG890" s="958"/>
      <c r="AH890" s="629" t="s">
        <v>12</v>
      </c>
      <c r="AI890" s="6">
        <f>ROUND(IF(AI862="",0,AI888*職員設定!$S$63+AI888*AI871/AI862*0.25),0)</f>
        <v>0</v>
      </c>
      <c r="AJ890" s="1001"/>
      <c r="AK890" s="974"/>
      <c r="AL890" s="1210"/>
      <c r="AM890" s="51" t="s">
        <v>12</v>
      </c>
      <c r="AN890" s="6">
        <f>ROUND(IF(AN862="",0,AN888*職員設定!$S$63+AN888*AN871/AN862*0.25),0)</f>
        <v>0</v>
      </c>
      <c r="AO890" s="1001"/>
      <c r="AP890" s="974"/>
      <c r="AQ890" s="958"/>
      <c r="AR890" s="629" t="s">
        <v>12</v>
      </c>
      <c r="AS890" s="6">
        <f>ROUND(IF(AS862="",0,AS888*職員設定!$S$63+AS888*AS871/AS862*0.25),0)</f>
        <v>0</v>
      </c>
      <c r="AT890" s="1001"/>
      <c r="AU890" s="974"/>
      <c r="AV890" s="1210"/>
      <c r="AW890" s="51" t="s">
        <v>12</v>
      </c>
      <c r="AX890" s="6">
        <f>ROUND(IF(AX862="",0,AX888*職員設定!$S$63+AX888*AX871/AX862*0.25),0)</f>
        <v>0</v>
      </c>
      <c r="AY890" s="1001"/>
      <c r="AZ890" s="974"/>
      <c r="BA890" s="958"/>
      <c r="BB890" s="629" t="s">
        <v>12</v>
      </c>
      <c r="BC890" s="6">
        <f>ROUND(IF(BC862="",0,BC888*職員設定!$S$63+BC888*BC871/BC862*0.25),0)</f>
        <v>0</v>
      </c>
      <c r="BD890" s="1001"/>
      <c r="BE890" s="974"/>
      <c r="BF890" s="1210"/>
      <c r="BG890" s="51" t="s">
        <v>12</v>
      </c>
      <c r="BH890" s="6">
        <f>ROUND(IF(BH862="",0,BH888*職員設定!$S$63+BH888*BH871/BH862*0.25),0)</f>
        <v>0</v>
      </c>
      <c r="BI890" s="1001"/>
      <c r="BJ890" s="974"/>
      <c r="BK890" s="958"/>
      <c r="BL890" s="624"/>
      <c r="BM890" s="28"/>
      <c r="BN890" s="1001"/>
      <c r="BO890" s="967"/>
      <c r="BP890" s="954"/>
      <c r="BQ890" s="72"/>
      <c r="BR890" s="28"/>
      <c r="BS890" s="1001"/>
      <c r="BT890" s="967"/>
      <c r="BU890" s="954"/>
      <c r="BV890" s="72"/>
      <c r="BW890" s="28"/>
      <c r="BX890" s="1001"/>
      <c r="BY890" s="967"/>
      <c r="BZ890" s="954"/>
      <c r="CA890" s="1080"/>
      <c r="CB890" s="1022"/>
      <c r="CC890" s="1238"/>
    </row>
    <row r="891" spans="1:81" ht="18" customHeight="1" thickBot="1">
      <c r="A891" s="1180"/>
      <c r="B891" s="1286"/>
      <c r="C891" s="1179"/>
      <c r="D891" s="53" t="s">
        <v>13</v>
      </c>
      <c r="E891" s="19">
        <f>E889-E890</f>
        <v>0</v>
      </c>
      <c r="F891" s="1002"/>
      <c r="G891" s="975"/>
      <c r="H891" s="1273"/>
      <c r="I891" s="53" t="s">
        <v>13</v>
      </c>
      <c r="J891" s="19">
        <f>J889-J890</f>
        <v>0</v>
      </c>
      <c r="K891" s="1002"/>
      <c r="L891" s="975"/>
      <c r="M891" s="1104"/>
      <c r="N891" s="337" t="s">
        <v>13</v>
      </c>
      <c r="O891" s="19">
        <f>O889-O890</f>
        <v>0</v>
      </c>
      <c r="P891" s="1002"/>
      <c r="Q891" s="975"/>
      <c r="R891" s="1211"/>
      <c r="S891" s="53" t="s">
        <v>13</v>
      </c>
      <c r="T891" s="19">
        <f>T889-T890</f>
        <v>0</v>
      </c>
      <c r="U891" s="1002"/>
      <c r="V891" s="975"/>
      <c r="W891" s="959"/>
      <c r="X891" s="337" t="s">
        <v>13</v>
      </c>
      <c r="Y891" s="19">
        <f>Y889-Y890</f>
        <v>0</v>
      </c>
      <c r="Z891" s="1002"/>
      <c r="AA891" s="975"/>
      <c r="AB891" s="1211"/>
      <c r="AC891" s="53" t="s">
        <v>13</v>
      </c>
      <c r="AD891" s="19">
        <f>AD889-AD890</f>
        <v>0</v>
      </c>
      <c r="AE891" s="1002"/>
      <c r="AF891" s="975"/>
      <c r="AG891" s="959"/>
      <c r="AH891" s="337" t="s">
        <v>13</v>
      </c>
      <c r="AI891" s="19">
        <f>AI889-AI890</f>
        <v>0</v>
      </c>
      <c r="AJ891" s="1002"/>
      <c r="AK891" s="975"/>
      <c r="AL891" s="1211"/>
      <c r="AM891" s="53" t="s">
        <v>13</v>
      </c>
      <c r="AN891" s="19">
        <f>AN889-AN890</f>
        <v>0</v>
      </c>
      <c r="AO891" s="1002"/>
      <c r="AP891" s="975"/>
      <c r="AQ891" s="959"/>
      <c r="AR891" s="337" t="s">
        <v>13</v>
      </c>
      <c r="AS891" s="19">
        <f>AS889-AS890</f>
        <v>0</v>
      </c>
      <c r="AT891" s="1002"/>
      <c r="AU891" s="975"/>
      <c r="AV891" s="1211"/>
      <c r="AW891" s="53" t="s">
        <v>13</v>
      </c>
      <c r="AX891" s="19">
        <f>AX889-AX890</f>
        <v>0</v>
      </c>
      <c r="AY891" s="1002"/>
      <c r="AZ891" s="975"/>
      <c r="BA891" s="959"/>
      <c r="BB891" s="337" t="s">
        <v>13</v>
      </c>
      <c r="BC891" s="19">
        <f>BC889-BC890</f>
        <v>0</v>
      </c>
      <c r="BD891" s="1002"/>
      <c r="BE891" s="975"/>
      <c r="BF891" s="1211"/>
      <c r="BG891" s="53" t="s">
        <v>13</v>
      </c>
      <c r="BH891" s="19">
        <f>BH889-BH890</f>
        <v>0</v>
      </c>
      <c r="BI891" s="1002"/>
      <c r="BJ891" s="975"/>
      <c r="BK891" s="959"/>
      <c r="BL891" s="667"/>
      <c r="BM891" s="88"/>
      <c r="BN891" s="1002"/>
      <c r="BO891" s="968"/>
      <c r="BP891" s="955"/>
      <c r="BQ891" s="87"/>
      <c r="BR891" s="88"/>
      <c r="BS891" s="1002"/>
      <c r="BT891" s="968"/>
      <c r="BU891" s="955"/>
      <c r="BV891" s="87"/>
      <c r="BW891" s="88"/>
      <c r="BX891" s="1002"/>
      <c r="BY891" s="968"/>
      <c r="BZ891" s="955"/>
      <c r="CA891" s="1081"/>
      <c r="CB891" s="1023"/>
      <c r="CC891" s="1239"/>
    </row>
    <row r="892" spans="1:81" ht="18" customHeight="1">
      <c r="A892" s="1180"/>
      <c r="B892" s="1278" t="s">
        <v>228</v>
      </c>
      <c r="C892" s="1135"/>
      <c r="D892" s="175" t="str">
        <f>IF(職員設定!$V$43="","",職員設定!$V$43)</f>
        <v>通勤手当</v>
      </c>
      <c r="E892" s="151" t="str">
        <f>IF(E862&lt;&gt;"",職員設定!$V$63,"0")</f>
        <v>0</v>
      </c>
      <c r="F892" s="173"/>
      <c r="G892" s="299" t="s">
        <v>79</v>
      </c>
      <c r="H892" s="29" t="s">
        <v>79</v>
      </c>
      <c r="I892" s="175" t="str">
        <f>IF(職員設定!$V$43="","",職員設定!$V$43)</f>
        <v>通勤手当</v>
      </c>
      <c r="J892" s="151" t="str">
        <f>IF(J862&lt;&gt;"",職員設定!$V$63,"0")</f>
        <v>0</v>
      </c>
      <c r="K892" s="173"/>
      <c r="L892" s="299" t="s">
        <v>79</v>
      </c>
      <c r="M892" s="60" t="s">
        <v>79</v>
      </c>
      <c r="N892" s="644" t="str">
        <f>IF(職員設定!$V$43="","",職員設定!$V$43)</f>
        <v>通勤手当</v>
      </c>
      <c r="O892" s="151" t="str">
        <f>IF(O862&lt;&gt;"",職員設定!$V$63,"0")</f>
        <v>0</v>
      </c>
      <c r="P892" s="173"/>
      <c r="Q892" s="299" t="s">
        <v>79</v>
      </c>
      <c r="R892" s="29" t="s">
        <v>79</v>
      </c>
      <c r="S892" s="175" t="str">
        <f>IF(職員設定!$V$43="","",職員設定!$V$43)</f>
        <v>通勤手当</v>
      </c>
      <c r="T892" s="151" t="str">
        <f>IF(T862&lt;&gt;"",職員設定!$V$63,"0")</f>
        <v>0</v>
      </c>
      <c r="U892" s="173"/>
      <c r="V892" s="299" t="s">
        <v>79</v>
      </c>
      <c r="W892" s="60" t="s">
        <v>79</v>
      </c>
      <c r="X892" s="644" t="str">
        <f>IF(職員設定!$V$43="","",職員設定!$V$43)</f>
        <v>通勤手当</v>
      </c>
      <c r="Y892" s="151" t="str">
        <f>IF(Y862&lt;&gt;"",職員設定!$V$63,"0")</f>
        <v>0</v>
      </c>
      <c r="Z892" s="173"/>
      <c r="AA892" s="299" t="s">
        <v>79</v>
      </c>
      <c r="AB892" s="29" t="s">
        <v>79</v>
      </c>
      <c r="AC892" s="175" t="str">
        <f>IF(職員設定!$V$43="","",職員設定!$V$43)</f>
        <v>通勤手当</v>
      </c>
      <c r="AD892" s="151" t="str">
        <f>IF(AD862&lt;&gt;"",職員設定!$V$63,"0")</f>
        <v>0</v>
      </c>
      <c r="AE892" s="173"/>
      <c r="AF892" s="299" t="s">
        <v>79</v>
      </c>
      <c r="AG892" s="60" t="s">
        <v>79</v>
      </c>
      <c r="AH892" s="644" t="str">
        <f>IF(職員設定!$V$43="","",職員設定!$V$43)</f>
        <v>通勤手当</v>
      </c>
      <c r="AI892" s="151" t="str">
        <f>IF(AI862&lt;&gt;"",職員設定!$V$63,"0")</f>
        <v>0</v>
      </c>
      <c r="AJ892" s="173"/>
      <c r="AK892" s="299" t="s">
        <v>79</v>
      </c>
      <c r="AL892" s="29" t="s">
        <v>79</v>
      </c>
      <c r="AM892" s="175" t="str">
        <f>IF(職員設定!$V$43="","",職員設定!$V$43)</f>
        <v>通勤手当</v>
      </c>
      <c r="AN892" s="151" t="str">
        <f>IF(AN862&lt;&gt;"",職員設定!$V$63,"0")</f>
        <v>0</v>
      </c>
      <c r="AO892" s="173"/>
      <c r="AP892" s="299" t="s">
        <v>79</v>
      </c>
      <c r="AQ892" s="60" t="s">
        <v>79</v>
      </c>
      <c r="AR892" s="644" t="str">
        <f>IF(職員設定!$V$43="","",職員設定!$V$43)</f>
        <v>通勤手当</v>
      </c>
      <c r="AS892" s="151" t="str">
        <f>IF(AS862&lt;&gt;"",職員設定!$V$63,"0")</f>
        <v>0</v>
      </c>
      <c r="AT892" s="173"/>
      <c r="AU892" s="299" t="s">
        <v>79</v>
      </c>
      <c r="AV892" s="29" t="s">
        <v>79</v>
      </c>
      <c r="AW892" s="175" t="str">
        <f>IF(職員設定!$V$43="","",職員設定!$V$43)</f>
        <v>通勤手当</v>
      </c>
      <c r="AX892" s="151" t="str">
        <f>IF(AX862&lt;&gt;"",職員設定!$V$63,"0")</f>
        <v>0</v>
      </c>
      <c r="AY892" s="173"/>
      <c r="AZ892" s="299" t="s">
        <v>79</v>
      </c>
      <c r="BA892" s="60" t="s">
        <v>79</v>
      </c>
      <c r="BB892" s="644" t="str">
        <f>IF(職員設定!$V$43="","",職員設定!$V$43)</f>
        <v>通勤手当</v>
      </c>
      <c r="BC892" s="151" t="str">
        <f>IF(BC862&lt;&gt;"",職員設定!$V$63,"0")</f>
        <v>0</v>
      </c>
      <c r="BD892" s="173"/>
      <c r="BE892" s="299" t="s">
        <v>79</v>
      </c>
      <c r="BF892" s="29" t="s">
        <v>79</v>
      </c>
      <c r="BG892" s="175" t="str">
        <f>IF(職員設定!$V$43="","",職員設定!$V$43)</f>
        <v>通勤手当</v>
      </c>
      <c r="BH892" s="151" t="str">
        <f>IF(BH862&lt;&gt;"",職員設定!$V$63,"0")</f>
        <v>0</v>
      </c>
      <c r="BI892" s="173"/>
      <c r="BJ892" s="299" t="s">
        <v>79</v>
      </c>
      <c r="BK892" s="60" t="s">
        <v>79</v>
      </c>
      <c r="BL892" s="668"/>
      <c r="BM892" s="90"/>
      <c r="BN892" s="2"/>
      <c r="BO892" s="299" t="s">
        <v>79</v>
      </c>
      <c r="BP892" s="299" t="s">
        <v>79</v>
      </c>
      <c r="BQ892" s="89"/>
      <c r="BR892" s="90"/>
      <c r="BS892" s="2"/>
      <c r="BT892" s="299" t="s">
        <v>79</v>
      </c>
      <c r="BU892" s="299" t="s">
        <v>79</v>
      </c>
      <c r="BV892" s="89"/>
      <c r="BW892" s="90"/>
      <c r="BX892" s="2"/>
      <c r="BY892" s="299" t="s">
        <v>79</v>
      </c>
      <c r="BZ892" s="299" t="s">
        <v>79</v>
      </c>
      <c r="CA892" s="482" t="s">
        <v>116</v>
      </c>
      <c r="CB892" s="300" t="s">
        <v>116</v>
      </c>
      <c r="CC892" s="371" t="s">
        <v>121</v>
      </c>
    </row>
    <row r="893" spans="1:81" ht="18" customHeight="1">
      <c r="A893" s="1180"/>
      <c r="B893" s="1134"/>
      <c r="C893" s="1135"/>
      <c r="D893" s="174" t="str">
        <f>IF(職員設定!$W$43="","",職員設定!$W$43)</f>
        <v>課税通勤手当</v>
      </c>
      <c r="E893" s="151" t="str">
        <f>IF(E862&lt;&gt;"",職員設定!$W$63,"0")</f>
        <v>0</v>
      </c>
      <c r="F893" s="173"/>
      <c r="G893" s="999">
        <f>SUM(G862:G891)</f>
        <v>0</v>
      </c>
      <c r="H893" s="1305">
        <f>SUM(H862:H891)</f>
        <v>0</v>
      </c>
      <c r="I893" s="174" t="str">
        <f>IF(職員設定!$W$43="","",職員設定!$W$43)</f>
        <v>課税通勤手当</v>
      </c>
      <c r="J893" s="151" t="str">
        <f>IF(J862&lt;&gt;"",職員設定!$W$63,"0")</f>
        <v>0</v>
      </c>
      <c r="K893" s="173"/>
      <c r="L893" s="999">
        <f>SUM(L862:L891)</f>
        <v>0</v>
      </c>
      <c r="M893" s="1102">
        <f>SUM(M862:M891)</f>
        <v>0</v>
      </c>
      <c r="N893" s="645" t="str">
        <f>IF(職員設定!$W$43="","",職員設定!$W$43)</f>
        <v>課税通勤手当</v>
      </c>
      <c r="O893" s="151" t="str">
        <f>IF(O862&lt;&gt;"",職員設定!$W$63,"0")</f>
        <v>0</v>
      </c>
      <c r="P893" s="173"/>
      <c r="Q893" s="999">
        <f>SUM(Q862:Q891)</f>
        <v>0</v>
      </c>
      <c r="R893" s="1213">
        <f>SUM(R862:R891)</f>
        <v>0</v>
      </c>
      <c r="S893" s="174" t="str">
        <f>IF(職員設定!$W$43="","",職員設定!$W$43)</f>
        <v>課税通勤手当</v>
      </c>
      <c r="T893" s="151" t="str">
        <f>IF(T862&lt;&gt;"",職員設定!$W$63,"0")</f>
        <v>0</v>
      </c>
      <c r="U893" s="173"/>
      <c r="V893" s="999">
        <f>SUM(V862:V891)</f>
        <v>0</v>
      </c>
      <c r="W893" s="992">
        <f>SUM(W862:W891)</f>
        <v>0</v>
      </c>
      <c r="X893" s="645" t="str">
        <f>IF(職員設定!$W$43="","",職員設定!$W$43)</f>
        <v>課税通勤手当</v>
      </c>
      <c r="Y893" s="151" t="str">
        <f>IF(Y862&lt;&gt;"",職員設定!$W$63,"0")</f>
        <v>0</v>
      </c>
      <c r="Z893" s="173"/>
      <c r="AA893" s="999">
        <f>SUM(AA862:AA891)</f>
        <v>0</v>
      </c>
      <c r="AB893" s="1213">
        <f>SUM(AB862:AB891)</f>
        <v>0</v>
      </c>
      <c r="AC893" s="174" t="str">
        <f>IF(職員設定!$W$43="","",職員設定!$W$43)</f>
        <v>課税通勤手当</v>
      </c>
      <c r="AD893" s="151" t="str">
        <f>IF(AD862&lt;&gt;"",職員設定!$W$63,"0")</f>
        <v>0</v>
      </c>
      <c r="AE893" s="173"/>
      <c r="AF893" s="999">
        <f>SUM(AF862:AF891)</f>
        <v>0</v>
      </c>
      <c r="AG893" s="992">
        <f>SUM(AG862:AG891)</f>
        <v>0</v>
      </c>
      <c r="AH893" s="645" t="str">
        <f>IF(職員設定!$W$43="","",職員設定!$W$43)</f>
        <v>課税通勤手当</v>
      </c>
      <c r="AI893" s="151" t="str">
        <f>IF(AI862&lt;&gt;"",職員設定!$W$63,"0")</f>
        <v>0</v>
      </c>
      <c r="AJ893" s="173"/>
      <c r="AK893" s="999">
        <f>SUM(AK862:AK891)</f>
        <v>0</v>
      </c>
      <c r="AL893" s="1213">
        <f>SUM(AL862:AL891)</f>
        <v>0</v>
      </c>
      <c r="AM893" s="174" t="str">
        <f>IF(職員設定!$W$43="","",職員設定!$W$43)</f>
        <v>課税通勤手当</v>
      </c>
      <c r="AN893" s="151" t="str">
        <f>IF(AN862&lt;&gt;"",職員設定!$W$63,"0")</f>
        <v>0</v>
      </c>
      <c r="AO893" s="173"/>
      <c r="AP893" s="999">
        <f>SUM(AP862:AP891)</f>
        <v>0</v>
      </c>
      <c r="AQ893" s="992">
        <f>SUM(AQ862:AQ891)</f>
        <v>0</v>
      </c>
      <c r="AR893" s="645" t="str">
        <f>IF(職員設定!$W$43="","",職員設定!$W$43)</f>
        <v>課税通勤手当</v>
      </c>
      <c r="AS893" s="151" t="str">
        <f>IF(AS862&lt;&gt;"",職員設定!$W$63,"0")</f>
        <v>0</v>
      </c>
      <c r="AT893" s="173"/>
      <c r="AU893" s="999">
        <f>SUM(AU862:AU891)</f>
        <v>0</v>
      </c>
      <c r="AV893" s="1213">
        <f>SUM(AV862:AV891)</f>
        <v>0</v>
      </c>
      <c r="AW893" s="174" t="str">
        <f>IF(職員設定!$W$43="","",職員設定!$W$43)</f>
        <v>課税通勤手当</v>
      </c>
      <c r="AX893" s="151" t="str">
        <f>IF(AX862&lt;&gt;"",職員設定!$W$63,"0")</f>
        <v>0</v>
      </c>
      <c r="AY893" s="173"/>
      <c r="AZ893" s="999">
        <f>SUM(AZ862:AZ891)</f>
        <v>0</v>
      </c>
      <c r="BA893" s="992">
        <f>SUM(BA862:BA891)</f>
        <v>0</v>
      </c>
      <c r="BB893" s="645" t="str">
        <f>IF(職員設定!$W$43="","",職員設定!$W$43)</f>
        <v>課税通勤手当</v>
      </c>
      <c r="BC893" s="151" t="str">
        <f>IF(BC862&lt;&gt;"",職員設定!$W$63,"0")</f>
        <v>0</v>
      </c>
      <c r="BD893" s="173"/>
      <c r="BE893" s="999">
        <f>SUM(BE862:BE891)</f>
        <v>0</v>
      </c>
      <c r="BF893" s="1213">
        <f>SUM(BF862:BF891)</f>
        <v>0</v>
      </c>
      <c r="BG893" s="174" t="str">
        <f>IF(職員設定!$W$43="","",職員設定!$W$43)</f>
        <v>課税通勤手当</v>
      </c>
      <c r="BH893" s="151" t="str">
        <f>IF(BH862&lt;&gt;"",職員設定!$W$63,"0")</f>
        <v>0</v>
      </c>
      <c r="BI893" s="173"/>
      <c r="BJ893" s="999">
        <f>SUM(BJ862:BJ891)</f>
        <v>0</v>
      </c>
      <c r="BK893" s="992">
        <f>SUM(BK862:BK891)</f>
        <v>0</v>
      </c>
      <c r="BL893" s="669"/>
      <c r="BM893" s="92"/>
      <c r="BN893" s="2"/>
      <c r="BO893" s="999">
        <f>SUM(BO862:BO891)</f>
        <v>0</v>
      </c>
      <c r="BP893" s="1255">
        <f>SUM(BP862:BP891)</f>
        <v>0</v>
      </c>
      <c r="BQ893" s="91"/>
      <c r="BR893" s="92"/>
      <c r="BS893" s="2"/>
      <c r="BT893" s="999">
        <f>SUM(BT862:BT891)</f>
        <v>0</v>
      </c>
      <c r="BU893" s="1255">
        <f>SUM(BU862:BU891)</f>
        <v>0</v>
      </c>
      <c r="BV893" s="91"/>
      <c r="BW893" s="92"/>
      <c r="BX893" s="2"/>
      <c r="BY893" s="999">
        <f>SUM(BY862:BY891)</f>
        <v>0</v>
      </c>
      <c r="BZ893" s="1255">
        <f>SUM(BZ862:BZ891)</f>
        <v>0</v>
      </c>
      <c r="CA893" s="1089">
        <f>SUM(CA862:CA887)-CA888</f>
        <v>0</v>
      </c>
      <c r="CB893" s="1088">
        <f t="shared" ref="CB893" si="154">SUM(CB862:CB891)</f>
        <v>0</v>
      </c>
      <c r="CC893" s="1230" t="str">
        <f>IF(BZ893+BU893+BP893+BK893+BF893+BA893+AV893+AQ893+AL893+AG893+AB893+W893+R893+CB904+CC904-CC905-CB905=0,"〇",BZ893+BU893+BP893+BK893+BF893+BA893+AV893+AQ893+AL893+AG893+AB893+W893+R893+CB904+CC904-CC905-CB905)</f>
        <v>〇</v>
      </c>
    </row>
    <row r="894" spans="1:81" ht="18" customHeight="1">
      <c r="A894" s="1180"/>
      <c r="B894" s="1134"/>
      <c r="C894" s="1135"/>
      <c r="D894" s="176" t="str">
        <f>IF(職員設定!$X$43="","",職員設定!$X$43)</f>
        <v>その他</v>
      </c>
      <c r="E894" s="152" t="str">
        <f>IF(E862&lt;&gt;"",職員設定!$X$63,"0")</f>
        <v>0</v>
      </c>
      <c r="F894" s="173"/>
      <c r="G894" s="974"/>
      <c r="H894" s="1271"/>
      <c r="I894" s="176" t="str">
        <f>IF(職員設定!$X$43="","",職員設定!$X$43)</f>
        <v>その他</v>
      </c>
      <c r="J894" s="152" t="str">
        <f>IF(J862&lt;&gt;"",職員設定!$X$63,"0")</f>
        <v>0</v>
      </c>
      <c r="K894" s="173"/>
      <c r="L894" s="974"/>
      <c r="M894" s="1096"/>
      <c r="N894" s="646" t="str">
        <f>IF(職員設定!$X$43="","",職員設定!$X$43)</f>
        <v>その他</v>
      </c>
      <c r="O894" s="152" t="str">
        <f>IF(O862&lt;&gt;"",職員設定!$X$63,"0")</f>
        <v>0</v>
      </c>
      <c r="P894" s="173"/>
      <c r="Q894" s="974"/>
      <c r="R894" s="1204"/>
      <c r="S894" s="176" t="str">
        <f>IF(職員設定!$X$43="","",職員設定!$X$43)</f>
        <v>その他</v>
      </c>
      <c r="T894" s="152" t="str">
        <f>IF(T862&lt;&gt;"",職員設定!$X$63,"0")</f>
        <v>0</v>
      </c>
      <c r="U894" s="173"/>
      <c r="V894" s="974"/>
      <c r="W894" s="971"/>
      <c r="X894" s="646" t="str">
        <f>IF(職員設定!$X$43="","",職員設定!$X$43)</f>
        <v>その他</v>
      </c>
      <c r="Y894" s="152" t="str">
        <f>IF(Y862&lt;&gt;"",職員設定!$X$63,"0")</f>
        <v>0</v>
      </c>
      <c r="Z894" s="173"/>
      <c r="AA894" s="974"/>
      <c r="AB894" s="1204"/>
      <c r="AC894" s="176" t="str">
        <f>IF(職員設定!$X$43="","",職員設定!$X$43)</f>
        <v>その他</v>
      </c>
      <c r="AD894" s="152" t="str">
        <f>IF(AD862&lt;&gt;"",職員設定!$X$63,"0")</f>
        <v>0</v>
      </c>
      <c r="AE894" s="173"/>
      <c r="AF894" s="974"/>
      <c r="AG894" s="971"/>
      <c r="AH894" s="646" t="str">
        <f>IF(職員設定!$X$43="","",職員設定!$X$43)</f>
        <v>その他</v>
      </c>
      <c r="AI894" s="152" t="str">
        <f>IF(AI862&lt;&gt;"",職員設定!$X$63,"0")</f>
        <v>0</v>
      </c>
      <c r="AJ894" s="173"/>
      <c r="AK894" s="974"/>
      <c r="AL894" s="1204"/>
      <c r="AM894" s="176" t="str">
        <f>IF(職員設定!$X$43="","",職員設定!$X$43)</f>
        <v>その他</v>
      </c>
      <c r="AN894" s="152" t="str">
        <f>IF(AN862&lt;&gt;"",職員設定!$X$63,"0")</f>
        <v>0</v>
      </c>
      <c r="AO894" s="173"/>
      <c r="AP894" s="974"/>
      <c r="AQ894" s="971"/>
      <c r="AR894" s="646" t="str">
        <f>IF(職員設定!$X$43="","",職員設定!$X$43)</f>
        <v>その他</v>
      </c>
      <c r="AS894" s="152" t="str">
        <f>IF(AS862&lt;&gt;"",職員設定!$X$63,"0")</f>
        <v>0</v>
      </c>
      <c r="AT894" s="173"/>
      <c r="AU894" s="974"/>
      <c r="AV894" s="1204"/>
      <c r="AW894" s="176" t="str">
        <f>IF(職員設定!$X$43="","",職員設定!$X$43)</f>
        <v>その他</v>
      </c>
      <c r="AX894" s="152" t="str">
        <f>IF(AX862&lt;&gt;"",職員設定!$X$63,"0")</f>
        <v>0</v>
      </c>
      <c r="AY894" s="173"/>
      <c r="AZ894" s="974"/>
      <c r="BA894" s="971"/>
      <c r="BB894" s="646" t="str">
        <f>IF(職員設定!$X$43="","",職員設定!$X$43)</f>
        <v>その他</v>
      </c>
      <c r="BC894" s="152" t="str">
        <f>IF(BC862&lt;&gt;"",職員設定!$X$63,"0")</f>
        <v>0</v>
      </c>
      <c r="BD894" s="173"/>
      <c r="BE894" s="974"/>
      <c r="BF894" s="1204"/>
      <c r="BG894" s="176" t="str">
        <f>IF(職員設定!$X$43="","",職員設定!$X$43)</f>
        <v>その他</v>
      </c>
      <c r="BH894" s="152" t="str">
        <f>IF(BH862&lt;&gt;"",職員設定!$X$63,"0")</f>
        <v>0</v>
      </c>
      <c r="BI894" s="173"/>
      <c r="BJ894" s="974"/>
      <c r="BK894" s="971"/>
      <c r="BL894" s="670"/>
      <c r="BM894" s="26"/>
      <c r="BN894" s="2"/>
      <c r="BO894" s="974"/>
      <c r="BP894" s="1256"/>
      <c r="BQ894" s="93"/>
      <c r="BR894" s="26"/>
      <c r="BS894" s="2"/>
      <c r="BT894" s="974"/>
      <c r="BU894" s="1256"/>
      <c r="BV894" s="93"/>
      <c r="BW894" s="26"/>
      <c r="BX894" s="2"/>
      <c r="BY894" s="974"/>
      <c r="BZ894" s="1256"/>
      <c r="CA894" s="1004"/>
      <c r="CB894" s="1020"/>
      <c r="CC894" s="1231"/>
    </row>
    <row r="895" spans="1:81" ht="18" customHeight="1" thickBot="1">
      <c r="A895" s="1180"/>
      <c r="B895" s="1136"/>
      <c r="C895" s="1137"/>
      <c r="D895" s="177" t="str">
        <f>IF(職員設定!$Y$43="","",職員設定!$Y$43)</f>
        <v/>
      </c>
      <c r="E895" s="178" t="str">
        <f>IF(E862&lt;&gt;"",職員設定!$Y$63,"0")</f>
        <v>0</v>
      </c>
      <c r="F895" s="173"/>
      <c r="G895" s="975"/>
      <c r="H895" s="1306"/>
      <c r="I895" s="177" t="str">
        <f>IF(職員設定!$Y$43="","",職員設定!$Y$43)</f>
        <v/>
      </c>
      <c r="J895" s="178" t="str">
        <f>IF(J862&lt;&gt;"",職員設定!$Y$63,"0")</f>
        <v>0</v>
      </c>
      <c r="K895" s="173"/>
      <c r="L895" s="975"/>
      <c r="M895" s="1097"/>
      <c r="N895" s="647" t="str">
        <f>IF(職員設定!$Y$43="","",職員設定!$Y$43)</f>
        <v/>
      </c>
      <c r="O895" s="178" t="str">
        <f>IF(O862&lt;&gt;"",職員設定!$Y$63,"0")</f>
        <v>0</v>
      </c>
      <c r="P895" s="173"/>
      <c r="Q895" s="975"/>
      <c r="R895" s="1205"/>
      <c r="S895" s="177" t="str">
        <f>IF(職員設定!$Y$43="","",職員設定!$Y$43)</f>
        <v/>
      </c>
      <c r="T895" s="178" t="str">
        <f>IF(T862&lt;&gt;"",職員設定!$Y$63,"0")</f>
        <v>0</v>
      </c>
      <c r="U895" s="173"/>
      <c r="V895" s="975"/>
      <c r="W895" s="972"/>
      <c r="X895" s="647" t="str">
        <f>IF(職員設定!$Y$43="","",職員設定!$Y$43)</f>
        <v/>
      </c>
      <c r="Y895" s="178" t="str">
        <f>IF(Y862&lt;&gt;"",職員設定!$Y$63,"0")</f>
        <v>0</v>
      </c>
      <c r="Z895" s="173"/>
      <c r="AA895" s="975"/>
      <c r="AB895" s="1205"/>
      <c r="AC895" s="177" t="str">
        <f>IF(職員設定!$Y$43="","",職員設定!$Y$43)</f>
        <v/>
      </c>
      <c r="AD895" s="178" t="str">
        <f>IF(AD862&lt;&gt;"",職員設定!$Y$63,"0")</f>
        <v>0</v>
      </c>
      <c r="AE895" s="173"/>
      <c r="AF895" s="975"/>
      <c r="AG895" s="972"/>
      <c r="AH895" s="647" t="str">
        <f>IF(職員設定!$Y$43="","",職員設定!$Y$43)</f>
        <v/>
      </c>
      <c r="AI895" s="178" t="str">
        <f>IF(AI862&lt;&gt;"",職員設定!$Y$63,"0")</f>
        <v>0</v>
      </c>
      <c r="AJ895" s="173"/>
      <c r="AK895" s="975"/>
      <c r="AL895" s="1205"/>
      <c r="AM895" s="177" t="str">
        <f>IF(職員設定!$Y$43="","",職員設定!$Y$43)</f>
        <v/>
      </c>
      <c r="AN895" s="178" t="str">
        <f>IF(AN862&lt;&gt;"",職員設定!$Y$63,"0")</f>
        <v>0</v>
      </c>
      <c r="AO895" s="173"/>
      <c r="AP895" s="975"/>
      <c r="AQ895" s="972"/>
      <c r="AR895" s="647" t="str">
        <f>IF(職員設定!$Y$43="","",職員設定!$Y$43)</f>
        <v/>
      </c>
      <c r="AS895" s="178" t="str">
        <f>IF(AS862&lt;&gt;"",職員設定!$Y$63,"0")</f>
        <v>0</v>
      </c>
      <c r="AT895" s="173"/>
      <c r="AU895" s="975"/>
      <c r="AV895" s="1205"/>
      <c r="AW895" s="177" t="str">
        <f>IF(職員設定!$Y$43="","",職員設定!$Y$43)</f>
        <v/>
      </c>
      <c r="AX895" s="178" t="str">
        <f>IF(AX862&lt;&gt;"",職員設定!$Y$63,"0")</f>
        <v>0</v>
      </c>
      <c r="AY895" s="173"/>
      <c r="AZ895" s="975"/>
      <c r="BA895" s="972"/>
      <c r="BB895" s="647" t="str">
        <f>IF(職員設定!$Y$43="","",職員設定!$Y$43)</f>
        <v/>
      </c>
      <c r="BC895" s="178" t="str">
        <f>IF(BC862&lt;&gt;"",職員設定!$Y$63,"0")</f>
        <v>0</v>
      </c>
      <c r="BD895" s="173"/>
      <c r="BE895" s="975"/>
      <c r="BF895" s="1205"/>
      <c r="BG895" s="177" t="str">
        <f>IF(職員設定!$Y$43="","",職員設定!$Y$43)</f>
        <v/>
      </c>
      <c r="BH895" s="178" t="str">
        <f>IF(BH862&lt;&gt;"",職員設定!$Y$63,"0")</f>
        <v>0</v>
      </c>
      <c r="BI895" s="173"/>
      <c r="BJ895" s="975"/>
      <c r="BK895" s="972"/>
      <c r="BL895" s="671"/>
      <c r="BM895" s="84"/>
      <c r="BN895" s="2"/>
      <c r="BO895" s="975"/>
      <c r="BP895" s="1257"/>
      <c r="BQ895" s="94"/>
      <c r="BR895" s="84"/>
      <c r="BS895" s="2"/>
      <c r="BT895" s="975"/>
      <c r="BU895" s="1257"/>
      <c r="BV895" s="94"/>
      <c r="BW895" s="84"/>
      <c r="BX895" s="2"/>
      <c r="BY895" s="975"/>
      <c r="BZ895" s="1257"/>
      <c r="CA895" s="1005"/>
      <c r="CB895" s="1021"/>
      <c r="CC895" s="1232"/>
    </row>
    <row r="896" spans="1:81" ht="18" customHeight="1">
      <c r="A896" s="1180"/>
      <c r="B896" s="1276"/>
      <c r="C896" s="1277"/>
      <c r="D896" s="64" t="s">
        <v>15</v>
      </c>
      <c r="E896" s="8">
        <f>E895+E894+E893+E892+E890+E886+E882+E878+E874+E871+E868+E864</f>
        <v>0</v>
      </c>
      <c r="F896" s="963" t="str">
        <f>IF(E897=F897,"〇","×")</f>
        <v>〇</v>
      </c>
      <c r="G896" s="964"/>
      <c r="H896" s="1098"/>
      <c r="I896" s="64" t="s">
        <v>15</v>
      </c>
      <c r="J896" s="516">
        <f>J895+J894+J893+J892+J890+J886+J882+J878+J874+J871+J868+J864</f>
        <v>0</v>
      </c>
      <c r="K896" s="963" t="str">
        <f>IF(J897=K897,"〇","×")</f>
        <v>〇</v>
      </c>
      <c r="L896" s="964"/>
      <c r="M896" s="965"/>
      <c r="N896" s="635" t="s">
        <v>15</v>
      </c>
      <c r="O896" s="8">
        <f>O895+O894+O893+O892+O890+O886+O882+O878+O874+O871+O868+O864</f>
        <v>0</v>
      </c>
      <c r="P896" s="963" t="str">
        <f>IF(O897=P897,"〇","×")</f>
        <v>〇</v>
      </c>
      <c r="Q896" s="964"/>
      <c r="R896" s="1098"/>
      <c r="S896" s="64" t="s">
        <v>15</v>
      </c>
      <c r="T896" s="8">
        <f>T895+T894+T893+T892+T890+T886+T882+T878+T874+T871+T868+T864</f>
        <v>0</v>
      </c>
      <c r="U896" s="963" t="str">
        <f>IF(T897=U897,"〇","×")</f>
        <v>〇</v>
      </c>
      <c r="V896" s="964"/>
      <c r="W896" s="965"/>
      <c r="X896" s="635" t="s">
        <v>15</v>
      </c>
      <c r="Y896" s="516">
        <f>Y895+Y894+Y893+Y892+Y890+Y886+Y882+Y878+Y874+Y871+Y868+Y864</f>
        <v>0</v>
      </c>
      <c r="Z896" s="963" t="str">
        <f>IF(Y897=Z897,"〇","×")</f>
        <v>〇</v>
      </c>
      <c r="AA896" s="964"/>
      <c r="AB896" s="1098"/>
      <c r="AC896" s="64" t="s">
        <v>15</v>
      </c>
      <c r="AD896" s="516">
        <f>AD895+AD894+AD893+AD892+AD890+AD886+AD882+AD878+AD874+AD871+AD868+AD864</f>
        <v>0</v>
      </c>
      <c r="AE896" s="963" t="str">
        <f>IF(AD897=AE897,"〇","×")</f>
        <v>〇</v>
      </c>
      <c r="AF896" s="964"/>
      <c r="AG896" s="965"/>
      <c r="AH896" s="635" t="s">
        <v>15</v>
      </c>
      <c r="AI896" s="516">
        <f>AI895+AI894+AI893+AI892+AI890+AI886+AI882+AI878+AI874+AI871+AI868+AI864</f>
        <v>0</v>
      </c>
      <c r="AJ896" s="963" t="str">
        <f>IF(AI897=AJ897,"〇","×")</f>
        <v>〇</v>
      </c>
      <c r="AK896" s="964"/>
      <c r="AL896" s="1098"/>
      <c r="AM896" s="64" t="s">
        <v>15</v>
      </c>
      <c r="AN896" s="516">
        <f>AN895+AN894+AN893+AN892+AN890+AN886+AN882+AN878+AN874+AN871+AN868+AN864</f>
        <v>0</v>
      </c>
      <c r="AO896" s="963" t="str">
        <f>IF(AN897=AO897,"〇","×")</f>
        <v>〇</v>
      </c>
      <c r="AP896" s="964"/>
      <c r="AQ896" s="965"/>
      <c r="AR896" s="635" t="s">
        <v>15</v>
      </c>
      <c r="AS896" s="516">
        <f>AS895+AS894+AS893+AS892+AS890+AS886+AS882+AS878+AS874+AS871+AS868+AS864</f>
        <v>0</v>
      </c>
      <c r="AT896" s="963" t="str">
        <f>IF(AS897=AT897,"〇","×")</f>
        <v>〇</v>
      </c>
      <c r="AU896" s="964"/>
      <c r="AV896" s="1098"/>
      <c r="AW896" s="64" t="s">
        <v>15</v>
      </c>
      <c r="AX896" s="516">
        <f>AX895+AX894+AX893+AX892+AX890+AX886+AX882+AX878+AX874+AX871+AX868+AX864</f>
        <v>0</v>
      </c>
      <c r="AY896" s="963" t="str">
        <f>IF(AX897=AY897,"〇","×")</f>
        <v>〇</v>
      </c>
      <c r="AZ896" s="964"/>
      <c r="BA896" s="965"/>
      <c r="BB896" s="635" t="s">
        <v>15</v>
      </c>
      <c r="BC896" s="516">
        <f>BC895+BC894+BC893+BC892+BC890+BC886+BC882+BC878+BC874+BC871+BC868+BC864</f>
        <v>0</v>
      </c>
      <c r="BD896" s="963" t="str">
        <f>IF(BC897=BD897,"〇","×")</f>
        <v>〇</v>
      </c>
      <c r="BE896" s="964"/>
      <c r="BF896" s="1098"/>
      <c r="BG896" s="64" t="s">
        <v>15</v>
      </c>
      <c r="BH896" s="516">
        <f>BH895+BH894+BH893+BH892+BH890+BH886+BH882+BH878+BH874+BH871+BH868+BH864</f>
        <v>0</v>
      </c>
      <c r="BI896" s="963" t="str">
        <f>IF(BH897=BI897,"〇","×")</f>
        <v>〇</v>
      </c>
      <c r="BJ896" s="964"/>
      <c r="BK896" s="965"/>
      <c r="BL896" s="635" t="s">
        <v>15</v>
      </c>
      <c r="BM896" s="8">
        <f>BM878</f>
        <v>0</v>
      </c>
      <c r="BN896" s="963" t="str">
        <f>IF(BM897=BN897,"〇","×")</f>
        <v>〇</v>
      </c>
      <c r="BO896" s="964"/>
      <c r="BP896" s="965"/>
      <c r="BQ896" s="64" t="s">
        <v>15</v>
      </c>
      <c r="BR896" s="8">
        <f>BR878</f>
        <v>0</v>
      </c>
      <c r="BS896" s="963" t="str">
        <f>IF(BR897=BS897,"〇","×")</f>
        <v>〇</v>
      </c>
      <c r="BT896" s="964"/>
      <c r="BU896" s="965"/>
      <c r="BV896" s="64" t="s">
        <v>15</v>
      </c>
      <c r="BW896" s="8">
        <f>BW878</f>
        <v>0</v>
      </c>
      <c r="BX896" s="963" t="str">
        <f>IF(BW897=BX897,"〇","×")</f>
        <v>〇</v>
      </c>
      <c r="BY896" s="964"/>
      <c r="BZ896" s="965"/>
      <c r="CA896" s="575">
        <f>BW896+BR896+BM896+BH896+BC896+AX896+AS896+AN896+AI896+AD896+Y896+T896+O896+J896+E896</f>
        <v>0</v>
      </c>
      <c r="CB896" s="369"/>
      <c r="CC896" s="422"/>
    </row>
    <row r="897" spans="1:81" ht="18" customHeight="1" thickBot="1">
      <c r="A897" s="1180"/>
      <c r="B897" s="1292"/>
      <c r="C897" s="1037"/>
      <c r="D897" s="65" t="s">
        <v>100</v>
      </c>
      <c r="E897" s="27">
        <f>E863+E867+E870+E873+E877+E881+E885+E889+E892+E893+E894+E895</f>
        <v>0</v>
      </c>
      <c r="F897" s="981">
        <f>E896+(G893)/F862+H893</f>
        <v>0</v>
      </c>
      <c r="G897" s="982"/>
      <c r="H897" s="365"/>
      <c r="I897" s="65" t="s">
        <v>100</v>
      </c>
      <c r="J897" s="27">
        <f>J863+J867+J870+J873+J877+J881+J885+J889+J892+J893+J894+J895</f>
        <v>0</v>
      </c>
      <c r="K897" s="981">
        <f>J896+(L893)/K862+M893</f>
        <v>0</v>
      </c>
      <c r="L897" s="982"/>
      <c r="M897" s="359"/>
      <c r="N897" s="636" t="s">
        <v>100</v>
      </c>
      <c r="O897" s="27">
        <f>O863+O867+O870+O873+O877+O881+O885+O889+O892+O893+O894+O895</f>
        <v>0</v>
      </c>
      <c r="P897" s="981">
        <f>O896+(Q893)/P862+R893/P862</f>
        <v>0</v>
      </c>
      <c r="Q897" s="982"/>
      <c r="R897" s="365"/>
      <c r="S897" s="65" t="s">
        <v>100</v>
      </c>
      <c r="T897" s="27">
        <f>T863+T867+T870+T873+T877+T881+T885+T889+T892+T893+T894+T895</f>
        <v>0</v>
      </c>
      <c r="U897" s="981">
        <f>T896+(V893)/U862+W893/U862</f>
        <v>0</v>
      </c>
      <c r="V897" s="982"/>
      <c r="W897" s="359"/>
      <c r="X897" s="636" t="s">
        <v>100</v>
      </c>
      <c r="Y897" s="27">
        <f>Y863+Y867+Y870+Y873+Y877+Y881+Y885+Y889+Y892+Y893+Y894+Y895</f>
        <v>0</v>
      </c>
      <c r="Z897" s="981">
        <f>Y896+(AA893)/Z862+AB893/Z862</f>
        <v>0</v>
      </c>
      <c r="AA897" s="982"/>
      <c r="AB897" s="365"/>
      <c r="AC897" s="65" t="s">
        <v>100</v>
      </c>
      <c r="AD897" s="27">
        <f>AD863+AD867+AD870+AD873+AD877+AD881+AD885+AD889+AD892+AD893+AD894+AD895</f>
        <v>0</v>
      </c>
      <c r="AE897" s="981">
        <f>AD896+(AF893)/AE862+AG893/AE862</f>
        <v>0</v>
      </c>
      <c r="AF897" s="982"/>
      <c r="AG897" s="359"/>
      <c r="AH897" s="636" t="s">
        <v>100</v>
      </c>
      <c r="AI897" s="27">
        <f>AI863+AI867+AI870+AI873+AI877+AI881+AI885+AI889+AI892+AI893+AI894+AI895</f>
        <v>0</v>
      </c>
      <c r="AJ897" s="981">
        <f>AI896+(AK893)/AJ862+AL893/AJ862</f>
        <v>0</v>
      </c>
      <c r="AK897" s="982"/>
      <c r="AL897" s="365"/>
      <c r="AM897" s="65" t="s">
        <v>100</v>
      </c>
      <c r="AN897" s="27">
        <f>AN863+AN867+AN870+AN873+AN877+AN881+AN885+AN889+AN892+AN893+AN894+AN895</f>
        <v>0</v>
      </c>
      <c r="AO897" s="981">
        <f>AN896+(AP893)/AO862+AQ893/AO862</f>
        <v>0</v>
      </c>
      <c r="AP897" s="982"/>
      <c r="AQ897" s="359"/>
      <c r="AR897" s="636" t="s">
        <v>100</v>
      </c>
      <c r="AS897" s="27">
        <f>AS863+AS867+AS870+AS873+AS877+AS881+AS885+AS889+AS892+AS893+AS894+AS895</f>
        <v>0</v>
      </c>
      <c r="AT897" s="981">
        <f>AS896+(AU893)/AT862+AV893/AT862</f>
        <v>0</v>
      </c>
      <c r="AU897" s="982"/>
      <c r="AV897" s="365"/>
      <c r="AW897" s="65" t="s">
        <v>100</v>
      </c>
      <c r="AX897" s="27">
        <f>AX863+AX867+AX870+AX873+AX877+AX881+AX885+AX889+AX892+AX893+AX894+AX895</f>
        <v>0</v>
      </c>
      <c r="AY897" s="981">
        <f>AX896+(AZ893)/AY862+BA893/AY862</f>
        <v>0</v>
      </c>
      <c r="AZ897" s="982"/>
      <c r="BA897" s="359"/>
      <c r="BB897" s="636" t="s">
        <v>100</v>
      </c>
      <c r="BC897" s="27">
        <f>BC863+BC867+BC870+BC873+BC877+BC881+BC885+BC889+BC892+BC893+BC894+BC895</f>
        <v>0</v>
      </c>
      <c r="BD897" s="981">
        <f>BC896+(BE893)/BD862+BF893/BD862</f>
        <v>0</v>
      </c>
      <c r="BE897" s="982"/>
      <c r="BF897" s="365"/>
      <c r="BG897" s="65" t="s">
        <v>100</v>
      </c>
      <c r="BH897" s="27">
        <f>BH863+BH867+BH870+BH873+BH877+BH881+BH885+BH889+BH892+BH893+BH894+BH895</f>
        <v>0</v>
      </c>
      <c r="BI897" s="981">
        <f>BH896+(BJ893)/BI862+BK893/BI862</f>
        <v>0</v>
      </c>
      <c r="BJ897" s="982"/>
      <c r="BK897" s="359"/>
      <c r="BL897" s="636" t="s">
        <v>100</v>
      </c>
      <c r="BM897" s="27">
        <f>BM877</f>
        <v>0</v>
      </c>
      <c r="BN897" s="981">
        <f>BM896+(BO893)/BN862+BP893/BN862</f>
        <v>0</v>
      </c>
      <c r="BO897" s="982"/>
      <c r="BP897" s="359"/>
      <c r="BQ897" s="65" t="s">
        <v>100</v>
      </c>
      <c r="BR897" s="27">
        <f>BR877</f>
        <v>0</v>
      </c>
      <c r="BS897" s="981">
        <f>BR896+(BT893)/BS862+BU893/BS862</f>
        <v>0</v>
      </c>
      <c r="BT897" s="982"/>
      <c r="BU897" s="359"/>
      <c r="BV897" s="65" t="s">
        <v>100</v>
      </c>
      <c r="BW897" s="27">
        <f>BW877</f>
        <v>0</v>
      </c>
      <c r="BX897" s="981">
        <f>BW896+(BY893)/BX862+BZ893/BX862</f>
        <v>0</v>
      </c>
      <c r="BY897" s="982"/>
      <c r="BZ897" s="359"/>
      <c r="CA897" s="552">
        <f>BW897+BR897+BM897+BH897+BC897+AX897+AS897+AN897+AI897+AD897+Y897+T897+O897+J897+E897</f>
        <v>0</v>
      </c>
      <c r="CB897" s="370"/>
      <c r="CC897" s="422"/>
    </row>
    <row r="898" spans="1:81" ht="18" customHeight="1" thickTop="1">
      <c r="A898" s="1180"/>
      <c r="B898" s="1128" t="s">
        <v>227</v>
      </c>
      <c r="C898" s="1129"/>
      <c r="D898" s="66" t="s">
        <v>17</v>
      </c>
      <c r="E898" s="74" t="str">
        <f>IF(E862="","",職員設定!M63)</f>
        <v/>
      </c>
      <c r="F898" s="114"/>
      <c r="G898" s="291"/>
      <c r="H898" s="618"/>
      <c r="I898" s="66" t="s">
        <v>17</v>
      </c>
      <c r="J898" s="74" t="str">
        <f>IF(J862="","",職員設定!$M$63)</f>
        <v/>
      </c>
      <c r="K898" s="114"/>
      <c r="L898" s="291"/>
      <c r="M898" s="368"/>
      <c r="N898" s="637" t="s">
        <v>17</v>
      </c>
      <c r="O898" s="74" t="str">
        <f>IF(O862="","",職員設定!$M$63)</f>
        <v/>
      </c>
      <c r="P898" s="950" t="s">
        <v>222</v>
      </c>
      <c r="Q898" s="951"/>
      <c r="R898" s="951"/>
      <c r="S898" s="66" t="s">
        <v>17</v>
      </c>
      <c r="T898" s="74" t="str">
        <f>IF(T862="","",職員設定!$M$63)</f>
        <v/>
      </c>
      <c r="U898" s="950" t="s">
        <v>222</v>
      </c>
      <c r="V898" s="951"/>
      <c r="W898" s="952"/>
      <c r="X898" s="637" t="s">
        <v>17</v>
      </c>
      <c r="Y898" s="74" t="str">
        <f>IF(Y862="","",職員設定!$M$63)</f>
        <v/>
      </c>
      <c r="Z898" s="950" t="s">
        <v>222</v>
      </c>
      <c r="AA898" s="951"/>
      <c r="AB898" s="951"/>
      <c r="AC898" s="66" t="s">
        <v>17</v>
      </c>
      <c r="AD898" s="74" t="str">
        <f>IF(AD862="","",職員設定!$M$63)</f>
        <v/>
      </c>
      <c r="AE898" s="950" t="s">
        <v>222</v>
      </c>
      <c r="AF898" s="951"/>
      <c r="AG898" s="952"/>
      <c r="AH898" s="637" t="s">
        <v>17</v>
      </c>
      <c r="AI898" s="74" t="str">
        <f>IF(AI862="","",職員設定!$M$63)</f>
        <v/>
      </c>
      <c r="AJ898" s="950" t="s">
        <v>222</v>
      </c>
      <c r="AK898" s="951"/>
      <c r="AL898" s="951"/>
      <c r="AM898" s="66" t="s">
        <v>17</v>
      </c>
      <c r="AN898" s="74" t="str">
        <f>IF(AN862="","",職員設定!$M$63)</f>
        <v/>
      </c>
      <c r="AO898" s="950" t="s">
        <v>222</v>
      </c>
      <c r="AP898" s="951"/>
      <c r="AQ898" s="952"/>
      <c r="AR898" s="637" t="s">
        <v>17</v>
      </c>
      <c r="AS898" s="74" t="str">
        <f>IF(AS862="","",職員設定!$M$63)</f>
        <v/>
      </c>
      <c r="AT898" s="950" t="s">
        <v>222</v>
      </c>
      <c r="AU898" s="951"/>
      <c r="AV898" s="951"/>
      <c r="AW898" s="66" t="s">
        <v>17</v>
      </c>
      <c r="AX898" s="74" t="str">
        <f>IF(AX862="","",職員設定!$M$63)</f>
        <v/>
      </c>
      <c r="AY898" s="950" t="s">
        <v>222</v>
      </c>
      <c r="AZ898" s="951"/>
      <c r="BA898" s="952"/>
      <c r="BB898" s="637" t="s">
        <v>17</v>
      </c>
      <c r="BC898" s="74" t="str">
        <f>IF(BC862="","",職員設定!$M$63)</f>
        <v/>
      </c>
      <c r="BD898" s="950" t="s">
        <v>222</v>
      </c>
      <c r="BE898" s="951"/>
      <c r="BF898" s="951"/>
      <c r="BG898" s="66" t="s">
        <v>17</v>
      </c>
      <c r="BH898" s="74" t="str">
        <f>IF(BH862="","",職員設定!$M$63)</f>
        <v/>
      </c>
      <c r="BI898" s="950" t="s">
        <v>222</v>
      </c>
      <c r="BJ898" s="951"/>
      <c r="BK898" s="952"/>
      <c r="BL898" s="637"/>
      <c r="BM898" s="74"/>
      <c r="BN898" s="950" t="s">
        <v>222</v>
      </c>
      <c r="BO898" s="951"/>
      <c r="BP898" s="952"/>
      <c r="BQ898" s="66"/>
      <c r="BR898" s="74"/>
      <c r="BS898" s="950" t="s">
        <v>222</v>
      </c>
      <c r="BT898" s="951"/>
      <c r="BU898" s="952"/>
      <c r="BV898" s="66"/>
      <c r="BW898" s="74"/>
      <c r="BX898" s="950" t="s">
        <v>222</v>
      </c>
      <c r="BY898" s="951"/>
      <c r="BZ898" s="952"/>
      <c r="CA898" s="477"/>
      <c r="CB898" s="1008" t="s">
        <v>223</v>
      </c>
      <c r="CC898" s="1008" t="s">
        <v>224</v>
      </c>
    </row>
    <row r="899" spans="1:81" ht="18" customHeight="1">
      <c r="A899" s="1180"/>
      <c r="B899" s="1130"/>
      <c r="C899" s="1131"/>
      <c r="D899" s="68" t="s">
        <v>63</v>
      </c>
      <c r="E899" s="34"/>
      <c r="F899" s="1120" t="s">
        <v>104</v>
      </c>
      <c r="G899" s="1121"/>
      <c r="H899" s="759"/>
      <c r="I899" s="68" t="s">
        <v>63</v>
      </c>
      <c r="J899" s="34" t="str">
        <f>IF(J862="","",E899)</f>
        <v/>
      </c>
      <c r="K899" s="1120" t="s">
        <v>104</v>
      </c>
      <c r="L899" s="1121"/>
      <c r="M899" s="1148"/>
      <c r="N899" s="638" t="s">
        <v>63</v>
      </c>
      <c r="O899" s="34" t="str">
        <f>IF(O862="","",J899)</f>
        <v/>
      </c>
      <c r="P899" s="1006" t="s">
        <v>221</v>
      </c>
      <c r="Q899" s="1007"/>
      <c r="R899" s="653"/>
      <c r="S899" s="68" t="s">
        <v>63</v>
      </c>
      <c r="T899" s="34" t="str">
        <f>IF(T862="","",O899)</f>
        <v/>
      </c>
      <c r="U899" s="1006" t="s">
        <v>221</v>
      </c>
      <c r="V899" s="1007"/>
      <c r="W899" s="537"/>
      <c r="X899" s="638" t="s">
        <v>63</v>
      </c>
      <c r="Y899" s="34" t="str">
        <f>IF(Y862="","",T899)</f>
        <v/>
      </c>
      <c r="Z899" s="1006" t="s">
        <v>221</v>
      </c>
      <c r="AA899" s="1007"/>
      <c r="AB899" s="653"/>
      <c r="AC899" s="68" t="s">
        <v>63</v>
      </c>
      <c r="AD899" s="34" t="str">
        <f>IF(AD862="","",Y899)</f>
        <v/>
      </c>
      <c r="AE899" s="1006" t="s">
        <v>221</v>
      </c>
      <c r="AF899" s="1007"/>
      <c r="AG899" s="537"/>
      <c r="AH899" s="638" t="s">
        <v>63</v>
      </c>
      <c r="AI899" s="34" t="str">
        <f>IF(AI862="","",AD899)</f>
        <v/>
      </c>
      <c r="AJ899" s="1006" t="s">
        <v>221</v>
      </c>
      <c r="AK899" s="1007"/>
      <c r="AL899" s="653"/>
      <c r="AM899" s="68" t="s">
        <v>63</v>
      </c>
      <c r="AN899" s="34" t="str">
        <f>IF(AN862="","",AI899)</f>
        <v/>
      </c>
      <c r="AO899" s="1006" t="s">
        <v>221</v>
      </c>
      <c r="AP899" s="1007"/>
      <c r="AQ899" s="537"/>
      <c r="AR899" s="638" t="s">
        <v>63</v>
      </c>
      <c r="AS899" s="34" t="str">
        <f>IF(AS862="","",AN899)</f>
        <v/>
      </c>
      <c r="AT899" s="1006" t="s">
        <v>221</v>
      </c>
      <c r="AU899" s="1007"/>
      <c r="AV899" s="653"/>
      <c r="AW899" s="68" t="s">
        <v>63</v>
      </c>
      <c r="AX899" s="34" t="str">
        <f>IF(AX862="","",AS899)</f>
        <v/>
      </c>
      <c r="AY899" s="1006" t="s">
        <v>221</v>
      </c>
      <c r="AZ899" s="1007"/>
      <c r="BA899" s="537"/>
      <c r="BB899" s="638" t="s">
        <v>63</v>
      </c>
      <c r="BC899" s="34" t="str">
        <f>IF(BC862="","",AX899)</f>
        <v/>
      </c>
      <c r="BD899" s="1006" t="s">
        <v>221</v>
      </c>
      <c r="BE899" s="1007"/>
      <c r="BF899" s="653"/>
      <c r="BG899" s="68" t="s">
        <v>63</v>
      </c>
      <c r="BH899" s="34" t="str">
        <f>IF(BH862="","",BC899)</f>
        <v/>
      </c>
      <c r="BI899" s="1006" t="s">
        <v>221</v>
      </c>
      <c r="BJ899" s="1007"/>
      <c r="BK899" s="537"/>
      <c r="BL899" s="638" t="s">
        <v>208</v>
      </c>
      <c r="BM899" s="420" t="s">
        <v>115</v>
      </c>
      <c r="BN899" s="529"/>
      <c r="BO899" s="527"/>
      <c r="BP899" s="408"/>
      <c r="BQ899" s="68" t="s">
        <v>208</v>
      </c>
      <c r="BR899" s="420" t="s">
        <v>115</v>
      </c>
      <c r="BS899" s="529"/>
      <c r="BT899" s="527"/>
      <c r="BU899" s="408"/>
      <c r="BV899" s="68" t="s">
        <v>208</v>
      </c>
      <c r="BW899" s="420" t="s">
        <v>115</v>
      </c>
      <c r="BX899" s="529"/>
      <c r="BY899" s="527"/>
      <c r="BZ899" s="408"/>
      <c r="CA899" s="478"/>
      <c r="CB899" s="1009"/>
      <c r="CC899" s="1009"/>
    </row>
    <row r="900" spans="1:81" ht="18" customHeight="1">
      <c r="A900" s="1180"/>
      <c r="B900" s="1130"/>
      <c r="C900" s="1131"/>
      <c r="D900" s="68" t="s">
        <v>18</v>
      </c>
      <c r="E900" s="10" t="str">
        <f>IF(E898="","",E899-E898)</f>
        <v/>
      </c>
      <c r="F900" s="498"/>
      <c r="G900" s="565">
        <f>ROUND(IF(E900="",0,E900*E4*F862+E900*G4*F862),0)</f>
        <v>0</v>
      </c>
      <c r="H900" s="619"/>
      <c r="I900" s="68" t="s">
        <v>18</v>
      </c>
      <c r="J900" s="10" t="str">
        <f>IF(J898="","",J899-J898)</f>
        <v/>
      </c>
      <c r="K900" s="498"/>
      <c r="L900" s="565">
        <f>ROUND(IF(J900="",0,J900*J4*K862+J900*L4*K862),0)</f>
        <v>0</v>
      </c>
      <c r="M900" s="450"/>
      <c r="N900" s="638" t="s">
        <v>18</v>
      </c>
      <c r="O900" s="10" t="str">
        <f>IF(O898="","",O899-O898)</f>
        <v/>
      </c>
      <c r="P900" s="144"/>
      <c r="Q900" s="565">
        <f>ROUND(IF(O900="",0,O900*O4*P862+O900*Q4*P862),0)</f>
        <v>0</v>
      </c>
      <c r="R900" s="573">
        <f>ROUND(IF(R899="",0,R899*O4*P862+R899*Q4*P862),0)</f>
        <v>0</v>
      </c>
      <c r="S900" s="68" t="s">
        <v>18</v>
      </c>
      <c r="T900" s="10" t="str">
        <f>IF(T898="","",T899-T898)</f>
        <v/>
      </c>
      <c r="U900" s="144"/>
      <c r="V900" s="565">
        <f>ROUND(IF(T900="",0,T900*T4*U862+T900*V4*U862),0)</f>
        <v>0</v>
      </c>
      <c r="W900" s="571">
        <f>ROUND(IF(W899="",0,W899*T4*U862+W899*V4*U862),0)</f>
        <v>0</v>
      </c>
      <c r="X900" s="638" t="s">
        <v>18</v>
      </c>
      <c r="Y900" s="10" t="str">
        <f>IF(Y898="","",Y899-Y898)</f>
        <v/>
      </c>
      <c r="Z900" s="144"/>
      <c r="AA900" s="565">
        <f>ROUND(IF(Y900="",0,Y900*Y4*Z862+Y900*AA4*Z862),0)</f>
        <v>0</v>
      </c>
      <c r="AB900" s="573">
        <f>ROUND(IF(AB899="",0,AB899*Y4*Z862+AB899*AA4*Z862),0)</f>
        <v>0</v>
      </c>
      <c r="AC900" s="68" t="s">
        <v>18</v>
      </c>
      <c r="AD900" s="10" t="str">
        <f>IF(AD898="","",AD899-AD898)</f>
        <v/>
      </c>
      <c r="AE900" s="144"/>
      <c r="AF900" s="565">
        <f>ROUND(IF(AD900="",0,AD900*AD4*AE862+AD900*AF4*AE862),0)</f>
        <v>0</v>
      </c>
      <c r="AG900" s="571">
        <f>ROUND(IF(AG899="",0,AG899*AD4*AE862+AG899*AF4*AE862),0)</f>
        <v>0</v>
      </c>
      <c r="AH900" s="638" t="s">
        <v>18</v>
      </c>
      <c r="AI900" s="10" t="str">
        <f>IF(AI898="","",AI899-AI898)</f>
        <v/>
      </c>
      <c r="AJ900" s="144"/>
      <c r="AK900" s="565">
        <f>ROUND(IF(AI900="",0,AI900*AI4*AJ862+AI900*AK4*AJ862),0)</f>
        <v>0</v>
      </c>
      <c r="AL900" s="573">
        <f>ROUND(IF(AL899="",0,AL899*AI4*AJ862+AL899*AK4*AJ862),0)</f>
        <v>0</v>
      </c>
      <c r="AM900" s="68" t="s">
        <v>18</v>
      </c>
      <c r="AN900" s="10" t="str">
        <f>IF(AN898="","",AN899-AN898)</f>
        <v/>
      </c>
      <c r="AO900" s="144"/>
      <c r="AP900" s="565">
        <f>ROUND(IF(AN900="",0,AN900*AN4*AO862+AN900*AP4*AO862),0)</f>
        <v>0</v>
      </c>
      <c r="AQ900" s="571">
        <f>ROUND(IF(AQ899="",0,AQ899*AN4*AO862+AQ899*AP4*AO862),0)</f>
        <v>0</v>
      </c>
      <c r="AR900" s="638" t="s">
        <v>18</v>
      </c>
      <c r="AS900" s="10" t="str">
        <f>IF(AS898="","",AS899-AS898)</f>
        <v/>
      </c>
      <c r="AT900" s="144"/>
      <c r="AU900" s="565">
        <f>ROUND(IF(AS900="",0,AS900*AS4*AT862+AS900*AU4*AT862),0)</f>
        <v>0</v>
      </c>
      <c r="AV900" s="573">
        <f>ROUND(IF(AV899="",0,AV899*AS4*AT862+AV899*AU4*AT862),0)</f>
        <v>0</v>
      </c>
      <c r="AW900" s="68" t="s">
        <v>18</v>
      </c>
      <c r="AX900" s="10" t="str">
        <f>IF(AX898="","",AX899-AX898)</f>
        <v/>
      </c>
      <c r="AY900" s="144"/>
      <c r="AZ900" s="565">
        <f>ROUND(IF(AX900="",0,AX900*AX4*AY862+AX900*AZ4*AY862),0)</f>
        <v>0</v>
      </c>
      <c r="BA900" s="571">
        <f>ROUND(IF(BA899="",0,BA899*AX4*AY862+BA899*AZ4*AY862),0)</f>
        <v>0</v>
      </c>
      <c r="BB900" s="638" t="s">
        <v>18</v>
      </c>
      <c r="BC900" s="10" t="str">
        <f>IF(BC898="","",BC899-BC898)</f>
        <v/>
      </c>
      <c r="BD900" s="144"/>
      <c r="BE900" s="565">
        <f>ROUND(IF(BC900="",0,BC900*BC4*BD862+BC900*BE4*BD862),0)</f>
        <v>0</v>
      </c>
      <c r="BF900" s="573">
        <f>ROUND(IF(BF899="",0,BF899*BC4*BD862+BF899*BE4*BD862),0)</f>
        <v>0</v>
      </c>
      <c r="BG900" s="68" t="s">
        <v>18</v>
      </c>
      <c r="BH900" s="10" t="str">
        <f>IF(BH898="","",BH899-BH898)</f>
        <v/>
      </c>
      <c r="BI900" s="144"/>
      <c r="BJ900" s="565">
        <f>ROUND(IF(BH900="",0,BH900*BH4*BI862+BH900*BJ4*BI862),0)</f>
        <v>0</v>
      </c>
      <c r="BK900" s="571">
        <f>ROUND(IF(BK899="",0,BK899*BH4*BI862+BK899*BJ4*BI862),0)</f>
        <v>0</v>
      </c>
      <c r="BL900" s="638"/>
      <c r="BM900" s="10"/>
      <c r="BN900" s="144"/>
      <c r="BO900" s="565">
        <f>ROUND(IF(BM899="対象",BO893*$BM$4+BO893*$BO$4,0),0)</f>
        <v>0</v>
      </c>
      <c r="BP900" s="574">
        <f>ROUND(IF(BM899="対象外",0,(BP893*BM4+BP893*BO4)),0)</f>
        <v>0</v>
      </c>
      <c r="BQ900" s="68"/>
      <c r="BR900" s="10"/>
      <c r="BS900" s="144"/>
      <c r="BT900" s="565">
        <f>ROUND(IF(BR899="対象",BT893*$BR$4+BT893*$BT$4,0),0)</f>
        <v>0</v>
      </c>
      <c r="BU900" s="574">
        <f>ROUND(IF(BR899="対象外",0,(BU893*BR4+BU893*BT4)),0)</f>
        <v>0</v>
      </c>
      <c r="BV900" s="68"/>
      <c r="BW900" s="10"/>
      <c r="BX900" s="144"/>
      <c r="BY900" s="565">
        <f>ROUND(IF(BW899="対象",BY893*$BW$4+BY893*$BY$4,0),0)</f>
        <v>0</v>
      </c>
      <c r="BZ900" s="574">
        <f>ROUND(IF(BW899="対象外",0,(BZ893*BW4+BZ893*BY4)),0)</f>
        <v>0</v>
      </c>
      <c r="CA900" s="479"/>
      <c r="CB900" s="414">
        <f>BZ900+BU900+BP900</f>
        <v>0</v>
      </c>
      <c r="CC900" s="443">
        <f>BK900+BF900+BA900+AV900+AQ900+AL900+AG900+AB900+W900+R900</f>
        <v>0</v>
      </c>
    </row>
    <row r="901" spans="1:81" ht="18" customHeight="1">
      <c r="A901" s="1180"/>
      <c r="B901" s="1130"/>
      <c r="C901" s="1131"/>
      <c r="D901" s="68" t="s">
        <v>103</v>
      </c>
      <c r="E901" s="510" t="s">
        <v>115</v>
      </c>
      <c r="F901" s="496"/>
      <c r="G901" s="565">
        <f>ROUND(IF(E901="対象外",0,E900*E5*F862),0)</f>
        <v>0</v>
      </c>
      <c r="H901" s="619"/>
      <c r="I901" s="68" t="s">
        <v>103</v>
      </c>
      <c r="J901" s="510" t="s">
        <v>115</v>
      </c>
      <c r="K901" s="496"/>
      <c r="L901" s="565">
        <f>ROUND(IF(J901="対象外",0,J900*J5*K862),0)</f>
        <v>0</v>
      </c>
      <c r="M901" s="450"/>
      <c r="N901" s="638" t="s">
        <v>103</v>
      </c>
      <c r="O901" s="510" t="s">
        <v>115</v>
      </c>
      <c r="P901" s="496"/>
      <c r="Q901" s="565">
        <f>ROUND(IF(O901="対象外",0,O900*O5*P862),0)</f>
        <v>0</v>
      </c>
      <c r="R901" s="573">
        <f>ROUND(IF(OR(O901="対象外",R899=0),0,R899*O5*P862),0)</f>
        <v>0</v>
      </c>
      <c r="S901" s="68" t="s">
        <v>103</v>
      </c>
      <c r="T901" s="510" t="s">
        <v>115</v>
      </c>
      <c r="U901" s="496"/>
      <c r="V901" s="565">
        <f>ROUND(IF(T901="対象外",0,T900*T5*U862),0)</f>
        <v>0</v>
      </c>
      <c r="W901" s="571">
        <f>ROUND(IF(OR(T901="対象外",W899=0),0,W899*T5*U862),0)</f>
        <v>0</v>
      </c>
      <c r="X901" s="638" t="s">
        <v>103</v>
      </c>
      <c r="Y901" s="510" t="s">
        <v>115</v>
      </c>
      <c r="Z901" s="496"/>
      <c r="AA901" s="565">
        <f>ROUND(IF(Y901="対象外",0,Y900*Y5*Z862),0)</f>
        <v>0</v>
      </c>
      <c r="AB901" s="573">
        <f>ROUND(IF(OR(Y901="対象外",AB899=0),0,AB899*Y5*Z862),0)</f>
        <v>0</v>
      </c>
      <c r="AC901" s="68" t="s">
        <v>103</v>
      </c>
      <c r="AD901" s="510" t="s">
        <v>115</v>
      </c>
      <c r="AE901" s="496"/>
      <c r="AF901" s="565">
        <f>ROUND(IF(AD901="対象外",0,AD900*AD5*AE862),0)</f>
        <v>0</v>
      </c>
      <c r="AG901" s="571">
        <f>ROUND(IF(OR(AD901="対象外",AG899=0),0,AG899*AD5*AE862),0)</f>
        <v>0</v>
      </c>
      <c r="AH901" s="638" t="s">
        <v>103</v>
      </c>
      <c r="AI901" s="510" t="s">
        <v>115</v>
      </c>
      <c r="AJ901" s="496"/>
      <c r="AK901" s="565">
        <f>ROUND(IF(AI901="対象外",0,AI900*AI5*AJ862),0)</f>
        <v>0</v>
      </c>
      <c r="AL901" s="573">
        <f>ROUND(IF(OR(AI901="対象外",AL899=0),0,AL899*AI5*AJ862),0)</f>
        <v>0</v>
      </c>
      <c r="AM901" s="68" t="s">
        <v>103</v>
      </c>
      <c r="AN901" s="510" t="s">
        <v>115</v>
      </c>
      <c r="AO901" s="496"/>
      <c r="AP901" s="565">
        <f>ROUND(IF(AN901="対象外",0,AN900*AN5*AO862),0)</f>
        <v>0</v>
      </c>
      <c r="AQ901" s="571">
        <f>ROUND(IF(OR(AN901="対象外",AQ899=0),0,AQ899*AN5*AO862),0)</f>
        <v>0</v>
      </c>
      <c r="AR901" s="638" t="s">
        <v>103</v>
      </c>
      <c r="AS901" s="510" t="s">
        <v>115</v>
      </c>
      <c r="AT901" s="496"/>
      <c r="AU901" s="565">
        <f>ROUND(IF(AS901="対象外",0,AS900*AS5*AT862),0)</f>
        <v>0</v>
      </c>
      <c r="AV901" s="573">
        <f>ROUND(IF(OR(AS901="対象外",AV899=0),0,AV899*AS5*AT862),0)</f>
        <v>0</v>
      </c>
      <c r="AW901" s="68" t="s">
        <v>103</v>
      </c>
      <c r="AX901" s="510" t="s">
        <v>115</v>
      </c>
      <c r="AY901" s="496"/>
      <c r="AZ901" s="565">
        <f>ROUND(IF(AX901="対象外",0,AX900*AX5*AY862),0)</f>
        <v>0</v>
      </c>
      <c r="BA901" s="571">
        <f>ROUND(IF(OR(AX901="対象外",BA899=0),0,BA899*AX5*AY862),0)</f>
        <v>0</v>
      </c>
      <c r="BB901" s="638" t="s">
        <v>103</v>
      </c>
      <c r="BC901" s="510" t="s">
        <v>115</v>
      </c>
      <c r="BD901" s="496"/>
      <c r="BE901" s="565">
        <f>ROUND(IF(BC901="対象外",0,BC900*BC5*BD862),0)</f>
        <v>0</v>
      </c>
      <c r="BF901" s="573">
        <f>ROUND(IF(OR(BC901="対象外",BF899=0),0,BF899*BC5*BD862),0)</f>
        <v>0</v>
      </c>
      <c r="BG901" s="68" t="s">
        <v>103</v>
      </c>
      <c r="BH901" s="510" t="s">
        <v>115</v>
      </c>
      <c r="BI901" s="496"/>
      <c r="BJ901" s="565">
        <f>ROUND(IF(BH901="対象外",0,BH900*BH5*BI862),0)</f>
        <v>0</v>
      </c>
      <c r="BK901" s="571">
        <f>ROUND(IF(OR(BH901="対象外",BK899=0),0,BK899*BH5*BI862),0)</f>
        <v>0</v>
      </c>
      <c r="BL901" s="638" t="s">
        <v>103</v>
      </c>
      <c r="BM901" s="510" t="s">
        <v>115</v>
      </c>
      <c r="BN901" s="496"/>
      <c r="BO901" s="565">
        <f>ROUND(IF(BM901="対象",BO893*$BM$5,0),0)</f>
        <v>0</v>
      </c>
      <c r="BP901" s="574">
        <f>ROUND(IF(BM901="対象外",0,BP893*BM5),0)</f>
        <v>0</v>
      </c>
      <c r="BQ901" s="68" t="s">
        <v>103</v>
      </c>
      <c r="BR901" s="510" t="s">
        <v>115</v>
      </c>
      <c r="BS901" s="496"/>
      <c r="BT901" s="565">
        <f>ROUND(IF(BR901="対象",BT893*$BR$5,0),0)</f>
        <v>0</v>
      </c>
      <c r="BU901" s="574">
        <f>ROUND(IF(BR901="対象外",0,BU893*BR5),0)</f>
        <v>0</v>
      </c>
      <c r="BV901" s="68" t="s">
        <v>103</v>
      </c>
      <c r="BW901" s="510" t="s">
        <v>115</v>
      </c>
      <c r="BX901" s="496"/>
      <c r="BY901" s="565">
        <f>ROUND(IF(BW901="対象",BY893*$BW$5,0),0)</f>
        <v>0</v>
      </c>
      <c r="BZ901" s="574">
        <f>ROUND(IF(BW901="対象外",0,BZ893*BW5),0)</f>
        <v>0</v>
      </c>
      <c r="CA901" s="479"/>
      <c r="CB901" s="414">
        <f>BZ901+BU901+BP901</f>
        <v>0</v>
      </c>
      <c r="CC901" s="443">
        <f t="shared" ref="CC901" si="155">BK901+BF901+BA901+AV901+AQ901+AL901+AG901+AB901+W901+R901</f>
        <v>0</v>
      </c>
    </row>
    <row r="902" spans="1:81" ht="18" customHeight="1">
      <c r="A902" s="1180"/>
      <c r="B902" s="1130"/>
      <c r="C902" s="1131"/>
      <c r="D902" s="69" t="s">
        <v>102</v>
      </c>
      <c r="E902" s="30"/>
      <c r="F902" s="496"/>
      <c r="G902" s="565">
        <f>ROUND((G893*E3),0)</f>
        <v>0</v>
      </c>
      <c r="H902" s="619"/>
      <c r="I902" s="69" t="s">
        <v>102</v>
      </c>
      <c r="J902" s="30"/>
      <c r="K902" s="496"/>
      <c r="L902" s="565">
        <f>ROUND((L893*J3),0)</f>
        <v>0</v>
      </c>
      <c r="M902" s="450"/>
      <c r="N902" s="639" t="s">
        <v>102</v>
      </c>
      <c r="O902" s="30"/>
      <c r="P902" s="496"/>
      <c r="Q902" s="565">
        <f>ROUND((Q893*O3),0)</f>
        <v>0</v>
      </c>
      <c r="R902" s="573">
        <f>ROUND(R893*O3,0)</f>
        <v>0</v>
      </c>
      <c r="S902" s="69" t="s">
        <v>102</v>
      </c>
      <c r="T902" s="30"/>
      <c r="U902" s="496"/>
      <c r="V902" s="565">
        <f>ROUND((V893*T3),0)</f>
        <v>0</v>
      </c>
      <c r="W902" s="571">
        <f>ROUND(W893*T3,0)</f>
        <v>0</v>
      </c>
      <c r="X902" s="639" t="s">
        <v>102</v>
      </c>
      <c r="Y902" s="30"/>
      <c r="Z902" s="496"/>
      <c r="AA902" s="565">
        <f>ROUND((AA893*Y3),0)</f>
        <v>0</v>
      </c>
      <c r="AB902" s="573">
        <f>ROUND(AB893*Y3,0)</f>
        <v>0</v>
      </c>
      <c r="AC902" s="69" t="s">
        <v>102</v>
      </c>
      <c r="AD902" s="30"/>
      <c r="AE902" s="496"/>
      <c r="AF902" s="565">
        <f>ROUND((AF893*AD3),0)</f>
        <v>0</v>
      </c>
      <c r="AG902" s="571">
        <f>ROUND(AG893*AD3,0)</f>
        <v>0</v>
      </c>
      <c r="AH902" s="639" t="s">
        <v>102</v>
      </c>
      <c r="AI902" s="30"/>
      <c r="AJ902" s="496"/>
      <c r="AK902" s="565">
        <f>ROUND((AK893*AI3),0)</f>
        <v>0</v>
      </c>
      <c r="AL902" s="573">
        <f>ROUND(AL893*AI3,0)</f>
        <v>0</v>
      </c>
      <c r="AM902" s="69" t="s">
        <v>102</v>
      </c>
      <c r="AN902" s="30"/>
      <c r="AO902" s="496"/>
      <c r="AP902" s="565">
        <f>ROUND((AP893*AN3),0)</f>
        <v>0</v>
      </c>
      <c r="AQ902" s="571">
        <f>ROUND(AQ893*AN3,0)</f>
        <v>0</v>
      </c>
      <c r="AR902" s="639" t="s">
        <v>102</v>
      </c>
      <c r="AS902" s="30"/>
      <c r="AT902" s="496"/>
      <c r="AU902" s="565">
        <f>ROUND((AU893*AS3),0)</f>
        <v>0</v>
      </c>
      <c r="AV902" s="573">
        <f>ROUND(AV893*AS3,0)</f>
        <v>0</v>
      </c>
      <c r="AW902" s="69" t="s">
        <v>102</v>
      </c>
      <c r="AX902" s="30"/>
      <c r="AY902" s="496"/>
      <c r="AZ902" s="565">
        <f>ROUND((AZ893*AX3),0)</f>
        <v>0</v>
      </c>
      <c r="BA902" s="571">
        <f>ROUND(BA893*AX3,0)</f>
        <v>0</v>
      </c>
      <c r="BB902" s="639" t="s">
        <v>102</v>
      </c>
      <c r="BC902" s="30"/>
      <c r="BD902" s="496"/>
      <c r="BE902" s="565">
        <f>ROUND((BE893*BC3),0)</f>
        <v>0</v>
      </c>
      <c r="BF902" s="573">
        <f>ROUND(BF893*BC3,0)</f>
        <v>0</v>
      </c>
      <c r="BG902" s="69" t="s">
        <v>102</v>
      </c>
      <c r="BH902" s="30"/>
      <c r="BI902" s="496"/>
      <c r="BJ902" s="565">
        <f>ROUND((BJ893*BH3),0)</f>
        <v>0</v>
      </c>
      <c r="BK902" s="571">
        <f>ROUND(BK893*BH3,0)</f>
        <v>0</v>
      </c>
      <c r="BL902" s="639" t="s">
        <v>102</v>
      </c>
      <c r="BM902" s="30"/>
      <c r="BN902" s="496"/>
      <c r="BO902" s="565">
        <f>ROUND(BO893*$BM$3,0)</f>
        <v>0</v>
      </c>
      <c r="BP902" s="567">
        <f>ROUND(BP893*BM3,0)</f>
        <v>0</v>
      </c>
      <c r="BQ902" s="69" t="s">
        <v>102</v>
      </c>
      <c r="BR902" s="30"/>
      <c r="BS902" s="496"/>
      <c r="BT902" s="565">
        <f>ROUND(BT893*$BR$3,0)</f>
        <v>0</v>
      </c>
      <c r="BU902" s="567">
        <f>ROUND(BU893*BR3,0)</f>
        <v>0</v>
      </c>
      <c r="BV902" s="69" t="s">
        <v>102</v>
      </c>
      <c r="BW902" s="30"/>
      <c r="BX902" s="496"/>
      <c r="BY902" s="565">
        <f>ROUND(BY893*$BW$3,0)</f>
        <v>0</v>
      </c>
      <c r="BZ902" s="567">
        <f>ROUND(BZ893*BW3,0)</f>
        <v>0</v>
      </c>
      <c r="CA902" s="479"/>
      <c r="CB902" s="414">
        <f>BZ902+BU902+BP902</f>
        <v>0</v>
      </c>
      <c r="CC902" s="443">
        <f>BK902+BF902+BA902+AV902+AQ902+AL902+AG902+AB902+W902+R902</f>
        <v>0</v>
      </c>
    </row>
    <row r="903" spans="1:81" ht="18" customHeight="1" thickBot="1">
      <c r="A903" s="1180"/>
      <c r="B903" s="1132"/>
      <c r="C903" s="1133"/>
      <c r="D903" s="70" t="s">
        <v>101</v>
      </c>
      <c r="E903" s="511" t="s">
        <v>115</v>
      </c>
      <c r="F903" s="497"/>
      <c r="G903" s="566">
        <f>ROUND(IF(E903="対象外",0,G893*G3),0)</f>
        <v>0</v>
      </c>
      <c r="H903" s="620"/>
      <c r="I903" s="70" t="s">
        <v>101</v>
      </c>
      <c r="J903" s="511" t="s">
        <v>115</v>
      </c>
      <c r="K903" s="497"/>
      <c r="L903" s="566">
        <f>ROUND(IF(J903="対象外",0,L893*L3),0)</f>
        <v>0</v>
      </c>
      <c r="M903" s="451"/>
      <c r="N903" s="640" t="s">
        <v>101</v>
      </c>
      <c r="O903" s="511" t="s">
        <v>115</v>
      </c>
      <c r="P903" s="497"/>
      <c r="Q903" s="566">
        <f>ROUND(IF(O903="対象外",0,Q893*Q3),0)</f>
        <v>0</v>
      </c>
      <c r="R903" s="654">
        <f>ROUND(IF(O903="対象外",0,R893*Q3),0)</f>
        <v>0</v>
      </c>
      <c r="S903" s="70" t="s">
        <v>101</v>
      </c>
      <c r="T903" s="511" t="s">
        <v>115</v>
      </c>
      <c r="U903" s="497"/>
      <c r="V903" s="566">
        <f>ROUND(IF(T903="対象外",0,V893*V3),0)</f>
        <v>0</v>
      </c>
      <c r="W903" s="572">
        <f>ROUND(IF(T903="対象外",0,W893*V3),0)</f>
        <v>0</v>
      </c>
      <c r="X903" s="640" t="s">
        <v>101</v>
      </c>
      <c r="Y903" s="511" t="s">
        <v>115</v>
      </c>
      <c r="Z903" s="497"/>
      <c r="AA903" s="566">
        <f>ROUND(IF(Y903="対象外",0,AA893*AA3),0)</f>
        <v>0</v>
      </c>
      <c r="AB903" s="654">
        <f>ROUND(IF(Y903="対象外",0,AB893*AA3),0)</f>
        <v>0</v>
      </c>
      <c r="AC903" s="70" t="s">
        <v>101</v>
      </c>
      <c r="AD903" s="511" t="s">
        <v>115</v>
      </c>
      <c r="AE903" s="497"/>
      <c r="AF903" s="566">
        <f>ROUND(IF(AD903="対象外",0,AF893*AF3),0)</f>
        <v>0</v>
      </c>
      <c r="AG903" s="572">
        <f>ROUND(IF(AD903="対象外",0,AG893*AF3),0)</f>
        <v>0</v>
      </c>
      <c r="AH903" s="640" t="s">
        <v>101</v>
      </c>
      <c r="AI903" s="511" t="s">
        <v>115</v>
      </c>
      <c r="AJ903" s="497"/>
      <c r="AK903" s="566">
        <f>ROUND(IF(AI903="対象外",0,AK893*AK3),0)</f>
        <v>0</v>
      </c>
      <c r="AL903" s="654">
        <f>ROUND(IF(AI903="対象外",0,AL893*AK3),0)</f>
        <v>0</v>
      </c>
      <c r="AM903" s="70" t="s">
        <v>101</v>
      </c>
      <c r="AN903" s="511" t="s">
        <v>115</v>
      </c>
      <c r="AO903" s="497"/>
      <c r="AP903" s="566">
        <f>ROUND(IF(AN903="対象外",0,AP893*AP3),0)</f>
        <v>0</v>
      </c>
      <c r="AQ903" s="572">
        <f>ROUND(IF(AN903="対象外",0,AQ893*AP3),0)</f>
        <v>0</v>
      </c>
      <c r="AR903" s="640" t="s">
        <v>101</v>
      </c>
      <c r="AS903" s="511" t="s">
        <v>115</v>
      </c>
      <c r="AT903" s="497"/>
      <c r="AU903" s="566">
        <f>ROUND(IF(AS903="対象外",0,AU893*AU3),0)</f>
        <v>0</v>
      </c>
      <c r="AV903" s="654">
        <f>ROUND(IF(AS903="対象外",0,AV893*AU3),0)</f>
        <v>0</v>
      </c>
      <c r="AW903" s="70" t="s">
        <v>101</v>
      </c>
      <c r="AX903" s="511" t="s">
        <v>115</v>
      </c>
      <c r="AY903" s="497"/>
      <c r="AZ903" s="566">
        <f>ROUND(IF(AX903="対象外",0,AZ893*AZ3),0)</f>
        <v>0</v>
      </c>
      <c r="BA903" s="572">
        <f>ROUND(IF(AX903="対象外",0,BA893*AZ3),0)</f>
        <v>0</v>
      </c>
      <c r="BB903" s="640" t="s">
        <v>101</v>
      </c>
      <c r="BC903" s="511" t="s">
        <v>115</v>
      </c>
      <c r="BD903" s="497"/>
      <c r="BE903" s="566">
        <f>ROUND(IF(BC903="対象外",0,BE893*BE3),0)</f>
        <v>0</v>
      </c>
      <c r="BF903" s="654">
        <f>ROUND(IF(BC903="対象外",0,BF893*BE3),0)</f>
        <v>0</v>
      </c>
      <c r="BG903" s="70" t="s">
        <v>101</v>
      </c>
      <c r="BH903" s="511" t="s">
        <v>115</v>
      </c>
      <c r="BI903" s="497"/>
      <c r="BJ903" s="566">
        <f>ROUND(IF(BH903="対象外",0,BJ893*BJ3),0)</f>
        <v>0</v>
      </c>
      <c r="BK903" s="572">
        <f>ROUND(IF(BH903="対象外",0,BK893*BJ3),0)</f>
        <v>0</v>
      </c>
      <c r="BL903" s="640" t="s">
        <v>101</v>
      </c>
      <c r="BM903" s="511" t="s">
        <v>115</v>
      </c>
      <c r="BN903" s="497"/>
      <c r="BO903" s="566">
        <f>ROUND(IF(BM903="対象",BO893*$BO$3,0),0)</f>
        <v>0</v>
      </c>
      <c r="BP903" s="568">
        <f>ROUND(IF(BM903="対象外",0,BP893*BO3),0)</f>
        <v>0</v>
      </c>
      <c r="BQ903" s="70" t="s">
        <v>101</v>
      </c>
      <c r="BR903" s="511" t="s">
        <v>115</v>
      </c>
      <c r="BS903" s="497"/>
      <c r="BT903" s="566">
        <f>ROUND(IF(BR903="対象",BT893*$BT$3,0),0)</f>
        <v>0</v>
      </c>
      <c r="BU903" s="568">
        <f>ROUND(IF(BR903="対象外",0,BU893*BT3),0)</f>
        <v>0</v>
      </c>
      <c r="BV903" s="70" t="s">
        <v>101</v>
      </c>
      <c r="BW903" s="511" t="s">
        <v>115</v>
      </c>
      <c r="BX903" s="497"/>
      <c r="BY903" s="566">
        <f>ROUND(IF(BW903="対象",BY893*$BY$3,0),0)</f>
        <v>0</v>
      </c>
      <c r="BZ903" s="568">
        <f>ROUND(IF(BW903="対象外",0,BZ893*BY3),0)</f>
        <v>0</v>
      </c>
      <c r="CA903" s="480"/>
      <c r="CB903" s="414">
        <f>BZ903+BU903+BP903</f>
        <v>0</v>
      </c>
      <c r="CC903" s="444">
        <f>BK903+BF903+BA903+AV903+AQ903+AL903+AG903+AB903+W903+R903</f>
        <v>0</v>
      </c>
    </row>
    <row r="904" spans="1:81" ht="18" customHeight="1" thickBot="1">
      <c r="A904" s="1180"/>
      <c r="B904" s="1151" t="s">
        <v>65</v>
      </c>
      <c r="C904" s="1152"/>
      <c r="D904" s="71" t="s">
        <v>50</v>
      </c>
      <c r="E904" s="11"/>
      <c r="F904" s="599">
        <f>G904</f>
        <v>0</v>
      </c>
      <c r="G904" s="524">
        <f>SUM(G900:G903)</f>
        <v>0</v>
      </c>
      <c r="H904" s="466"/>
      <c r="I904" s="71" t="s">
        <v>50</v>
      </c>
      <c r="J904" s="11"/>
      <c r="K904" s="599">
        <f>L904</f>
        <v>0</v>
      </c>
      <c r="L904" s="524">
        <f>SUM(L900:L903)</f>
        <v>0</v>
      </c>
      <c r="M904" s="452"/>
      <c r="N904" s="616" t="s">
        <v>50</v>
      </c>
      <c r="O904" s="11"/>
      <c r="P904" s="599">
        <f>Q904+R904</f>
        <v>0</v>
      </c>
      <c r="Q904" s="524">
        <f>SUM(Q900:Q903)</f>
        <v>0</v>
      </c>
      <c r="R904" s="563">
        <f>SUM(R900:R903)</f>
        <v>0</v>
      </c>
      <c r="S904" s="71" t="s">
        <v>50</v>
      </c>
      <c r="T904" s="11"/>
      <c r="U904" s="599">
        <f>V904+W904</f>
        <v>0</v>
      </c>
      <c r="V904" s="524">
        <f>SUM(V900:V903)</f>
        <v>0</v>
      </c>
      <c r="W904" s="525">
        <f>SUM(W900:W903)</f>
        <v>0</v>
      </c>
      <c r="X904" s="616" t="s">
        <v>50</v>
      </c>
      <c r="Y904" s="11"/>
      <c r="Z904" s="599">
        <f>AA904+AB904</f>
        <v>0</v>
      </c>
      <c r="AA904" s="524">
        <f>SUM(AA900:AA903)</f>
        <v>0</v>
      </c>
      <c r="AB904" s="563">
        <f>SUM(AB900:AB903)</f>
        <v>0</v>
      </c>
      <c r="AC904" s="71" t="s">
        <v>50</v>
      </c>
      <c r="AD904" s="11"/>
      <c r="AE904" s="599">
        <f>AF904+AG904</f>
        <v>0</v>
      </c>
      <c r="AF904" s="524">
        <f>SUM(AF900:AF903)</f>
        <v>0</v>
      </c>
      <c r="AG904" s="525">
        <f>SUM(AG900:AG903)</f>
        <v>0</v>
      </c>
      <c r="AH904" s="616" t="s">
        <v>50</v>
      </c>
      <c r="AI904" s="11"/>
      <c r="AJ904" s="599">
        <f>AK904+AL904</f>
        <v>0</v>
      </c>
      <c r="AK904" s="524">
        <f>SUM(AK900:AK903)</f>
        <v>0</v>
      </c>
      <c r="AL904" s="563">
        <f>SUM(AL900:AL903)</f>
        <v>0</v>
      </c>
      <c r="AM904" s="71" t="s">
        <v>50</v>
      </c>
      <c r="AN904" s="11"/>
      <c r="AO904" s="599">
        <f>AP904+AQ904</f>
        <v>0</v>
      </c>
      <c r="AP904" s="524">
        <f>SUM(AP900:AP903)</f>
        <v>0</v>
      </c>
      <c r="AQ904" s="525">
        <f>SUM(AQ900:AQ903)</f>
        <v>0</v>
      </c>
      <c r="AR904" s="616" t="s">
        <v>50</v>
      </c>
      <c r="AS904" s="11"/>
      <c r="AT904" s="599">
        <f>AU904+AV904</f>
        <v>0</v>
      </c>
      <c r="AU904" s="524">
        <f>SUM(AU900:AU903)</f>
        <v>0</v>
      </c>
      <c r="AV904" s="563">
        <f>SUM(AV900:AV903)</f>
        <v>0</v>
      </c>
      <c r="AW904" s="71" t="s">
        <v>50</v>
      </c>
      <c r="AX904" s="11"/>
      <c r="AY904" s="599">
        <f>AZ904+BA904</f>
        <v>0</v>
      </c>
      <c r="AZ904" s="524">
        <f>SUM(AZ900:AZ903)</f>
        <v>0</v>
      </c>
      <c r="BA904" s="525">
        <f>SUM(BA900:BA903)</f>
        <v>0</v>
      </c>
      <c r="BB904" s="616" t="s">
        <v>50</v>
      </c>
      <c r="BC904" s="11"/>
      <c r="BD904" s="599">
        <f>BE904+BF904</f>
        <v>0</v>
      </c>
      <c r="BE904" s="524">
        <f>SUM(BE900:BE903)</f>
        <v>0</v>
      </c>
      <c r="BF904" s="563">
        <f>SUM(BF900:BF903)</f>
        <v>0</v>
      </c>
      <c r="BG904" s="71" t="s">
        <v>50</v>
      </c>
      <c r="BH904" s="11"/>
      <c r="BI904" s="599">
        <f>BJ904+BK904</f>
        <v>0</v>
      </c>
      <c r="BJ904" s="524">
        <f>SUM(BJ900:BJ903)</f>
        <v>0</v>
      </c>
      <c r="BK904" s="525">
        <f>SUM(BK900:BK903)</f>
        <v>0</v>
      </c>
      <c r="BL904" s="616" t="s">
        <v>50</v>
      </c>
      <c r="BM904" s="11"/>
      <c r="BN904" s="601">
        <f>BO904+BP904</f>
        <v>0</v>
      </c>
      <c r="BO904" s="524">
        <f>SUM(BO900:BO903)</f>
        <v>0</v>
      </c>
      <c r="BP904" s="532">
        <f>SUM(BP900:BP903)</f>
        <v>0</v>
      </c>
      <c r="BQ904" s="71" t="s">
        <v>50</v>
      </c>
      <c r="BR904" s="11"/>
      <c r="BS904" s="601">
        <f>BT904+BU904</f>
        <v>0</v>
      </c>
      <c r="BT904" s="524">
        <f>SUM(BT900:BT903)</f>
        <v>0</v>
      </c>
      <c r="BU904" s="532">
        <f>SUM(BU900:BU903)</f>
        <v>0</v>
      </c>
      <c r="BV904" s="71" t="s">
        <v>50</v>
      </c>
      <c r="BW904" s="11"/>
      <c r="BX904" s="601">
        <f>BY904+BZ904</f>
        <v>0</v>
      </c>
      <c r="BY904" s="524">
        <f>SUM(BY900:BY903)</f>
        <v>0</v>
      </c>
      <c r="BZ904" s="532">
        <f>SUM(BZ900:BZ903)</f>
        <v>0</v>
      </c>
      <c r="CA904" s="476">
        <f>BX904+BS904+BN904+BI904+BD904+AY904+AT904+AO904+AJ904+AE904+Z904+U904+P904+K904+F904</f>
        <v>0</v>
      </c>
      <c r="CB904" s="415">
        <f>SUM(CB900:CB903)</f>
        <v>0</v>
      </c>
      <c r="CC904" s="445">
        <f>SUM(CC900:CC903)</f>
        <v>0</v>
      </c>
    </row>
    <row r="905" spans="1:81" ht="18" customHeight="1" thickBot="1">
      <c r="A905" s="1180"/>
      <c r="B905" s="1290" t="s">
        <v>66</v>
      </c>
      <c r="C905" s="1291"/>
      <c r="D905" s="588" t="s">
        <v>22</v>
      </c>
      <c r="E905" s="589"/>
      <c r="F905" s="600">
        <f>G905</f>
        <v>0</v>
      </c>
      <c r="G905" s="720">
        <f>G904+G893</f>
        <v>0</v>
      </c>
      <c r="H905" s="621"/>
      <c r="I905" s="588" t="s">
        <v>22</v>
      </c>
      <c r="J905" s="589"/>
      <c r="K905" s="600">
        <f>L905</f>
        <v>0</v>
      </c>
      <c r="L905" s="720">
        <f>L904+L893</f>
        <v>0</v>
      </c>
      <c r="M905" s="591"/>
      <c r="N905" s="641" t="s">
        <v>22</v>
      </c>
      <c r="O905" s="589"/>
      <c r="P905" s="600">
        <f>Q905+R905</f>
        <v>0</v>
      </c>
      <c r="Q905" s="590">
        <f>Q904+Q893</f>
        <v>0</v>
      </c>
      <c r="R905" s="655">
        <f>R904+R893</f>
        <v>0</v>
      </c>
      <c r="S905" s="588" t="s">
        <v>22</v>
      </c>
      <c r="T905" s="589"/>
      <c r="U905" s="600">
        <f>V905+W905</f>
        <v>0</v>
      </c>
      <c r="V905" s="590">
        <f>V904+V893</f>
        <v>0</v>
      </c>
      <c r="W905" s="592">
        <f>W904+W893</f>
        <v>0</v>
      </c>
      <c r="X905" s="641" t="s">
        <v>22</v>
      </c>
      <c r="Y905" s="589"/>
      <c r="Z905" s="600">
        <f>AA905+AB905</f>
        <v>0</v>
      </c>
      <c r="AA905" s="590">
        <f>AA904+AA893</f>
        <v>0</v>
      </c>
      <c r="AB905" s="655">
        <f>AB904+AB893</f>
        <v>0</v>
      </c>
      <c r="AC905" s="588" t="s">
        <v>22</v>
      </c>
      <c r="AD905" s="589"/>
      <c r="AE905" s="600">
        <f>AF905+AG905</f>
        <v>0</v>
      </c>
      <c r="AF905" s="590">
        <f>AF904+AF893</f>
        <v>0</v>
      </c>
      <c r="AG905" s="592">
        <f>AG904+AG893</f>
        <v>0</v>
      </c>
      <c r="AH905" s="641" t="s">
        <v>22</v>
      </c>
      <c r="AI905" s="589"/>
      <c r="AJ905" s="600">
        <f>AK905+AL905</f>
        <v>0</v>
      </c>
      <c r="AK905" s="590">
        <f>AK904+AK893</f>
        <v>0</v>
      </c>
      <c r="AL905" s="655">
        <f>AL904+AL893</f>
        <v>0</v>
      </c>
      <c r="AM905" s="588" t="s">
        <v>22</v>
      </c>
      <c r="AN905" s="589"/>
      <c r="AO905" s="600">
        <f>AP905+AQ905</f>
        <v>0</v>
      </c>
      <c r="AP905" s="590">
        <f>AP904+AP893</f>
        <v>0</v>
      </c>
      <c r="AQ905" s="592">
        <f>AQ904+AQ893</f>
        <v>0</v>
      </c>
      <c r="AR905" s="641" t="s">
        <v>22</v>
      </c>
      <c r="AS905" s="589"/>
      <c r="AT905" s="600">
        <f>AU905+AV905</f>
        <v>0</v>
      </c>
      <c r="AU905" s="590">
        <f>AU904+AU893</f>
        <v>0</v>
      </c>
      <c r="AV905" s="655">
        <f>AV904+AV893</f>
        <v>0</v>
      </c>
      <c r="AW905" s="588" t="s">
        <v>22</v>
      </c>
      <c r="AX905" s="589"/>
      <c r="AY905" s="600">
        <f>AZ905+BA905</f>
        <v>0</v>
      </c>
      <c r="AZ905" s="590">
        <f>AZ904+AZ893</f>
        <v>0</v>
      </c>
      <c r="BA905" s="592">
        <f>BA904+BA893</f>
        <v>0</v>
      </c>
      <c r="BB905" s="641" t="s">
        <v>22</v>
      </c>
      <c r="BC905" s="589"/>
      <c r="BD905" s="600">
        <f>BE905+BF905</f>
        <v>0</v>
      </c>
      <c r="BE905" s="590">
        <f>BE904+BE893</f>
        <v>0</v>
      </c>
      <c r="BF905" s="655">
        <f>BF904+BF893</f>
        <v>0</v>
      </c>
      <c r="BG905" s="588" t="s">
        <v>22</v>
      </c>
      <c r="BH905" s="589"/>
      <c r="BI905" s="600">
        <f>BJ905+BK905</f>
        <v>0</v>
      </c>
      <c r="BJ905" s="590">
        <f>BJ904+BJ893</f>
        <v>0</v>
      </c>
      <c r="BK905" s="592">
        <f>BK904+BK893</f>
        <v>0</v>
      </c>
      <c r="BL905" s="641" t="s">
        <v>22</v>
      </c>
      <c r="BM905" s="589"/>
      <c r="BN905" s="602">
        <f>BO905+BP905</f>
        <v>0</v>
      </c>
      <c r="BO905" s="590">
        <f>BO904+BO893</f>
        <v>0</v>
      </c>
      <c r="BP905" s="593">
        <f>BP904+BP893</f>
        <v>0</v>
      </c>
      <c r="BQ905" s="588" t="s">
        <v>22</v>
      </c>
      <c r="BR905" s="589"/>
      <c r="BS905" s="602">
        <f>BT905+BU905</f>
        <v>0</v>
      </c>
      <c r="BT905" s="590">
        <f>BT904+BT893</f>
        <v>0</v>
      </c>
      <c r="BU905" s="593">
        <f>BU904+BU893</f>
        <v>0</v>
      </c>
      <c r="BV905" s="588" t="s">
        <v>22</v>
      </c>
      <c r="BW905" s="589"/>
      <c r="BX905" s="602">
        <f>BY905+BZ905</f>
        <v>0</v>
      </c>
      <c r="BY905" s="590">
        <f>BY904+BY893</f>
        <v>0</v>
      </c>
      <c r="BZ905" s="593">
        <f>BZ904+BZ893</f>
        <v>0</v>
      </c>
      <c r="CA905" s="594">
        <f>BX905+BS905+BN905+BI905+BD905+AY905+AT905+AO905+AJ905+AE905+Z905+U905+P905+K905+F905</f>
        <v>0</v>
      </c>
      <c r="CB905" s="595">
        <f>CB904+SUM(CC873:CC891)</f>
        <v>0</v>
      </c>
      <c r="CC905" s="596">
        <f>CC904+CC862+CC870</f>
        <v>0</v>
      </c>
    </row>
    <row r="906" spans="1:81" ht="34.799999999999997" customHeight="1" thickBot="1">
      <c r="A906" s="723" t="s">
        <v>32</v>
      </c>
      <c r="B906" s="1301">
        <f>職員設定!B64</f>
        <v>21</v>
      </c>
      <c r="C906" s="1302"/>
      <c r="D906" s="683"/>
      <c r="E906" s="684" t="s">
        <v>4</v>
      </c>
      <c r="F906" s="684" t="s">
        <v>33</v>
      </c>
      <c r="G906" s="687" t="s">
        <v>51</v>
      </c>
      <c r="H906" s="724" t="s">
        <v>165</v>
      </c>
      <c r="I906" s="683"/>
      <c r="J906" s="684" t="s">
        <v>4</v>
      </c>
      <c r="K906" s="684" t="s">
        <v>33</v>
      </c>
      <c r="L906" s="687" t="s">
        <v>51</v>
      </c>
      <c r="M906" s="686" t="s">
        <v>165</v>
      </c>
      <c r="N906" s="725"/>
      <c r="O906" s="684" t="s">
        <v>4</v>
      </c>
      <c r="P906" s="684" t="s">
        <v>33</v>
      </c>
      <c r="Q906" s="687" t="s">
        <v>51</v>
      </c>
      <c r="R906" s="726" t="s">
        <v>225</v>
      </c>
      <c r="S906" s="683"/>
      <c r="T906" s="684" t="s">
        <v>4</v>
      </c>
      <c r="U906" s="684" t="s">
        <v>33</v>
      </c>
      <c r="V906" s="687" t="s">
        <v>51</v>
      </c>
      <c r="W906" s="727" t="s">
        <v>225</v>
      </c>
      <c r="X906" s="725"/>
      <c r="Y906" s="684" t="s">
        <v>4</v>
      </c>
      <c r="Z906" s="684" t="s">
        <v>33</v>
      </c>
      <c r="AA906" s="687" t="s">
        <v>51</v>
      </c>
      <c r="AB906" s="726" t="s">
        <v>225</v>
      </c>
      <c r="AC906" s="683"/>
      <c r="AD906" s="684" t="s">
        <v>4</v>
      </c>
      <c r="AE906" s="684" t="s">
        <v>33</v>
      </c>
      <c r="AF906" s="687" t="s">
        <v>51</v>
      </c>
      <c r="AG906" s="727" t="s">
        <v>225</v>
      </c>
      <c r="AH906" s="725"/>
      <c r="AI906" s="684" t="s">
        <v>4</v>
      </c>
      <c r="AJ906" s="684" t="s">
        <v>33</v>
      </c>
      <c r="AK906" s="687" t="s">
        <v>51</v>
      </c>
      <c r="AL906" s="726" t="s">
        <v>225</v>
      </c>
      <c r="AM906" s="683"/>
      <c r="AN906" s="684" t="s">
        <v>4</v>
      </c>
      <c r="AO906" s="684" t="s">
        <v>33</v>
      </c>
      <c r="AP906" s="687" t="s">
        <v>51</v>
      </c>
      <c r="AQ906" s="727" t="s">
        <v>225</v>
      </c>
      <c r="AR906" s="725"/>
      <c r="AS906" s="684" t="s">
        <v>4</v>
      </c>
      <c r="AT906" s="684" t="s">
        <v>33</v>
      </c>
      <c r="AU906" s="687" t="s">
        <v>51</v>
      </c>
      <c r="AV906" s="726" t="s">
        <v>225</v>
      </c>
      <c r="AW906" s="683"/>
      <c r="AX906" s="684" t="s">
        <v>4</v>
      </c>
      <c r="AY906" s="684" t="s">
        <v>33</v>
      </c>
      <c r="AZ906" s="687" t="s">
        <v>51</v>
      </c>
      <c r="BA906" s="727" t="s">
        <v>225</v>
      </c>
      <c r="BB906" s="725"/>
      <c r="BC906" s="684" t="s">
        <v>4</v>
      </c>
      <c r="BD906" s="684" t="s">
        <v>33</v>
      </c>
      <c r="BE906" s="687" t="s">
        <v>51</v>
      </c>
      <c r="BF906" s="726" t="s">
        <v>225</v>
      </c>
      <c r="BG906" s="683"/>
      <c r="BH906" s="684" t="s">
        <v>4</v>
      </c>
      <c r="BI906" s="684" t="s">
        <v>33</v>
      </c>
      <c r="BJ906" s="687" t="s">
        <v>51</v>
      </c>
      <c r="BK906" s="727" t="s">
        <v>225</v>
      </c>
      <c r="BL906" s="725"/>
      <c r="BM906" s="684" t="s">
        <v>4</v>
      </c>
      <c r="BN906" s="684" t="s">
        <v>33</v>
      </c>
      <c r="BO906" s="685" t="s">
        <v>51</v>
      </c>
      <c r="BP906" s="413" t="s">
        <v>225</v>
      </c>
      <c r="BQ906" s="683"/>
      <c r="BR906" s="684" t="s">
        <v>4</v>
      </c>
      <c r="BS906" s="684" t="s">
        <v>33</v>
      </c>
      <c r="BT906" s="685" t="s">
        <v>51</v>
      </c>
      <c r="BU906" s="413" t="s">
        <v>225</v>
      </c>
      <c r="BV906" s="683"/>
      <c r="BW906" s="684" t="s">
        <v>4</v>
      </c>
      <c r="BX906" s="684" t="s">
        <v>33</v>
      </c>
      <c r="BY906" s="685" t="s">
        <v>51</v>
      </c>
      <c r="BZ906" s="413" t="s">
        <v>225</v>
      </c>
      <c r="CA906" s="688" t="s">
        <v>0</v>
      </c>
      <c r="CB906" s="689" t="s">
        <v>157</v>
      </c>
      <c r="CC906" s="728" t="s">
        <v>225</v>
      </c>
    </row>
    <row r="907" spans="1:81" ht="18" customHeight="1">
      <c r="A907" s="1180" t="str">
        <f>職員設定!C64</f>
        <v>HHH</v>
      </c>
      <c r="B907" s="1296" t="s">
        <v>109</v>
      </c>
      <c r="C907" s="1140" t="s">
        <v>2</v>
      </c>
      <c r="D907" s="48" t="s">
        <v>110</v>
      </c>
      <c r="E907" s="597"/>
      <c r="F907" s="1214">
        <f>職員設定!$D$64</f>
        <v>1</v>
      </c>
      <c r="G907" s="974">
        <f>E910*F907-H907</f>
        <v>0</v>
      </c>
      <c r="H907" s="1271"/>
      <c r="I907" s="48" t="s">
        <v>110</v>
      </c>
      <c r="J907" s="597"/>
      <c r="K907" s="1214">
        <f>職員設定!$D$64</f>
        <v>1</v>
      </c>
      <c r="L907" s="974">
        <f>J910*K907-M907</f>
        <v>0</v>
      </c>
      <c r="M907" s="1096"/>
      <c r="N907" s="336" t="s">
        <v>110</v>
      </c>
      <c r="O907" s="597"/>
      <c r="P907" s="1214">
        <f>職員設定!$D$64</f>
        <v>1</v>
      </c>
      <c r="Q907" s="974">
        <f>O910*P907-R907</f>
        <v>0</v>
      </c>
      <c r="R907" s="1203">
        <f>ROUND(O907*P907*職員設定!$AC$64,0)</f>
        <v>0</v>
      </c>
      <c r="S907" s="48" t="s">
        <v>110</v>
      </c>
      <c r="T907" s="597"/>
      <c r="U907" s="1214">
        <f>職員設定!$D$64</f>
        <v>1</v>
      </c>
      <c r="V907" s="974">
        <f>T910*U907-W907</f>
        <v>0</v>
      </c>
      <c r="W907" s="993">
        <f>ROUND(T907*U907*職員設定!$AC$64,0)</f>
        <v>0</v>
      </c>
      <c r="X907" s="336" t="s">
        <v>110</v>
      </c>
      <c r="Y907" s="597"/>
      <c r="Z907" s="1214">
        <f>職員設定!$D$64</f>
        <v>1</v>
      </c>
      <c r="AA907" s="974">
        <f>Y910*Z907-AB907</f>
        <v>0</v>
      </c>
      <c r="AB907" s="1203">
        <f>ROUND(Y907*Z907*職員設定!$AC$64,0)</f>
        <v>0</v>
      </c>
      <c r="AC907" s="48" t="s">
        <v>110</v>
      </c>
      <c r="AD907" s="597"/>
      <c r="AE907" s="1214">
        <f>職員設定!$D$64</f>
        <v>1</v>
      </c>
      <c r="AF907" s="974">
        <f>AD910*AE907-AG907</f>
        <v>0</v>
      </c>
      <c r="AG907" s="993">
        <f>ROUND(AD907*AE907*職員設定!$AC$64,0)</f>
        <v>0</v>
      </c>
      <c r="AH907" s="336" t="s">
        <v>110</v>
      </c>
      <c r="AI907" s="597"/>
      <c r="AJ907" s="1214">
        <f>職員設定!$D$64</f>
        <v>1</v>
      </c>
      <c r="AK907" s="974">
        <f>AI910*AJ907-AL907</f>
        <v>0</v>
      </c>
      <c r="AL907" s="1203">
        <f>ROUND(AI907*AJ907*職員設定!$AC$64,0)</f>
        <v>0</v>
      </c>
      <c r="AM907" s="48" t="s">
        <v>110</v>
      </c>
      <c r="AN907" s="597"/>
      <c r="AO907" s="1214">
        <f>職員設定!$D$64</f>
        <v>1</v>
      </c>
      <c r="AP907" s="974">
        <f>AN910*AO907-AQ907</f>
        <v>0</v>
      </c>
      <c r="AQ907" s="993">
        <f>ROUND(AN907*AO907*職員設定!$AC$64,0)</f>
        <v>0</v>
      </c>
      <c r="AR907" s="336" t="s">
        <v>110</v>
      </c>
      <c r="AS907" s="597"/>
      <c r="AT907" s="1214">
        <f>職員設定!$D$64</f>
        <v>1</v>
      </c>
      <c r="AU907" s="974">
        <f>AS910*AT907-AV907</f>
        <v>0</v>
      </c>
      <c r="AV907" s="1203">
        <f>ROUND(AS907*AT907*職員設定!$AC$64,0)</f>
        <v>0</v>
      </c>
      <c r="AW907" s="48" t="s">
        <v>110</v>
      </c>
      <c r="AX907" s="597"/>
      <c r="AY907" s="1214">
        <f>職員設定!$D$64</f>
        <v>1</v>
      </c>
      <c r="AZ907" s="974">
        <f>AX910*AY907-BA907</f>
        <v>0</v>
      </c>
      <c r="BA907" s="993">
        <f>ROUND(AX907*AY907*職員設定!$AC$64,0)</f>
        <v>0</v>
      </c>
      <c r="BB907" s="336" t="s">
        <v>110</v>
      </c>
      <c r="BC907" s="597"/>
      <c r="BD907" s="1214">
        <f>職員設定!$D$64</f>
        <v>1</v>
      </c>
      <c r="BE907" s="974">
        <f>BC910*BD907-BF907</f>
        <v>0</v>
      </c>
      <c r="BF907" s="1203">
        <f>ROUND(BC907*BD907*職員設定!$AC$64,0)</f>
        <v>0</v>
      </c>
      <c r="BG907" s="48" t="s">
        <v>110</v>
      </c>
      <c r="BH907" s="597"/>
      <c r="BI907" s="1214">
        <f>職員設定!$D$64</f>
        <v>1</v>
      </c>
      <c r="BJ907" s="974">
        <f>BH910*BI907-BK907</f>
        <v>0</v>
      </c>
      <c r="BK907" s="993">
        <f>ROUND(BH907*BI907*職員設定!$AC$64,0)</f>
        <v>0</v>
      </c>
      <c r="BL907" s="721"/>
      <c r="BM907" s="598"/>
      <c r="BN907" s="1214">
        <f>職員設定!$D$64</f>
        <v>1</v>
      </c>
      <c r="BO907" s="984"/>
      <c r="BP907" s="1259"/>
      <c r="BQ907" s="722"/>
      <c r="BR907" s="598"/>
      <c r="BS907" s="1214">
        <f>職員設定!$D$64</f>
        <v>1</v>
      </c>
      <c r="BT907" s="984"/>
      <c r="BU907" s="1259"/>
      <c r="BV907" s="722"/>
      <c r="BW907" s="598"/>
      <c r="BX907" s="1214">
        <f>職員設定!$D$64</f>
        <v>1</v>
      </c>
      <c r="BY907" s="984"/>
      <c r="BZ907" s="1259"/>
      <c r="CA907" s="1086">
        <f>BJ907+BK907+BE907+BF907+AZ907+BA907+AU907+AV907+AP907+AQ907+AL907+AK907+AG907+AF907+AB907+AA907+W907+V907+R907+Q907+L907+G907</f>
        <v>0</v>
      </c>
      <c r="CB907" s="1087">
        <f>M907+H907</f>
        <v>0</v>
      </c>
      <c r="CC907" s="1283">
        <f>BK907+BF907+BA907+AV907+AQ907+AL907+AG907+AB907+W907+R907</f>
        <v>0</v>
      </c>
    </row>
    <row r="908" spans="1:81" ht="18" customHeight="1">
      <c r="A908" s="1180"/>
      <c r="B908" s="1296"/>
      <c r="C908" s="1140"/>
      <c r="D908" s="48" t="s">
        <v>38</v>
      </c>
      <c r="E908" s="33"/>
      <c r="F908" s="1001"/>
      <c r="G908" s="974"/>
      <c r="H908" s="1272"/>
      <c r="I908" s="48" t="s">
        <v>38</v>
      </c>
      <c r="J908" s="33"/>
      <c r="K908" s="1001"/>
      <c r="L908" s="974"/>
      <c r="M908" s="1103"/>
      <c r="N908" s="336" t="s">
        <v>38</v>
      </c>
      <c r="O908" s="33"/>
      <c r="P908" s="1001"/>
      <c r="Q908" s="974"/>
      <c r="R908" s="1204"/>
      <c r="S908" s="48" t="s">
        <v>38</v>
      </c>
      <c r="T908" s="33"/>
      <c r="U908" s="1001"/>
      <c r="V908" s="974"/>
      <c r="W908" s="971"/>
      <c r="X908" s="336" t="s">
        <v>38</v>
      </c>
      <c r="Y908" s="33"/>
      <c r="Z908" s="1001"/>
      <c r="AA908" s="974"/>
      <c r="AB908" s="1204"/>
      <c r="AC908" s="48" t="s">
        <v>38</v>
      </c>
      <c r="AD908" s="33"/>
      <c r="AE908" s="1001"/>
      <c r="AF908" s="974"/>
      <c r="AG908" s="971"/>
      <c r="AH908" s="336" t="s">
        <v>38</v>
      </c>
      <c r="AI908" s="33"/>
      <c r="AJ908" s="1001"/>
      <c r="AK908" s="974"/>
      <c r="AL908" s="1204"/>
      <c r="AM908" s="48" t="s">
        <v>38</v>
      </c>
      <c r="AN908" s="33"/>
      <c r="AO908" s="1001"/>
      <c r="AP908" s="974"/>
      <c r="AQ908" s="971"/>
      <c r="AR908" s="336" t="s">
        <v>38</v>
      </c>
      <c r="AS908" s="33"/>
      <c r="AT908" s="1001"/>
      <c r="AU908" s="974"/>
      <c r="AV908" s="1204"/>
      <c r="AW908" s="48" t="s">
        <v>38</v>
      </c>
      <c r="AX908" s="33"/>
      <c r="AY908" s="1001"/>
      <c r="AZ908" s="974"/>
      <c r="BA908" s="971"/>
      <c r="BB908" s="336" t="s">
        <v>38</v>
      </c>
      <c r="BC908" s="33"/>
      <c r="BD908" s="1001"/>
      <c r="BE908" s="974"/>
      <c r="BF908" s="1204"/>
      <c r="BG908" s="48" t="s">
        <v>38</v>
      </c>
      <c r="BH908" s="33"/>
      <c r="BI908" s="1001"/>
      <c r="BJ908" s="974"/>
      <c r="BK908" s="971"/>
      <c r="BL908" s="658"/>
      <c r="BM908" s="80"/>
      <c r="BN908" s="1001"/>
      <c r="BO908" s="984"/>
      <c r="BP908" s="954"/>
      <c r="BQ908" s="301"/>
      <c r="BR908" s="80"/>
      <c r="BS908" s="1001"/>
      <c r="BT908" s="984"/>
      <c r="BU908" s="954"/>
      <c r="BV908" s="301"/>
      <c r="BW908" s="80"/>
      <c r="BX908" s="1001"/>
      <c r="BY908" s="984"/>
      <c r="BZ908" s="954"/>
      <c r="CA908" s="1080"/>
      <c r="CB908" s="1022"/>
      <c r="CC908" s="1283"/>
    </row>
    <row r="909" spans="1:81" ht="18" customHeight="1">
      <c r="A909" s="1180"/>
      <c r="B909" s="1296"/>
      <c r="C909" s="1140"/>
      <c r="D909" s="72" t="s">
        <v>44</v>
      </c>
      <c r="E909" s="28">
        <f>ROUND(E907*職員設定!$E$64,0)</f>
        <v>0</v>
      </c>
      <c r="F909" s="1001"/>
      <c r="G909" s="974"/>
      <c r="H909" s="1272"/>
      <c r="I909" s="72" t="s">
        <v>44</v>
      </c>
      <c r="J909" s="28">
        <f>ROUND(J907*職員設定!$E$64,0)</f>
        <v>0</v>
      </c>
      <c r="K909" s="1001"/>
      <c r="L909" s="974"/>
      <c r="M909" s="1103"/>
      <c r="N909" s="624" t="s">
        <v>44</v>
      </c>
      <c r="O909" s="28">
        <f>ROUND(O907*職員設定!$E$64,0)</f>
        <v>0</v>
      </c>
      <c r="P909" s="1001"/>
      <c r="Q909" s="974"/>
      <c r="R909" s="1204"/>
      <c r="S909" s="72" t="s">
        <v>44</v>
      </c>
      <c r="T909" s="28">
        <f>ROUND(T907*職員設定!$E$64,0)</f>
        <v>0</v>
      </c>
      <c r="U909" s="1001"/>
      <c r="V909" s="974"/>
      <c r="W909" s="971"/>
      <c r="X909" s="624" t="s">
        <v>44</v>
      </c>
      <c r="Y909" s="28">
        <f>ROUND(Y907*職員設定!$E$64,0)</f>
        <v>0</v>
      </c>
      <c r="Z909" s="1001"/>
      <c r="AA909" s="974"/>
      <c r="AB909" s="1204"/>
      <c r="AC909" s="72" t="s">
        <v>44</v>
      </c>
      <c r="AD909" s="28">
        <f>ROUND(AD907*職員設定!$E$64,0)</f>
        <v>0</v>
      </c>
      <c r="AE909" s="1001"/>
      <c r="AF909" s="974"/>
      <c r="AG909" s="971"/>
      <c r="AH909" s="624" t="s">
        <v>44</v>
      </c>
      <c r="AI909" s="28">
        <f>ROUND(AI907*職員設定!$E$64,0)</f>
        <v>0</v>
      </c>
      <c r="AJ909" s="1001"/>
      <c r="AK909" s="974"/>
      <c r="AL909" s="1204"/>
      <c r="AM909" s="72" t="s">
        <v>44</v>
      </c>
      <c r="AN909" s="28">
        <f>ROUND(AN907*職員設定!$E$64,0)</f>
        <v>0</v>
      </c>
      <c r="AO909" s="1001"/>
      <c r="AP909" s="974"/>
      <c r="AQ909" s="971"/>
      <c r="AR909" s="624" t="s">
        <v>44</v>
      </c>
      <c r="AS909" s="28">
        <f>ROUND(AS907*職員設定!$E$64,0)</f>
        <v>0</v>
      </c>
      <c r="AT909" s="1001"/>
      <c r="AU909" s="974"/>
      <c r="AV909" s="1204"/>
      <c r="AW909" s="72" t="s">
        <v>44</v>
      </c>
      <c r="AX909" s="28">
        <f>ROUND(AX907*職員設定!$E$64,0)</f>
        <v>0</v>
      </c>
      <c r="AY909" s="1001"/>
      <c r="AZ909" s="974"/>
      <c r="BA909" s="971"/>
      <c r="BB909" s="624" t="s">
        <v>44</v>
      </c>
      <c r="BC909" s="28">
        <f>ROUND(BC907*職員設定!$E$64,0)</f>
        <v>0</v>
      </c>
      <c r="BD909" s="1001"/>
      <c r="BE909" s="974"/>
      <c r="BF909" s="1204"/>
      <c r="BG909" s="72" t="s">
        <v>44</v>
      </c>
      <c r="BH909" s="28">
        <f>ROUND(BH907*職員設定!$E$64,0)</f>
        <v>0</v>
      </c>
      <c r="BI909" s="1001"/>
      <c r="BJ909" s="974"/>
      <c r="BK909" s="971"/>
      <c r="BL909" s="626"/>
      <c r="BM909" s="28"/>
      <c r="BN909" s="1001"/>
      <c r="BO909" s="984"/>
      <c r="BP909" s="954"/>
      <c r="BQ909" s="45"/>
      <c r="BR909" s="28"/>
      <c r="BS909" s="1001"/>
      <c r="BT909" s="984"/>
      <c r="BU909" s="954"/>
      <c r="BV909" s="45"/>
      <c r="BW909" s="28"/>
      <c r="BX909" s="1001"/>
      <c r="BY909" s="984"/>
      <c r="BZ909" s="954"/>
      <c r="CA909" s="1080"/>
      <c r="CB909" s="1022"/>
      <c r="CC909" s="1283"/>
    </row>
    <row r="910" spans="1:81" ht="18" customHeight="1" thickBot="1">
      <c r="A910" s="1180"/>
      <c r="B910" s="1296"/>
      <c r="C910" s="1141"/>
      <c r="D910" s="50" t="s">
        <v>45</v>
      </c>
      <c r="E910" s="18">
        <f>E908-E909</f>
        <v>0</v>
      </c>
      <c r="F910" s="1001"/>
      <c r="G910" s="975"/>
      <c r="H910" s="1273"/>
      <c r="I910" s="50" t="s">
        <v>45</v>
      </c>
      <c r="J910" s="18">
        <f>J908-J909</f>
        <v>0</v>
      </c>
      <c r="K910" s="1001"/>
      <c r="L910" s="975"/>
      <c r="M910" s="1104"/>
      <c r="N910" s="625" t="s">
        <v>45</v>
      </c>
      <c r="O910" s="18">
        <f>O908-O909</f>
        <v>0</v>
      </c>
      <c r="P910" s="1001"/>
      <c r="Q910" s="975"/>
      <c r="R910" s="1205"/>
      <c r="S910" s="50" t="s">
        <v>45</v>
      </c>
      <c r="T910" s="18">
        <f>T908-T909</f>
        <v>0</v>
      </c>
      <c r="U910" s="1001"/>
      <c r="V910" s="975"/>
      <c r="W910" s="972"/>
      <c r="X910" s="625" t="s">
        <v>45</v>
      </c>
      <c r="Y910" s="18">
        <f>Y908-Y909</f>
        <v>0</v>
      </c>
      <c r="Z910" s="1001"/>
      <c r="AA910" s="975"/>
      <c r="AB910" s="1205"/>
      <c r="AC910" s="50" t="s">
        <v>45</v>
      </c>
      <c r="AD910" s="18">
        <f>AD908-AD909</f>
        <v>0</v>
      </c>
      <c r="AE910" s="1001"/>
      <c r="AF910" s="975"/>
      <c r="AG910" s="972"/>
      <c r="AH910" s="625" t="s">
        <v>45</v>
      </c>
      <c r="AI910" s="18">
        <f>AI908-AI909</f>
        <v>0</v>
      </c>
      <c r="AJ910" s="1001"/>
      <c r="AK910" s="975"/>
      <c r="AL910" s="1205"/>
      <c r="AM910" s="50" t="s">
        <v>45</v>
      </c>
      <c r="AN910" s="18">
        <f>AN908-AN909</f>
        <v>0</v>
      </c>
      <c r="AO910" s="1001"/>
      <c r="AP910" s="975"/>
      <c r="AQ910" s="972"/>
      <c r="AR910" s="625" t="s">
        <v>45</v>
      </c>
      <c r="AS910" s="18">
        <f>AS908-AS909</f>
        <v>0</v>
      </c>
      <c r="AT910" s="1001"/>
      <c r="AU910" s="975"/>
      <c r="AV910" s="1205"/>
      <c r="AW910" s="50" t="s">
        <v>45</v>
      </c>
      <c r="AX910" s="18">
        <f>AX908-AX909</f>
        <v>0</v>
      </c>
      <c r="AY910" s="1001"/>
      <c r="AZ910" s="975"/>
      <c r="BA910" s="972"/>
      <c r="BB910" s="625" t="s">
        <v>45</v>
      </c>
      <c r="BC910" s="18">
        <f>BC908-BC909</f>
        <v>0</v>
      </c>
      <c r="BD910" s="1001"/>
      <c r="BE910" s="975"/>
      <c r="BF910" s="1205"/>
      <c r="BG910" s="50" t="s">
        <v>45</v>
      </c>
      <c r="BH910" s="18">
        <f>BH908-BH909</f>
        <v>0</v>
      </c>
      <c r="BI910" s="1001"/>
      <c r="BJ910" s="975"/>
      <c r="BK910" s="972"/>
      <c r="BL910" s="659"/>
      <c r="BM910" s="78"/>
      <c r="BN910" s="1001"/>
      <c r="BO910" s="985"/>
      <c r="BP910" s="955"/>
      <c r="BQ910" s="81"/>
      <c r="BR910" s="78"/>
      <c r="BS910" s="1001"/>
      <c r="BT910" s="985"/>
      <c r="BU910" s="955"/>
      <c r="BV910" s="81"/>
      <c r="BW910" s="78"/>
      <c r="BX910" s="1001"/>
      <c r="BY910" s="985"/>
      <c r="BZ910" s="955"/>
      <c r="CA910" s="1081"/>
      <c r="CB910" s="1023"/>
      <c r="CC910" s="1284"/>
    </row>
    <row r="911" spans="1:81" ht="18" customHeight="1">
      <c r="A911" s="1180"/>
      <c r="B911" s="1296"/>
      <c r="C911" s="1293" t="str">
        <f>"時間当たりの手当("&amp;職員設定!$F$43&amp;"等)"</f>
        <v>時間当たりの手当(資格手当等)</v>
      </c>
      <c r="D911" s="47" t="s">
        <v>48</v>
      </c>
      <c r="E911" s="272">
        <f>E907</f>
        <v>0</v>
      </c>
      <c r="F911" s="1001"/>
      <c r="G911" s="973">
        <f>E914*F907-H911</f>
        <v>0</v>
      </c>
      <c r="H911" s="1275"/>
      <c r="I911" s="47" t="s">
        <v>48</v>
      </c>
      <c r="J911" s="272">
        <f>J907</f>
        <v>0</v>
      </c>
      <c r="K911" s="1001"/>
      <c r="L911" s="973">
        <f>J914*K907-M911</f>
        <v>0</v>
      </c>
      <c r="M911" s="1095"/>
      <c r="N911" s="648" t="s">
        <v>48</v>
      </c>
      <c r="O911" s="272">
        <f>O907</f>
        <v>0</v>
      </c>
      <c r="P911" s="1001"/>
      <c r="Q911" s="973">
        <f>O914*P907</f>
        <v>0</v>
      </c>
      <c r="R911" s="983"/>
      <c r="S911" s="47" t="s">
        <v>48</v>
      </c>
      <c r="T911" s="272">
        <f>T907</f>
        <v>0</v>
      </c>
      <c r="U911" s="1001"/>
      <c r="V911" s="973">
        <f>T914*U907</f>
        <v>0</v>
      </c>
      <c r="W911" s="960"/>
      <c r="X911" s="648" t="s">
        <v>48</v>
      </c>
      <c r="Y911" s="272">
        <f>Y907</f>
        <v>0</v>
      </c>
      <c r="Z911" s="1001"/>
      <c r="AA911" s="973">
        <f>Y914*Z907</f>
        <v>0</v>
      </c>
      <c r="AB911" s="983"/>
      <c r="AC911" s="47" t="s">
        <v>48</v>
      </c>
      <c r="AD911" s="272">
        <f>AD907</f>
        <v>0</v>
      </c>
      <c r="AE911" s="1001"/>
      <c r="AF911" s="973">
        <f>AD914*AE907</f>
        <v>0</v>
      </c>
      <c r="AG911" s="960"/>
      <c r="AH911" s="648" t="s">
        <v>48</v>
      </c>
      <c r="AI911" s="272">
        <f>AI907</f>
        <v>0</v>
      </c>
      <c r="AJ911" s="1001"/>
      <c r="AK911" s="973">
        <f>AI914*AJ907</f>
        <v>0</v>
      </c>
      <c r="AL911" s="983"/>
      <c r="AM911" s="47" t="s">
        <v>48</v>
      </c>
      <c r="AN911" s="272">
        <f>AN907</f>
        <v>0</v>
      </c>
      <c r="AO911" s="1001"/>
      <c r="AP911" s="973">
        <f>AN914*AO907</f>
        <v>0</v>
      </c>
      <c r="AQ911" s="960"/>
      <c r="AR911" s="648" t="s">
        <v>48</v>
      </c>
      <c r="AS911" s="272">
        <f>AS907</f>
        <v>0</v>
      </c>
      <c r="AT911" s="1001"/>
      <c r="AU911" s="973">
        <f>AS914*AT907</f>
        <v>0</v>
      </c>
      <c r="AV911" s="983"/>
      <c r="AW911" s="47" t="s">
        <v>48</v>
      </c>
      <c r="AX911" s="272">
        <f>AX907</f>
        <v>0</v>
      </c>
      <c r="AY911" s="1001"/>
      <c r="AZ911" s="973">
        <f>AX914*AY907</f>
        <v>0</v>
      </c>
      <c r="BA911" s="960"/>
      <c r="BB911" s="648" t="s">
        <v>48</v>
      </c>
      <c r="BC911" s="272">
        <f>BC907</f>
        <v>0</v>
      </c>
      <c r="BD911" s="1001"/>
      <c r="BE911" s="973">
        <f>BC914*BD907</f>
        <v>0</v>
      </c>
      <c r="BF911" s="983"/>
      <c r="BG911" s="47" t="s">
        <v>48</v>
      </c>
      <c r="BH911" s="272">
        <f>BH907</f>
        <v>0</v>
      </c>
      <c r="BI911" s="1001"/>
      <c r="BJ911" s="973">
        <f>BH914*BI907</f>
        <v>0</v>
      </c>
      <c r="BK911" s="960"/>
      <c r="BL911" s="338"/>
      <c r="BM911" s="76"/>
      <c r="BN911" s="1001"/>
      <c r="BO911" s="983"/>
      <c r="BP911" s="960"/>
      <c r="BQ911" s="75"/>
      <c r="BR911" s="76"/>
      <c r="BS911" s="1001"/>
      <c r="BT911" s="983"/>
      <c r="BU911" s="960"/>
      <c r="BV911" s="75"/>
      <c r="BW911" s="76"/>
      <c r="BX911" s="1001"/>
      <c r="BY911" s="983"/>
      <c r="BZ911" s="960"/>
      <c r="CA911" s="1003">
        <f>BJ911+BE911+AZ911+AU911+AP911+AK911+AF911+AA911+V911+Q911+L911+G911</f>
        <v>0</v>
      </c>
      <c r="CB911" s="1019">
        <f>M911+H911</f>
        <v>0</v>
      </c>
      <c r="CC911" s="1298"/>
    </row>
    <row r="912" spans="1:81" ht="18" customHeight="1">
      <c r="A912" s="1180"/>
      <c r="B912" s="1296"/>
      <c r="C912" s="1294"/>
      <c r="D912" s="48" t="s">
        <v>38</v>
      </c>
      <c r="E912" s="33"/>
      <c r="F912" s="1001"/>
      <c r="G912" s="1066"/>
      <c r="H912" s="1272"/>
      <c r="I912" s="48" t="s">
        <v>38</v>
      </c>
      <c r="J912" s="33"/>
      <c r="K912" s="1001"/>
      <c r="L912" s="1066"/>
      <c r="M912" s="1103"/>
      <c r="N912" s="336" t="s">
        <v>38</v>
      </c>
      <c r="O912" s="33"/>
      <c r="P912" s="1001"/>
      <c r="Q912" s="1066"/>
      <c r="R912" s="1206"/>
      <c r="S912" s="48" t="s">
        <v>38</v>
      </c>
      <c r="T912" s="33"/>
      <c r="U912" s="1001"/>
      <c r="V912" s="1066"/>
      <c r="W912" s="954"/>
      <c r="X912" s="336" t="s">
        <v>38</v>
      </c>
      <c r="Y912" s="33"/>
      <c r="Z912" s="1001"/>
      <c r="AA912" s="1066"/>
      <c r="AB912" s="1206"/>
      <c r="AC912" s="48" t="s">
        <v>38</v>
      </c>
      <c r="AD912" s="33"/>
      <c r="AE912" s="1001"/>
      <c r="AF912" s="1066"/>
      <c r="AG912" s="954"/>
      <c r="AH912" s="336" t="s">
        <v>38</v>
      </c>
      <c r="AI912" s="33"/>
      <c r="AJ912" s="1001"/>
      <c r="AK912" s="1066"/>
      <c r="AL912" s="1206"/>
      <c r="AM912" s="48" t="s">
        <v>38</v>
      </c>
      <c r="AN912" s="33"/>
      <c r="AO912" s="1001"/>
      <c r="AP912" s="1066"/>
      <c r="AQ912" s="954"/>
      <c r="AR912" s="336" t="s">
        <v>38</v>
      </c>
      <c r="AS912" s="33"/>
      <c r="AT912" s="1001"/>
      <c r="AU912" s="1066"/>
      <c r="AV912" s="1206"/>
      <c r="AW912" s="48" t="s">
        <v>38</v>
      </c>
      <c r="AX912" s="33"/>
      <c r="AY912" s="1001"/>
      <c r="AZ912" s="1066"/>
      <c r="BA912" s="954"/>
      <c r="BB912" s="336" t="s">
        <v>38</v>
      </c>
      <c r="BC912" s="33"/>
      <c r="BD912" s="1001"/>
      <c r="BE912" s="1066"/>
      <c r="BF912" s="1206"/>
      <c r="BG912" s="48" t="s">
        <v>38</v>
      </c>
      <c r="BH912" s="33"/>
      <c r="BI912" s="1001"/>
      <c r="BJ912" s="1066"/>
      <c r="BK912" s="954"/>
      <c r="BL912" s="339"/>
      <c r="BM912" s="80"/>
      <c r="BN912" s="1001"/>
      <c r="BO912" s="977"/>
      <c r="BP912" s="954"/>
      <c r="BQ912" s="79"/>
      <c r="BR912" s="80"/>
      <c r="BS912" s="1001"/>
      <c r="BT912" s="977"/>
      <c r="BU912" s="954"/>
      <c r="BV912" s="79"/>
      <c r="BW912" s="80"/>
      <c r="BX912" s="1001"/>
      <c r="BY912" s="977"/>
      <c r="BZ912" s="954"/>
      <c r="CA912" s="1080"/>
      <c r="CB912" s="1022"/>
      <c r="CC912" s="1299"/>
    </row>
    <row r="913" spans="1:81" ht="18" customHeight="1">
      <c r="A913" s="1180"/>
      <c r="B913" s="1296"/>
      <c r="C913" s="1294"/>
      <c r="D913" s="72" t="s">
        <v>44</v>
      </c>
      <c r="E913" s="28">
        <f>ROUND(E907*(職員設定!$F$64+職員設定!$G$64+職員設定!$H$64+職員設定!$I$64),0)</f>
        <v>0</v>
      </c>
      <c r="F913" s="1001"/>
      <c r="G913" s="1066"/>
      <c r="H913" s="1272"/>
      <c r="I913" s="72" t="s">
        <v>44</v>
      </c>
      <c r="J913" s="28">
        <f>ROUND(J907*(職員設定!$F$64+職員設定!$G$64+職員設定!$H$64+職員設定!$I$64),0)</f>
        <v>0</v>
      </c>
      <c r="K913" s="1001"/>
      <c r="L913" s="1066"/>
      <c r="M913" s="1103"/>
      <c r="N913" s="624" t="s">
        <v>44</v>
      </c>
      <c r="O913" s="28">
        <f>ROUND(O907*(職員設定!$F$64+職員設定!$G$64+職員設定!$H$64+職員設定!$I$64),0)</f>
        <v>0</v>
      </c>
      <c r="P913" s="1001"/>
      <c r="Q913" s="1066"/>
      <c r="R913" s="1206"/>
      <c r="S913" s="72" t="s">
        <v>44</v>
      </c>
      <c r="T913" s="28">
        <f>ROUND(T907*(職員設定!$F$64+職員設定!$G$64+職員設定!$H$64+職員設定!$I$64),0)</f>
        <v>0</v>
      </c>
      <c r="U913" s="1001"/>
      <c r="V913" s="1066"/>
      <c r="W913" s="954"/>
      <c r="X913" s="624" t="s">
        <v>44</v>
      </c>
      <c r="Y913" s="28">
        <f>ROUND(Y907*(職員設定!$F$64+職員設定!$G$64+職員設定!$H$64+職員設定!$I$64),0)</f>
        <v>0</v>
      </c>
      <c r="Z913" s="1001"/>
      <c r="AA913" s="1066"/>
      <c r="AB913" s="1206"/>
      <c r="AC913" s="72" t="s">
        <v>44</v>
      </c>
      <c r="AD913" s="28">
        <f>ROUND(AD907*(職員設定!$F$64+職員設定!$G$64+職員設定!$H$64+職員設定!$I$64),0)</f>
        <v>0</v>
      </c>
      <c r="AE913" s="1001"/>
      <c r="AF913" s="1066"/>
      <c r="AG913" s="954"/>
      <c r="AH913" s="624" t="s">
        <v>44</v>
      </c>
      <c r="AI913" s="28">
        <f>ROUND(AI907*(職員設定!$F$64+職員設定!$G$64+職員設定!$H$64+職員設定!$I$64),0)</f>
        <v>0</v>
      </c>
      <c r="AJ913" s="1001"/>
      <c r="AK913" s="1066"/>
      <c r="AL913" s="1206"/>
      <c r="AM913" s="72" t="s">
        <v>44</v>
      </c>
      <c r="AN913" s="28">
        <f>ROUND(AN907*(職員設定!$F$64+職員設定!$G$64+職員設定!$H$64+職員設定!$I$64),0)</f>
        <v>0</v>
      </c>
      <c r="AO913" s="1001"/>
      <c r="AP913" s="1066"/>
      <c r="AQ913" s="954"/>
      <c r="AR913" s="624" t="s">
        <v>44</v>
      </c>
      <c r="AS913" s="28">
        <f>ROUND(AS907*(職員設定!$F$64+職員設定!$G$64+職員設定!$H$64+職員設定!$I$64),0)</f>
        <v>0</v>
      </c>
      <c r="AT913" s="1001"/>
      <c r="AU913" s="1066"/>
      <c r="AV913" s="1206"/>
      <c r="AW913" s="72" t="s">
        <v>44</v>
      </c>
      <c r="AX913" s="28">
        <f>ROUND(AX907*(職員設定!$F$64+職員設定!$G$64+職員設定!$H$64+職員設定!$I$64),0)</f>
        <v>0</v>
      </c>
      <c r="AY913" s="1001"/>
      <c r="AZ913" s="1066"/>
      <c r="BA913" s="954"/>
      <c r="BB913" s="624" t="s">
        <v>44</v>
      </c>
      <c r="BC913" s="28">
        <f>ROUND(BC907*(職員設定!$F$64+職員設定!$G$64+職員設定!$H$64+職員設定!$I$64),0)</f>
        <v>0</v>
      </c>
      <c r="BD913" s="1001"/>
      <c r="BE913" s="1066"/>
      <c r="BF913" s="1206"/>
      <c r="BG913" s="72" t="s">
        <v>44</v>
      </c>
      <c r="BH913" s="28">
        <f>ROUND(BH907*(職員設定!$F$64+職員設定!$G$64+職員設定!$H$64+職員設定!$I$64),0)</f>
        <v>0</v>
      </c>
      <c r="BI913" s="1001"/>
      <c r="BJ913" s="1066"/>
      <c r="BK913" s="954"/>
      <c r="BL913" s="624"/>
      <c r="BM913" s="28"/>
      <c r="BN913" s="1001"/>
      <c r="BO913" s="977"/>
      <c r="BP913" s="954"/>
      <c r="BQ913" s="72"/>
      <c r="BR913" s="28"/>
      <c r="BS913" s="1001"/>
      <c r="BT913" s="977"/>
      <c r="BU913" s="954"/>
      <c r="BV913" s="72"/>
      <c r="BW913" s="28"/>
      <c r="BX913" s="1001"/>
      <c r="BY913" s="977"/>
      <c r="BZ913" s="954"/>
      <c r="CA913" s="1080"/>
      <c r="CB913" s="1022"/>
      <c r="CC913" s="1299"/>
    </row>
    <row r="914" spans="1:81" ht="18" customHeight="1" thickBot="1">
      <c r="A914" s="1180"/>
      <c r="B914" s="1296"/>
      <c r="C914" s="1295"/>
      <c r="D914" s="50" t="s">
        <v>45</v>
      </c>
      <c r="E914" s="18">
        <f>E912-E913</f>
        <v>0</v>
      </c>
      <c r="F914" s="1001"/>
      <c r="G914" s="1067"/>
      <c r="H914" s="1273"/>
      <c r="I914" s="50" t="s">
        <v>45</v>
      </c>
      <c r="J914" s="18">
        <f>J912-J913</f>
        <v>0</v>
      </c>
      <c r="K914" s="1001"/>
      <c r="L914" s="1067"/>
      <c r="M914" s="1104"/>
      <c r="N914" s="625" t="s">
        <v>45</v>
      </c>
      <c r="O914" s="18">
        <f>O912-O913</f>
        <v>0</v>
      </c>
      <c r="P914" s="1001"/>
      <c r="Q914" s="1067"/>
      <c r="R914" s="1207"/>
      <c r="S914" s="50" t="s">
        <v>45</v>
      </c>
      <c r="T914" s="18">
        <f>T912-T913</f>
        <v>0</v>
      </c>
      <c r="U914" s="1001"/>
      <c r="V914" s="1067"/>
      <c r="W914" s="955"/>
      <c r="X914" s="625" t="s">
        <v>45</v>
      </c>
      <c r="Y914" s="18">
        <f>Y912-Y913</f>
        <v>0</v>
      </c>
      <c r="Z914" s="1001"/>
      <c r="AA914" s="1067"/>
      <c r="AB914" s="1207"/>
      <c r="AC914" s="50" t="s">
        <v>45</v>
      </c>
      <c r="AD914" s="18">
        <f>AD912-AD913</f>
        <v>0</v>
      </c>
      <c r="AE914" s="1001"/>
      <c r="AF914" s="1067"/>
      <c r="AG914" s="955"/>
      <c r="AH914" s="625" t="s">
        <v>45</v>
      </c>
      <c r="AI914" s="18">
        <f>AI912-AI913</f>
        <v>0</v>
      </c>
      <c r="AJ914" s="1001"/>
      <c r="AK914" s="1067"/>
      <c r="AL914" s="1207"/>
      <c r="AM914" s="50" t="s">
        <v>45</v>
      </c>
      <c r="AN914" s="18">
        <f>AN912-AN913</f>
        <v>0</v>
      </c>
      <c r="AO914" s="1001"/>
      <c r="AP914" s="1067"/>
      <c r="AQ914" s="955"/>
      <c r="AR914" s="625" t="s">
        <v>45</v>
      </c>
      <c r="AS914" s="18">
        <f>AS912-AS913</f>
        <v>0</v>
      </c>
      <c r="AT914" s="1001"/>
      <c r="AU914" s="1067"/>
      <c r="AV914" s="1207"/>
      <c r="AW914" s="50" t="s">
        <v>45</v>
      </c>
      <c r="AX914" s="18">
        <f>AX912-AX913</f>
        <v>0</v>
      </c>
      <c r="AY914" s="1001"/>
      <c r="AZ914" s="1067"/>
      <c r="BA914" s="955"/>
      <c r="BB914" s="625" t="s">
        <v>45</v>
      </c>
      <c r="BC914" s="18">
        <f>BC912-BC913</f>
        <v>0</v>
      </c>
      <c r="BD914" s="1001"/>
      <c r="BE914" s="1067"/>
      <c r="BF914" s="1207"/>
      <c r="BG914" s="50" t="s">
        <v>45</v>
      </c>
      <c r="BH914" s="18">
        <f>BH912-BH913</f>
        <v>0</v>
      </c>
      <c r="BI914" s="1001"/>
      <c r="BJ914" s="1067"/>
      <c r="BK914" s="955"/>
      <c r="BL914" s="659"/>
      <c r="BM914" s="78"/>
      <c r="BN914" s="1001"/>
      <c r="BO914" s="978"/>
      <c r="BP914" s="955"/>
      <c r="BQ914" s="81"/>
      <c r="BR914" s="78"/>
      <c r="BS914" s="1001"/>
      <c r="BT914" s="978"/>
      <c r="BU914" s="955"/>
      <c r="BV914" s="81"/>
      <c r="BW914" s="78"/>
      <c r="BX914" s="1001"/>
      <c r="BY914" s="978"/>
      <c r="BZ914" s="955"/>
      <c r="CA914" s="1081"/>
      <c r="CB914" s="1023"/>
      <c r="CC914" s="1300"/>
    </row>
    <row r="915" spans="1:81" ht="18" customHeight="1">
      <c r="A915" s="1180"/>
      <c r="B915" s="1296"/>
      <c r="C915" s="1293" t="str">
        <f>"定額手当("&amp;職員設定!$J$43&amp;"等)"</f>
        <v>定額手当(等)</v>
      </c>
      <c r="D915" s="48" t="s">
        <v>38</v>
      </c>
      <c r="E915" s="33"/>
      <c r="F915" s="1001"/>
      <c r="G915" s="1215">
        <f>E917*F907-H915</f>
        <v>0</v>
      </c>
      <c r="H915" s="1274"/>
      <c r="I915" s="48" t="s">
        <v>38</v>
      </c>
      <c r="J915" s="33"/>
      <c r="K915" s="1001"/>
      <c r="L915" s="1215">
        <f>J917*K907-M915</f>
        <v>0</v>
      </c>
      <c r="M915" s="1307"/>
      <c r="N915" s="336" t="s">
        <v>38</v>
      </c>
      <c r="O915" s="33"/>
      <c r="P915" s="1001"/>
      <c r="Q915" s="1215">
        <f>O917*P907-R915</f>
        <v>0</v>
      </c>
      <c r="R915" s="1208">
        <f>ROUND(IF(O907="",0,$M$915),0)</f>
        <v>0</v>
      </c>
      <c r="S915" s="48" t="s">
        <v>38</v>
      </c>
      <c r="T915" s="33"/>
      <c r="U915" s="1001"/>
      <c r="V915" s="1215">
        <f>T917*U907-W915</f>
        <v>0</v>
      </c>
      <c r="W915" s="1201">
        <f>ROUND(IF(T907="",0,$M$915),0)</f>
        <v>0</v>
      </c>
      <c r="X915" s="336" t="s">
        <v>38</v>
      </c>
      <c r="Y915" s="33"/>
      <c r="Z915" s="1001"/>
      <c r="AA915" s="1215">
        <f>Y917*Z907-AB915</f>
        <v>0</v>
      </c>
      <c r="AB915" s="1208">
        <f>ROUND(IF(Y907="",0,$M$915),0)</f>
        <v>0</v>
      </c>
      <c r="AC915" s="48" t="s">
        <v>38</v>
      </c>
      <c r="AD915" s="33"/>
      <c r="AE915" s="1001"/>
      <c r="AF915" s="1215">
        <f>AD917*AE907-AG915</f>
        <v>0</v>
      </c>
      <c r="AG915" s="1201">
        <f>ROUND(IF(AD907="",0,$M$915),0)</f>
        <v>0</v>
      </c>
      <c r="AH915" s="336" t="s">
        <v>38</v>
      </c>
      <c r="AI915" s="33"/>
      <c r="AJ915" s="1001"/>
      <c r="AK915" s="1215">
        <f>AI917*AJ907-AL915</f>
        <v>0</v>
      </c>
      <c r="AL915" s="1208">
        <f>ROUND(IF(AI907="",0,$M$915),0)</f>
        <v>0</v>
      </c>
      <c r="AM915" s="48" t="s">
        <v>38</v>
      </c>
      <c r="AN915" s="33"/>
      <c r="AO915" s="1001"/>
      <c r="AP915" s="1215">
        <f>AN917*AO907-AQ915</f>
        <v>0</v>
      </c>
      <c r="AQ915" s="1201">
        <f>ROUND(IF(AN907="",0,$M$915),0)</f>
        <v>0</v>
      </c>
      <c r="AR915" s="336" t="s">
        <v>38</v>
      </c>
      <c r="AS915" s="33"/>
      <c r="AT915" s="1001"/>
      <c r="AU915" s="1215">
        <f>AS917*AT907-AV915</f>
        <v>0</v>
      </c>
      <c r="AV915" s="1208">
        <f>ROUND(IF(AS907="",0,$M$915),0)</f>
        <v>0</v>
      </c>
      <c r="AW915" s="48" t="s">
        <v>38</v>
      </c>
      <c r="AX915" s="33"/>
      <c r="AY915" s="1001"/>
      <c r="AZ915" s="1215">
        <f>AX917*AY907-BA915</f>
        <v>0</v>
      </c>
      <c r="BA915" s="1201">
        <f>ROUND(IF(AX907="",0,$M$915),0)</f>
        <v>0</v>
      </c>
      <c r="BB915" s="336" t="s">
        <v>38</v>
      </c>
      <c r="BC915" s="33"/>
      <c r="BD915" s="1001"/>
      <c r="BE915" s="1215">
        <f>BC917*BD907-BF915</f>
        <v>0</v>
      </c>
      <c r="BF915" s="1208">
        <f>ROUND(IF(BC907="",0,$M$915),0)</f>
        <v>0</v>
      </c>
      <c r="BG915" s="48" t="s">
        <v>38</v>
      </c>
      <c r="BH915" s="33"/>
      <c r="BI915" s="1001"/>
      <c r="BJ915" s="1215">
        <f>BH917*BI907-BK915</f>
        <v>0</v>
      </c>
      <c r="BK915" s="1201">
        <f>ROUND(IF(BH907="",0,$M$915),0)</f>
        <v>0</v>
      </c>
      <c r="BL915" s="660"/>
      <c r="BM915" s="181"/>
      <c r="BN915" s="1001"/>
      <c r="BO915" s="1254"/>
      <c r="BP915" s="1258"/>
      <c r="BQ915" s="180"/>
      <c r="BR915" s="181"/>
      <c r="BS915" s="1001"/>
      <c r="BT915" s="1254"/>
      <c r="BU915" s="1258"/>
      <c r="BV915" s="180"/>
      <c r="BW915" s="181"/>
      <c r="BX915" s="1001"/>
      <c r="BY915" s="1254"/>
      <c r="BZ915" s="1258"/>
      <c r="CA915" s="1279">
        <f>BJ915+BK915+BE915+BF915+AZ915+BA915+AU915+AV915+AP915+AQ915+AL915+AK915+AG915+AF915+AB915+AA915+W915+V915+R915+Q915+L915+G915</f>
        <v>0</v>
      </c>
      <c r="CB915" s="1233">
        <f>H915+M915</f>
        <v>0</v>
      </c>
      <c r="CC915" s="1282">
        <f>BK915+BF915+BA915+AV915+AQ915+AL915+AG915+AB915+W915+R915</f>
        <v>0</v>
      </c>
    </row>
    <row r="916" spans="1:81" ht="18" customHeight="1">
      <c r="A916" s="1180"/>
      <c r="B916" s="1296"/>
      <c r="C916" s="1294"/>
      <c r="D916" s="45" t="s">
        <v>71</v>
      </c>
      <c r="E916" s="150" t="str">
        <f>IF(E907&lt;&gt;"",職員設定!$J$64+職員設定!$K$64,"0")</f>
        <v>0</v>
      </c>
      <c r="F916" s="1001"/>
      <c r="G916" s="1216"/>
      <c r="H916" s="1272"/>
      <c r="I916" s="45" t="s">
        <v>71</v>
      </c>
      <c r="J916" s="150" t="str">
        <f>IF(J907&lt;&gt;"",職員設定!$J$64+職員設定!$K$64,"0")</f>
        <v>0</v>
      </c>
      <c r="K916" s="1001"/>
      <c r="L916" s="1216"/>
      <c r="M916" s="1103"/>
      <c r="N916" s="626" t="s">
        <v>71</v>
      </c>
      <c r="O916" s="150" t="str">
        <f>IF(O907&lt;&gt;"",職員設定!$J$64+職員設定!$K$64,"0")</f>
        <v>0</v>
      </c>
      <c r="P916" s="1001"/>
      <c r="Q916" s="1216"/>
      <c r="R916" s="1204"/>
      <c r="S916" s="45" t="s">
        <v>71</v>
      </c>
      <c r="T916" s="150" t="str">
        <f>IF(T907&lt;&gt;"",職員設定!$J$64+職員設定!$K$64,"0")</f>
        <v>0</v>
      </c>
      <c r="U916" s="1001"/>
      <c r="V916" s="1216"/>
      <c r="W916" s="971"/>
      <c r="X916" s="626" t="s">
        <v>71</v>
      </c>
      <c r="Y916" s="150" t="str">
        <f>IF(Y907&lt;&gt;"",職員設定!$J$64+職員設定!$K$64,"0")</f>
        <v>0</v>
      </c>
      <c r="Z916" s="1001"/>
      <c r="AA916" s="1216"/>
      <c r="AB916" s="1204"/>
      <c r="AC916" s="45" t="s">
        <v>71</v>
      </c>
      <c r="AD916" s="150" t="str">
        <f>IF(AD907&lt;&gt;"",職員設定!$J$64+職員設定!$K$64,"0")</f>
        <v>0</v>
      </c>
      <c r="AE916" s="1001"/>
      <c r="AF916" s="1216"/>
      <c r="AG916" s="971"/>
      <c r="AH916" s="626" t="s">
        <v>71</v>
      </c>
      <c r="AI916" s="150" t="str">
        <f>IF(AI907&lt;&gt;"",職員設定!$J$64+職員設定!$K$64,"0")</f>
        <v>0</v>
      </c>
      <c r="AJ916" s="1001"/>
      <c r="AK916" s="1216"/>
      <c r="AL916" s="1204"/>
      <c r="AM916" s="45" t="s">
        <v>71</v>
      </c>
      <c r="AN916" s="150" t="str">
        <f>IF(AN907&lt;&gt;"",職員設定!$J$64+職員設定!$K$64,"0")</f>
        <v>0</v>
      </c>
      <c r="AO916" s="1001"/>
      <c r="AP916" s="1216"/>
      <c r="AQ916" s="971"/>
      <c r="AR916" s="626" t="s">
        <v>71</v>
      </c>
      <c r="AS916" s="150" t="str">
        <f>IF(AS907&lt;&gt;"",職員設定!$J$64+職員設定!$K$64,"0")</f>
        <v>0</v>
      </c>
      <c r="AT916" s="1001"/>
      <c r="AU916" s="1216"/>
      <c r="AV916" s="1204"/>
      <c r="AW916" s="45" t="s">
        <v>71</v>
      </c>
      <c r="AX916" s="150" t="str">
        <f>IF(AX907&lt;&gt;"",職員設定!$J$64+職員設定!$K$64,"0")</f>
        <v>0</v>
      </c>
      <c r="AY916" s="1001"/>
      <c r="AZ916" s="1216"/>
      <c r="BA916" s="971"/>
      <c r="BB916" s="626" t="s">
        <v>71</v>
      </c>
      <c r="BC916" s="150" t="str">
        <f>IF(BC907&lt;&gt;"",職員設定!$J$64+職員設定!$K$64,"0")</f>
        <v>0</v>
      </c>
      <c r="BD916" s="1001"/>
      <c r="BE916" s="1216"/>
      <c r="BF916" s="1204"/>
      <c r="BG916" s="45" t="s">
        <v>71</v>
      </c>
      <c r="BH916" s="150" t="str">
        <f>IF(BH907&lt;&gt;"",職員設定!$J$64+職員設定!$K$64,"0")</f>
        <v>0</v>
      </c>
      <c r="BI916" s="1001"/>
      <c r="BJ916" s="1216"/>
      <c r="BK916" s="971"/>
      <c r="BL916" s="624"/>
      <c r="BM916" s="28"/>
      <c r="BN916" s="1001"/>
      <c r="BO916" s="1206"/>
      <c r="BP916" s="954"/>
      <c r="BQ916" s="72"/>
      <c r="BR916" s="28"/>
      <c r="BS916" s="1001"/>
      <c r="BT916" s="1206"/>
      <c r="BU916" s="954"/>
      <c r="BV916" s="72"/>
      <c r="BW916" s="28"/>
      <c r="BX916" s="1001"/>
      <c r="BY916" s="1206"/>
      <c r="BZ916" s="954"/>
      <c r="CA916" s="1280"/>
      <c r="CB916" s="1022"/>
      <c r="CC916" s="1283"/>
    </row>
    <row r="917" spans="1:81" ht="18" customHeight="1" thickBot="1">
      <c r="A917" s="1180"/>
      <c r="B917" s="1297"/>
      <c r="C917" s="1303"/>
      <c r="D917" s="46" t="s">
        <v>51</v>
      </c>
      <c r="E917" s="18">
        <f>E915-E916</f>
        <v>0</v>
      </c>
      <c r="F917" s="1001"/>
      <c r="G917" s="1217"/>
      <c r="H917" s="1273"/>
      <c r="I917" s="46" t="s">
        <v>51</v>
      </c>
      <c r="J917" s="18">
        <f>J915-J916</f>
        <v>0</v>
      </c>
      <c r="K917" s="1001"/>
      <c r="L917" s="1217"/>
      <c r="M917" s="1104"/>
      <c r="N917" s="627" t="s">
        <v>51</v>
      </c>
      <c r="O917" s="18">
        <f>O915-O916</f>
        <v>0</v>
      </c>
      <c r="P917" s="1001"/>
      <c r="Q917" s="1217"/>
      <c r="R917" s="1205"/>
      <c r="S917" s="46" t="s">
        <v>51</v>
      </c>
      <c r="T917" s="18">
        <f>T915-T916</f>
        <v>0</v>
      </c>
      <c r="U917" s="1001"/>
      <c r="V917" s="1217"/>
      <c r="W917" s="972"/>
      <c r="X917" s="627" t="s">
        <v>51</v>
      </c>
      <c r="Y917" s="18">
        <f>Y915-Y916</f>
        <v>0</v>
      </c>
      <c r="Z917" s="1001"/>
      <c r="AA917" s="1217"/>
      <c r="AB917" s="1205"/>
      <c r="AC917" s="46" t="s">
        <v>51</v>
      </c>
      <c r="AD917" s="18">
        <f>AD915-AD916</f>
        <v>0</v>
      </c>
      <c r="AE917" s="1001"/>
      <c r="AF917" s="1217"/>
      <c r="AG917" s="972"/>
      <c r="AH917" s="627" t="s">
        <v>51</v>
      </c>
      <c r="AI917" s="18">
        <f>AI915-AI916</f>
        <v>0</v>
      </c>
      <c r="AJ917" s="1001"/>
      <c r="AK917" s="1217"/>
      <c r="AL917" s="1205"/>
      <c r="AM917" s="46" t="s">
        <v>51</v>
      </c>
      <c r="AN917" s="18">
        <f>AN915-AN916</f>
        <v>0</v>
      </c>
      <c r="AO917" s="1001"/>
      <c r="AP917" s="1217"/>
      <c r="AQ917" s="972"/>
      <c r="AR917" s="627" t="s">
        <v>51</v>
      </c>
      <c r="AS917" s="18">
        <f>AS915-AS916</f>
        <v>0</v>
      </c>
      <c r="AT917" s="1001"/>
      <c r="AU917" s="1217"/>
      <c r="AV917" s="1205"/>
      <c r="AW917" s="46" t="s">
        <v>51</v>
      </c>
      <c r="AX917" s="18">
        <f>AX915-AX916</f>
        <v>0</v>
      </c>
      <c r="AY917" s="1001"/>
      <c r="AZ917" s="1217"/>
      <c r="BA917" s="972"/>
      <c r="BB917" s="627" t="s">
        <v>51</v>
      </c>
      <c r="BC917" s="18">
        <f>BC915-BC916</f>
        <v>0</v>
      </c>
      <c r="BD917" s="1001"/>
      <c r="BE917" s="1217"/>
      <c r="BF917" s="1205"/>
      <c r="BG917" s="46" t="s">
        <v>51</v>
      </c>
      <c r="BH917" s="18">
        <f>BH915-BH916</f>
        <v>0</v>
      </c>
      <c r="BI917" s="1001"/>
      <c r="BJ917" s="1217"/>
      <c r="BK917" s="972"/>
      <c r="BL917" s="659"/>
      <c r="BM917" s="78"/>
      <c r="BN917" s="1001"/>
      <c r="BO917" s="1207"/>
      <c r="BP917" s="955"/>
      <c r="BQ917" s="81"/>
      <c r="BR917" s="78"/>
      <c r="BS917" s="1001"/>
      <c r="BT917" s="1207"/>
      <c r="BU917" s="955"/>
      <c r="BV917" s="81"/>
      <c r="BW917" s="78"/>
      <c r="BX917" s="1001"/>
      <c r="BY917" s="1207"/>
      <c r="BZ917" s="955"/>
      <c r="CA917" s="1281"/>
      <c r="CB917" s="1023"/>
      <c r="CC917" s="1284"/>
    </row>
    <row r="918" spans="1:81" ht="18" customHeight="1">
      <c r="A918" s="1180"/>
      <c r="B918" s="1142" t="s">
        <v>108</v>
      </c>
      <c r="C918" s="1287" t="s">
        <v>226</v>
      </c>
      <c r="D918" s="48" t="s">
        <v>38</v>
      </c>
      <c r="E918" s="33"/>
      <c r="F918" s="1001"/>
      <c r="G918" s="1215">
        <f>E920*F907-H918</f>
        <v>0</v>
      </c>
      <c r="H918" s="1274"/>
      <c r="I918" s="48" t="s">
        <v>38</v>
      </c>
      <c r="J918" s="33"/>
      <c r="K918" s="1001"/>
      <c r="L918" s="1215">
        <f>J920*K907-M918</f>
        <v>0</v>
      </c>
      <c r="M918" s="1307"/>
      <c r="N918" s="336" t="s">
        <v>38</v>
      </c>
      <c r="O918" s="33"/>
      <c r="P918" s="1001"/>
      <c r="Q918" s="1066">
        <f>O920*P907-R918</f>
        <v>0</v>
      </c>
      <c r="R918" s="1209"/>
      <c r="S918" s="48" t="s">
        <v>38</v>
      </c>
      <c r="T918" s="33"/>
      <c r="U918" s="1001"/>
      <c r="V918" s="1066">
        <f>T920*U907-W918</f>
        <v>0</v>
      </c>
      <c r="W918" s="1202"/>
      <c r="X918" s="336" t="s">
        <v>38</v>
      </c>
      <c r="Y918" s="33"/>
      <c r="Z918" s="1001"/>
      <c r="AA918" s="1066">
        <f>Y920*Z907-AB918</f>
        <v>0</v>
      </c>
      <c r="AB918" s="1209"/>
      <c r="AC918" s="48" t="s">
        <v>38</v>
      </c>
      <c r="AD918" s="33"/>
      <c r="AE918" s="1001"/>
      <c r="AF918" s="1066">
        <f>AD920*AE907-AG918</f>
        <v>0</v>
      </c>
      <c r="AG918" s="1202"/>
      <c r="AH918" s="336" t="s">
        <v>38</v>
      </c>
      <c r="AI918" s="33"/>
      <c r="AJ918" s="1001"/>
      <c r="AK918" s="1066">
        <f>AI920*AJ907-AL918</f>
        <v>0</v>
      </c>
      <c r="AL918" s="1209"/>
      <c r="AM918" s="48" t="s">
        <v>38</v>
      </c>
      <c r="AN918" s="33"/>
      <c r="AO918" s="1001"/>
      <c r="AP918" s="1066">
        <f>AN920*AO907-AQ918</f>
        <v>0</v>
      </c>
      <c r="AQ918" s="1202"/>
      <c r="AR918" s="336" t="s">
        <v>38</v>
      </c>
      <c r="AS918" s="33"/>
      <c r="AT918" s="1001"/>
      <c r="AU918" s="1066">
        <f>AS920*AT907-AV918</f>
        <v>0</v>
      </c>
      <c r="AV918" s="1209"/>
      <c r="AW918" s="48" t="s">
        <v>38</v>
      </c>
      <c r="AX918" s="33"/>
      <c r="AY918" s="1001"/>
      <c r="AZ918" s="1066">
        <f>AX920*AY907-BA918</f>
        <v>0</v>
      </c>
      <c r="BA918" s="1202"/>
      <c r="BB918" s="336" t="s">
        <v>38</v>
      </c>
      <c r="BC918" s="33"/>
      <c r="BD918" s="1001"/>
      <c r="BE918" s="1066">
        <f>BC920*BD907-BF918</f>
        <v>0</v>
      </c>
      <c r="BF918" s="1209"/>
      <c r="BG918" s="48" t="s">
        <v>38</v>
      </c>
      <c r="BH918" s="33"/>
      <c r="BI918" s="1001"/>
      <c r="BJ918" s="1066">
        <f>BH920*BI907-BK918</f>
        <v>0</v>
      </c>
      <c r="BK918" s="1202"/>
      <c r="BL918" s="658"/>
      <c r="BM918" s="80"/>
      <c r="BN918" s="1001"/>
      <c r="BO918" s="1254"/>
      <c r="BP918" s="1258"/>
      <c r="BQ918" s="301"/>
      <c r="BR918" s="80"/>
      <c r="BS918" s="1001"/>
      <c r="BT918" s="1254"/>
      <c r="BU918" s="1258"/>
      <c r="BV918" s="301"/>
      <c r="BW918" s="80"/>
      <c r="BX918" s="1001"/>
      <c r="BY918" s="1254"/>
      <c r="BZ918" s="1258"/>
      <c r="CA918" s="1279">
        <f>BJ918+BK918+BE918+BF918+AZ918+BA918+AU918+AV918+AP918+AQ918+AL918+AK918+AG918+AF918+AB918+AA918+W918+V918+R918+Q918+L918+G918</f>
        <v>0</v>
      </c>
      <c r="CB918" s="1234">
        <f>H918+M918</f>
        <v>0</v>
      </c>
      <c r="CC918" s="1240">
        <f>BK918+BF918+BA918+AV918+AQ918+AL918+AG918+AB918+W918+R918</f>
        <v>0</v>
      </c>
    </row>
    <row r="919" spans="1:81" ht="18" customHeight="1">
      <c r="A919" s="1180"/>
      <c r="B919" s="1285"/>
      <c r="C919" s="1288"/>
      <c r="D919" s="154" t="s">
        <v>71</v>
      </c>
      <c r="E919" s="179"/>
      <c r="F919" s="1001"/>
      <c r="G919" s="1066"/>
      <c r="H919" s="1272"/>
      <c r="I919" s="154" t="s">
        <v>71</v>
      </c>
      <c r="J919" s="179"/>
      <c r="K919" s="1001"/>
      <c r="L919" s="1066"/>
      <c r="M919" s="1103"/>
      <c r="N919" s="628" t="s">
        <v>71</v>
      </c>
      <c r="O919" s="179"/>
      <c r="P919" s="1001"/>
      <c r="Q919" s="1066"/>
      <c r="R919" s="1210"/>
      <c r="S919" s="154" t="s">
        <v>71</v>
      </c>
      <c r="T919" s="179"/>
      <c r="U919" s="1001"/>
      <c r="V919" s="1066"/>
      <c r="W919" s="958"/>
      <c r="X919" s="628" t="s">
        <v>71</v>
      </c>
      <c r="Y919" s="179"/>
      <c r="Z919" s="1001"/>
      <c r="AA919" s="1066"/>
      <c r="AB919" s="1210"/>
      <c r="AC919" s="154" t="s">
        <v>71</v>
      </c>
      <c r="AD919" s="179"/>
      <c r="AE919" s="1001"/>
      <c r="AF919" s="1066"/>
      <c r="AG919" s="958"/>
      <c r="AH919" s="628" t="s">
        <v>71</v>
      </c>
      <c r="AI919" s="179"/>
      <c r="AJ919" s="1001"/>
      <c r="AK919" s="1066"/>
      <c r="AL919" s="1210"/>
      <c r="AM919" s="154" t="s">
        <v>71</v>
      </c>
      <c r="AN919" s="179"/>
      <c r="AO919" s="1001"/>
      <c r="AP919" s="1066"/>
      <c r="AQ919" s="958"/>
      <c r="AR919" s="628" t="s">
        <v>71</v>
      </c>
      <c r="AS919" s="179"/>
      <c r="AT919" s="1001"/>
      <c r="AU919" s="1066"/>
      <c r="AV919" s="1210"/>
      <c r="AW919" s="154" t="s">
        <v>71</v>
      </c>
      <c r="AX919" s="179"/>
      <c r="AY919" s="1001"/>
      <c r="AZ919" s="1066"/>
      <c r="BA919" s="958"/>
      <c r="BB919" s="628" t="s">
        <v>71</v>
      </c>
      <c r="BC919" s="179"/>
      <c r="BD919" s="1001"/>
      <c r="BE919" s="1066"/>
      <c r="BF919" s="1210"/>
      <c r="BG919" s="154" t="s">
        <v>71</v>
      </c>
      <c r="BH919" s="179"/>
      <c r="BI919" s="1001"/>
      <c r="BJ919" s="1066"/>
      <c r="BK919" s="958"/>
      <c r="BL919" s="626"/>
      <c r="BM919" s="28"/>
      <c r="BN919" s="1001"/>
      <c r="BO919" s="977"/>
      <c r="BP919" s="954"/>
      <c r="BQ919" s="45"/>
      <c r="BR919" s="28"/>
      <c r="BS919" s="1001"/>
      <c r="BT919" s="977"/>
      <c r="BU919" s="954"/>
      <c r="BV919" s="45"/>
      <c r="BW919" s="28"/>
      <c r="BX919" s="1001"/>
      <c r="BY919" s="977"/>
      <c r="BZ919" s="954"/>
      <c r="CA919" s="1280"/>
      <c r="CB919" s="1235"/>
      <c r="CC919" s="1335"/>
    </row>
    <row r="920" spans="1:81" ht="18" customHeight="1" thickBot="1">
      <c r="A920" s="1180"/>
      <c r="B920" s="1285"/>
      <c r="C920" s="1289"/>
      <c r="D920" s="46" t="s">
        <v>51</v>
      </c>
      <c r="E920" s="18">
        <f>E918-E919</f>
        <v>0</v>
      </c>
      <c r="F920" s="1001"/>
      <c r="G920" s="1067"/>
      <c r="H920" s="1273"/>
      <c r="I920" s="46" t="s">
        <v>51</v>
      </c>
      <c r="J920" s="18">
        <f>J918-J919</f>
        <v>0</v>
      </c>
      <c r="K920" s="1001"/>
      <c r="L920" s="1067"/>
      <c r="M920" s="1104"/>
      <c r="N920" s="627" t="s">
        <v>51</v>
      </c>
      <c r="O920" s="18">
        <f>O918-O919</f>
        <v>0</v>
      </c>
      <c r="P920" s="1001"/>
      <c r="Q920" s="1067"/>
      <c r="R920" s="1211"/>
      <c r="S920" s="46" t="s">
        <v>51</v>
      </c>
      <c r="T920" s="18">
        <f>T918-T919</f>
        <v>0</v>
      </c>
      <c r="U920" s="1001"/>
      <c r="V920" s="1067"/>
      <c r="W920" s="959"/>
      <c r="X920" s="627" t="s">
        <v>51</v>
      </c>
      <c r="Y920" s="18">
        <f>Y918-Y919</f>
        <v>0</v>
      </c>
      <c r="Z920" s="1001"/>
      <c r="AA920" s="1067"/>
      <c r="AB920" s="1211"/>
      <c r="AC920" s="46" t="s">
        <v>51</v>
      </c>
      <c r="AD920" s="18">
        <f>AD918-AD919</f>
        <v>0</v>
      </c>
      <c r="AE920" s="1001"/>
      <c r="AF920" s="1067"/>
      <c r="AG920" s="959"/>
      <c r="AH920" s="627" t="s">
        <v>51</v>
      </c>
      <c r="AI920" s="18">
        <f>AI918-AI919</f>
        <v>0</v>
      </c>
      <c r="AJ920" s="1001"/>
      <c r="AK920" s="1067"/>
      <c r="AL920" s="1211"/>
      <c r="AM920" s="46" t="s">
        <v>51</v>
      </c>
      <c r="AN920" s="18">
        <f>AN918-AN919</f>
        <v>0</v>
      </c>
      <c r="AO920" s="1001"/>
      <c r="AP920" s="1067"/>
      <c r="AQ920" s="959"/>
      <c r="AR920" s="627" t="s">
        <v>51</v>
      </c>
      <c r="AS920" s="18">
        <f>AS918-AS919</f>
        <v>0</v>
      </c>
      <c r="AT920" s="1001"/>
      <c r="AU920" s="1067"/>
      <c r="AV920" s="1211"/>
      <c r="AW920" s="46" t="s">
        <v>51</v>
      </c>
      <c r="AX920" s="18">
        <f>AX918-AX919</f>
        <v>0</v>
      </c>
      <c r="AY920" s="1001"/>
      <c r="AZ920" s="1067"/>
      <c r="BA920" s="959"/>
      <c r="BB920" s="627" t="s">
        <v>51</v>
      </c>
      <c r="BC920" s="18">
        <f>BC918-BC919</f>
        <v>0</v>
      </c>
      <c r="BD920" s="1001"/>
      <c r="BE920" s="1067"/>
      <c r="BF920" s="1211"/>
      <c r="BG920" s="46" t="s">
        <v>51</v>
      </c>
      <c r="BH920" s="18">
        <f>BH918-BH919</f>
        <v>0</v>
      </c>
      <c r="BI920" s="1001"/>
      <c r="BJ920" s="1067"/>
      <c r="BK920" s="959"/>
      <c r="BL920" s="659"/>
      <c r="BM920" s="78"/>
      <c r="BN920" s="1001"/>
      <c r="BO920" s="978"/>
      <c r="BP920" s="955"/>
      <c r="BQ920" s="81"/>
      <c r="BR920" s="78"/>
      <c r="BS920" s="1001"/>
      <c r="BT920" s="978"/>
      <c r="BU920" s="955"/>
      <c r="BV920" s="81"/>
      <c r="BW920" s="78"/>
      <c r="BX920" s="1001"/>
      <c r="BY920" s="978"/>
      <c r="BZ920" s="955"/>
      <c r="CA920" s="1281"/>
      <c r="CB920" s="1236"/>
      <c r="CC920" s="1336"/>
    </row>
    <row r="921" spans="1:81" ht="18" customHeight="1">
      <c r="A921" s="1180"/>
      <c r="B921" s="1285"/>
      <c r="C921" s="1177" t="s">
        <v>41</v>
      </c>
      <c r="D921" s="44" t="s">
        <v>119</v>
      </c>
      <c r="E921" s="35"/>
      <c r="F921" s="1001"/>
      <c r="G921" s="973">
        <f>E924*F907-H921</f>
        <v>0</v>
      </c>
      <c r="H921" s="1275"/>
      <c r="I921" s="44" t="s">
        <v>119</v>
      </c>
      <c r="J921" s="35"/>
      <c r="K921" s="1001"/>
      <c r="L921" s="973">
        <f>J924*K907-M921</f>
        <v>0</v>
      </c>
      <c r="M921" s="1095"/>
      <c r="N921" s="335" t="s">
        <v>119</v>
      </c>
      <c r="O921" s="35"/>
      <c r="P921" s="1001"/>
      <c r="Q921" s="973">
        <f>O924*P907-R921</f>
        <v>0</v>
      </c>
      <c r="R921" s="1212">
        <f>ROUND(O921*P907*職員設定!$AC$64,0)</f>
        <v>0</v>
      </c>
      <c r="S921" s="44" t="s">
        <v>119</v>
      </c>
      <c r="T921" s="35"/>
      <c r="U921" s="1001"/>
      <c r="V921" s="973">
        <f>T924*U907-W921</f>
        <v>0</v>
      </c>
      <c r="W921" s="961">
        <f>ROUND(T921*U907*職員設定!$AC$64,0)</f>
        <v>0</v>
      </c>
      <c r="X921" s="335" t="s">
        <v>119</v>
      </c>
      <c r="Y921" s="35"/>
      <c r="Z921" s="1001"/>
      <c r="AA921" s="973">
        <f>Y924*Z907-AB921</f>
        <v>0</v>
      </c>
      <c r="AB921" s="1212">
        <f>ROUND(Y921*Z907*職員設定!$AC$64,0)</f>
        <v>0</v>
      </c>
      <c r="AC921" s="44" t="s">
        <v>119</v>
      </c>
      <c r="AD921" s="35"/>
      <c r="AE921" s="1001"/>
      <c r="AF921" s="973">
        <f>AD924*AE907-AG921</f>
        <v>0</v>
      </c>
      <c r="AG921" s="961">
        <f>ROUND(AD921*AE907*職員設定!$AC$64,0)</f>
        <v>0</v>
      </c>
      <c r="AH921" s="335" t="s">
        <v>119</v>
      </c>
      <c r="AI921" s="35"/>
      <c r="AJ921" s="1001"/>
      <c r="AK921" s="973">
        <f>AI924*AJ907-AL921</f>
        <v>0</v>
      </c>
      <c r="AL921" s="1212">
        <f>ROUND(AI921*AJ907*職員設定!$AC$64,0)</f>
        <v>0</v>
      </c>
      <c r="AM921" s="44" t="s">
        <v>119</v>
      </c>
      <c r="AN921" s="35"/>
      <c r="AO921" s="1001"/>
      <c r="AP921" s="973">
        <f>AN924*AO907-AQ921</f>
        <v>0</v>
      </c>
      <c r="AQ921" s="961">
        <f>ROUND(AN921*AO907*職員設定!$AC$64,0)</f>
        <v>0</v>
      </c>
      <c r="AR921" s="335" t="s">
        <v>119</v>
      </c>
      <c r="AS921" s="35"/>
      <c r="AT921" s="1001"/>
      <c r="AU921" s="973">
        <f>AS924*AT907-AV921</f>
        <v>0</v>
      </c>
      <c r="AV921" s="1212">
        <f>ROUND(AS921*AT907*職員設定!$AC$64,0)</f>
        <v>0</v>
      </c>
      <c r="AW921" s="44" t="s">
        <v>119</v>
      </c>
      <c r="AX921" s="35"/>
      <c r="AY921" s="1001"/>
      <c r="AZ921" s="973">
        <f>AX924*AY907-BA921</f>
        <v>0</v>
      </c>
      <c r="BA921" s="961">
        <f>ROUND(AX921*AY907*職員設定!$AC$64,0)</f>
        <v>0</v>
      </c>
      <c r="BB921" s="335" t="s">
        <v>119</v>
      </c>
      <c r="BC921" s="35"/>
      <c r="BD921" s="1001"/>
      <c r="BE921" s="973">
        <f>BC924*BD907-BF921</f>
        <v>0</v>
      </c>
      <c r="BF921" s="1212">
        <f>ROUND(BC921*BD907*職員設定!$AC$64,0)</f>
        <v>0</v>
      </c>
      <c r="BG921" s="44" t="s">
        <v>119</v>
      </c>
      <c r="BH921" s="35"/>
      <c r="BI921" s="1001"/>
      <c r="BJ921" s="973">
        <f>BH924*BI907-BK921</f>
        <v>0</v>
      </c>
      <c r="BK921" s="961">
        <f>ROUND(BH921*BI907*職員設定!$AC$64,0)</f>
        <v>0</v>
      </c>
      <c r="BL921" s="661" t="s">
        <v>206</v>
      </c>
      <c r="BM921" s="32"/>
      <c r="BN921" s="1001"/>
      <c r="BO921" s="973">
        <f>BM924*BN907-BP921</f>
        <v>0</v>
      </c>
      <c r="BP921" s="961">
        <f>IF(BM922&gt;BM921,(BM922-BM921)*BN907,0)</f>
        <v>0</v>
      </c>
      <c r="BQ921" s="409" t="s">
        <v>206</v>
      </c>
      <c r="BR921" s="32"/>
      <c r="BS921" s="1001"/>
      <c r="BT921" s="973">
        <f>BR924*BS907-BU921</f>
        <v>0</v>
      </c>
      <c r="BU921" s="961">
        <f>IF(BR922&gt;BR921,(BR922-BR921)*BS907,0)</f>
        <v>0</v>
      </c>
      <c r="BV921" s="409" t="s">
        <v>206</v>
      </c>
      <c r="BW921" s="32"/>
      <c r="BX921" s="1001"/>
      <c r="BY921" s="973">
        <f>BW924*BX907-BZ921</f>
        <v>0</v>
      </c>
      <c r="BZ921" s="961">
        <f>IF(BW922&gt;BW921,(BW922-BW921)*BX907,0)</f>
        <v>0</v>
      </c>
      <c r="CA921" s="1003">
        <f>BY921+BZ921+BU921+BT921+BP921+BO921+BJ921+BK921+BE921+BF921+AZ921+BA921+AU921+AV921+AP921+AQ921+AK921+AL921+AF921+AG921+AA921+AB921+V921+W921+Q921+R921+L921+G921</f>
        <v>0</v>
      </c>
      <c r="CB921" s="1019">
        <f t="shared" ref="CB921" si="156">M921+H921</f>
        <v>0</v>
      </c>
      <c r="CC921" s="1240">
        <f>BK921+BF921+BA921+AV921+AQ921+AL921+AG921+AB921+W921+R921+BP921+BU921+BZ921</f>
        <v>0</v>
      </c>
    </row>
    <row r="922" spans="1:81" ht="18" customHeight="1">
      <c r="A922" s="1180"/>
      <c r="B922" s="1285"/>
      <c r="C922" s="1178"/>
      <c r="D922" s="48" t="s">
        <v>38</v>
      </c>
      <c r="E922" s="33"/>
      <c r="F922" s="1001"/>
      <c r="G922" s="974"/>
      <c r="H922" s="1272"/>
      <c r="I922" s="48" t="s">
        <v>38</v>
      </c>
      <c r="J922" s="33"/>
      <c r="K922" s="1001"/>
      <c r="L922" s="974"/>
      <c r="M922" s="1103"/>
      <c r="N922" s="336" t="s">
        <v>38</v>
      </c>
      <c r="O922" s="33"/>
      <c r="P922" s="1001"/>
      <c r="Q922" s="974"/>
      <c r="R922" s="1210"/>
      <c r="S922" s="48" t="s">
        <v>38</v>
      </c>
      <c r="T922" s="33"/>
      <c r="U922" s="1001"/>
      <c r="V922" s="974"/>
      <c r="W922" s="958"/>
      <c r="X922" s="336" t="s">
        <v>38</v>
      </c>
      <c r="Y922" s="33"/>
      <c r="Z922" s="1001"/>
      <c r="AA922" s="974"/>
      <c r="AB922" s="1210"/>
      <c r="AC922" s="48" t="s">
        <v>38</v>
      </c>
      <c r="AD922" s="33"/>
      <c r="AE922" s="1001"/>
      <c r="AF922" s="974"/>
      <c r="AG922" s="958"/>
      <c r="AH922" s="336" t="s">
        <v>38</v>
      </c>
      <c r="AI922" s="33"/>
      <c r="AJ922" s="1001"/>
      <c r="AK922" s="974"/>
      <c r="AL922" s="1210"/>
      <c r="AM922" s="48" t="s">
        <v>38</v>
      </c>
      <c r="AN922" s="33"/>
      <c r="AO922" s="1001"/>
      <c r="AP922" s="974"/>
      <c r="AQ922" s="958"/>
      <c r="AR922" s="336" t="s">
        <v>38</v>
      </c>
      <c r="AS922" s="33"/>
      <c r="AT922" s="1001"/>
      <c r="AU922" s="974"/>
      <c r="AV922" s="1210"/>
      <c r="AW922" s="48" t="s">
        <v>38</v>
      </c>
      <c r="AX922" s="33"/>
      <c r="AY922" s="1001"/>
      <c r="AZ922" s="974"/>
      <c r="BA922" s="958"/>
      <c r="BB922" s="336" t="s">
        <v>38</v>
      </c>
      <c r="BC922" s="33"/>
      <c r="BD922" s="1001"/>
      <c r="BE922" s="974"/>
      <c r="BF922" s="1210"/>
      <c r="BG922" s="48" t="s">
        <v>38</v>
      </c>
      <c r="BH922" s="33"/>
      <c r="BI922" s="1001"/>
      <c r="BJ922" s="974"/>
      <c r="BK922" s="958"/>
      <c r="BL922" s="336" t="s">
        <v>205</v>
      </c>
      <c r="BM922" s="33"/>
      <c r="BN922" s="1001"/>
      <c r="BO922" s="974"/>
      <c r="BP922" s="958"/>
      <c r="BQ922" s="48" t="s">
        <v>205</v>
      </c>
      <c r="BR922" s="33"/>
      <c r="BS922" s="1001"/>
      <c r="BT922" s="974"/>
      <c r="BU922" s="958"/>
      <c r="BV922" s="48" t="s">
        <v>205</v>
      </c>
      <c r="BW922" s="33"/>
      <c r="BX922" s="1001"/>
      <c r="BY922" s="974"/>
      <c r="BZ922" s="958"/>
      <c r="CA922" s="1080"/>
      <c r="CB922" s="1022"/>
      <c r="CC922" s="1241"/>
    </row>
    <row r="923" spans="1:81" ht="18" customHeight="1">
      <c r="A923" s="1180"/>
      <c r="B923" s="1285"/>
      <c r="C923" s="1178"/>
      <c r="D923" s="51" t="s">
        <v>46</v>
      </c>
      <c r="E923" s="6">
        <f>ROUND(E921*職員設定!$P$64,0)</f>
        <v>0</v>
      </c>
      <c r="F923" s="1001"/>
      <c r="G923" s="974"/>
      <c r="H923" s="1272"/>
      <c r="I923" s="51" t="s">
        <v>46</v>
      </c>
      <c r="J923" s="6">
        <f>ROUND(J921*職員設定!$P$64,0)</f>
        <v>0</v>
      </c>
      <c r="K923" s="1001"/>
      <c r="L923" s="974"/>
      <c r="M923" s="1103"/>
      <c r="N923" s="629" t="s">
        <v>46</v>
      </c>
      <c r="O923" s="6">
        <f>ROUND(O921*職員設定!$P$64,0)</f>
        <v>0</v>
      </c>
      <c r="P923" s="1001"/>
      <c r="Q923" s="974"/>
      <c r="R923" s="1210"/>
      <c r="S923" s="51" t="s">
        <v>46</v>
      </c>
      <c r="T923" s="6">
        <f>ROUND(T921*職員設定!$P$64,0)</f>
        <v>0</v>
      </c>
      <c r="U923" s="1001"/>
      <c r="V923" s="974"/>
      <c r="W923" s="958"/>
      <c r="X923" s="629" t="s">
        <v>46</v>
      </c>
      <c r="Y923" s="6">
        <f>ROUND(Y921*職員設定!$P$64,0)</f>
        <v>0</v>
      </c>
      <c r="Z923" s="1001"/>
      <c r="AA923" s="974"/>
      <c r="AB923" s="1210"/>
      <c r="AC923" s="51" t="s">
        <v>46</v>
      </c>
      <c r="AD923" s="6">
        <f>ROUND(AD921*職員設定!$P$64,0)</f>
        <v>0</v>
      </c>
      <c r="AE923" s="1001"/>
      <c r="AF923" s="974"/>
      <c r="AG923" s="958"/>
      <c r="AH923" s="629" t="s">
        <v>46</v>
      </c>
      <c r="AI923" s="6">
        <f>ROUND(AI921*職員設定!$P$64,0)</f>
        <v>0</v>
      </c>
      <c r="AJ923" s="1001"/>
      <c r="AK923" s="974"/>
      <c r="AL923" s="1210"/>
      <c r="AM923" s="51" t="s">
        <v>46</v>
      </c>
      <c r="AN923" s="6">
        <f>ROUND(AN921*職員設定!$P$64,0)</f>
        <v>0</v>
      </c>
      <c r="AO923" s="1001"/>
      <c r="AP923" s="974"/>
      <c r="AQ923" s="958"/>
      <c r="AR923" s="629" t="s">
        <v>46</v>
      </c>
      <c r="AS923" s="6">
        <f>ROUND(AS921*職員設定!$P$64,0)</f>
        <v>0</v>
      </c>
      <c r="AT923" s="1001"/>
      <c r="AU923" s="974"/>
      <c r="AV923" s="1210"/>
      <c r="AW923" s="51" t="s">
        <v>46</v>
      </c>
      <c r="AX923" s="6">
        <f>ROUND(AX921*職員設定!$P$64,0)</f>
        <v>0</v>
      </c>
      <c r="AY923" s="1001"/>
      <c r="AZ923" s="974"/>
      <c r="BA923" s="958"/>
      <c r="BB923" s="629" t="s">
        <v>46</v>
      </c>
      <c r="BC923" s="6">
        <f>ROUND(BC921*職員設定!$P$64,0)</f>
        <v>0</v>
      </c>
      <c r="BD923" s="1001"/>
      <c r="BE923" s="974"/>
      <c r="BF923" s="1210"/>
      <c r="BG923" s="51" t="s">
        <v>46</v>
      </c>
      <c r="BH923" s="6">
        <f>ROUND(BH921*職員設定!$P$64,0)</f>
        <v>0</v>
      </c>
      <c r="BI923" s="1001"/>
      <c r="BJ923" s="974"/>
      <c r="BK923" s="958"/>
      <c r="BL923" s="735" t="s">
        <v>52</v>
      </c>
      <c r="BM923" s="28">
        <f>IF(BM922="",0,職員設定!N64)</f>
        <v>0</v>
      </c>
      <c r="BN923" s="1001"/>
      <c r="BO923" s="974"/>
      <c r="BP923" s="958"/>
      <c r="BQ923" s="735" t="s">
        <v>52</v>
      </c>
      <c r="BR923" s="28">
        <f>IF(BR922="",0,職員設定!O64)</f>
        <v>0</v>
      </c>
      <c r="BS923" s="1001"/>
      <c r="BT923" s="974"/>
      <c r="BU923" s="958"/>
      <c r="BV923" s="250" t="s">
        <v>52</v>
      </c>
      <c r="BW923" s="34"/>
      <c r="BX923" s="1001"/>
      <c r="BY923" s="974"/>
      <c r="BZ923" s="958"/>
      <c r="CA923" s="1080"/>
      <c r="CB923" s="1022"/>
      <c r="CC923" s="1241"/>
    </row>
    <row r="924" spans="1:81" ht="18" customHeight="1" thickBot="1">
      <c r="A924" s="1180"/>
      <c r="B924" s="1285"/>
      <c r="C924" s="1179"/>
      <c r="D924" s="52" t="s">
        <v>47</v>
      </c>
      <c r="E924" s="19">
        <f>E922-E923</f>
        <v>0</v>
      </c>
      <c r="F924" s="1001"/>
      <c r="G924" s="975"/>
      <c r="H924" s="1273"/>
      <c r="I924" s="52" t="s">
        <v>47</v>
      </c>
      <c r="J924" s="19">
        <f>J922-J923</f>
        <v>0</v>
      </c>
      <c r="K924" s="1001"/>
      <c r="L924" s="975"/>
      <c r="M924" s="1104"/>
      <c r="N924" s="630" t="s">
        <v>47</v>
      </c>
      <c r="O924" s="19">
        <f>O922-O923</f>
        <v>0</v>
      </c>
      <c r="P924" s="1001"/>
      <c r="Q924" s="975"/>
      <c r="R924" s="1211"/>
      <c r="S924" s="52" t="s">
        <v>47</v>
      </c>
      <c r="T924" s="19">
        <f>T922-T923</f>
        <v>0</v>
      </c>
      <c r="U924" s="1001"/>
      <c r="V924" s="975"/>
      <c r="W924" s="959"/>
      <c r="X924" s="630" t="s">
        <v>47</v>
      </c>
      <c r="Y924" s="19">
        <f>Y922-Y923</f>
        <v>0</v>
      </c>
      <c r="Z924" s="1001"/>
      <c r="AA924" s="975"/>
      <c r="AB924" s="1211"/>
      <c r="AC924" s="52" t="s">
        <v>47</v>
      </c>
      <c r="AD924" s="19">
        <f>AD922-AD923</f>
        <v>0</v>
      </c>
      <c r="AE924" s="1001"/>
      <c r="AF924" s="975"/>
      <c r="AG924" s="959"/>
      <c r="AH924" s="630" t="s">
        <v>47</v>
      </c>
      <c r="AI924" s="19">
        <f>AI922-AI923</f>
        <v>0</v>
      </c>
      <c r="AJ924" s="1001"/>
      <c r="AK924" s="975"/>
      <c r="AL924" s="1211"/>
      <c r="AM924" s="52" t="s">
        <v>47</v>
      </c>
      <c r="AN924" s="19">
        <f>AN922-AN923</f>
        <v>0</v>
      </c>
      <c r="AO924" s="1001"/>
      <c r="AP924" s="975"/>
      <c r="AQ924" s="959"/>
      <c r="AR924" s="630" t="s">
        <v>47</v>
      </c>
      <c r="AS924" s="19">
        <f>AS922-AS923</f>
        <v>0</v>
      </c>
      <c r="AT924" s="1001"/>
      <c r="AU924" s="975"/>
      <c r="AV924" s="1211"/>
      <c r="AW924" s="52" t="s">
        <v>47</v>
      </c>
      <c r="AX924" s="19">
        <f>AX922-AX923</f>
        <v>0</v>
      </c>
      <c r="AY924" s="1001"/>
      <c r="AZ924" s="975"/>
      <c r="BA924" s="959"/>
      <c r="BB924" s="630" t="s">
        <v>47</v>
      </c>
      <c r="BC924" s="19">
        <f>BC922-BC923</f>
        <v>0</v>
      </c>
      <c r="BD924" s="1001"/>
      <c r="BE924" s="975"/>
      <c r="BF924" s="1211"/>
      <c r="BG924" s="52" t="s">
        <v>47</v>
      </c>
      <c r="BH924" s="19">
        <f>BH922-BH923</f>
        <v>0</v>
      </c>
      <c r="BI924" s="1001"/>
      <c r="BJ924" s="975"/>
      <c r="BK924" s="959"/>
      <c r="BL924" s="630" t="s">
        <v>204</v>
      </c>
      <c r="BM924" s="19">
        <f>BM922-BM923</f>
        <v>0</v>
      </c>
      <c r="BN924" s="1001"/>
      <c r="BO924" s="975"/>
      <c r="BP924" s="959"/>
      <c r="BQ924" s="52" t="s">
        <v>204</v>
      </c>
      <c r="BR924" s="19">
        <f>BR922-BR923</f>
        <v>0</v>
      </c>
      <c r="BS924" s="1001"/>
      <c r="BT924" s="975"/>
      <c r="BU924" s="959"/>
      <c r="BV924" s="52" t="s">
        <v>204</v>
      </c>
      <c r="BW924" s="19">
        <f>BW922-BW923</f>
        <v>0</v>
      </c>
      <c r="BX924" s="1001"/>
      <c r="BY924" s="975"/>
      <c r="BZ924" s="959"/>
      <c r="CA924" s="1081"/>
      <c r="CB924" s="1023"/>
      <c r="CC924" s="1242"/>
    </row>
    <row r="925" spans="1:81" ht="18" customHeight="1">
      <c r="A925" s="1180"/>
      <c r="B925" s="1285"/>
      <c r="C925" s="1177" t="s">
        <v>42</v>
      </c>
      <c r="D925" s="44" t="s">
        <v>5</v>
      </c>
      <c r="E925" s="35"/>
      <c r="F925" s="1001"/>
      <c r="G925" s="973">
        <f>E928*F907-H925</f>
        <v>0</v>
      </c>
      <c r="H925" s="1275"/>
      <c r="I925" s="44" t="s">
        <v>5</v>
      </c>
      <c r="J925" s="35"/>
      <c r="K925" s="1001"/>
      <c r="L925" s="973">
        <f>J928*K907-M925</f>
        <v>0</v>
      </c>
      <c r="M925" s="1095"/>
      <c r="N925" s="335" t="s">
        <v>5</v>
      </c>
      <c r="O925" s="35"/>
      <c r="P925" s="1001"/>
      <c r="Q925" s="973">
        <f>O928*P907-R925</f>
        <v>0</v>
      </c>
      <c r="R925" s="1212">
        <f>ROUND(IF(O907="",0,O925*P907*(職員設定!$AC$64+R915/O907)*1.25),0)</f>
        <v>0</v>
      </c>
      <c r="S925" s="44" t="s">
        <v>5</v>
      </c>
      <c r="T925" s="35"/>
      <c r="U925" s="1001"/>
      <c r="V925" s="973">
        <f>T928*U907-W925</f>
        <v>0</v>
      </c>
      <c r="W925" s="961">
        <f>ROUND(IF(T907="",0,T925*U907*(職員設定!$AC$64+W915/T907)*1.25),0)</f>
        <v>0</v>
      </c>
      <c r="X925" s="335" t="s">
        <v>5</v>
      </c>
      <c r="Y925" s="35"/>
      <c r="Z925" s="1001"/>
      <c r="AA925" s="973">
        <f>Y928*Z907-AB925</f>
        <v>0</v>
      </c>
      <c r="AB925" s="1212">
        <f>ROUND(IF(Y907="",0,Y925*Z907*(職員設定!$AC$64+AB915/Y907)*1.25),0)</f>
        <v>0</v>
      </c>
      <c r="AC925" s="44" t="s">
        <v>5</v>
      </c>
      <c r="AD925" s="35"/>
      <c r="AE925" s="1001"/>
      <c r="AF925" s="973">
        <f>AD928*AE907-AG925</f>
        <v>0</v>
      </c>
      <c r="AG925" s="961">
        <f>ROUND(IF(AD907="",0,AD925*AE907*(職員設定!$AC$64+AG915/AD907)*1.25),0)</f>
        <v>0</v>
      </c>
      <c r="AH925" s="335" t="s">
        <v>5</v>
      </c>
      <c r="AI925" s="35"/>
      <c r="AJ925" s="1001"/>
      <c r="AK925" s="973">
        <f>AI928*AJ907-AL925</f>
        <v>0</v>
      </c>
      <c r="AL925" s="1212">
        <f>ROUND(IF(AI907="",0,AI925*AJ907*(職員設定!$AC$64+AL915/AI907)*1.25),0)</f>
        <v>0</v>
      </c>
      <c r="AM925" s="44" t="s">
        <v>5</v>
      </c>
      <c r="AN925" s="35"/>
      <c r="AO925" s="1001"/>
      <c r="AP925" s="973">
        <f>AN928*AO907-AQ925</f>
        <v>0</v>
      </c>
      <c r="AQ925" s="961">
        <f>ROUND(IF(AN907="",0,AN925*AO907*(職員設定!$AC$64+AQ915/AN907)*1.25),0)</f>
        <v>0</v>
      </c>
      <c r="AR925" s="335" t="s">
        <v>5</v>
      </c>
      <c r="AS925" s="35"/>
      <c r="AT925" s="1001"/>
      <c r="AU925" s="973">
        <f>AS928*AT907-AV925</f>
        <v>0</v>
      </c>
      <c r="AV925" s="1212">
        <f>ROUND(IF(AS907="",0,AS925*AT907*(職員設定!$AC$64+AV915/AS907)*1.25),0)</f>
        <v>0</v>
      </c>
      <c r="AW925" s="44" t="s">
        <v>5</v>
      </c>
      <c r="AX925" s="35"/>
      <c r="AY925" s="1001"/>
      <c r="AZ925" s="973">
        <f>AX928*AY907-BA925</f>
        <v>0</v>
      </c>
      <c r="BA925" s="961">
        <f>ROUND(IF(AX907="",0,AX925*AY907*(職員設定!$AC$64+BA915/AX907)*1.25),0)</f>
        <v>0</v>
      </c>
      <c r="BB925" s="335" t="s">
        <v>5</v>
      </c>
      <c r="BC925" s="35"/>
      <c r="BD925" s="1001"/>
      <c r="BE925" s="973">
        <f>BC928*BD907-BF925</f>
        <v>0</v>
      </c>
      <c r="BF925" s="1212">
        <f>ROUND(IF(BC907="",0,BC925*BD907*(職員設定!$AC$64+BF915/BC907)*1.25),0)</f>
        <v>0</v>
      </c>
      <c r="BG925" s="44" t="s">
        <v>5</v>
      </c>
      <c r="BH925" s="35"/>
      <c r="BI925" s="1001"/>
      <c r="BJ925" s="973">
        <f>BH928*BI907-BK925</f>
        <v>0</v>
      </c>
      <c r="BK925" s="961">
        <f>ROUND(IF(BH907="",0,BH925*BI907*(職員設定!$AC$64+BK915/BH907)*1.25),0)</f>
        <v>0</v>
      </c>
      <c r="BL925" s="338"/>
      <c r="BM925" s="82"/>
      <c r="BN925" s="1001"/>
      <c r="BO925" s="966"/>
      <c r="BP925" s="953"/>
      <c r="BQ925" s="75"/>
      <c r="BR925" s="82"/>
      <c r="BS925" s="1001"/>
      <c r="BT925" s="966"/>
      <c r="BU925" s="953"/>
      <c r="BV925" s="75"/>
      <c r="BW925" s="82"/>
      <c r="BX925" s="1001"/>
      <c r="BY925" s="966"/>
      <c r="BZ925" s="953"/>
      <c r="CA925" s="1003">
        <f>BJ925+BK925+BE925+BF925+AZ925+BA925+AU925+AV925+AP925+AQ925+AL925+AK925+AG925+AF925+AB925+AA925+W925+V925+R925+Q925+L925+G925</f>
        <v>0</v>
      </c>
      <c r="CB925" s="1019">
        <f t="shared" ref="CB925" si="157">M925+H925</f>
        <v>0</v>
      </c>
      <c r="CC925" s="1240">
        <f>BK925+BF925+BA925+AV925+AQ925+AL925+AG925+AB925+W925+R925</f>
        <v>0</v>
      </c>
    </row>
    <row r="926" spans="1:81" ht="18" customHeight="1">
      <c r="A926" s="1180"/>
      <c r="B926" s="1285"/>
      <c r="C926" s="1178"/>
      <c r="D926" s="48" t="s">
        <v>38</v>
      </c>
      <c r="E926" s="33"/>
      <c r="F926" s="1001"/>
      <c r="G926" s="974"/>
      <c r="H926" s="1272"/>
      <c r="I926" s="48" t="s">
        <v>38</v>
      </c>
      <c r="J926" s="33"/>
      <c r="K926" s="1001"/>
      <c r="L926" s="974"/>
      <c r="M926" s="1103"/>
      <c r="N926" s="336" t="s">
        <v>38</v>
      </c>
      <c r="O926" s="33"/>
      <c r="P926" s="1001"/>
      <c r="Q926" s="974"/>
      <c r="R926" s="1210"/>
      <c r="S926" s="48" t="s">
        <v>38</v>
      </c>
      <c r="T926" s="33"/>
      <c r="U926" s="1001"/>
      <c r="V926" s="974"/>
      <c r="W926" s="958"/>
      <c r="X926" s="336" t="s">
        <v>38</v>
      </c>
      <c r="Y926" s="33"/>
      <c r="Z926" s="1001"/>
      <c r="AA926" s="974"/>
      <c r="AB926" s="1210"/>
      <c r="AC926" s="48" t="s">
        <v>38</v>
      </c>
      <c r="AD926" s="33"/>
      <c r="AE926" s="1001"/>
      <c r="AF926" s="974"/>
      <c r="AG926" s="958"/>
      <c r="AH926" s="336" t="s">
        <v>38</v>
      </c>
      <c r="AI926" s="33"/>
      <c r="AJ926" s="1001"/>
      <c r="AK926" s="974"/>
      <c r="AL926" s="1210"/>
      <c r="AM926" s="48" t="s">
        <v>38</v>
      </c>
      <c r="AN926" s="33"/>
      <c r="AO926" s="1001"/>
      <c r="AP926" s="974"/>
      <c r="AQ926" s="958"/>
      <c r="AR926" s="336" t="s">
        <v>38</v>
      </c>
      <c r="AS926" s="33"/>
      <c r="AT926" s="1001"/>
      <c r="AU926" s="974"/>
      <c r="AV926" s="1210"/>
      <c r="AW926" s="48" t="s">
        <v>38</v>
      </c>
      <c r="AX926" s="33"/>
      <c r="AY926" s="1001"/>
      <c r="AZ926" s="974"/>
      <c r="BA926" s="958"/>
      <c r="BB926" s="336" t="s">
        <v>38</v>
      </c>
      <c r="BC926" s="33"/>
      <c r="BD926" s="1001"/>
      <c r="BE926" s="974"/>
      <c r="BF926" s="1210"/>
      <c r="BG926" s="48" t="s">
        <v>38</v>
      </c>
      <c r="BH926" s="33"/>
      <c r="BI926" s="1001"/>
      <c r="BJ926" s="974"/>
      <c r="BK926" s="958"/>
      <c r="BL926" s="339"/>
      <c r="BM926" s="80"/>
      <c r="BN926" s="1001"/>
      <c r="BO926" s="967"/>
      <c r="BP926" s="954"/>
      <c r="BQ926" s="79"/>
      <c r="BR926" s="80"/>
      <c r="BS926" s="1001"/>
      <c r="BT926" s="967"/>
      <c r="BU926" s="954"/>
      <c r="BV926" s="79"/>
      <c r="BW926" s="80"/>
      <c r="BX926" s="1001"/>
      <c r="BY926" s="967"/>
      <c r="BZ926" s="954"/>
      <c r="CA926" s="1280"/>
      <c r="CB926" s="1022"/>
      <c r="CC926" s="1241"/>
    </row>
    <row r="927" spans="1:81" ht="18" customHeight="1">
      <c r="A927" s="1180"/>
      <c r="B927" s="1285"/>
      <c r="C927" s="1178"/>
      <c r="D927" s="51" t="s">
        <v>6</v>
      </c>
      <c r="E927" s="6">
        <f>ROUND(IF(E907="",0,E925*職員設定!$Q$64+E925*E916/E907*1.25),0)</f>
        <v>0</v>
      </c>
      <c r="F927" s="1001"/>
      <c r="G927" s="974"/>
      <c r="H927" s="1272"/>
      <c r="I927" s="51" t="s">
        <v>6</v>
      </c>
      <c r="J927" s="6">
        <f>ROUND(IF(J907="",0,J925*職員設定!$Q$64+J925*J916/J907*1.25),0)</f>
        <v>0</v>
      </c>
      <c r="K927" s="1001"/>
      <c r="L927" s="974"/>
      <c r="M927" s="1103"/>
      <c r="N927" s="629" t="s">
        <v>6</v>
      </c>
      <c r="O927" s="6">
        <f>ROUND(IF(O907="",0,O925*職員設定!$Q$64+O925*O916/O907*1.25),0)</f>
        <v>0</v>
      </c>
      <c r="P927" s="1001"/>
      <c r="Q927" s="974"/>
      <c r="R927" s="1210"/>
      <c r="S927" s="51" t="s">
        <v>6</v>
      </c>
      <c r="T927" s="6">
        <f>ROUND(IF(T907="",0,T925*職員設定!$Q$64+T925*T916/T907*1.25),0)</f>
        <v>0</v>
      </c>
      <c r="U927" s="1001"/>
      <c r="V927" s="974"/>
      <c r="W927" s="958"/>
      <c r="X927" s="629" t="s">
        <v>6</v>
      </c>
      <c r="Y927" s="6">
        <f>ROUND(IF(Y907="",0,Y925*職員設定!$Q$64+Y925*Y916/Y907*1.25),0)</f>
        <v>0</v>
      </c>
      <c r="Z927" s="1001"/>
      <c r="AA927" s="974"/>
      <c r="AB927" s="1210"/>
      <c r="AC927" s="51" t="s">
        <v>6</v>
      </c>
      <c r="AD927" s="6">
        <f>ROUND(IF(AD907="",0,AD925*職員設定!$Q$64+AD925*AD916/AD907*1.25),0)</f>
        <v>0</v>
      </c>
      <c r="AE927" s="1001"/>
      <c r="AF927" s="974"/>
      <c r="AG927" s="958"/>
      <c r="AH927" s="629" t="s">
        <v>6</v>
      </c>
      <c r="AI927" s="6">
        <f>ROUND(IF(AI907="",0,AI925*職員設定!$Q$64+AI925*AI916/AI907*1.25),0)</f>
        <v>0</v>
      </c>
      <c r="AJ927" s="1001"/>
      <c r="AK927" s="974"/>
      <c r="AL927" s="1210"/>
      <c r="AM927" s="51" t="s">
        <v>6</v>
      </c>
      <c r="AN927" s="6">
        <f>ROUND(IF(AN907="",0,AN925*職員設定!$Q$64+AN925*AN916/AN907*1.25),0)</f>
        <v>0</v>
      </c>
      <c r="AO927" s="1001"/>
      <c r="AP927" s="974"/>
      <c r="AQ927" s="958"/>
      <c r="AR927" s="629" t="s">
        <v>6</v>
      </c>
      <c r="AS927" s="6">
        <f>ROUND(IF(AS907="",0,AS925*職員設定!$Q$64+AS925*AS916/AS907*1.25),0)</f>
        <v>0</v>
      </c>
      <c r="AT927" s="1001"/>
      <c r="AU927" s="974"/>
      <c r="AV927" s="1210"/>
      <c r="AW927" s="51" t="s">
        <v>6</v>
      </c>
      <c r="AX927" s="6">
        <f>ROUND(IF(AX907="",0,AX925*職員設定!$Q$64+AX925*AX916/AX907*1.25),0)</f>
        <v>0</v>
      </c>
      <c r="AY927" s="1001"/>
      <c r="AZ927" s="974"/>
      <c r="BA927" s="958"/>
      <c r="BB927" s="629" t="s">
        <v>6</v>
      </c>
      <c r="BC927" s="6">
        <f>ROUND(IF(BC907="",0,BC925*職員設定!$Q$64+BC925*BC916/BC907*1.25),0)</f>
        <v>0</v>
      </c>
      <c r="BD927" s="1001"/>
      <c r="BE927" s="974"/>
      <c r="BF927" s="1210"/>
      <c r="BG927" s="51" t="s">
        <v>6</v>
      </c>
      <c r="BH927" s="6">
        <f>ROUND(IF(BH907="",0,BH925*職員設定!$Q$64+BH925*BH916/BH907*1.25),0)</f>
        <v>0</v>
      </c>
      <c r="BI927" s="1001"/>
      <c r="BJ927" s="974"/>
      <c r="BK927" s="958"/>
      <c r="BL927" s="624"/>
      <c r="BM927" s="28"/>
      <c r="BN927" s="1001"/>
      <c r="BO927" s="967"/>
      <c r="BP927" s="954"/>
      <c r="BQ927" s="72"/>
      <c r="BR927" s="28"/>
      <c r="BS927" s="1001"/>
      <c r="BT927" s="967"/>
      <c r="BU927" s="954"/>
      <c r="BV927" s="72"/>
      <c r="BW927" s="28"/>
      <c r="BX927" s="1001"/>
      <c r="BY927" s="967"/>
      <c r="BZ927" s="954"/>
      <c r="CA927" s="1280"/>
      <c r="CB927" s="1022"/>
      <c r="CC927" s="1241"/>
    </row>
    <row r="928" spans="1:81" ht="18" customHeight="1" thickBot="1">
      <c r="A928" s="1180"/>
      <c r="B928" s="1285"/>
      <c r="C928" s="1179"/>
      <c r="D928" s="53" t="s">
        <v>7</v>
      </c>
      <c r="E928" s="19">
        <f>E926-E927</f>
        <v>0</v>
      </c>
      <c r="F928" s="1001"/>
      <c r="G928" s="975"/>
      <c r="H928" s="1273"/>
      <c r="I928" s="53" t="s">
        <v>7</v>
      </c>
      <c r="J928" s="19">
        <f>J926-J927</f>
        <v>0</v>
      </c>
      <c r="K928" s="1001"/>
      <c r="L928" s="975"/>
      <c r="M928" s="1104"/>
      <c r="N928" s="337" t="s">
        <v>7</v>
      </c>
      <c r="O928" s="19">
        <f>O926-O927</f>
        <v>0</v>
      </c>
      <c r="P928" s="1001"/>
      <c r="Q928" s="975"/>
      <c r="R928" s="1211"/>
      <c r="S928" s="53" t="s">
        <v>7</v>
      </c>
      <c r="T928" s="19">
        <f>T926-T927</f>
        <v>0</v>
      </c>
      <c r="U928" s="1001"/>
      <c r="V928" s="975"/>
      <c r="W928" s="959"/>
      <c r="X928" s="337" t="s">
        <v>7</v>
      </c>
      <c r="Y928" s="19">
        <f>Y926-Y927</f>
        <v>0</v>
      </c>
      <c r="Z928" s="1001"/>
      <c r="AA928" s="975"/>
      <c r="AB928" s="1211"/>
      <c r="AC928" s="53" t="s">
        <v>7</v>
      </c>
      <c r="AD928" s="19">
        <f>AD926-AD927</f>
        <v>0</v>
      </c>
      <c r="AE928" s="1001"/>
      <c r="AF928" s="975"/>
      <c r="AG928" s="959"/>
      <c r="AH928" s="337" t="s">
        <v>7</v>
      </c>
      <c r="AI928" s="19">
        <f>AI926-AI927</f>
        <v>0</v>
      </c>
      <c r="AJ928" s="1001"/>
      <c r="AK928" s="975"/>
      <c r="AL928" s="1211"/>
      <c r="AM928" s="53" t="s">
        <v>7</v>
      </c>
      <c r="AN928" s="19">
        <f>AN926-AN927</f>
        <v>0</v>
      </c>
      <c r="AO928" s="1001"/>
      <c r="AP928" s="975"/>
      <c r="AQ928" s="959"/>
      <c r="AR928" s="337" t="s">
        <v>7</v>
      </c>
      <c r="AS928" s="19">
        <f>AS926-AS927</f>
        <v>0</v>
      </c>
      <c r="AT928" s="1001"/>
      <c r="AU928" s="975"/>
      <c r="AV928" s="1211"/>
      <c r="AW928" s="53" t="s">
        <v>7</v>
      </c>
      <c r="AX928" s="19">
        <f>AX926-AX927</f>
        <v>0</v>
      </c>
      <c r="AY928" s="1001"/>
      <c r="AZ928" s="975"/>
      <c r="BA928" s="959"/>
      <c r="BB928" s="337" t="s">
        <v>7</v>
      </c>
      <c r="BC928" s="19">
        <f>BC926-BC927</f>
        <v>0</v>
      </c>
      <c r="BD928" s="1001"/>
      <c r="BE928" s="975"/>
      <c r="BF928" s="1211"/>
      <c r="BG928" s="53" t="s">
        <v>7</v>
      </c>
      <c r="BH928" s="19">
        <f>BH926-BH927</f>
        <v>0</v>
      </c>
      <c r="BI928" s="1001"/>
      <c r="BJ928" s="975"/>
      <c r="BK928" s="959"/>
      <c r="BL928" s="340"/>
      <c r="BM928" s="84"/>
      <c r="BN928" s="1001"/>
      <c r="BO928" s="968"/>
      <c r="BP928" s="955"/>
      <c r="BQ928" s="85"/>
      <c r="BR928" s="84"/>
      <c r="BS928" s="1001"/>
      <c r="BT928" s="968"/>
      <c r="BU928" s="955"/>
      <c r="BV928" s="85"/>
      <c r="BW928" s="84"/>
      <c r="BX928" s="1001"/>
      <c r="BY928" s="968"/>
      <c r="BZ928" s="955"/>
      <c r="CA928" s="1281"/>
      <c r="CB928" s="1023"/>
      <c r="CC928" s="1242"/>
    </row>
    <row r="929" spans="1:81" ht="18" customHeight="1">
      <c r="A929" s="1180"/>
      <c r="B929" s="1285"/>
      <c r="C929" s="1177" t="s">
        <v>40</v>
      </c>
      <c r="D929" s="44" t="s">
        <v>8</v>
      </c>
      <c r="E929" s="35"/>
      <c r="F929" s="1001"/>
      <c r="G929" s="973">
        <f>E932*F907-H929</f>
        <v>0</v>
      </c>
      <c r="H929" s="1275"/>
      <c r="I929" s="44" t="s">
        <v>8</v>
      </c>
      <c r="J929" s="35"/>
      <c r="K929" s="1001"/>
      <c r="L929" s="973">
        <f>J932*K907-M929</f>
        <v>0</v>
      </c>
      <c r="M929" s="1095"/>
      <c r="N929" s="335" t="s">
        <v>8</v>
      </c>
      <c r="O929" s="35"/>
      <c r="P929" s="1001"/>
      <c r="Q929" s="973">
        <f>O932*P907-R929</f>
        <v>0</v>
      </c>
      <c r="R929" s="1212">
        <f>ROUND(IF(O907="",0,O929*P907*(職員設定!$AC$64+R915/O907)*1.35),0)</f>
        <v>0</v>
      </c>
      <c r="S929" s="44" t="s">
        <v>8</v>
      </c>
      <c r="T929" s="35"/>
      <c r="U929" s="1001"/>
      <c r="V929" s="973">
        <f>T932*U907-W929</f>
        <v>0</v>
      </c>
      <c r="W929" s="961">
        <f>ROUND(IF(T907="",0,T929*U907*(職員設定!$AC$64+W915/T907)*1.35),0)</f>
        <v>0</v>
      </c>
      <c r="X929" s="335" t="s">
        <v>8</v>
      </c>
      <c r="Y929" s="35"/>
      <c r="Z929" s="1001"/>
      <c r="AA929" s="973">
        <f>Y932*Z907-AB929</f>
        <v>0</v>
      </c>
      <c r="AB929" s="1212">
        <f>ROUND(IF(Y907="",0,Y929*Z907*(職員設定!$AC$64+AB915/Y907)*1.35),0)</f>
        <v>0</v>
      </c>
      <c r="AC929" s="44" t="s">
        <v>8</v>
      </c>
      <c r="AD929" s="35"/>
      <c r="AE929" s="1001"/>
      <c r="AF929" s="973">
        <f>AD932*AE907-AG929</f>
        <v>0</v>
      </c>
      <c r="AG929" s="961">
        <f>ROUND(IF(AD907="",0,AD929*AE907*(職員設定!$AC$64+AG915/AD907)*1.35),0)</f>
        <v>0</v>
      </c>
      <c r="AH929" s="335" t="s">
        <v>8</v>
      </c>
      <c r="AI929" s="35"/>
      <c r="AJ929" s="1001"/>
      <c r="AK929" s="973">
        <f>AI932*AJ907-AL929</f>
        <v>0</v>
      </c>
      <c r="AL929" s="1212">
        <f>ROUND(IF(AI907="",0,AI929*AJ907*(職員設定!$AC$64+AL915/AI907)*1.35),0)</f>
        <v>0</v>
      </c>
      <c r="AM929" s="44" t="s">
        <v>8</v>
      </c>
      <c r="AN929" s="35"/>
      <c r="AO929" s="1001"/>
      <c r="AP929" s="973">
        <f>AN932*AO907-AQ929</f>
        <v>0</v>
      </c>
      <c r="AQ929" s="961">
        <f>ROUND(IF(AN907="",0,AN929*AO907*(職員設定!$AC$64+AQ915/AN907)*1.35),0)</f>
        <v>0</v>
      </c>
      <c r="AR929" s="335" t="s">
        <v>8</v>
      </c>
      <c r="AS929" s="35"/>
      <c r="AT929" s="1001"/>
      <c r="AU929" s="973">
        <f>AS932*AT907-AV929</f>
        <v>0</v>
      </c>
      <c r="AV929" s="1212">
        <f>ROUND(IF(AS907="",0,AS929*AT907*(職員設定!$AC$64+AV915/AS907)*1.35),0)</f>
        <v>0</v>
      </c>
      <c r="AW929" s="44" t="s">
        <v>8</v>
      </c>
      <c r="AX929" s="35"/>
      <c r="AY929" s="1001"/>
      <c r="AZ929" s="973">
        <f>AX932*AY907-BA929</f>
        <v>0</v>
      </c>
      <c r="BA929" s="961">
        <f>ROUND(IF(AX907="",0,AX929*AY907*(職員設定!$AC$64+BA915/AX907)*1.35),0)</f>
        <v>0</v>
      </c>
      <c r="BB929" s="335" t="s">
        <v>8</v>
      </c>
      <c r="BC929" s="35"/>
      <c r="BD929" s="1001"/>
      <c r="BE929" s="973">
        <f>BC932*BD907-BF929</f>
        <v>0</v>
      </c>
      <c r="BF929" s="1212">
        <f>ROUND(IF(BC907="",0,BC929*BD907*(職員設定!$AC$64+BF915/BC907)*1.35),0)</f>
        <v>0</v>
      </c>
      <c r="BG929" s="44" t="s">
        <v>8</v>
      </c>
      <c r="BH929" s="35"/>
      <c r="BI929" s="1001"/>
      <c r="BJ929" s="973">
        <f>BH932*BI907-BK929</f>
        <v>0</v>
      </c>
      <c r="BK929" s="961">
        <f>ROUND(IF(BH907="",0,BH929*BI907*(職員設定!$AC$64+BK915/BH907)*1.35),0)</f>
        <v>0</v>
      </c>
      <c r="BL929" s="338"/>
      <c r="BM929" s="82"/>
      <c r="BN929" s="1001"/>
      <c r="BO929" s="966"/>
      <c r="BP929" s="953"/>
      <c r="BQ929" s="75"/>
      <c r="BR929" s="82"/>
      <c r="BS929" s="1001"/>
      <c r="BT929" s="966"/>
      <c r="BU929" s="953"/>
      <c r="BV929" s="75"/>
      <c r="BW929" s="82"/>
      <c r="BX929" s="1001"/>
      <c r="BY929" s="966"/>
      <c r="BZ929" s="953"/>
      <c r="CA929" s="1003">
        <f t="shared" ref="CA929" si="158">BJ929+BK929+BE929+BF929+AZ929+BA929+AU929+AV929+AP929+AQ929+AL929+AK929+AG929+AF929+AB929+AA929+W929+V929+R929+Q929+L929+G929</f>
        <v>0</v>
      </c>
      <c r="CB929" s="1019">
        <f t="shared" ref="CB929" si="159">M929+H929</f>
        <v>0</v>
      </c>
      <c r="CC929" s="1240">
        <f>BK929+BF929+BA929+AV929+AQ929+AL929+AG929+AB929+W929+R929</f>
        <v>0</v>
      </c>
    </row>
    <row r="930" spans="1:81" ht="18" customHeight="1">
      <c r="A930" s="1180"/>
      <c r="B930" s="1285"/>
      <c r="C930" s="1178"/>
      <c r="D930" s="48" t="s">
        <v>38</v>
      </c>
      <c r="E930" s="33"/>
      <c r="F930" s="1001"/>
      <c r="G930" s="974"/>
      <c r="H930" s="1272"/>
      <c r="I930" s="48" t="s">
        <v>38</v>
      </c>
      <c r="J930" s="33"/>
      <c r="K930" s="1001"/>
      <c r="L930" s="974"/>
      <c r="M930" s="1103"/>
      <c r="N930" s="336" t="s">
        <v>38</v>
      </c>
      <c r="O930" s="33"/>
      <c r="P930" s="1001"/>
      <c r="Q930" s="974"/>
      <c r="R930" s="1210"/>
      <c r="S930" s="48" t="s">
        <v>38</v>
      </c>
      <c r="T930" s="33"/>
      <c r="U930" s="1001"/>
      <c r="V930" s="974"/>
      <c r="W930" s="958"/>
      <c r="X930" s="336" t="s">
        <v>38</v>
      </c>
      <c r="Y930" s="33"/>
      <c r="Z930" s="1001"/>
      <c r="AA930" s="974"/>
      <c r="AB930" s="1210"/>
      <c r="AC930" s="48" t="s">
        <v>38</v>
      </c>
      <c r="AD930" s="33"/>
      <c r="AE930" s="1001"/>
      <c r="AF930" s="974"/>
      <c r="AG930" s="958"/>
      <c r="AH930" s="336" t="s">
        <v>38</v>
      </c>
      <c r="AI930" s="33"/>
      <c r="AJ930" s="1001"/>
      <c r="AK930" s="974"/>
      <c r="AL930" s="1210"/>
      <c r="AM930" s="48" t="s">
        <v>38</v>
      </c>
      <c r="AN930" s="33"/>
      <c r="AO930" s="1001"/>
      <c r="AP930" s="974"/>
      <c r="AQ930" s="958"/>
      <c r="AR930" s="336" t="s">
        <v>38</v>
      </c>
      <c r="AS930" s="33"/>
      <c r="AT930" s="1001"/>
      <c r="AU930" s="974"/>
      <c r="AV930" s="1210"/>
      <c r="AW930" s="48" t="s">
        <v>38</v>
      </c>
      <c r="AX930" s="33"/>
      <c r="AY930" s="1001"/>
      <c r="AZ930" s="974"/>
      <c r="BA930" s="958"/>
      <c r="BB930" s="336" t="s">
        <v>38</v>
      </c>
      <c r="BC930" s="33"/>
      <c r="BD930" s="1001"/>
      <c r="BE930" s="974"/>
      <c r="BF930" s="1210"/>
      <c r="BG930" s="48" t="s">
        <v>38</v>
      </c>
      <c r="BH930" s="33"/>
      <c r="BI930" s="1001"/>
      <c r="BJ930" s="974"/>
      <c r="BK930" s="958"/>
      <c r="BL930" s="339"/>
      <c r="BM930" s="80"/>
      <c r="BN930" s="1001"/>
      <c r="BO930" s="967"/>
      <c r="BP930" s="954"/>
      <c r="BQ930" s="79"/>
      <c r="BR930" s="80"/>
      <c r="BS930" s="1001"/>
      <c r="BT930" s="967"/>
      <c r="BU930" s="954"/>
      <c r="BV930" s="79"/>
      <c r="BW930" s="80"/>
      <c r="BX930" s="1001"/>
      <c r="BY930" s="967"/>
      <c r="BZ930" s="954"/>
      <c r="CA930" s="1080"/>
      <c r="CB930" s="1022"/>
      <c r="CC930" s="1241"/>
    </row>
    <row r="931" spans="1:81" ht="18" customHeight="1">
      <c r="A931" s="1180"/>
      <c r="B931" s="1285"/>
      <c r="C931" s="1178"/>
      <c r="D931" s="51" t="s">
        <v>9</v>
      </c>
      <c r="E931" s="6">
        <f>ROUND(IF(E907="",0,E929*職員設定!$R$64+E929*E916/E907*1.35),0)</f>
        <v>0</v>
      </c>
      <c r="F931" s="1001"/>
      <c r="G931" s="974"/>
      <c r="H931" s="1272"/>
      <c r="I931" s="51" t="s">
        <v>9</v>
      </c>
      <c r="J931" s="6">
        <f>ROUND(IF(J907="",0,J929*職員設定!$R$64+J929*J916/J907*1.35),0)</f>
        <v>0</v>
      </c>
      <c r="K931" s="1001"/>
      <c r="L931" s="974"/>
      <c r="M931" s="1103"/>
      <c r="N931" s="629" t="s">
        <v>9</v>
      </c>
      <c r="O931" s="6">
        <f>ROUND(IF(O907="",0,O929*職員設定!$R$64+O929*O916/O907*1.35),0)</f>
        <v>0</v>
      </c>
      <c r="P931" s="1001"/>
      <c r="Q931" s="974"/>
      <c r="R931" s="1210"/>
      <c r="S931" s="51" t="s">
        <v>9</v>
      </c>
      <c r="T931" s="6">
        <f>ROUND(IF(T907="",0,T929*職員設定!$R$64+T929*T916/T907*1.35),0)</f>
        <v>0</v>
      </c>
      <c r="U931" s="1001"/>
      <c r="V931" s="974"/>
      <c r="W931" s="958"/>
      <c r="X931" s="629" t="s">
        <v>9</v>
      </c>
      <c r="Y931" s="6">
        <f>ROUND(IF(Y907="",0,Y929*職員設定!$R$64+Y929*Y916/Y907*1.35),0)</f>
        <v>0</v>
      </c>
      <c r="Z931" s="1001"/>
      <c r="AA931" s="974"/>
      <c r="AB931" s="1210"/>
      <c r="AC931" s="51" t="s">
        <v>9</v>
      </c>
      <c r="AD931" s="6">
        <f>ROUND(IF(AD907="",0,AD929*職員設定!$R$64+AD929*AD916/AD907*1.35),0)</f>
        <v>0</v>
      </c>
      <c r="AE931" s="1001"/>
      <c r="AF931" s="974"/>
      <c r="AG931" s="958"/>
      <c r="AH931" s="629" t="s">
        <v>9</v>
      </c>
      <c r="AI931" s="6">
        <f>ROUND(IF(AI907="",0,AI929*職員設定!$R$64+AI929*AI916/AI907*1.35),0)</f>
        <v>0</v>
      </c>
      <c r="AJ931" s="1001"/>
      <c r="AK931" s="974"/>
      <c r="AL931" s="1210"/>
      <c r="AM931" s="51" t="s">
        <v>9</v>
      </c>
      <c r="AN931" s="6">
        <f>ROUND(IF(AN907="",0,AN929*職員設定!$R$64+AN929*AN916/AN907*1.35),0)</f>
        <v>0</v>
      </c>
      <c r="AO931" s="1001"/>
      <c r="AP931" s="974"/>
      <c r="AQ931" s="958"/>
      <c r="AR931" s="629" t="s">
        <v>9</v>
      </c>
      <c r="AS931" s="6">
        <f>ROUND(IF(AS907="",0,AS929*職員設定!$R$64+AS929*AS916/AS907*1.35),0)</f>
        <v>0</v>
      </c>
      <c r="AT931" s="1001"/>
      <c r="AU931" s="974"/>
      <c r="AV931" s="1210"/>
      <c r="AW931" s="51" t="s">
        <v>9</v>
      </c>
      <c r="AX931" s="6">
        <f>ROUND(IF(AX907="",0,AX929*職員設定!$R$64+AX929*AX916/AX907*1.35),0)</f>
        <v>0</v>
      </c>
      <c r="AY931" s="1001"/>
      <c r="AZ931" s="974"/>
      <c r="BA931" s="958"/>
      <c r="BB931" s="629" t="s">
        <v>9</v>
      </c>
      <c r="BC931" s="6">
        <f>ROUND(IF(BC907="",0,BC929*職員設定!$R$64+BC929*BC916/BC907*1.35),0)</f>
        <v>0</v>
      </c>
      <c r="BD931" s="1001"/>
      <c r="BE931" s="974"/>
      <c r="BF931" s="1210"/>
      <c r="BG931" s="51" t="s">
        <v>9</v>
      </c>
      <c r="BH931" s="6">
        <f>ROUND(IF(BH907="",0,BH929*職員設定!$R$64+BH929*BH916/BH907*1.35),0)</f>
        <v>0</v>
      </c>
      <c r="BI931" s="1001"/>
      <c r="BJ931" s="974"/>
      <c r="BK931" s="958"/>
      <c r="BL931" s="624"/>
      <c r="BM931" s="28"/>
      <c r="BN931" s="1001"/>
      <c r="BO931" s="967"/>
      <c r="BP931" s="954"/>
      <c r="BQ931" s="72"/>
      <c r="BR931" s="28"/>
      <c r="BS931" s="1001"/>
      <c r="BT931" s="967"/>
      <c r="BU931" s="954"/>
      <c r="BV931" s="72"/>
      <c r="BW931" s="28"/>
      <c r="BX931" s="1001"/>
      <c r="BY931" s="967"/>
      <c r="BZ931" s="954"/>
      <c r="CA931" s="1080"/>
      <c r="CB931" s="1022"/>
      <c r="CC931" s="1241"/>
    </row>
    <row r="932" spans="1:81" ht="18" customHeight="1" thickBot="1">
      <c r="A932" s="1180"/>
      <c r="B932" s="1285"/>
      <c r="C932" s="1179"/>
      <c r="D932" s="53" t="s">
        <v>10</v>
      </c>
      <c r="E932" s="19">
        <f>E930-E931</f>
        <v>0</v>
      </c>
      <c r="F932" s="1001"/>
      <c r="G932" s="975"/>
      <c r="H932" s="1273"/>
      <c r="I932" s="53" t="s">
        <v>10</v>
      </c>
      <c r="J932" s="19">
        <f>J930-J931</f>
        <v>0</v>
      </c>
      <c r="K932" s="1001"/>
      <c r="L932" s="975"/>
      <c r="M932" s="1104"/>
      <c r="N932" s="337" t="s">
        <v>10</v>
      </c>
      <c r="O932" s="19">
        <f>O930-O931</f>
        <v>0</v>
      </c>
      <c r="P932" s="1001"/>
      <c r="Q932" s="975"/>
      <c r="R932" s="1211"/>
      <c r="S932" s="53" t="s">
        <v>10</v>
      </c>
      <c r="T932" s="19">
        <f>T930-T931</f>
        <v>0</v>
      </c>
      <c r="U932" s="1001"/>
      <c r="V932" s="975"/>
      <c r="W932" s="959"/>
      <c r="X932" s="337" t="s">
        <v>10</v>
      </c>
      <c r="Y932" s="19">
        <f>Y930-Y931</f>
        <v>0</v>
      </c>
      <c r="Z932" s="1001"/>
      <c r="AA932" s="975"/>
      <c r="AB932" s="1211"/>
      <c r="AC932" s="53" t="s">
        <v>10</v>
      </c>
      <c r="AD932" s="19">
        <f>AD930-AD931</f>
        <v>0</v>
      </c>
      <c r="AE932" s="1001"/>
      <c r="AF932" s="975"/>
      <c r="AG932" s="959"/>
      <c r="AH932" s="337" t="s">
        <v>10</v>
      </c>
      <c r="AI932" s="19">
        <f>AI930-AI931</f>
        <v>0</v>
      </c>
      <c r="AJ932" s="1001"/>
      <c r="AK932" s="975"/>
      <c r="AL932" s="1211"/>
      <c r="AM932" s="53" t="s">
        <v>10</v>
      </c>
      <c r="AN932" s="19">
        <f>AN930-AN931</f>
        <v>0</v>
      </c>
      <c r="AO932" s="1001"/>
      <c r="AP932" s="975"/>
      <c r="AQ932" s="959"/>
      <c r="AR932" s="337" t="s">
        <v>10</v>
      </c>
      <c r="AS932" s="19">
        <f>AS930-AS931</f>
        <v>0</v>
      </c>
      <c r="AT932" s="1001"/>
      <c r="AU932" s="975"/>
      <c r="AV932" s="1211"/>
      <c r="AW932" s="53" t="s">
        <v>10</v>
      </c>
      <c r="AX932" s="19">
        <f>AX930-AX931</f>
        <v>0</v>
      </c>
      <c r="AY932" s="1001"/>
      <c r="AZ932" s="975"/>
      <c r="BA932" s="959"/>
      <c r="BB932" s="337" t="s">
        <v>10</v>
      </c>
      <c r="BC932" s="19">
        <f>BC930-BC931</f>
        <v>0</v>
      </c>
      <c r="BD932" s="1001"/>
      <c r="BE932" s="975"/>
      <c r="BF932" s="1211"/>
      <c r="BG932" s="53" t="s">
        <v>10</v>
      </c>
      <c r="BH932" s="19">
        <f>BH930-BH931</f>
        <v>0</v>
      </c>
      <c r="BI932" s="1001"/>
      <c r="BJ932" s="975"/>
      <c r="BK932" s="959"/>
      <c r="BL932" s="340"/>
      <c r="BM932" s="84"/>
      <c r="BN932" s="1001"/>
      <c r="BO932" s="968"/>
      <c r="BP932" s="955"/>
      <c r="BQ932" s="85"/>
      <c r="BR932" s="84"/>
      <c r="BS932" s="1001"/>
      <c r="BT932" s="968"/>
      <c r="BU932" s="955"/>
      <c r="BV932" s="85"/>
      <c r="BW932" s="84"/>
      <c r="BX932" s="1001"/>
      <c r="BY932" s="968"/>
      <c r="BZ932" s="955"/>
      <c r="CA932" s="1081"/>
      <c r="CB932" s="1023"/>
      <c r="CC932" s="1242"/>
    </row>
    <row r="933" spans="1:81" ht="18" customHeight="1">
      <c r="A933" s="1180"/>
      <c r="B933" s="1285"/>
      <c r="C933" s="1178" t="s">
        <v>43</v>
      </c>
      <c r="D933" s="48" t="s">
        <v>11</v>
      </c>
      <c r="E933" s="36"/>
      <c r="F933" s="1001"/>
      <c r="G933" s="974">
        <f>E936*F907-H933</f>
        <v>0</v>
      </c>
      <c r="H933" s="1275"/>
      <c r="I933" s="48" t="s">
        <v>11</v>
      </c>
      <c r="J933" s="36"/>
      <c r="K933" s="1001"/>
      <c r="L933" s="974">
        <f>J936*K907-M933</f>
        <v>0</v>
      </c>
      <c r="M933" s="1095"/>
      <c r="N933" s="336" t="s">
        <v>11</v>
      </c>
      <c r="O933" s="36"/>
      <c r="P933" s="1001"/>
      <c r="Q933" s="974">
        <f>O936*P907-R933</f>
        <v>0</v>
      </c>
      <c r="R933" s="1212">
        <f>ROUND(IF(O907="",0,O933*P907*(職員設定!$AC$64+R915/O907)*0.25),0)</f>
        <v>0</v>
      </c>
      <c r="S933" s="48" t="s">
        <v>11</v>
      </c>
      <c r="T933" s="36"/>
      <c r="U933" s="1001"/>
      <c r="V933" s="974">
        <f>T936*U907-W933</f>
        <v>0</v>
      </c>
      <c r="W933" s="961">
        <f>ROUND(IF(T907="",0,T933*U907*(職員設定!$AC$64+W915/T907)*0.25),0)</f>
        <v>0</v>
      </c>
      <c r="X933" s="336" t="s">
        <v>11</v>
      </c>
      <c r="Y933" s="36"/>
      <c r="Z933" s="1001"/>
      <c r="AA933" s="974">
        <f>Y936*Z907-AB933</f>
        <v>0</v>
      </c>
      <c r="AB933" s="1212">
        <f>ROUND(IF(Y907="",0,Y933*Z907*(職員設定!$AC$64+AB915/Y907)*0.25),0)</f>
        <v>0</v>
      </c>
      <c r="AC933" s="48" t="s">
        <v>11</v>
      </c>
      <c r="AD933" s="36"/>
      <c r="AE933" s="1001"/>
      <c r="AF933" s="974">
        <f>AD936*AE907-AG933</f>
        <v>0</v>
      </c>
      <c r="AG933" s="961">
        <f>ROUND(IF(AD907="",0,AD933*AE907*(職員設定!$AC$64+AG915/AD907)*0.25),0)</f>
        <v>0</v>
      </c>
      <c r="AH933" s="336" t="s">
        <v>11</v>
      </c>
      <c r="AI933" s="36"/>
      <c r="AJ933" s="1001"/>
      <c r="AK933" s="974">
        <f>AI936*AJ907-AL933</f>
        <v>0</v>
      </c>
      <c r="AL933" s="1212">
        <f>ROUND(IF(AI907="",0,AI933*AJ907*(職員設定!$AC$64+AL915/AI907)*0.25),0)</f>
        <v>0</v>
      </c>
      <c r="AM933" s="48" t="s">
        <v>11</v>
      </c>
      <c r="AN933" s="36"/>
      <c r="AO933" s="1001"/>
      <c r="AP933" s="974">
        <f>AN936*AO907-AQ933</f>
        <v>0</v>
      </c>
      <c r="AQ933" s="961">
        <f>ROUND(IF(AN907="",0,AN933*AO907*(職員設定!$AC$64+AQ915/AN907)*0.25),0)</f>
        <v>0</v>
      </c>
      <c r="AR933" s="336" t="s">
        <v>11</v>
      </c>
      <c r="AS933" s="36"/>
      <c r="AT933" s="1001"/>
      <c r="AU933" s="974">
        <f>AS936*AT907-AV933</f>
        <v>0</v>
      </c>
      <c r="AV933" s="1212">
        <f>ROUND(IF(AS907="",0,AS933*AT907*(職員設定!$AC$64+AV915/AS907)*0.25),0)</f>
        <v>0</v>
      </c>
      <c r="AW933" s="48" t="s">
        <v>11</v>
      </c>
      <c r="AX933" s="36"/>
      <c r="AY933" s="1001"/>
      <c r="AZ933" s="974">
        <f>AX936*AY907-BA933</f>
        <v>0</v>
      </c>
      <c r="BA933" s="961">
        <f>ROUND(IF(AX907="",0,AX933*AY907*(職員設定!$AC$64+BA915/AX907)*0.25),0)</f>
        <v>0</v>
      </c>
      <c r="BB933" s="336" t="s">
        <v>11</v>
      </c>
      <c r="BC933" s="36"/>
      <c r="BD933" s="1001"/>
      <c r="BE933" s="974">
        <f>BC936*BD907-BF933</f>
        <v>0</v>
      </c>
      <c r="BF933" s="1212">
        <f>ROUND(IF(BC907="",0,BC933*BD907*(職員設定!$AC$64+BF915/BC907)*0.25),0)</f>
        <v>0</v>
      </c>
      <c r="BG933" s="48" t="s">
        <v>11</v>
      </c>
      <c r="BH933" s="36"/>
      <c r="BI933" s="1001"/>
      <c r="BJ933" s="974">
        <f>BH936*BI907-BK933</f>
        <v>0</v>
      </c>
      <c r="BK933" s="961">
        <f>ROUND(IF(BH907="",0,BH933*BI907*(職員設定!$AC$64+BK915/BH907)*0.25),0)</f>
        <v>0</v>
      </c>
      <c r="BL933" s="339"/>
      <c r="BM933" s="86"/>
      <c r="BN933" s="1001"/>
      <c r="BO933" s="969"/>
      <c r="BP933" s="953"/>
      <c r="BQ933" s="79"/>
      <c r="BR933" s="86"/>
      <c r="BS933" s="1001"/>
      <c r="BT933" s="969"/>
      <c r="BU933" s="953"/>
      <c r="BV933" s="79"/>
      <c r="BW933" s="86"/>
      <c r="BX933" s="1001"/>
      <c r="BY933" s="969"/>
      <c r="BZ933" s="953"/>
      <c r="CA933" s="1003">
        <f t="shared" ref="CA933" si="160">BJ933+BK933+BE933+BF933+AZ933+BA933+AU933+AV933+AP933+AQ933+AL933+AK933+AG933+AF933+AB933+AA933+W933+V933+R933+Q933+L933+G933</f>
        <v>0</v>
      </c>
      <c r="CB933" s="1019">
        <f t="shared" ref="CB933" si="161">M933+H933</f>
        <v>0</v>
      </c>
      <c r="CC933" s="1241">
        <f>BK933+BF933+BA933+AV933+AQ933+AL933+AG933+AB933+W933+R933</f>
        <v>0</v>
      </c>
    </row>
    <row r="934" spans="1:81" ht="18" customHeight="1">
      <c r="A934" s="1180"/>
      <c r="B934" s="1285"/>
      <c r="C934" s="1178"/>
      <c r="D934" s="48" t="s">
        <v>38</v>
      </c>
      <c r="E934" s="33"/>
      <c r="F934" s="1001"/>
      <c r="G934" s="974"/>
      <c r="H934" s="1272"/>
      <c r="I934" s="48" t="s">
        <v>38</v>
      </c>
      <c r="J934" s="33"/>
      <c r="K934" s="1001"/>
      <c r="L934" s="974"/>
      <c r="M934" s="1103"/>
      <c r="N934" s="336" t="s">
        <v>38</v>
      </c>
      <c r="O934" s="33"/>
      <c r="P934" s="1001"/>
      <c r="Q934" s="974"/>
      <c r="R934" s="1210"/>
      <c r="S934" s="48" t="s">
        <v>38</v>
      </c>
      <c r="T934" s="33"/>
      <c r="U934" s="1001"/>
      <c r="V934" s="974"/>
      <c r="W934" s="958"/>
      <c r="X934" s="336" t="s">
        <v>38</v>
      </c>
      <c r="Y934" s="33"/>
      <c r="Z934" s="1001"/>
      <c r="AA934" s="974"/>
      <c r="AB934" s="1210"/>
      <c r="AC934" s="48" t="s">
        <v>38</v>
      </c>
      <c r="AD934" s="33"/>
      <c r="AE934" s="1001"/>
      <c r="AF934" s="974"/>
      <c r="AG934" s="958"/>
      <c r="AH934" s="336" t="s">
        <v>38</v>
      </c>
      <c r="AI934" s="33"/>
      <c r="AJ934" s="1001"/>
      <c r="AK934" s="974"/>
      <c r="AL934" s="1210"/>
      <c r="AM934" s="48" t="s">
        <v>38</v>
      </c>
      <c r="AN934" s="33"/>
      <c r="AO934" s="1001"/>
      <c r="AP934" s="974"/>
      <c r="AQ934" s="958"/>
      <c r="AR934" s="336" t="s">
        <v>38</v>
      </c>
      <c r="AS934" s="33"/>
      <c r="AT934" s="1001"/>
      <c r="AU934" s="974"/>
      <c r="AV934" s="1210"/>
      <c r="AW934" s="48" t="s">
        <v>38</v>
      </c>
      <c r="AX934" s="33"/>
      <c r="AY934" s="1001"/>
      <c r="AZ934" s="974"/>
      <c r="BA934" s="958"/>
      <c r="BB934" s="336" t="s">
        <v>38</v>
      </c>
      <c r="BC934" s="33"/>
      <c r="BD934" s="1001"/>
      <c r="BE934" s="974"/>
      <c r="BF934" s="1210"/>
      <c r="BG934" s="48" t="s">
        <v>38</v>
      </c>
      <c r="BH934" s="33"/>
      <c r="BI934" s="1001"/>
      <c r="BJ934" s="974"/>
      <c r="BK934" s="958"/>
      <c r="BL934" s="339"/>
      <c r="BM934" s="80"/>
      <c r="BN934" s="1001"/>
      <c r="BO934" s="967"/>
      <c r="BP934" s="954"/>
      <c r="BQ934" s="79"/>
      <c r="BR934" s="80"/>
      <c r="BS934" s="1001"/>
      <c r="BT934" s="967"/>
      <c r="BU934" s="954"/>
      <c r="BV934" s="79"/>
      <c r="BW934" s="80"/>
      <c r="BX934" s="1001"/>
      <c r="BY934" s="967"/>
      <c r="BZ934" s="954"/>
      <c r="CA934" s="1080"/>
      <c r="CB934" s="1022"/>
      <c r="CC934" s="1241"/>
    </row>
    <row r="935" spans="1:81" ht="18" customHeight="1">
      <c r="A935" s="1180"/>
      <c r="B935" s="1285"/>
      <c r="C935" s="1178"/>
      <c r="D935" s="51" t="s">
        <v>12</v>
      </c>
      <c r="E935" s="6">
        <f>ROUND(IF(E907="",0,E933*職員設定!$S$64+E933*E916/E907*0.25),0)</f>
        <v>0</v>
      </c>
      <c r="F935" s="1001"/>
      <c r="G935" s="974"/>
      <c r="H935" s="1272"/>
      <c r="I935" s="51" t="s">
        <v>12</v>
      </c>
      <c r="J935" s="6">
        <f>ROUND(IF(J907="",0,J933*職員設定!$S$64+J933*J916/J907*0.25),0)</f>
        <v>0</v>
      </c>
      <c r="K935" s="1001"/>
      <c r="L935" s="974"/>
      <c r="M935" s="1103"/>
      <c r="N935" s="629" t="s">
        <v>12</v>
      </c>
      <c r="O935" s="6">
        <f>ROUND(IF(O907="",0,O933*職員設定!$S$64+O933*O916/O907*0.25),0)</f>
        <v>0</v>
      </c>
      <c r="P935" s="1001"/>
      <c r="Q935" s="974"/>
      <c r="R935" s="1210"/>
      <c r="S935" s="51" t="s">
        <v>12</v>
      </c>
      <c r="T935" s="6">
        <f>ROUND(IF(T907="",0,T933*職員設定!$S$64+T933*T916/T907*0.25),0)</f>
        <v>0</v>
      </c>
      <c r="U935" s="1001"/>
      <c r="V935" s="974"/>
      <c r="W935" s="958"/>
      <c r="X935" s="629" t="s">
        <v>12</v>
      </c>
      <c r="Y935" s="6">
        <f>ROUND(IF(Y907="",0,Y933*職員設定!$S$64+Y933*Y916/Y907*0.25),0)</f>
        <v>0</v>
      </c>
      <c r="Z935" s="1001"/>
      <c r="AA935" s="974"/>
      <c r="AB935" s="1210"/>
      <c r="AC935" s="51" t="s">
        <v>12</v>
      </c>
      <c r="AD935" s="6">
        <f>ROUND(IF(AD907="",0,AD933*職員設定!$S$64+AD933*AD916/AD907*0.25),0)</f>
        <v>0</v>
      </c>
      <c r="AE935" s="1001"/>
      <c r="AF935" s="974"/>
      <c r="AG935" s="958"/>
      <c r="AH935" s="629" t="s">
        <v>12</v>
      </c>
      <c r="AI935" s="6">
        <f>ROUND(IF(AI907="",0,AI933*職員設定!$S$64+AI933*AI916/AI907*0.25),0)</f>
        <v>0</v>
      </c>
      <c r="AJ935" s="1001"/>
      <c r="AK935" s="974"/>
      <c r="AL935" s="1210"/>
      <c r="AM935" s="51" t="s">
        <v>12</v>
      </c>
      <c r="AN935" s="6">
        <f>ROUND(IF(AN907="",0,AN933*職員設定!$S$64+AN933*AN916/AN907*0.25),0)</f>
        <v>0</v>
      </c>
      <c r="AO935" s="1001"/>
      <c r="AP935" s="974"/>
      <c r="AQ935" s="958"/>
      <c r="AR935" s="629" t="s">
        <v>12</v>
      </c>
      <c r="AS935" s="6">
        <f>ROUND(IF(AS907="",0,AS933*職員設定!$S$64+AS933*AS916/AS907*0.25),0)</f>
        <v>0</v>
      </c>
      <c r="AT935" s="1001"/>
      <c r="AU935" s="974"/>
      <c r="AV935" s="1210"/>
      <c r="AW935" s="51" t="s">
        <v>12</v>
      </c>
      <c r="AX935" s="6">
        <f>ROUND(IF(AX907="",0,AX933*職員設定!$S$64+AX933*AX916/AX907*0.25),0)</f>
        <v>0</v>
      </c>
      <c r="AY935" s="1001"/>
      <c r="AZ935" s="974"/>
      <c r="BA935" s="958"/>
      <c r="BB935" s="629" t="s">
        <v>12</v>
      </c>
      <c r="BC935" s="6">
        <f>ROUND(IF(BC907="",0,BC933*職員設定!$S$64+BC933*BC916/BC907*0.25),0)</f>
        <v>0</v>
      </c>
      <c r="BD935" s="1001"/>
      <c r="BE935" s="974"/>
      <c r="BF935" s="1210"/>
      <c r="BG935" s="51" t="s">
        <v>12</v>
      </c>
      <c r="BH935" s="6">
        <f>ROUND(IF(BH907="",0,BH933*職員設定!$S$64+BH933*BH916/BH907*0.25),0)</f>
        <v>0</v>
      </c>
      <c r="BI935" s="1001"/>
      <c r="BJ935" s="974"/>
      <c r="BK935" s="958"/>
      <c r="BL935" s="624"/>
      <c r="BM935" s="28"/>
      <c r="BN935" s="1001"/>
      <c r="BO935" s="967"/>
      <c r="BP935" s="954"/>
      <c r="BQ935" s="72"/>
      <c r="BR935" s="28"/>
      <c r="BS935" s="1001"/>
      <c r="BT935" s="967"/>
      <c r="BU935" s="954"/>
      <c r="BV935" s="72"/>
      <c r="BW935" s="28"/>
      <c r="BX935" s="1001"/>
      <c r="BY935" s="967"/>
      <c r="BZ935" s="954"/>
      <c r="CA935" s="1080"/>
      <c r="CB935" s="1022"/>
      <c r="CC935" s="1241"/>
    </row>
    <row r="936" spans="1:81" ht="18" customHeight="1" thickBot="1">
      <c r="A936" s="1180"/>
      <c r="B936" s="1286"/>
      <c r="C936" s="1179"/>
      <c r="D936" s="53" t="s">
        <v>13</v>
      </c>
      <c r="E936" s="19">
        <f>E934-E935</f>
        <v>0</v>
      </c>
      <c r="F936" s="1002"/>
      <c r="G936" s="975"/>
      <c r="H936" s="1273"/>
      <c r="I936" s="53" t="s">
        <v>13</v>
      </c>
      <c r="J936" s="19">
        <f>J934-J935</f>
        <v>0</v>
      </c>
      <c r="K936" s="1002"/>
      <c r="L936" s="975"/>
      <c r="M936" s="1104"/>
      <c r="N936" s="337" t="s">
        <v>13</v>
      </c>
      <c r="O936" s="19">
        <f>O934-O935</f>
        <v>0</v>
      </c>
      <c r="P936" s="1002"/>
      <c r="Q936" s="975"/>
      <c r="R936" s="1211"/>
      <c r="S936" s="53" t="s">
        <v>13</v>
      </c>
      <c r="T936" s="19">
        <f>T934-T935</f>
        <v>0</v>
      </c>
      <c r="U936" s="1002"/>
      <c r="V936" s="975"/>
      <c r="W936" s="959"/>
      <c r="X936" s="337" t="s">
        <v>13</v>
      </c>
      <c r="Y936" s="19">
        <f>Y934-Y935</f>
        <v>0</v>
      </c>
      <c r="Z936" s="1002"/>
      <c r="AA936" s="975"/>
      <c r="AB936" s="1211"/>
      <c r="AC936" s="53" t="s">
        <v>13</v>
      </c>
      <c r="AD936" s="19">
        <f>AD934-AD935</f>
        <v>0</v>
      </c>
      <c r="AE936" s="1002"/>
      <c r="AF936" s="975"/>
      <c r="AG936" s="959"/>
      <c r="AH936" s="337" t="s">
        <v>13</v>
      </c>
      <c r="AI936" s="19">
        <f>AI934-AI935</f>
        <v>0</v>
      </c>
      <c r="AJ936" s="1002"/>
      <c r="AK936" s="975"/>
      <c r="AL936" s="1211"/>
      <c r="AM936" s="53" t="s">
        <v>13</v>
      </c>
      <c r="AN936" s="19">
        <f>AN934-AN935</f>
        <v>0</v>
      </c>
      <c r="AO936" s="1002"/>
      <c r="AP936" s="975"/>
      <c r="AQ936" s="959"/>
      <c r="AR936" s="337" t="s">
        <v>13</v>
      </c>
      <c r="AS936" s="19">
        <f>AS934-AS935</f>
        <v>0</v>
      </c>
      <c r="AT936" s="1002"/>
      <c r="AU936" s="975"/>
      <c r="AV936" s="1211"/>
      <c r="AW936" s="53" t="s">
        <v>13</v>
      </c>
      <c r="AX936" s="19">
        <f>AX934-AX935</f>
        <v>0</v>
      </c>
      <c r="AY936" s="1002"/>
      <c r="AZ936" s="975"/>
      <c r="BA936" s="959"/>
      <c r="BB936" s="337" t="s">
        <v>13</v>
      </c>
      <c r="BC936" s="19">
        <f>BC934-BC935</f>
        <v>0</v>
      </c>
      <c r="BD936" s="1002"/>
      <c r="BE936" s="975"/>
      <c r="BF936" s="1211"/>
      <c r="BG936" s="53" t="s">
        <v>13</v>
      </c>
      <c r="BH936" s="19">
        <f>BH934-BH935</f>
        <v>0</v>
      </c>
      <c r="BI936" s="1002"/>
      <c r="BJ936" s="975"/>
      <c r="BK936" s="959"/>
      <c r="BL936" s="667"/>
      <c r="BM936" s="88"/>
      <c r="BN936" s="1002"/>
      <c r="BO936" s="968"/>
      <c r="BP936" s="955"/>
      <c r="BQ936" s="87"/>
      <c r="BR936" s="88"/>
      <c r="BS936" s="1002"/>
      <c r="BT936" s="968"/>
      <c r="BU936" s="955"/>
      <c r="BV936" s="87"/>
      <c r="BW936" s="88"/>
      <c r="BX936" s="1002"/>
      <c r="BY936" s="968"/>
      <c r="BZ936" s="955"/>
      <c r="CA936" s="1081"/>
      <c r="CB936" s="1023"/>
      <c r="CC936" s="1242"/>
    </row>
    <row r="937" spans="1:81" ht="18" customHeight="1">
      <c r="A937" s="1180"/>
      <c r="B937" s="1278" t="s">
        <v>228</v>
      </c>
      <c r="C937" s="1135"/>
      <c r="D937" s="175" t="str">
        <f>IF(職員設定!$V$43="","",職員設定!$V$43)</f>
        <v>通勤手当</v>
      </c>
      <c r="E937" s="151" t="str">
        <f>IF(E907&lt;&gt;"",職員設定!$V$64,"0")</f>
        <v>0</v>
      </c>
      <c r="F937" s="173"/>
      <c r="G937" s="299" t="s">
        <v>79</v>
      </c>
      <c r="H937" s="29" t="s">
        <v>79</v>
      </c>
      <c r="I937" s="175" t="str">
        <f>IF(職員設定!$V$43="","",職員設定!$V$43)</f>
        <v>通勤手当</v>
      </c>
      <c r="J937" s="151" t="str">
        <f>IF(J907&lt;&gt;"",職員設定!$V$64,"0")</f>
        <v>0</v>
      </c>
      <c r="K937" s="173"/>
      <c r="L937" s="299" t="s">
        <v>79</v>
      </c>
      <c r="M937" s="60" t="s">
        <v>79</v>
      </c>
      <c r="N937" s="644" t="str">
        <f>IF(職員設定!$V$43="","",職員設定!$V$43)</f>
        <v>通勤手当</v>
      </c>
      <c r="O937" s="151" t="str">
        <f>IF(O907&lt;&gt;"",職員設定!$V$64,"0")</f>
        <v>0</v>
      </c>
      <c r="P937" s="173"/>
      <c r="Q937" s="299" t="s">
        <v>79</v>
      </c>
      <c r="R937" s="29" t="s">
        <v>79</v>
      </c>
      <c r="S937" s="175" t="str">
        <f>IF(職員設定!$V$43="","",職員設定!$V$43)</f>
        <v>通勤手当</v>
      </c>
      <c r="T937" s="151" t="str">
        <f>IF(T907&lt;&gt;"",職員設定!$V$64,"0")</f>
        <v>0</v>
      </c>
      <c r="U937" s="173"/>
      <c r="V937" s="299" t="s">
        <v>79</v>
      </c>
      <c r="W937" s="60" t="s">
        <v>79</v>
      </c>
      <c r="X937" s="644" t="str">
        <f>IF(職員設定!$V$43="","",職員設定!$V$43)</f>
        <v>通勤手当</v>
      </c>
      <c r="Y937" s="151" t="str">
        <f>IF(Y907&lt;&gt;"",職員設定!$V$64,"0")</f>
        <v>0</v>
      </c>
      <c r="Z937" s="173"/>
      <c r="AA937" s="299" t="s">
        <v>79</v>
      </c>
      <c r="AB937" s="29" t="s">
        <v>79</v>
      </c>
      <c r="AC937" s="175" t="str">
        <f>IF(職員設定!$V$43="","",職員設定!$V$43)</f>
        <v>通勤手当</v>
      </c>
      <c r="AD937" s="151" t="str">
        <f>IF(AD907&lt;&gt;"",職員設定!$V$64,"0")</f>
        <v>0</v>
      </c>
      <c r="AE937" s="173"/>
      <c r="AF937" s="299" t="s">
        <v>79</v>
      </c>
      <c r="AG937" s="60" t="s">
        <v>79</v>
      </c>
      <c r="AH937" s="644" t="str">
        <f>IF(職員設定!$V$43="","",職員設定!$V$43)</f>
        <v>通勤手当</v>
      </c>
      <c r="AI937" s="151" t="str">
        <f>IF(AI907&lt;&gt;"",職員設定!$V$64,"0")</f>
        <v>0</v>
      </c>
      <c r="AJ937" s="173"/>
      <c r="AK937" s="299" t="s">
        <v>79</v>
      </c>
      <c r="AL937" s="29" t="s">
        <v>79</v>
      </c>
      <c r="AM937" s="175" t="str">
        <f>IF(職員設定!$V$43="","",職員設定!$V$43)</f>
        <v>通勤手当</v>
      </c>
      <c r="AN937" s="151" t="str">
        <f>IF(AN907&lt;&gt;"",職員設定!$V$64,"0")</f>
        <v>0</v>
      </c>
      <c r="AO937" s="173"/>
      <c r="AP937" s="299" t="s">
        <v>79</v>
      </c>
      <c r="AQ937" s="60" t="s">
        <v>79</v>
      </c>
      <c r="AR937" s="644" t="str">
        <f>IF(職員設定!$V$43="","",職員設定!$V$43)</f>
        <v>通勤手当</v>
      </c>
      <c r="AS937" s="151" t="str">
        <f>IF(AS907&lt;&gt;"",職員設定!$V$64,"0")</f>
        <v>0</v>
      </c>
      <c r="AT937" s="173"/>
      <c r="AU937" s="299" t="s">
        <v>79</v>
      </c>
      <c r="AV937" s="29" t="s">
        <v>79</v>
      </c>
      <c r="AW937" s="175" t="str">
        <f>IF(職員設定!$V$43="","",職員設定!$V$43)</f>
        <v>通勤手当</v>
      </c>
      <c r="AX937" s="151" t="str">
        <f>IF(AX907&lt;&gt;"",職員設定!$V$64,"0")</f>
        <v>0</v>
      </c>
      <c r="AY937" s="173"/>
      <c r="AZ937" s="299" t="s">
        <v>79</v>
      </c>
      <c r="BA937" s="60" t="s">
        <v>79</v>
      </c>
      <c r="BB937" s="644" t="str">
        <f>IF(職員設定!$V$43="","",職員設定!$V$43)</f>
        <v>通勤手当</v>
      </c>
      <c r="BC937" s="151" t="str">
        <f>IF(BC907&lt;&gt;"",職員設定!$V$64,"0")</f>
        <v>0</v>
      </c>
      <c r="BD937" s="173"/>
      <c r="BE937" s="299" t="s">
        <v>79</v>
      </c>
      <c r="BF937" s="29" t="s">
        <v>79</v>
      </c>
      <c r="BG937" s="175" t="str">
        <f>IF(職員設定!$V$43="","",職員設定!$V$43)</f>
        <v>通勤手当</v>
      </c>
      <c r="BH937" s="151" t="str">
        <f>IF(BH907&lt;&gt;"",職員設定!$V$64,"0")</f>
        <v>0</v>
      </c>
      <c r="BI937" s="173"/>
      <c r="BJ937" s="299" t="s">
        <v>79</v>
      </c>
      <c r="BK937" s="60" t="s">
        <v>79</v>
      </c>
      <c r="BL937" s="668"/>
      <c r="BM937" s="90"/>
      <c r="BN937" s="2"/>
      <c r="BO937" s="299" t="s">
        <v>79</v>
      </c>
      <c r="BP937" s="299" t="s">
        <v>79</v>
      </c>
      <c r="BQ937" s="89"/>
      <c r="BR937" s="90"/>
      <c r="BS937" s="2"/>
      <c r="BT937" s="299" t="s">
        <v>79</v>
      </c>
      <c r="BU937" s="299" t="s">
        <v>79</v>
      </c>
      <c r="BV937" s="89"/>
      <c r="BW937" s="90"/>
      <c r="BX937" s="2"/>
      <c r="BY937" s="299" t="s">
        <v>79</v>
      </c>
      <c r="BZ937" s="299" t="s">
        <v>79</v>
      </c>
      <c r="CA937" s="482" t="s">
        <v>116</v>
      </c>
      <c r="CB937" s="300" t="s">
        <v>116</v>
      </c>
      <c r="CC937" s="603" t="s">
        <v>121</v>
      </c>
    </row>
    <row r="938" spans="1:81" ht="18" customHeight="1">
      <c r="A938" s="1180"/>
      <c r="B938" s="1134"/>
      <c r="C938" s="1135"/>
      <c r="D938" s="174" t="str">
        <f>IF(職員設定!$W$43="","",職員設定!$W$43)</f>
        <v>課税通勤手当</v>
      </c>
      <c r="E938" s="151" t="str">
        <f>IF(E907&lt;&gt;"",職員設定!$W$64,"0")</f>
        <v>0</v>
      </c>
      <c r="F938" s="173"/>
      <c r="G938" s="999">
        <f>SUM(G907:G936)</f>
        <v>0</v>
      </c>
      <c r="H938" s="1305">
        <f>SUM(H907:H936)</f>
        <v>0</v>
      </c>
      <c r="I938" s="174" t="str">
        <f>IF(職員設定!$W$43="","",職員設定!$W$43)</f>
        <v>課税通勤手当</v>
      </c>
      <c r="J938" s="151" t="str">
        <f>IF(J907&lt;&gt;"",職員設定!$W$64,"0")</f>
        <v>0</v>
      </c>
      <c r="K938" s="173"/>
      <c r="L938" s="999">
        <f>SUM(L907:L936)</f>
        <v>0</v>
      </c>
      <c r="M938" s="1102">
        <f>SUM(M907:M936)</f>
        <v>0</v>
      </c>
      <c r="N938" s="645" t="str">
        <f>IF(職員設定!$W$43="","",職員設定!$W$43)</f>
        <v>課税通勤手当</v>
      </c>
      <c r="O938" s="151" t="str">
        <f>IF(O907&lt;&gt;"",職員設定!$W$64,"0")</f>
        <v>0</v>
      </c>
      <c r="P938" s="173"/>
      <c r="Q938" s="999">
        <f>SUM(Q907:Q936)</f>
        <v>0</v>
      </c>
      <c r="R938" s="1213">
        <f>SUM(R907:R936)</f>
        <v>0</v>
      </c>
      <c r="S938" s="174" t="str">
        <f>IF(職員設定!$W$43="","",職員設定!$W$43)</f>
        <v>課税通勤手当</v>
      </c>
      <c r="T938" s="151" t="str">
        <f>IF(T907&lt;&gt;"",職員設定!$W$64,"0")</f>
        <v>0</v>
      </c>
      <c r="U938" s="173"/>
      <c r="V938" s="999">
        <f>SUM(V907:V936)</f>
        <v>0</v>
      </c>
      <c r="W938" s="992">
        <f>SUM(W907:W936)</f>
        <v>0</v>
      </c>
      <c r="X938" s="645" t="str">
        <f>IF(職員設定!$W$43="","",職員設定!$W$43)</f>
        <v>課税通勤手当</v>
      </c>
      <c r="Y938" s="151" t="str">
        <f>IF(Y907&lt;&gt;"",職員設定!$W$64,"0")</f>
        <v>0</v>
      </c>
      <c r="Z938" s="173"/>
      <c r="AA938" s="999">
        <f>SUM(AA907:AA936)</f>
        <v>0</v>
      </c>
      <c r="AB938" s="1213">
        <f>SUM(AB907:AB936)</f>
        <v>0</v>
      </c>
      <c r="AC938" s="174" t="str">
        <f>IF(職員設定!$W$43="","",職員設定!$W$43)</f>
        <v>課税通勤手当</v>
      </c>
      <c r="AD938" s="151" t="str">
        <f>IF(AD907&lt;&gt;"",職員設定!$W$64,"0")</f>
        <v>0</v>
      </c>
      <c r="AE938" s="173"/>
      <c r="AF938" s="999">
        <f>SUM(AF907:AF936)</f>
        <v>0</v>
      </c>
      <c r="AG938" s="992">
        <f>SUM(AG907:AG936)</f>
        <v>0</v>
      </c>
      <c r="AH938" s="645" t="str">
        <f>IF(職員設定!$W$43="","",職員設定!$W$43)</f>
        <v>課税通勤手当</v>
      </c>
      <c r="AI938" s="151" t="str">
        <f>IF(AI907&lt;&gt;"",職員設定!$W$64,"0")</f>
        <v>0</v>
      </c>
      <c r="AJ938" s="173"/>
      <c r="AK938" s="999">
        <f>SUM(AK907:AK936)</f>
        <v>0</v>
      </c>
      <c r="AL938" s="1213">
        <f>SUM(AL907:AL936)</f>
        <v>0</v>
      </c>
      <c r="AM938" s="174" t="str">
        <f>IF(職員設定!$W$43="","",職員設定!$W$43)</f>
        <v>課税通勤手当</v>
      </c>
      <c r="AN938" s="151" t="str">
        <f>IF(AN907&lt;&gt;"",職員設定!$W$64,"0")</f>
        <v>0</v>
      </c>
      <c r="AO938" s="173"/>
      <c r="AP938" s="999">
        <f>SUM(AP907:AP936)</f>
        <v>0</v>
      </c>
      <c r="AQ938" s="992">
        <f>SUM(AQ907:AQ936)</f>
        <v>0</v>
      </c>
      <c r="AR938" s="645" t="str">
        <f>IF(職員設定!$W$43="","",職員設定!$W$43)</f>
        <v>課税通勤手当</v>
      </c>
      <c r="AS938" s="151" t="str">
        <f>IF(AS907&lt;&gt;"",職員設定!$W$64,"0")</f>
        <v>0</v>
      </c>
      <c r="AT938" s="173"/>
      <c r="AU938" s="999">
        <f>SUM(AU907:AU936)</f>
        <v>0</v>
      </c>
      <c r="AV938" s="1213">
        <f>SUM(AV907:AV936)</f>
        <v>0</v>
      </c>
      <c r="AW938" s="174" t="str">
        <f>IF(職員設定!$W$43="","",職員設定!$W$43)</f>
        <v>課税通勤手当</v>
      </c>
      <c r="AX938" s="151" t="str">
        <f>IF(AX907&lt;&gt;"",職員設定!$W$64,"0")</f>
        <v>0</v>
      </c>
      <c r="AY938" s="173"/>
      <c r="AZ938" s="999">
        <f>SUM(AZ907:AZ936)</f>
        <v>0</v>
      </c>
      <c r="BA938" s="992">
        <f>SUM(BA907:BA936)</f>
        <v>0</v>
      </c>
      <c r="BB938" s="645" t="str">
        <f>IF(職員設定!$W$43="","",職員設定!$W$43)</f>
        <v>課税通勤手当</v>
      </c>
      <c r="BC938" s="151" t="str">
        <f>IF(BC907&lt;&gt;"",職員設定!$W$64,"0")</f>
        <v>0</v>
      </c>
      <c r="BD938" s="173"/>
      <c r="BE938" s="999">
        <f>SUM(BE907:BE936)</f>
        <v>0</v>
      </c>
      <c r="BF938" s="1213">
        <f>SUM(BF907:BF936)</f>
        <v>0</v>
      </c>
      <c r="BG938" s="174" t="str">
        <f>IF(職員設定!$W$43="","",職員設定!$W$43)</f>
        <v>課税通勤手当</v>
      </c>
      <c r="BH938" s="151" t="str">
        <f>IF(BH907&lt;&gt;"",職員設定!$W$64,"0")</f>
        <v>0</v>
      </c>
      <c r="BI938" s="173"/>
      <c r="BJ938" s="999">
        <f>SUM(BJ907:BJ936)</f>
        <v>0</v>
      </c>
      <c r="BK938" s="992">
        <f>SUM(BK907:BK936)</f>
        <v>0</v>
      </c>
      <c r="BL938" s="669"/>
      <c r="BM938" s="92"/>
      <c r="BN938" s="2"/>
      <c r="BO938" s="999">
        <f>SUM(BO907:BO936)</f>
        <v>0</v>
      </c>
      <c r="BP938" s="1255">
        <f>SUM(BP907:BP936)</f>
        <v>0</v>
      </c>
      <c r="BQ938" s="91"/>
      <c r="BR938" s="92"/>
      <c r="BS938" s="2"/>
      <c r="BT938" s="999">
        <f>SUM(BT907:BT936)</f>
        <v>0</v>
      </c>
      <c r="BU938" s="1255">
        <f>SUM(BU907:BU936)</f>
        <v>0</v>
      </c>
      <c r="BV938" s="91"/>
      <c r="BW938" s="92"/>
      <c r="BX938" s="2"/>
      <c r="BY938" s="999">
        <f>SUM(BY907:BY936)</f>
        <v>0</v>
      </c>
      <c r="BZ938" s="1255">
        <f>SUM(BZ907:BZ936)</f>
        <v>0</v>
      </c>
      <c r="CA938" s="1089">
        <f>SUM(CA907:CA932)-CA933</f>
        <v>0</v>
      </c>
      <c r="CB938" s="1088">
        <f t="shared" ref="CB938" si="162">SUM(CB907:CB936)</f>
        <v>0</v>
      </c>
      <c r="CC938" s="1015" t="str">
        <f>IF(BZ938+BU938+BP938+BK938+BF938+BA938+AV938+AQ938+AL938+AG938+AB938+W938+R938+CB949+CC949-CC950-CB950=0,"〇",BZ938+BU938+BP938+BK938+BF938+BA938+AV938+AQ938+AL938+AG938+AB938+W938+R938+CB949+CC949-CC950-CB950)</f>
        <v>〇</v>
      </c>
    </row>
    <row r="939" spans="1:81" ht="18" customHeight="1">
      <c r="A939" s="1180"/>
      <c r="B939" s="1134"/>
      <c r="C939" s="1135"/>
      <c r="D939" s="176" t="str">
        <f>IF(職員設定!$X$43="","",職員設定!$X$43)</f>
        <v>その他</v>
      </c>
      <c r="E939" s="152" t="str">
        <f>IF(E907&lt;&gt;"",職員設定!$X$64,"0")</f>
        <v>0</v>
      </c>
      <c r="F939" s="173"/>
      <c r="G939" s="974"/>
      <c r="H939" s="1271"/>
      <c r="I939" s="176" t="str">
        <f>IF(職員設定!$X$43="","",職員設定!$X$43)</f>
        <v>その他</v>
      </c>
      <c r="J939" s="152" t="str">
        <f>IF(J907&lt;&gt;"",職員設定!$X$64,"0")</f>
        <v>0</v>
      </c>
      <c r="K939" s="173"/>
      <c r="L939" s="974"/>
      <c r="M939" s="1096"/>
      <c r="N939" s="646" t="str">
        <f>IF(職員設定!$X$43="","",職員設定!$X$43)</f>
        <v>その他</v>
      </c>
      <c r="O939" s="152" t="str">
        <f>IF(O907&lt;&gt;"",職員設定!$X$64,"0")</f>
        <v>0</v>
      </c>
      <c r="P939" s="173"/>
      <c r="Q939" s="974"/>
      <c r="R939" s="1204"/>
      <c r="S939" s="176" t="str">
        <f>IF(職員設定!$X$43="","",職員設定!$X$43)</f>
        <v>その他</v>
      </c>
      <c r="T939" s="152" t="str">
        <f>IF(T907&lt;&gt;"",職員設定!$X$64,"0")</f>
        <v>0</v>
      </c>
      <c r="U939" s="173"/>
      <c r="V939" s="974"/>
      <c r="W939" s="971"/>
      <c r="X939" s="646" t="str">
        <f>IF(職員設定!$X$43="","",職員設定!$X$43)</f>
        <v>その他</v>
      </c>
      <c r="Y939" s="152" t="str">
        <f>IF(Y907&lt;&gt;"",職員設定!$X$64,"0")</f>
        <v>0</v>
      </c>
      <c r="Z939" s="173"/>
      <c r="AA939" s="974"/>
      <c r="AB939" s="1204"/>
      <c r="AC939" s="176" t="str">
        <f>IF(職員設定!$X$43="","",職員設定!$X$43)</f>
        <v>その他</v>
      </c>
      <c r="AD939" s="152" t="str">
        <f>IF(AD907&lt;&gt;"",職員設定!$X$64,"0")</f>
        <v>0</v>
      </c>
      <c r="AE939" s="173"/>
      <c r="AF939" s="974"/>
      <c r="AG939" s="971"/>
      <c r="AH939" s="646" t="str">
        <f>IF(職員設定!$X$43="","",職員設定!$X$43)</f>
        <v>その他</v>
      </c>
      <c r="AI939" s="152" t="str">
        <f>IF(AI907&lt;&gt;"",職員設定!$X$64,"0")</f>
        <v>0</v>
      </c>
      <c r="AJ939" s="173"/>
      <c r="AK939" s="974"/>
      <c r="AL939" s="1204"/>
      <c r="AM939" s="176" t="str">
        <f>IF(職員設定!$X$43="","",職員設定!$X$43)</f>
        <v>その他</v>
      </c>
      <c r="AN939" s="152" t="str">
        <f>IF(AN907&lt;&gt;"",職員設定!$X$64,"0")</f>
        <v>0</v>
      </c>
      <c r="AO939" s="173"/>
      <c r="AP939" s="974"/>
      <c r="AQ939" s="971"/>
      <c r="AR939" s="646" t="str">
        <f>IF(職員設定!$X$43="","",職員設定!$X$43)</f>
        <v>その他</v>
      </c>
      <c r="AS939" s="152" t="str">
        <f>IF(AS907&lt;&gt;"",職員設定!$X$64,"0")</f>
        <v>0</v>
      </c>
      <c r="AT939" s="173"/>
      <c r="AU939" s="974"/>
      <c r="AV939" s="1204"/>
      <c r="AW939" s="176" t="str">
        <f>IF(職員設定!$X$43="","",職員設定!$X$43)</f>
        <v>その他</v>
      </c>
      <c r="AX939" s="152" t="str">
        <f>IF(AX907&lt;&gt;"",職員設定!$X$64,"0")</f>
        <v>0</v>
      </c>
      <c r="AY939" s="173"/>
      <c r="AZ939" s="974"/>
      <c r="BA939" s="971"/>
      <c r="BB939" s="646" t="str">
        <f>IF(職員設定!$X$43="","",職員設定!$X$43)</f>
        <v>その他</v>
      </c>
      <c r="BC939" s="152" t="str">
        <f>IF(BC907&lt;&gt;"",職員設定!$X$64,"0")</f>
        <v>0</v>
      </c>
      <c r="BD939" s="173"/>
      <c r="BE939" s="974"/>
      <c r="BF939" s="1204"/>
      <c r="BG939" s="176" t="str">
        <f>IF(職員設定!$X$43="","",職員設定!$X$43)</f>
        <v>その他</v>
      </c>
      <c r="BH939" s="152" t="str">
        <f>IF(BH907&lt;&gt;"",職員設定!$X$64,"0")</f>
        <v>0</v>
      </c>
      <c r="BI939" s="173"/>
      <c r="BJ939" s="974"/>
      <c r="BK939" s="971"/>
      <c r="BL939" s="670"/>
      <c r="BM939" s="26"/>
      <c r="BN939" s="2"/>
      <c r="BO939" s="974"/>
      <c r="BP939" s="1256"/>
      <c r="BQ939" s="93"/>
      <c r="BR939" s="26"/>
      <c r="BS939" s="2"/>
      <c r="BT939" s="974"/>
      <c r="BU939" s="1256"/>
      <c r="BV939" s="93"/>
      <c r="BW939" s="26"/>
      <c r="BX939" s="2"/>
      <c r="BY939" s="974"/>
      <c r="BZ939" s="1256"/>
      <c r="CA939" s="1004"/>
      <c r="CB939" s="1020"/>
      <c r="CC939" s="1016"/>
    </row>
    <row r="940" spans="1:81" ht="18" customHeight="1" thickBot="1">
      <c r="A940" s="1180"/>
      <c r="B940" s="1136"/>
      <c r="C940" s="1137"/>
      <c r="D940" s="177" t="str">
        <f>IF(職員設定!$Y$43="","",職員設定!$Y$43)</f>
        <v/>
      </c>
      <c r="E940" s="178" t="str">
        <f>IF(E907&lt;&gt;"",職員設定!$Y$64,"0")</f>
        <v>0</v>
      </c>
      <c r="F940" s="173"/>
      <c r="G940" s="975"/>
      <c r="H940" s="1306"/>
      <c r="I940" s="177" t="str">
        <f>IF(職員設定!$Y$43="","",職員設定!$Y$43)</f>
        <v/>
      </c>
      <c r="J940" s="178" t="str">
        <f>IF(J907&lt;&gt;"",職員設定!$Y$64,"0")</f>
        <v>0</v>
      </c>
      <c r="K940" s="173"/>
      <c r="L940" s="975"/>
      <c r="M940" s="1097"/>
      <c r="N940" s="647" t="str">
        <f>IF(職員設定!$Y$43="","",職員設定!$Y$43)</f>
        <v/>
      </c>
      <c r="O940" s="178" t="str">
        <f>IF(O907&lt;&gt;"",職員設定!$Y$64,"0")</f>
        <v>0</v>
      </c>
      <c r="P940" s="173"/>
      <c r="Q940" s="975"/>
      <c r="R940" s="1205"/>
      <c r="S940" s="177" t="str">
        <f>IF(職員設定!$Y$43="","",職員設定!$Y$43)</f>
        <v/>
      </c>
      <c r="T940" s="178" t="str">
        <f>IF(T907&lt;&gt;"",職員設定!$Y$64,"0")</f>
        <v>0</v>
      </c>
      <c r="U940" s="173"/>
      <c r="V940" s="975"/>
      <c r="W940" s="972"/>
      <c r="X940" s="647" t="str">
        <f>IF(職員設定!$Y$43="","",職員設定!$Y$43)</f>
        <v/>
      </c>
      <c r="Y940" s="178" t="str">
        <f>IF(Y907&lt;&gt;"",職員設定!$Y$64,"0")</f>
        <v>0</v>
      </c>
      <c r="Z940" s="173"/>
      <c r="AA940" s="975"/>
      <c r="AB940" s="1205"/>
      <c r="AC940" s="177" t="str">
        <f>IF(職員設定!$Y$43="","",職員設定!$Y$43)</f>
        <v/>
      </c>
      <c r="AD940" s="178" t="str">
        <f>IF(AD907&lt;&gt;"",職員設定!$Y$64,"0")</f>
        <v>0</v>
      </c>
      <c r="AE940" s="173"/>
      <c r="AF940" s="975"/>
      <c r="AG940" s="972"/>
      <c r="AH940" s="647" t="str">
        <f>IF(職員設定!$Y$43="","",職員設定!$Y$43)</f>
        <v/>
      </c>
      <c r="AI940" s="178" t="str">
        <f>IF(AI907&lt;&gt;"",職員設定!$Y$64,"0")</f>
        <v>0</v>
      </c>
      <c r="AJ940" s="173"/>
      <c r="AK940" s="975"/>
      <c r="AL940" s="1205"/>
      <c r="AM940" s="177" t="str">
        <f>IF(職員設定!$Y$43="","",職員設定!$Y$43)</f>
        <v/>
      </c>
      <c r="AN940" s="178" t="str">
        <f>IF(AN907&lt;&gt;"",職員設定!$Y$64,"0")</f>
        <v>0</v>
      </c>
      <c r="AO940" s="173"/>
      <c r="AP940" s="975"/>
      <c r="AQ940" s="972"/>
      <c r="AR940" s="647" t="str">
        <f>IF(職員設定!$Y$43="","",職員設定!$Y$43)</f>
        <v/>
      </c>
      <c r="AS940" s="178" t="str">
        <f>IF(AS907&lt;&gt;"",職員設定!$Y$64,"0")</f>
        <v>0</v>
      </c>
      <c r="AT940" s="173"/>
      <c r="AU940" s="975"/>
      <c r="AV940" s="1205"/>
      <c r="AW940" s="177" t="str">
        <f>IF(職員設定!$Y$43="","",職員設定!$Y$43)</f>
        <v/>
      </c>
      <c r="AX940" s="178" t="str">
        <f>IF(AX907&lt;&gt;"",職員設定!$Y$64,"0")</f>
        <v>0</v>
      </c>
      <c r="AY940" s="173"/>
      <c r="AZ940" s="975"/>
      <c r="BA940" s="972"/>
      <c r="BB940" s="647" t="str">
        <f>IF(職員設定!$Y$43="","",職員設定!$Y$43)</f>
        <v/>
      </c>
      <c r="BC940" s="178" t="str">
        <f>IF(BC907&lt;&gt;"",職員設定!$Y$64,"0")</f>
        <v>0</v>
      </c>
      <c r="BD940" s="173"/>
      <c r="BE940" s="975"/>
      <c r="BF940" s="1205"/>
      <c r="BG940" s="177" t="str">
        <f>IF(職員設定!$Y$43="","",職員設定!$Y$43)</f>
        <v/>
      </c>
      <c r="BH940" s="178" t="str">
        <f>IF(BH907&lt;&gt;"",職員設定!$Y$64,"0")</f>
        <v>0</v>
      </c>
      <c r="BI940" s="173"/>
      <c r="BJ940" s="975"/>
      <c r="BK940" s="972"/>
      <c r="BL940" s="671"/>
      <c r="BM940" s="84"/>
      <c r="BN940" s="2"/>
      <c r="BO940" s="975"/>
      <c r="BP940" s="1257"/>
      <c r="BQ940" s="94"/>
      <c r="BR940" s="84"/>
      <c r="BS940" s="2"/>
      <c r="BT940" s="975"/>
      <c r="BU940" s="1257"/>
      <c r="BV940" s="94"/>
      <c r="BW940" s="84"/>
      <c r="BX940" s="2"/>
      <c r="BY940" s="975"/>
      <c r="BZ940" s="1257"/>
      <c r="CA940" s="1005"/>
      <c r="CB940" s="1021"/>
      <c r="CC940" s="1017"/>
    </row>
    <row r="941" spans="1:81" ht="18" customHeight="1">
      <c r="A941" s="1180"/>
      <c r="B941" s="1276"/>
      <c r="C941" s="1277"/>
      <c r="D941" s="64" t="s">
        <v>15</v>
      </c>
      <c r="E941" s="8">
        <f>E940+E939+E938+E937+E935+E931+E927+E923+E919+E916+E913+E909</f>
        <v>0</v>
      </c>
      <c r="F941" s="963" t="str">
        <f>IF(E942=F942,"〇","×")</f>
        <v>〇</v>
      </c>
      <c r="G941" s="964"/>
      <c r="H941" s="1098"/>
      <c r="I941" s="64" t="s">
        <v>15</v>
      </c>
      <c r="J941" s="516">
        <f>J940+J939+J938+J937+J935+J931+J927+J923+J919+J916+J913+J909</f>
        <v>0</v>
      </c>
      <c r="K941" s="963" t="str">
        <f>IF(J942=K942,"〇","×")</f>
        <v>〇</v>
      </c>
      <c r="L941" s="964"/>
      <c r="M941" s="965"/>
      <c r="N941" s="635" t="s">
        <v>15</v>
      </c>
      <c r="O941" s="8">
        <f>O940+O939+O938+O937+O935+O931+O927+O923+O919+O916+O913+O909</f>
        <v>0</v>
      </c>
      <c r="P941" s="963" t="str">
        <f>IF(O942=P942,"〇","×")</f>
        <v>〇</v>
      </c>
      <c r="Q941" s="964"/>
      <c r="R941" s="1098"/>
      <c r="S941" s="64" t="s">
        <v>15</v>
      </c>
      <c r="T941" s="8">
        <f>T940+T939+T938+T937+T935+T931+T927+T923+T919+T916+T913+T909</f>
        <v>0</v>
      </c>
      <c r="U941" s="963" t="str">
        <f>IF(T942=U942,"〇","×")</f>
        <v>〇</v>
      </c>
      <c r="V941" s="964"/>
      <c r="W941" s="965"/>
      <c r="X941" s="635" t="s">
        <v>15</v>
      </c>
      <c r="Y941" s="516">
        <f>Y940+Y939+Y938+Y937+Y935+Y931+Y927+Y923+Y919+Y916+Y913+Y909</f>
        <v>0</v>
      </c>
      <c r="Z941" s="963" t="str">
        <f>IF(Y942=Z942,"〇","×")</f>
        <v>〇</v>
      </c>
      <c r="AA941" s="964"/>
      <c r="AB941" s="1098"/>
      <c r="AC941" s="64" t="s">
        <v>15</v>
      </c>
      <c r="AD941" s="516">
        <f>AD940+AD939+AD938+AD937+AD935+AD931+AD927+AD923+AD919+AD916+AD913+AD909</f>
        <v>0</v>
      </c>
      <c r="AE941" s="963" t="str">
        <f>IF(AD942=AE942,"〇","×")</f>
        <v>〇</v>
      </c>
      <c r="AF941" s="964"/>
      <c r="AG941" s="965"/>
      <c r="AH941" s="635" t="s">
        <v>15</v>
      </c>
      <c r="AI941" s="516">
        <f>AI940+AI939+AI938+AI937+AI935+AI931+AI927+AI923+AI919+AI916+AI913+AI909</f>
        <v>0</v>
      </c>
      <c r="AJ941" s="963" t="str">
        <f>IF(AI942=AJ942,"〇","×")</f>
        <v>〇</v>
      </c>
      <c r="AK941" s="964"/>
      <c r="AL941" s="1098"/>
      <c r="AM941" s="64" t="s">
        <v>15</v>
      </c>
      <c r="AN941" s="516">
        <f>AN940+AN939+AN938+AN937+AN935+AN931+AN927+AN923+AN919+AN916+AN913+AN909</f>
        <v>0</v>
      </c>
      <c r="AO941" s="963" t="str">
        <f>IF(AN942=AO942,"〇","×")</f>
        <v>〇</v>
      </c>
      <c r="AP941" s="964"/>
      <c r="AQ941" s="965"/>
      <c r="AR941" s="635" t="s">
        <v>15</v>
      </c>
      <c r="AS941" s="516">
        <f>AS940+AS939+AS938+AS937+AS935+AS931+AS927+AS923+AS919+AS916+AS913+AS909</f>
        <v>0</v>
      </c>
      <c r="AT941" s="963" t="str">
        <f>IF(AS942=AT942,"〇","×")</f>
        <v>〇</v>
      </c>
      <c r="AU941" s="964"/>
      <c r="AV941" s="1098"/>
      <c r="AW941" s="64" t="s">
        <v>15</v>
      </c>
      <c r="AX941" s="516">
        <f>AX940+AX939+AX938+AX937+AX935+AX931+AX927+AX923+AX919+AX916+AX913+AX909</f>
        <v>0</v>
      </c>
      <c r="AY941" s="963" t="str">
        <f>IF(AX942=AY942,"〇","×")</f>
        <v>〇</v>
      </c>
      <c r="AZ941" s="964"/>
      <c r="BA941" s="965"/>
      <c r="BB941" s="635" t="s">
        <v>15</v>
      </c>
      <c r="BC941" s="516">
        <f>BC940+BC939+BC938+BC937+BC935+BC931+BC927+BC923+BC919+BC916+BC913+BC909</f>
        <v>0</v>
      </c>
      <c r="BD941" s="963" t="str">
        <f>IF(BC942=BD942,"〇","×")</f>
        <v>〇</v>
      </c>
      <c r="BE941" s="964"/>
      <c r="BF941" s="1098"/>
      <c r="BG941" s="64" t="s">
        <v>15</v>
      </c>
      <c r="BH941" s="516">
        <f>BH940+BH939+BH938+BH937+BH935+BH931+BH927+BH923+BH919+BH916+BH913+BH909</f>
        <v>0</v>
      </c>
      <c r="BI941" s="963" t="str">
        <f>IF(BH942=BI942,"〇","×")</f>
        <v>〇</v>
      </c>
      <c r="BJ941" s="964"/>
      <c r="BK941" s="965"/>
      <c r="BL941" s="635" t="s">
        <v>15</v>
      </c>
      <c r="BM941" s="8">
        <f>BM923</f>
        <v>0</v>
      </c>
      <c r="BN941" s="963" t="str">
        <f>IF(BM942=BN942,"〇","×")</f>
        <v>〇</v>
      </c>
      <c r="BO941" s="964"/>
      <c r="BP941" s="965"/>
      <c r="BQ941" s="64" t="s">
        <v>15</v>
      </c>
      <c r="BR941" s="8">
        <f>BR923</f>
        <v>0</v>
      </c>
      <c r="BS941" s="963" t="str">
        <f>IF(BR942=BS942,"〇","×")</f>
        <v>〇</v>
      </c>
      <c r="BT941" s="964"/>
      <c r="BU941" s="965"/>
      <c r="BV941" s="64" t="s">
        <v>15</v>
      </c>
      <c r="BW941" s="8">
        <f>BW923</f>
        <v>0</v>
      </c>
      <c r="BX941" s="963" t="str">
        <f>IF(BW942=BX942,"〇","×")</f>
        <v>〇</v>
      </c>
      <c r="BY941" s="964"/>
      <c r="BZ941" s="965"/>
      <c r="CA941" s="575">
        <f>BW941+BR941+BM941+BH941+BC941+AX941+AS941+AN941+AI941+AD941+Y941+T941+O941+J941+E941</f>
        <v>0</v>
      </c>
      <c r="CB941" s="369"/>
      <c r="CC941" s="604"/>
    </row>
    <row r="942" spans="1:81" ht="18" customHeight="1" thickBot="1">
      <c r="A942" s="1180"/>
      <c r="B942" s="1292"/>
      <c r="C942" s="1037"/>
      <c r="D942" s="65" t="s">
        <v>100</v>
      </c>
      <c r="E942" s="27">
        <f>E908+E912+E915+E918+E922+E926+E930+E934+E937+E938+E939+E940</f>
        <v>0</v>
      </c>
      <c r="F942" s="981">
        <f>E941+(G938)/F907+H938</f>
        <v>0</v>
      </c>
      <c r="G942" s="982"/>
      <c r="H942" s="365"/>
      <c r="I942" s="65" t="s">
        <v>100</v>
      </c>
      <c r="J942" s="27">
        <f>J908+J912+J915+J918+J922+J926+J930+J934+J937+J938+J939+J940</f>
        <v>0</v>
      </c>
      <c r="K942" s="981">
        <f>J941+(L938)/K907+M938</f>
        <v>0</v>
      </c>
      <c r="L942" s="982"/>
      <c r="M942" s="359"/>
      <c r="N942" s="636" t="s">
        <v>100</v>
      </c>
      <c r="O942" s="27">
        <f>O908+O912+O915+O918+O922+O926+O930+O934+O937+O938+O939+O940</f>
        <v>0</v>
      </c>
      <c r="P942" s="981">
        <f>O941+(Q938)/P907+R938/P907</f>
        <v>0</v>
      </c>
      <c r="Q942" s="982"/>
      <c r="R942" s="365"/>
      <c r="S942" s="65" t="s">
        <v>100</v>
      </c>
      <c r="T942" s="27">
        <f>T908+T912+T915+T918+T922+T926+T930+T934+T937+T938+T939+T940</f>
        <v>0</v>
      </c>
      <c r="U942" s="981">
        <f>T941+(V938)/U907+W938/U907</f>
        <v>0</v>
      </c>
      <c r="V942" s="982"/>
      <c r="W942" s="359"/>
      <c r="X942" s="636" t="s">
        <v>100</v>
      </c>
      <c r="Y942" s="27">
        <f>Y908+Y912+Y915+Y918+Y922+Y926+Y930+Y934+Y937+Y938+Y939+Y940</f>
        <v>0</v>
      </c>
      <c r="Z942" s="981">
        <f>Y941+(AA938)/Z907+AB938/Z907</f>
        <v>0</v>
      </c>
      <c r="AA942" s="982"/>
      <c r="AB942" s="365"/>
      <c r="AC942" s="65" t="s">
        <v>100</v>
      </c>
      <c r="AD942" s="27">
        <f>AD908+AD912+AD915+AD918+AD922+AD926+AD930+AD934+AD937+AD938+AD939+AD940</f>
        <v>0</v>
      </c>
      <c r="AE942" s="981">
        <f>AD941+(AF938)/AE907+AG938/AE907</f>
        <v>0</v>
      </c>
      <c r="AF942" s="982"/>
      <c r="AG942" s="359"/>
      <c r="AH942" s="636" t="s">
        <v>100</v>
      </c>
      <c r="AI942" s="27">
        <f>AI908+AI912+AI915+AI918+AI922+AI926+AI930+AI934+AI937+AI938+AI939+AI940</f>
        <v>0</v>
      </c>
      <c r="AJ942" s="981">
        <f>AI941+(AK938)/AJ907+AL938/AJ907</f>
        <v>0</v>
      </c>
      <c r="AK942" s="982"/>
      <c r="AL942" s="365"/>
      <c r="AM942" s="65" t="s">
        <v>100</v>
      </c>
      <c r="AN942" s="27">
        <f>AN908+AN912+AN915+AN918+AN922+AN926+AN930+AN934+AN937+AN938+AN939+AN940</f>
        <v>0</v>
      </c>
      <c r="AO942" s="981">
        <f>AN941+(AP938)/AO907+AQ938/AO907</f>
        <v>0</v>
      </c>
      <c r="AP942" s="982"/>
      <c r="AQ942" s="359"/>
      <c r="AR942" s="636" t="s">
        <v>100</v>
      </c>
      <c r="AS942" s="27">
        <f>AS908+AS912+AS915+AS918+AS922+AS926+AS930+AS934+AS937+AS938+AS939+AS940</f>
        <v>0</v>
      </c>
      <c r="AT942" s="981">
        <f>AS941+(AU938)/AT907+AV938/AT907</f>
        <v>0</v>
      </c>
      <c r="AU942" s="982"/>
      <c r="AV942" s="365"/>
      <c r="AW942" s="65" t="s">
        <v>100</v>
      </c>
      <c r="AX942" s="27">
        <f>AX908+AX912+AX915+AX918+AX922+AX926+AX930+AX934+AX937+AX938+AX939+AX940</f>
        <v>0</v>
      </c>
      <c r="AY942" s="981">
        <f>AX941+(AZ938)/AY907+BA938/AY907</f>
        <v>0</v>
      </c>
      <c r="AZ942" s="982"/>
      <c r="BA942" s="359"/>
      <c r="BB942" s="636" t="s">
        <v>100</v>
      </c>
      <c r="BC942" s="27">
        <f>BC908+BC912+BC915+BC918+BC922+BC926+BC930+BC934+BC937+BC938+BC939+BC940</f>
        <v>0</v>
      </c>
      <c r="BD942" s="981">
        <f>BC941+(BE938)/BD907+BF938/BD907</f>
        <v>0</v>
      </c>
      <c r="BE942" s="982"/>
      <c r="BF942" s="365"/>
      <c r="BG942" s="65" t="s">
        <v>100</v>
      </c>
      <c r="BH942" s="27">
        <f>BH908+BH912+BH915+BH918+BH922+BH926+BH930+BH934+BH937+BH938+BH939+BH940</f>
        <v>0</v>
      </c>
      <c r="BI942" s="981">
        <f>BH941+(BJ938)/BI907+BK938/BI907</f>
        <v>0</v>
      </c>
      <c r="BJ942" s="982"/>
      <c r="BK942" s="359"/>
      <c r="BL942" s="636" t="s">
        <v>100</v>
      </c>
      <c r="BM942" s="27">
        <f>BM922</f>
        <v>0</v>
      </c>
      <c r="BN942" s="981">
        <f>BM941+(BO938)/BN907+BP938/BN907</f>
        <v>0</v>
      </c>
      <c r="BO942" s="982"/>
      <c r="BP942" s="359"/>
      <c r="BQ942" s="65" t="s">
        <v>100</v>
      </c>
      <c r="BR942" s="27">
        <f>BR922</f>
        <v>0</v>
      </c>
      <c r="BS942" s="981">
        <f>BR941+(BT938)/BS907+BU938/BS907</f>
        <v>0</v>
      </c>
      <c r="BT942" s="982"/>
      <c r="BU942" s="359"/>
      <c r="BV942" s="65" t="s">
        <v>100</v>
      </c>
      <c r="BW942" s="27">
        <f>BW922</f>
        <v>0</v>
      </c>
      <c r="BX942" s="981">
        <f>BW941+(BY938)/BX907+BZ938/BX907</f>
        <v>0</v>
      </c>
      <c r="BY942" s="982"/>
      <c r="BZ942" s="359"/>
      <c r="CA942" s="552">
        <f>BW942+BR942+BM942+BH942+BC942+AX942+AS942+AN942+AI942+AD942+Y942+T942+O942+J942+E942</f>
        <v>0</v>
      </c>
      <c r="CB942" s="370"/>
      <c r="CC942" s="604"/>
    </row>
    <row r="943" spans="1:81" ht="18" customHeight="1" thickTop="1">
      <c r="A943" s="1180"/>
      <c r="B943" s="1128" t="s">
        <v>227</v>
      </c>
      <c r="C943" s="1129"/>
      <c r="D943" s="66" t="s">
        <v>17</v>
      </c>
      <c r="E943" s="74" t="str">
        <f>IF(E907="","",職員設定!M64)</f>
        <v/>
      </c>
      <c r="F943" s="114"/>
      <c r="G943" s="291"/>
      <c r="H943" s="618"/>
      <c r="I943" s="66" t="s">
        <v>17</v>
      </c>
      <c r="J943" s="74" t="str">
        <f>IF(J907="","",職員設定!$M$64)</f>
        <v/>
      </c>
      <c r="K943" s="114"/>
      <c r="L943" s="291"/>
      <c r="M943" s="368"/>
      <c r="N943" s="637" t="s">
        <v>17</v>
      </c>
      <c r="O943" s="74" t="str">
        <f>IF(O907="","",職員設定!$M$64)</f>
        <v/>
      </c>
      <c r="P943" s="950" t="s">
        <v>222</v>
      </c>
      <c r="Q943" s="951"/>
      <c r="R943" s="951"/>
      <c r="S943" s="66" t="s">
        <v>17</v>
      </c>
      <c r="T943" s="74" t="str">
        <f>IF(T907="","",職員設定!$M$64)</f>
        <v/>
      </c>
      <c r="U943" s="950" t="s">
        <v>222</v>
      </c>
      <c r="V943" s="951"/>
      <c r="W943" s="952"/>
      <c r="X943" s="637" t="s">
        <v>17</v>
      </c>
      <c r="Y943" s="74" t="str">
        <f>IF(Y907="","",職員設定!$M$64)</f>
        <v/>
      </c>
      <c r="Z943" s="950" t="s">
        <v>222</v>
      </c>
      <c r="AA943" s="951"/>
      <c r="AB943" s="951"/>
      <c r="AC943" s="66" t="s">
        <v>17</v>
      </c>
      <c r="AD943" s="74" t="str">
        <f>IF(AD907="","",職員設定!$M$64)</f>
        <v/>
      </c>
      <c r="AE943" s="950" t="s">
        <v>222</v>
      </c>
      <c r="AF943" s="951"/>
      <c r="AG943" s="952"/>
      <c r="AH943" s="637" t="s">
        <v>17</v>
      </c>
      <c r="AI943" s="74" t="str">
        <f>IF(AI907="","",職員設定!$M$64)</f>
        <v/>
      </c>
      <c r="AJ943" s="950" t="s">
        <v>222</v>
      </c>
      <c r="AK943" s="951"/>
      <c r="AL943" s="951"/>
      <c r="AM943" s="66" t="s">
        <v>17</v>
      </c>
      <c r="AN943" s="74" t="str">
        <f>IF(AN907="","",職員設定!$M$64)</f>
        <v/>
      </c>
      <c r="AO943" s="950" t="s">
        <v>222</v>
      </c>
      <c r="AP943" s="951"/>
      <c r="AQ943" s="952"/>
      <c r="AR943" s="637" t="s">
        <v>17</v>
      </c>
      <c r="AS943" s="74" t="str">
        <f>IF(AS907="","",職員設定!$M$64)</f>
        <v/>
      </c>
      <c r="AT943" s="950" t="s">
        <v>222</v>
      </c>
      <c r="AU943" s="951"/>
      <c r="AV943" s="951"/>
      <c r="AW943" s="66" t="s">
        <v>17</v>
      </c>
      <c r="AX943" s="74" t="str">
        <f>IF(AX907="","",職員設定!$M$64)</f>
        <v/>
      </c>
      <c r="AY943" s="950" t="s">
        <v>222</v>
      </c>
      <c r="AZ943" s="951"/>
      <c r="BA943" s="952"/>
      <c r="BB943" s="637" t="s">
        <v>17</v>
      </c>
      <c r="BC943" s="74" t="str">
        <f>IF(BC907="","",職員設定!$M$64)</f>
        <v/>
      </c>
      <c r="BD943" s="950" t="s">
        <v>222</v>
      </c>
      <c r="BE943" s="951"/>
      <c r="BF943" s="951"/>
      <c r="BG943" s="66" t="s">
        <v>17</v>
      </c>
      <c r="BH943" s="74" t="str">
        <f>IF(BH907="","",職員設定!$M$64)</f>
        <v/>
      </c>
      <c r="BI943" s="950" t="s">
        <v>222</v>
      </c>
      <c r="BJ943" s="951"/>
      <c r="BK943" s="952"/>
      <c r="BL943" s="637"/>
      <c r="BM943" s="74"/>
      <c r="BN943" s="950" t="s">
        <v>222</v>
      </c>
      <c r="BO943" s="951"/>
      <c r="BP943" s="952"/>
      <c r="BQ943" s="66"/>
      <c r="BR943" s="74"/>
      <c r="BS943" s="950" t="s">
        <v>222</v>
      </c>
      <c r="BT943" s="951"/>
      <c r="BU943" s="952"/>
      <c r="BV943" s="66"/>
      <c r="BW943" s="74"/>
      <c r="BX943" s="950" t="s">
        <v>222</v>
      </c>
      <c r="BY943" s="951"/>
      <c r="BZ943" s="952"/>
      <c r="CA943" s="477"/>
      <c r="CB943" s="1008" t="s">
        <v>223</v>
      </c>
      <c r="CC943" s="1010" t="s">
        <v>224</v>
      </c>
    </row>
    <row r="944" spans="1:81" ht="18" customHeight="1">
      <c r="A944" s="1180"/>
      <c r="B944" s="1130"/>
      <c r="C944" s="1131"/>
      <c r="D944" s="68" t="s">
        <v>63</v>
      </c>
      <c r="E944" s="34"/>
      <c r="F944" s="1120" t="s">
        <v>104</v>
      </c>
      <c r="G944" s="1121"/>
      <c r="H944" s="759"/>
      <c r="I944" s="68" t="s">
        <v>63</v>
      </c>
      <c r="J944" s="34" t="str">
        <f>IF(J907="","",E944)</f>
        <v/>
      </c>
      <c r="K944" s="1120" t="s">
        <v>104</v>
      </c>
      <c r="L944" s="1121"/>
      <c r="M944" s="1148"/>
      <c r="N944" s="638" t="s">
        <v>63</v>
      </c>
      <c r="O944" s="34" t="str">
        <f>IF(O907="","",J944)</f>
        <v/>
      </c>
      <c r="P944" s="1006" t="s">
        <v>221</v>
      </c>
      <c r="Q944" s="1007"/>
      <c r="R944" s="653"/>
      <c r="S944" s="68" t="s">
        <v>63</v>
      </c>
      <c r="T944" s="34" t="str">
        <f>IF(T907="","",O944)</f>
        <v/>
      </c>
      <c r="U944" s="1006" t="s">
        <v>221</v>
      </c>
      <c r="V944" s="1007"/>
      <c r="W944" s="537"/>
      <c r="X944" s="638" t="s">
        <v>63</v>
      </c>
      <c r="Y944" s="34" t="str">
        <f>IF(Y907="","",T944)</f>
        <v/>
      </c>
      <c r="Z944" s="1006" t="s">
        <v>221</v>
      </c>
      <c r="AA944" s="1007"/>
      <c r="AB944" s="653"/>
      <c r="AC944" s="68" t="s">
        <v>63</v>
      </c>
      <c r="AD944" s="34" t="str">
        <f>IF(AD907="","",Y944)</f>
        <v/>
      </c>
      <c r="AE944" s="1006" t="s">
        <v>221</v>
      </c>
      <c r="AF944" s="1007"/>
      <c r="AG944" s="537"/>
      <c r="AH944" s="638" t="s">
        <v>63</v>
      </c>
      <c r="AI944" s="34" t="str">
        <f>IF(AI907="","",AD944)</f>
        <v/>
      </c>
      <c r="AJ944" s="1006" t="s">
        <v>221</v>
      </c>
      <c r="AK944" s="1007"/>
      <c r="AL944" s="653"/>
      <c r="AM944" s="68" t="s">
        <v>63</v>
      </c>
      <c r="AN944" s="34" t="str">
        <f>IF(AN907="","",AI944)</f>
        <v/>
      </c>
      <c r="AO944" s="1006" t="s">
        <v>221</v>
      </c>
      <c r="AP944" s="1007"/>
      <c r="AQ944" s="537"/>
      <c r="AR944" s="638" t="s">
        <v>63</v>
      </c>
      <c r="AS944" s="34" t="str">
        <f>IF(AS907="","",AN944)</f>
        <v/>
      </c>
      <c r="AT944" s="1006" t="s">
        <v>221</v>
      </c>
      <c r="AU944" s="1007"/>
      <c r="AV944" s="653"/>
      <c r="AW944" s="68" t="s">
        <v>63</v>
      </c>
      <c r="AX944" s="34" t="str">
        <f>IF(AX907="","",AS944)</f>
        <v/>
      </c>
      <c r="AY944" s="1006" t="s">
        <v>221</v>
      </c>
      <c r="AZ944" s="1007"/>
      <c r="BA944" s="537"/>
      <c r="BB944" s="638" t="s">
        <v>63</v>
      </c>
      <c r="BC944" s="34" t="str">
        <f>IF(BC907="","",AX944)</f>
        <v/>
      </c>
      <c r="BD944" s="1006" t="s">
        <v>221</v>
      </c>
      <c r="BE944" s="1007"/>
      <c r="BF944" s="653"/>
      <c r="BG944" s="68" t="s">
        <v>63</v>
      </c>
      <c r="BH944" s="34" t="str">
        <f>IF(BH907="","",BC944)</f>
        <v/>
      </c>
      <c r="BI944" s="1006" t="s">
        <v>221</v>
      </c>
      <c r="BJ944" s="1007"/>
      <c r="BK944" s="537"/>
      <c r="BL944" s="638" t="s">
        <v>208</v>
      </c>
      <c r="BM944" s="420" t="s">
        <v>115</v>
      </c>
      <c r="BN944" s="529"/>
      <c r="BO944" s="527"/>
      <c r="BP944" s="408"/>
      <c r="BQ944" s="68" t="s">
        <v>208</v>
      </c>
      <c r="BR944" s="420" t="s">
        <v>115</v>
      </c>
      <c r="BS944" s="529"/>
      <c r="BT944" s="527"/>
      <c r="BU944" s="408"/>
      <c r="BV944" s="68" t="s">
        <v>208</v>
      </c>
      <c r="BW944" s="420" t="s">
        <v>115</v>
      </c>
      <c r="BX944" s="529"/>
      <c r="BY944" s="527"/>
      <c r="BZ944" s="408"/>
      <c r="CA944" s="478"/>
      <c r="CB944" s="1009"/>
      <c r="CC944" s="1011"/>
    </row>
    <row r="945" spans="1:81" ht="18" customHeight="1">
      <c r="A945" s="1180"/>
      <c r="B945" s="1130"/>
      <c r="C945" s="1131"/>
      <c r="D945" s="68" t="s">
        <v>18</v>
      </c>
      <c r="E945" s="10" t="str">
        <f>IF(E943="","",E944-E943)</f>
        <v/>
      </c>
      <c r="F945" s="498"/>
      <c r="G945" s="565">
        <f>ROUND(IF(E945="",0,E945*E4*F907+E945*G4*F907),0)</f>
        <v>0</v>
      </c>
      <c r="H945" s="619"/>
      <c r="I945" s="68" t="s">
        <v>18</v>
      </c>
      <c r="J945" s="10" t="str">
        <f>IF(J943="","",J944-J943)</f>
        <v/>
      </c>
      <c r="K945" s="498"/>
      <c r="L945" s="565">
        <f>ROUND(IF(J945="",0,J945*J4*K907+J945*L4*K907),0)</f>
        <v>0</v>
      </c>
      <c r="M945" s="450"/>
      <c r="N945" s="638" t="s">
        <v>18</v>
      </c>
      <c r="O945" s="10" t="str">
        <f>IF(O943="","",O944-O943)</f>
        <v/>
      </c>
      <c r="P945" s="144"/>
      <c r="Q945" s="565">
        <f>ROUND(IF(O945="",0,O945*O4*P907+O945*Q4*P907),0)</f>
        <v>0</v>
      </c>
      <c r="R945" s="573">
        <f>ROUND(IF(R944="",0,R944*O4*P907+R944*Q4*P907),0)</f>
        <v>0</v>
      </c>
      <c r="S945" s="68" t="s">
        <v>18</v>
      </c>
      <c r="T945" s="10" t="str">
        <f>IF(T943="","",T944-T943)</f>
        <v/>
      </c>
      <c r="U945" s="144"/>
      <c r="V945" s="565">
        <f>ROUND(IF(T945="",0,T945*T4*U907+T945*V4*U907),0)</f>
        <v>0</v>
      </c>
      <c r="W945" s="571">
        <f>ROUND(IF(W944="",0,W944*T4*U907+W944*V4*U907),0)</f>
        <v>0</v>
      </c>
      <c r="X945" s="638" t="s">
        <v>18</v>
      </c>
      <c r="Y945" s="10" t="str">
        <f>IF(Y943="","",Y944-Y943)</f>
        <v/>
      </c>
      <c r="Z945" s="144"/>
      <c r="AA945" s="565">
        <f>ROUND(IF(Y945="",0,Y945*Y4*Z907+Y945*AA4*Z907),0)</f>
        <v>0</v>
      </c>
      <c r="AB945" s="573">
        <f>ROUND(IF(AB944="",0,AB944*Y4*Z907+AB944*AA4*Z907),0)</f>
        <v>0</v>
      </c>
      <c r="AC945" s="68" t="s">
        <v>18</v>
      </c>
      <c r="AD945" s="10" t="str">
        <f>IF(AD943="","",AD944-AD943)</f>
        <v/>
      </c>
      <c r="AE945" s="144"/>
      <c r="AF945" s="565">
        <f>ROUND(IF(AD945="",0,AD945*AD4*AE907+AD945*AF4*AE907),0)</f>
        <v>0</v>
      </c>
      <c r="AG945" s="571">
        <f>ROUND(IF(AG944="",0,AG944*AD4*AE907+AG944*AF4*AE907),0)</f>
        <v>0</v>
      </c>
      <c r="AH945" s="638" t="s">
        <v>18</v>
      </c>
      <c r="AI945" s="10" t="str">
        <f>IF(AI943="","",AI944-AI943)</f>
        <v/>
      </c>
      <c r="AJ945" s="144"/>
      <c r="AK945" s="565">
        <f>ROUND(IF(AI945="",0,AI945*AI4*AJ907+AI945*AK4*AJ907),0)</f>
        <v>0</v>
      </c>
      <c r="AL945" s="573">
        <f>ROUND(IF(AL944="",0,AL944*AI4*AJ907+AL944*AK4*AJ907),0)</f>
        <v>0</v>
      </c>
      <c r="AM945" s="68" t="s">
        <v>18</v>
      </c>
      <c r="AN945" s="10" t="str">
        <f>IF(AN943="","",AN944-AN943)</f>
        <v/>
      </c>
      <c r="AO945" s="144"/>
      <c r="AP945" s="565">
        <f>ROUND(IF(AN945="",0,AN945*AN4*AO907+AN945*AP4*AO907),0)</f>
        <v>0</v>
      </c>
      <c r="AQ945" s="571">
        <f>ROUND(IF(AQ944="",0,AQ944*AN4*AO907+AQ944*AP4*AO907),0)</f>
        <v>0</v>
      </c>
      <c r="AR945" s="638" t="s">
        <v>18</v>
      </c>
      <c r="AS945" s="10" t="str">
        <f>IF(AS943="","",AS944-AS943)</f>
        <v/>
      </c>
      <c r="AT945" s="144"/>
      <c r="AU945" s="565">
        <f>ROUND(IF(AS945="",0,AS945*AS4*AT907+AS945*AU4*AT907),0)</f>
        <v>0</v>
      </c>
      <c r="AV945" s="573">
        <f>ROUND(IF(AV944="",0,AV944*AS4*AT907+AV944*AU4*AT907),0)</f>
        <v>0</v>
      </c>
      <c r="AW945" s="68" t="s">
        <v>18</v>
      </c>
      <c r="AX945" s="10" t="str">
        <f>IF(AX943="","",AX944-AX943)</f>
        <v/>
      </c>
      <c r="AY945" s="144"/>
      <c r="AZ945" s="565">
        <f>ROUND(IF(AX945="",0,AX945*AX4*AY907+AX945*AZ4*AY907),0)</f>
        <v>0</v>
      </c>
      <c r="BA945" s="571">
        <f>ROUND(IF(BA944="",0,BA944*AX4*AY907+BA944*AZ4*AY907),0)</f>
        <v>0</v>
      </c>
      <c r="BB945" s="638" t="s">
        <v>18</v>
      </c>
      <c r="BC945" s="10" t="str">
        <f>IF(BC943="","",BC944-BC943)</f>
        <v/>
      </c>
      <c r="BD945" s="144"/>
      <c r="BE945" s="565">
        <f>ROUND(IF(BC945="",0,BC945*BC4*BD907+BC945*BE4*BD907),0)</f>
        <v>0</v>
      </c>
      <c r="BF945" s="573">
        <f>ROUND(IF(BF944="",0,BF944*BC4*BD907+BF944*BE4*BD907),0)</f>
        <v>0</v>
      </c>
      <c r="BG945" s="68" t="s">
        <v>18</v>
      </c>
      <c r="BH945" s="10" t="str">
        <f>IF(BH943="","",BH944-BH943)</f>
        <v/>
      </c>
      <c r="BI945" s="144"/>
      <c r="BJ945" s="565">
        <f>ROUND(IF(BH945="",0,BH945*BH4*BI907+BH945*BJ4*BI907),0)</f>
        <v>0</v>
      </c>
      <c r="BK945" s="571">
        <f>ROUND(IF(BK944="",0,BK944*BH4*BI907+BK944*BJ4*BI907),0)</f>
        <v>0</v>
      </c>
      <c r="BL945" s="638"/>
      <c r="BM945" s="10"/>
      <c r="BN945" s="144"/>
      <c r="BO945" s="565">
        <f>ROUND(IF(BM944="対象",BO938*$BM$4+BO938*$BO$4,0),0)</f>
        <v>0</v>
      </c>
      <c r="BP945" s="574">
        <f>ROUND(IF(BM944="対象外",0,(BP938*BM4+BP938*BO4)),0)</f>
        <v>0</v>
      </c>
      <c r="BQ945" s="68"/>
      <c r="BR945" s="10"/>
      <c r="BS945" s="144"/>
      <c r="BT945" s="565">
        <f>ROUND(IF(BR944="対象",BT938*$BR$4+BT938*$BT$4,0),0)</f>
        <v>0</v>
      </c>
      <c r="BU945" s="574">
        <f>ROUND(IF(BR944="対象外",0,(BU938*BR4+BU938*BT4)),0)</f>
        <v>0</v>
      </c>
      <c r="BV945" s="68"/>
      <c r="BW945" s="10"/>
      <c r="BX945" s="144"/>
      <c r="BY945" s="565">
        <f>ROUND(IF(BW944="対象",BY938*$BW$4+BY938*$BY$4,0),0)</f>
        <v>0</v>
      </c>
      <c r="BZ945" s="574">
        <f>ROUND(IF(BW944="対象外",0,(BZ938*BW4+BZ938*BY4)),0)</f>
        <v>0</v>
      </c>
      <c r="CA945" s="479"/>
      <c r="CB945" s="414">
        <f>BZ945+BU945+BP945</f>
        <v>0</v>
      </c>
      <c r="CC945" s="605">
        <f>BK945+BF945+BA945+AV945+AQ945+AL945+AG945+AB945+W945+R945</f>
        <v>0</v>
      </c>
    </row>
    <row r="946" spans="1:81" ht="18" customHeight="1">
      <c r="A946" s="1180"/>
      <c r="B946" s="1130"/>
      <c r="C946" s="1131"/>
      <c r="D946" s="68" t="s">
        <v>103</v>
      </c>
      <c r="E946" s="510" t="s">
        <v>115</v>
      </c>
      <c r="F946" s="496"/>
      <c r="G946" s="565">
        <f>ROUND(IF(E946="対象外",0,E945*E5*F907),0)</f>
        <v>0</v>
      </c>
      <c r="H946" s="619"/>
      <c r="I946" s="68" t="s">
        <v>103</v>
      </c>
      <c r="J946" s="510" t="s">
        <v>115</v>
      </c>
      <c r="K946" s="496"/>
      <c r="L946" s="565">
        <f>ROUND(IF(J946="対象外",0,J945*J5*K907),0)</f>
        <v>0</v>
      </c>
      <c r="M946" s="450"/>
      <c r="N946" s="638" t="s">
        <v>103</v>
      </c>
      <c r="O946" s="510" t="s">
        <v>115</v>
      </c>
      <c r="P946" s="496"/>
      <c r="Q946" s="565">
        <f>ROUND(IF(O946="対象外",0,O945*O5*P907),0)</f>
        <v>0</v>
      </c>
      <c r="R946" s="573">
        <f>ROUND(IF(OR(O946="対象外",R944=0),0,R944*O5*P907),0)</f>
        <v>0</v>
      </c>
      <c r="S946" s="68" t="s">
        <v>103</v>
      </c>
      <c r="T946" s="510" t="s">
        <v>115</v>
      </c>
      <c r="U946" s="496"/>
      <c r="V946" s="565">
        <f>ROUND(IF(T946="対象外",0,T945*T5*U907),0)</f>
        <v>0</v>
      </c>
      <c r="W946" s="571">
        <f>ROUND(IF(OR(T946="対象外",W944=0),0,W944*T5*U907),0)</f>
        <v>0</v>
      </c>
      <c r="X946" s="638" t="s">
        <v>103</v>
      </c>
      <c r="Y946" s="510" t="s">
        <v>115</v>
      </c>
      <c r="Z946" s="496"/>
      <c r="AA946" s="565">
        <f>ROUND(IF(Y946="対象外",0,Y945*Y5*Z907),0)</f>
        <v>0</v>
      </c>
      <c r="AB946" s="573">
        <f>ROUND(IF(OR(Y946="対象外",AB944=0),0,AB944*Y5*Z907),0)</f>
        <v>0</v>
      </c>
      <c r="AC946" s="68" t="s">
        <v>103</v>
      </c>
      <c r="AD946" s="510" t="s">
        <v>115</v>
      </c>
      <c r="AE946" s="496"/>
      <c r="AF946" s="565">
        <f>ROUND(IF(AD946="対象外",0,AD945*AD5*AE907),0)</f>
        <v>0</v>
      </c>
      <c r="AG946" s="571">
        <f>ROUND(IF(OR(AD946="対象外",AG944=0),0,AG944*AD5*AE907),0)</f>
        <v>0</v>
      </c>
      <c r="AH946" s="638" t="s">
        <v>103</v>
      </c>
      <c r="AI946" s="510" t="s">
        <v>115</v>
      </c>
      <c r="AJ946" s="496"/>
      <c r="AK946" s="565">
        <f>ROUND(IF(AI946="対象外",0,AI945*AI5*AJ907),0)</f>
        <v>0</v>
      </c>
      <c r="AL946" s="573">
        <f>ROUND(IF(OR(AI946="対象外",AL944=0),0,AL944*AI5*AJ907),0)</f>
        <v>0</v>
      </c>
      <c r="AM946" s="68" t="s">
        <v>103</v>
      </c>
      <c r="AN946" s="510" t="s">
        <v>115</v>
      </c>
      <c r="AO946" s="496"/>
      <c r="AP946" s="565">
        <f>ROUND(IF(AN946="対象外",0,AN945*AN5*AO907),0)</f>
        <v>0</v>
      </c>
      <c r="AQ946" s="571">
        <f>ROUND(IF(OR(AN946="対象外",AQ944=0),0,AQ944*AN5*AO907),0)</f>
        <v>0</v>
      </c>
      <c r="AR946" s="638" t="s">
        <v>103</v>
      </c>
      <c r="AS946" s="510" t="s">
        <v>115</v>
      </c>
      <c r="AT946" s="496"/>
      <c r="AU946" s="565">
        <f>ROUND(IF(AS946="対象外",0,AS945*AS5*AT907),0)</f>
        <v>0</v>
      </c>
      <c r="AV946" s="573">
        <f>ROUND(IF(OR(AS946="対象外",AV944=0),0,AV944*AS5*AT907),0)</f>
        <v>0</v>
      </c>
      <c r="AW946" s="68" t="s">
        <v>103</v>
      </c>
      <c r="AX946" s="510" t="s">
        <v>115</v>
      </c>
      <c r="AY946" s="496"/>
      <c r="AZ946" s="565">
        <f>ROUND(IF(AX946="対象外",0,AX945*AX5*AY907),0)</f>
        <v>0</v>
      </c>
      <c r="BA946" s="571">
        <f>ROUND(IF(OR(AX946="対象外",BA944=0),0,BA944*AX5*AY907),0)</f>
        <v>0</v>
      </c>
      <c r="BB946" s="638" t="s">
        <v>103</v>
      </c>
      <c r="BC946" s="510" t="s">
        <v>115</v>
      </c>
      <c r="BD946" s="496"/>
      <c r="BE946" s="565">
        <f>ROUND(IF(BC946="対象外",0,BC945*BC5*BD907),0)</f>
        <v>0</v>
      </c>
      <c r="BF946" s="573">
        <f>ROUND(IF(OR(BC946="対象外",BF944=0),0,BF944*BC5*BD907),0)</f>
        <v>0</v>
      </c>
      <c r="BG946" s="68" t="s">
        <v>103</v>
      </c>
      <c r="BH946" s="510" t="s">
        <v>115</v>
      </c>
      <c r="BI946" s="496"/>
      <c r="BJ946" s="565">
        <f>ROUND(IF(BH946="対象外",0,BH945*BH5*BI907),0)</f>
        <v>0</v>
      </c>
      <c r="BK946" s="571">
        <f>ROUND(IF(OR(BH946="対象外",BK944=0),0,BK944*BH5*BI907),0)</f>
        <v>0</v>
      </c>
      <c r="BL946" s="638" t="s">
        <v>103</v>
      </c>
      <c r="BM946" s="510" t="s">
        <v>115</v>
      </c>
      <c r="BN946" s="496"/>
      <c r="BO946" s="565">
        <f>ROUND(IF(BM946="対象",BO938*$BM$5,0),0)</f>
        <v>0</v>
      </c>
      <c r="BP946" s="574">
        <f>ROUND(IF(BM946="対象外",0,BP938*BM5),0)</f>
        <v>0</v>
      </c>
      <c r="BQ946" s="68" t="s">
        <v>103</v>
      </c>
      <c r="BR946" s="510" t="s">
        <v>115</v>
      </c>
      <c r="BS946" s="496"/>
      <c r="BT946" s="565">
        <f>ROUND(IF(BR946="対象",BT938*$BR$5,0),0)</f>
        <v>0</v>
      </c>
      <c r="BU946" s="574">
        <f>ROUND(IF(BR946="対象外",0,BU938*BR5),0)</f>
        <v>0</v>
      </c>
      <c r="BV946" s="68" t="s">
        <v>103</v>
      </c>
      <c r="BW946" s="510" t="s">
        <v>115</v>
      </c>
      <c r="BX946" s="496"/>
      <c r="BY946" s="565">
        <f>ROUND(IF(BW946="対象",BY938*$BW$5,0),0)</f>
        <v>0</v>
      </c>
      <c r="BZ946" s="574">
        <f>ROUND(IF(BW946="対象外",0,BZ938*BW5),0)</f>
        <v>0</v>
      </c>
      <c r="CA946" s="479"/>
      <c r="CB946" s="414">
        <f>BZ946+BU946+BP946</f>
        <v>0</v>
      </c>
      <c r="CC946" s="605">
        <f t="shared" ref="CC946" si="163">BK946+BF946+BA946+AV946+AQ946+AL946+AG946+AB946+W946+R946</f>
        <v>0</v>
      </c>
    </row>
    <row r="947" spans="1:81" ht="18" customHeight="1">
      <c r="A947" s="1180"/>
      <c r="B947" s="1130"/>
      <c r="C947" s="1131"/>
      <c r="D947" s="69" t="s">
        <v>102</v>
      </c>
      <c r="E947" s="30"/>
      <c r="F947" s="496"/>
      <c r="G947" s="565">
        <f>ROUND((G938*E3),0)</f>
        <v>0</v>
      </c>
      <c r="H947" s="619"/>
      <c r="I947" s="69" t="s">
        <v>102</v>
      </c>
      <c r="J947" s="30"/>
      <c r="K947" s="496"/>
      <c r="L947" s="565">
        <f>ROUND((L938*J3),0)</f>
        <v>0</v>
      </c>
      <c r="M947" s="450"/>
      <c r="N947" s="639" t="s">
        <v>102</v>
      </c>
      <c r="O947" s="30"/>
      <c r="P947" s="496"/>
      <c r="Q947" s="565">
        <f>ROUND((Q938*O3),0)</f>
        <v>0</v>
      </c>
      <c r="R947" s="573">
        <f>ROUND(R938*O3,0)</f>
        <v>0</v>
      </c>
      <c r="S947" s="69" t="s">
        <v>102</v>
      </c>
      <c r="T947" s="30"/>
      <c r="U947" s="496"/>
      <c r="V947" s="565">
        <f>ROUND((V938*T3),0)</f>
        <v>0</v>
      </c>
      <c r="W947" s="571">
        <f>ROUND(W938*T3,0)</f>
        <v>0</v>
      </c>
      <c r="X947" s="639" t="s">
        <v>102</v>
      </c>
      <c r="Y947" s="30"/>
      <c r="Z947" s="496"/>
      <c r="AA947" s="565">
        <f>ROUND((AA938*Y3),0)</f>
        <v>0</v>
      </c>
      <c r="AB947" s="573">
        <f>ROUND(AB938*Y3,0)</f>
        <v>0</v>
      </c>
      <c r="AC947" s="69" t="s">
        <v>102</v>
      </c>
      <c r="AD947" s="30"/>
      <c r="AE947" s="496"/>
      <c r="AF947" s="565">
        <f>ROUND((AF938*AD3),0)</f>
        <v>0</v>
      </c>
      <c r="AG947" s="571">
        <f>ROUND(AG938*AD3,0)</f>
        <v>0</v>
      </c>
      <c r="AH947" s="639" t="s">
        <v>102</v>
      </c>
      <c r="AI947" s="30"/>
      <c r="AJ947" s="496"/>
      <c r="AK947" s="565">
        <f>ROUND((AK938*AI3),0)</f>
        <v>0</v>
      </c>
      <c r="AL947" s="573">
        <f>ROUND(AL938*AI3,0)</f>
        <v>0</v>
      </c>
      <c r="AM947" s="69" t="s">
        <v>102</v>
      </c>
      <c r="AN947" s="30"/>
      <c r="AO947" s="496"/>
      <c r="AP947" s="565">
        <f>ROUND((AP938*AN3),0)</f>
        <v>0</v>
      </c>
      <c r="AQ947" s="571">
        <f>ROUND(AQ938*AN3,0)</f>
        <v>0</v>
      </c>
      <c r="AR947" s="639" t="s">
        <v>102</v>
      </c>
      <c r="AS947" s="30"/>
      <c r="AT947" s="496"/>
      <c r="AU947" s="565">
        <f>ROUND((AU938*AS3),0)</f>
        <v>0</v>
      </c>
      <c r="AV947" s="573">
        <f>ROUND(AV938*AS3,0)</f>
        <v>0</v>
      </c>
      <c r="AW947" s="69" t="s">
        <v>102</v>
      </c>
      <c r="AX947" s="30"/>
      <c r="AY947" s="496"/>
      <c r="AZ947" s="565">
        <f>ROUND((AZ938*AX3),0)</f>
        <v>0</v>
      </c>
      <c r="BA947" s="571">
        <f>ROUND(BA938*AX3,0)</f>
        <v>0</v>
      </c>
      <c r="BB947" s="639" t="s">
        <v>102</v>
      </c>
      <c r="BC947" s="30"/>
      <c r="BD947" s="496"/>
      <c r="BE947" s="565">
        <f>ROUND((BE938*BC3),0)</f>
        <v>0</v>
      </c>
      <c r="BF947" s="573">
        <f>ROUND(BF938*BC3,0)</f>
        <v>0</v>
      </c>
      <c r="BG947" s="69" t="s">
        <v>102</v>
      </c>
      <c r="BH947" s="30"/>
      <c r="BI947" s="496"/>
      <c r="BJ947" s="565">
        <f>ROUND((BJ938*BH3),0)</f>
        <v>0</v>
      </c>
      <c r="BK947" s="571">
        <f>ROUND(BK938*BH3,0)</f>
        <v>0</v>
      </c>
      <c r="BL947" s="639" t="s">
        <v>102</v>
      </c>
      <c r="BM947" s="30"/>
      <c r="BN947" s="496"/>
      <c r="BO947" s="565">
        <f>ROUND(BO938*$BM$3,0)</f>
        <v>0</v>
      </c>
      <c r="BP947" s="567">
        <f>ROUND(BP938*BM3,0)</f>
        <v>0</v>
      </c>
      <c r="BQ947" s="69" t="s">
        <v>102</v>
      </c>
      <c r="BR947" s="30"/>
      <c r="BS947" s="496"/>
      <c r="BT947" s="565">
        <f>ROUND(BT938*$BR$3,0)</f>
        <v>0</v>
      </c>
      <c r="BU947" s="567">
        <f>ROUND(BU938*BR3,0)</f>
        <v>0</v>
      </c>
      <c r="BV947" s="69" t="s">
        <v>102</v>
      </c>
      <c r="BW947" s="30"/>
      <c r="BX947" s="496"/>
      <c r="BY947" s="565">
        <f>ROUND(BY938*$BW$3,0)</f>
        <v>0</v>
      </c>
      <c r="BZ947" s="567">
        <f>ROUND(BZ938*BW3,0)</f>
        <v>0</v>
      </c>
      <c r="CA947" s="479"/>
      <c r="CB947" s="414">
        <f>BZ947+BU947+BP947</f>
        <v>0</v>
      </c>
      <c r="CC947" s="605">
        <f>BK947+BF947+BA947+AV947+AQ947+AL947+AG947+AB947+W947+R947</f>
        <v>0</v>
      </c>
    </row>
    <row r="948" spans="1:81" ht="18" customHeight="1" thickBot="1">
      <c r="A948" s="1180"/>
      <c r="B948" s="1132"/>
      <c r="C948" s="1133"/>
      <c r="D948" s="70" t="s">
        <v>101</v>
      </c>
      <c r="E948" s="511" t="s">
        <v>115</v>
      </c>
      <c r="F948" s="497"/>
      <c r="G948" s="566">
        <f>ROUND(IF(E948="対象外",0,G938*G3),0)</f>
        <v>0</v>
      </c>
      <c r="H948" s="620"/>
      <c r="I948" s="70" t="s">
        <v>101</v>
      </c>
      <c r="J948" s="511" t="s">
        <v>115</v>
      </c>
      <c r="K948" s="497"/>
      <c r="L948" s="566">
        <f>ROUND(IF(J948="対象外",0,L938*L3),0)</f>
        <v>0</v>
      </c>
      <c r="M948" s="451"/>
      <c r="N948" s="640" t="s">
        <v>101</v>
      </c>
      <c r="O948" s="511" t="s">
        <v>115</v>
      </c>
      <c r="P948" s="497"/>
      <c r="Q948" s="566">
        <f>ROUND(IF(O948="対象外",0,Q938*Q3),0)</f>
        <v>0</v>
      </c>
      <c r="R948" s="654">
        <f>ROUND(IF(O948="対象外",0,R938*Q3),0)</f>
        <v>0</v>
      </c>
      <c r="S948" s="70" t="s">
        <v>101</v>
      </c>
      <c r="T948" s="511" t="s">
        <v>115</v>
      </c>
      <c r="U948" s="497"/>
      <c r="V948" s="566">
        <f>ROUND(IF(T948="対象外",0,V938*V3),0)</f>
        <v>0</v>
      </c>
      <c r="W948" s="572">
        <f>ROUND(IF(T948="対象外",0,W938*V3),0)</f>
        <v>0</v>
      </c>
      <c r="X948" s="640" t="s">
        <v>101</v>
      </c>
      <c r="Y948" s="511" t="s">
        <v>115</v>
      </c>
      <c r="Z948" s="497"/>
      <c r="AA948" s="566">
        <f>ROUND(IF(Y948="対象外",0,AA938*AA3),0)</f>
        <v>0</v>
      </c>
      <c r="AB948" s="654">
        <f>ROUND(IF(Y948="対象外",0,AB938*AA3),0)</f>
        <v>0</v>
      </c>
      <c r="AC948" s="70" t="s">
        <v>101</v>
      </c>
      <c r="AD948" s="511" t="s">
        <v>115</v>
      </c>
      <c r="AE948" s="497"/>
      <c r="AF948" s="566">
        <f>ROUND(IF(AD948="対象外",0,AF938*AF3),0)</f>
        <v>0</v>
      </c>
      <c r="AG948" s="572">
        <f>ROUND(IF(AD948="対象外",0,AG938*AF3),0)</f>
        <v>0</v>
      </c>
      <c r="AH948" s="640" t="s">
        <v>101</v>
      </c>
      <c r="AI948" s="511" t="s">
        <v>115</v>
      </c>
      <c r="AJ948" s="497"/>
      <c r="AK948" s="566">
        <f>ROUND(IF(AI948="対象外",0,AK938*AK3),0)</f>
        <v>0</v>
      </c>
      <c r="AL948" s="654">
        <f>ROUND(IF(AI948="対象外",0,AL938*AK3),0)</f>
        <v>0</v>
      </c>
      <c r="AM948" s="70" t="s">
        <v>101</v>
      </c>
      <c r="AN948" s="511" t="s">
        <v>115</v>
      </c>
      <c r="AO948" s="497"/>
      <c r="AP948" s="566">
        <f>ROUND(IF(AN948="対象外",0,AP938*AP3),0)</f>
        <v>0</v>
      </c>
      <c r="AQ948" s="572">
        <f>ROUND(IF(AN948="対象外",0,AQ938*AP3),0)</f>
        <v>0</v>
      </c>
      <c r="AR948" s="640" t="s">
        <v>101</v>
      </c>
      <c r="AS948" s="511" t="s">
        <v>115</v>
      </c>
      <c r="AT948" s="497"/>
      <c r="AU948" s="566">
        <f>ROUND(IF(AS948="対象外",0,AU938*AU3),0)</f>
        <v>0</v>
      </c>
      <c r="AV948" s="654">
        <f>ROUND(IF(AS948="対象外",0,AV938*AU3),0)</f>
        <v>0</v>
      </c>
      <c r="AW948" s="70" t="s">
        <v>101</v>
      </c>
      <c r="AX948" s="511" t="s">
        <v>115</v>
      </c>
      <c r="AY948" s="497"/>
      <c r="AZ948" s="566">
        <f>ROUND(IF(AX948="対象外",0,AZ938*AZ3),0)</f>
        <v>0</v>
      </c>
      <c r="BA948" s="572">
        <f>ROUND(IF(AX948="対象外",0,BA938*AZ3),0)</f>
        <v>0</v>
      </c>
      <c r="BB948" s="640" t="s">
        <v>101</v>
      </c>
      <c r="BC948" s="511" t="s">
        <v>115</v>
      </c>
      <c r="BD948" s="497"/>
      <c r="BE948" s="566">
        <f>ROUND(IF(BC948="対象外",0,BE938*BE3),0)</f>
        <v>0</v>
      </c>
      <c r="BF948" s="654">
        <f>ROUND(IF(BC948="対象外",0,BF938*BE3),0)</f>
        <v>0</v>
      </c>
      <c r="BG948" s="70" t="s">
        <v>101</v>
      </c>
      <c r="BH948" s="511" t="s">
        <v>115</v>
      </c>
      <c r="BI948" s="497"/>
      <c r="BJ948" s="566">
        <f>ROUND(IF(BH948="対象外",0,BJ938*BJ3),0)</f>
        <v>0</v>
      </c>
      <c r="BK948" s="572">
        <f>ROUND(IF(BH948="対象外",0,BK938*BJ3),0)</f>
        <v>0</v>
      </c>
      <c r="BL948" s="640" t="s">
        <v>101</v>
      </c>
      <c r="BM948" s="511" t="s">
        <v>115</v>
      </c>
      <c r="BN948" s="497"/>
      <c r="BO948" s="566">
        <f>ROUND(IF(BM948="対象",BO938*$BO$3,0),0)</f>
        <v>0</v>
      </c>
      <c r="BP948" s="568">
        <f>ROUND(IF(BM948="対象外",0,BP938*BO3),0)</f>
        <v>0</v>
      </c>
      <c r="BQ948" s="70" t="s">
        <v>101</v>
      </c>
      <c r="BR948" s="511" t="s">
        <v>115</v>
      </c>
      <c r="BS948" s="497"/>
      <c r="BT948" s="566">
        <f>ROUND(IF(BR948="対象",BT938*$BT$3,0),0)</f>
        <v>0</v>
      </c>
      <c r="BU948" s="568">
        <f>ROUND(IF(BR948="対象外",0,BU938*BT3),0)</f>
        <v>0</v>
      </c>
      <c r="BV948" s="70" t="s">
        <v>101</v>
      </c>
      <c r="BW948" s="511" t="s">
        <v>115</v>
      </c>
      <c r="BX948" s="497"/>
      <c r="BY948" s="566">
        <f>ROUND(IF(BW948="対象",BY938*$BY$3,0),0)</f>
        <v>0</v>
      </c>
      <c r="BZ948" s="568">
        <f>ROUND(IF(BW948="対象外",0,BZ938*BY3),0)</f>
        <v>0</v>
      </c>
      <c r="CA948" s="480"/>
      <c r="CB948" s="414">
        <f>BZ948+BU948+BP948</f>
        <v>0</v>
      </c>
      <c r="CC948" s="606">
        <f>BK948+BF948+BA948+AV948+AQ948+AL948+AG948+AB948+W948+R948</f>
        <v>0</v>
      </c>
    </row>
    <row r="949" spans="1:81" ht="18" customHeight="1" thickBot="1">
      <c r="A949" s="1180"/>
      <c r="B949" s="1151" t="s">
        <v>65</v>
      </c>
      <c r="C949" s="1152"/>
      <c r="D949" s="71" t="s">
        <v>50</v>
      </c>
      <c r="E949" s="11"/>
      <c r="F949" s="599">
        <f>G949</f>
        <v>0</v>
      </c>
      <c r="G949" s="524">
        <f>SUM(G945:G948)</f>
        <v>0</v>
      </c>
      <c r="H949" s="466"/>
      <c r="I949" s="71" t="s">
        <v>50</v>
      </c>
      <c r="J949" s="11"/>
      <c r="K949" s="599">
        <f>L949</f>
        <v>0</v>
      </c>
      <c r="L949" s="524">
        <f>SUM(L945:L948)</f>
        <v>0</v>
      </c>
      <c r="M949" s="452"/>
      <c r="N949" s="616" t="s">
        <v>50</v>
      </c>
      <c r="O949" s="11"/>
      <c r="P949" s="599">
        <f>Q949+R949</f>
        <v>0</v>
      </c>
      <c r="Q949" s="524">
        <f>SUM(Q945:Q948)</f>
        <v>0</v>
      </c>
      <c r="R949" s="563">
        <f>SUM(R945:R948)</f>
        <v>0</v>
      </c>
      <c r="S949" s="71" t="s">
        <v>50</v>
      </c>
      <c r="T949" s="11"/>
      <c r="U949" s="599">
        <f>V949+W949</f>
        <v>0</v>
      </c>
      <c r="V949" s="524">
        <f>SUM(V945:V948)</f>
        <v>0</v>
      </c>
      <c r="W949" s="525">
        <f>SUM(W945:W948)</f>
        <v>0</v>
      </c>
      <c r="X949" s="616" t="s">
        <v>50</v>
      </c>
      <c r="Y949" s="11"/>
      <c r="Z949" s="599">
        <f>AA949+AB949</f>
        <v>0</v>
      </c>
      <c r="AA949" s="524">
        <f>SUM(AA945:AA948)</f>
        <v>0</v>
      </c>
      <c r="AB949" s="563">
        <f>SUM(AB945:AB948)</f>
        <v>0</v>
      </c>
      <c r="AC949" s="71" t="s">
        <v>50</v>
      </c>
      <c r="AD949" s="11"/>
      <c r="AE949" s="599">
        <f>AF949+AG949</f>
        <v>0</v>
      </c>
      <c r="AF949" s="524">
        <f>SUM(AF945:AF948)</f>
        <v>0</v>
      </c>
      <c r="AG949" s="525">
        <f>SUM(AG945:AG948)</f>
        <v>0</v>
      </c>
      <c r="AH949" s="616" t="s">
        <v>50</v>
      </c>
      <c r="AI949" s="11"/>
      <c r="AJ949" s="599">
        <f>AK949+AL949</f>
        <v>0</v>
      </c>
      <c r="AK949" s="524">
        <f>SUM(AK945:AK948)</f>
        <v>0</v>
      </c>
      <c r="AL949" s="563">
        <f>SUM(AL945:AL948)</f>
        <v>0</v>
      </c>
      <c r="AM949" s="71" t="s">
        <v>50</v>
      </c>
      <c r="AN949" s="11"/>
      <c r="AO949" s="599">
        <f>AP949+AQ949</f>
        <v>0</v>
      </c>
      <c r="AP949" s="524">
        <f>SUM(AP945:AP948)</f>
        <v>0</v>
      </c>
      <c r="AQ949" s="525">
        <f>SUM(AQ945:AQ948)</f>
        <v>0</v>
      </c>
      <c r="AR949" s="616" t="s">
        <v>50</v>
      </c>
      <c r="AS949" s="11"/>
      <c r="AT949" s="599">
        <f>AU949+AV949</f>
        <v>0</v>
      </c>
      <c r="AU949" s="524">
        <f>SUM(AU945:AU948)</f>
        <v>0</v>
      </c>
      <c r="AV949" s="563">
        <f>SUM(AV945:AV948)</f>
        <v>0</v>
      </c>
      <c r="AW949" s="71" t="s">
        <v>50</v>
      </c>
      <c r="AX949" s="11"/>
      <c r="AY949" s="599">
        <f>AZ949+BA949</f>
        <v>0</v>
      </c>
      <c r="AZ949" s="524">
        <f>SUM(AZ945:AZ948)</f>
        <v>0</v>
      </c>
      <c r="BA949" s="525">
        <f>SUM(BA945:BA948)</f>
        <v>0</v>
      </c>
      <c r="BB949" s="616" t="s">
        <v>50</v>
      </c>
      <c r="BC949" s="11"/>
      <c r="BD949" s="599">
        <f>BE949+BF949</f>
        <v>0</v>
      </c>
      <c r="BE949" s="524">
        <f>SUM(BE945:BE948)</f>
        <v>0</v>
      </c>
      <c r="BF949" s="563">
        <f>SUM(BF945:BF948)</f>
        <v>0</v>
      </c>
      <c r="BG949" s="71" t="s">
        <v>50</v>
      </c>
      <c r="BH949" s="11"/>
      <c r="BI949" s="599">
        <f>BJ949+BK949</f>
        <v>0</v>
      </c>
      <c r="BJ949" s="524">
        <f>SUM(BJ945:BJ948)</f>
        <v>0</v>
      </c>
      <c r="BK949" s="525">
        <f>SUM(BK945:BK948)</f>
        <v>0</v>
      </c>
      <c r="BL949" s="616" t="s">
        <v>50</v>
      </c>
      <c r="BM949" s="11"/>
      <c r="BN949" s="601">
        <f>BO949+BP949</f>
        <v>0</v>
      </c>
      <c r="BO949" s="524">
        <f>SUM(BO945:BO948)</f>
        <v>0</v>
      </c>
      <c r="BP949" s="532">
        <f>SUM(BP945:BP948)</f>
        <v>0</v>
      </c>
      <c r="BQ949" s="71" t="s">
        <v>50</v>
      </c>
      <c r="BR949" s="11"/>
      <c r="BS949" s="601">
        <f>BT949+BU949</f>
        <v>0</v>
      </c>
      <c r="BT949" s="524">
        <f>SUM(BT945:BT948)</f>
        <v>0</v>
      </c>
      <c r="BU949" s="532">
        <f>SUM(BU945:BU948)</f>
        <v>0</v>
      </c>
      <c r="BV949" s="71" t="s">
        <v>50</v>
      </c>
      <c r="BW949" s="11"/>
      <c r="BX949" s="601">
        <f>BY949+BZ949</f>
        <v>0</v>
      </c>
      <c r="BY949" s="524">
        <f>SUM(BY945:BY948)</f>
        <v>0</v>
      </c>
      <c r="BZ949" s="532">
        <f>SUM(BZ945:BZ948)</f>
        <v>0</v>
      </c>
      <c r="CA949" s="476">
        <f>BX949+BS949+BN949+BI949+BD949+AY949+AT949+AO949+AJ949+AE949+Z949+U949+P949+K949+F949</f>
        <v>0</v>
      </c>
      <c r="CB949" s="415">
        <f>SUM(CB945:CB948)</f>
        <v>0</v>
      </c>
      <c r="CC949" s="607">
        <f>SUM(CC945:CC948)</f>
        <v>0</v>
      </c>
    </row>
    <row r="950" spans="1:81" ht="18" customHeight="1" thickBot="1">
      <c r="A950" s="1181"/>
      <c r="B950" s="1182" t="s">
        <v>66</v>
      </c>
      <c r="C950" s="1304"/>
      <c r="D950" s="455" t="s">
        <v>22</v>
      </c>
      <c r="E950" s="424"/>
      <c r="F950" s="612">
        <f>G950</f>
        <v>0</v>
      </c>
      <c r="G950" s="560">
        <f>G949+G938</f>
        <v>0</v>
      </c>
      <c r="H950" s="465"/>
      <c r="I950" s="455" t="s">
        <v>22</v>
      </c>
      <c r="J950" s="424"/>
      <c r="K950" s="612">
        <f>L950</f>
        <v>0</v>
      </c>
      <c r="L950" s="560">
        <f>L949+L938</f>
        <v>0</v>
      </c>
      <c r="M950" s="453"/>
      <c r="N950" s="617" t="s">
        <v>22</v>
      </c>
      <c r="O950" s="424"/>
      <c r="P950" s="612">
        <f>Q950+R950</f>
        <v>0</v>
      </c>
      <c r="Q950" s="561">
        <f>Q949+Q938</f>
        <v>0</v>
      </c>
      <c r="R950" s="564">
        <f>R949+R938</f>
        <v>0</v>
      </c>
      <c r="S950" s="455" t="s">
        <v>22</v>
      </c>
      <c r="T950" s="424"/>
      <c r="U950" s="612">
        <f>V950+W950</f>
        <v>0</v>
      </c>
      <c r="V950" s="561">
        <f>V949+V938</f>
        <v>0</v>
      </c>
      <c r="W950" s="562">
        <f>W949+W938</f>
        <v>0</v>
      </c>
      <c r="X950" s="617" t="s">
        <v>22</v>
      </c>
      <c r="Y950" s="424"/>
      <c r="Z950" s="612">
        <f>AA950+AB950</f>
        <v>0</v>
      </c>
      <c r="AA950" s="561">
        <f>AA949+AA938</f>
        <v>0</v>
      </c>
      <c r="AB950" s="564">
        <f>AB949+AB938</f>
        <v>0</v>
      </c>
      <c r="AC950" s="455" t="s">
        <v>22</v>
      </c>
      <c r="AD950" s="424"/>
      <c r="AE950" s="612">
        <f>AF950+AG950</f>
        <v>0</v>
      </c>
      <c r="AF950" s="561">
        <f>AF949+AF938</f>
        <v>0</v>
      </c>
      <c r="AG950" s="562">
        <f>AG949+AG938</f>
        <v>0</v>
      </c>
      <c r="AH950" s="617" t="s">
        <v>22</v>
      </c>
      <c r="AI950" s="424"/>
      <c r="AJ950" s="612">
        <f>AK950+AL950</f>
        <v>0</v>
      </c>
      <c r="AK950" s="561">
        <f>AK949+AK938</f>
        <v>0</v>
      </c>
      <c r="AL950" s="564">
        <f>AL949+AL938</f>
        <v>0</v>
      </c>
      <c r="AM950" s="455" t="s">
        <v>22</v>
      </c>
      <c r="AN950" s="424"/>
      <c r="AO950" s="612">
        <f>AP950+AQ950</f>
        <v>0</v>
      </c>
      <c r="AP950" s="561">
        <f>AP949+AP938</f>
        <v>0</v>
      </c>
      <c r="AQ950" s="562">
        <f>AQ949+AQ938</f>
        <v>0</v>
      </c>
      <c r="AR950" s="617" t="s">
        <v>22</v>
      </c>
      <c r="AS950" s="424"/>
      <c r="AT950" s="612">
        <f>AU950+AV950</f>
        <v>0</v>
      </c>
      <c r="AU950" s="561">
        <f>AU949+AU938</f>
        <v>0</v>
      </c>
      <c r="AV950" s="564">
        <f>AV949+AV938</f>
        <v>0</v>
      </c>
      <c r="AW950" s="455" t="s">
        <v>22</v>
      </c>
      <c r="AX950" s="424"/>
      <c r="AY950" s="612">
        <f>AZ950+BA950</f>
        <v>0</v>
      </c>
      <c r="AZ950" s="561">
        <f>AZ949+AZ938</f>
        <v>0</v>
      </c>
      <c r="BA950" s="562">
        <f>BA949+BA938</f>
        <v>0</v>
      </c>
      <c r="BB950" s="617" t="s">
        <v>22</v>
      </c>
      <c r="BC950" s="424"/>
      <c r="BD950" s="612">
        <f>BE950+BF950</f>
        <v>0</v>
      </c>
      <c r="BE950" s="561">
        <f>BE949+BE938</f>
        <v>0</v>
      </c>
      <c r="BF950" s="564">
        <f>BF949+BF938</f>
        <v>0</v>
      </c>
      <c r="BG950" s="455" t="s">
        <v>22</v>
      </c>
      <c r="BH950" s="424"/>
      <c r="BI950" s="612">
        <f>BJ950+BK950</f>
        <v>0</v>
      </c>
      <c r="BJ950" s="561">
        <f>BJ949+BJ938</f>
        <v>0</v>
      </c>
      <c r="BK950" s="562">
        <f>BK949+BK938</f>
        <v>0</v>
      </c>
      <c r="BL950" s="617" t="s">
        <v>22</v>
      </c>
      <c r="BM950" s="424"/>
      <c r="BN950" s="615">
        <f>BO950+BP950</f>
        <v>0</v>
      </c>
      <c r="BO950" s="561">
        <f>BO949+BO938</f>
        <v>0</v>
      </c>
      <c r="BP950" s="608">
        <f>BP949+BP938</f>
        <v>0</v>
      </c>
      <c r="BQ950" s="455" t="s">
        <v>22</v>
      </c>
      <c r="BR950" s="424"/>
      <c r="BS950" s="615">
        <f>BT950+BU950</f>
        <v>0</v>
      </c>
      <c r="BT950" s="561">
        <f>BT949+BT938</f>
        <v>0</v>
      </c>
      <c r="BU950" s="608">
        <f>BU949+BU938</f>
        <v>0</v>
      </c>
      <c r="BV950" s="455" t="s">
        <v>22</v>
      </c>
      <c r="BW950" s="424"/>
      <c r="BX950" s="615">
        <f>BY950+BZ950</f>
        <v>0</v>
      </c>
      <c r="BY950" s="561">
        <f>BY949+BY938</f>
        <v>0</v>
      </c>
      <c r="BZ950" s="608">
        <f>BZ949+BZ938</f>
        <v>0</v>
      </c>
      <c r="CA950" s="609">
        <f>BX950+BS950+BN950+BI950+BD950+AY950+AT950+AO950+AJ950+AE950+Z950+U950+P950+K950+F950</f>
        <v>0</v>
      </c>
      <c r="CB950" s="610">
        <f>CB949+SUM(CC918:CC936)</f>
        <v>0</v>
      </c>
      <c r="CC950" s="611">
        <f>CC949+CC907+CC915</f>
        <v>0</v>
      </c>
    </row>
    <row r="951" spans="1:81" ht="18.600000000000001" thickTop="1"/>
  </sheetData>
  <mergeCells count="8164">
    <mergeCell ref="AO897:AP897"/>
    <mergeCell ref="AO896:AQ896"/>
    <mergeCell ref="AJ862:AJ891"/>
    <mergeCell ref="AL888:AL891"/>
    <mergeCell ref="AL893:AL895"/>
    <mergeCell ref="AJ853:AL853"/>
    <mergeCell ref="AP925:AP928"/>
    <mergeCell ref="AO898:AQ898"/>
    <mergeCell ref="AT898:AV898"/>
    <mergeCell ref="AY898:BA898"/>
    <mergeCell ref="BD898:BF898"/>
    <mergeCell ref="BI898:BK898"/>
    <mergeCell ref="AJ943:AL943"/>
    <mergeCell ref="AO943:AQ943"/>
    <mergeCell ref="AT943:AV943"/>
    <mergeCell ref="AY943:BA943"/>
    <mergeCell ref="BD943:BF943"/>
    <mergeCell ref="BI943:BK943"/>
    <mergeCell ref="AL918:AL920"/>
    <mergeCell ref="AL921:AL924"/>
    <mergeCell ref="AL925:AL928"/>
    <mergeCell ref="AL929:AL932"/>
    <mergeCell ref="AL933:AL936"/>
    <mergeCell ref="AL938:AL940"/>
    <mergeCell ref="AT583:AV583"/>
    <mergeCell ref="AY583:BA583"/>
    <mergeCell ref="BD583:BF583"/>
    <mergeCell ref="BI583:BK583"/>
    <mergeCell ref="AJ628:AL628"/>
    <mergeCell ref="AO628:AQ628"/>
    <mergeCell ref="AT628:AV628"/>
    <mergeCell ref="AY628:BA628"/>
    <mergeCell ref="BD628:BF628"/>
    <mergeCell ref="BI628:BK628"/>
    <mergeCell ref="AJ673:AL673"/>
    <mergeCell ref="AO673:AQ673"/>
    <mergeCell ref="AT673:AV673"/>
    <mergeCell ref="AY673:BA673"/>
    <mergeCell ref="BD673:BF673"/>
    <mergeCell ref="BI673:BK673"/>
    <mergeCell ref="AJ718:AL718"/>
    <mergeCell ref="AO718:AQ718"/>
    <mergeCell ref="AT718:AV718"/>
    <mergeCell ref="AY718:BA718"/>
    <mergeCell ref="BD718:BF718"/>
    <mergeCell ref="BI718:BK718"/>
    <mergeCell ref="AL623:AL625"/>
    <mergeCell ref="AL641:AL644"/>
    <mergeCell ref="AL645:AL647"/>
    <mergeCell ref="AL648:AL650"/>
    <mergeCell ref="AL651:AL654"/>
    <mergeCell ref="AL655:AL658"/>
    <mergeCell ref="AL659:AL662"/>
    <mergeCell ref="AL663:AL666"/>
    <mergeCell ref="AK618:AK621"/>
    <mergeCell ref="AK623:AK625"/>
    <mergeCell ref="AO493:AQ493"/>
    <mergeCell ref="AT493:AV493"/>
    <mergeCell ref="AY493:BA493"/>
    <mergeCell ref="BD493:BF493"/>
    <mergeCell ref="BI493:BK493"/>
    <mergeCell ref="AJ538:AL538"/>
    <mergeCell ref="AO538:AQ538"/>
    <mergeCell ref="AT538:AV538"/>
    <mergeCell ref="AY538:BA538"/>
    <mergeCell ref="BD538:BF538"/>
    <mergeCell ref="BI538:BK538"/>
    <mergeCell ref="AJ494:AK494"/>
    <mergeCell ref="AJ502:AJ531"/>
    <mergeCell ref="AK502:AK505"/>
    <mergeCell ref="AK506:AK509"/>
    <mergeCell ref="AK510:AK512"/>
    <mergeCell ref="AK513:AK515"/>
    <mergeCell ref="AK516:AK519"/>
    <mergeCell ref="AK520:AK523"/>
    <mergeCell ref="AK524:AK527"/>
    <mergeCell ref="AK528:AK531"/>
    <mergeCell ref="AK533:AK535"/>
    <mergeCell ref="AJ537:AK537"/>
    <mergeCell ref="AJ536:AL536"/>
    <mergeCell ref="AP506:AP509"/>
    <mergeCell ref="BA520:BA523"/>
    <mergeCell ref="BA524:BA527"/>
    <mergeCell ref="BA528:BA531"/>
    <mergeCell ref="BA533:BA535"/>
    <mergeCell ref="BF516:BF519"/>
    <mergeCell ref="BF520:BF523"/>
    <mergeCell ref="BF502:BF505"/>
    <mergeCell ref="P853:R853"/>
    <mergeCell ref="U853:W853"/>
    <mergeCell ref="Z853:AB853"/>
    <mergeCell ref="AE853:AG853"/>
    <mergeCell ref="P898:R898"/>
    <mergeCell ref="U898:W898"/>
    <mergeCell ref="Z898:AB898"/>
    <mergeCell ref="AE898:AG898"/>
    <mergeCell ref="P943:R943"/>
    <mergeCell ref="U943:W943"/>
    <mergeCell ref="Z943:AB943"/>
    <mergeCell ref="AE943:AG943"/>
    <mergeCell ref="AJ448:AL448"/>
    <mergeCell ref="AJ583:AL583"/>
    <mergeCell ref="AJ763:AL763"/>
    <mergeCell ref="AJ808:AL808"/>
    <mergeCell ref="P583:R583"/>
    <mergeCell ref="U583:W583"/>
    <mergeCell ref="Z583:AB583"/>
    <mergeCell ref="AE583:AG583"/>
    <mergeCell ref="P628:R628"/>
    <mergeCell ref="U628:W628"/>
    <mergeCell ref="Z628:AB628"/>
    <mergeCell ref="AE628:AG628"/>
    <mergeCell ref="P673:R673"/>
    <mergeCell ref="U673:W673"/>
    <mergeCell ref="Z673:AB673"/>
    <mergeCell ref="AE673:AG673"/>
    <mergeCell ref="AJ493:AL493"/>
    <mergeCell ref="AJ491:AL491"/>
    <mergeCell ref="AL457:AL460"/>
    <mergeCell ref="AJ449:AK449"/>
    <mergeCell ref="P718:R718"/>
    <mergeCell ref="U718:W718"/>
    <mergeCell ref="Z718:AB718"/>
    <mergeCell ref="AE718:AG718"/>
    <mergeCell ref="P763:R763"/>
    <mergeCell ref="U763:W763"/>
    <mergeCell ref="Z763:AB763"/>
    <mergeCell ref="AE763:AG763"/>
    <mergeCell ref="BN808:BP808"/>
    <mergeCell ref="BS808:BU808"/>
    <mergeCell ref="BX808:BZ808"/>
    <mergeCell ref="BN853:BP853"/>
    <mergeCell ref="BS853:BU853"/>
    <mergeCell ref="BX853:BZ853"/>
    <mergeCell ref="BN898:BP898"/>
    <mergeCell ref="BS898:BU898"/>
    <mergeCell ref="BX898:BZ898"/>
    <mergeCell ref="BZ794:BZ797"/>
    <mergeCell ref="BZ798:BZ801"/>
    <mergeCell ref="BZ803:BZ805"/>
    <mergeCell ref="BU741:BU744"/>
    <mergeCell ref="BU745:BU748"/>
    <mergeCell ref="BU749:BU752"/>
    <mergeCell ref="BU753:BU756"/>
    <mergeCell ref="BU758:BU760"/>
    <mergeCell ref="BU772:BU775"/>
    <mergeCell ref="BU776:BU779"/>
    <mergeCell ref="BU780:BU782"/>
    <mergeCell ref="BU783:BU785"/>
    <mergeCell ref="BU786:BU789"/>
    <mergeCell ref="BU790:BU793"/>
    <mergeCell ref="BU794:BU797"/>
    <mergeCell ref="BN943:BP943"/>
    <mergeCell ref="BS943:BU943"/>
    <mergeCell ref="BX943:BZ943"/>
    <mergeCell ref="P403:R403"/>
    <mergeCell ref="U403:W403"/>
    <mergeCell ref="Z403:AB403"/>
    <mergeCell ref="AE403:AG403"/>
    <mergeCell ref="AJ403:AL403"/>
    <mergeCell ref="AO403:AQ403"/>
    <mergeCell ref="AT403:AV403"/>
    <mergeCell ref="AY403:BA403"/>
    <mergeCell ref="BD403:BF403"/>
    <mergeCell ref="P448:R448"/>
    <mergeCell ref="U448:W448"/>
    <mergeCell ref="Z448:AB448"/>
    <mergeCell ref="AE448:AG448"/>
    <mergeCell ref="P493:R493"/>
    <mergeCell ref="U493:W493"/>
    <mergeCell ref="Z493:AB493"/>
    <mergeCell ref="AE493:AG493"/>
    <mergeCell ref="P538:R538"/>
    <mergeCell ref="U538:W538"/>
    <mergeCell ref="Z538:AB538"/>
    <mergeCell ref="BI403:BK403"/>
    <mergeCell ref="BN403:BP403"/>
    <mergeCell ref="BS403:BU403"/>
    <mergeCell ref="BX403:BZ403"/>
    <mergeCell ref="BN448:BP448"/>
    <mergeCell ref="BS448:BU448"/>
    <mergeCell ref="BX448:BZ448"/>
    <mergeCell ref="BN493:BP493"/>
    <mergeCell ref="BS493:BU493"/>
    <mergeCell ref="BS538:BU538"/>
    <mergeCell ref="BX538:BZ538"/>
    <mergeCell ref="BN583:BP583"/>
    <mergeCell ref="BS583:BU583"/>
    <mergeCell ref="BX583:BZ583"/>
    <mergeCell ref="BN628:BP628"/>
    <mergeCell ref="BS628:BU628"/>
    <mergeCell ref="BX628:BZ628"/>
    <mergeCell ref="P358:R358"/>
    <mergeCell ref="U358:W358"/>
    <mergeCell ref="Z358:AB358"/>
    <mergeCell ref="AE358:AG358"/>
    <mergeCell ref="AJ358:AL358"/>
    <mergeCell ref="AO358:AQ358"/>
    <mergeCell ref="AT358:AV358"/>
    <mergeCell ref="AY358:BA358"/>
    <mergeCell ref="BD358:BF358"/>
    <mergeCell ref="BI358:BK358"/>
    <mergeCell ref="BZ578:BZ580"/>
    <mergeCell ref="BZ592:BZ595"/>
    <mergeCell ref="BZ596:BZ599"/>
    <mergeCell ref="BZ600:BZ602"/>
    <mergeCell ref="BZ603:BZ605"/>
    <mergeCell ref="BZ606:BZ609"/>
    <mergeCell ref="BZ610:BZ613"/>
    <mergeCell ref="BZ614:BZ617"/>
    <mergeCell ref="BZ618:BZ621"/>
    <mergeCell ref="BZ623:BZ625"/>
    <mergeCell ref="BN401:BP401"/>
    <mergeCell ref="BS401:BU401"/>
    <mergeCell ref="AO448:AQ448"/>
    <mergeCell ref="BD448:BF448"/>
    <mergeCell ref="BX223:BZ223"/>
    <mergeCell ref="BN268:BP268"/>
    <mergeCell ref="BS268:BU268"/>
    <mergeCell ref="BX268:BZ268"/>
    <mergeCell ref="BN313:BP313"/>
    <mergeCell ref="BS313:BU313"/>
    <mergeCell ref="BX313:BZ313"/>
    <mergeCell ref="BN358:BP358"/>
    <mergeCell ref="BS358:BU358"/>
    <mergeCell ref="BX358:BZ358"/>
    <mergeCell ref="P268:R268"/>
    <mergeCell ref="U268:W268"/>
    <mergeCell ref="Z268:AB268"/>
    <mergeCell ref="AE268:AG268"/>
    <mergeCell ref="AJ268:AL268"/>
    <mergeCell ref="AO268:AQ268"/>
    <mergeCell ref="AT268:AV268"/>
    <mergeCell ref="AY268:BA268"/>
    <mergeCell ref="BD268:BF268"/>
    <mergeCell ref="BI268:BK268"/>
    <mergeCell ref="P313:R313"/>
    <mergeCell ref="U313:W313"/>
    <mergeCell ref="Z313:AB313"/>
    <mergeCell ref="AE313:AG313"/>
    <mergeCell ref="AJ313:AL313"/>
    <mergeCell ref="AO313:AQ313"/>
    <mergeCell ref="AT313:AV313"/>
    <mergeCell ref="AY313:BA313"/>
    <mergeCell ref="BD313:BF313"/>
    <mergeCell ref="BI313:BK313"/>
    <mergeCell ref="BZ299:BZ302"/>
    <mergeCell ref="BZ303:BZ306"/>
    <mergeCell ref="P178:R178"/>
    <mergeCell ref="U178:W178"/>
    <mergeCell ref="Z178:AB178"/>
    <mergeCell ref="AE178:AG178"/>
    <mergeCell ref="AJ178:AL178"/>
    <mergeCell ref="AO178:AQ178"/>
    <mergeCell ref="AT178:AV178"/>
    <mergeCell ref="AY178:BA178"/>
    <mergeCell ref="BD178:BF178"/>
    <mergeCell ref="BI178:BK178"/>
    <mergeCell ref="BN178:BP178"/>
    <mergeCell ref="BS178:BU178"/>
    <mergeCell ref="BX178:BZ178"/>
    <mergeCell ref="P223:R223"/>
    <mergeCell ref="U223:W223"/>
    <mergeCell ref="Z223:AB223"/>
    <mergeCell ref="AE223:AG223"/>
    <mergeCell ref="AJ223:AL223"/>
    <mergeCell ref="AO223:AQ223"/>
    <mergeCell ref="AT223:AV223"/>
    <mergeCell ref="AY223:BA223"/>
    <mergeCell ref="BD223:BF223"/>
    <mergeCell ref="BI223:BK223"/>
    <mergeCell ref="BZ213:BZ216"/>
    <mergeCell ref="BZ218:BZ220"/>
    <mergeCell ref="BO198:BO200"/>
    <mergeCell ref="Q205:Q208"/>
    <mergeCell ref="BO205:BO208"/>
    <mergeCell ref="BO209:BO212"/>
    <mergeCell ref="BO213:BO216"/>
    <mergeCell ref="BN187:BN216"/>
    <mergeCell ref="BO195:BO197"/>
    <mergeCell ref="P88:R88"/>
    <mergeCell ref="U88:W88"/>
    <mergeCell ref="Z88:AB88"/>
    <mergeCell ref="AE88:AG88"/>
    <mergeCell ref="AJ88:AL88"/>
    <mergeCell ref="AO88:AQ88"/>
    <mergeCell ref="AT88:AV88"/>
    <mergeCell ref="AY88:BA88"/>
    <mergeCell ref="BD88:BF88"/>
    <mergeCell ref="BI88:BK88"/>
    <mergeCell ref="BN43:BP43"/>
    <mergeCell ref="BS43:BU43"/>
    <mergeCell ref="BX43:BZ43"/>
    <mergeCell ref="BN88:BP88"/>
    <mergeCell ref="BS88:BU88"/>
    <mergeCell ref="BX88:BZ88"/>
    <mergeCell ref="P133:R133"/>
    <mergeCell ref="U133:W133"/>
    <mergeCell ref="Z133:AB133"/>
    <mergeCell ref="AE133:AG133"/>
    <mergeCell ref="AJ133:AL133"/>
    <mergeCell ref="AO133:AQ133"/>
    <mergeCell ref="AT133:AV133"/>
    <mergeCell ref="AY133:BA133"/>
    <mergeCell ref="BD133:BF133"/>
    <mergeCell ref="BI133:BK133"/>
    <mergeCell ref="BN133:BP133"/>
    <mergeCell ref="BS133:BU133"/>
    <mergeCell ref="BX133:BZ133"/>
    <mergeCell ref="BZ78:BZ81"/>
    <mergeCell ref="BZ83:BZ85"/>
    <mergeCell ref="BN86:BP86"/>
    <mergeCell ref="CB943:CB944"/>
    <mergeCell ref="CC943:CC944"/>
    <mergeCell ref="CC708:CC711"/>
    <mergeCell ref="CB718:CB719"/>
    <mergeCell ref="CC718:CC719"/>
    <mergeCell ref="CC738:CC740"/>
    <mergeCell ref="CC741:CC744"/>
    <mergeCell ref="CC745:CC748"/>
    <mergeCell ref="CC749:CC752"/>
    <mergeCell ref="CC753:CC756"/>
    <mergeCell ref="CB763:CB764"/>
    <mergeCell ref="CC763:CC764"/>
    <mergeCell ref="CC783:CC785"/>
    <mergeCell ref="CC786:CC789"/>
    <mergeCell ref="CC790:CC793"/>
    <mergeCell ref="CC794:CC797"/>
    <mergeCell ref="CC798:CC801"/>
    <mergeCell ref="CB808:CB809"/>
    <mergeCell ref="CC808:CC809"/>
    <mergeCell ref="CB803:CB805"/>
    <mergeCell ref="CC803:CC805"/>
    <mergeCell ref="CB817:CB820"/>
    <mergeCell ref="CB821:CB824"/>
    <mergeCell ref="CB825:CB827"/>
    <mergeCell ref="CB828:CB830"/>
    <mergeCell ref="CC821:CC824"/>
    <mergeCell ref="CC828:CC830"/>
    <mergeCell ref="CB907:CB910"/>
    <mergeCell ref="CB911:CB914"/>
    <mergeCell ref="CB929:CB932"/>
    <mergeCell ref="CB933:CB936"/>
    <mergeCell ref="CB938:CB940"/>
    <mergeCell ref="CB686:CB689"/>
    <mergeCell ref="CB690:CB692"/>
    <mergeCell ref="CB693:CB695"/>
    <mergeCell ref="CC873:CC875"/>
    <mergeCell ref="CC876:CC879"/>
    <mergeCell ref="CC880:CC883"/>
    <mergeCell ref="CC884:CC887"/>
    <mergeCell ref="CC888:CC891"/>
    <mergeCell ref="CB898:CB899"/>
    <mergeCell ref="CC898:CC899"/>
    <mergeCell ref="CC918:CC920"/>
    <mergeCell ref="CC921:CC924"/>
    <mergeCell ref="CC603:CC605"/>
    <mergeCell ref="CC606:CC609"/>
    <mergeCell ref="CC610:CC613"/>
    <mergeCell ref="CC614:CC617"/>
    <mergeCell ref="CC618:CC621"/>
    <mergeCell ref="CB628:CB629"/>
    <mergeCell ref="CC628:CC629"/>
    <mergeCell ref="CC648:CC650"/>
    <mergeCell ref="CC651:CC654"/>
    <mergeCell ref="CC655:CC658"/>
    <mergeCell ref="CC659:CC662"/>
    <mergeCell ref="CC663:CC666"/>
    <mergeCell ref="CB673:CB674"/>
    <mergeCell ref="CC673:CC674"/>
    <mergeCell ref="CC693:CC695"/>
    <mergeCell ref="CC686:CC689"/>
    <mergeCell ref="CB696:CB699"/>
    <mergeCell ref="CB700:CB703"/>
    <mergeCell ref="CB704:CB707"/>
    <mergeCell ref="CC696:CC699"/>
    <mergeCell ref="CC288:CC290"/>
    <mergeCell ref="CC291:CC294"/>
    <mergeCell ref="CC295:CC298"/>
    <mergeCell ref="CC299:CC302"/>
    <mergeCell ref="CC303:CC306"/>
    <mergeCell ref="CB313:CB314"/>
    <mergeCell ref="CC313:CC314"/>
    <mergeCell ref="CC333:CC335"/>
    <mergeCell ref="CC336:CC339"/>
    <mergeCell ref="CC340:CC343"/>
    <mergeCell ref="CC344:CC347"/>
    <mergeCell ref="CC348:CC351"/>
    <mergeCell ref="CB358:CB359"/>
    <mergeCell ref="CC358:CC359"/>
    <mergeCell ref="CC378:CC380"/>
    <mergeCell ref="CC381:CC384"/>
    <mergeCell ref="CC385:CC388"/>
    <mergeCell ref="CC308:CC310"/>
    <mergeCell ref="CB322:CB325"/>
    <mergeCell ref="CB326:CB329"/>
    <mergeCell ref="CB330:CB332"/>
    <mergeCell ref="CB333:CB335"/>
    <mergeCell ref="CB336:CB339"/>
    <mergeCell ref="CB340:CB343"/>
    <mergeCell ref="CB344:CB347"/>
    <mergeCell ref="CB348:CB351"/>
    <mergeCell ref="CB353:CB355"/>
    <mergeCell ref="CC353:CC355"/>
    <mergeCell ref="CC367:CC370"/>
    <mergeCell ref="CB375:CB377"/>
    <mergeCell ref="CB378:CB380"/>
    <mergeCell ref="CB381:CB384"/>
    <mergeCell ref="BN941:BP941"/>
    <mergeCell ref="BS941:BU941"/>
    <mergeCell ref="BX941:BZ941"/>
    <mergeCell ref="CC18:CC20"/>
    <mergeCell ref="CC21:CC24"/>
    <mergeCell ref="CC25:CC28"/>
    <mergeCell ref="CC29:CC32"/>
    <mergeCell ref="CC33:CC36"/>
    <mergeCell ref="CB43:CB44"/>
    <mergeCell ref="CC43:CC44"/>
    <mergeCell ref="CC63:CC65"/>
    <mergeCell ref="CC66:CC69"/>
    <mergeCell ref="CC70:CC73"/>
    <mergeCell ref="CC74:CC77"/>
    <mergeCell ref="CC78:CC81"/>
    <mergeCell ref="CB88:CB89"/>
    <mergeCell ref="CC88:CC89"/>
    <mergeCell ref="CC108:CC110"/>
    <mergeCell ref="CC111:CC114"/>
    <mergeCell ref="CC115:CC118"/>
    <mergeCell ref="CC119:CC122"/>
    <mergeCell ref="CC123:CC126"/>
    <mergeCell ref="CB133:CB134"/>
    <mergeCell ref="CC133:CC134"/>
    <mergeCell ref="CC153:CC155"/>
    <mergeCell ref="CC156:CC159"/>
    <mergeCell ref="CC160:CC163"/>
    <mergeCell ref="CC164:CC167"/>
    <mergeCell ref="CB659:CB662"/>
    <mergeCell ref="CB663:CB666"/>
    <mergeCell ref="CB668:CB670"/>
    <mergeCell ref="CC668:CC670"/>
    <mergeCell ref="BN223:BP223"/>
    <mergeCell ref="CB367:CB370"/>
    <mergeCell ref="CC322:CC325"/>
    <mergeCell ref="CC326:CC329"/>
    <mergeCell ref="CC330:CC332"/>
    <mergeCell ref="CC600:CC602"/>
    <mergeCell ref="CC637:CC640"/>
    <mergeCell ref="CC641:CC644"/>
    <mergeCell ref="CA592:CA595"/>
    <mergeCell ref="CA596:CA599"/>
    <mergeCell ref="CA600:CA602"/>
    <mergeCell ref="CA603:CA605"/>
    <mergeCell ref="CA606:CA609"/>
    <mergeCell ref="CA610:CA613"/>
    <mergeCell ref="CA614:CA617"/>
    <mergeCell ref="CA637:CA640"/>
    <mergeCell ref="CA641:CA644"/>
    <mergeCell ref="CA416:CA419"/>
    <mergeCell ref="CA420:CA422"/>
    <mergeCell ref="CA423:CA425"/>
    <mergeCell ref="CA426:CA429"/>
    <mergeCell ref="CA430:CA433"/>
    <mergeCell ref="CA434:CA437"/>
    <mergeCell ref="CA438:CA441"/>
    <mergeCell ref="CA443:CA445"/>
    <mergeCell ref="CA322:CA325"/>
    <mergeCell ref="CA326:CA329"/>
    <mergeCell ref="CA330:CA332"/>
    <mergeCell ref="CA333:CA335"/>
    <mergeCell ref="CA336:CA339"/>
    <mergeCell ref="CA340:CA343"/>
    <mergeCell ref="CB420:CB422"/>
    <mergeCell ref="BU798:BU801"/>
    <mergeCell ref="BU803:BU805"/>
    <mergeCell ref="BS761:BU761"/>
    <mergeCell ref="BX761:BZ761"/>
    <mergeCell ref="BZ938:BZ940"/>
    <mergeCell ref="BN131:BP131"/>
    <mergeCell ref="BS131:BU131"/>
    <mergeCell ref="BX131:BZ131"/>
    <mergeCell ref="BN176:BP176"/>
    <mergeCell ref="BS176:BU176"/>
    <mergeCell ref="BX176:BZ176"/>
    <mergeCell ref="BN221:BP221"/>
    <mergeCell ref="BS221:BU221"/>
    <mergeCell ref="BX221:BZ221"/>
    <mergeCell ref="BN266:BP266"/>
    <mergeCell ref="BS266:BU266"/>
    <mergeCell ref="BX266:BZ266"/>
    <mergeCell ref="BN311:BP311"/>
    <mergeCell ref="BS311:BU311"/>
    <mergeCell ref="BX311:BZ311"/>
    <mergeCell ref="BN356:BP356"/>
    <mergeCell ref="BS356:BU356"/>
    <mergeCell ref="BZ637:BZ640"/>
    <mergeCell ref="BZ641:BZ644"/>
    <mergeCell ref="BZ488:BZ490"/>
    <mergeCell ref="BX356:BZ356"/>
    <mergeCell ref="BX401:BZ401"/>
    <mergeCell ref="BZ547:BZ550"/>
    <mergeCell ref="BZ551:BZ554"/>
    <mergeCell ref="BZ555:BZ557"/>
    <mergeCell ref="BZ558:BZ560"/>
    <mergeCell ref="BZ561:BZ564"/>
    <mergeCell ref="BZ831:BZ834"/>
    <mergeCell ref="BZ835:BZ838"/>
    <mergeCell ref="BZ839:BZ842"/>
    <mergeCell ref="BZ843:BZ846"/>
    <mergeCell ref="BZ848:BZ850"/>
    <mergeCell ref="BZ862:BZ865"/>
    <mergeCell ref="BZ866:BZ869"/>
    <mergeCell ref="BZ870:BZ872"/>
    <mergeCell ref="BZ873:BZ875"/>
    <mergeCell ref="BZ876:BZ879"/>
    <mergeCell ref="BZ880:BZ883"/>
    <mergeCell ref="BZ884:BZ887"/>
    <mergeCell ref="BZ817:BZ820"/>
    <mergeCell ref="BZ821:BZ824"/>
    <mergeCell ref="BZ825:BZ827"/>
    <mergeCell ref="BZ828:BZ830"/>
    <mergeCell ref="BZ659:BZ662"/>
    <mergeCell ref="BZ663:BZ666"/>
    <mergeCell ref="BZ668:BZ670"/>
    <mergeCell ref="BZ682:BZ685"/>
    <mergeCell ref="BZ686:BZ689"/>
    <mergeCell ref="BZ690:BZ692"/>
    <mergeCell ref="BZ693:BZ695"/>
    <mergeCell ref="BZ696:BZ699"/>
    <mergeCell ref="BZ700:BZ703"/>
    <mergeCell ref="BZ704:BZ707"/>
    <mergeCell ref="BZ708:BZ711"/>
    <mergeCell ref="BZ727:BZ730"/>
    <mergeCell ref="BZ731:BZ734"/>
    <mergeCell ref="BZ735:BZ737"/>
    <mergeCell ref="BZ738:BZ740"/>
    <mergeCell ref="BZ741:BZ744"/>
    <mergeCell ref="BZ893:BZ895"/>
    <mergeCell ref="BZ907:BZ910"/>
    <mergeCell ref="BZ911:BZ914"/>
    <mergeCell ref="BZ915:BZ917"/>
    <mergeCell ref="BX851:BZ851"/>
    <mergeCell ref="BX896:BZ896"/>
    <mergeCell ref="BX862:BX891"/>
    <mergeCell ref="BY862:BY865"/>
    <mergeCell ref="BY866:BY869"/>
    <mergeCell ref="BY870:BY872"/>
    <mergeCell ref="BY873:BY875"/>
    <mergeCell ref="BY876:BY879"/>
    <mergeCell ref="BY880:BY883"/>
    <mergeCell ref="BY884:BY887"/>
    <mergeCell ref="BY888:BY891"/>
    <mergeCell ref="BY893:BY895"/>
    <mergeCell ref="BX897:BY897"/>
    <mergeCell ref="BX907:BX936"/>
    <mergeCell ref="BY907:BY910"/>
    <mergeCell ref="BY911:BY914"/>
    <mergeCell ref="BY915:BY917"/>
    <mergeCell ref="BY918:BY920"/>
    <mergeCell ref="BY921:BY924"/>
    <mergeCell ref="BY925:BY928"/>
    <mergeCell ref="BY929:BY932"/>
    <mergeCell ref="BY933:BY936"/>
    <mergeCell ref="BZ918:BZ920"/>
    <mergeCell ref="BZ921:BZ924"/>
    <mergeCell ref="BZ925:BZ928"/>
    <mergeCell ref="BZ929:BZ932"/>
    <mergeCell ref="BZ933:BZ936"/>
    <mergeCell ref="BX852:BY852"/>
    <mergeCell ref="BX806:BZ806"/>
    <mergeCell ref="BZ745:BZ748"/>
    <mergeCell ref="BZ749:BZ752"/>
    <mergeCell ref="BZ753:BZ756"/>
    <mergeCell ref="BZ758:BZ760"/>
    <mergeCell ref="BZ772:BZ775"/>
    <mergeCell ref="BZ776:BZ779"/>
    <mergeCell ref="BZ780:BZ782"/>
    <mergeCell ref="BZ783:BZ785"/>
    <mergeCell ref="BZ786:BZ789"/>
    <mergeCell ref="BZ790:BZ793"/>
    <mergeCell ref="BZ888:BZ891"/>
    <mergeCell ref="BY790:BY793"/>
    <mergeCell ref="BY794:BY797"/>
    <mergeCell ref="BY798:BY801"/>
    <mergeCell ref="BX763:BZ763"/>
    <mergeCell ref="BX807:BY807"/>
    <mergeCell ref="BX817:BX846"/>
    <mergeCell ref="BY817:BY820"/>
    <mergeCell ref="BY821:BY824"/>
    <mergeCell ref="BY825:BY827"/>
    <mergeCell ref="BY828:BY830"/>
    <mergeCell ref="BY831:BY834"/>
    <mergeCell ref="BY835:BY838"/>
    <mergeCell ref="BY839:BY842"/>
    <mergeCell ref="BY843:BY846"/>
    <mergeCell ref="BY848:BY850"/>
    <mergeCell ref="BX727:BX756"/>
    <mergeCell ref="BY727:BY730"/>
    <mergeCell ref="BY731:BY734"/>
    <mergeCell ref="BY735:BY737"/>
    <mergeCell ref="BY738:BY740"/>
    <mergeCell ref="BY551:BY554"/>
    <mergeCell ref="BY555:BY557"/>
    <mergeCell ref="BY558:BY560"/>
    <mergeCell ref="BY561:BY564"/>
    <mergeCell ref="BY565:BY568"/>
    <mergeCell ref="BY569:BY572"/>
    <mergeCell ref="BY573:BY576"/>
    <mergeCell ref="BZ430:BZ433"/>
    <mergeCell ref="BZ434:BZ437"/>
    <mergeCell ref="BZ438:BZ441"/>
    <mergeCell ref="BZ443:BZ445"/>
    <mergeCell ref="BZ457:BZ460"/>
    <mergeCell ref="BZ461:BZ464"/>
    <mergeCell ref="BZ465:BZ467"/>
    <mergeCell ref="BZ468:BZ470"/>
    <mergeCell ref="BZ502:BZ505"/>
    <mergeCell ref="BZ506:BZ509"/>
    <mergeCell ref="BZ510:BZ512"/>
    <mergeCell ref="BZ513:BZ515"/>
    <mergeCell ref="BZ516:BZ519"/>
    <mergeCell ref="BZ520:BZ523"/>
    <mergeCell ref="BZ524:BZ527"/>
    <mergeCell ref="BZ528:BZ531"/>
    <mergeCell ref="BZ533:BZ535"/>
    <mergeCell ref="BX446:BZ446"/>
    <mergeCell ref="BX493:BZ493"/>
    <mergeCell ref="BZ565:BZ568"/>
    <mergeCell ref="BZ569:BZ572"/>
    <mergeCell ref="BX491:BZ491"/>
    <mergeCell ref="BZ326:BZ329"/>
    <mergeCell ref="BZ330:BZ332"/>
    <mergeCell ref="BZ333:BZ335"/>
    <mergeCell ref="BZ336:BZ339"/>
    <mergeCell ref="BZ340:BZ343"/>
    <mergeCell ref="BZ344:BZ347"/>
    <mergeCell ref="BZ348:BZ351"/>
    <mergeCell ref="BZ353:BZ355"/>
    <mergeCell ref="BZ367:BZ370"/>
    <mergeCell ref="BZ371:BZ374"/>
    <mergeCell ref="BZ375:BZ377"/>
    <mergeCell ref="BZ378:BZ380"/>
    <mergeCell ref="BZ381:BZ384"/>
    <mergeCell ref="BZ232:BZ235"/>
    <mergeCell ref="BZ236:BZ239"/>
    <mergeCell ref="BZ240:BZ242"/>
    <mergeCell ref="BZ243:BZ245"/>
    <mergeCell ref="BZ246:BZ249"/>
    <mergeCell ref="BZ250:BZ253"/>
    <mergeCell ref="BZ254:BZ257"/>
    <mergeCell ref="BZ258:BZ261"/>
    <mergeCell ref="BZ263:BZ265"/>
    <mergeCell ref="BZ277:BZ280"/>
    <mergeCell ref="BZ281:BZ284"/>
    <mergeCell ref="BZ285:BZ287"/>
    <mergeCell ref="BZ288:BZ290"/>
    <mergeCell ref="BZ291:BZ294"/>
    <mergeCell ref="BZ295:BZ298"/>
    <mergeCell ref="BU915:BU917"/>
    <mergeCell ref="BU918:BU920"/>
    <mergeCell ref="BU835:BU838"/>
    <mergeCell ref="BU839:BU842"/>
    <mergeCell ref="BU843:BU846"/>
    <mergeCell ref="BU848:BU850"/>
    <mergeCell ref="BU862:BU865"/>
    <mergeCell ref="BU866:BU869"/>
    <mergeCell ref="BU870:BU872"/>
    <mergeCell ref="BU873:BU875"/>
    <mergeCell ref="BU876:BU879"/>
    <mergeCell ref="BU880:BU883"/>
    <mergeCell ref="BU884:BU887"/>
    <mergeCell ref="BU888:BU891"/>
    <mergeCell ref="BU893:BU895"/>
    <mergeCell ref="BU907:BU910"/>
    <mergeCell ref="BU911:BU914"/>
    <mergeCell ref="BS851:BU851"/>
    <mergeCell ref="BS896:BU896"/>
    <mergeCell ref="BS817:BS846"/>
    <mergeCell ref="BT817:BT820"/>
    <mergeCell ref="BT821:BT824"/>
    <mergeCell ref="BT825:BT827"/>
    <mergeCell ref="BT828:BT830"/>
    <mergeCell ref="BT831:BT834"/>
    <mergeCell ref="BT835:BT838"/>
    <mergeCell ref="BT839:BT842"/>
    <mergeCell ref="BT843:BT846"/>
    <mergeCell ref="BT848:BT850"/>
    <mergeCell ref="BS852:BT852"/>
    <mergeCell ref="BU817:BU820"/>
    <mergeCell ref="BU821:BU824"/>
    <mergeCell ref="BU921:BU924"/>
    <mergeCell ref="BU925:BU928"/>
    <mergeCell ref="BU929:BU932"/>
    <mergeCell ref="BU933:BU936"/>
    <mergeCell ref="BU938:BU940"/>
    <mergeCell ref="BZ97:BZ100"/>
    <mergeCell ref="BZ101:BZ104"/>
    <mergeCell ref="BZ105:BZ107"/>
    <mergeCell ref="BZ108:BZ110"/>
    <mergeCell ref="BZ111:BZ114"/>
    <mergeCell ref="BZ115:BZ118"/>
    <mergeCell ref="BZ119:BZ122"/>
    <mergeCell ref="BZ123:BZ126"/>
    <mergeCell ref="BZ128:BZ130"/>
    <mergeCell ref="BZ142:BZ145"/>
    <mergeCell ref="BZ146:BZ149"/>
    <mergeCell ref="BZ150:BZ152"/>
    <mergeCell ref="BZ153:BZ155"/>
    <mergeCell ref="BZ156:BZ159"/>
    <mergeCell ref="BZ160:BZ163"/>
    <mergeCell ref="BZ164:BZ167"/>
    <mergeCell ref="BZ168:BZ171"/>
    <mergeCell ref="BZ173:BZ175"/>
    <mergeCell ref="BZ187:BZ190"/>
    <mergeCell ref="BZ191:BZ194"/>
    <mergeCell ref="BZ195:BZ197"/>
    <mergeCell ref="BZ198:BZ200"/>
    <mergeCell ref="BZ201:BZ204"/>
    <mergeCell ref="BZ205:BZ208"/>
    <mergeCell ref="BZ209:BZ212"/>
    <mergeCell ref="BU828:BU830"/>
    <mergeCell ref="BU831:BU834"/>
    <mergeCell ref="BU825:BU827"/>
    <mergeCell ref="BU655:BU658"/>
    <mergeCell ref="BU659:BU662"/>
    <mergeCell ref="BU663:BU666"/>
    <mergeCell ref="BU668:BU670"/>
    <mergeCell ref="BU682:BU685"/>
    <mergeCell ref="BU686:BU689"/>
    <mergeCell ref="BU690:BU692"/>
    <mergeCell ref="BU693:BU695"/>
    <mergeCell ref="BU696:BU699"/>
    <mergeCell ref="BU700:BU703"/>
    <mergeCell ref="BU704:BU707"/>
    <mergeCell ref="BU708:BU711"/>
    <mergeCell ref="BU713:BU715"/>
    <mergeCell ref="BU727:BU730"/>
    <mergeCell ref="BU731:BU734"/>
    <mergeCell ref="BU735:BU737"/>
    <mergeCell ref="BS806:BU806"/>
    <mergeCell ref="BS671:BU671"/>
    <mergeCell ref="BS716:BU716"/>
    <mergeCell ref="BT790:BT793"/>
    <mergeCell ref="BT794:BT797"/>
    <mergeCell ref="BT798:BT801"/>
    <mergeCell ref="BT803:BT805"/>
    <mergeCell ref="BS807:BT807"/>
    <mergeCell ref="BS682:BS711"/>
    <mergeCell ref="BT682:BT685"/>
    <mergeCell ref="BT686:BT689"/>
    <mergeCell ref="BT690:BT692"/>
    <mergeCell ref="BS763:BU763"/>
    <mergeCell ref="BT668:BT670"/>
    <mergeCell ref="BS672:BT672"/>
    <mergeCell ref="BU623:BU625"/>
    <mergeCell ref="BU637:BU640"/>
    <mergeCell ref="BU641:BU644"/>
    <mergeCell ref="BU645:BU647"/>
    <mergeCell ref="BU648:BU650"/>
    <mergeCell ref="BU651:BU654"/>
    <mergeCell ref="BS581:BU581"/>
    <mergeCell ref="BS626:BU626"/>
    <mergeCell ref="BT600:BT602"/>
    <mergeCell ref="BT603:BT605"/>
    <mergeCell ref="BT606:BT609"/>
    <mergeCell ref="BT610:BT613"/>
    <mergeCell ref="BT614:BT617"/>
    <mergeCell ref="BT618:BT621"/>
    <mergeCell ref="BT623:BT625"/>
    <mergeCell ref="BS627:BT627"/>
    <mergeCell ref="BS637:BS666"/>
    <mergeCell ref="BT637:BT640"/>
    <mergeCell ref="BT641:BT644"/>
    <mergeCell ref="BT645:BT647"/>
    <mergeCell ref="BT655:BT658"/>
    <mergeCell ref="BT561:BT564"/>
    <mergeCell ref="BT565:BT568"/>
    <mergeCell ref="BT569:BT572"/>
    <mergeCell ref="BT573:BT576"/>
    <mergeCell ref="BT578:BT580"/>
    <mergeCell ref="BS582:BT582"/>
    <mergeCell ref="BS592:BS621"/>
    <mergeCell ref="BT592:BT595"/>
    <mergeCell ref="BT596:BT599"/>
    <mergeCell ref="BU569:BU572"/>
    <mergeCell ref="BU573:BU576"/>
    <mergeCell ref="BU578:BU580"/>
    <mergeCell ref="BU592:BU595"/>
    <mergeCell ref="BU596:BU599"/>
    <mergeCell ref="BU600:BU602"/>
    <mergeCell ref="BU603:BU605"/>
    <mergeCell ref="BU606:BU609"/>
    <mergeCell ref="BU610:BU613"/>
    <mergeCell ref="BU614:BU617"/>
    <mergeCell ref="BU618:BU621"/>
    <mergeCell ref="BU420:BU422"/>
    <mergeCell ref="BU423:BU425"/>
    <mergeCell ref="BU426:BU429"/>
    <mergeCell ref="BU430:BU433"/>
    <mergeCell ref="BU434:BU437"/>
    <mergeCell ref="BU438:BU441"/>
    <mergeCell ref="BU443:BU445"/>
    <mergeCell ref="BU457:BU460"/>
    <mergeCell ref="BU461:BU464"/>
    <mergeCell ref="BU465:BU467"/>
    <mergeCell ref="BU468:BU470"/>
    <mergeCell ref="BU471:BU474"/>
    <mergeCell ref="BU475:BU478"/>
    <mergeCell ref="BU479:BU482"/>
    <mergeCell ref="BU483:BU486"/>
    <mergeCell ref="BU488:BU490"/>
    <mergeCell ref="BU502:BU505"/>
    <mergeCell ref="BS491:BU491"/>
    <mergeCell ref="BT420:BT422"/>
    <mergeCell ref="BT423:BT425"/>
    <mergeCell ref="BT426:BT429"/>
    <mergeCell ref="BT430:BT433"/>
    <mergeCell ref="BT434:BT437"/>
    <mergeCell ref="BT438:BT441"/>
    <mergeCell ref="BT443:BT445"/>
    <mergeCell ref="BS447:BT447"/>
    <mergeCell ref="BS457:BS486"/>
    <mergeCell ref="BT457:BT460"/>
    <mergeCell ref="BT461:BT464"/>
    <mergeCell ref="BT465:BT467"/>
    <mergeCell ref="BT468:BT470"/>
    <mergeCell ref="BT471:BT474"/>
    <mergeCell ref="BU344:BU347"/>
    <mergeCell ref="BU348:BU351"/>
    <mergeCell ref="BU353:BU355"/>
    <mergeCell ref="BU367:BU370"/>
    <mergeCell ref="BU371:BU374"/>
    <mergeCell ref="BU375:BU377"/>
    <mergeCell ref="BU378:BU380"/>
    <mergeCell ref="BU381:BU384"/>
    <mergeCell ref="BU385:BU388"/>
    <mergeCell ref="BU389:BU392"/>
    <mergeCell ref="BU393:BU396"/>
    <mergeCell ref="BU398:BU400"/>
    <mergeCell ref="BU412:BU415"/>
    <mergeCell ref="BU416:BU419"/>
    <mergeCell ref="BT488:BT490"/>
    <mergeCell ref="BS492:BT492"/>
    <mergeCell ref="BS502:BS531"/>
    <mergeCell ref="BT502:BT505"/>
    <mergeCell ref="BT506:BT509"/>
    <mergeCell ref="BT510:BT512"/>
    <mergeCell ref="BT513:BT515"/>
    <mergeCell ref="BT516:BT519"/>
    <mergeCell ref="BT520:BT523"/>
    <mergeCell ref="BT524:BT527"/>
    <mergeCell ref="BT528:BT531"/>
    <mergeCell ref="BS412:BS441"/>
    <mergeCell ref="BT412:BT415"/>
    <mergeCell ref="BT416:BT419"/>
    <mergeCell ref="BT353:BT355"/>
    <mergeCell ref="BS357:BT357"/>
    <mergeCell ref="BS367:BS396"/>
    <mergeCell ref="BT367:BT370"/>
    <mergeCell ref="BU258:BU261"/>
    <mergeCell ref="BU263:BU265"/>
    <mergeCell ref="BU277:BU280"/>
    <mergeCell ref="BU281:BU284"/>
    <mergeCell ref="BU285:BU287"/>
    <mergeCell ref="BU288:BU290"/>
    <mergeCell ref="BU291:BU294"/>
    <mergeCell ref="BU295:BU298"/>
    <mergeCell ref="BU299:BU302"/>
    <mergeCell ref="BU303:BU306"/>
    <mergeCell ref="BU308:BU310"/>
    <mergeCell ref="BU322:BU325"/>
    <mergeCell ref="BU326:BU329"/>
    <mergeCell ref="BU330:BU332"/>
    <mergeCell ref="BU333:BU335"/>
    <mergeCell ref="BU336:BU339"/>
    <mergeCell ref="BU340:BU343"/>
    <mergeCell ref="BP938:BP940"/>
    <mergeCell ref="BU97:BU100"/>
    <mergeCell ref="BU101:BU104"/>
    <mergeCell ref="BU105:BU107"/>
    <mergeCell ref="BU108:BU110"/>
    <mergeCell ref="BU111:BU114"/>
    <mergeCell ref="BU115:BU118"/>
    <mergeCell ref="BU119:BU122"/>
    <mergeCell ref="BU123:BU126"/>
    <mergeCell ref="BU128:BU130"/>
    <mergeCell ref="BU142:BU145"/>
    <mergeCell ref="BU146:BU149"/>
    <mergeCell ref="BU150:BU152"/>
    <mergeCell ref="BU153:BU155"/>
    <mergeCell ref="BU156:BU159"/>
    <mergeCell ref="BU160:BU163"/>
    <mergeCell ref="BU164:BU167"/>
    <mergeCell ref="BU168:BU171"/>
    <mergeCell ref="BU173:BU175"/>
    <mergeCell ref="BU187:BU190"/>
    <mergeCell ref="BU191:BU194"/>
    <mergeCell ref="BU195:BU197"/>
    <mergeCell ref="BU198:BU200"/>
    <mergeCell ref="BU201:BU204"/>
    <mergeCell ref="BU205:BU208"/>
    <mergeCell ref="BU209:BU212"/>
    <mergeCell ref="BU213:BU216"/>
    <mergeCell ref="BU218:BU220"/>
    <mergeCell ref="BU232:BU235"/>
    <mergeCell ref="BU236:BU239"/>
    <mergeCell ref="BU240:BU242"/>
    <mergeCell ref="BU243:BU245"/>
    <mergeCell ref="BP839:BP842"/>
    <mergeCell ref="BP843:BP846"/>
    <mergeCell ref="BP848:BP850"/>
    <mergeCell ref="BP862:BP865"/>
    <mergeCell ref="BP866:BP869"/>
    <mergeCell ref="BP870:BP872"/>
    <mergeCell ref="BP873:BP875"/>
    <mergeCell ref="BP876:BP879"/>
    <mergeCell ref="BP880:BP883"/>
    <mergeCell ref="BP884:BP887"/>
    <mergeCell ref="BP888:BP891"/>
    <mergeCell ref="BP893:BP895"/>
    <mergeCell ref="BP907:BP910"/>
    <mergeCell ref="BP911:BP914"/>
    <mergeCell ref="BP915:BP917"/>
    <mergeCell ref="BP918:BP920"/>
    <mergeCell ref="BP921:BP924"/>
    <mergeCell ref="BN851:BP851"/>
    <mergeCell ref="BN896:BP896"/>
    <mergeCell ref="BO884:BO887"/>
    <mergeCell ref="BN907:BN936"/>
    <mergeCell ref="BO907:BO910"/>
    <mergeCell ref="BO925:BO928"/>
    <mergeCell ref="BP925:BP928"/>
    <mergeCell ref="BP929:BP932"/>
    <mergeCell ref="BP933:BP936"/>
    <mergeCell ref="BO870:BO872"/>
    <mergeCell ref="BO873:BO875"/>
    <mergeCell ref="BO893:BO895"/>
    <mergeCell ref="BN817:BN846"/>
    <mergeCell ref="BP776:BP779"/>
    <mergeCell ref="BP780:BP782"/>
    <mergeCell ref="BP783:BP785"/>
    <mergeCell ref="BP786:BP789"/>
    <mergeCell ref="BP790:BP793"/>
    <mergeCell ref="BP794:BP797"/>
    <mergeCell ref="BP798:BP801"/>
    <mergeCell ref="BP803:BP805"/>
    <mergeCell ref="BP817:BP820"/>
    <mergeCell ref="BP821:BP824"/>
    <mergeCell ref="BP825:BP827"/>
    <mergeCell ref="BP828:BP830"/>
    <mergeCell ref="BP831:BP834"/>
    <mergeCell ref="BP835:BP838"/>
    <mergeCell ref="BP668:BP670"/>
    <mergeCell ref="BP682:BP685"/>
    <mergeCell ref="BP686:BP689"/>
    <mergeCell ref="BP690:BP692"/>
    <mergeCell ref="BP693:BP695"/>
    <mergeCell ref="BP696:BP699"/>
    <mergeCell ref="BP700:BP703"/>
    <mergeCell ref="BP704:BP707"/>
    <mergeCell ref="BP708:BP711"/>
    <mergeCell ref="BP713:BP715"/>
    <mergeCell ref="BP727:BP730"/>
    <mergeCell ref="BP731:BP734"/>
    <mergeCell ref="BP735:BP737"/>
    <mergeCell ref="BP738:BP740"/>
    <mergeCell ref="BP741:BP744"/>
    <mergeCell ref="BP745:BP748"/>
    <mergeCell ref="BP749:BP752"/>
    <mergeCell ref="BN806:BP806"/>
    <mergeCell ref="BP623:BP625"/>
    <mergeCell ref="BP637:BP640"/>
    <mergeCell ref="BP641:BP644"/>
    <mergeCell ref="BP645:BP647"/>
    <mergeCell ref="BP648:BP650"/>
    <mergeCell ref="BP651:BP654"/>
    <mergeCell ref="BP655:BP658"/>
    <mergeCell ref="BP659:BP662"/>
    <mergeCell ref="BP663:BP666"/>
    <mergeCell ref="BP772:BP775"/>
    <mergeCell ref="BP753:BP756"/>
    <mergeCell ref="BP758:BP760"/>
    <mergeCell ref="BN626:BP626"/>
    <mergeCell ref="BN671:BP671"/>
    <mergeCell ref="BN716:BP716"/>
    <mergeCell ref="BN761:BP761"/>
    <mergeCell ref="BO623:BO625"/>
    <mergeCell ref="BN637:BN666"/>
    <mergeCell ref="BN682:BN711"/>
    <mergeCell ref="BN672:BO672"/>
    <mergeCell ref="BN673:BP673"/>
    <mergeCell ref="BN718:BP718"/>
    <mergeCell ref="BN763:BP763"/>
    <mergeCell ref="BO772:BO775"/>
    <mergeCell ref="BO735:BO737"/>
    <mergeCell ref="BO738:BO740"/>
    <mergeCell ref="BO727:BO730"/>
    <mergeCell ref="BO731:BO734"/>
    <mergeCell ref="BO741:BO744"/>
    <mergeCell ref="BO659:BO662"/>
    <mergeCell ref="BN717:BO717"/>
    <mergeCell ref="BO700:BO703"/>
    <mergeCell ref="BP555:BP557"/>
    <mergeCell ref="BP558:BP560"/>
    <mergeCell ref="BP561:BP564"/>
    <mergeCell ref="BP565:BP568"/>
    <mergeCell ref="BP569:BP572"/>
    <mergeCell ref="BP573:BP576"/>
    <mergeCell ref="BP578:BP580"/>
    <mergeCell ref="BN536:BP536"/>
    <mergeCell ref="BO551:BO554"/>
    <mergeCell ref="BP592:BP595"/>
    <mergeCell ref="BN581:BP581"/>
    <mergeCell ref="BN502:BN531"/>
    <mergeCell ref="BO510:BO512"/>
    <mergeCell ref="BO513:BO515"/>
    <mergeCell ref="BO533:BO535"/>
    <mergeCell ref="BN592:BN621"/>
    <mergeCell ref="BO600:BO602"/>
    <mergeCell ref="BO603:BO605"/>
    <mergeCell ref="BO578:BO580"/>
    <mergeCell ref="BP596:BP599"/>
    <mergeCell ref="BP600:BP602"/>
    <mergeCell ref="BP603:BP605"/>
    <mergeCell ref="BP606:BP609"/>
    <mergeCell ref="BP610:BP613"/>
    <mergeCell ref="BP614:BP617"/>
    <mergeCell ref="BP618:BP621"/>
    <mergeCell ref="BN538:BP538"/>
    <mergeCell ref="BO558:BO560"/>
    <mergeCell ref="BO569:BO572"/>
    <mergeCell ref="BO573:BO576"/>
    <mergeCell ref="BO596:BO599"/>
    <mergeCell ref="BP483:BP486"/>
    <mergeCell ref="BP488:BP490"/>
    <mergeCell ref="BP502:BP505"/>
    <mergeCell ref="BP506:BP509"/>
    <mergeCell ref="BP510:BP512"/>
    <mergeCell ref="BP513:BP515"/>
    <mergeCell ref="BN446:BP446"/>
    <mergeCell ref="BN491:BP491"/>
    <mergeCell ref="BO483:BO486"/>
    <mergeCell ref="BP516:BP519"/>
    <mergeCell ref="BP520:BP523"/>
    <mergeCell ref="BP524:BP527"/>
    <mergeCell ref="BP528:BP531"/>
    <mergeCell ref="BP533:BP535"/>
    <mergeCell ref="BP547:BP550"/>
    <mergeCell ref="BP551:BP554"/>
    <mergeCell ref="BO516:BO519"/>
    <mergeCell ref="BP398:BP400"/>
    <mergeCell ref="BP412:BP415"/>
    <mergeCell ref="BP416:BP419"/>
    <mergeCell ref="BP420:BP422"/>
    <mergeCell ref="BP423:BP425"/>
    <mergeCell ref="BP426:BP429"/>
    <mergeCell ref="BP430:BP433"/>
    <mergeCell ref="BP434:BP437"/>
    <mergeCell ref="BP438:BP441"/>
    <mergeCell ref="BP443:BP445"/>
    <mergeCell ref="BP457:BP460"/>
    <mergeCell ref="BP461:BP464"/>
    <mergeCell ref="BP465:BP467"/>
    <mergeCell ref="BP468:BP470"/>
    <mergeCell ref="BP471:BP474"/>
    <mergeCell ref="BP475:BP478"/>
    <mergeCell ref="BP479:BP482"/>
    <mergeCell ref="BP322:BP325"/>
    <mergeCell ref="BP326:BP329"/>
    <mergeCell ref="BP330:BP332"/>
    <mergeCell ref="BP333:BP335"/>
    <mergeCell ref="BP336:BP339"/>
    <mergeCell ref="BP340:BP343"/>
    <mergeCell ref="BP344:BP347"/>
    <mergeCell ref="BP348:BP351"/>
    <mergeCell ref="BP353:BP355"/>
    <mergeCell ref="BP367:BP370"/>
    <mergeCell ref="BP371:BP374"/>
    <mergeCell ref="BP375:BP377"/>
    <mergeCell ref="BP378:BP380"/>
    <mergeCell ref="BP381:BP384"/>
    <mergeCell ref="BP385:BP388"/>
    <mergeCell ref="BP389:BP392"/>
    <mergeCell ref="BP393:BP396"/>
    <mergeCell ref="BP236:BP239"/>
    <mergeCell ref="BP240:BP242"/>
    <mergeCell ref="BP243:BP245"/>
    <mergeCell ref="BP246:BP249"/>
    <mergeCell ref="BP250:BP253"/>
    <mergeCell ref="BP254:BP257"/>
    <mergeCell ref="BP258:BP261"/>
    <mergeCell ref="BP263:BP265"/>
    <mergeCell ref="BP277:BP280"/>
    <mergeCell ref="BP281:BP284"/>
    <mergeCell ref="BP285:BP287"/>
    <mergeCell ref="BP288:BP290"/>
    <mergeCell ref="BP291:BP294"/>
    <mergeCell ref="BP295:BP298"/>
    <mergeCell ref="BP299:BP302"/>
    <mergeCell ref="BP303:BP306"/>
    <mergeCell ref="BP308:BP310"/>
    <mergeCell ref="BS86:BU86"/>
    <mergeCell ref="BX86:BZ86"/>
    <mergeCell ref="BP97:BP100"/>
    <mergeCell ref="BP101:BP104"/>
    <mergeCell ref="BP105:BP107"/>
    <mergeCell ref="BP108:BP110"/>
    <mergeCell ref="BP111:BP114"/>
    <mergeCell ref="BP115:BP118"/>
    <mergeCell ref="BP119:BP122"/>
    <mergeCell ref="BP123:BP126"/>
    <mergeCell ref="BP128:BP130"/>
    <mergeCell ref="BP142:BP145"/>
    <mergeCell ref="BO74:BO77"/>
    <mergeCell ref="BS97:BS126"/>
    <mergeCell ref="BT97:BT100"/>
    <mergeCell ref="BT101:BT104"/>
    <mergeCell ref="BT105:BT107"/>
    <mergeCell ref="BT108:BT110"/>
    <mergeCell ref="BT111:BT114"/>
    <mergeCell ref="BT115:BT118"/>
    <mergeCell ref="BT119:BT122"/>
    <mergeCell ref="BT123:BT126"/>
    <mergeCell ref="BT128:BT130"/>
    <mergeCell ref="BS132:BT132"/>
    <mergeCell ref="BS142:BS171"/>
    <mergeCell ref="BT142:BT145"/>
    <mergeCell ref="BT146:BT149"/>
    <mergeCell ref="BT150:BT152"/>
    <mergeCell ref="BT160:BT163"/>
    <mergeCell ref="BT164:BT167"/>
    <mergeCell ref="BT168:BT171"/>
    <mergeCell ref="BX87:BY87"/>
    <mergeCell ref="BZ7:BZ10"/>
    <mergeCell ref="BZ11:BZ14"/>
    <mergeCell ref="BZ15:BZ17"/>
    <mergeCell ref="BZ18:BZ20"/>
    <mergeCell ref="BZ21:BZ24"/>
    <mergeCell ref="BZ25:BZ28"/>
    <mergeCell ref="BZ29:BZ32"/>
    <mergeCell ref="BZ33:BZ36"/>
    <mergeCell ref="BZ38:BZ40"/>
    <mergeCell ref="BN41:BP41"/>
    <mergeCell ref="BS41:BU41"/>
    <mergeCell ref="BX41:BZ41"/>
    <mergeCell ref="BP52:BP55"/>
    <mergeCell ref="BP56:BP59"/>
    <mergeCell ref="BP60:BP62"/>
    <mergeCell ref="BP63:BP65"/>
    <mergeCell ref="BP66:BP69"/>
    <mergeCell ref="BU52:BU55"/>
    <mergeCell ref="BU56:BU59"/>
    <mergeCell ref="BU60:BU62"/>
    <mergeCell ref="BU63:BU65"/>
    <mergeCell ref="BU66:BU69"/>
    <mergeCell ref="BZ52:BZ55"/>
    <mergeCell ref="BZ56:BZ59"/>
    <mergeCell ref="BZ60:BZ62"/>
    <mergeCell ref="BZ63:BZ65"/>
    <mergeCell ref="BZ66:BZ69"/>
    <mergeCell ref="BO18:BO20"/>
    <mergeCell ref="BN52:BN81"/>
    <mergeCell ref="BO60:BO62"/>
    <mergeCell ref="BZ70:BZ73"/>
    <mergeCell ref="BZ74:BZ77"/>
    <mergeCell ref="BU7:BU10"/>
    <mergeCell ref="BU11:BU14"/>
    <mergeCell ref="BU15:BU17"/>
    <mergeCell ref="BU18:BU20"/>
    <mergeCell ref="BU21:BU24"/>
    <mergeCell ref="BU25:BU28"/>
    <mergeCell ref="BU29:BU32"/>
    <mergeCell ref="BU33:BU36"/>
    <mergeCell ref="BU38:BU40"/>
    <mergeCell ref="BP70:BP73"/>
    <mergeCell ref="BP74:BP77"/>
    <mergeCell ref="BP78:BP81"/>
    <mergeCell ref="BP83:BP85"/>
    <mergeCell ref="BU70:BU73"/>
    <mergeCell ref="BU74:BU77"/>
    <mergeCell ref="BU78:BU81"/>
    <mergeCell ref="BU83:BU85"/>
    <mergeCell ref="M929:M932"/>
    <mergeCell ref="L933:L936"/>
    <mergeCell ref="M933:M936"/>
    <mergeCell ref="BD266:BF266"/>
    <mergeCell ref="BI266:BK266"/>
    <mergeCell ref="BP7:BP10"/>
    <mergeCell ref="BP11:BP14"/>
    <mergeCell ref="BP15:BP17"/>
    <mergeCell ref="BP18:BP20"/>
    <mergeCell ref="BP21:BP24"/>
    <mergeCell ref="BP25:BP28"/>
    <mergeCell ref="BP29:BP32"/>
    <mergeCell ref="BP33:BP36"/>
    <mergeCell ref="BP38:BP40"/>
    <mergeCell ref="BP146:BP149"/>
    <mergeCell ref="BP150:BP152"/>
    <mergeCell ref="BP153:BP155"/>
    <mergeCell ref="BP156:BP159"/>
    <mergeCell ref="BP160:BP163"/>
    <mergeCell ref="BP164:BP167"/>
    <mergeCell ref="BP168:BP171"/>
    <mergeCell ref="BP173:BP175"/>
    <mergeCell ref="BP187:BP190"/>
    <mergeCell ref="BP191:BP194"/>
    <mergeCell ref="BP195:BP197"/>
    <mergeCell ref="BP198:BP200"/>
    <mergeCell ref="BP201:BP204"/>
    <mergeCell ref="BP205:BP208"/>
    <mergeCell ref="BP209:BP212"/>
    <mergeCell ref="BP213:BP216"/>
    <mergeCell ref="BP218:BP220"/>
    <mergeCell ref="BP232:BP235"/>
    <mergeCell ref="L884:L887"/>
    <mergeCell ref="M884:M887"/>
    <mergeCell ref="L888:L891"/>
    <mergeCell ref="M888:M891"/>
    <mergeCell ref="H3:H5"/>
    <mergeCell ref="M3:M5"/>
    <mergeCell ref="L848:L850"/>
    <mergeCell ref="M848:M850"/>
    <mergeCell ref="K851:M851"/>
    <mergeCell ref="K852:L852"/>
    <mergeCell ref="K854:M854"/>
    <mergeCell ref="L803:L805"/>
    <mergeCell ref="M803:M805"/>
    <mergeCell ref="K806:M806"/>
    <mergeCell ref="K807:L807"/>
    <mergeCell ref="K809:M809"/>
    <mergeCell ref="K817:K846"/>
    <mergeCell ref="L817:L820"/>
    <mergeCell ref="M817:M820"/>
    <mergeCell ref="L821:L824"/>
    <mergeCell ref="M821:M824"/>
    <mergeCell ref="L825:L827"/>
    <mergeCell ref="L758:L760"/>
    <mergeCell ref="M758:M760"/>
    <mergeCell ref="M772:M775"/>
    <mergeCell ref="L776:L779"/>
    <mergeCell ref="M776:M779"/>
    <mergeCell ref="L780:L782"/>
    <mergeCell ref="M780:M782"/>
    <mergeCell ref="L783:L785"/>
    <mergeCell ref="M783:M785"/>
    <mergeCell ref="L786:L789"/>
    <mergeCell ref="L870:L872"/>
    <mergeCell ref="M870:M872"/>
    <mergeCell ref="K719:M719"/>
    <mergeCell ref="K727:K756"/>
    <mergeCell ref="L727:L730"/>
    <mergeCell ref="M727:M730"/>
    <mergeCell ref="L731:L734"/>
    <mergeCell ref="M731:M734"/>
    <mergeCell ref="L735:L737"/>
    <mergeCell ref="M735:M737"/>
    <mergeCell ref="L738:L740"/>
    <mergeCell ref="M738:M740"/>
    <mergeCell ref="L741:L744"/>
    <mergeCell ref="M741:M744"/>
    <mergeCell ref="L745:L748"/>
    <mergeCell ref="M745:M748"/>
    <mergeCell ref="L749:L752"/>
    <mergeCell ref="M749:M752"/>
    <mergeCell ref="L753:L756"/>
    <mergeCell ref="M753:M756"/>
    <mergeCell ref="M835:M838"/>
    <mergeCell ref="L839:L842"/>
    <mergeCell ref="M839:M842"/>
    <mergeCell ref="L843:L846"/>
    <mergeCell ref="M843:M846"/>
    <mergeCell ref="K672:L672"/>
    <mergeCell ref="K674:M674"/>
    <mergeCell ref="K682:K711"/>
    <mergeCell ref="L682:L685"/>
    <mergeCell ref="M682:M685"/>
    <mergeCell ref="L686:L689"/>
    <mergeCell ref="M686:M689"/>
    <mergeCell ref="L690:L692"/>
    <mergeCell ref="M690:M692"/>
    <mergeCell ref="L693:L695"/>
    <mergeCell ref="M693:M695"/>
    <mergeCell ref="L696:L699"/>
    <mergeCell ref="M696:M699"/>
    <mergeCell ref="L700:L703"/>
    <mergeCell ref="M700:M703"/>
    <mergeCell ref="L704:L707"/>
    <mergeCell ref="M704:M707"/>
    <mergeCell ref="L708:L711"/>
    <mergeCell ref="M708:M711"/>
    <mergeCell ref="L623:L625"/>
    <mergeCell ref="M623:M625"/>
    <mergeCell ref="K626:M626"/>
    <mergeCell ref="K627:L627"/>
    <mergeCell ref="K629:M629"/>
    <mergeCell ref="K637:K666"/>
    <mergeCell ref="L637:L640"/>
    <mergeCell ref="M637:M640"/>
    <mergeCell ref="L641:L644"/>
    <mergeCell ref="M641:M644"/>
    <mergeCell ref="L645:L647"/>
    <mergeCell ref="M645:M647"/>
    <mergeCell ref="L648:L650"/>
    <mergeCell ref="M648:M650"/>
    <mergeCell ref="L651:L654"/>
    <mergeCell ref="M651:M654"/>
    <mergeCell ref="L655:L658"/>
    <mergeCell ref="M655:M658"/>
    <mergeCell ref="L659:L662"/>
    <mergeCell ref="M659:M662"/>
    <mergeCell ref="L663:L666"/>
    <mergeCell ref="M663:M666"/>
    <mergeCell ref="K581:M581"/>
    <mergeCell ref="K582:L582"/>
    <mergeCell ref="K584:M584"/>
    <mergeCell ref="K592:K621"/>
    <mergeCell ref="L592:L595"/>
    <mergeCell ref="M592:M595"/>
    <mergeCell ref="L596:L599"/>
    <mergeCell ref="M596:M599"/>
    <mergeCell ref="L600:L602"/>
    <mergeCell ref="M600:M602"/>
    <mergeCell ref="L603:L605"/>
    <mergeCell ref="M603:M605"/>
    <mergeCell ref="L606:L609"/>
    <mergeCell ref="M606:M609"/>
    <mergeCell ref="L610:L613"/>
    <mergeCell ref="M610:M613"/>
    <mergeCell ref="L614:L617"/>
    <mergeCell ref="M614:M617"/>
    <mergeCell ref="L618:L621"/>
    <mergeCell ref="M618:M621"/>
    <mergeCell ref="K537:L537"/>
    <mergeCell ref="K539:M539"/>
    <mergeCell ref="K547:K576"/>
    <mergeCell ref="L547:L550"/>
    <mergeCell ref="M547:M550"/>
    <mergeCell ref="L551:L554"/>
    <mergeCell ref="M551:M554"/>
    <mergeCell ref="L555:L557"/>
    <mergeCell ref="M555:M557"/>
    <mergeCell ref="L558:L560"/>
    <mergeCell ref="M558:M560"/>
    <mergeCell ref="L561:L564"/>
    <mergeCell ref="M561:M564"/>
    <mergeCell ref="L565:L568"/>
    <mergeCell ref="M565:M568"/>
    <mergeCell ref="L569:L572"/>
    <mergeCell ref="M569:M572"/>
    <mergeCell ref="L573:L576"/>
    <mergeCell ref="M573:M576"/>
    <mergeCell ref="L488:L490"/>
    <mergeCell ref="M488:M490"/>
    <mergeCell ref="K491:M491"/>
    <mergeCell ref="K492:L492"/>
    <mergeCell ref="K494:M494"/>
    <mergeCell ref="K502:K531"/>
    <mergeCell ref="L502:L505"/>
    <mergeCell ref="M502:M505"/>
    <mergeCell ref="L506:L509"/>
    <mergeCell ref="M506:M509"/>
    <mergeCell ref="L510:L512"/>
    <mergeCell ref="M510:M512"/>
    <mergeCell ref="L513:L515"/>
    <mergeCell ref="M513:M515"/>
    <mergeCell ref="L516:L519"/>
    <mergeCell ref="M516:M519"/>
    <mergeCell ref="L520:L523"/>
    <mergeCell ref="M520:M523"/>
    <mergeCell ref="L524:L527"/>
    <mergeCell ref="M524:M527"/>
    <mergeCell ref="L528:L531"/>
    <mergeCell ref="M528:M531"/>
    <mergeCell ref="K457:K486"/>
    <mergeCell ref="L457:L460"/>
    <mergeCell ref="M457:M460"/>
    <mergeCell ref="L461:L464"/>
    <mergeCell ref="M461:M464"/>
    <mergeCell ref="L465:L467"/>
    <mergeCell ref="M465:M467"/>
    <mergeCell ref="L468:L470"/>
    <mergeCell ref="M468:M470"/>
    <mergeCell ref="L471:L474"/>
    <mergeCell ref="M471:M474"/>
    <mergeCell ref="L475:L478"/>
    <mergeCell ref="M475:M478"/>
    <mergeCell ref="L479:L482"/>
    <mergeCell ref="M479:M482"/>
    <mergeCell ref="L483:L486"/>
    <mergeCell ref="M483:M486"/>
    <mergeCell ref="L381:L384"/>
    <mergeCell ref="M381:M384"/>
    <mergeCell ref="L385:L388"/>
    <mergeCell ref="M385:M388"/>
    <mergeCell ref="L389:L392"/>
    <mergeCell ref="M389:M392"/>
    <mergeCell ref="L393:L396"/>
    <mergeCell ref="M393:M396"/>
    <mergeCell ref="L398:L400"/>
    <mergeCell ref="M398:M400"/>
    <mergeCell ref="K401:M401"/>
    <mergeCell ref="K402:L402"/>
    <mergeCell ref="K404:M404"/>
    <mergeCell ref="K412:K441"/>
    <mergeCell ref="L412:L415"/>
    <mergeCell ref="M412:M415"/>
    <mergeCell ref="L416:L419"/>
    <mergeCell ref="M416:M419"/>
    <mergeCell ref="L420:L422"/>
    <mergeCell ref="M420:M422"/>
    <mergeCell ref="L423:L425"/>
    <mergeCell ref="M423:M425"/>
    <mergeCell ref="L426:L429"/>
    <mergeCell ref="M426:M429"/>
    <mergeCell ref="L430:L433"/>
    <mergeCell ref="M430:M433"/>
    <mergeCell ref="L434:L437"/>
    <mergeCell ref="M434:M437"/>
    <mergeCell ref="L438:L441"/>
    <mergeCell ref="M438:M441"/>
    <mergeCell ref="L308:L310"/>
    <mergeCell ref="M308:M310"/>
    <mergeCell ref="K311:M311"/>
    <mergeCell ref="K312:L312"/>
    <mergeCell ref="K314:M314"/>
    <mergeCell ref="K322:K351"/>
    <mergeCell ref="L322:L325"/>
    <mergeCell ref="M322:M325"/>
    <mergeCell ref="L326:L329"/>
    <mergeCell ref="M326:M329"/>
    <mergeCell ref="L330:L332"/>
    <mergeCell ref="M330:M332"/>
    <mergeCell ref="L333:L335"/>
    <mergeCell ref="M333:M335"/>
    <mergeCell ref="L336:L339"/>
    <mergeCell ref="M336:M339"/>
    <mergeCell ref="L340:L343"/>
    <mergeCell ref="M340:M343"/>
    <mergeCell ref="L344:L347"/>
    <mergeCell ref="M344:M347"/>
    <mergeCell ref="L348:L351"/>
    <mergeCell ref="M348:M351"/>
    <mergeCell ref="K269:M269"/>
    <mergeCell ref="K277:K306"/>
    <mergeCell ref="L277:L280"/>
    <mergeCell ref="M277:M280"/>
    <mergeCell ref="L281:L284"/>
    <mergeCell ref="M281:M284"/>
    <mergeCell ref="L285:L287"/>
    <mergeCell ref="M285:M287"/>
    <mergeCell ref="L288:L290"/>
    <mergeCell ref="M288:M290"/>
    <mergeCell ref="L291:L294"/>
    <mergeCell ref="M291:M294"/>
    <mergeCell ref="L295:L298"/>
    <mergeCell ref="M295:M298"/>
    <mergeCell ref="L299:L302"/>
    <mergeCell ref="M299:M302"/>
    <mergeCell ref="L303:L306"/>
    <mergeCell ref="M303:M306"/>
    <mergeCell ref="K224:M224"/>
    <mergeCell ref="K232:K261"/>
    <mergeCell ref="L232:L235"/>
    <mergeCell ref="M232:M235"/>
    <mergeCell ref="L236:L239"/>
    <mergeCell ref="M236:M239"/>
    <mergeCell ref="L240:L242"/>
    <mergeCell ref="M240:M242"/>
    <mergeCell ref="L243:L245"/>
    <mergeCell ref="M243:M245"/>
    <mergeCell ref="L246:L249"/>
    <mergeCell ref="M246:M249"/>
    <mergeCell ref="L250:L253"/>
    <mergeCell ref="M250:M253"/>
    <mergeCell ref="L254:L257"/>
    <mergeCell ref="M254:M257"/>
    <mergeCell ref="L258:L261"/>
    <mergeCell ref="M258:M261"/>
    <mergeCell ref="L173:L175"/>
    <mergeCell ref="M173:M175"/>
    <mergeCell ref="K176:M176"/>
    <mergeCell ref="K177:L177"/>
    <mergeCell ref="K179:M179"/>
    <mergeCell ref="K187:K216"/>
    <mergeCell ref="L187:L190"/>
    <mergeCell ref="M187:M190"/>
    <mergeCell ref="L191:L194"/>
    <mergeCell ref="M191:M194"/>
    <mergeCell ref="L195:L197"/>
    <mergeCell ref="M195:M197"/>
    <mergeCell ref="L198:L200"/>
    <mergeCell ref="M198:M200"/>
    <mergeCell ref="L201:L204"/>
    <mergeCell ref="M201:M204"/>
    <mergeCell ref="L205:L208"/>
    <mergeCell ref="M205:M208"/>
    <mergeCell ref="L209:L212"/>
    <mergeCell ref="M209:M212"/>
    <mergeCell ref="L213:L216"/>
    <mergeCell ref="M213:M216"/>
    <mergeCell ref="K142:K171"/>
    <mergeCell ref="L142:L145"/>
    <mergeCell ref="M142:M145"/>
    <mergeCell ref="L146:L149"/>
    <mergeCell ref="M146:M149"/>
    <mergeCell ref="L150:L152"/>
    <mergeCell ref="M150:M152"/>
    <mergeCell ref="L153:L155"/>
    <mergeCell ref="M153:M155"/>
    <mergeCell ref="L156:L159"/>
    <mergeCell ref="M156:M159"/>
    <mergeCell ref="L160:L163"/>
    <mergeCell ref="M160:M163"/>
    <mergeCell ref="L164:L167"/>
    <mergeCell ref="M164:M167"/>
    <mergeCell ref="L168:L171"/>
    <mergeCell ref="M168:M171"/>
    <mergeCell ref="L83:L85"/>
    <mergeCell ref="M83:M85"/>
    <mergeCell ref="K86:M86"/>
    <mergeCell ref="K87:L87"/>
    <mergeCell ref="K89:M89"/>
    <mergeCell ref="K97:K126"/>
    <mergeCell ref="L97:L100"/>
    <mergeCell ref="M97:M100"/>
    <mergeCell ref="L101:L104"/>
    <mergeCell ref="M101:M104"/>
    <mergeCell ref="L105:L107"/>
    <mergeCell ref="M105:M107"/>
    <mergeCell ref="L108:L110"/>
    <mergeCell ref="M108:M110"/>
    <mergeCell ref="L111:L114"/>
    <mergeCell ref="M111:M114"/>
    <mergeCell ref="L115:L118"/>
    <mergeCell ref="M115:M118"/>
    <mergeCell ref="L119:L122"/>
    <mergeCell ref="M119:M122"/>
    <mergeCell ref="L123:L126"/>
    <mergeCell ref="M123:M126"/>
    <mergeCell ref="H929:H932"/>
    <mergeCell ref="G866:G869"/>
    <mergeCell ref="H843:H846"/>
    <mergeCell ref="G888:G891"/>
    <mergeCell ref="G925:G928"/>
    <mergeCell ref="G884:G887"/>
    <mergeCell ref="K5:L5"/>
    <mergeCell ref="K7:K36"/>
    <mergeCell ref="L7:L10"/>
    <mergeCell ref="M7:M10"/>
    <mergeCell ref="L11:L14"/>
    <mergeCell ref="M11:M14"/>
    <mergeCell ref="L15:L17"/>
    <mergeCell ref="M15:M17"/>
    <mergeCell ref="L18:L20"/>
    <mergeCell ref="M18:M20"/>
    <mergeCell ref="L21:L24"/>
    <mergeCell ref="M21:M24"/>
    <mergeCell ref="L25:L28"/>
    <mergeCell ref="M25:M28"/>
    <mergeCell ref="L29:L32"/>
    <mergeCell ref="M29:M32"/>
    <mergeCell ref="L33:L36"/>
    <mergeCell ref="M33:M36"/>
    <mergeCell ref="L38:L40"/>
    <mergeCell ref="M38:M40"/>
    <mergeCell ref="L70:L73"/>
    <mergeCell ref="M70:M73"/>
    <mergeCell ref="L74:L77"/>
    <mergeCell ref="M74:M77"/>
    <mergeCell ref="L78:L81"/>
    <mergeCell ref="M78:M81"/>
    <mergeCell ref="F719:H719"/>
    <mergeCell ref="H727:H730"/>
    <mergeCell ref="H731:H734"/>
    <mergeCell ref="H735:H737"/>
    <mergeCell ref="H738:H740"/>
    <mergeCell ref="H741:H744"/>
    <mergeCell ref="H817:H820"/>
    <mergeCell ref="H821:H824"/>
    <mergeCell ref="H839:H842"/>
    <mergeCell ref="G794:G797"/>
    <mergeCell ref="G704:G707"/>
    <mergeCell ref="H907:H910"/>
    <mergeCell ref="H911:H914"/>
    <mergeCell ref="H915:H917"/>
    <mergeCell ref="H918:H920"/>
    <mergeCell ref="H921:H924"/>
    <mergeCell ref="H925:H928"/>
    <mergeCell ref="G713:G715"/>
    <mergeCell ref="H776:H779"/>
    <mergeCell ref="F772:F801"/>
    <mergeCell ref="G790:G793"/>
    <mergeCell ref="G690:G692"/>
    <mergeCell ref="G693:G695"/>
    <mergeCell ref="G772:G775"/>
    <mergeCell ref="H623:H625"/>
    <mergeCell ref="F626:H626"/>
    <mergeCell ref="G561:G564"/>
    <mergeCell ref="F629:H629"/>
    <mergeCell ref="H637:H640"/>
    <mergeCell ref="H641:H644"/>
    <mergeCell ref="G573:G576"/>
    <mergeCell ref="H645:H647"/>
    <mergeCell ref="H648:H650"/>
    <mergeCell ref="H651:H654"/>
    <mergeCell ref="H655:H658"/>
    <mergeCell ref="H659:H662"/>
    <mergeCell ref="G610:G613"/>
    <mergeCell ref="G655:G658"/>
    <mergeCell ref="F674:H674"/>
    <mergeCell ref="G645:G647"/>
    <mergeCell ref="G648:G650"/>
    <mergeCell ref="G668:G670"/>
    <mergeCell ref="G637:G640"/>
    <mergeCell ref="F672:G672"/>
    <mergeCell ref="H663:H666"/>
    <mergeCell ref="H668:H670"/>
    <mergeCell ref="G758:G760"/>
    <mergeCell ref="H704:H707"/>
    <mergeCell ref="H708:H711"/>
    <mergeCell ref="H713:H715"/>
    <mergeCell ref="F716:H716"/>
    <mergeCell ref="G663:G666"/>
    <mergeCell ref="F671:H671"/>
    <mergeCell ref="G659:G662"/>
    <mergeCell ref="H471:H474"/>
    <mergeCell ref="H475:H478"/>
    <mergeCell ref="H479:H482"/>
    <mergeCell ref="H483:H486"/>
    <mergeCell ref="H488:H490"/>
    <mergeCell ref="F491:H491"/>
    <mergeCell ref="F402:G402"/>
    <mergeCell ref="F494:H494"/>
    <mergeCell ref="H502:H505"/>
    <mergeCell ref="H506:H509"/>
    <mergeCell ref="H510:H512"/>
    <mergeCell ref="H513:H515"/>
    <mergeCell ref="H516:H519"/>
    <mergeCell ref="H520:H523"/>
    <mergeCell ref="F457:F486"/>
    <mergeCell ref="G465:G467"/>
    <mergeCell ref="G468:G470"/>
    <mergeCell ref="G520:G523"/>
    <mergeCell ref="F637:F666"/>
    <mergeCell ref="F401:H401"/>
    <mergeCell ref="F404:H404"/>
    <mergeCell ref="H412:H415"/>
    <mergeCell ref="H416:H419"/>
    <mergeCell ref="H420:H422"/>
    <mergeCell ref="H423:H425"/>
    <mergeCell ref="H426:H429"/>
    <mergeCell ref="H457:H460"/>
    <mergeCell ref="H461:H464"/>
    <mergeCell ref="H465:H467"/>
    <mergeCell ref="H468:H470"/>
    <mergeCell ref="G426:G429"/>
    <mergeCell ref="G385:G388"/>
    <mergeCell ref="G420:G422"/>
    <mergeCell ref="G443:G445"/>
    <mergeCell ref="G336:G339"/>
    <mergeCell ref="F547:F576"/>
    <mergeCell ref="G555:G557"/>
    <mergeCell ref="G558:G560"/>
    <mergeCell ref="F266:H266"/>
    <mergeCell ref="F269:H269"/>
    <mergeCell ref="H277:H280"/>
    <mergeCell ref="H281:H284"/>
    <mergeCell ref="H285:H287"/>
    <mergeCell ref="H288:H290"/>
    <mergeCell ref="H291:H294"/>
    <mergeCell ref="H295:H298"/>
    <mergeCell ref="H299:H302"/>
    <mergeCell ref="H303:H306"/>
    <mergeCell ref="H308:H310"/>
    <mergeCell ref="F311:H311"/>
    <mergeCell ref="F314:H314"/>
    <mergeCell ref="G263:G265"/>
    <mergeCell ref="H322:H325"/>
    <mergeCell ref="H326:H329"/>
    <mergeCell ref="H330:H332"/>
    <mergeCell ref="G308:G310"/>
    <mergeCell ref="G326:G329"/>
    <mergeCell ref="F312:G312"/>
    <mergeCell ref="H198:H200"/>
    <mergeCell ref="H201:H204"/>
    <mergeCell ref="G168:G171"/>
    <mergeCell ref="G198:G200"/>
    <mergeCell ref="G153:G155"/>
    <mergeCell ref="G187:G190"/>
    <mergeCell ref="G160:G163"/>
    <mergeCell ref="F221:H221"/>
    <mergeCell ref="F224:H224"/>
    <mergeCell ref="H232:H235"/>
    <mergeCell ref="H236:H239"/>
    <mergeCell ref="H240:H242"/>
    <mergeCell ref="G164:G167"/>
    <mergeCell ref="H209:H212"/>
    <mergeCell ref="H213:H216"/>
    <mergeCell ref="H218:H220"/>
    <mergeCell ref="H263:H265"/>
    <mergeCell ref="F142:F171"/>
    <mergeCell ref="H168:H171"/>
    <mergeCell ref="H173:H175"/>
    <mergeCell ref="G250:G253"/>
    <mergeCell ref="G146:G149"/>
    <mergeCell ref="H146:H149"/>
    <mergeCell ref="H150:H152"/>
    <mergeCell ref="H153:H155"/>
    <mergeCell ref="F176:H176"/>
    <mergeCell ref="F179:H179"/>
    <mergeCell ref="H187:H190"/>
    <mergeCell ref="H191:H194"/>
    <mergeCell ref="H195:H197"/>
    <mergeCell ref="D1:H2"/>
    <mergeCell ref="N1:Q2"/>
    <mergeCell ref="H7:H10"/>
    <mergeCell ref="H11:H14"/>
    <mergeCell ref="H15:H17"/>
    <mergeCell ref="H18:H20"/>
    <mergeCell ref="H21:H24"/>
    <mergeCell ref="H25:H28"/>
    <mergeCell ref="H29:H32"/>
    <mergeCell ref="H33:H36"/>
    <mergeCell ref="H38:H40"/>
    <mergeCell ref="F41:H41"/>
    <mergeCell ref="F44:H44"/>
    <mergeCell ref="H52:H55"/>
    <mergeCell ref="H56:H59"/>
    <mergeCell ref="H60:H62"/>
    <mergeCell ref="H63:H65"/>
    <mergeCell ref="K41:M41"/>
    <mergeCell ref="K42:L42"/>
    <mergeCell ref="K44:M44"/>
    <mergeCell ref="K52:K81"/>
    <mergeCell ref="L52:L55"/>
    <mergeCell ref="M52:M55"/>
    <mergeCell ref="L56:L59"/>
    <mergeCell ref="M56:M59"/>
    <mergeCell ref="L60:L62"/>
    <mergeCell ref="M60:M62"/>
    <mergeCell ref="L63:L65"/>
    <mergeCell ref="M63:M65"/>
    <mergeCell ref="L66:L69"/>
    <mergeCell ref="M66:M69"/>
    <mergeCell ref="I1:M2"/>
    <mergeCell ref="CA873:CA875"/>
    <mergeCell ref="CA876:CA879"/>
    <mergeCell ref="CA880:CA883"/>
    <mergeCell ref="CA884:CA887"/>
    <mergeCell ref="CA888:CA891"/>
    <mergeCell ref="CA893:CA895"/>
    <mergeCell ref="CA835:CA838"/>
    <mergeCell ref="CA839:CA842"/>
    <mergeCell ref="CA843:CA846"/>
    <mergeCell ref="CA848:CA850"/>
    <mergeCell ref="CA862:CA865"/>
    <mergeCell ref="CA753:CA756"/>
    <mergeCell ref="CA758:CA760"/>
    <mergeCell ref="CA772:CA775"/>
    <mergeCell ref="CC772:CC775"/>
    <mergeCell ref="CA776:CA779"/>
    <mergeCell ref="CC776:CC779"/>
    <mergeCell ref="CA780:CA782"/>
    <mergeCell ref="CC780:CC782"/>
    <mergeCell ref="CA783:CA785"/>
    <mergeCell ref="CA786:CA789"/>
    <mergeCell ref="CA790:CA793"/>
    <mergeCell ref="CA794:CA797"/>
    <mergeCell ref="CC862:CC865"/>
    <mergeCell ref="CA866:CA869"/>
    <mergeCell ref="CC866:CC869"/>
    <mergeCell ref="CA870:CA872"/>
    <mergeCell ref="CC870:CC872"/>
    <mergeCell ref="CA798:CA801"/>
    <mergeCell ref="CA803:CA805"/>
    <mergeCell ref="CA817:CA820"/>
    <mergeCell ref="CA821:CA824"/>
    <mergeCell ref="CA825:CA827"/>
    <mergeCell ref="CC825:CC827"/>
    <mergeCell ref="CA828:CA830"/>
    <mergeCell ref="CA831:CA834"/>
    <mergeCell ref="CC690:CC692"/>
    <mergeCell ref="CA693:CA695"/>
    <mergeCell ref="CA696:CA699"/>
    <mergeCell ref="CA700:CA703"/>
    <mergeCell ref="CA704:CA707"/>
    <mergeCell ref="CA708:CA711"/>
    <mergeCell ref="CA713:CA715"/>
    <mergeCell ref="CA727:CA730"/>
    <mergeCell ref="CC727:CC730"/>
    <mergeCell ref="CA731:CA734"/>
    <mergeCell ref="CC731:CC734"/>
    <mergeCell ref="CA735:CA737"/>
    <mergeCell ref="CC735:CC737"/>
    <mergeCell ref="CA738:CA740"/>
    <mergeCell ref="CA741:CA744"/>
    <mergeCell ref="CA745:CA748"/>
    <mergeCell ref="CA749:CA752"/>
    <mergeCell ref="CB753:CB756"/>
    <mergeCell ref="CB758:CB760"/>
    <mergeCell ref="CC758:CC760"/>
    <mergeCell ref="CB772:CB775"/>
    <mergeCell ref="CB776:CB779"/>
    <mergeCell ref="CB780:CB782"/>
    <mergeCell ref="CB783:CB785"/>
    <mergeCell ref="CB786:CB789"/>
    <mergeCell ref="CB708:CB711"/>
    <mergeCell ref="CB713:CB715"/>
    <mergeCell ref="CC817:CC820"/>
    <mergeCell ref="CA645:CA647"/>
    <mergeCell ref="CA648:CA650"/>
    <mergeCell ref="CA651:CA654"/>
    <mergeCell ref="CA655:CA658"/>
    <mergeCell ref="CA659:CA662"/>
    <mergeCell ref="CA663:CA666"/>
    <mergeCell ref="CA668:CA670"/>
    <mergeCell ref="CB600:CB602"/>
    <mergeCell ref="CB603:CB605"/>
    <mergeCell ref="CB606:CB609"/>
    <mergeCell ref="CB610:CB613"/>
    <mergeCell ref="CB614:CB617"/>
    <mergeCell ref="CB618:CB621"/>
    <mergeCell ref="CB623:CB625"/>
    <mergeCell ref="CC623:CC625"/>
    <mergeCell ref="CB637:CB640"/>
    <mergeCell ref="CB641:CB644"/>
    <mergeCell ref="CB645:CB647"/>
    <mergeCell ref="CB648:CB650"/>
    <mergeCell ref="CB651:CB654"/>
    <mergeCell ref="CB655:CB658"/>
    <mergeCell ref="CC645:CC647"/>
    <mergeCell ref="CA682:CA685"/>
    <mergeCell ref="CC682:CC685"/>
    <mergeCell ref="CC389:CC392"/>
    <mergeCell ref="CC393:CC396"/>
    <mergeCell ref="CB403:CB404"/>
    <mergeCell ref="CC403:CC404"/>
    <mergeCell ref="CC423:CC425"/>
    <mergeCell ref="CC426:CC429"/>
    <mergeCell ref="CC430:CC433"/>
    <mergeCell ref="CC434:CC437"/>
    <mergeCell ref="CC438:CC441"/>
    <mergeCell ref="CB448:CB449"/>
    <mergeCell ref="CC448:CC449"/>
    <mergeCell ref="CC468:CC470"/>
    <mergeCell ref="CC471:CC474"/>
    <mergeCell ref="CC475:CC478"/>
    <mergeCell ref="CC479:CC482"/>
    <mergeCell ref="CB682:CB685"/>
    <mergeCell ref="CA488:CA490"/>
    <mergeCell ref="CA502:CA505"/>
    <mergeCell ref="CA506:CA509"/>
    <mergeCell ref="CA510:CA512"/>
    <mergeCell ref="CA513:CA515"/>
    <mergeCell ref="CA516:CA519"/>
    <mergeCell ref="CA520:CA523"/>
    <mergeCell ref="CA524:CA527"/>
    <mergeCell ref="CA528:CA531"/>
    <mergeCell ref="CA533:CA535"/>
    <mergeCell ref="CA412:CA415"/>
    <mergeCell ref="CC398:CC400"/>
    <mergeCell ref="CB412:CB415"/>
    <mergeCell ref="CB416:CB419"/>
    <mergeCell ref="CA1:CC5"/>
    <mergeCell ref="CC7:CC10"/>
    <mergeCell ref="CC11:CC14"/>
    <mergeCell ref="CC15:CC17"/>
    <mergeCell ref="CC52:CC55"/>
    <mergeCell ref="CC56:CC59"/>
    <mergeCell ref="CC60:CC62"/>
    <mergeCell ref="CC97:CC100"/>
    <mergeCell ref="CC101:CC104"/>
    <mergeCell ref="CC105:CC107"/>
    <mergeCell ref="CC142:CC145"/>
    <mergeCell ref="CC146:CC149"/>
    <mergeCell ref="CC150:CC152"/>
    <mergeCell ref="CC187:CC190"/>
    <mergeCell ref="CC191:CC194"/>
    <mergeCell ref="CC195:CC197"/>
    <mergeCell ref="CC232:CC235"/>
    <mergeCell ref="CA18:CA20"/>
    <mergeCell ref="CA7:CA10"/>
    <mergeCell ref="CA11:CA14"/>
    <mergeCell ref="CA15:CA17"/>
    <mergeCell ref="CC168:CC171"/>
    <mergeCell ref="CB178:CB179"/>
    <mergeCell ref="CC178:CC179"/>
    <mergeCell ref="CC198:CC200"/>
    <mergeCell ref="CA21:CA24"/>
    <mergeCell ref="CA25:CA28"/>
    <mergeCell ref="CA29:CA32"/>
    <mergeCell ref="CA33:CA36"/>
    <mergeCell ref="CA101:CA104"/>
    <mergeCell ref="CA111:CA114"/>
    <mergeCell ref="CA52:CA55"/>
    <mergeCell ref="B648:B666"/>
    <mergeCell ref="C648:C650"/>
    <mergeCell ref="C651:C654"/>
    <mergeCell ref="C655:C658"/>
    <mergeCell ref="C659:C662"/>
    <mergeCell ref="C663:C666"/>
    <mergeCell ref="B667:C670"/>
    <mergeCell ref="B671:C671"/>
    <mergeCell ref="B672:C672"/>
    <mergeCell ref="B673:C678"/>
    <mergeCell ref="B738:B756"/>
    <mergeCell ref="C738:C740"/>
    <mergeCell ref="B772:B782"/>
    <mergeCell ref="C780:C782"/>
    <mergeCell ref="B783:B801"/>
    <mergeCell ref="C783:C785"/>
    <mergeCell ref="B718:C723"/>
    <mergeCell ref="B716:C716"/>
    <mergeCell ref="B769:C769"/>
    <mergeCell ref="B770:C770"/>
    <mergeCell ref="C731:C734"/>
    <mergeCell ref="B757:C760"/>
    <mergeCell ref="B681:C681"/>
    <mergeCell ref="C749:C752"/>
    <mergeCell ref="C786:C789"/>
    <mergeCell ref="B762:C762"/>
    <mergeCell ref="C704:C707"/>
    <mergeCell ref="C794:C797"/>
    <mergeCell ref="CA690:CA692"/>
    <mergeCell ref="G578:G580"/>
    <mergeCell ref="P547:P576"/>
    <mergeCell ref="Q555:Q557"/>
    <mergeCell ref="Q558:Q560"/>
    <mergeCell ref="Q578:Q580"/>
    <mergeCell ref="BN547:BN576"/>
    <mergeCell ref="G569:G572"/>
    <mergeCell ref="Q569:Q572"/>
    <mergeCell ref="CA618:CA621"/>
    <mergeCell ref="CA623:CA625"/>
    <mergeCell ref="CA547:CA550"/>
    <mergeCell ref="CA551:CA554"/>
    <mergeCell ref="CA555:CA557"/>
    <mergeCell ref="CA558:CA560"/>
    <mergeCell ref="CA561:CA564"/>
    <mergeCell ref="CA565:CA568"/>
    <mergeCell ref="CA569:CA572"/>
    <mergeCell ref="CA573:CA576"/>
    <mergeCell ref="CA578:CA580"/>
    <mergeCell ref="CA686:CA689"/>
    <mergeCell ref="H547:H550"/>
    <mergeCell ref="H551:H554"/>
    <mergeCell ref="H555:H557"/>
    <mergeCell ref="H558:H560"/>
    <mergeCell ref="H561:H564"/>
    <mergeCell ref="H565:H568"/>
    <mergeCell ref="H569:H572"/>
    <mergeCell ref="H573:H576"/>
    <mergeCell ref="H578:H580"/>
    <mergeCell ref="F581:H581"/>
    <mergeCell ref="F584:H584"/>
    <mergeCell ref="Q520:Q523"/>
    <mergeCell ref="F537:G537"/>
    <mergeCell ref="P537:Q537"/>
    <mergeCell ref="BN537:BO537"/>
    <mergeCell ref="BO520:BO523"/>
    <mergeCell ref="G524:G527"/>
    <mergeCell ref="Q524:Q527"/>
    <mergeCell ref="H524:H527"/>
    <mergeCell ref="H528:H531"/>
    <mergeCell ref="G551:G554"/>
    <mergeCell ref="H533:H535"/>
    <mergeCell ref="P539:Q539"/>
    <mergeCell ref="G565:G568"/>
    <mergeCell ref="Q565:Q568"/>
    <mergeCell ref="BO565:BO568"/>
    <mergeCell ref="BO547:BO550"/>
    <mergeCell ref="Q561:Q564"/>
    <mergeCell ref="BO561:BO564"/>
    <mergeCell ref="BO555:BO557"/>
    <mergeCell ref="AJ539:AK539"/>
    <mergeCell ref="U502:U531"/>
    <mergeCell ref="V502:V505"/>
    <mergeCell ref="V506:V509"/>
    <mergeCell ref="V510:V512"/>
    <mergeCell ref="V513:V515"/>
    <mergeCell ref="V516:V519"/>
    <mergeCell ref="V520:V523"/>
    <mergeCell ref="V524:V527"/>
    <mergeCell ref="G547:G550"/>
    <mergeCell ref="M533:M535"/>
    <mergeCell ref="K536:M536"/>
    <mergeCell ref="U539:V539"/>
    <mergeCell ref="CA457:CA460"/>
    <mergeCell ref="CA461:CA464"/>
    <mergeCell ref="CA465:CA467"/>
    <mergeCell ref="CA468:CA470"/>
    <mergeCell ref="CA471:CA474"/>
    <mergeCell ref="CA475:CA478"/>
    <mergeCell ref="CA479:CA482"/>
    <mergeCell ref="BY443:BY445"/>
    <mergeCell ref="BX447:BY447"/>
    <mergeCell ref="BX457:BX486"/>
    <mergeCell ref="BY457:BY460"/>
    <mergeCell ref="BY461:BY464"/>
    <mergeCell ref="BY465:BY467"/>
    <mergeCell ref="BY468:BY470"/>
    <mergeCell ref="BY471:BY474"/>
    <mergeCell ref="BY475:BY478"/>
    <mergeCell ref="BY479:BY482"/>
    <mergeCell ref="BY483:BY486"/>
    <mergeCell ref="CA483:CA486"/>
    <mergeCell ref="BZ471:BZ474"/>
    <mergeCell ref="BZ475:BZ478"/>
    <mergeCell ref="BZ479:BZ482"/>
    <mergeCell ref="BZ483:BZ486"/>
    <mergeCell ref="C637:C640"/>
    <mergeCell ref="C645:C647"/>
    <mergeCell ref="B513:B531"/>
    <mergeCell ref="C513:C515"/>
    <mergeCell ref="C516:C519"/>
    <mergeCell ref="C520:C523"/>
    <mergeCell ref="C524:C527"/>
    <mergeCell ref="C528:C531"/>
    <mergeCell ref="CA348:CA351"/>
    <mergeCell ref="CA353:CA355"/>
    <mergeCell ref="G398:G400"/>
    <mergeCell ref="P367:P396"/>
    <mergeCell ref="Q375:Q377"/>
    <mergeCell ref="Q378:Q380"/>
    <mergeCell ref="Q398:Q400"/>
    <mergeCell ref="BN367:BN396"/>
    <mergeCell ref="BO375:BO377"/>
    <mergeCell ref="BO378:BO380"/>
    <mergeCell ref="BO398:BO400"/>
    <mergeCell ref="CA367:CA370"/>
    <mergeCell ref="CA371:CA374"/>
    <mergeCell ref="CA375:CA377"/>
    <mergeCell ref="CA378:CA380"/>
    <mergeCell ref="CA381:CA384"/>
    <mergeCell ref="CA385:CA388"/>
    <mergeCell ref="CA389:CA392"/>
    <mergeCell ref="CA393:CA396"/>
    <mergeCell ref="CA398:CA400"/>
    <mergeCell ref="BO367:BO370"/>
    <mergeCell ref="G371:G374"/>
    <mergeCell ref="Q371:Q374"/>
    <mergeCell ref="BO371:BO374"/>
    <mergeCell ref="B636:C636"/>
    <mergeCell ref="B589:C589"/>
    <mergeCell ref="B590:C590"/>
    <mergeCell ref="B592:B602"/>
    <mergeCell ref="C592:C595"/>
    <mergeCell ref="C596:C599"/>
    <mergeCell ref="C600:C602"/>
    <mergeCell ref="B603:B621"/>
    <mergeCell ref="C603:C605"/>
    <mergeCell ref="C606:C609"/>
    <mergeCell ref="C610:C613"/>
    <mergeCell ref="C614:C617"/>
    <mergeCell ref="C618:C621"/>
    <mergeCell ref="B627:C627"/>
    <mergeCell ref="B628:C633"/>
    <mergeCell ref="B634:C634"/>
    <mergeCell ref="B635:C635"/>
    <mergeCell ref="B622:C625"/>
    <mergeCell ref="B626:C626"/>
    <mergeCell ref="B457:B467"/>
    <mergeCell ref="C461:C464"/>
    <mergeCell ref="C465:C467"/>
    <mergeCell ref="B468:B486"/>
    <mergeCell ref="C468:C470"/>
    <mergeCell ref="C471:C474"/>
    <mergeCell ref="C475:C478"/>
    <mergeCell ref="C479:C482"/>
    <mergeCell ref="C483:C486"/>
    <mergeCell ref="B487:C490"/>
    <mergeCell ref="B491:C491"/>
    <mergeCell ref="B492:C492"/>
    <mergeCell ref="B493:C498"/>
    <mergeCell ref="B500:C500"/>
    <mergeCell ref="B502:B512"/>
    <mergeCell ref="C502:C505"/>
    <mergeCell ref="C506:C509"/>
    <mergeCell ref="C510:C512"/>
    <mergeCell ref="B501:C501"/>
    <mergeCell ref="B456:C456"/>
    <mergeCell ref="BO443:BO445"/>
    <mergeCell ref="H443:H445"/>
    <mergeCell ref="F446:H446"/>
    <mergeCell ref="F449:H449"/>
    <mergeCell ref="L443:L445"/>
    <mergeCell ref="M443:M445"/>
    <mergeCell ref="K446:M446"/>
    <mergeCell ref="K447:L447"/>
    <mergeCell ref="K449:M449"/>
    <mergeCell ref="AF443:AF445"/>
    <mergeCell ref="AE447:AF447"/>
    <mergeCell ref="AO447:AP447"/>
    <mergeCell ref="B447:C447"/>
    <mergeCell ref="R438:R441"/>
    <mergeCell ref="R443:R445"/>
    <mergeCell ref="P446:R446"/>
    <mergeCell ref="AE412:AE441"/>
    <mergeCell ref="B442:C445"/>
    <mergeCell ref="B448:C453"/>
    <mergeCell ref="AK443:AK445"/>
    <mergeCell ref="AJ447:AK447"/>
    <mergeCell ref="BI448:BK448"/>
    <mergeCell ref="AO449:AP449"/>
    <mergeCell ref="BD449:BE449"/>
    <mergeCell ref="B454:C454"/>
    <mergeCell ref="BO434:BO437"/>
    <mergeCell ref="G438:G441"/>
    <mergeCell ref="Q438:Q441"/>
    <mergeCell ref="BO438:BO441"/>
    <mergeCell ref="F412:F441"/>
    <mergeCell ref="AK426:AK429"/>
    <mergeCell ref="B411:C411"/>
    <mergeCell ref="BN402:BO402"/>
    <mergeCell ref="BN412:BN441"/>
    <mergeCell ref="BO420:BO422"/>
    <mergeCell ref="BO423:BO425"/>
    <mergeCell ref="H430:H433"/>
    <mergeCell ref="H434:H437"/>
    <mergeCell ref="H438:H441"/>
    <mergeCell ref="BO430:BO433"/>
    <mergeCell ref="BO426:BO429"/>
    <mergeCell ref="C426:C429"/>
    <mergeCell ref="G430:G433"/>
    <mergeCell ref="Q430:Q433"/>
    <mergeCell ref="B402:C402"/>
    <mergeCell ref="B403:C408"/>
    <mergeCell ref="C389:C392"/>
    <mergeCell ref="C393:C396"/>
    <mergeCell ref="B397:C400"/>
    <mergeCell ref="B401:C401"/>
    <mergeCell ref="B409:C409"/>
    <mergeCell ref="B410:C410"/>
    <mergeCell ref="B412:B422"/>
    <mergeCell ref="C412:C415"/>
    <mergeCell ref="P404:Q404"/>
    <mergeCell ref="K367:K396"/>
    <mergeCell ref="L367:L370"/>
    <mergeCell ref="M367:M370"/>
    <mergeCell ref="L371:L374"/>
    <mergeCell ref="M371:M374"/>
    <mergeCell ref="L375:L377"/>
    <mergeCell ref="M375:M377"/>
    <mergeCell ref="L378:L380"/>
    <mergeCell ref="CA277:CA280"/>
    <mergeCell ref="CA281:CA284"/>
    <mergeCell ref="CA285:CA287"/>
    <mergeCell ref="CA288:CA290"/>
    <mergeCell ref="CA291:CA294"/>
    <mergeCell ref="CA295:CA298"/>
    <mergeCell ref="CA299:CA302"/>
    <mergeCell ref="CA303:CA306"/>
    <mergeCell ref="CA308:CA310"/>
    <mergeCell ref="C378:C380"/>
    <mergeCell ref="C381:C384"/>
    <mergeCell ref="C385:C388"/>
    <mergeCell ref="BN322:BN351"/>
    <mergeCell ref="BO330:BO332"/>
    <mergeCell ref="BO333:BO335"/>
    <mergeCell ref="BO353:BO355"/>
    <mergeCell ref="CA344:CA347"/>
    <mergeCell ref="BN357:BO357"/>
    <mergeCell ref="BO381:BO384"/>
    <mergeCell ref="U322:U351"/>
    <mergeCell ref="V322:V325"/>
    <mergeCell ref="V326:V329"/>
    <mergeCell ref="V330:V332"/>
    <mergeCell ref="H381:H384"/>
    <mergeCell ref="BO326:BO329"/>
    <mergeCell ref="BO340:BO343"/>
    <mergeCell ref="C344:C347"/>
    <mergeCell ref="B356:C356"/>
    <mergeCell ref="B364:C364"/>
    <mergeCell ref="B365:C365"/>
    <mergeCell ref="BO322:BO325"/>
    <mergeCell ref="C336:C339"/>
    <mergeCell ref="BO108:BO110"/>
    <mergeCell ref="H156:H159"/>
    <mergeCell ref="H164:H167"/>
    <mergeCell ref="G63:G65"/>
    <mergeCell ref="Q63:Q65"/>
    <mergeCell ref="G173:G175"/>
    <mergeCell ref="BO111:BO114"/>
    <mergeCell ref="BO115:BO118"/>
    <mergeCell ref="BO105:BO107"/>
    <mergeCell ref="BO128:BO130"/>
    <mergeCell ref="CA115:CA118"/>
    <mergeCell ref="CA119:CA122"/>
    <mergeCell ref="CA123:CA126"/>
    <mergeCell ref="CA105:CA107"/>
    <mergeCell ref="CA128:CA130"/>
    <mergeCell ref="H108:H110"/>
    <mergeCell ref="H111:H114"/>
    <mergeCell ref="H115:H118"/>
    <mergeCell ref="H119:H122"/>
    <mergeCell ref="H97:H100"/>
    <mergeCell ref="H101:H104"/>
    <mergeCell ref="CA97:CA100"/>
    <mergeCell ref="P87:Q87"/>
    <mergeCell ref="BN87:BO87"/>
    <mergeCell ref="H74:H77"/>
    <mergeCell ref="H78:H81"/>
    <mergeCell ref="H83:H85"/>
    <mergeCell ref="F86:H86"/>
    <mergeCell ref="G83:G85"/>
    <mergeCell ref="CA83:CA85"/>
    <mergeCell ref="CA63:CA65"/>
    <mergeCell ref="H142:H145"/>
    <mergeCell ref="CA70:CA73"/>
    <mergeCell ref="H105:H107"/>
    <mergeCell ref="H160:H163"/>
    <mergeCell ref="CA254:CA257"/>
    <mergeCell ref="CA258:CA261"/>
    <mergeCell ref="CA263:CA265"/>
    <mergeCell ref="CA153:CA155"/>
    <mergeCell ref="CA108:CA110"/>
    <mergeCell ref="CA201:CA204"/>
    <mergeCell ref="CA205:CA208"/>
    <mergeCell ref="CA209:CA212"/>
    <mergeCell ref="CA213:CA216"/>
    <mergeCell ref="CA218:CA220"/>
    <mergeCell ref="CA198:CA200"/>
    <mergeCell ref="CA232:CA235"/>
    <mergeCell ref="CA236:CA239"/>
    <mergeCell ref="CA160:CA163"/>
    <mergeCell ref="CA195:CA197"/>
    <mergeCell ref="CA142:CA145"/>
    <mergeCell ref="CA146:CA149"/>
    <mergeCell ref="CA164:CA167"/>
    <mergeCell ref="CA168:CA171"/>
    <mergeCell ref="CA173:CA175"/>
    <mergeCell ref="CA187:CA190"/>
    <mergeCell ref="CA191:CA194"/>
    <mergeCell ref="CA240:CA242"/>
    <mergeCell ref="CA243:CA245"/>
    <mergeCell ref="CA246:CA249"/>
    <mergeCell ref="CA250:CA253"/>
    <mergeCell ref="BO246:BO249"/>
    <mergeCell ref="Q250:Q253"/>
    <mergeCell ref="AA105:AA107"/>
    <mergeCell ref="B187:B197"/>
    <mergeCell ref="C187:C190"/>
    <mergeCell ref="C191:C194"/>
    <mergeCell ref="C195:C197"/>
    <mergeCell ref="F187:F216"/>
    <mergeCell ref="G195:G197"/>
    <mergeCell ref="P187:P216"/>
    <mergeCell ref="Q195:Q197"/>
    <mergeCell ref="Q201:Q204"/>
    <mergeCell ref="G209:G212"/>
    <mergeCell ref="Q209:Q212"/>
    <mergeCell ref="C205:C208"/>
    <mergeCell ref="B198:B216"/>
    <mergeCell ref="C198:C200"/>
    <mergeCell ref="CA150:CA152"/>
    <mergeCell ref="CA156:CA159"/>
    <mergeCell ref="B176:C176"/>
    <mergeCell ref="B177:C177"/>
    <mergeCell ref="F177:G177"/>
    <mergeCell ref="P177:Q177"/>
    <mergeCell ref="BN177:BO177"/>
    <mergeCell ref="Q173:Q175"/>
    <mergeCell ref="BN142:BN171"/>
    <mergeCell ref="BO150:BO152"/>
    <mergeCell ref="BO173:BO175"/>
    <mergeCell ref="B153:B171"/>
    <mergeCell ref="C153:C155"/>
    <mergeCell ref="P179:Q179"/>
    <mergeCell ref="B186:C186"/>
    <mergeCell ref="AL195:AL197"/>
    <mergeCell ref="AL198:AL200"/>
    <mergeCell ref="G205:G208"/>
    <mergeCell ref="C115:C118"/>
    <mergeCell ref="G115:G118"/>
    <mergeCell ref="Q115:Q118"/>
    <mergeCell ref="B139:C139"/>
    <mergeCell ref="B140:C140"/>
    <mergeCell ref="Q123:Q126"/>
    <mergeCell ref="C108:C110"/>
    <mergeCell ref="F134:H134"/>
    <mergeCell ref="L128:L130"/>
    <mergeCell ref="M128:M130"/>
    <mergeCell ref="K131:M131"/>
    <mergeCell ref="K132:L132"/>
    <mergeCell ref="K134:M134"/>
    <mergeCell ref="H123:H126"/>
    <mergeCell ref="H128:H130"/>
    <mergeCell ref="F131:H131"/>
    <mergeCell ref="G108:G110"/>
    <mergeCell ref="Q108:Q110"/>
    <mergeCell ref="B88:C93"/>
    <mergeCell ref="B232:B242"/>
    <mergeCell ref="C232:C235"/>
    <mergeCell ref="B217:C220"/>
    <mergeCell ref="G218:G220"/>
    <mergeCell ref="Q218:Q220"/>
    <mergeCell ref="BO236:BO239"/>
    <mergeCell ref="B222:C222"/>
    <mergeCell ref="C209:C212"/>
    <mergeCell ref="C213:C216"/>
    <mergeCell ref="B221:C221"/>
    <mergeCell ref="BO201:BO204"/>
    <mergeCell ref="C201:C204"/>
    <mergeCell ref="F222:G222"/>
    <mergeCell ref="P222:Q222"/>
    <mergeCell ref="BN222:BO222"/>
    <mergeCell ref="BO153:BO155"/>
    <mergeCell ref="P224:Q224"/>
    <mergeCell ref="B229:C229"/>
    <mergeCell ref="B230:C230"/>
    <mergeCell ref="B231:C231"/>
    <mergeCell ref="G128:G130"/>
    <mergeCell ref="Q105:Q107"/>
    <mergeCell ref="Q128:Q130"/>
    <mergeCell ref="F97:F126"/>
    <mergeCell ref="B223:C228"/>
    <mergeCell ref="F89:H89"/>
    <mergeCell ref="BO101:BO104"/>
    <mergeCell ref="B127:C130"/>
    <mergeCell ref="C111:C114"/>
    <mergeCell ref="G111:G114"/>
    <mergeCell ref="Q111:Q114"/>
    <mergeCell ref="AP866:AP869"/>
    <mergeCell ref="AP870:AP872"/>
    <mergeCell ref="AP873:AP875"/>
    <mergeCell ref="AP876:AP879"/>
    <mergeCell ref="AP880:AP883"/>
    <mergeCell ref="AP884:AP887"/>
    <mergeCell ref="K862:K891"/>
    <mergeCell ref="C888:C891"/>
    <mergeCell ref="Q817:Q820"/>
    <mergeCell ref="BO817:BO820"/>
    <mergeCell ref="F851:H851"/>
    <mergeCell ref="F854:H854"/>
    <mergeCell ref="H862:H865"/>
    <mergeCell ref="H866:H869"/>
    <mergeCell ref="H870:H872"/>
    <mergeCell ref="H873:H875"/>
    <mergeCell ref="H876:H879"/>
    <mergeCell ref="H880:H883"/>
    <mergeCell ref="M831:M834"/>
    <mergeCell ref="L835:L838"/>
    <mergeCell ref="L866:L869"/>
    <mergeCell ref="M866:M869"/>
    <mergeCell ref="H848:H850"/>
    <mergeCell ref="H825:H827"/>
    <mergeCell ref="H828:H830"/>
    <mergeCell ref="G843:G846"/>
    <mergeCell ref="L873:L875"/>
    <mergeCell ref="M873:M875"/>
    <mergeCell ref="L876:L879"/>
    <mergeCell ref="M876:M879"/>
    <mergeCell ref="L880:L883"/>
    <mergeCell ref="M880:M883"/>
    <mergeCell ref="B897:C897"/>
    <mergeCell ref="F897:G897"/>
    <mergeCell ref="P897:Q897"/>
    <mergeCell ref="BN897:BO897"/>
    <mergeCell ref="B898:C903"/>
    <mergeCell ref="P899:Q899"/>
    <mergeCell ref="H884:H887"/>
    <mergeCell ref="H888:H891"/>
    <mergeCell ref="H893:H895"/>
    <mergeCell ref="F896:H896"/>
    <mergeCell ref="F899:H899"/>
    <mergeCell ref="L893:L895"/>
    <mergeCell ref="M893:M895"/>
    <mergeCell ref="K896:M896"/>
    <mergeCell ref="K897:L897"/>
    <mergeCell ref="K899:M899"/>
    <mergeCell ref="B808:C813"/>
    <mergeCell ref="P809:Q809"/>
    <mergeCell ref="B814:C814"/>
    <mergeCell ref="B815:C815"/>
    <mergeCell ref="B816:C816"/>
    <mergeCell ref="B817:B827"/>
    <mergeCell ref="C825:C827"/>
    <mergeCell ref="C839:C842"/>
    <mergeCell ref="Z809:AA809"/>
    <mergeCell ref="B828:B846"/>
    <mergeCell ref="C828:C830"/>
    <mergeCell ref="BO839:BO842"/>
    <mergeCell ref="C843:C846"/>
    <mergeCell ref="Q843:Q846"/>
    <mergeCell ref="G839:G842"/>
    <mergeCell ref="Q839:Q842"/>
    <mergeCell ref="BD808:BF808"/>
    <mergeCell ref="BI808:BK808"/>
    <mergeCell ref="F807:G807"/>
    <mergeCell ref="G803:G805"/>
    <mergeCell ref="H831:H834"/>
    <mergeCell ref="H835:H838"/>
    <mergeCell ref="G831:G834"/>
    <mergeCell ref="G817:G820"/>
    <mergeCell ref="H803:H805"/>
    <mergeCell ref="F806:H806"/>
    <mergeCell ref="F809:H809"/>
    <mergeCell ref="AJ807:AK807"/>
    <mergeCell ref="AO806:AQ806"/>
    <mergeCell ref="AU803:AU805"/>
    <mergeCell ref="AT807:AU807"/>
    <mergeCell ref="AT809:AU809"/>
    <mergeCell ref="AT817:AT846"/>
    <mergeCell ref="AU817:AU820"/>
    <mergeCell ref="AU821:AU824"/>
    <mergeCell ref="AU825:AU827"/>
    <mergeCell ref="AU828:AU830"/>
    <mergeCell ref="AU831:AU834"/>
    <mergeCell ref="AU835:AU838"/>
    <mergeCell ref="AU839:AU842"/>
    <mergeCell ref="AU843:AU846"/>
    <mergeCell ref="AY807:AZ807"/>
    <mergeCell ref="AY809:AZ809"/>
    <mergeCell ref="AY817:AY846"/>
    <mergeCell ref="AZ817:AZ820"/>
    <mergeCell ref="AZ821:AZ824"/>
    <mergeCell ref="AZ825:AZ827"/>
    <mergeCell ref="C835:C838"/>
    <mergeCell ref="F817:F846"/>
    <mergeCell ref="P817:P846"/>
    <mergeCell ref="C831:C834"/>
    <mergeCell ref="Q794:Q797"/>
    <mergeCell ref="C798:C801"/>
    <mergeCell ref="G798:G801"/>
    <mergeCell ref="Q798:Q801"/>
    <mergeCell ref="C817:C820"/>
    <mergeCell ref="H790:H793"/>
    <mergeCell ref="H794:H797"/>
    <mergeCell ref="H798:H801"/>
    <mergeCell ref="P808:R808"/>
    <mergeCell ref="U808:W808"/>
    <mergeCell ref="Z808:AB808"/>
    <mergeCell ref="L790:L793"/>
    <mergeCell ref="M790:M793"/>
    <mergeCell ref="M794:M797"/>
    <mergeCell ref="L798:L801"/>
    <mergeCell ref="M798:M801"/>
    <mergeCell ref="L794:L797"/>
    <mergeCell ref="AB843:AB846"/>
    <mergeCell ref="BO794:BO797"/>
    <mergeCell ref="BO798:BO801"/>
    <mergeCell ref="BN772:BN801"/>
    <mergeCell ref="F761:H761"/>
    <mergeCell ref="G786:G789"/>
    <mergeCell ref="G780:G782"/>
    <mergeCell ref="G783:G785"/>
    <mergeCell ref="K761:M761"/>
    <mergeCell ref="K762:L762"/>
    <mergeCell ref="K764:M764"/>
    <mergeCell ref="K772:K801"/>
    <mergeCell ref="L772:L775"/>
    <mergeCell ref="M786:M789"/>
    <mergeCell ref="AQ753:AQ756"/>
    <mergeCell ref="C821:C824"/>
    <mergeCell ref="G821:G824"/>
    <mergeCell ref="Q821:Q824"/>
    <mergeCell ref="G776:G779"/>
    <mergeCell ref="Q776:Q779"/>
    <mergeCell ref="AB798:AB801"/>
    <mergeCell ref="AB794:AB797"/>
    <mergeCell ref="AK798:AK801"/>
    <mergeCell ref="AP786:AP789"/>
    <mergeCell ref="AB803:AB805"/>
    <mergeCell ref="Z806:AB806"/>
    <mergeCell ref="Z817:Z846"/>
    <mergeCell ref="AA817:AA820"/>
    <mergeCell ref="M825:M827"/>
    <mergeCell ref="L828:L830"/>
    <mergeCell ref="M828:M830"/>
    <mergeCell ref="L831:L834"/>
    <mergeCell ref="Q786:Q789"/>
    <mergeCell ref="BO749:BO752"/>
    <mergeCell ref="C753:C756"/>
    <mergeCell ref="G753:G756"/>
    <mergeCell ref="Q753:Q756"/>
    <mergeCell ref="BO753:BO756"/>
    <mergeCell ref="F762:G762"/>
    <mergeCell ref="P762:Q762"/>
    <mergeCell ref="BN762:BO762"/>
    <mergeCell ref="B763:C768"/>
    <mergeCell ref="P764:Q764"/>
    <mergeCell ref="Q758:Q760"/>
    <mergeCell ref="BO758:BO760"/>
    <mergeCell ref="Q783:Q785"/>
    <mergeCell ref="BO780:BO782"/>
    <mergeCell ref="BO783:BO785"/>
    <mergeCell ref="BO776:BO779"/>
    <mergeCell ref="BO786:BO789"/>
    <mergeCell ref="AP772:AP775"/>
    <mergeCell ref="AP776:AP779"/>
    <mergeCell ref="AP780:AP782"/>
    <mergeCell ref="AP783:AP785"/>
    <mergeCell ref="AO763:AQ763"/>
    <mergeCell ref="AO772:AO801"/>
    <mergeCell ref="AT727:AT756"/>
    <mergeCell ref="AU727:AU730"/>
    <mergeCell ref="AU731:AU734"/>
    <mergeCell ref="AU735:AU737"/>
    <mergeCell ref="AU738:AU740"/>
    <mergeCell ref="AU741:AU744"/>
    <mergeCell ref="AU745:AU748"/>
    <mergeCell ref="AU749:AU752"/>
    <mergeCell ref="AU753:AU756"/>
    <mergeCell ref="P719:Q719"/>
    <mergeCell ref="B724:C724"/>
    <mergeCell ref="B725:C725"/>
    <mergeCell ref="B726:C726"/>
    <mergeCell ref="A727:A770"/>
    <mergeCell ref="BN727:BN756"/>
    <mergeCell ref="G735:G737"/>
    <mergeCell ref="G738:G740"/>
    <mergeCell ref="Q735:Q737"/>
    <mergeCell ref="Q738:Q740"/>
    <mergeCell ref="G727:G730"/>
    <mergeCell ref="Q727:Q730"/>
    <mergeCell ref="G731:G734"/>
    <mergeCell ref="Q731:Q734"/>
    <mergeCell ref="C741:C744"/>
    <mergeCell ref="G741:G744"/>
    <mergeCell ref="Q741:Q744"/>
    <mergeCell ref="B761:C761"/>
    <mergeCell ref="B727:B737"/>
    <mergeCell ref="C735:C737"/>
    <mergeCell ref="H758:H760"/>
    <mergeCell ref="A682:A725"/>
    <mergeCell ref="H700:H703"/>
    <mergeCell ref="H693:H695"/>
    <mergeCell ref="Q690:Q692"/>
    <mergeCell ref="Q693:Q695"/>
    <mergeCell ref="B717:C717"/>
    <mergeCell ref="F717:G717"/>
    <mergeCell ref="P717:Q717"/>
    <mergeCell ref="H745:H748"/>
    <mergeCell ref="H749:H752"/>
    <mergeCell ref="H753:H756"/>
    <mergeCell ref="BO704:BO707"/>
    <mergeCell ref="C708:C711"/>
    <mergeCell ref="G708:G711"/>
    <mergeCell ref="Q708:Q711"/>
    <mergeCell ref="BO708:BO711"/>
    <mergeCell ref="B712:C715"/>
    <mergeCell ref="B682:B692"/>
    <mergeCell ref="C690:C692"/>
    <mergeCell ref="B693:B711"/>
    <mergeCell ref="C693:C695"/>
    <mergeCell ref="L713:L715"/>
    <mergeCell ref="AP713:AP715"/>
    <mergeCell ref="H682:H685"/>
    <mergeCell ref="M713:M715"/>
    <mergeCell ref="H686:H689"/>
    <mergeCell ref="AF690:AF692"/>
    <mergeCell ref="H690:H692"/>
    <mergeCell ref="AF693:AF695"/>
    <mergeCell ref="AF700:AF703"/>
    <mergeCell ref="BF708:BF711"/>
    <mergeCell ref="BF713:BF715"/>
    <mergeCell ref="R713:R715"/>
    <mergeCell ref="BK682:BK685"/>
    <mergeCell ref="BK686:BK689"/>
    <mergeCell ref="BK690:BK692"/>
    <mergeCell ref="BK693:BK695"/>
    <mergeCell ref="BK696:BK699"/>
    <mergeCell ref="BK700:BK703"/>
    <mergeCell ref="BK704:BK707"/>
    <mergeCell ref="BK708:BK711"/>
    <mergeCell ref="BK713:BK715"/>
    <mergeCell ref="G700:G703"/>
    <mergeCell ref="K716:M716"/>
    <mergeCell ref="K717:L717"/>
    <mergeCell ref="H696:H699"/>
    <mergeCell ref="AF713:AF715"/>
    <mergeCell ref="AE717:AF717"/>
    <mergeCell ref="AF682:AF685"/>
    <mergeCell ref="P674:Q674"/>
    <mergeCell ref="A637:A680"/>
    <mergeCell ref="BO713:BO715"/>
    <mergeCell ref="BO690:BO692"/>
    <mergeCell ref="BO693:BO695"/>
    <mergeCell ref="C682:C685"/>
    <mergeCell ref="G682:G685"/>
    <mergeCell ref="Q682:Q685"/>
    <mergeCell ref="BO682:BO685"/>
    <mergeCell ref="C686:C689"/>
    <mergeCell ref="G686:G689"/>
    <mergeCell ref="Q686:Q689"/>
    <mergeCell ref="BO686:BO689"/>
    <mergeCell ref="C696:C699"/>
    <mergeCell ref="G696:G699"/>
    <mergeCell ref="Q696:Q699"/>
    <mergeCell ref="BO696:BO699"/>
    <mergeCell ref="C700:C703"/>
    <mergeCell ref="BO668:BO670"/>
    <mergeCell ref="Q700:Q703"/>
    <mergeCell ref="P682:P711"/>
    <mergeCell ref="BO655:BO658"/>
    <mergeCell ref="B679:C679"/>
    <mergeCell ref="B680:C680"/>
    <mergeCell ref="B637:B647"/>
    <mergeCell ref="BO663:BO666"/>
    <mergeCell ref="Q713:Q715"/>
    <mergeCell ref="BO641:BO644"/>
    <mergeCell ref="BE668:BE670"/>
    <mergeCell ref="R637:R640"/>
    <mergeCell ref="R641:R644"/>
    <mergeCell ref="R645:R647"/>
    <mergeCell ref="R648:R650"/>
    <mergeCell ref="L668:L670"/>
    <mergeCell ref="M668:M670"/>
    <mergeCell ref="V645:V647"/>
    <mergeCell ref="AA668:AA670"/>
    <mergeCell ref="BJ659:BJ662"/>
    <mergeCell ref="BJ663:BJ666"/>
    <mergeCell ref="BJ668:BJ670"/>
    <mergeCell ref="AG668:AG670"/>
    <mergeCell ref="BF651:BF654"/>
    <mergeCell ref="BF655:BF658"/>
    <mergeCell ref="BF659:BF662"/>
    <mergeCell ref="BF663:BF666"/>
    <mergeCell ref="AG648:AG650"/>
    <mergeCell ref="AG651:AG654"/>
    <mergeCell ref="AG655:AG658"/>
    <mergeCell ref="AG659:AG662"/>
    <mergeCell ref="AG663:AG666"/>
    <mergeCell ref="BE655:BE658"/>
    <mergeCell ref="AB645:AB647"/>
    <mergeCell ref="AB648:AB650"/>
    <mergeCell ref="BE659:BE662"/>
    <mergeCell ref="BE663:BE666"/>
    <mergeCell ref="BF668:BF670"/>
    <mergeCell ref="AB663:AB666"/>
    <mergeCell ref="Q704:Q707"/>
    <mergeCell ref="BJ651:BJ654"/>
    <mergeCell ref="BJ655:BJ658"/>
    <mergeCell ref="AL637:AL640"/>
    <mergeCell ref="K671:M671"/>
    <mergeCell ref="F627:G627"/>
    <mergeCell ref="P627:Q627"/>
    <mergeCell ref="BN627:BO627"/>
    <mergeCell ref="G614:G617"/>
    <mergeCell ref="BO614:BO617"/>
    <mergeCell ref="G618:G621"/>
    <mergeCell ref="Q618:Q621"/>
    <mergeCell ref="BO618:BO621"/>
    <mergeCell ref="BO651:BO654"/>
    <mergeCell ref="BO645:BO647"/>
    <mergeCell ref="BO648:BO650"/>
    <mergeCell ref="P629:Q629"/>
    <mergeCell ref="F592:F621"/>
    <mergeCell ref="G600:G602"/>
    <mergeCell ref="G603:G605"/>
    <mergeCell ref="G623:G625"/>
    <mergeCell ref="P592:P621"/>
    <mergeCell ref="Q600:Q602"/>
    <mergeCell ref="Q603:Q605"/>
    <mergeCell ref="Q623:Q625"/>
    <mergeCell ref="BO637:BO640"/>
    <mergeCell ref="G641:G644"/>
    <mergeCell ref="Q655:Q658"/>
    <mergeCell ref="U637:U666"/>
    <mergeCell ref="V637:V640"/>
    <mergeCell ref="V641:V644"/>
    <mergeCell ref="Q659:Q662"/>
    <mergeCell ref="G651:G654"/>
    <mergeCell ref="A592:A635"/>
    <mergeCell ref="F582:G582"/>
    <mergeCell ref="P582:Q582"/>
    <mergeCell ref="BN582:BO582"/>
    <mergeCell ref="P584:Q584"/>
    <mergeCell ref="A547:A590"/>
    <mergeCell ref="G592:G595"/>
    <mergeCell ref="Q592:Q595"/>
    <mergeCell ref="BO592:BO595"/>
    <mergeCell ref="G596:G599"/>
    <mergeCell ref="Q596:Q599"/>
    <mergeCell ref="G606:G609"/>
    <mergeCell ref="Q606:Q609"/>
    <mergeCell ref="BO606:BO609"/>
    <mergeCell ref="U592:U621"/>
    <mergeCell ref="Q610:Q613"/>
    <mergeCell ref="BO610:BO613"/>
    <mergeCell ref="B547:B557"/>
    <mergeCell ref="C547:C550"/>
    <mergeCell ref="U627:V627"/>
    <mergeCell ref="U629:V629"/>
    <mergeCell ref="C551:C554"/>
    <mergeCell ref="AO582:AP582"/>
    <mergeCell ref="AO584:AP584"/>
    <mergeCell ref="C555:C557"/>
    <mergeCell ref="B558:B576"/>
    <mergeCell ref="C558:C560"/>
    <mergeCell ref="C561:C564"/>
    <mergeCell ref="C565:C568"/>
    <mergeCell ref="C569:C572"/>
    <mergeCell ref="M578:M580"/>
    <mergeCell ref="C573:C576"/>
    <mergeCell ref="B546:C546"/>
    <mergeCell ref="B591:C591"/>
    <mergeCell ref="F539:H539"/>
    <mergeCell ref="H592:H595"/>
    <mergeCell ref="H596:H599"/>
    <mergeCell ref="H600:H602"/>
    <mergeCell ref="H603:H605"/>
    <mergeCell ref="H606:H609"/>
    <mergeCell ref="V578:V580"/>
    <mergeCell ref="U582:V582"/>
    <mergeCell ref="U584:V584"/>
    <mergeCell ref="V592:V595"/>
    <mergeCell ref="V596:V599"/>
    <mergeCell ref="AE584:AF584"/>
    <mergeCell ref="AE592:AE621"/>
    <mergeCell ref="AF592:AF595"/>
    <mergeCell ref="AF596:AF599"/>
    <mergeCell ref="AF600:AF602"/>
    <mergeCell ref="AF603:AF605"/>
    <mergeCell ref="AF606:AF609"/>
    <mergeCell ref="AF610:AF613"/>
    <mergeCell ref="AF614:AF617"/>
    <mergeCell ref="H610:H613"/>
    <mergeCell ref="AF578:AF580"/>
    <mergeCell ref="AE582:AF582"/>
    <mergeCell ref="H614:H617"/>
    <mergeCell ref="AB558:AB560"/>
    <mergeCell ref="AB561:AB564"/>
    <mergeCell ref="AB565:AB568"/>
    <mergeCell ref="AB569:AB572"/>
    <mergeCell ref="H618:H621"/>
    <mergeCell ref="L578:L580"/>
    <mergeCell ref="A502:A545"/>
    <mergeCell ref="F492:G492"/>
    <mergeCell ref="P492:Q492"/>
    <mergeCell ref="BN492:BO492"/>
    <mergeCell ref="P494:Q494"/>
    <mergeCell ref="G502:G505"/>
    <mergeCell ref="Q502:Q505"/>
    <mergeCell ref="BO502:BO505"/>
    <mergeCell ref="G506:G509"/>
    <mergeCell ref="Q506:Q509"/>
    <mergeCell ref="BO506:BO509"/>
    <mergeCell ref="G516:G519"/>
    <mergeCell ref="Q516:Q519"/>
    <mergeCell ref="BO524:BO527"/>
    <mergeCell ref="G528:G531"/>
    <mergeCell ref="Q528:Q531"/>
    <mergeCell ref="BO528:BO531"/>
    <mergeCell ref="F502:F531"/>
    <mergeCell ref="G510:G512"/>
    <mergeCell ref="G513:G515"/>
    <mergeCell ref="G533:G535"/>
    <mergeCell ref="P502:P531"/>
    <mergeCell ref="Q510:Q512"/>
    <mergeCell ref="Q533:Q535"/>
    <mergeCell ref="V533:V535"/>
    <mergeCell ref="B499:C499"/>
    <mergeCell ref="B545:C545"/>
    <mergeCell ref="U492:V492"/>
    <mergeCell ref="F536:H536"/>
    <mergeCell ref="L533:L535"/>
    <mergeCell ref="V528:V531"/>
    <mergeCell ref="U537:V537"/>
    <mergeCell ref="A457:A500"/>
    <mergeCell ref="F447:G447"/>
    <mergeCell ref="P447:Q447"/>
    <mergeCell ref="BN447:BO447"/>
    <mergeCell ref="C457:C460"/>
    <mergeCell ref="G457:G460"/>
    <mergeCell ref="Q457:Q460"/>
    <mergeCell ref="BO457:BO460"/>
    <mergeCell ref="G461:G464"/>
    <mergeCell ref="Q461:Q464"/>
    <mergeCell ref="BO461:BO464"/>
    <mergeCell ref="G471:G474"/>
    <mergeCell ref="Q471:Q474"/>
    <mergeCell ref="BO471:BO474"/>
    <mergeCell ref="G488:G490"/>
    <mergeCell ref="Q488:Q490"/>
    <mergeCell ref="BO488:BO490"/>
    <mergeCell ref="G475:G478"/>
    <mergeCell ref="Q475:Q478"/>
    <mergeCell ref="BO475:BO478"/>
    <mergeCell ref="G479:G482"/>
    <mergeCell ref="Q479:Q482"/>
    <mergeCell ref="BO479:BO482"/>
    <mergeCell ref="G483:G486"/>
    <mergeCell ref="P457:P486"/>
    <mergeCell ref="A412:A455"/>
    <mergeCell ref="BN457:BN486"/>
    <mergeCell ref="BO465:BO467"/>
    <mergeCell ref="BO468:BO470"/>
    <mergeCell ref="U457:U486"/>
    <mergeCell ref="C434:C437"/>
    <mergeCell ref="B455:C455"/>
    <mergeCell ref="BO412:BO415"/>
    <mergeCell ref="G416:G419"/>
    <mergeCell ref="Q416:Q419"/>
    <mergeCell ref="BO416:BO419"/>
    <mergeCell ref="V412:V415"/>
    <mergeCell ref="V416:V419"/>
    <mergeCell ref="V420:V422"/>
    <mergeCell ref="V423:V425"/>
    <mergeCell ref="AG434:AG437"/>
    <mergeCell ref="BE423:BE425"/>
    <mergeCell ref="BE426:BE429"/>
    <mergeCell ref="BE430:BE433"/>
    <mergeCell ref="P412:P441"/>
    <mergeCell ref="G412:G415"/>
    <mergeCell ref="G423:G425"/>
    <mergeCell ref="G434:G437"/>
    <mergeCell ref="BE434:BE437"/>
    <mergeCell ref="BE438:BE441"/>
    <mergeCell ref="BA426:BA429"/>
    <mergeCell ref="R434:R437"/>
    <mergeCell ref="AA430:AA433"/>
    <mergeCell ref="Q420:Q422"/>
    <mergeCell ref="Q423:Q425"/>
    <mergeCell ref="BK423:BK425"/>
    <mergeCell ref="AZ434:AZ437"/>
    <mergeCell ref="AQ430:AQ433"/>
    <mergeCell ref="AQ434:AQ437"/>
    <mergeCell ref="AZ420:AZ422"/>
    <mergeCell ref="AZ423:AZ425"/>
    <mergeCell ref="Q426:Q429"/>
    <mergeCell ref="Q434:Q437"/>
    <mergeCell ref="R426:R429"/>
    <mergeCell ref="BO344:BO347"/>
    <mergeCell ref="C348:C351"/>
    <mergeCell ref="G348:G351"/>
    <mergeCell ref="Q348:Q351"/>
    <mergeCell ref="BO348:BO351"/>
    <mergeCell ref="B352:C355"/>
    <mergeCell ref="BO385:BO388"/>
    <mergeCell ref="BO389:BO392"/>
    <mergeCell ref="BO393:BO396"/>
    <mergeCell ref="H393:H396"/>
    <mergeCell ref="U367:U396"/>
    <mergeCell ref="V367:V370"/>
    <mergeCell ref="V371:V374"/>
    <mergeCell ref="V375:V377"/>
    <mergeCell ref="V378:V380"/>
    <mergeCell ref="V381:V384"/>
    <mergeCell ref="V385:V388"/>
    <mergeCell ref="V389:V392"/>
    <mergeCell ref="V393:V396"/>
    <mergeCell ref="AA353:AA355"/>
    <mergeCell ref="Z357:AA357"/>
    <mergeCell ref="L353:L355"/>
    <mergeCell ref="G381:G384"/>
    <mergeCell ref="AJ367:AJ396"/>
    <mergeCell ref="H385:H388"/>
    <mergeCell ref="H389:H392"/>
    <mergeCell ref="K357:L357"/>
    <mergeCell ref="K359:M359"/>
    <mergeCell ref="AJ357:AK357"/>
    <mergeCell ref="AJ359:AK359"/>
    <mergeCell ref="W367:W370"/>
    <mergeCell ref="W371:W374"/>
    <mergeCell ref="C416:C419"/>
    <mergeCell ref="H398:H400"/>
    <mergeCell ref="P357:Q357"/>
    <mergeCell ref="P359:Q359"/>
    <mergeCell ref="AJ404:AK404"/>
    <mergeCell ref="AJ412:AJ441"/>
    <mergeCell ref="A322:A365"/>
    <mergeCell ref="Z359:AA359"/>
    <mergeCell ref="Z367:Z396"/>
    <mergeCell ref="AA367:AA370"/>
    <mergeCell ref="AA371:AA374"/>
    <mergeCell ref="AA375:AA377"/>
    <mergeCell ref="AA378:AA380"/>
    <mergeCell ref="AA381:AA384"/>
    <mergeCell ref="AA385:AA388"/>
    <mergeCell ref="AA389:AA392"/>
    <mergeCell ref="AA393:AA396"/>
    <mergeCell ref="AA398:AA400"/>
    <mergeCell ref="Z402:AA402"/>
    <mergeCell ref="P402:Q402"/>
    <mergeCell ref="Q385:Q388"/>
    <mergeCell ref="G389:G392"/>
    <mergeCell ref="Q389:Q392"/>
    <mergeCell ref="G393:G396"/>
    <mergeCell ref="Q393:Q396"/>
    <mergeCell ref="F367:F396"/>
    <mergeCell ref="G375:G377"/>
    <mergeCell ref="G378:G380"/>
    <mergeCell ref="G367:G370"/>
    <mergeCell ref="Q367:Q370"/>
    <mergeCell ref="Q340:Q343"/>
    <mergeCell ref="C371:C374"/>
    <mergeCell ref="A367:A410"/>
    <mergeCell ref="H333:H335"/>
    <mergeCell ref="H336:H339"/>
    <mergeCell ref="Q353:Q355"/>
    <mergeCell ref="BO336:BO339"/>
    <mergeCell ref="C340:C343"/>
    <mergeCell ref="G340:G343"/>
    <mergeCell ref="BK333:BK335"/>
    <mergeCell ref="BK336:BK339"/>
    <mergeCell ref="BK340:BK343"/>
    <mergeCell ref="BK344:BK347"/>
    <mergeCell ref="BK348:BK351"/>
    <mergeCell ref="BK353:BK355"/>
    <mergeCell ref="BJ353:BJ355"/>
    <mergeCell ref="C330:C332"/>
    <mergeCell ref="B333:B351"/>
    <mergeCell ref="C333:C335"/>
    <mergeCell ref="H340:H343"/>
    <mergeCell ref="H344:H347"/>
    <mergeCell ref="H348:H351"/>
    <mergeCell ref="H353:H355"/>
    <mergeCell ref="AF344:AF347"/>
    <mergeCell ref="AF348:AF351"/>
    <mergeCell ref="AF353:AF355"/>
    <mergeCell ref="B357:C357"/>
    <mergeCell ref="B358:C363"/>
    <mergeCell ref="U357:V357"/>
    <mergeCell ref="U359:V359"/>
    <mergeCell ref="F356:H356"/>
    <mergeCell ref="F359:H359"/>
    <mergeCell ref="M353:M355"/>
    <mergeCell ref="K356:M356"/>
    <mergeCell ref="AK330:AK332"/>
    <mergeCell ref="AK333:AK335"/>
    <mergeCell ref="AK336:AK339"/>
    <mergeCell ref="AK340:AK343"/>
    <mergeCell ref="AK344:AK347"/>
    <mergeCell ref="AK348:AK351"/>
    <mergeCell ref="R367:R370"/>
    <mergeCell ref="R371:R374"/>
    <mergeCell ref="AG367:AG370"/>
    <mergeCell ref="AG371:AG374"/>
    <mergeCell ref="Q336:Q339"/>
    <mergeCell ref="H367:H370"/>
    <mergeCell ref="H371:H374"/>
    <mergeCell ref="AK367:AK370"/>
    <mergeCell ref="AK371:AK374"/>
    <mergeCell ref="AK375:AK377"/>
    <mergeCell ref="AK378:AK380"/>
    <mergeCell ref="R353:R355"/>
    <mergeCell ref="P356:R356"/>
    <mergeCell ref="W353:W355"/>
    <mergeCell ref="AG378:AG380"/>
    <mergeCell ref="H375:H377"/>
    <mergeCell ref="H378:H380"/>
    <mergeCell ref="M378:M380"/>
    <mergeCell ref="W375:W377"/>
    <mergeCell ref="W378:W380"/>
    <mergeCell ref="R375:R377"/>
    <mergeCell ref="R378:R380"/>
    <mergeCell ref="Q326:Q329"/>
    <mergeCell ref="B319:C319"/>
    <mergeCell ref="B320:C320"/>
    <mergeCell ref="G353:G355"/>
    <mergeCell ref="F357:G357"/>
    <mergeCell ref="P322:P351"/>
    <mergeCell ref="Q330:Q332"/>
    <mergeCell ref="Q333:Q335"/>
    <mergeCell ref="AA330:AA332"/>
    <mergeCell ref="AA333:AA335"/>
    <mergeCell ref="AA336:AA339"/>
    <mergeCell ref="AA340:AA343"/>
    <mergeCell ref="AA344:AA347"/>
    <mergeCell ref="AA348:AA351"/>
    <mergeCell ref="AF340:AF343"/>
    <mergeCell ref="AE359:AF359"/>
    <mergeCell ref="AE367:AE396"/>
    <mergeCell ref="AF367:AF370"/>
    <mergeCell ref="AF371:AF374"/>
    <mergeCell ref="AF375:AF377"/>
    <mergeCell ref="AF378:AF380"/>
    <mergeCell ref="AF381:AF384"/>
    <mergeCell ref="AF385:AF388"/>
    <mergeCell ref="AE357:AF357"/>
    <mergeCell ref="AE356:AG356"/>
    <mergeCell ref="AG333:AG335"/>
    <mergeCell ref="AG336:AG339"/>
    <mergeCell ref="AG340:AG343"/>
    <mergeCell ref="AG344:AG347"/>
    <mergeCell ref="AG348:AG351"/>
    <mergeCell ref="AG353:AG355"/>
    <mergeCell ref="AG375:AG377"/>
    <mergeCell ref="AO314:AP314"/>
    <mergeCell ref="AO322:AO351"/>
    <mergeCell ref="AJ356:AL356"/>
    <mergeCell ref="BO295:BO298"/>
    <mergeCell ref="C299:C302"/>
    <mergeCell ref="G299:G302"/>
    <mergeCell ref="Q299:Q302"/>
    <mergeCell ref="BO299:BO302"/>
    <mergeCell ref="C303:C306"/>
    <mergeCell ref="G303:G306"/>
    <mergeCell ref="Q303:Q306"/>
    <mergeCell ref="BO303:BO306"/>
    <mergeCell ref="B307:C310"/>
    <mergeCell ref="F322:F351"/>
    <mergeCell ref="G330:G332"/>
    <mergeCell ref="G333:G335"/>
    <mergeCell ref="C322:C325"/>
    <mergeCell ref="G322:G325"/>
    <mergeCell ref="Q322:Q325"/>
    <mergeCell ref="V308:V310"/>
    <mergeCell ref="B312:C312"/>
    <mergeCell ref="G344:G347"/>
    <mergeCell ref="Q344:Q347"/>
    <mergeCell ref="AP303:AP306"/>
    <mergeCell ref="P312:Q312"/>
    <mergeCell ref="BN312:BO312"/>
    <mergeCell ref="B313:C318"/>
    <mergeCell ref="P314:Q314"/>
    <mergeCell ref="U311:W311"/>
    <mergeCell ref="AK295:AK298"/>
    <mergeCell ref="AK299:AK302"/>
    <mergeCell ref="AK303:AK306"/>
    <mergeCell ref="P269:Q269"/>
    <mergeCell ref="B274:C274"/>
    <mergeCell ref="B275:C275"/>
    <mergeCell ref="B276:C276"/>
    <mergeCell ref="A277:A320"/>
    <mergeCell ref="BO277:BO280"/>
    <mergeCell ref="C281:C284"/>
    <mergeCell ref="G281:G284"/>
    <mergeCell ref="Q281:Q284"/>
    <mergeCell ref="BO281:BO284"/>
    <mergeCell ref="C291:C294"/>
    <mergeCell ref="G291:G294"/>
    <mergeCell ref="Q291:Q294"/>
    <mergeCell ref="BO291:BO294"/>
    <mergeCell ref="C285:C287"/>
    <mergeCell ref="C288:C290"/>
    <mergeCell ref="BN277:BN306"/>
    <mergeCell ref="BO285:BO287"/>
    <mergeCell ref="BO288:BO290"/>
    <mergeCell ref="F277:F306"/>
    <mergeCell ref="G285:G287"/>
    <mergeCell ref="G288:G290"/>
    <mergeCell ref="P277:P306"/>
    <mergeCell ref="Q285:Q287"/>
    <mergeCell ref="Q288:Q290"/>
    <mergeCell ref="G277:G280"/>
    <mergeCell ref="Q277:Q280"/>
    <mergeCell ref="A232:A275"/>
    <mergeCell ref="BO308:BO310"/>
    <mergeCell ref="G295:G298"/>
    <mergeCell ref="Q295:Q298"/>
    <mergeCell ref="Q246:Q249"/>
    <mergeCell ref="B267:C267"/>
    <mergeCell ref="F267:G267"/>
    <mergeCell ref="P267:Q267"/>
    <mergeCell ref="BN267:BO267"/>
    <mergeCell ref="B262:C265"/>
    <mergeCell ref="F232:F261"/>
    <mergeCell ref="G240:G242"/>
    <mergeCell ref="G243:G245"/>
    <mergeCell ref="G254:G257"/>
    <mergeCell ref="Q254:Q257"/>
    <mergeCell ref="BO254:BO257"/>
    <mergeCell ref="G258:G261"/>
    <mergeCell ref="Q258:Q261"/>
    <mergeCell ref="BN232:BN261"/>
    <mergeCell ref="BO250:BO253"/>
    <mergeCell ref="C236:C239"/>
    <mergeCell ref="C240:C242"/>
    <mergeCell ref="C246:C249"/>
    <mergeCell ref="B243:B261"/>
    <mergeCell ref="C243:C245"/>
    <mergeCell ref="BO258:BO261"/>
    <mergeCell ref="L263:L265"/>
    <mergeCell ref="M263:M265"/>
    <mergeCell ref="V240:V242"/>
    <mergeCell ref="H243:H245"/>
    <mergeCell ref="V243:V245"/>
    <mergeCell ref="K266:M266"/>
    <mergeCell ref="K267:L267"/>
    <mergeCell ref="Q240:Q242"/>
    <mergeCell ref="AB240:AB242"/>
    <mergeCell ref="Q243:Q245"/>
    <mergeCell ref="C258:C261"/>
    <mergeCell ref="A187:A230"/>
    <mergeCell ref="B266:C266"/>
    <mergeCell ref="B268:C273"/>
    <mergeCell ref="Q263:Q265"/>
    <mergeCell ref="BO240:BO242"/>
    <mergeCell ref="BO243:BO245"/>
    <mergeCell ref="BO263:BO265"/>
    <mergeCell ref="C250:C253"/>
    <mergeCell ref="G232:G235"/>
    <mergeCell ref="Q232:Q235"/>
    <mergeCell ref="BO232:BO235"/>
    <mergeCell ref="C254:C257"/>
    <mergeCell ref="G236:G239"/>
    <mergeCell ref="Q236:Q239"/>
    <mergeCell ref="U224:V224"/>
    <mergeCell ref="U232:U261"/>
    <mergeCell ref="V232:V235"/>
    <mergeCell ref="V236:V239"/>
    <mergeCell ref="V191:V194"/>
    <mergeCell ref="U222:V222"/>
    <mergeCell ref="Z222:AA222"/>
    <mergeCell ref="Z224:AA224"/>
    <mergeCell ref="G246:G249"/>
    <mergeCell ref="BO218:BO220"/>
    <mergeCell ref="BO187:BO190"/>
    <mergeCell ref="G191:G194"/>
    <mergeCell ref="Q191:Q194"/>
    <mergeCell ref="BO191:BO194"/>
    <mergeCell ref="G201:G204"/>
    <mergeCell ref="G213:G216"/>
    <mergeCell ref="L218:L220"/>
    <mergeCell ref="M218:M220"/>
    <mergeCell ref="AA218:AA220"/>
    <mergeCell ref="AK218:AK220"/>
    <mergeCell ref="AU218:AU220"/>
    <mergeCell ref="BJ218:BJ220"/>
    <mergeCell ref="U187:U216"/>
    <mergeCell ref="V187:V190"/>
    <mergeCell ref="H205:H208"/>
    <mergeCell ref="AK205:AK208"/>
    <mergeCell ref="AK209:AK212"/>
    <mergeCell ref="AK213:AK216"/>
    <mergeCell ref="AP209:AP212"/>
    <mergeCell ref="P232:P261"/>
    <mergeCell ref="H246:H249"/>
    <mergeCell ref="H250:H253"/>
    <mergeCell ref="H254:H257"/>
    <mergeCell ref="H258:H261"/>
    <mergeCell ref="K221:M221"/>
    <mergeCell ref="K222:L222"/>
    <mergeCell ref="AP213:AP216"/>
    <mergeCell ref="AP218:AP220"/>
    <mergeCell ref="R187:R190"/>
    <mergeCell ref="R191:R194"/>
    <mergeCell ref="R195:R197"/>
    <mergeCell ref="R198:R200"/>
    <mergeCell ref="R201:R204"/>
    <mergeCell ref="R205:R208"/>
    <mergeCell ref="Z221:AB221"/>
    <mergeCell ref="AB232:AB235"/>
    <mergeCell ref="AB236:AB239"/>
    <mergeCell ref="AB246:AB249"/>
    <mergeCell ref="AB250:AB253"/>
    <mergeCell ref="AB254:AB257"/>
    <mergeCell ref="A142:A185"/>
    <mergeCell ref="B131:C131"/>
    <mergeCell ref="B132:C132"/>
    <mergeCell ref="F132:G132"/>
    <mergeCell ref="P132:Q132"/>
    <mergeCell ref="BN132:BO132"/>
    <mergeCell ref="B133:C138"/>
    <mergeCell ref="C168:C171"/>
    <mergeCell ref="B178:C183"/>
    <mergeCell ref="B142:B152"/>
    <mergeCell ref="C142:C145"/>
    <mergeCell ref="C160:C163"/>
    <mergeCell ref="C164:C167"/>
    <mergeCell ref="B172:C175"/>
    <mergeCell ref="G142:G145"/>
    <mergeCell ref="Q142:Q145"/>
    <mergeCell ref="BO142:BO145"/>
    <mergeCell ref="C146:C149"/>
    <mergeCell ref="C150:C152"/>
    <mergeCell ref="C156:C159"/>
    <mergeCell ref="BO146:BO149"/>
    <mergeCell ref="G156:G159"/>
    <mergeCell ref="Q156:Q159"/>
    <mergeCell ref="BO156:BO159"/>
    <mergeCell ref="BO160:BO163"/>
    <mergeCell ref="A97:A140"/>
    <mergeCell ref="P97:P126"/>
    <mergeCell ref="P134:Q134"/>
    <mergeCell ref="Q146:Q149"/>
    <mergeCell ref="BN97:BN126"/>
    <mergeCell ref="Q119:Q122"/>
    <mergeCell ref="AA108:AA110"/>
    <mergeCell ref="G60:G62"/>
    <mergeCell ref="B82:C85"/>
    <mergeCell ref="BO83:BO85"/>
    <mergeCell ref="Q83:Q85"/>
    <mergeCell ref="BO164:BO167"/>
    <mergeCell ref="Q150:Q152"/>
    <mergeCell ref="B141:C141"/>
    <mergeCell ref="B96:C96"/>
    <mergeCell ref="C97:C100"/>
    <mergeCell ref="G97:G100"/>
    <mergeCell ref="Q97:Q100"/>
    <mergeCell ref="C119:C122"/>
    <mergeCell ref="G119:G122"/>
    <mergeCell ref="BO119:BO122"/>
    <mergeCell ref="C123:C126"/>
    <mergeCell ref="G123:G126"/>
    <mergeCell ref="BO123:BO126"/>
    <mergeCell ref="BO97:BO100"/>
    <mergeCell ref="C101:C104"/>
    <mergeCell ref="G101:G104"/>
    <mergeCell ref="Q101:Q104"/>
    <mergeCell ref="B108:B126"/>
    <mergeCell ref="G150:G152"/>
    <mergeCell ref="P142:P171"/>
    <mergeCell ref="Z89:AA89"/>
    <mergeCell ref="Z97:Z126"/>
    <mergeCell ref="B97:B107"/>
    <mergeCell ref="C105:C107"/>
    <mergeCell ref="G105:G107"/>
    <mergeCell ref="AA97:AA100"/>
    <mergeCell ref="AA101:AA104"/>
    <mergeCell ref="BO168:BO171"/>
    <mergeCell ref="H70:H73"/>
    <mergeCell ref="C63:C65"/>
    <mergeCell ref="A52:A95"/>
    <mergeCell ref="C52:C55"/>
    <mergeCell ref="G52:G55"/>
    <mergeCell ref="Q52:Q55"/>
    <mergeCell ref="C74:C77"/>
    <mergeCell ref="G74:G77"/>
    <mergeCell ref="Q74:Q77"/>
    <mergeCell ref="B86:C86"/>
    <mergeCell ref="B87:C87"/>
    <mergeCell ref="F87:G87"/>
    <mergeCell ref="BO52:BO55"/>
    <mergeCell ref="C56:C59"/>
    <mergeCell ref="G56:G59"/>
    <mergeCell ref="Q56:Q59"/>
    <mergeCell ref="BO56:BO59"/>
    <mergeCell ref="C66:C69"/>
    <mergeCell ref="G66:G69"/>
    <mergeCell ref="Q66:Q69"/>
    <mergeCell ref="BO66:BO69"/>
    <mergeCell ref="P89:Q89"/>
    <mergeCell ref="B94:C94"/>
    <mergeCell ref="B95:C95"/>
    <mergeCell ref="C70:C73"/>
    <mergeCell ref="B52:B62"/>
    <mergeCell ref="C60:C62"/>
    <mergeCell ref="Z87:AA87"/>
    <mergeCell ref="C78:C81"/>
    <mergeCell ref="G78:G81"/>
    <mergeCell ref="Q78:Q81"/>
    <mergeCell ref="B63:B81"/>
    <mergeCell ref="R33:R36"/>
    <mergeCell ref="R38:R40"/>
    <mergeCell ref="CA38:CA40"/>
    <mergeCell ref="B41:C41"/>
    <mergeCell ref="B37:C40"/>
    <mergeCell ref="G38:G40"/>
    <mergeCell ref="Q38:Q40"/>
    <mergeCell ref="BO38:BO40"/>
    <mergeCell ref="B42:C42"/>
    <mergeCell ref="F42:G42"/>
    <mergeCell ref="P42:Q42"/>
    <mergeCell ref="BN42:BO42"/>
    <mergeCell ref="B51:C51"/>
    <mergeCell ref="CA74:CA77"/>
    <mergeCell ref="AT52:AT81"/>
    <mergeCell ref="AU52:AU55"/>
    <mergeCell ref="AU56:AU59"/>
    <mergeCell ref="AU60:AU62"/>
    <mergeCell ref="AU63:AU65"/>
    <mergeCell ref="AU66:AU69"/>
    <mergeCell ref="AU70:AU73"/>
    <mergeCell ref="AU74:AU77"/>
    <mergeCell ref="AU78:AU81"/>
    <mergeCell ref="BD52:BD81"/>
    <mergeCell ref="BE52:BE55"/>
    <mergeCell ref="BE56:BE59"/>
    <mergeCell ref="BE60:BE62"/>
    <mergeCell ref="CA56:CA59"/>
    <mergeCell ref="CA60:CA62"/>
    <mergeCell ref="CA78:CA81"/>
    <mergeCell ref="BO78:BO81"/>
    <mergeCell ref="H66:H69"/>
    <mergeCell ref="G70:G73"/>
    <mergeCell ref="Q70:Q73"/>
    <mergeCell ref="A7:A50"/>
    <mergeCell ref="C11:C14"/>
    <mergeCell ref="A1:C5"/>
    <mergeCell ref="C7:C10"/>
    <mergeCell ref="C25:C28"/>
    <mergeCell ref="Q33:Q36"/>
    <mergeCell ref="BO33:BO36"/>
    <mergeCell ref="G7:G10"/>
    <mergeCell ref="Q7:Q10"/>
    <mergeCell ref="BO7:BO10"/>
    <mergeCell ref="G11:G14"/>
    <mergeCell ref="BO29:BO32"/>
    <mergeCell ref="G15:G17"/>
    <mergeCell ref="B7:B17"/>
    <mergeCell ref="C15:C17"/>
    <mergeCell ref="Q15:Q17"/>
    <mergeCell ref="BO11:BO14"/>
    <mergeCell ref="C21:C24"/>
    <mergeCell ref="G21:G24"/>
    <mergeCell ref="Q21:Q24"/>
    <mergeCell ref="BO21:BO24"/>
    <mergeCell ref="F5:G5"/>
    <mergeCell ref="P5:Q5"/>
    <mergeCell ref="BN5:BO5"/>
    <mergeCell ref="R11:R14"/>
    <mergeCell ref="R15:R17"/>
    <mergeCell ref="R18:R20"/>
    <mergeCell ref="R21:R24"/>
    <mergeCell ref="R25:R28"/>
    <mergeCell ref="R29:R32"/>
    <mergeCell ref="P52:P81"/>
    <mergeCell ref="Q160:Q163"/>
    <mergeCell ref="B184:C184"/>
    <mergeCell ref="B185:C185"/>
    <mergeCell ref="CA66:CA69"/>
    <mergeCell ref="BO15:BO17"/>
    <mergeCell ref="Q11:Q14"/>
    <mergeCell ref="G18:G20"/>
    <mergeCell ref="Q18:Q20"/>
    <mergeCell ref="B43:C48"/>
    <mergeCell ref="P44:Q44"/>
    <mergeCell ref="R7:R10"/>
    <mergeCell ref="B311:C311"/>
    <mergeCell ref="C326:C329"/>
    <mergeCell ref="B366:C366"/>
    <mergeCell ref="B367:B377"/>
    <mergeCell ref="C367:C370"/>
    <mergeCell ref="C375:C377"/>
    <mergeCell ref="F7:F36"/>
    <mergeCell ref="P7:P36"/>
    <mergeCell ref="BN7:BN36"/>
    <mergeCell ref="C277:C280"/>
    <mergeCell ref="C295:C298"/>
    <mergeCell ref="G25:G28"/>
    <mergeCell ref="Q25:Q28"/>
    <mergeCell ref="BO25:BO28"/>
    <mergeCell ref="C29:C32"/>
    <mergeCell ref="G29:G32"/>
    <mergeCell ref="Q29:Q32"/>
    <mergeCell ref="C33:C36"/>
    <mergeCell ref="G33:G36"/>
    <mergeCell ref="B18:B36"/>
    <mergeCell ref="A772:A815"/>
    <mergeCell ref="C772:C775"/>
    <mergeCell ref="C790:C793"/>
    <mergeCell ref="B802:C805"/>
    <mergeCell ref="C727:C730"/>
    <mergeCell ref="C745:C748"/>
    <mergeCell ref="B6:C6"/>
    <mergeCell ref="B771:C771"/>
    <mergeCell ref="F682:F711"/>
    <mergeCell ref="B49:C49"/>
    <mergeCell ref="B50:C50"/>
    <mergeCell ref="C420:C422"/>
    <mergeCell ref="B423:B441"/>
    <mergeCell ref="B532:C535"/>
    <mergeCell ref="B536:C536"/>
    <mergeCell ref="B537:C537"/>
    <mergeCell ref="B538:C543"/>
    <mergeCell ref="B544:C544"/>
    <mergeCell ref="C641:C644"/>
    <mergeCell ref="B577:C580"/>
    <mergeCell ref="B581:C581"/>
    <mergeCell ref="B582:C582"/>
    <mergeCell ref="B583:C588"/>
    <mergeCell ref="C423:C425"/>
    <mergeCell ref="C430:C433"/>
    <mergeCell ref="B378:B396"/>
    <mergeCell ref="C18:C20"/>
    <mergeCell ref="F52:F81"/>
    <mergeCell ref="B446:C446"/>
    <mergeCell ref="C776:C779"/>
    <mergeCell ref="B806:C806"/>
    <mergeCell ref="B807:C807"/>
    <mergeCell ref="C438:C441"/>
    <mergeCell ref="B321:C321"/>
    <mergeCell ref="B277:B287"/>
    <mergeCell ref="B288:B306"/>
    <mergeCell ref="B322:B332"/>
    <mergeCell ref="F727:F756"/>
    <mergeCell ref="BO803:BO805"/>
    <mergeCell ref="Q880:Q883"/>
    <mergeCell ref="BO880:BO883"/>
    <mergeCell ref="G835:G838"/>
    <mergeCell ref="BO843:BO846"/>
    <mergeCell ref="G825:G827"/>
    <mergeCell ref="G828:G830"/>
    <mergeCell ref="G848:G850"/>
    <mergeCell ref="Q825:Q827"/>
    <mergeCell ref="Q828:Q830"/>
    <mergeCell ref="Q848:Q850"/>
    <mergeCell ref="BO825:BO827"/>
    <mergeCell ref="BO828:BO830"/>
    <mergeCell ref="BO848:BO850"/>
    <mergeCell ref="G745:G748"/>
    <mergeCell ref="Q745:Q748"/>
    <mergeCell ref="BO745:BO748"/>
    <mergeCell ref="P807:Q807"/>
    <mergeCell ref="BN807:BO807"/>
    <mergeCell ref="BO821:BO824"/>
    <mergeCell ref="Q835:Q838"/>
    <mergeCell ref="Q870:Q872"/>
    <mergeCell ref="U727:U756"/>
    <mergeCell ref="V727:V730"/>
    <mergeCell ref="V659:V662"/>
    <mergeCell ref="V663:V666"/>
    <mergeCell ref="B949:C949"/>
    <mergeCell ref="B950:C950"/>
    <mergeCell ref="B941:C941"/>
    <mergeCell ref="C915:C917"/>
    <mergeCell ref="G915:G917"/>
    <mergeCell ref="Q915:Q917"/>
    <mergeCell ref="BO915:BO917"/>
    <mergeCell ref="B942:C942"/>
    <mergeCell ref="F942:G942"/>
    <mergeCell ref="P942:Q942"/>
    <mergeCell ref="BN942:BO942"/>
    <mergeCell ref="B943:C948"/>
    <mergeCell ref="G933:G936"/>
    <mergeCell ref="Q933:Q936"/>
    <mergeCell ref="BO933:BO936"/>
    <mergeCell ref="Z944:AA944"/>
    <mergeCell ref="F944:H944"/>
    <mergeCell ref="L938:L940"/>
    <mergeCell ref="M938:M940"/>
    <mergeCell ref="AE942:AF942"/>
    <mergeCell ref="H933:H936"/>
    <mergeCell ref="H938:H940"/>
    <mergeCell ref="F941:H941"/>
    <mergeCell ref="K941:M941"/>
    <mergeCell ref="K942:L942"/>
    <mergeCell ref="L915:L917"/>
    <mergeCell ref="M915:M917"/>
    <mergeCell ref="L918:L920"/>
    <mergeCell ref="M918:M920"/>
    <mergeCell ref="L921:L924"/>
    <mergeCell ref="M921:M924"/>
    <mergeCell ref="L929:L932"/>
    <mergeCell ref="A862:A905"/>
    <mergeCell ref="A817:A860"/>
    <mergeCell ref="F862:F891"/>
    <mergeCell ref="CC907:CC910"/>
    <mergeCell ref="C911:C914"/>
    <mergeCell ref="G911:G914"/>
    <mergeCell ref="Q911:Q914"/>
    <mergeCell ref="BO911:BO914"/>
    <mergeCell ref="CA911:CA914"/>
    <mergeCell ref="CC911:CC914"/>
    <mergeCell ref="B906:C906"/>
    <mergeCell ref="B861:C861"/>
    <mergeCell ref="C870:C872"/>
    <mergeCell ref="B873:B891"/>
    <mergeCell ref="C873:C875"/>
    <mergeCell ref="BO866:BO869"/>
    <mergeCell ref="C876:C879"/>
    <mergeCell ref="F852:G852"/>
    <mergeCell ref="P862:P891"/>
    <mergeCell ref="BN862:BN891"/>
    <mergeCell ref="G893:G895"/>
    <mergeCell ref="G876:G879"/>
    <mergeCell ref="Q876:Q879"/>
    <mergeCell ref="BO876:BO879"/>
    <mergeCell ref="C880:C883"/>
    <mergeCell ref="L862:L865"/>
    <mergeCell ref="Z897:AA897"/>
    <mergeCell ref="Z899:AA899"/>
    <mergeCell ref="M862:M865"/>
    <mergeCell ref="B862:B872"/>
    <mergeCell ref="C884:C887"/>
    <mergeCell ref="BO835:BO838"/>
    <mergeCell ref="A907:A950"/>
    <mergeCell ref="B905:C905"/>
    <mergeCell ref="C907:C910"/>
    <mergeCell ref="F907:F936"/>
    <mergeCell ref="CA925:CA928"/>
    <mergeCell ref="BO929:BO932"/>
    <mergeCell ref="CA929:CA932"/>
    <mergeCell ref="C933:C936"/>
    <mergeCell ref="P944:Q944"/>
    <mergeCell ref="CA933:CA936"/>
    <mergeCell ref="B851:C851"/>
    <mergeCell ref="B852:C852"/>
    <mergeCell ref="P852:Q852"/>
    <mergeCell ref="BN852:BO852"/>
    <mergeCell ref="B847:C850"/>
    <mergeCell ref="B853:C858"/>
    <mergeCell ref="P854:Q854"/>
    <mergeCell ref="B859:C859"/>
    <mergeCell ref="B860:C860"/>
    <mergeCell ref="B892:C895"/>
    <mergeCell ref="C862:C865"/>
    <mergeCell ref="G862:G865"/>
    <mergeCell ref="Q862:Q865"/>
    <mergeCell ref="BO862:BO865"/>
    <mergeCell ref="C866:C869"/>
    <mergeCell ref="Q893:Q895"/>
    <mergeCell ref="G870:G872"/>
    <mergeCell ref="G873:G875"/>
    <mergeCell ref="B907:B917"/>
    <mergeCell ref="U897:V897"/>
    <mergeCell ref="K944:M944"/>
    <mergeCell ref="K907:K936"/>
    <mergeCell ref="U312:V312"/>
    <mergeCell ref="V457:V460"/>
    <mergeCell ref="U356:W356"/>
    <mergeCell ref="V353:V355"/>
    <mergeCell ref="W443:W445"/>
    <mergeCell ref="B896:C896"/>
    <mergeCell ref="B937:C940"/>
    <mergeCell ref="G938:G940"/>
    <mergeCell ref="Q938:Q940"/>
    <mergeCell ref="BO938:BO940"/>
    <mergeCell ref="CA938:CA940"/>
    <mergeCell ref="CA915:CA917"/>
    <mergeCell ref="CC915:CC917"/>
    <mergeCell ref="B918:B936"/>
    <mergeCell ref="C918:C920"/>
    <mergeCell ref="G918:G920"/>
    <mergeCell ref="Q918:Q920"/>
    <mergeCell ref="BO918:BO920"/>
    <mergeCell ref="C929:C932"/>
    <mergeCell ref="G929:G932"/>
    <mergeCell ref="Q929:Q932"/>
    <mergeCell ref="CA907:CA910"/>
    <mergeCell ref="CA918:CA920"/>
    <mergeCell ref="C921:C924"/>
    <mergeCell ref="G921:G924"/>
    <mergeCell ref="Q921:Q924"/>
    <mergeCell ref="BO921:BO924"/>
    <mergeCell ref="CA921:CA924"/>
    <mergeCell ref="C925:C928"/>
    <mergeCell ref="L907:L910"/>
    <mergeCell ref="M907:M910"/>
    <mergeCell ref="U907:U936"/>
    <mergeCell ref="U899:V899"/>
    <mergeCell ref="G907:G910"/>
    <mergeCell ref="P907:P936"/>
    <mergeCell ref="Q907:Q910"/>
    <mergeCell ref="V915:V917"/>
    <mergeCell ref="V918:V920"/>
    <mergeCell ref="G880:G883"/>
    <mergeCell ref="Q888:Q891"/>
    <mergeCell ref="BO888:BO891"/>
    <mergeCell ref="V735:V737"/>
    <mergeCell ref="V738:V740"/>
    <mergeCell ref="V741:V744"/>
    <mergeCell ref="V745:V748"/>
    <mergeCell ref="V749:V752"/>
    <mergeCell ref="V753:V756"/>
    <mergeCell ref="G749:G752"/>
    <mergeCell ref="V798:V801"/>
    <mergeCell ref="V907:V910"/>
    <mergeCell ref="V911:V914"/>
    <mergeCell ref="L911:L914"/>
    <mergeCell ref="M911:M914"/>
    <mergeCell ref="M925:M928"/>
    <mergeCell ref="AP790:AP793"/>
    <mergeCell ref="AP794:AP797"/>
    <mergeCell ref="Q780:Q782"/>
    <mergeCell ref="BO831:BO834"/>
    <mergeCell ref="BO790:BO793"/>
    <mergeCell ref="F764:H764"/>
    <mergeCell ref="H772:H775"/>
    <mergeCell ref="H780:H782"/>
    <mergeCell ref="H783:H785"/>
    <mergeCell ref="H786:H789"/>
    <mergeCell ref="BO63:BO65"/>
    <mergeCell ref="Q164:Q167"/>
    <mergeCell ref="U177:V177"/>
    <mergeCell ref="U179:V179"/>
    <mergeCell ref="U132:V132"/>
    <mergeCell ref="L925:L928"/>
    <mergeCell ref="V731:V734"/>
    <mergeCell ref="BO70:BO73"/>
    <mergeCell ref="U134:V134"/>
    <mergeCell ref="Q925:Q928"/>
    <mergeCell ref="V83:V85"/>
    <mergeCell ref="U87:V87"/>
    <mergeCell ref="U89:V89"/>
    <mergeCell ref="B904:C904"/>
    <mergeCell ref="S1:V2"/>
    <mergeCell ref="U5:V5"/>
    <mergeCell ref="U7:U36"/>
    <mergeCell ref="V7:V10"/>
    <mergeCell ref="V11:V14"/>
    <mergeCell ref="V15:V17"/>
    <mergeCell ref="V18:V20"/>
    <mergeCell ref="V21:V24"/>
    <mergeCell ref="V25:V28"/>
    <mergeCell ref="V29:V32"/>
    <mergeCell ref="V33:V36"/>
    <mergeCell ref="V38:V40"/>
    <mergeCell ref="U42:V42"/>
    <mergeCell ref="U44:V44"/>
    <mergeCell ref="U52:U81"/>
    <mergeCell ref="V52:V55"/>
    <mergeCell ref="V56:V59"/>
    <mergeCell ref="V794:V797"/>
    <mergeCell ref="V60:V62"/>
    <mergeCell ref="V63:V65"/>
    <mergeCell ref="V66:V69"/>
    <mergeCell ref="V70:V73"/>
    <mergeCell ref="V246:V249"/>
    <mergeCell ref="V250:V253"/>
    <mergeCell ref="V254:V257"/>
    <mergeCell ref="V258:V261"/>
    <mergeCell ref="V263:V265"/>
    <mergeCell ref="U267:V267"/>
    <mergeCell ref="U269:V269"/>
    <mergeCell ref="U277:U306"/>
    <mergeCell ref="V277:V280"/>
    <mergeCell ref="V281:V284"/>
    <mergeCell ref="V285:V287"/>
    <mergeCell ref="V288:V290"/>
    <mergeCell ref="V291:V294"/>
    <mergeCell ref="V295:V298"/>
    <mergeCell ref="V299:V302"/>
    <mergeCell ref="V74:V77"/>
    <mergeCell ref="V78:V81"/>
    <mergeCell ref="U314:V314"/>
    <mergeCell ref="V398:V400"/>
    <mergeCell ref="U402:V402"/>
    <mergeCell ref="V483:V486"/>
    <mergeCell ref="V488:V490"/>
    <mergeCell ref="U491:W491"/>
    <mergeCell ref="W389:W392"/>
    <mergeCell ref="W393:W396"/>
    <mergeCell ref="W502:W505"/>
    <mergeCell ref="V682:V685"/>
    <mergeCell ref="V686:V689"/>
    <mergeCell ref="V690:V692"/>
    <mergeCell ref="V693:V695"/>
    <mergeCell ref="V696:V699"/>
    <mergeCell ref="V700:V703"/>
    <mergeCell ref="V704:V707"/>
    <mergeCell ref="V708:V711"/>
    <mergeCell ref="W398:W400"/>
    <mergeCell ref="U401:W401"/>
    <mergeCell ref="W381:W384"/>
    <mergeCell ref="V426:V429"/>
    <mergeCell ref="V430:V433"/>
    <mergeCell ref="V434:V437"/>
    <mergeCell ref="V438:V441"/>
    <mergeCell ref="U536:W536"/>
    <mergeCell ref="V573:V576"/>
    <mergeCell ref="V623:V625"/>
    <mergeCell ref="V648:V650"/>
    <mergeCell ref="U717:V717"/>
    <mergeCell ref="U719:V719"/>
    <mergeCell ref="U404:V404"/>
    <mergeCell ref="U412:U441"/>
    <mergeCell ref="W682:W685"/>
    <mergeCell ref="V443:V445"/>
    <mergeCell ref="U447:V447"/>
    <mergeCell ref="U449:V449"/>
    <mergeCell ref="V461:V464"/>
    <mergeCell ref="V465:V467"/>
    <mergeCell ref="U494:V494"/>
    <mergeCell ref="U762:V762"/>
    <mergeCell ref="U764:V764"/>
    <mergeCell ref="U772:U801"/>
    <mergeCell ref="V772:V775"/>
    <mergeCell ref="V776:V779"/>
    <mergeCell ref="V780:V782"/>
    <mergeCell ref="V783:V785"/>
    <mergeCell ref="V786:V789"/>
    <mergeCell ref="V790:V793"/>
    <mergeCell ref="V651:V654"/>
    <mergeCell ref="V655:V658"/>
    <mergeCell ref="W693:W695"/>
    <mergeCell ref="W696:W699"/>
    <mergeCell ref="W700:W703"/>
    <mergeCell ref="W704:W707"/>
    <mergeCell ref="W708:W711"/>
    <mergeCell ref="W713:W715"/>
    <mergeCell ref="U716:W716"/>
    <mergeCell ref="V921:V924"/>
    <mergeCell ref="V925:V928"/>
    <mergeCell ref="V929:V932"/>
    <mergeCell ref="V933:V936"/>
    <mergeCell ref="V938:V940"/>
    <mergeCell ref="U942:V942"/>
    <mergeCell ref="V803:V805"/>
    <mergeCell ref="U807:V807"/>
    <mergeCell ref="U809:V809"/>
    <mergeCell ref="U672:V672"/>
    <mergeCell ref="U674:V674"/>
    <mergeCell ref="U682:U711"/>
    <mergeCell ref="V668:V670"/>
    <mergeCell ref="U944:V944"/>
    <mergeCell ref="U817:U846"/>
    <mergeCell ref="V817:V820"/>
    <mergeCell ref="V821:V824"/>
    <mergeCell ref="V825:V827"/>
    <mergeCell ref="V828:V830"/>
    <mergeCell ref="V831:V834"/>
    <mergeCell ref="V835:V838"/>
    <mergeCell ref="V839:V842"/>
    <mergeCell ref="V843:V846"/>
    <mergeCell ref="V848:V850"/>
    <mergeCell ref="U852:V852"/>
    <mergeCell ref="U854:V854"/>
    <mergeCell ref="U862:U891"/>
    <mergeCell ref="V862:V865"/>
    <mergeCell ref="V866:V869"/>
    <mergeCell ref="V870:V872"/>
    <mergeCell ref="V893:V895"/>
    <mergeCell ref="V713:V715"/>
    <mergeCell ref="AA111:AA114"/>
    <mergeCell ref="AA115:AA118"/>
    <mergeCell ref="AA119:AA122"/>
    <mergeCell ref="AA123:AA126"/>
    <mergeCell ref="AA128:AA130"/>
    <mergeCell ref="Z132:AA132"/>
    <mergeCell ref="Z131:AB131"/>
    <mergeCell ref="X1:AA2"/>
    <mergeCell ref="Z5:AA5"/>
    <mergeCell ref="Z7:Z36"/>
    <mergeCell ref="AA7:AA10"/>
    <mergeCell ref="AA11:AA14"/>
    <mergeCell ref="AA15:AA17"/>
    <mergeCell ref="AA18:AA20"/>
    <mergeCell ref="AA21:AA24"/>
    <mergeCell ref="AA25:AA28"/>
    <mergeCell ref="AA29:AA32"/>
    <mergeCell ref="AA33:AA36"/>
    <mergeCell ref="AA38:AA40"/>
    <mergeCell ref="Z42:AA42"/>
    <mergeCell ref="Z44:AA44"/>
    <mergeCell ref="Z52:Z81"/>
    <mergeCell ref="AA52:AA55"/>
    <mergeCell ref="AB33:AB36"/>
    <mergeCell ref="AB38:AB40"/>
    <mergeCell ref="AB101:AB104"/>
    <mergeCell ref="AB105:AB107"/>
    <mergeCell ref="AB108:AB110"/>
    <mergeCell ref="AB111:AB114"/>
    <mergeCell ref="AB7:AB10"/>
    <mergeCell ref="AB115:AB118"/>
    <mergeCell ref="AB119:AB122"/>
    <mergeCell ref="Z134:AA134"/>
    <mergeCell ref="Z142:Z171"/>
    <mergeCell ref="AA142:AA145"/>
    <mergeCell ref="AA146:AA149"/>
    <mergeCell ref="AA150:AA152"/>
    <mergeCell ref="AA153:AA155"/>
    <mergeCell ref="AA156:AA159"/>
    <mergeCell ref="AA160:AA163"/>
    <mergeCell ref="AA164:AA167"/>
    <mergeCell ref="AA168:AA171"/>
    <mergeCell ref="AA173:AA175"/>
    <mergeCell ref="Z177:AA177"/>
    <mergeCell ref="Z179:AA179"/>
    <mergeCell ref="Z187:Z216"/>
    <mergeCell ref="AA187:AA190"/>
    <mergeCell ref="AA191:AA194"/>
    <mergeCell ref="AA195:AA197"/>
    <mergeCell ref="AA198:AA200"/>
    <mergeCell ref="AA201:AA204"/>
    <mergeCell ref="AA205:AA208"/>
    <mergeCell ref="AA209:AA212"/>
    <mergeCell ref="AA213:AA216"/>
    <mergeCell ref="Z176:AB176"/>
    <mergeCell ref="AB187:AB190"/>
    <mergeCell ref="AB191:AB194"/>
    <mergeCell ref="AB195:AB197"/>
    <mergeCell ref="AB198:AB200"/>
    <mergeCell ref="AB201:AB204"/>
    <mergeCell ref="AB205:AB208"/>
    <mergeCell ref="AB209:AB212"/>
    <mergeCell ref="AB213:AB216"/>
    <mergeCell ref="AB258:AB261"/>
    <mergeCell ref="AB263:AB265"/>
    <mergeCell ref="Z447:AA447"/>
    <mergeCell ref="AB322:AB325"/>
    <mergeCell ref="AB326:AB329"/>
    <mergeCell ref="AB330:AB332"/>
    <mergeCell ref="AB333:AB335"/>
    <mergeCell ref="AB336:AB339"/>
    <mergeCell ref="AB340:AB343"/>
    <mergeCell ref="AB344:AB347"/>
    <mergeCell ref="AB348:AB351"/>
    <mergeCell ref="AB353:AB355"/>
    <mergeCell ref="Z312:AA312"/>
    <mergeCell ref="Z314:AA314"/>
    <mergeCell ref="Z322:Z351"/>
    <mergeCell ref="AA322:AA325"/>
    <mergeCell ref="AA326:AA329"/>
    <mergeCell ref="Z267:AA267"/>
    <mergeCell ref="Z269:AA269"/>
    <mergeCell ref="Z311:AB311"/>
    <mergeCell ref="AB430:AB433"/>
    <mergeCell ref="AB434:AB437"/>
    <mergeCell ref="AB438:AB441"/>
    <mergeCell ref="AA412:AA415"/>
    <mergeCell ref="AA416:AA419"/>
    <mergeCell ref="AA420:AA422"/>
    <mergeCell ref="AB416:AB419"/>
    <mergeCell ref="AB420:AB422"/>
    <mergeCell ref="AB423:AB425"/>
    <mergeCell ref="AB502:AB505"/>
    <mergeCell ref="AB506:AB509"/>
    <mergeCell ref="AB510:AB512"/>
    <mergeCell ref="Z356:AB356"/>
    <mergeCell ref="AB367:AB370"/>
    <mergeCell ref="AB371:AB374"/>
    <mergeCell ref="AB375:AB377"/>
    <mergeCell ref="AB378:AB380"/>
    <mergeCell ref="AB381:AB384"/>
    <mergeCell ref="AB385:AB388"/>
    <mergeCell ref="AB389:AB392"/>
    <mergeCell ref="AB393:AB396"/>
    <mergeCell ref="AB398:AB400"/>
    <mergeCell ref="Z401:AB401"/>
    <mergeCell ref="AB533:AB535"/>
    <mergeCell ref="Z536:AB536"/>
    <mergeCell ref="Z404:AA404"/>
    <mergeCell ref="Z412:Z441"/>
    <mergeCell ref="Z449:AA449"/>
    <mergeCell ref="Z457:Z486"/>
    <mergeCell ref="AA457:AA460"/>
    <mergeCell ref="AB520:AB523"/>
    <mergeCell ref="AB524:AB527"/>
    <mergeCell ref="AB528:AB531"/>
    <mergeCell ref="AB443:AB445"/>
    <mergeCell ref="AA423:AA425"/>
    <mergeCell ref="AA426:AA429"/>
    <mergeCell ref="AA434:AA437"/>
    <mergeCell ref="AA438:AA441"/>
    <mergeCell ref="AA443:AA445"/>
    <mergeCell ref="AB426:AB429"/>
    <mergeCell ref="AB412:AB415"/>
    <mergeCell ref="Z627:AA627"/>
    <mergeCell ref="Z629:AA629"/>
    <mergeCell ref="Z637:Z666"/>
    <mergeCell ref="AA637:AA640"/>
    <mergeCell ref="AA641:AA644"/>
    <mergeCell ref="AA645:AA647"/>
    <mergeCell ref="AA648:AA650"/>
    <mergeCell ref="AA651:AA654"/>
    <mergeCell ref="AA655:AA658"/>
    <mergeCell ref="AA659:AA662"/>
    <mergeCell ref="AA663:AA666"/>
    <mergeCell ref="AA468:AA470"/>
    <mergeCell ref="AA471:AA474"/>
    <mergeCell ref="AA475:AA478"/>
    <mergeCell ref="AA479:AA482"/>
    <mergeCell ref="AA483:AA486"/>
    <mergeCell ref="AA592:AA595"/>
    <mergeCell ref="AA596:AA599"/>
    <mergeCell ref="AA600:AA602"/>
    <mergeCell ref="AA603:AA605"/>
    <mergeCell ref="AA606:AA609"/>
    <mergeCell ref="AA610:AA613"/>
    <mergeCell ref="AA614:AA617"/>
    <mergeCell ref="AA618:AA621"/>
    <mergeCell ref="AA488:AA490"/>
    <mergeCell ref="Z492:AA492"/>
    <mergeCell ref="Z494:AA494"/>
    <mergeCell ref="Z502:Z531"/>
    <mergeCell ref="AA510:AA512"/>
    <mergeCell ref="AA513:AA515"/>
    <mergeCell ref="AA516:AA519"/>
    <mergeCell ref="Z491:AB491"/>
    <mergeCell ref="Z626:AB626"/>
    <mergeCell ref="Z539:AA539"/>
    <mergeCell ref="Z547:Z576"/>
    <mergeCell ref="AA547:AA550"/>
    <mergeCell ref="AA551:AA554"/>
    <mergeCell ref="AA555:AA557"/>
    <mergeCell ref="AA558:AA560"/>
    <mergeCell ref="AA561:AA564"/>
    <mergeCell ref="AA565:AA568"/>
    <mergeCell ref="AA569:AA572"/>
    <mergeCell ref="AA573:AA576"/>
    <mergeCell ref="AA578:AA580"/>
    <mergeCell ref="Z582:AA582"/>
    <mergeCell ref="Z584:AA584"/>
    <mergeCell ref="Z592:Z621"/>
    <mergeCell ref="AB592:AB595"/>
    <mergeCell ref="AB596:AB599"/>
    <mergeCell ref="AB600:AB602"/>
    <mergeCell ref="AB603:AB605"/>
    <mergeCell ref="AB606:AB609"/>
    <mergeCell ref="AB610:AB613"/>
    <mergeCell ref="AB614:AB617"/>
    <mergeCell ref="AB618:AB621"/>
    <mergeCell ref="AB623:AB625"/>
    <mergeCell ref="AB573:AB576"/>
    <mergeCell ref="AB578:AB580"/>
    <mergeCell ref="AA623:AA625"/>
    <mergeCell ref="AA686:AA689"/>
    <mergeCell ref="AA690:AA692"/>
    <mergeCell ref="AA693:AA695"/>
    <mergeCell ref="AA696:AA699"/>
    <mergeCell ref="AA700:AA703"/>
    <mergeCell ref="AA704:AA707"/>
    <mergeCell ref="AA708:AA711"/>
    <mergeCell ref="AA713:AA715"/>
    <mergeCell ref="Z717:AA717"/>
    <mergeCell ref="Z719:AA719"/>
    <mergeCell ref="Z727:Z756"/>
    <mergeCell ref="AA727:AA730"/>
    <mergeCell ref="AA731:AA734"/>
    <mergeCell ref="AA735:AA737"/>
    <mergeCell ref="AA738:AA740"/>
    <mergeCell ref="AA741:AA744"/>
    <mergeCell ref="AA745:AA748"/>
    <mergeCell ref="AA749:AA752"/>
    <mergeCell ref="AA753:AA756"/>
    <mergeCell ref="Z716:AB716"/>
    <mergeCell ref="AB727:AB730"/>
    <mergeCell ref="AB731:AB734"/>
    <mergeCell ref="AB735:AB737"/>
    <mergeCell ref="AB738:AB740"/>
    <mergeCell ref="AB741:AB744"/>
    <mergeCell ref="AB745:AB748"/>
    <mergeCell ref="Z942:AA942"/>
    <mergeCell ref="Z896:AB896"/>
    <mergeCell ref="AB907:AB910"/>
    <mergeCell ref="AB911:AB914"/>
    <mergeCell ref="AB915:AB917"/>
    <mergeCell ref="AB918:AB920"/>
    <mergeCell ref="AB921:AB924"/>
    <mergeCell ref="AB925:AB928"/>
    <mergeCell ref="AB929:AB932"/>
    <mergeCell ref="AB933:AB936"/>
    <mergeCell ref="AB938:AB940"/>
    <mergeCell ref="AA821:AA824"/>
    <mergeCell ref="AA825:AA827"/>
    <mergeCell ref="AA828:AA830"/>
    <mergeCell ref="AA831:AA834"/>
    <mergeCell ref="AA835:AA838"/>
    <mergeCell ref="AA839:AA842"/>
    <mergeCell ref="AA843:AA846"/>
    <mergeCell ref="AA848:AA850"/>
    <mergeCell ref="Z852:AA852"/>
    <mergeCell ref="Z854:AA854"/>
    <mergeCell ref="Z862:Z891"/>
    <mergeCell ref="AA862:AA865"/>
    <mergeCell ref="AA866:AA869"/>
    <mergeCell ref="AA870:AA872"/>
    <mergeCell ref="AA873:AA875"/>
    <mergeCell ref="AA876:AA879"/>
    <mergeCell ref="AA880:AA883"/>
    <mergeCell ref="AA884:AA887"/>
    <mergeCell ref="AA888:AA891"/>
    <mergeCell ref="AB870:AB872"/>
    <mergeCell ref="AA893:AA895"/>
    <mergeCell ref="Z907:Z936"/>
    <mergeCell ref="AA907:AA910"/>
    <mergeCell ref="AA911:AA914"/>
    <mergeCell ref="AA915:AA917"/>
    <mergeCell ref="AA918:AA920"/>
    <mergeCell ref="AA921:AA924"/>
    <mergeCell ref="AA925:AA928"/>
    <mergeCell ref="AA929:AA932"/>
    <mergeCell ref="AA933:AA936"/>
    <mergeCell ref="AA758:AA760"/>
    <mergeCell ref="Z762:AA762"/>
    <mergeCell ref="Z764:AA764"/>
    <mergeCell ref="Z772:Z801"/>
    <mergeCell ref="AA772:AA775"/>
    <mergeCell ref="AA776:AA779"/>
    <mergeCell ref="AA780:AA782"/>
    <mergeCell ref="AA783:AA785"/>
    <mergeCell ref="AA786:AA789"/>
    <mergeCell ref="AA790:AA793"/>
    <mergeCell ref="AA794:AA797"/>
    <mergeCell ref="AA798:AA801"/>
    <mergeCell ref="AA803:AA805"/>
    <mergeCell ref="Z807:AA807"/>
    <mergeCell ref="Z761:AB761"/>
    <mergeCell ref="AB772:AB775"/>
    <mergeCell ref="AB776:AB779"/>
    <mergeCell ref="AB780:AB782"/>
    <mergeCell ref="AB783:AB785"/>
    <mergeCell ref="AB790:AB793"/>
    <mergeCell ref="AB817:AB820"/>
    <mergeCell ref="AB821:AB824"/>
    <mergeCell ref="AB825:AB827"/>
    <mergeCell ref="AE131:AG131"/>
    <mergeCell ref="AC1:AF2"/>
    <mergeCell ref="AE5:AF5"/>
    <mergeCell ref="AE7:AE36"/>
    <mergeCell ref="AF7:AF10"/>
    <mergeCell ref="AF11:AF14"/>
    <mergeCell ref="AF15:AF17"/>
    <mergeCell ref="AF18:AF20"/>
    <mergeCell ref="AF21:AF24"/>
    <mergeCell ref="AF25:AF28"/>
    <mergeCell ref="AF29:AF32"/>
    <mergeCell ref="AF33:AF36"/>
    <mergeCell ref="AF38:AF40"/>
    <mergeCell ref="AE42:AF42"/>
    <mergeCell ref="AE44:AF44"/>
    <mergeCell ref="AE52:AE81"/>
    <mergeCell ref="AF52:AF55"/>
    <mergeCell ref="AF56:AF59"/>
    <mergeCell ref="AF60:AF62"/>
    <mergeCell ref="AF63:AF65"/>
    <mergeCell ref="AF66:AF69"/>
    <mergeCell ref="AF70:AF73"/>
    <mergeCell ref="AF78:AF81"/>
    <mergeCell ref="AF83:AF85"/>
    <mergeCell ref="AE89:AF89"/>
    <mergeCell ref="AE97:AE126"/>
    <mergeCell ref="AE87:AF87"/>
    <mergeCell ref="AE177:AF177"/>
    <mergeCell ref="AE179:AF179"/>
    <mergeCell ref="AE187:AE216"/>
    <mergeCell ref="AF187:AF190"/>
    <mergeCell ref="AF191:AF194"/>
    <mergeCell ref="AF195:AF197"/>
    <mergeCell ref="AF198:AF200"/>
    <mergeCell ref="AF201:AF204"/>
    <mergeCell ref="AF205:AF208"/>
    <mergeCell ref="AF209:AF212"/>
    <mergeCell ref="AF213:AF216"/>
    <mergeCell ref="AF218:AF220"/>
    <mergeCell ref="AE222:AF222"/>
    <mergeCell ref="AE221:AG221"/>
    <mergeCell ref="AE224:AF224"/>
    <mergeCell ref="AE232:AE261"/>
    <mergeCell ref="AF232:AF235"/>
    <mergeCell ref="AF236:AF239"/>
    <mergeCell ref="AF240:AF242"/>
    <mergeCell ref="AF243:AF245"/>
    <mergeCell ref="AF246:AF249"/>
    <mergeCell ref="AF250:AF253"/>
    <mergeCell ref="AF254:AF257"/>
    <mergeCell ref="AE176:AG176"/>
    <mergeCell ref="AE132:AF132"/>
    <mergeCell ref="AE134:AF134"/>
    <mergeCell ref="AE142:AE171"/>
    <mergeCell ref="AF142:AF145"/>
    <mergeCell ref="AF146:AF149"/>
    <mergeCell ref="AF150:AF152"/>
    <mergeCell ref="AF153:AF155"/>
    <mergeCell ref="AF520:AF523"/>
    <mergeCell ref="AF524:AF527"/>
    <mergeCell ref="AG520:AG523"/>
    <mergeCell ref="AG443:AG445"/>
    <mergeCell ref="AE267:AF267"/>
    <mergeCell ref="AE269:AF269"/>
    <mergeCell ref="AE277:AE306"/>
    <mergeCell ref="AF277:AF280"/>
    <mergeCell ref="AF281:AF284"/>
    <mergeCell ref="AF285:AF287"/>
    <mergeCell ref="AF288:AF290"/>
    <mergeCell ref="AF291:AF294"/>
    <mergeCell ref="AF295:AF298"/>
    <mergeCell ref="AF299:AF302"/>
    <mergeCell ref="AF303:AF306"/>
    <mergeCell ref="AF423:AF425"/>
    <mergeCell ref="AF426:AF429"/>
    <mergeCell ref="AF434:AF437"/>
    <mergeCell ref="AF438:AF441"/>
    <mergeCell ref="AF308:AF310"/>
    <mergeCell ref="AE312:AF312"/>
    <mergeCell ref="AE314:AF314"/>
    <mergeCell ref="AE322:AE351"/>
    <mergeCell ref="AF322:AF325"/>
    <mergeCell ref="AF326:AF329"/>
    <mergeCell ref="AF330:AF332"/>
    <mergeCell ref="AF333:AF335"/>
    <mergeCell ref="AF336:AF339"/>
    <mergeCell ref="AE311:AG311"/>
    <mergeCell ref="AG330:AG332"/>
    <mergeCell ref="AF398:AF400"/>
    <mergeCell ref="AF389:AF392"/>
    <mergeCell ref="AE547:AE576"/>
    <mergeCell ref="AF547:AF550"/>
    <mergeCell ref="AF551:AF554"/>
    <mergeCell ref="AF555:AF557"/>
    <mergeCell ref="AF558:AF560"/>
    <mergeCell ref="AF561:AF564"/>
    <mergeCell ref="AF565:AF568"/>
    <mergeCell ref="AF569:AF572"/>
    <mergeCell ref="AF573:AF576"/>
    <mergeCell ref="AF457:AF460"/>
    <mergeCell ref="AF461:AF464"/>
    <mergeCell ref="AE449:AF449"/>
    <mergeCell ref="AE457:AE486"/>
    <mergeCell ref="AE538:AG538"/>
    <mergeCell ref="AE536:AG536"/>
    <mergeCell ref="AG524:AG527"/>
    <mergeCell ref="AG528:AG531"/>
    <mergeCell ref="AF465:AF467"/>
    <mergeCell ref="AF468:AF470"/>
    <mergeCell ref="AF471:AF474"/>
    <mergeCell ref="AF475:AF478"/>
    <mergeCell ref="AE491:AG491"/>
    <mergeCell ref="AG502:AG505"/>
    <mergeCell ref="AG506:AG509"/>
    <mergeCell ref="AG510:AG512"/>
    <mergeCell ref="AG513:AG515"/>
    <mergeCell ref="AF479:AF482"/>
    <mergeCell ref="AF483:AF486"/>
    <mergeCell ref="AF488:AF490"/>
    <mergeCell ref="AE492:AF492"/>
    <mergeCell ref="AE494:AF494"/>
    <mergeCell ref="AE502:AE531"/>
    <mergeCell ref="AG533:AG535"/>
    <mergeCell ref="AE719:AF719"/>
    <mergeCell ref="AG700:AG703"/>
    <mergeCell ref="AG704:AG707"/>
    <mergeCell ref="AE671:AG671"/>
    <mergeCell ref="AE716:AG716"/>
    <mergeCell ref="AF618:AF621"/>
    <mergeCell ref="AF623:AF625"/>
    <mergeCell ref="AE627:AF627"/>
    <mergeCell ref="AE629:AF629"/>
    <mergeCell ref="AE637:AE666"/>
    <mergeCell ref="AF637:AF640"/>
    <mergeCell ref="AF641:AF644"/>
    <mergeCell ref="AF645:AF647"/>
    <mergeCell ref="AF648:AF650"/>
    <mergeCell ref="AF651:AF654"/>
    <mergeCell ref="AF655:AF658"/>
    <mergeCell ref="AF659:AF662"/>
    <mergeCell ref="AF663:AF666"/>
    <mergeCell ref="AE626:AG626"/>
    <mergeCell ref="AG637:AG640"/>
    <mergeCell ref="AG641:AG644"/>
    <mergeCell ref="AG645:AG647"/>
    <mergeCell ref="AG682:AG685"/>
    <mergeCell ref="AG686:AG689"/>
    <mergeCell ref="AF686:AF689"/>
    <mergeCell ref="AF696:AF699"/>
    <mergeCell ref="AF704:AF707"/>
    <mergeCell ref="AF708:AF711"/>
    <mergeCell ref="AF533:AF535"/>
    <mergeCell ref="AE537:AF537"/>
    <mergeCell ref="AE539:AF539"/>
    <mergeCell ref="AE806:AG806"/>
    <mergeCell ref="AE727:AE756"/>
    <mergeCell ref="AF727:AF730"/>
    <mergeCell ref="AF731:AF734"/>
    <mergeCell ref="AF735:AF737"/>
    <mergeCell ref="AF738:AF740"/>
    <mergeCell ref="AF741:AF744"/>
    <mergeCell ref="AF745:AF748"/>
    <mergeCell ref="AF749:AF752"/>
    <mergeCell ref="AF753:AF756"/>
    <mergeCell ref="AF758:AF760"/>
    <mergeCell ref="AE762:AF762"/>
    <mergeCell ref="AE764:AF764"/>
    <mergeCell ref="AE772:AE801"/>
    <mergeCell ref="AF772:AF775"/>
    <mergeCell ref="AF776:AF779"/>
    <mergeCell ref="AE761:AG761"/>
    <mergeCell ref="AG772:AG775"/>
    <mergeCell ref="AG776:AG779"/>
    <mergeCell ref="AG780:AG782"/>
    <mergeCell ref="AG783:AG785"/>
    <mergeCell ref="AG786:AG789"/>
    <mergeCell ref="AG790:AG793"/>
    <mergeCell ref="AG794:AG797"/>
    <mergeCell ref="AF933:AF936"/>
    <mergeCell ref="AE896:AG896"/>
    <mergeCell ref="AG907:AG910"/>
    <mergeCell ref="AG911:AG914"/>
    <mergeCell ref="AG915:AG917"/>
    <mergeCell ref="AG918:AG920"/>
    <mergeCell ref="AG921:AG924"/>
    <mergeCell ref="AG925:AG928"/>
    <mergeCell ref="AE807:AF807"/>
    <mergeCell ref="AE809:AF809"/>
    <mergeCell ref="AE817:AE846"/>
    <mergeCell ref="AF817:AF820"/>
    <mergeCell ref="AF821:AF824"/>
    <mergeCell ref="AF825:AF827"/>
    <mergeCell ref="AF828:AF830"/>
    <mergeCell ref="AF831:AF834"/>
    <mergeCell ref="AF835:AF838"/>
    <mergeCell ref="AF839:AF842"/>
    <mergeCell ref="AF843:AF846"/>
    <mergeCell ref="AF848:AF850"/>
    <mergeCell ref="AE852:AF852"/>
    <mergeCell ref="AF911:AF914"/>
    <mergeCell ref="AF915:AF917"/>
    <mergeCell ref="AF918:AF920"/>
    <mergeCell ref="AF921:AF924"/>
    <mergeCell ref="AF925:AF928"/>
    <mergeCell ref="AF929:AF932"/>
    <mergeCell ref="AE808:AG808"/>
    <mergeCell ref="AE944:AF944"/>
    <mergeCell ref="AH1:AK2"/>
    <mergeCell ref="AJ5:AK5"/>
    <mergeCell ref="AJ7:AJ36"/>
    <mergeCell ref="AK7:AK10"/>
    <mergeCell ref="AK11:AK14"/>
    <mergeCell ref="AK15:AK17"/>
    <mergeCell ref="AK18:AK20"/>
    <mergeCell ref="AK21:AK24"/>
    <mergeCell ref="AK25:AK28"/>
    <mergeCell ref="AK29:AK32"/>
    <mergeCell ref="AK33:AK36"/>
    <mergeCell ref="AK38:AK40"/>
    <mergeCell ref="AJ42:AK42"/>
    <mergeCell ref="AJ44:AK44"/>
    <mergeCell ref="AJ52:AJ81"/>
    <mergeCell ref="AK52:AK55"/>
    <mergeCell ref="AK56:AK59"/>
    <mergeCell ref="AK60:AK62"/>
    <mergeCell ref="AK63:AK65"/>
    <mergeCell ref="AK66:AK69"/>
    <mergeCell ref="AK70:AK73"/>
    <mergeCell ref="AK74:AK77"/>
    <mergeCell ref="AK78:AK81"/>
    <mergeCell ref="AK83:AK85"/>
    <mergeCell ref="AE854:AF854"/>
    <mergeCell ref="AE862:AE891"/>
    <mergeCell ref="AF862:AF865"/>
    <mergeCell ref="AK195:AK197"/>
    <mergeCell ref="AE897:AF897"/>
    <mergeCell ref="AE899:AF899"/>
    <mergeCell ref="AE907:AE936"/>
    <mergeCell ref="AJ87:AK87"/>
    <mergeCell ref="AJ89:AK89"/>
    <mergeCell ref="AJ97:AJ126"/>
    <mergeCell ref="AK97:AK100"/>
    <mergeCell ref="AK101:AK104"/>
    <mergeCell ref="AK105:AK107"/>
    <mergeCell ref="AK108:AK110"/>
    <mergeCell ref="AK111:AK114"/>
    <mergeCell ref="AK115:AK118"/>
    <mergeCell ref="AK119:AK122"/>
    <mergeCell ref="AK123:AK126"/>
    <mergeCell ref="AK128:AK130"/>
    <mergeCell ref="AJ132:AK132"/>
    <mergeCell ref="AJ134:AK134"/>
    <mergeCell ref="AJ131:AL131"/>
    <mergeCell ref="AL187:AL190"/>
    <mergeCell ref="AL191:AL194"/>
    <mergeCell ref="AJ142:AJ171"/>
    <mergeCell ref="AK142:AK145"/>
    <mergeCell ref="AK146:AK149"/>
    <mergeCell ref="AK150:AK152"/>
    <mergeCell ref="AK153:AK155"/>
    <mergeCell ref="AK156:AK159"/>
    <mergeCell ref="AK160:AK163"/>
    <mergeCell ref="AK164:AK167"/>
    <mergeCell ref="AK168:AK171"/>
    <mergeCell ref="AK173:AK175"/>
    <mergeCell ref="AJ177:AK177"/>
    <mergeCell ref="AJ179:AK179"/>
    <mergeCell ref="AL156:AL159"/>
    <mergeCell ref="AL160:AL163"/>
    <mergeCell ref="AL164:AL167"/>
    <mergeCell ref="AL263:AL265"/>
    <mergeCell ref="AL201:AL204"/>
    <mergeCell ref="AL205:AL208"/>
    <mergeCell ref="AL209:AL212"/>
    <mergeCell ref="AJ277:AJ306"/>
    <mergeCell ref="AK277:AK280"/>
    <mergeCell ref="AK281:AK284"/>
    <mergeCell ref="AK285:AK287"/>
    <mergeCell ref="AK288:AK290"/>
    <mergeCell ref="AK291:AK294"/>
    <mergeCell ref="AL213:AL216"/>
    <mergeCell ref="AJ222:AK222"/>
    <mergeCell ref="AJ224:AK224"/>
    <mergeCell ref="AJ232:AJ261"/>
    <mergeCell ref="AK232:AK235"/>
    <mergeCell ref="AK236:AK239"/>
    <mergeCell ref="AK240:AK242"/>
    <mergeCell ref="AK243:AK245"/>
    <mergeCell ref="AK246:AK249"/>
    <mergeCell ref="AK250:AK253"/>
    <mergeCell ref="AK254:AK257"/>
    <mergeCell ref="AK258:AK261"/>
    <mergeCell ref="AK263:AK265"/>
    <mergeCell ref="AJ267:AK267"/>
    <mergeCell ref="AJ221:AL221"/>
    <mergeCell ref="AJ187:AJ216"/>
    <mergeCell ref="AK187:AK190"/>
    <mergeCell ref="AK191:AK194"/>
    <mergeCell ref="AK198:AK200"/>
    <mergeCell ref="AK201:AK204"/>
    <mergeCell ref="AL218:AL220"/>
    <mergeCell ref="AL299:AL302"/>
    <mergeCell ref="AL471:AL474"/>
    <mergeCell ref="AL475:AL478"/>
    <mergeCell ref="AL479:AL482"/>
    <mergeCell ref="AJ311:AL311"/>
    <mergeCell ref="AL322:AL325"/>
    <mergeCell ref="AL326:AL329"/>
    <mergeCell ref="AL330:AL332"/>
    <mergeCell ref="AL333:AL335"/>
    <mergeCell ref="AL336:AL339"/>
    <mergeCell ref="AL340:AL343"/>
    <mergeCell ref="AL344:AL347"/>
    <mergeCell ref="AL348:AL351"/>
    <mergeCell ref="AL353:AL355"/>
    <mergeCell ref="AK353:AK355"/>
    <mergeCell ref="AK389:AK392"/>
    <mergeCell ref="AK393:AK396"/>
    <mergeCell ref="AJ269:AK269"/>
    <mergeCell ref="AL375:AL377"/>
    <mergeCell ref="AL378:AL380"/>
    <mergeCell ref="AL381:AL384"/>
    <mergeCell ref="AL385:AL388"/>
    <mergeCell ref="AK381:AK384"/>
    <mergeCell ref="AK385:AK388"/>
    <mergeCell ref="AJ457:AJ486"/>
    <mergeCell ref="AK457:AK460"/>
    <mergeCell ref="AK461:AK464"/>
    <mergeCell ref="AK308:AK310"/>
    <mergeCell ref="AJ312:AK312"/>
    <mergeCell ref="AJ314:AK314"/>
    <mergeCell ref="AJ322:AJ351"/>
    <mergeCell ref="AK322:AK325"/>
    <mergeCell ref="AK326:AK329"/>
    <mergeCell ref="AJ582:AK582"/>
    <mergeCell ref="AL520:AL523"/>
    <mergeCell ref="AL524:AL527"/>
    <mergeCell ref="AL528:AL531"/>
    <mergeCell ref="AL533:AL535"/>
    <mergeCell ref="AK745:AK748"/>
    <mergeCell ref="AK749:AK752"/>
    <mergeCell ref="AL668:AL670"/>
    <mergeCell ref="AK645:AK647"/>
    <mergeCell ref="AK648:AK650"/>
    <mergeCell ref="AK651:AK654"/>
    <mergeCell ref="AK655:AK658"/>
    <mergeCell ref="AK659:AK662"/>
    <mergeCell ref="AK663:AK666"/>
    <mergeCell ref="AJ716:AL716"/>
    <mergeCell ref="AJ584:AK584"/>
    <mergeCell ref="AJ592:AJ621"/>
    <mergeCell ref="AK592:AK595"/>
    <mergeCell ref="AK596:AK599"/>
    <mergeCell ref="AK600:AK602"/>
    <mergeCell ref="AK603:AK605"/>
    <mergeCell ref="AK606:AK609"/>
    <mergeCell ref="AJ627:AK627"/>
    <mergeCell ref="AJ629:AK629"/>
    <mergeCell ref="AJ637:AJ666"/>
    <mergeCell ref="AK637:AK640"/>
    <mergeCell ref="AK641:AK644"/>
    <mergeCell ref="AL606:AL609"/>
    <mergeCell ref="AL610:AL613"/>
    <mergeCell ref="AL614:AL617"/>
    <mergeCell ref="AK668:AK670"/>
    <mergeCell ref="AJ672:AK672"/>
    <mergeCell ref="AJ626:AL626"/>
    <mergeCell ref="AJ671:AL671"/>
    <mergeCell ref="AJ761:AL761"/>
    <mergeCell ref="AJ806:AL806"/>
    <mergeCell ref="AJ674:AK674"/>
    <mergeCell ref="AJ682:AJ711"/>
    <mergeCell ref="AK682:AK685"/>
    <mergeCell ref="AK686:AK689"/>
    <mergeCell ref="AK690:AK692"/>
    <mergeCell ref="AK693:AK695"/>
    <mergeCell ref="AK696:AK699"/>
    <mergeCell ref="AK700:AK703"/>
    <mergeCell ref="AK704:AK707"/>
    <mergeCell ref="AK708:AK711"/>
    <mergeCell ref="AK713:AK715"/>
    <mergeCell ref="AJ717:AK717"/>
    <mergeCell ref="AJ719:AK719"/>
    <mergeCell ref="AJ727:AJ756"/>
    <mergeCell ref="AK727:AK730"/>
    <mergeCell ref="AK731:AK734"/>
    <mergeCell ref="AK735:AK737"/>
    <mergeCell ref="AK738:AK740"/>
    <mergeCell ref="AK772:AK775"/>
    <mergeCell ref="AK776:AK779"/>
    <mergeCell ref="AK780:AK782"/>
    <mergeCell ref="AK783:AK785"/>
    <mergeCell ref="AK786:AK789"/>
    <mergeCell ref="AK790:AK793"/>
    <mergeCell ref="AK794:AK797"/>
    <mergeCell ref="AK803:AK805"/>
    <mergeCell ref="AL735:AL737"/>
    <mergeCell ref="AL738:AL740"/>
    <mergeCell ref="AJ942:AK942"/>
    <mergeCell ref="AJ896:AL896"/>
    <mergeCell ref="AJ809:AK809"/>
    <mergeCell ref="AJ817:AJ846"/>
    <mergeCell ref="AK817:AK820"/>
    <mergeCell ref="AK821:AK824"/>
    <mergeCell ref="AK825:AK827"/>
    <mergeCell ref="AK828:AK830"/>
    <mergeCell ref="AK831:AK834"/>
    <mergeCell ref="AK835:AK838"/>
    <mergeCell ref="AK839:AK842"/>
    <mergeCell ref="AK843:AK846"/>
    <mergeCell ref="AK848:AK850"/>
    <mergeCell ref="AJ852:AK852"/>
    <mergeCell ref="AJ854:AK854"/>
    <mergeCell ref="AK862:AK865"/>
    <mergeCell ref="AK866:AK869"/>
    <mergeCell ref="AK870:AK872"/>
    <mergeCell ref="AK873:AK875"/>
    <mergeCell ref="AK876:AK879"/>
    <mergeCell ref="AK880:AK883"/>
    <mergeCell ref="AK884:AK887"/>
    <mergeCell ref="AK888:AK891"/>
    <mergeCell ref="AJ898:AL898"/>
    <mergeCell ref="AO131:AQ131"/>
    <mergeCell ref="AJ944:AK944"/>
    <mergeCell ref="AM1:AP2"/>
    <mergeCell ref="AO5:AP5"/>
    <mergeCell ref="AO7:AO36"/>
    <mergeCell ref="AP7:AP10"/>
    <mergeCell ref="AP11:AP14"/>
    <mergeCell ref="AP15:AP17"/>
    <mergeCell ref="AP18:AP20"/>
    <mergeCell ref="AP21:AP24"/>
    <mergeCell ref="AP25:AP28"/>
    <mergeCell ref="AP29:AP32"/>
    <mergeCell ref="AP33:AP36"/>
    <mergeCell ref="AP38:AP40"/>
    <mergeCell ref="AO42:AP42"/>
    <mergeCell ref="AO44:AP44"/>
    <mergeCell ref="AO52:AO81"/>
    <mergeCell ref="AP52:AP55"/>
    <mergeCell ref="AO87:AP87"/>
    <mergeCell ref="AO89:AP89"/>
    <mergeCell ref="AK893:AK895"/>
    <mergeCell ref="AJ897:AK897"/>
    <mergeCell ref="AJ899:AK899"/>
    <mergeCell ref="AJ907:AJ936"/>
    <mergeCell ref="AK907:AK910"/>
    <mergeCell ref="AK911:AK914"/>
    <mergeCell ref="AK915:AK917"/>
    <mergeCell ref="AK918:AK920"/>
    <mergeCell ref="AK758:AK760"/>
    <mergeCell ref="AJ762:AK762"/>
    <mergeCell ref="AJ764:AK764"/>
    <mergeCell ref="AJ772:AJ801"/>
    <mergeCell ref="AO312:AP312"/>
    <mergeCell ref="AO132:AP132"/>
    <mergeCell ref="AO134:AP134"/>
    <mergeCell ref="AO142:AO171"/>
    <mergeCell ref="AP142:AP145"/>
    <mergeCell ref="AP146:AP149"/>
    <mergeCell ref="AP150:AP152"/>
    <mergeCell ref="AP153:AP155"/>
    <mergeCell ref="AP156:AP159"/>
    <mergeCell ref="AP160:AP163"/>
    <mergeCell ref="AP164:AP167"/>
    <mergeCell ref="AP168:AP171"/>
    <mergeCell ref="AQ187:AQ190"/>
    <mergeCell ref="AQ191:AQ194"/>
    <mergeCell ref="AQ195:AQ197"/>
    <mergeCell ref="AQ198:AQ200"/>
    <mergeCell ref="AQ201:AQ204"/>
    <mergeCell ref="AQ205:AQ208"/>
    <mergeCell ref="AQ246:AQ249"/>
    <mergeCell ref="AQ250:AQ253"/>
    <mergeCell ref="AQ254:AQ257"/>
    <mergeCell ref="AQ258:AQ261"/>
    <mergeCell ref="AQ263:AQ265"/>
    <mergeCell ref="AO177:AP177"/>
    <mergeCell ref="AO179:AP179"/>
    <mergeCell ref="AO187:AO216"/>
    <mergeCell ref="AP187:AP190"/>
    <mergeCell ref="AP191:AP194"/>
    <mergeCell ref="AP195:AP197"/>
    <mergeCell ref="AP198:AP200"/>
    <mergeCell ref="AP201:AP204"/>
    <mergeCell ref="AP205:AP208"/>
    <mergeCell ref="AO222:AP222"/>
    <mergeCell ref="AO221:AQ221"/>
    <mergeCell ref="AP322:AP325"/>
    <mergeCell ref="AP326:AP329"/>
    <mergeCell ref="AP330:AP332"/>
    <mergeCell ref="AP333:AP335"/>
    <mergeCell ref="AP336:AP339"/>
    <mergeCell ref="AP340:AP343"/>
    <mergeCell ref="AP344:AP347"/>
    <mergeCell ref="AP348:AP351"/>
    <mergeCell ref="AP353:AP355"/>
    <mergeCell ref="AO357:AP357"/>
    <mergeCell ref="AO356:AQ356"/>
    <mergeCell ref="AQ438:AQ441"/>
    <mergeCell ref="AO224:AP224"/>
    <mergeCell ref="AO232:AO261"/>
    <mergeCell ref="AP232:AP235"/>
    <mergeCell ref="AP236:AP239"/>
    <mergeCell ref="AP240:AP242"/>
    <mergeCell ref="AP243:AP245"/>
    <mergeCell ref="AP246:AP249"/>
    <mergeCell ref="AP250:AP253"/>
    <mergeCell ref="AP254:AP257"/>
    <mergeCell ref="AP258:AP261"/>
    <mergeCell ref="AP263:AP265"/>
    <mergeCell ref="AO267:AP267"/>
    <mergeCell ref="AO269:AP269"/>
    <mergeCell ref="AO277:AO306"/>
    <mergeCell ref="AP277:AP280"/>
    <mergeCell ref="AQ322:AQ325"/>
    <mergeCell ref="AQ232:AQ235"/>
    <mergeCell ref="AQ236:AQ239"/>
    <mergeCell ref="AQ240:AQ242"/>
    <mergeCell ref="AQ243:AQ245"/>
    <mergeCell ref="AP618:AP621"/>
    <mergeCell ref="AO359:AP359"/>
    <mergeCell ref="AO367:AO396"/>
    <mergeCell ref="AP367:AP370"/>
    <mergeCell ref="AP371:AP374"/>
    <mergeCell ref="AP375:AP377"/>
    <mergeCell ref="AP378:AP380"/>
    <mergeCell ref="AP381:AP384"/>
    <mergeCell ref="AP385:AP388"/>
    <mergeCell ref="AP389:AP392"/>
    <mergeCell ref="AP393:AP396"/>
    <mergeCell ref="AP398:AP400"/>
    <mergeCell ref="AO402:AP402"/>
    <mergeCell ref="AO404:AP404"/>
    <mergeCell ref="AO412:AO441"/>
    <mergeCell ref="AP412:AP415"/>
    <mergeCell ref="AP416:AP419"/>
    <mergeCell ref="AP420:AP422"/>
    <mergeCell ref="AP423:AP425"/>
    <mergeCell ref="AP426:AP429"/>
    <mergeCell ref="AP434:AP437"/>
    <mergeCell ref="AP438:AP441"/>
    <mergeCell ref="AO401:AQ401"/>
    <mergeCell ref="AQ385:AQ388"/>
    <mergeCell ref="AQ389:AQ392"/>
    <mergeCell ref="AQ393:AQ396"/>
    <mergeCell ref="AQ398:AQ400"/>
    <mergeCell ref="AO494:AP494"/>
    <mergeCell ref="AO502:AO531"/>
    <mergeCell ref="AP502:AP505"/>
    <mergeCell ref="AP510:AP512"/>
    <mergeCell ref="AP513:AP515"/>
    <mergeCell ref="AP516:AP519"/>
    <mergeCell ref="AP520:AP523"/>
    <mergeCell ref="AP524:AP527"/>
    <mergeCell ref="AP528:AP531"/>
    <mergeCell ref="AP533:AP535"/>
    <mergeCell ref="AO537:AP537"/>
    <mergeCell ref="AO539:AP539"/>
    <mergeCell ref="AO547:AO576"/>
    <mergeCell ref="AP547:AP550"/>
    <mergeCell ref="AQ614:AQ617"/>
    <mergeCell ref="AQ618:AQ621"/>
    <mergeCell ref="AO536:AQ536"/>
    <mergeCell ref="AQ533:AQ535"/>
    <mergeCell ref="AQ520:AQ523"/>
    <mergeCell ref="AQ524:AQ527"/>
    <mergeCell ref="AQ528:AQ531"/>
    <mergeCell ref="AO592:AO621"/>
    <mergeCell ref="AP592:AP595"/>
    <mergeCell ref="AP596:AP599"/>
    <mergeCell ref="AO583:AQ583"/>
    <mergeCell ref="AQ555:AQ557"/>
    <mergeCell ref="AQ558:AQ560"/>
    <mergeCell ref="AQ561:AQ564"/>
    <mergeCell ref="AQ565:AQ568"/>
    <mergeCell ref="AQ569:AQ572"/>
    <mergeCell ref="AQ573:AQ576"/>
    <mergeCell ref="AQ578:AQ580"/>
    <mergeCell ref="AP578:AP580"/>
    <mergeCell ref="AP551:AP554"/>
    <mergeCell ref="AO671:AQ671"/>
    <mergeCell ref="AQ648:AQ650"/>
    <mergeCell ref="AQ651:AQ654"/>
    <mergeCell ref="AQ655:AQ658"/>
    <mergeCell ref="AQ659:AQ662"/>
    <mergeCell ref="AQ663:AQ666"/>
    <mergeCell ref="AQ668:AQ670"/>
    <mergeCell ref="AP600:AP602"/>
    <mergeCell ref="AP603:AP605"/>
    <mergeCell ref="AP606:AP609"/>
    <mergeCell ref="AP610:AP613"/>
    <mergeCell ref="AP614:AP617"/>
    <mergeCell ref="AO629:AP629"/>
    <mergeCell ref="AO637:AO666"/>
    <mergeCell ref="AP637:AP640"/>
    <mergeCell ref="AP641:AP644"/>
    <mergeCell ref="AP645:AP647"/>
    <mergeCell ref="AP648:AP650"/>
    <mergeCell ref="AP651:AP654"/>
    <mergeCell ref="AP655:AP658"/>
    <mergeCell ref="AP659:AP662"/>
    <mergeCell ref="AP663:AP666"/>
    <mergeCell ref="AP668:AP670"/>
    <mergeCell ref="AO627:AP627"/>
    <mergeCell ref="AQ693:AQ695"/>
    <mergeCell ref="AO626:AQ626"/>
    <mergeCell ref="AQ888:AQ891"/>
    <mergeCell ref="AQ893:AQ895"/>
    <mergeCell ref="AO808:AQ808"/>
    <mergeCell ref="AO899:AP899"/>
    <mergeCell ref="AO717:AP717"/>
    <mergeCell ref="AO719:AP719"/>
    <mergeCell ref="AO727:AO756"/>
    <mergeCell ref="AP727:AP730"/>
    <mergeCell ref="AP731:AP734"/>
    <mergeCell ref="AP735:AP737"/>
    <mergeCell ref="AP738:AP740"/>
    <mergeCell ref="AP741:AP744"/>
    <mergeCell ref="AP745:AP748"/>
    <mergeCell ref="AP749:AP752"/>
    <mergeCell ref="AP753:AP756"/>
    <mergeCell ref="AP758:AP760"/>
    <mergeCell ref="AO762:AP762"/>
    <mergeCell ref="AO764:AP764"/>
    <mergeCell ref="AO761:AQ761"/>
    <mergeCell ref="AQ798:AQ801"/>
    <mergeCell ref="AQ803:AQ805"/>
    <mergeCell ref="AQ727:AQ730"/>
    <mergeCell ref="AQ731:AQ734"/>
    <mergeCell ref="AQ735:AQ737"/>
    <mergeCell ref="AQ738:AQ740"/>
    <mergeCell ref="AQ741:AQ744"/>
    <mergeCell ref="AQ745:AQ748"/>
    <mergeCell ref="AQ749:AQ752"/>
    <mergeCell ref="AQ772:AQ775"/>
    <mergeCell ref="AQ758:AQ760"/>
    <mergeCell ref="AP929:AP932"/>
    <mergeCell ref="AP933:AP936"/>
    <mergeCell ref="AP938:AP940"/>
    <mergeCell ref="AO942:AP942"/>
    <mergeCell ref="AO944:AP944"/>
    <mergeCell ref="AR1:AU2"/>
    <mergeCell ref="AT5:AU5"/>
    <mergeCell ref="AT7:AT36"/>
    <mergeCell ref="AU7:AU10"/>
    <mergeCell ref="AU11:AU14"/>
    <mergeCell ref="AU15:AU17"/>
    <mergeCell ref="AU18:AU20"/>
    <mergeCell ref="AU21:AU24"/>
    <mergeCell ref="AU25:AU28"/>
    <mergeCell ref="AU29:AU32"/>
    <mergeCell ref="AU33:AU36"/>
    <mergeCell ref="AU38:AU40"/>
    <mergeCell ref="AT42:AU42"/>
    <mergeCell ref="AT44:AU44"/>
    <mergeCell ref="AP848:AP850"/>
    <mergeCell ref="AO852:AP852"/>
    <mergeCell ref="AO854:AP854"/>
    <mergeCell ref="AO862:AO891"/>
    <mergeCell ref="AP862:AP865"/>
    <mergeCell ref="AU83:AU85"/>
    <mergeCell ref="AP798:AP801"/>
    <mergeCell ref="AP803:AP805"/>
    <mergeCell ref="AO807:AP807"/>
    <mergeCell ref="AO809:AP809"/>
    <mergeCell ref="AO817:AO846"/>
    <mergeCell ref="AP817:AP820"/>
    <mergeCell ref="AT87:AU87"/>
    <mergeCell ref="AT89:AU89"/>
    <mergeCell ref="AT97:AT126"/>
    <mergeCell ref="AU97:AU100"/>
    <mergeCell ref="AU101:AU104"/>
    <mergeCell ref="AU105:AU107"/>
    <mergeCell ref="AU108:AU110"/>
    <mergeCell ref="AU111:AU114"/>
    <mergeCell ref="AU115:AU118"/>
    <mergeCell ref="AU119:AU122"/>
    <mergeCell ref="AU123:AU126"/>
    <mergeCell ref="AU128:AU130"/>
    <mergeCell ref="AT132:AU132"/>
    <mergeCell ref="AT131:AV131"/>
    <mergeCell ref="AV101:AV104"/>
    <mergeCell ref="AV105:AV107"/>
    <mergeCell ref="AV108:AV110"/>
    <mergeCell ref="AV111:AV114"/>
    <mergeCell ref="AV115:AV118"/>
    <mergeCell ref="AV119:AV122"/>
    <mergeCell ref="AV123:AV126"/>
    <mergeCell ref="AV128:AV130"/>
    <mergeCell ref="AT221:AV221"/>
    <mergeCell ref="AT134:AU134"/>
    <mergeCell ref="AT142:AT171"/>
    <mergeCell ref="AU142:AU145"/>
    <mergeCell ref="AU146:AU149"/>
    <mergeCell ref="AU150:AU152"/>
    <mergeCell ref="AU153:AU155"/>
    <mergeCell ref="AU156:AU159"/>
    <mergeCell ref="AU160:AU163"/>
    <mergeCell ref="AU164:AU167"/>
    <mergeCell ref="AU168:AU171"/>
    <mergeCell ref="AU173:AU175"/>
    <mergeCell ref="AT177:AU177"/>
    <mergeCell ref="AT179:AU179"/>
    <mergeCell ref="AT187:AT216"/>
    <mergeCell ref="AV232:AV235"/>
    <mergeCell ref="AV236:AV239"/>
    <mergeCell ref="AV142:AV145"/>
    <mergeCell ref="AT312:AU312"/>
    <mergeCell ref="AT314:AU314"/>
    <mergeCell ref="AT322:AT351"/>
    <mergeCell ref="AU322:AU325"/>
    <mergeCell ref="AU326:AU329"/>
    <mergeCell ref="AU330:AU332"/>
    <mergeCell ref="AU333:AU335"/>
    <mergeCell ref="AU336:AU339"/>
    <mergeCell ref="AU340:AU343"/>
    <mergeCell ref="AU375:AU377"/>
    <mergeCell ref="AU378:AU380"/>
    <mergeCell ref="AU381:AU384"/>
    <mergeCell ref="AT222:AU222"/>
    <mergeCell ref="AT224:AU224"/>
    <mergeCell ref="AT232:AT261"/>
    <mergeCell ref="AU232:AU235"/>
    <mergeCell ref="AU236:AU239"/>
    <mergeCell ref="AU240:AU242"/>
    <mergeCell ref="AU243:AU245"/>
    <mergeCell ref="AU246:AU249"/>
    <mergeCell ref="AU250:AU253"/>
    <mergeCell ref="AU254:AU257"/>
    <mergeCell ref="AU258:AU261"/>
    <mergeCell ref="AU263:AU265"/>
    <mergeCell ref="AT267:AU267"/>
    <mergeCell ref="AT269:AU269"/>
    <mergeCell ref="AT311:AV311"/>
    <mergeCell ref="AV243:AV245"/>
    <mergeCell ref="AV246:AV249"/>
    <mergeCell ref="AV250:AV253"/>
    <mergeCell ref="AV254:AV257"/>
    <mergeCell ref="AV258:AV261"/>
    <mergeCell ref="AT447:AU447"/>
    <mergeCell ref="AT449:AU449"/>
    <mergeCell ref="AT457:AT486"/>
    <mergeCell ref="AU457:AU460"/>
    <mergeCell ref="AU461:AU464"/>
    <mergeCell ref="AU465:AU467"/>
    <mergeCell ref="AU468:AU470"/>
    <mergeCell ref="AU471:AU474"/>
    <mergeCell ref="AU475:AU478"/>
    <mergeCell ref="AU479:AU482"/>
    <mergeCell ref="AU483:AU486"/>
    <mergeCell ref="AT401:AV401"/>
    <mergeCell ref="AV385:AV388"/>
    <mergeCell ref="AV389:AV392"/>
    <mergeCell ref="AV393:AV396"/>
    <mergeCell ref="AV398:AV400"/>
    <mergeCell ref="AT448:AV448"/>
    <mergeCell ref="AU443:AU445"/>
    <mergeCell ref="AU420:AU422"/>
    <mergeCell ref="AU423:AU425"/>
    <mergeCell ref="AU426:AU429"/>
    <mergeCell ref="AU430:AU433"/>
    <mergeCell ref="AV423:AV425"/>
    <mergeCell ref="AV426:AV429"/>
    <mergeCell ref="AT402:AU402"/>
    <mergeCell ref="AT492:AU492"/>
    <mergeCell ref="AT494:AU494"/>
    <mergeCell ref="AT502:AT531"/>
    <mergeCell ref="AU502:AU505"/>
    <mergeCell ref="AU506:AU509"/>
    <mergeCell ref="AU510:AU512"/>
    <mergeCell ref="AU513:AU515"/>
    <mergeCell ref="AU516:AU519"/>
    <mergeCell ref="AU520:AU523"/>
    <mergeCell ref="AU524:AU527"/>
    <mergeCell ref="AU528:AU531"/>
    <mergeCell ref="AU533:AU535"/>
    <mergeCell ref="AT537:AU537"/>
    <mergeCell ref="AT491:AV491"/>
    <mergeCell ref="AV502:AV505"/>
    <mergeCell ref="AV506:AV509"/>
    <mergeCell ref="AV510:AV512"/>
    <mergeCell ref="AV513:AV515"/>
    <mergeCell ref="AV516:AV519"/>
    <mergeCell ref="AV520:AV523"/>
    <mergeCell ref="AV524:AV527"/>
    <mergeCell ref="AV528:AV531"/>
    <mergeCell ref="AV533:AV535"/>
    <mergeCell ref="AT536:AV536"/>
    <mergeCell ref="AT626:AV626"/>
    <mergeCell ref="AV637:AV640"/>
    <mergeCell ref="AV641:AV644"/>
    <mergeCell ref="AV645:AV647"/>
    <mergeCell ref="AV648:AV650"/>
    <mergeCell ref="AV651:AV654"/>
    <mergeCell ref="AV655:AV658"/>
    <mergeCell ref="AV659:AV662"/>
    <mergeCell ref="AV663:AV666"/>
    <mergeCell ref="AV668:AV670"/>
    <mergeCell ref="AT671:AV671"/>
    <mergeCell ref="AT539:AU539"/>
    <mergeCell ref="AT547:AT576"/>
    <mergeCell ref="AU547:AU550"/>
    <mergeCell ref="AU551:AU554"/>
    <mergeCell ref="AU555:AU557"/>
    <mergeCell ref="AU558:AU560"/>
    <mergeCell ref="AU561:AU564"/>
    <mergeCell ref="AU565:AU568"/>
    <mergeCell ref="AU569:AU572"/>
    <mergeCell ref="AU573:AU576"/>
    <mergeCell ref="AU578:AU580"/>
    <mergeCell ref="AT582:AU582"/>
    <mergeCell ref="AT584:AU584"/>
    <mergeCell ref="AT592:AT621"/>
    <mergeCell ref="AU592:AU595"/>
    <mergeCell ref="AU596:AU599"/>
    <mergeCell ref="AU600:AU602"/>
    <mergeCell ref="AU603:AU605"/>
    <mergeCell ref="AU606:AU609"/>
    <mergeCell ref="AU610:AU613"/>
    <mergeCell ref="AU614:AU617"/>
    <mergeCell ref="AV745:AV748"/>
    <mergeCell ref="AV749:AV752"/>
    <mergeCell ref="AV753:AV756"/>
    <mergeCell ref="AT627:AU627"/>
    <mergeCell ref="AT629:AU629"/>
    <mergeCell ref="AT637:AT666"/>
    <mergeCell ref="AU637:AU640"/>
    <mergeCell ref="AU641:AU644"/>
    <mergeCell ref="AU645:AU647"/>
    <mergeCell ref="AU648:AU650"/>
    <mergeCell ref="AU651:AU654"/>
    <mergeCell ref="AU655:AU658"/>
    <mergeCell ref="AU659:AU662"/>
    <mergeCell ref="AU663:AU666"/>
    <mergeCell ref="AU668:AU670"/>
    <mergeCell ref="AT672:AU672"/>
    <mergeCell ref="AT716:AV716"/>
    <mergeCell ref="AV735:AV737"/>
    <mergeCell ref="AV738:AV740"/>
    <mergeCell ref="AV741:AV744"/>
    <mergeCell ref="AU911:AU914"/>
    <mergeCell ref="AU915:AU917"/>
    <mergeCell ref="AU918:AU920"/>
    <mergeCell ref="AU921:AU924"/>
    <mergeCell ref="AU925:AU928"/>
    <mergeCell ref="AT761:AV761"/>
    <mergeCell ref="AV772:AV775"/>
    <mergeCell ref="AV776:AV779"/>
    <mergeCell ref="AV780:AV782"/>
    <mergeCell ref="AV783:AV785"/>
    <mergeCell ref="AV786:AV789"/>
    <mergeCell ref="AV790:AV793"/>
    <mergeCell ref="AV794:AV797"/>
    <mergeCell ref="AV798:AV801"/>
    <mergeCell ref="AV803:AV805"/>
    <mergeCell ref="AT806:AV806"/>
    <mergeCell ref="AT763:AV763"/>
    <mergeCell ref="AV831:AV834"/>
    <mergeCell ref="AV835:AV838"/>
    <mergeCell ref="AV839:AV842"/>
    <mergeCell ref="AV843:AV846"/>
    <mergeCell ref="AV848:AV850"/>
    <mergeCell ref="AT808:AV808"/>
    <mergeCell ref="AT853:AV853"/>
    <mergeCell ref="AU929:AU932"/>
    <mergeCell ref="AU933:AU936"/>
    <mergeCell ref="AU938:AU940"/>
    <mergeCell ref="AT942:AU942"/>
    <mergeCell ref="AT896:AV896"/>
    <mergeCell ref="AV907:AV910"/>
    <mergeCell ref="AV911:AV914"/>
    <mergeCell ref="AV915:AV917"/>
    <mergeCell ref="AV918:AV920"/>
    <mergeCell ref="AV921:AV924"/>
    <mergeCell ref="AV925:AV928"/>
    <mergeCell ref="AV929:AV932"/>
    <mergeCell ref="AV933:AV936"/>
    <mergeCell ref="AV938:AV940"/>
    <mergeCell ref="AT944:AU944"/>
    <mergeCell ref="AW1:AZ2"/>
    <mergeCell ref="AY5:AZ5"/>
    <mergeCell ref="AY7:AY36"/>
    <mergeCell ref="AZ7:AZ10"/>
    <mergeCell ref="AZ11:AZ14"/>
    <mergeCell ref="AZ15:AZ17"/>
    <mergeCell ref="AZ18:AZ20"/>
    <mergeCell ref="AZ21:AZ24"/>
    <mergeCell ref="AZ25:AZ28"/>
    <mergeCell ref="AZ29:AZ32"/>
    <mergeCell ref="AZ33:AZ36"/>
    <mergeCell ref="AZ38:AZ40"/>
    <mergeCell ref="AY42:AZ42"/>
    <mergeCell ref="AY44:AZ44"/>
    <mergeCell ref="AY52:AY81"/>
    <mergeCell ref="AZ52:AZ55"/>
    <mergeCell ref="AZ56:AZ59"/>
    <mergeCell ref="AZ60:AZ62"/>
    <mergeCell ref="AZ63:AZ65"/>
    <mergeCell ref="AZ66:AZ69"/>
    <mergeCell ref="AZ70:AZ73"/>
    <mergeCell ref="AZ74:AZ77"/>
    <mergeCell ref="AZ78:AZ81"/>
    <mergeCell ref="AZ83:AZ85"/>
    <mergeCell ref="AY87:AZ87"/>
    <mergeCell ref="AY89:AZ89"/>
    <mergeCell ref="AU893:AU895"/>
    <mergeCell ref="AT897:AU897"/>
    <mergeCell ref="AT899:AU899"/>
    <mergeCell ref="AT907:AT936"/>
    <mergeCell ref="AU907:AU910"/>
    <mergeCell ref="AY177:AZ177"/>
    <mergeCell ref="AY179:AZ179"/>
    <mergeCell ref="AY187:AY216"/>
    <mergeCell ref="AZ187:AZ190"/>
    <mergeCell ref="AZ191:AZ194"/>
    <mergeCell ref="AZ195:AZ197"/>
    <mergeCell ref="AZ198:AZ200"/>
    <mergeCell ref="AZ201:AZ204"/>
    <mergeCell ref="AZ205:AZ208"/>
    <mergeCell ref="AZ209:AZ212"/>
    <mergeCell ref="AZ213:AZ216"/>
    <mergeCell ref="AZ218:AZ220"/>
    <mergeCell ref="AY222:AZ222"/>
    <mergeCell ref="AY221:BA221"/>
    <mergeCell ref="AY97:AY126"/>
    <mergeCell ref="AZ97:AZ100"/>
    <mergeCell ref="AZ101:AZ104"/>
    <mergeCell ref="AZ105:AZ107"/>
    <mergeCell ref="AZ108:AZ110"/>
    <mergeCell ref="AZ111:AZ114"/>
    <mergeCell ref="AZ115:AZ118"/>
    <mergeCell ref="AZ119:AZ122"/>
    <mergeCell ref="AZ123:AZ126"/>
    <mergeCell ref="AZ128:AZ130"/>
    <mergeCell ref="AY132:AZ132"/>
    <mergeCell ref="AY134:AZ134"/>
    <mergeCell ref="AY142:AY171"/>
    <mergeCell ref="AZ142:AZ145"/>
    <mergeCell ref="AZ146:AZ149"/>
    <mergeCell ref="AZ150:AZ152"/>
    <mergeCell ref="AY131:BA131"/>
    <mergeCell ref="BA97:BA100"/>
    <mergeCell ref="AY224:AZ224"/>
    <mergeCell ref="AY232:AY261"/>
    <mergeCell ref="AZ232:AZ235"/>
    <mergeCell ref="AZ236:AZ239"/>
    <mergeCell ref="AZ240:AZ242"/>
    <mergeCell ref="AZ243:AZ245"/>
    <mergeCell ref="AZ246:AZ249"/>
    <mergeCell ref="AZ250:AZ253"/>
    <mergeCell ref="AZ254:AZ257"/>
    <mergeCell ref="AZ258:AZ261"/>
    <mergeCell ref="BA101:BA104"/>
    <mergeCell ref="BA105:BA107"/>
    <mergeCell ref="BA108:BA110"/>
    <mergeCell ref="BA111:BA114"/>
    <mergeCell ref="BA115:BA118"/>
    <mergeCell ref="BA119:BA122"/>
    <mergeCell ref="BA123:BA126"/>
    <mergeCell ref="BA128:BA130"/>
    <mergeCell ref="AY267:AZ267"/>
    <mergeCell ref="AY269:AZ269"/>
    <mergeCell ref="AY277:AY306"/>
    <mergeCell ref="AZ277:AZ280"/>
    <mergeCell ref="AZ281:AZ284"/>
    <mergeCell ref="AZ285:AZ287"/>
    <mergeCell ref="AZ288:AZ290"/>
    <mergeCell ref="AZ291:AZ294"/>
    <mergeCell ref="AZ295:AZ298"/>
    <mergeCell ref="AZ299:AZ302"/>
    <mergeCell ref="AZ303:AZ306"/>
    <mergeCell ref="AY312:AZ312"/>
    <mergeCell ref="AY314:AZ314"/>
    <mergeCell ref="AY322:AY351"/>
    <mergeCell ref="AZ322:AZ325"/>
    <mergeCell ref="AZ326:AZ329"/>
    <mergeCell ref="AZ330:AZ332"/>
    <mergeCell ref="AZ333:AZ335"/>
    <mergeCell ref="AZ336:AZ339"/>
    <mergeCell ref="AZ340:AZ343"/>
    <mergeCell ref="AZ344:AZ347"/>
    <mergeCell ref="AZ348:AZ351"/>
    <mergeCell ref="AY311:BA311"/>
    <mergeCell ref="AZ308:AZ310"/>
    <mergeCell ref="AZ353:AZ355"/>
    <mergeCell ref="AY357:AZ357"/>
    <mergeCell ref="AY356:BA356"/>
    <mergeCell ref="BA367:BA370"/>
    <mergeCell ref="BA371:BA374"/>
    <mergeCell ref="BA375:BA377"/>
    <mergeCell ref="BA322:BA325"/>
    <mergeCell ref="BA326:BA329"/>
    <mergeCell ref="BA330:BA332"/>
    <mergeCell ref="BA333:BA335"/>
    <mergeCell ref="BA336:BA339"/>
    <mergeCell ref="BA340:BA343"/>
    <mergeCell ref="BA344:BA347"/>
    <mergeCell ref="BA348:BA351"/>
    <mergeCell ref="BA353:BA355"/>
    <mergeCell ref="AY359:AZ359"/>
    <mergeCell ref="AY367:AY396"/>
    <mergeCell ref="AZ367:AZ370"/>
    <mergeCell ref="AZ371:AZ374"/>
    <mergeCell ref="AZ375:AZ377"/>
    <mergeCell ref="AZ378:AZ380"/>
    <mergeCell ref="AY447:AZ447"/>
    <mergeCell ref="AY449:AZ449"/>
    <mergeCell ref="AY457:AY486"/>
    <mergeCell ref="AZ457:AZ460"/>
    <mergeCell ref="AZ461:AZ464"/>
    <mergeCell ref="AZ465:AZ467"/>
    <mergeCell ref="AZ468:AZ470"/>
    <mergeCell ref="AZ471:AZ474"/>
    <mergeCell ref="AZ475:AZ478"/>
    <mergeCell ref="AZ479:AZ482"/>
    <mergeCell ref="AZ483:AZ486"/>
    <mergeCell ref="AZ488:AZ490"/>
    <mergeCell ref="AY492:AZ492"/>
    <mergeCell ref="AY491:BA491"/>
    <mergeCell ref="BA475:BA478"/>
    <mergeCell ref="BA479:BA482"/>
    <mergeCell ref="BA483:BA486"/>
    <mergeCell ref="BA488:BA490"/>
    <mergeCell ref="BA461:BA464"/>
    <mergeCell ref="BA465:BA467"/>
    <mergeCell ref="BA468:BA470"/>
    <mergeCell ref="BA471:BA474"/>
    <mergeCell ref="AY448:BA448"/>
    <mergeCell ref="BA596:BA599"/>
    <mergeCell ref="BA600:BA602"/>
    <mergeCell ref="BA603:BA605"/>
    <mergeCell ref="BA606:BA609"/>
    <mergeCell ref="BA610:BA613"/>
    <mergeCell ref="BA614:BA617"/>
    <mergeCell ref="BA618:BA621"/>
    <mergeCell ref="BA623:BA625"/>
    <mergeCell ref="BA637:BA640"/>
    <mergeCell ref="BA641:BA644"/>
    <mergeCell ref="BA645:BA647"/>
    <mergeCell ref="BA648:BA650"/>
    <mergeCell ref="BA651:BA654"/>
    <mergeCell ref="BA655:BA658"/>
    <mergeCell ref="AY494:AZ494"/>
    <mergeCell ref="AY502:AY531"/>
    <mergeCell ref="AZ502:AZ505"/>
    <mergeCell ref="AZ506:AZ509"/>
    <mergeCell ref="AZ510:AZ512"/>
    <mergeCell ref="AZ513:AZ515"/>
    <mergeCell ref="AZ516:AZ519"/>
    <mergeCell ref="AZ520:AZ523"/>
    <mergeCell ref="AZ524:AZ527"/>
    <mergeCell ref="AZ528:AZ531"/>
    <mergeCell ref="AZ533:AZ535"/>
    <mergeCell ref="AY537:AZ537"/>
    <mergeCell ref="AY539:AZ539"/>
    <mergeCell ref="AY547:AY576"/>
    <mergeCell ref="AZ547:AZ550"/>
    <mergeCell ref="AZ551:AZ554"/>
    <mergeCell ref="AZ555:AZ557"/>
    <mergeCell ref="AZ558:AZ560"/>
    <mergeCell ref="AY629:AZ629"/>
    <mergeCell ref="AY637:AY666"/>
    <mergeCell ref="AZ637:AZ640"/>
    <mergeCell ref="AZ641:AZ644"/>
    <mergeCell ref="AZ645:AZ647"/>
    <mergeCell ref="AZ648:AZ650"/>
    <mergeCell ref="AZ651:AZ654"/>
    <mergeCell ref="AZ655:AZ658"/>
    <mergeCell ref="AZ659:AZ662"/>
    <mergeCell ref="AZ663:AZ666"/>
    <mergeCell ref="AZ668:AZ670"/>
    <mergeCell ref="AY672:AZ672"/>
    <mergeCell ref="AY674:AZ674"/>
    <mergeCell ref="AY682:AY711"/>
    <mergeCell ref="AZ682:AZ685"/>
    <mergeCell ref="AY671:BA671"/>
    <mergeCell ref="AZ578:AZ580"/>
    <mergeCell ref="AY582:AZ582"/>
    <mergeCell ref="AY584:AZ584"/>
    <mergeCell ref="AY592:AY621"/>
    <mergeCell ref="AZ592:AZ595"/>
    <mergeCell ref="AZ596:AZ599"/>
    <mergeCell ref="AZ600:AZ602"/>
    <mergeCell ref="AZ603:AZ605"/>
    <mergeCell ref="AZ606:AZ609"/>
    <mergeCell ref="AZ610:AZ613"/>
    <mergeCell ref="AZ614:AZ617"/>
    <mergeCell ref="AZ618:AZ621"/>
    <mergeCell ref="AZ623:AZ625"/>
    <mergeCell ref="AY627:AZ627"/>
    <mergeCell ref="AY626:BA626"/>
    <mergeCell ref="BA592:BA595"/>
    <mergeCell ref="AZ828:AZ830"/>
    <mergeCell ref="AZ831:AZ834"/>
    <mergeCell ref="AZ835:AZ838"/>
    <mergeCell ref="AZ839:AZ842"/>
    <mergeCell ref="AZ843:AZ846"/>
    <mergeCell ref="AY806:BA806"/>
    <mergeCell ref="BA798:BA801"/>
    <mergeCell ref="BA803:BA805"/>
    <mergeCell ref="AY717:AZ717"/>
    <mergeCell ref="AY719:AZ719"/>
    <mergeCell ref="AY727:AY756"/>
    <mergeCell ref="AZ727:AZ730"/>
    <mergeCell ref="AZ731:AZ734"/>
    <mergeCell ref="AZ735:AZ737"/>
    <mergeCell ref="AZ738:AZ740"/>
    <mergeCell ref="AZ741:AZ744"/>
    <mergeCell ref="AZ745:AZ748"/>
    <mergeCell ref="AZ749:AZ752"/>
    <mergeCell ref="AZ753:AZ756"/>
    <mergeCell ref="AZ758:AZ760"/>
    <mergeCell ref="AY762:AZ762"/>
    <mergeCell ref="AY761:BA761"/>
    <mergeCell ref="BA839:BA842"/>
    <mergeCell ref="BA843:BA846"/>
    <mergeCell ref="AY763:BA763"/>
    <mergeCell ref="BA828:BA830"/>
    <mergeCell ref="BA727:BA730"/>
    <mergeCell ref="BA821:BA824"/>
    <mergeCell ref="BA825:BA827"/>
    <mergeCell ref="AY808:BA808"/>
    <mergeCell ref="AZ938:AZ940"/>
    <mergeCell ref="AY942:AZ942"/>
    <mergeCell ref="AY944:AZ944"/>
    <mergeCell ref="BB1:BE2"/>
    <mergeCell ref="BD5:BE5"/>
    <mergeCell ref="BD7:BD36"/>
    <mergeCell ref="BE7:BE10"/>
    <mergeCell ref="BE11:BE14"/>
    <mergeCell ref="BE15:BE17"/>
    <mergeCell ref="BE18:BE20"/>
    <mergeCell ref="BE21:BE24"/>
    <mergeCell ref="BE25:BE28"/>
    <mergeCell ref="BE29:BE32"/>
    <mergeCell ref="BE33:BE36"/>
    <mergeCell ref="BE38:BE40"/>
    <mergeCell ref="BD42:BE42"/>
    <mergeCell ref="BD44:BE44"/>
    <mergeCell ref="AZ848:AZ850"/>
    <mergeCell ref="AY852:AZ852"/>
    <mergeCell ref="AY854:AZ854"/>
    <mergeCell ref="AY862:AY891"/>
    <mergeCell ref="AZ862:AZ865"/>
    <mergeCell ref="AZ866:AZ869"/>
    <mergeCell ref="AZ870:AZ872"/>
    <mergeCell ref="AZ873:AZ875"/>
    <mergeCell ref="AZ876:AZ879"/>
    <mergeCell ref="AZ880:AZ883"/>
    <mergeCell ref="AZ884:AZ887"/>
    <mergeCell ref="AZ888:AZ891"/>
    <mergeCell ref="AZ783:AZ785"/>
    <mergeCell ref="AZ786:AZ789"/>
    <mergeCell ref="AZ790:AZ793"/>
    <mergeCell ref="BD87:BE87"/>
    <mergeCell ref="BD89:BE89"/>
    <mergeCell ref="BD97:BD126"/>
    <mergeCell ref="BE97:BE100"/>
    <mergeCell ref="BE101:BE104"/>
    <mergeCell ref="BE105:BE107"/>
    <mergeCell ref="BE108:BE110"/>
    <mergeCell ref="BE111:BE114"/>
    <mergeCell ref="BE115:BE118"/>
    <mergeCell ref="BE119:BE122"/>
    <mergeCell ref="BE123:BE126"/>
    <mergeCell ref="AY899:AZ899"/>
    <mergeCell ref="AY907:AY936"/>
    <mergeCell ref="AZ907:AZ910"/>
    <mergeCell ref="AZ911:AZ914"/>
    <mergeCell ref="AZ915:AZ917"/>
    <mergeCell ref="AZ918:AZ920"/>
    <mergeCell ref="AZ921:AZ924"/>
    <mergeCell ref="AZ925:AZ928"/>
    <mergeCell ref="AZ929:AZ932"/>
    <mergeCell ref="AZ933:AZ936"/>
    <mergeCell ref="AZ893:AZ895"/>
    <mergeCell ref="AY897:AZ897"/>
    <mergeCell ref="AY896:BA896"/>
    <mergeCell ref="AY764:AZ764"/>
    <mergeCell ref="AY772:AY801"/>
    <mergeCell ref="AZ772:AZ775"/>
    <mergeCell ref="AZ776:AZ779"/>
    <mergeCell ref="AZ780:AZ782"/>
    <mergeCell ref="AZ794:AZ797"/>
    <mergeCell ref="AZ798:AZ801"/>
    <mergeCell ref="AZ803:AZ805"/>
    <mergeCell ref="BD132:BE132"/>
    <mergeCell ref="BD134:BE134"/>
    <mergeCell ref="BD142:BD171"/>
    <mergeCell ref="BE142:BE145"/>
    <mergeCell ref="BE146:BE149"/>
    <mergeCell ref="BE150:BE152"/>
    <mergeCell ref="BE153:BE155"/>
    <mergeCell ref="BE156:BE159"/>
    <mergeCell ref="BE160:BE163"/>
    <mergeCell ref="BE164:BE167"/>
    <mergeCell ref="BE168:BE171"/>
    <mergeCell ref="BE173:BE175"/>
    <mergeCell ref="BD177:BE177"/>
    <mergeCell ref="BD131:BF131"/>
    <mergeCell ref="BF142:BF145"/>
    <mergeCell ref="BF146:BF149"/>
    <mergeCell ref="BF150:BF152"/>
    <mergeCell ref="BF153:BF155"/>
    <mergeCell ref="BF156:BF159"/>
    <mergeCell ref="BF160:BF163"/>
    <mergeCell ref="BF164:BF167"/>
    <mergeCell ref="BF168:BF171"/>
    <mergeCell ref="BF173:BF175"/>
    <mergeCell ref="BD267:BE267"/>
    <mergeCell ref="BD269:BE269"/>
    <mergeCell ref="BD277:BD306"/>
    <mergeCell ref="BE277:BE280"/>
    <mergeCell ref="BE281:BE284"/>
    <mergeCell ref="BE285:BE287"/>
    <mergeCell ref="BE288:BE290"/>
    <mergeCell ref="BE291:BE294"/>
    <mergeCell ref="BE295:BE298"/>
    <mergeCell ref="BE299:BE302"/>
    <mergeCell ref="BE303:BE306"/>
    <mergeCell ref="BE308:BE310"/>
    <mergeCell ref="BD312:BE312"/>
    <mergeCell ref="BD179:BE179"/>
    <mergeCell ref="BD187:BD216"/>
    <mergeCell ref="BE187:BE190"/>
    <mergeCell ref="BE191:BE194"/>
    <mergeCell ref="BE195:BE197"/>
    <mergeCell ref="BE198:BE200"/>
    <mergeCell ref="BE201:BE204"/>
    <mergeCell ref="BE205:BE208"/>
    <mergeCell ref="BE209:BE212"/>
    <mergeCell ref="BE213:BE216"/>
    <mergeCell ref="BE218:BE220"/>
    <mergeCell ref="BD222:BE222"/>
    <mergeCell ref="BD224:BE224"/>
    <mergeCell ref="BD232:BD261"/>
    <mergeCell ref="BE232:BE235"/>
    <mergeCell ref="BD221:BF221"/>
    <mergeCell ref="BF295:BF298"/>
    <mergeCell ref="BF299:BF302"/>
    <mergeCell ref="BF303:BF306"/>
    <mergeCell ref="BD314:BE314"/>
    <mergeCell ref="BD322:BD351"/>
    <mergeCell ref="BE322:BE325"/>
    <mergeCell ref="BE326:BE329"/>
    <mergeCell ref="BE330:BE332"/>
    <mergeCell ref="BE333:BE335"/>
    <mergeCell ref="BE336:BE339"/>
    <mergeCell ref="BE340:BE343"/>
    <mergeCell ref="BE344:BE347"/>
    <mergeCell ref="BE348:BE351"/>
    <mergeCell ref="BE353:BE355"/>
    <mergeCell ref="BD357:BE357"/>
    <mergeCell ref="BD359:BE359"/>
    <mergeCell ref="BD367:BD396"/>
    <mergeCell ref="BE367:BE370"/>
    <mergeCell ref="BE371:BE374"/>
    <mergeCell ref="BE375:BE377"/>
    <mergeCell ref="BE378:BE380"/>
    <mergeCell ref="BE381:BE384"/>
    <mergeCell ref="BE385:BE388"/>
    <mergeCell ref="BE389:BE392"/>
    <mergeCell ref="BE393:BE396"/>
    <mergeCell ref="BD356:BF356"/>
    <mergeCell ref="BF322:BF325"/>
    <mergeCell ref="BF326:BF329"/>
    <mergeCell ref="BF330:BF332"/>
    <mergeCell ref="BF333:BF335"/>
    <mergeCell ref="BF336:BF339"/>
    <mergeCell ref="BF340:BF343"/>
    <mergeCell ref="BF344:BF347"/>
    <mergeCell ref="BF348:BF351"/>
    <mergeCell ref="BF353:BF355"/>
    <mergeCell ref="BE443:BE445"/>
    <mergeCell ref="BD447:BE447"/>
    <mergeCell ref="BD401:BF401"/>
    <mergeCell ref="BF412:BF415"/>
    <mergeCell ref="BF416:BF419"/>
    <mergeCell ref="BF420:BF422"/>
    <mergeCell ref="BF423:BF425"/>
    <mergeCell ref="BF426:BF429"/>
    <mergeCell ref="BF430:BF433"/>
    <mergeCell ref="BF434:BF437"/>
    <mergeCell ref="BF438:BF441"/>
    <mergeCell ref="BF443:BF445"/>
    <mergeCell ref="BD584:BE584"/>
    <mergeCell ref="BD592:BD621"/>
    <mergeCell ref="BE592:BE595"/>
    <mergeCell ref="BD492:BE492"/>
    <mergeCell ref="BD494:BE494"/>
    <mergeCell ref="BD502:BD531"/>
    <mergeCell ref="BE502:BE505"/>
    <mergeCell ref="BE506:BE509"/>
    <mergeCell ref="BE510:BE512"/>
    <mergeCell ref="BE513:BE515"/>
    <mergeCell ref="BE516:BE519"/>
    <mergeCell ref="BE520:BE523"/>
    <mergeCell ref="BE524:BE527"/>
    <mergeCell ref="BE528:BE531"/>
    <mergeCell ref="BD491:BF491"/>
    <mergeCell ref="BF457:BF460"/>
    <mergeCell ref="BF461:BF464"/>
    <mergeCell ref="BF465:BF467"/>
    <mergeCell ref="BF479:BF482"/>
    <mergeCell ref="BF513:BF515"/>
    <mergeCell ref="BF745:BF748"/>
    <mergeCell ref="BF506:BF509"/>
    <mergeCell ref="BF510:BF512"/>
    <mergeCell ref="BF483:BF486"/>
    <mergeCell ref="BF488:BF490"/>
    <mergeCell ref="BF524:BF527"/>
    <mergeCell ref="BF528:BF531"/>
    <mergeCell ref="BD537:BE537"/>
    <mergeCell ref="BD539:BE539"/>
    <mergeCell ref="BD547:BD576"/>
    <mergeCell ref="BE547:BE550"/>
    <mergeCell ref="BE551:BE554"/>
    <mergeCell ref="BE555:BE557"/>
    <mergeCell ref="BE558:BE560"/>
    <mergeCell ref="BE561:BE564"/>
    <mergeCell ref="BE565:BE568"/>
    <mergeCell ref="BE569:BE572"/>
    <mergeCell ref="BE573:BE576"/>
    <mergeCell ref="BD536:BF536"/>
    <mergeCell ref="BF569:BF572"/>
    <mergeCell ref="BF533:BF535"/>
    <mergeCell ref="BE533:BE535"/>
    <mergeCell ref="BF731:BF734"/>
    <mergeCell ref="BE578:BE580"/>
    <mergeCell ref="BD582:BE582"/>
    <mergeCell ref="BF547:BF550"/>
    <mergeCell ref="BF551:BF554"/>
    <mergeCell ref="BF555:BF557"/>
    <mergeCell ref="BF558:BF560"/>
    <mergeCell ref="BF561:BF564"/>
    <mergeCell ref="BF565:BF568"/>
    <mergeCell ref="BF573:BF576"/>
    <mergeCell ref="BF578:BF580"/>
    <mergeCell ref="BD761:BF761"/>
    <mergeCell ref="BF645:BF647"/>
    <mergeCell ref="BF648:BF650"/>
    <mergeCell ref="BD626:BF626"/>
    <mergeCell ref="BE731:BE734"/>
    <mergeCell ref="BE735:BE737"/>
    <mergeCell ref="BE738:BE740"/>
    <mergeCell ref="BE741:BE744"/>
    <mergeCell ref="BE745:BE748"/>
    <mergeCell ref="BE749:BE752"/>
    <mergeCell ref="BE753:BE756"/>
    <mergeCell ref="BE758:BE760"/>
    <mergeCell ref="BF596:BF599"/>
    <mergeCell ref="BF600:BF602"/>
    <mergeCell ref="BF603:BF605"/>
    <mergeCell ref="BF606:BF609"/>
    <mergeCell ref="BF610:BF613"/>
    <mergeCell ref="BF614:BF617"/>
    <mergeCell ref="BF618:BF621"/>
    <mergeCell ref="BF623:BF625"/>
    <mergeCell ref="BF741:BF744"/>
    <mergeCell ref="BE727:BE730"/>
    <mergeCell ref="BE596:BE599"/>
    <mergeCell ref="BE600:BE602"/>
    <mergeCell ref="BE603:BE605"/>
    <mergeCell ref="BE606:BE609"/>
    <mergeCell ref="BE610:BE613"/>
    <mergeCell ref="BE614:BE617"/>
    <mergeCell ref="BE618:BE621"/>
    <mergeCell ref="BE623:BE625"/>
    <mergeCell ref="BD627:BE627"/>
    <mergeCell ref="BD629:BE629"/>
    <mergeCell ref="BD637:BD666"/>
    <mergeCell ref="BE637:BE640"/>
    <mergeCell ref="BE641:BE644"/>
    <mergeCell ref="BE645:BE647"/>
    <mergeCell ref="BE648:BE650"/>
    <mergeCell ref="BE651:BE654"/>
    <mergeCell ref="BE713:BE715"/>
    <mergeCell ref="BD717:BE717"/>
    <mergeCell ref="BD719:BE719"/>
    <mergeCell ref="BD671:BF671"/>
    <mergeCell ref="BF682:BF685"/>
    <mergeCell ref="BF686:BF689"/>
    <mergeCell ref="BF690:BF692"/>
    <mergeCell ref="BF693:BF695"/>
    <mergeCell ref="BF696:BF699"/>
    <mergeCell ref="BF700:BF703"/>
    <mergeCell ref="BF704:BF707"/>
    <mergeCell ref="BD716:BF716"/>
    <mergeCell ref="BF727:BF730"/>
    <mergeCell ref="BF735:BF737"/>
    <mergeCell ref="BF738:BF740"/>
    <mergeCell ref="BF828:BF830"/>
    <mergeCell ref="BF831:BF834"/>
    <mergeCell ref="BF835:BF838"/>
    <mergeCell ref="BF839:BF842"/>
    <mergeCell ref="BF843:BF846"/>
    <mergeCell ref="BF848:BF850"/>
    <mergeCell ref="BF803:BF805"/>
    <mergeCell ref="BD762:BE762"/>
    <mergeCell ref="BD764:BE764"/>
    <mergeCell ref="BD772:BD801"/>
    <mergeCell ref="BE772:BE775"/>
    <mergeCell ref="BE776:BE779"/>
    <mergeCell ref="BE780:BE782"/>
    <mergeCell ref="BE783:BE785"/>
    <mergeCell ref="BE786:BE789"/>
    <mergeCell ref="BE790:BE793"/>
    <mergeCell ref="BE794:BE797"/>
    <mergeCell ref="BE798:BE801"/>
    <mergeCell ref="BF776:BF779"/>
    <mergeCell ref="BF780:BF782"/>
    <mergeCell ref="BF783:BF785"/>
    <mergeCell ref="BF786:BF789"/>
    <mergeCell ref="BF790:BF793"/>
    <mergeCell ref="BF794:BF797"/>
    <mergeCell ref="BF798:BF801"/>
    <mergeCell ref="BD763:BF763"/>
    <mergeCell ref="BF749:BF752"/>
    <mergeCell ref="BF753:BF756"/>
    <mergeCell ref="BF758:BF760"/>
    <mergeCell ref="BD897:BE897"/>
    <mergeCell ref="BD899:BE899"/>
    <mergeCell ref="BD907:BD936"/>
    <mergeCell ref="BE907:BE910"/>
    <mergeCell ref="BE911:BE914"/>
    <mergeCell ref="BE915:BE917"/>
    <mergeCell ref="BE918:BE920"/>
    <mergeCell ref="BE921:BE924"/>
    <mergeCell ref="BE925:BE928"/>
    <mergeCell ref="BE929:BE932"/>
    <mergeCell ref="BE933:BE936"/>
    <mergeCell ref="BD896:BF896"/>
    <mergeCell ref="BE803:BE805"/>
    <mergeCell ref="BD807:BE807"/>
    <mergeCell ref="BD809:BE809"/>
    <mergeCell ref="BD817:BD846"/>
    <mergeCell ref="BE817:BE820"/>
    <mergeCell ref="BE821:BE824"/>
    <mergeCell ref="BE825:BE827"/>
    <mergeCell ref="BE828:BE830"/>
    <mergeCell ref="BE831:BE834"/>
    <mergeCell ref="BE835:BE838"/>
    <mergeCell ref="BE839:BE842"/>
    <mergeCell ref="BE843:BE846"/>
    <mergeCell ref="BE848:BE850"/>
    <mergeCell ref="BD852:BE852"/>
    <mergeCell ref="BD806:BF806"/>
    <mergeCell ref="BF817:BF820"/>
    <mergeCell ref="BF821:BF824"/>
    <mergeCell ref="BF825:BF827"/>
    <mergeCell ref="BE862:BE865"/>
    <mergeCell ref="BE876:BE879"/>
    <mergeCell ref="BI132:BJ132"/>
    <mergeCell ref="BI134:BJ134"/>
    <mergeCell ref="BI131:BK131"/>
    <mergeCell ref="BE938:BE940"/>
    <mergeCell ref="BD942:BE942"/>
    <mergeCell ref="BD944:BE944"/>
    <mergeCell ref="BG1:BJ2"/>
    <mergeCell ref="BI5:BJ5"/>
    <mergeCell ref="BI7:BI36"/>
    <mergeCell ref="BJ7:BJ10"/>
    <mergeCell ref="BJ11:BJ14"/>
    <mergeCell ref="BJ15:BJ17"/>
    <mergeCell ref="BJ18:BJ20"/>
    <mergeCell ref="BJ21:BJ24"/>
    <mergeCell ref="BJ25:BJ28"/>
    <mergeCell ref="BJ29:BJ32"/>
    <mergeCell ref="BJ33:BJ36"/>
    <mergeCell ref="BJ38:BJ40"/>
    <mergeCell ref="BI42:BJ42"/>
    <mergeCell ref="BI44:BJ44"/>
    <mergeCell ref="BI52:BI81"/>
    <mergeCell ref="BJ52:BJ55"/>
    <mergeCell ref="BJ56:BJ59"/>
    <mergeCell ref="BJ60:BJ62"/>
    <mergeCell ref="BJ63:BJ65"/>
    <mergeCell ref="BJ66:BJ69"/>
    <mergeCell ref="BJ70:BJ73"/>
    <mergeCell ref="BJ74:BJ77"/>
    <mergeCell ref="BJ78:BJ81"/>
    <mergeCell ref="BJ83:BJ85"/>
    <mergeCell ref="BD854:BE854"/>
    <mergeCell ref="BD727:BD756"/>
    <mergeCell ref="BI221:BK221"/>
    <mergeCell ref="BK232:BK235"/>
    <mergeCell ref="BK236:BK239"/>
    <mergeCell ref="BK240:BK242"/>
    <mergeCell ref="BK243:BK245"/>
    <mergeCell ref="BK246:BK249"/>
    <mergeCell ref="BK250:BK253"/>
    <mergeCell ref="BK254:BK257"/>
    <mergeCell ref="BK258:BK261"/>
    <mergeCell ref="BK263:BK265"/>
    <mergeCell ref="BI142:BI171"/>
    <mergeCell ref="BJ142:BJ145"/>
    <mergeCell ref="BJ146:BJ149"/>
    <mergeCell ref="BJ150:BJ152"/>
    <mergeCell ref="BJ153:BJ155"/>
    <mergeCell ref="BJ156:BJ159"/>
    <mergeCell ref="BJ160:BJ163"/>
    <mergeCell ref="BJ164:BJ167"/>
    <mergeCell ref="BJ168:BJ171"/>
    <mergeCell ref="BJ173:BJ175"/>
    <mergeCell ref="BI177:BJ177"/>
    <mergeCell ref="BI179:BJ179"/>
    <mergeCell ref="BI187:BI216"/>
    <mergeCell ref="BJ187:BJ190"/>
    <mergeCell ref="BJ191:BJ194"/>
    <mergeCell ref="BJ195:BJ197"/>
    <mergeCell ref="BJ198:BJ200"/>
    <mergeCell ref="BJ201:BJ204"/>
    <mergeCell ref="BJ205:BJ208"/>
    <mergeCell ref="BJ209:BJ212"/>
    <mergeCell ref="BJ213:BJ216"/>
    <mergeCell ref="BK142:BK145"/>
    <mergeCell ref="BI367:BI396"/>
    <mergeCell ref="BJ367:BJ370"/>
    <mergeCell ref="BJ398:BJ400"/>
    <mergeCell ref="BI402:BJ402"/>
    <mergeCell ref="BI356:BK356"/>
    <mergeCell ref="BK367:BK370"/>
    <mergeCell ref="BI222:BJ222"/>
    <mergeCell ref="BI224:BJ224"/>
    <mergeCell ref="BI232:BI261"/>
    <mergeCell ref="BJ232:BJ235"/>
    <mergeCell ref="BJ236:BJ239"/>
    <mergeCell ref="BJ240:BJ242"/>
    <mergeCell ref="BJ243:BJ245"/>
    <mergeCell ref="BJ246:BJ249"/>
    <mergeCell ref="BJ250:BJ253"/>
    <mergeCell ref="BJ254:BJ257"/>
    <mergeCell ref="BJ258:BJ261"/>
    <mergeCell ref="BJ263:BJ265"/>
    <mergeCell ref="BI267:BJ267"/>
    <mergeCell ref="BI269:BJ269"/>
    <mergeCell ref="BK398:BK400"/>
    <mergeCell ref="BI401:BK401"/>
    <mergeCell ref="BK285:BK287"/>
    <mergeCell ref="BK288:BK290"/>
    <mergeCell ref="BK291:BK294"/>
    <mergeCell ref="BK295:BK298"/>
    <mergeCell ref="BK299:BK302"/>
    <mergeCell ref="BK303:BK306"/>
    <mergeCell ref="BK308:BK310"/>
    <mergeCell ref="BK322:BK325"/>
    <mergeCell ref="BK326:BK329"/>
    <mergeCell ref="BK330:BK332"/>
    <mergeCell ref="BI491:BK491"/>
    <mergeCell ref="BK502:BK505"/>
    <mergeCell ref="BK506:BK509"/>
    <mergeCell ref="BK510:BK512"/>
    <mergeCell ref="BK426:BK429"/>
    <mergeCell ref="BK430:BK433"/>
    <mergeCell ref="BK434:BK437"/>
    <mergeCell ref="BI277:BI306"/>
    <mergeCell ref="BJ277:BJ280"/>
    <mergeCell ref="BJ281:BJ284"/>
    <mergeCell ref="BJ285:BJ287"/>
    <mergeCell ref="BJ288:BJ290"/>
    <mergeCell ref="BJ291:BJ294"/>
    <mergeCell ref="BJ295:BJ298"/>
    <mergeCell ref="BJ299:BJ302"/>
    <mergeCell ref="BJ303:BJ306"/>
    <mergeCell ref="BJ308:BJ310"/>
    <mergeCell ref="BI312:BJ312"/>
    <mergeCell ref="BI314:BJ314"/>
    <mergeCell ref="BI322:BI351"/>
    <mergeCell ref="BJ322:BJ325"/>
    <mergeCell ref="BJ326:BJ329"/>
    <mergeCell ref="BJ330:BJ332"/>
    <mergeCell ref="BJ333:BJ335"/>
    <mergeCell ref="BJ336:BJ339"/>
    <mergeCell ref="BJ340:BJ343"/>
    <mergeCell ref="BK277:BK280"/>
    <mergeCell ref="BK281:BK284"/>
    <mergeCell ref="BJ344:BJ347"/>
    <mergeCell ref="BJ348:BJ351"/>
    <mergeCell ref="BI357:BJ357"/>
    <mergeCell ref="BI359:BJ359"/>
    <mergeCell ref="BK513:BK515"/>
    <mergeCell ref="BK516:BK519"/>
    <mergeCell ref="BK520:BK523"/>
    <mergeCell ref="BK524:BK527"/>
    <mergeCell ref="BK528:BK531"/>
    <mergeCell ref="BK533:BK535"/>
    <mergeCell ref="BI536:BK536"/>
    <mergeCell ref="BI404:BJ404"/>
    <mergeCell ref="BI412:BI441"/>
    <mergeCell ref="BJ412:BJ415"/>
    <mergeCell ref="BJ416:BJ419"/>
    <mergeCell ref="BJ420:BJ422"/>
    <mergeCell ref="BJ423:BJ425"/>
    <mergeCell ref="BJ426:BJ429"/>
    <mergeCell ref="BJ430:BJ433"/>
    <mergeCell ref="BJ434:BJ437"/>
    <mergeCell ref="BJ438:BJ441"/>
    <mergeCell ref="BJ443:BJ445"/>
    <mergeCell ref="BI447:BJ447"/>
    <mergeCell ref="BI449:BJ449"/>
    <mergeCell ref="BI457:BI486"/>
    <mergeCell ref="BJ457:BJ460"/>
    <mergeCell ref="BJ461:BJ464"/>
    <mergeCell ref="BJ465:BJ467"/>
    <mergeCell ref="BJ468:BJ470"/>
    <mergeCell ref="BJ471:BJ474"/>
    <mergeCell ref="BJ475:BJ478"/>
    <mergeCell ref="BJ479:BJ482"/>
    <mergeCell ref="BK412:BK415"/>
    <mergeCell ref="BK416:BK419"/>
    <mergeCell ref="BK420:BK422"/>
    <mergeCell ref="BK457:BK460"/>
    <mergeCell ref="BJ603:BJ605"/>
    <mergeCell ref="BJ606:BJ609"/>
    <mergeCell ref="BJ610:BJ613"/>
    <mergeCell ref="BJ614:BJ617"/>
    <mergeCell ref="BJ618:BJ621"/>
    <mergeCell ref="BI492:BJ492"/>
    <mergeCell ref="BI494:BJ494"/>
    <mergeCell ref="BI502:BI531"/>
    <mergeCell ref="BJ502:BJ505"/>
    <mergeCell ref="BJ506:BJ509"/>
    <mergeCell ref="BJ510:BJ512"/>
    <mergeCell ref="BJ513:BJ515"/>
    <mergeCell ref="BJ516:BJ519"/>
    <mergeCell ref="BJ520:BJ523"/>
    <mergeCell ref="BJ524:BJ527"/>
    <mergeCell ref="BJ528:BJ531"/>
    <mergeCell ref="BJ533:BJ535"/>
    <mergeCell ref="BI537:BJ537"/>
    <mergeCell ref="BI672:BJ672"/>
    <mergeCell ref="BI626:BK626"/>
    <mergeCell ref="BK637:BK640"/>
    <mergeCell ref="BK641:BK644"/>
    <mergeCell ref="BK645:BK647"/>
    <mergeCell ref="BK648:BK650"/>
    <mergeCell ref="BK651:BK654"/>
    <mergeCell ref="BK655:BK658"/>
    <mergeCell ref="BK659:BK662"/>
    <mergeCell ref="BK663:BK666"/>
    <mergeCell ref="BK668:BK670"/>
    <mergeCell ref="BI671:BK671"/>
    <mergeCell ref="BI539:BJ539"/>
    <mergeCell ref="BI547:BI576"/>
    <mergeCell ref="BJ547:BJ550"/>
    <mergeCell ref="BJ551:BJ554"/>
    <mergeCell ref="BJ555:BJ557"/>
    <mergeCell ref="BJ558:BJ560"/>
    <mergeCell ref="BJ561:BJ564"/>
    <mergeCell ref="BJ565:BJ568"/>
    <mergeCell ref="BJ569:BJ572"/>
    <mergeCell ref="BJ573:BJ576"/>
    <mergeCell ref="BJ578:BJ580"/>
    <mergeCell ref="BI582:BJ582"/>
    <mergeCell ref="BI584:BJ584"/>
    <mergeCell ref="BI592:BI621"/>
    <mergeCell ref="BJ592:BJ595"/>
    <mergeCell ref="BJ596:BJ599"/>
    <mergeCell ref="BJ600:BJ602"/>
    <mergeCell ref="BK547:BK550"/>
    <mergeCell ref="BK551:BK554"/>
    <mergeCell ref="BK555:BK557"/>
    <mergeCell ref="BI674:BJ674"/>
    <mergeCell ref="BI682:BI711"/>
    <mergeCell ref="BJ682:BJ685"/>
    <mergeCell ref="BJ686:BJ689"/>
    <mergeCell ref="BJ690:BJ692"/>
    <mergeCell ref="BJ693:BJ695"/>
    <mergeCell ref="BJ696:BJ699"/>
    <mergeCell ref="BJ700:BJ703"/>
    <mergeCell ref="BJ704:BJ707"/>
    <mergeCell ref="BJ708:BJ711"/>
    <mergeCell ref="BJ713:BJ715"/>
    <mergeCell ref="BI717:BJ717"/>
    <mergeCell ref="BI719:BJ719"/>
    <mergeCell ref="BI727:BI756"/>
    <mergeCell ref="BJ727:BJ730"/>
    <mergeCell ref="BJ731:BJ734"/>
    <mergeCell ref="BJ735:BJ737"/>
    <mergeCell ref="BJ738:BJ740"/>
    <mergeCell ref="BJ741:BJ744"/>
    <mergeCell ref="BJ745:BJ748"/>
    <mergeCell ref="BJ749:BJ752"/>
    <mergeCell ref="BJ753:BJ756"/>
    <mergeCell ref="BI716:BK716"/>
    <mergeCell ref="BK727:BK730"/>
    <mergeCell ref="BK731:BK734"/>
    <mergeCell ref="BK735:BK737"/>
    <mergeCell ref="BK738:BK740"/>
    <mergeCell ref="BK741:BK744"/>
    <mergeCell ref="BK745:BK748"/>
    <mergeCell ref="BK749:BK752"/>
    <mergeCell ref="BK753:BK756"/>
    <mergeCell ref="BJ790:BJ793"/>
    <mergeCell ref="BJ794:BJ797"/>
    <mergeCell ref="BJ798:BJ801"/>
    <mergeCell ref="BJ803:BJ805"/>
    <mergeCell ref="BI807:BJ807"/>
    <mergeCell ref="BI761:BK761"/>
    <mergeCell ref="BK772:BK775"/>
    <mergeCell ref="BK776:BK779"/>
    <mergeCell ref="BK780:BK782"/>
    <mergeCell ref="BK783:BK785"/>
    <mergeCell ref="BK786:BK789"/>
    <mergeCell ref="BK790:BK793"/>
    <mergeCell ref="BK794:BK797"/>
    <mergeCell ref="BK798:BK801"/>
    <mergeCell ref="BK803:BK805"/>
    <mergeCell ref="BI806:BK806"/>
    <mergeCell ref="BI763:BK763"/>
    <mergeCell ref="BI809:BJ809"/>
    <mergeCell ref="BI817:BI846"/>
    <mergeCell ref="BJ817:BJ820"/>
    <mergeCell ref="BJ821:BJ824"/>
    <mergeCell ref="BJ825:BJ827"/>
    <mergeCell ref="BJ828:BJ830"/>
    <mergeCell ref="BJ831:BJ834"/>
    <mergeCell ref="BJ835:BJ838"/>
    <mergeCell ref="BJ839:BJ842"/>
    <mergeCell ref="BJ843:BJ846"/>
    <mergeCell ref="BJ848:BJ850"/>
    <mergeCell ref="BI852:BJ852"/>
    <mergeCell ref="BI854:BJ854"/>
    <mergeCell ref="BI862:BI891"/>
    <mergeCell ref="BJ862:BJ865"/>
    <mergeCell ref="BJ866:BJ869"/>
    <mergeCell ref="BJ870:BJ872"/>
    <mergeCell ref="BJ873:BJ875"/>
    <mergeCell ref="BJ876:BJ879"/>
    <mergeCell ref="BJ880:BJ883"/>
    <mergeCell ref="BJ884:BJ887"/>
    <mergeCell ref="BJ888:BJ891"/>
    <mergeCell ref="BI853:BK853"/>
    <mergeCell ref="BI907:BI936"/>
    <mergeCell ref="BJ907:BJ910"/>
    <mergeCell ref="BJ911:BJ914"/>
    <mergeCell ref="BJ915:BJ917"/>
    <mergeCell ref="BJ918:BJ920"/>
    <mergeCell ref="BJ921:BJ924"/>
    <mergeCell ref="BJ925:BJ928"/>
    <mergeCell ref="BJ929:BJ932"/>
    <mergeCell ref="BJ933:BJ936"/>
    <mergeCell ref="BJ938:BJ940"/>
    <mergeCell ref="BI942:BJ942"/>
    <mergeCell ref="BI896:BK896"/>
    <mergeCell ref="BK907:BK910"/>
    <mergeCell ref="BK911:BK914"/>
    <mergeCell ref="BK915:BK917"/>
    <mergeCell ref="BK918:BK920"/>
    <mergeCell ref="BK921:BK924"/>
    <mergeCell ref="BK925:BK928"/>
    <mergeCell ref="BK929:BK932"/>
    <mergeCell ref="BK933:BK936"/>
    <mergeCell ref="BK938:BK940"/>
    <mergeCell ref="BI941:BK941"/>
    <mergeCell ref="BI944:BJ944"/>
    <mergeCell ref="BL1:BL2"/>
    <mergeCell ref="BM1:BO2"/>
    <mergeCell ref="BQ1:BQ2"/>
    <mergeCell ref="BR1:BT2"/>
    <mergeCell ref="BS5:BT5"/>
    <mergeCell ref="BS7:BS36"/>
    <mergeCell ref="BT7:BT10"/>
    <mergeCell ref="BT11:BT14"/>
    <mergeCell ref="BT15:BT17"/>
    <mergeCell ref="BT18:BT20"/>
    <mergeCell ref="BT21:BT24"/>
    <mergeCell ref="BT25:BT28"/>
    <mergeCell ref="BT29:BT32"/>
    <mergeCell ref="BT33:BT36"/>
    <mergeCell ref="BT38:BT40"/>
    <mergeCell ref="BS42:BT42"/>
    <mergeCell ref="BS52:BS81"/>
    <mergeCell ref="BT52:BT55"/>
    <mergeCell ref="BT56:BT59"/>
    <mergeCell ref="BT60:BT62"/>
    <mergeCell ref="BT63:BT65"/>
    <mergeCell ref="BT66:BT69"/>
    <mergeCell ref="BT70:BT73"/>
    <mergeCell ref="BT74:BT77"/>
    <mergeCell ref="BT78:BT81"/>
    <mergeCell ref="BT83:BT85"/>
    <mergeCell ref="BS87:BT87"/>
    <mergeCell ref="BI897:BJ897"/>
    <mergeCell ref="BI899:BJ899"/>
    <mergeCell ref="BT153:BT155"/>
    <mergeCell ref="BT156:BT159"/>
    <mergeCell ref="BT173:BT175"/>
    <mergeCell ref="BS177:BT177"/>
    <mergeCell ref="BS187:BS216"/>
    <mergeCell ref="BT187:BT190"/>
    <mergeCell ref="BT191:BT194"/>
    <mergeCell ref="BT195:BT197"/>
    <mergeCell ref="BT198:BT200"/>
    <mergeCell ref="BT201:BT204"/>
    <mergeCell ref="BT205:BT208"/>
    <mergeCell ref="BT209:BT212"/>
    <mergeCell ref="BT213:BT216"/>
    <mergeCell ref="BT336:BT339"/>
    <mergeCell ref="BT340:BT343"/>
    <mergeCell ref="BT344:BT347"/>
    <mergeCell ref="BT348:BT351"/>
    <mergeCell ref="BT218:BT220"/>
    <mergeCell ref="BS222:BT222"/>
    <mergeCell ref="BS232:BS261"/>
    <mergeCell ref="BT232:BT235"/>
    <mergeCell ref="BT236:BT239"/>
    <mergeCell ref="BT240:BT242"/>
    <mergeCell ref="BT243:BT245"/>
    <mergeCell ref="BT246:BT249"/>
    <mergeCell ref="BT250:BT253"/>
    <mergeCell ref="BT254:BT257"/>
    <mergeCell ref="BT258:BT261"/>
    <mergeCell ref="BT263:BT265"/>
    <mergeCell ref="BS267:BT267"/>
    <mergeCell ref="BS223:BU223"/>
    <mergeCell ref="BU246:BU249"/>
    <mergeCell ref="BU250:BU253"/>
    <mergeCell ref="BU254:BU257"/>
    <mergeCell ref="BT371:BT374"/>
    <mergeCell ref="BT375:BT377"/>
    <mergeCell ref="BT378:BT380"/>
    <mergeCell ref="BT381:BT384"/>
    <mergeCell ref="BT385:BT388"/>
    <mergeCell ref="BT389:BT392"/>
    <mergeCell ref="BT393:BT396"/>
    <mergeCell ref="BT398:BT400"/>
    <mergeCell ref="BS402:BT402"/>
    <mergeCell ref="BS277:BS306"/>
    <mergeCell ref="BT277:BT280"/>
    <mergeCell ref="BT281:BT284"/>
    <mergeCell ref="BT285:BT287"/>
    <mergeCell ref="BT288:BT290"/>
    <mergeCell ref="BT291:BT294"/>
    <mergeCell ref="BT295:BT298"/>
    <mergeCell ref="BT299:BT302"/>
    <mergeCell ref="BT303:BT306"/>
    <mergeCell ref="BT308:BT310"/>
    <mergeCell ref="BS312:BT312"/>
    <mergeCell ref="BS322:BS351"/>
    <mergeCell ref="BT322:BT325"/>
    <mergeCell ref="BT326:BT329"/>
    <mergeCell ref="BT330:BT332"/>
    <mergeCell ref="BT333:BT335"/>
    <mergeCell ref="BT475:BT478"/>
    <mergeCell ref="BT479:BT482"/>
    <mergeCell ref="BT483:BT486"/>
    <mergeCell ref="BS446:BU446"/>
    <mergeCell ref="BT659:BT662"/>
    <mergeCell ref="BT663:BT666"/>
    <mergeCell ref="BS673:BU673"/>
    <mergeCell ref="BT693:BT695"/>
    <mergeCell ref="BT533:BT535"/>
    <mergeCell ref="BU506:BU509"/>
    <mergeCell ref="BU510:BU512"/>
    <mergeCell ref="BU513:BU515"/>
    <mergeCell ref="BU516:BU519"/>
    <mergeCell ref="BU520:BU523"/>
    <mergeCell ref="BU524:BU527"/>
    <mergeCell ref="BU528:BU531"/>
    <mergeCell ref="BU533:BU535"/>
    <mergeCell ref="BU547:BU550"/>
    <mergeCell ref="BU551:BU554"/>
    <mergeCell ref="BU555:BU557"/>
    <mergeCell ref="BU558:BU560"/>
    <mergeCell ref="BU561:BU564"/>
    <mergeCell ref="BU565:BU568"/>
    <mergeCell ref="BS536:BU536"/>
    <mergeCell ref="BT648:BT650"/>
    <mergeCell ref="BT651:BT654"/>
    <mergeCell ref="BS537:BT537"/>
    <mergeCell ref="BS547:BS576"/>
    <mergeCell ref="BT547:BT550"/>
    <mergeCell ref="BT551:BT554"/>
    <mergeCell ref="BT555:BT557"/>
    <mergeCell ref="BT558:BT560"/>
    <mergeCell ref="BT696:BT699"/>
    <mergeCell ref="BT700:BT703"/>
    <mergeCell ref="BT704:BT707"/>
    <mergeCell ref="BT708:BT711"/>
    <mergeCell ref="BT713:BT715"/>
    <mergeCell ref="BS717:BT717"/>
    <mergeCell ref="BS727:BS756"/>
    <mergeCell ref="BT727:BT730"/>
    <mergeCell ref="BT731:BT734"/>
    <mergeCell ref="BT735:BT737"/>
    <mergeCell ref="BT738:BT740"/>
    <mergeCell ref="BT741:BT744"/>
    <mergeCell ref="BT745:BT748"/>
    <mergeCell ref="BT749:BT752"/>
    <mergeCell ref="BT753:BT756"/>
    <mergeCell ref="BS718:BU718"/>
    <mergeCell ref="BU738:BU740"/>
    <mergeCell ref="BS862:BS891"/>
    <mergeCell ref="BT862:BT865"/>
    <mergeCell ref="BT866:BT869"/>
    <mergeCell ref="BT870:BT872"/>
    <mergeCell ref="BT873:BT875"/>
    <mergeCell ref="BT876:BT879"/>
    <mergeCell ref="BT880:BT883"/>
    <mergeCell ref="BT884:BT887"/>
    <mergeCell ref="BT888:BT891"/>
    <mergeCell ref="BT893:BT895"/>
    <mergeCell ref="BS897:BT897"/>
    <mergeCell ref="BS907:BS936"/>
    <mergeCell ref="BT907:BT910"/>
    <mergeCell ref="BT911:BT914"/>
    <mergeCell ref="BT915:BT917"/>
    <mergeCell ref="BT918:BT920"/>
    <mergeCell ref="BT921:BT924"/>
    <mergeCell ref="BT925:BT928"/>
    <mergeCell ref="BT929:BT932"/>
    <mergeCell ref="BT933:BT936"/>
    <mergeCell ref="BT758:BT760"/>
    <mergeCell ref="BS762:BT762"/>
    <mergeCell ref="BS772:BS801"/>
    <mergeCell ref="BT772:BT775"/>
    <mergeCell ref="BT776:BT779"/>
    <mergeCell ref="BT780:BT782"/>
    <mergeCell ref="BT783:BT785"/>
    <mergeCell ref="BT786:BT789"/>
    <mergeCell ref="BY156:BY159"/>
    <mergeCell ref="BY160:BY163"/>
    <mergeCell ref="BY164:BY167"/>
    <mergeCell ref="BY168:BY171"/>
    <mergeCell ref="BT938:BT940"/>
    <mergeCell ref="BS942:BT942"/>
    <mergeCell ref="BV1:BV2"/>
    <mergeCell ref="BW1:BY2"/>
    <mergeCell ref="BX5:BY5"/>
    <mergeCell ref="BX7:BX36"/>
    <mergeCell ref="BY7:BY10"/>
    <mergeCell ref="BY11:BY14"/>
    <mergeCell ref="BY15:BY17"/>
    <mergeCell ref="BY18:BY20"/>
    <mergeCell ref="BY21:BY24"/>
    <mergeCell ref="BY25:BY28"/>
    <mergeCell ref="BY29:BY32"/>
    <mergeCell ref="BY33:BY36"/>
    <mergeCell ref="BY38:BY40"/>
    <mergeCell ref="BX42:BY42"/>
    <mergeCell ref="BX52:BX81"/>
    <mergeCell ref="BY52:BY55"/>
    <mergeCell ref="BY56:BY59"/>
    <mergeCell ref="BY60:BY62"/>
    <mergeCell ref="BY63:BY65"/>
    <mergeCell ref="BY66:BY69"/>
    <mergeCell ref="BY70:BY73"/>
    <mergeCell ref="BY74:BY77"/>
    <mergeCell ref="BY78:BY81"/>
    <mergeCell ref="BY83:BY85"/>
    <mergeCell ref="BY173:BY175"/>
    <mergeCell ref="BX177:BY177"/>
    <mergeCell ref="BX187:BX216"/>
    <mergeCell ref="BY187:BY190"/>
    <mergeCell ref="BY191:BY194"/>
    <mergeCell ref="BY195:BY197"/>
    <mergeCell ref="BY198:BY200"/>
    <mergeCell ref="BY201:BY204"/>
    <mergeCell ref="BY205:BY208"/>
    <mergeCell ref="BY209:BY212"/>
    <mergeCell ref="BY213:BY216"/>
    <mergeCell ref="BY218:BY220"/>
    <mergeCell ref="BX222:BY222"/>
    <mergeCell ref="BX97:BX126"/>
    <mergeCell ref="BY97:BY100"/>
    <mergeCell ref="BY101:BY104"/>
    <mergeCell ref="BY105:BY107"/>
    <mergeCell ref="BY108:BY110"/>
    <mergeCell ref="BY111:BY114"/>
    <mergeCell ref="BY115:BY118"/>
    <mergeCell ref="BY119:BY122"/>
    <mergeCell ref="BY123:BY126"/>
    <mergeCell ref="BY128:BY130"/>
    <mergeCell ref="BX132:BY132"/>
    <mergeCell ref="BX142:BX171"/>
    <mergeCell ref="BY142:BY145"/>
    <mergeCell ref="BY146:BY149"/>
    <mergeCell ref="BY150:BY152"/>
    <mergeCell ref="BY153:BY155"/>
    <mergeCell ref="BX232:BX261"/>
    <mergeCell ref="BY232:BY235"/>
    <mergeCell ref="BY236:BY239"/>
    <mergeCell ref="BY240:BY242"/>
    <mergeCell ref="BY243:BY245"/>
    <mergeCell ref="BY246:BY249"/>
    <mergeCell ref="BY250:BY253"/>
    <mergeCell ref="BY254:BY257"/>
    <mergeCell ref="BY258:BY261"/>
    <mergeCell ref="BY263:BY265"/>
    <mergeCell ref="BX267:BY267"/>
    <mergeCell ref="BX277:BX306"/>
    <mergeCell ref="BY277:BY280"/>
    <mergeCell ref="BY281:BY284"/>
    <mergeCell ref="BY285:BY287"/>
    <mergeCell ref="BY288:BY290"/>
    <mergeCell ref="BY291:BY294"/>
    <mergeCell ref="BY295:BY298"/>
    <mergeCell ref="BY299:BY302"/>
    <mergeCell ref="BY303:BY306"/>
    <mergeCell ref="BY308:BY310"/>
    <mergeCell ref="BX312:BY312"/>
    <mergeCell ref="BX322:BX351"/>
    <mergeCell ref="BY322:BY325"/>
    <mergeCell ref="BY326:BY329"/>
    <mergeCell ref="BY330:BY332"/>
    <mergeCell ref="BY333:BY335"/>
    <mergeCell ref="BY336:BY339"/>
    <mergeCell ref="BY340:BY343"/>
    <mergeCell ref="BY344:BY347"/>
    <mergeCell ref="BY348:BY351"/>
    <mergeCell ref="BY353:BY355"/>
    <mergeCell ref="BX357:BY357"/>
    <mergeCell ref="BY533:BY535"/>
    <mergeCell ref="BX537:BY537"/>
    <mergeCell ref="BY516:BY519"/>
    <mergeCell ref="BY520:BY523"/>
    <mergeCell ref="BY524:BY527"/>
    <mergeCell ref="BY528:BY531"/>
    <mergeCell ref="BY426:BY429"/>
    <mergeCell ref="BY430:BY433"/>
    <mergeCell ref="BY434:BY437"/>
    <mergeCell ref="BY438:BY441"/>
    <mergeCell ref="BY488:BY490"/>
    <mergeCell ref="BX492:BY492"/>
    <mergeCell ref="BX502:BX531"/>
    <mergeCell ref="BY502:BY505"/>
    <mergeCell ref="BY506:BY509"/>
    <mergeCell ref="BY510:BY512"/>
    <mergeCell ref="BX536:BZ536"/>
    <mergeCell ref="BZ308:BZ310"/>
    <mergeCell ref="BZ322:BZ325"/>
    <mergeCell ref="BY578:BY580"/>
    <mergeCell ref="BX582:BY582"/>
    <mergeCell ref="BX367:BX396"/>
    <mergeCell ref="BY367:BY370"/>
    <mergeCell ref="BY371:BY374"/>
    <mergeCell ref="BY375:BY377"/>
    <mergeCell ref="BY378:BY380"/>
    <mergeCell ref="BY381:BY384"/>
    <mergeCell ref="BY385:BY388"/>
    <mergeCell ref="BY389:BY392"/>
    <mergeCell ref="BY393:BY396"/>
    <mergeCell ref="BY398:BY400"/>
    <mergeCell ref="BX402:BY402"/>
    <mergeCell ref="BX412:BX441"/>
    <mergeCell ref="BY412:BY415"/>
    <mergeCell ref="BY416:BY419"/>
    <mergeCell ref="BY420:BY422"/>
    <mergeCell ref="BY423:BY425"/>
    <mergeCell ref="BX581:BZ581"/>
    <mergeCell ref="BZ573:BZ576"/>
    <mergeCell ref="BY513:BY515"/>
    <mergeCell ref="BZ385:BZ388"/>
    <mergeCell ref="BZ389:BZ392"/>
    <mergeCell ref="BZ393:BZ396"/>
    <mergeCell ref="BZ398:BZ400"/>
    <mergeCell ref="BZ412:BZ415"/>
    <mergeCell ref="BZ416:BZ419"/>
    <mergeCell ref="BZ420:BZ422"/>
    <mergeCell ref="BZ423:BZ425"/>
    <mergeCell ref="BZ426:BZ429"/>
    <mergeCell ref="BX547:BX576"/>
    <mergeCell ref="BY547:BY550"/>
    <mergeCell ref="BX592:BX621"/>
    <mergeCell ref="BY592:BY595"/>
    <mergeCell ref="BY596:BY599"/>
    <mergeCell ref="BY600:BY602"/>
    <mergeCell ref="BY603:BY605"/>
    <mergeCell ref="BY606:BY609"/>
    <mergeCell ref="BY610:BY613"/>
    <mergeCell ref="BY614:BY617"/>
    <mergeCell ref="BY618:BY621"/>
    <mergeCell ref="BY623:BY625"/>
    <mergeCell ref="BX627:BY627"/>
    <mergeCell ref="BX637:BX666"/>
    <mergeCell ref="BY637:BY640"/>
    <mergeCell ref="BY641:BY644"/>
    <mergeCell ref="BY645:BY647"/>
    <mergeCell ref="BY648:BY650"/>
    <mergeCell ref="BY651:BY654"/>
    <mergeCell ref="BY655:BY658"/>
    <mergeCell ref="BY659:BY662"/>
    <mergeCell ref="BY663:BY666"/>
    <mergeCell ref="BX626:BZ626"/>
    <mergeCell ref="BZ645:BZ647"/>
    <mergeCell ref="BZ648:BZ650"/>
    <mergeCell ref="BZ651:BZ654"/>
    <mergeCell ref="BZ655:BZ658"/>
    <mergeCell ref="BY668:BY670"/>
    <mergeCell ref="BX672:BY672"/>
    <mergeCell ref="BX682:BX711"/>
    <mergeCell ref="BY682:BY685"/>
    <mergeCell ref="BY686:BY689"/>
    <mergeCell ref="BY690:BY692"/>
    <mergeCell ref="BY693:BY695"/>
    <mergeCell ref="BY696:BY699"/>
    <mergeCell ref="BY700:BY703"/>
    <mergeCell ref="BY704:BY707"/>
    <mergeCell ref="BY708:BY711"/>
    <mergeCell ref="BY713:BY715"/>
    <mergeCell ref="BX717:BY717"/>
    <mergeCell ref="BX671:BZ671"/>
    <mergeCell ref="BX716:BZ716"/>
    <mergeCell ref="BX673:BZ673"/>
    <mergeCell ref="BX718:BZ718"/>
    <mergeCell ref="BZ713:BZ715"/>
    <mergeCell ref="BY741:BY744"/>
    <mergeCell ref="BY745:BY748"/>
    <mergeCell ref="BY749:BY752"/>
    <mergeCell ref="BY753:BY756"/>
    <mergeCell ref="BY758:BY760"/>
    <mergeCell ref="BX762:BY762"/>
    <mergeCell ref="BX772:BX801"/>
    <mergeCell ref="BY772:BY775"/>
    <mergeCell ref="BY776:BY779"/>
    <mergeCell ref="BY780:BY782"/>
    <mergeCell ref="BY783:BY785"/>
    <mergeCell ref="BY786:BY789"/>
    <mergeCell ref="BY938:BY940"/>
    <mergeCell ref="BX942:BY942"/>
    <mergeCell ref="CB7:CB10"/>
    <mergeCell ref="CB11:CB14"/>
    <mergeCell ref="CB15:CB17"/>
    <mergeCell ref="CB18:CB20"/>
    <mergeCell ref="CB21:CB24"/>
    <mergeCell ref="CB25:CB28"/>
    <mergeCell ref="CB29:CB32"/>
    <mergeCell ref="CB33:CB36"/>
    <mergeCell ref="CB38:CB40"/>
    <mergeCell ref="CB119:CB122"/>
    <mergeCell ref="CB123:CB126"/>
    <mergeCell ref="CB128:CB130"/>
    <mergeCell ref="CB209:CB212"/>
    <mergeCell ref="CB288:CB290"/>
    <mergeCell ref="CB291:CB294"/>
    <mergeCell ref="CB295:CB298"/>
    <mergeCell ref="CB299:CB302"/>
    <mergeCell ref="CB303:CB306"/>
    <mergeCell ref="CB308:CB310"/>
    <mergeCell ref="BY803:BY805"/>
    <mergeCell ref="CB371:CB374"/>
    <mergeCell ref="CB385:CB388"/>
    <mergeCell ref="CB389:CB392"/>
    <mergeCell ref="CB393:CB396"/>
    <mergeCell ref="CB398:CB400"/>
    <mergeCell ref="CB461:CB464"/>
    <mergeCell ref="CB465:CB467"/>
    <mergeCell ref="CB468:CB470"/>
    <mergeCell ref="CB471:CB474"/>
    <mergeCell ref="CB475:CB478"/>
    <mergeCell ref="CC38:CC40"/>
    <mergeCell ref="CB52:CB55"/>
    <mergeCell ref="CB56:CB59"/>
    <mergeCell ref="CB60:CB62"/>
    <mergeCell ref="CB63:CB65"/>
    <mergeCell ref="CB66:CB69"/>
    <mergeCell ref="CB70:CB73"/>
    <mergeCell ref="CB74:CB77"/>
    <mergeCell ref="CB78:CB81"/>
    <mergeCell ref="CB83:CB85"/>
    <mergeCell ref="CC83:CC85"/>
    <mergeCell ref="CB97:CB100"/>
    <mergeCell ref="CB101:CB104"/>
    <mergeCell ref="CB105:CB107"/>
    <mergeCell ref="CB108:CB110"/>
    <mergeCell ref="CB111:CB114"/>
    <mergeCell ref="CB115:CB118"/>
    <mergeCell ref="CC128:CC130"/>
    <mergeCell ref="CB142:CB145"/>
    <mergeCell ref="CB146:CB149"/>
    <mergeCell ref="CB150:CB152"/>
    <mergeCell ref="CB153:CB155"/>
    <mergeCell ref="CB156:CB159"/>
    <mergeCell ref="CB160:CB163"/>
    <mergeCell ref="CB164:CB167"/>
    <mergeCell ref="CB168:CB171"/>
    <mergeCell ref="CB173:CB175"/>
    <mergeCell ref="CC173:CC175"/>
    <mergeCell ref="CB187:CB190"/>
    <mergeCell ref="CB191:CB194"/>
    <mergeCell ref="CB195:CB197"/>
    <mergeCell ref="CB198:CB200"/>
    <mergeCell ref="CB201:CB204"/>
    <mergeCell ref="CB205:CB208"/>
    <mergeCell ref="CC201:CC204"/>
    <mergeCell ref="CC205:CC208"/>
    <mergeCell ref="CC209:CC212"/>
    <mergeCell ref="CB213:CB216"/>
    <mergeCell ref="CB218:CB220"/>
    <mergeCell ref="CC218:CC220"/>
    <mergeCell ref="CB232:CB235"/>
    <mergeCell ref="CB236:CB239"/>
    <mergeCell ref="CB240:CB242"/>
    <mergeCell ref="CB243:CB245"/>
    <mergeCell ref="CB246:CB249"/>
    <mergeCell ref="CB250:CB253"/>
    <mergeCell ref="CB254:CB257"/>
    <mergeCell ref="CB258:CB261"/>
    <mergeCell ref="CB263:CB265"/>
    <mergeCell ref="CC263:CC265"/>
    <mergeCell ref="CB277:CB280"/>
    <mergeCell ref="CB281:CB284"/>
    <mergeCell ref="CB285:CB287"/>
    <mergeCell ref="CC236:CC239"/>
    <mergeCell ref="CC240:CC242"/>
    <mergeCell ref="CC277:CC280"/>
    <mergeCell ref="CC281:CC284"/>
    <mergeCell ref="CC285:CC287"/>
    <mergeCell ref="CC213:CC216"/>
    <mergeCell ref="CB223:CB224"/>
    <mergeCell ref="CC223:CC224"/>
    <mergeCell ref="CC243:CC245"/>
    <mergeCell ref="CC246:CC249"/>
    <mergeCell ref="CC250:CC253"/>
    <mergeCell ref="CC254:CC257"/>
    <mergeCell ref="CC258:CC261"/>
    <mergeCell ref="CB268:CB269"/>
    <mergeCell ref="CC268:CC269"/>
    <mergeCell ref="CB426:CB429"/>
    <mergeCell ref="CB430:CB433"/>
    <mergeCell ref="CB434:CB437"/>
    <mergeCell ref="CB438:CB441"/>
    <mergeCell ref="CC371:CC374"/>
    <mergeCell ref="CC375:CC377"/>
    <mergeCell ref="CC412:CC415"/>
    <mergeCell ref="CC416:CC419"/>
    <mergeCell ref="CC420:CC422"/>
    <mergeCell ref="CB443:CB445"/>
    <mergeCell ref="CC443:CC445"/>
    <mergeCell ref="CB457:CB460"/>
    <mergeCell ref="CB479:CB482"/>
    <mergeCell ref="CB483:CB486"/>
    <mergeCell ref="CB488:CB490"/>
    <mergeCell ref="CC488:CC490"/>
    <mergeCell ref="CB502:CB505"/>
    <mergeCell ref="CB423:CB425"/>
    <mergeCell ref="CB506:CB509"/>
    <mergeCell ref="CB510:CB512"/>
    <mergeCell ref="CB513:CB515"/>
    <mergeCell ref="CB516:CB519"/>
    <mergeCell ref="CC465:CC467"/>
    <mergeCell ref="CC502:CC505"/>
    <mergeCell ref="CC506:CC509"/>
    <mergeCell ref="CC510:CC512"/>
    <mergeCell ref="CC457:CC460"/>
    <mergeCell ref="CC461:CC464"/>
    <mergeCell ref="CC483:CC486"/>
    <mergeCell ref="CB493:CB494"/>
    <mergeCell ref="CC493:CC494"/>
    <mergeCell ref="CC513:CC515"/>
    <mergeCell ref="CC516:CC519"/>
    <mergeCell ref="CB520:CB523"/>
    <mergeCell ref="CC520:CC523"/>
    <mergeCell ref="CB524:CB527"/>
    <mergeCell ref="CB528:CB531"/>
    <mergeCell ref="CB533:CB535"/>
    <mergeCell ref="CC533:CC535"/>
    <mergeCell ref="CB547:CB550"/>
    <mergeCell ref="CB551:CB554"/>
    <mergeCell ref="CB555:CB557"/>
    <mergeCell ref="CB558:CB560"/>
    <mergeCell ref="CB561:CB564"/>
    <mergeCell ref="CB565:CB568"/>
    <mergeCell ref="CB569:CB572"/>
    <mergeCell ref="CB573:CB576"/>
    <mergeCell ref="CB578:CB580"/>
    <mergeCell ref="CC578:CC580"/>
    <mergeCell ref="CB592:CB595"/>
    <mergeCell ref="CB596:CB599"/>
    <mergeCell ref="CC547:CC550"/>
    <mergeCell ref="CC551:CC554"/>
    <mergeCell ref="CC555:CC557"/>
    <mergeCell ref="CC592:CC595"/>
    <mergeCell ref="CC596:CC599"/>
    <mergeCell ref="CC524:CC527"/>
    <mergeCell ref="CC528:CC531"/>
    <mergeCell ref="CB538:CB539"/>
    <mergeCell ref="CC538:CC539"/>
    <mergeCell ref="CC558:CC560"/>
    <mergeCell ref="CC561:CC564"/>
    <mergeCell ref="CC565:CC568"/>
    <mergeCell ref="CC569:CC572"/>
    <mergeCell ref="CC573:CC576"/>
    <mergeCell ref="CB583:CB584"/>
    <mergeCell ref="CC583:CC584"/>
    <mergeCell ref="CC700:CC703"/>
    <mergeCell ref="CC704:CC707"/>
    <mergeCell ref="CC713:CC715"/>
    <mergeCell ref="CB727:CB730"/>
    <mergeCell ref="CB731:CB734"/>
    <mergeCell ref="CB735:CB737"/>
    <mergeCell ref="CB738:CB740"/>
    <mergeCell ref="CB741:CB744"/>
    <mergeCell ref="CB745:CB748"/>
    <mergeCell ref="CB749:CB752"/>
    <mergeCell ref="CB790:CB793"/>
    <mergeCell ref="CB794:CB797"/>
    <mergeCell ref="CB798:CB801"/>
    <mergeCell ref="CB915:CB917"/>
    <mergeCell ref="CB918:CB920"/>
    <mergeCell ref="CB921:CB924"/>
    <mergeCell ref="CB925:CB928"/>
    <mergeCell ref="CC938:CC940"/>
    <mergeCell ref="CB831:CB834"/>
    <mergeCell ref="CB835:CB838"/>
    <mergeCell ref="CB839:CB842"/>
    <mergeCell ref="CB843:CB846"/>
    <mergeCell ref="CB848:CB850"/>
    <mergeCell ref="CC848:CC850"/>
    <mergeCell ref="CB862:CB865"/>
    <mergeCell ref="CB866:CB869"/>
    <mergeCell ref="CB870:CB872"/>
    <mergeCell ref="CB873:CB875"/>
    <mergeCell ref="CB876:CB879"/>
    <mergeCell ref="CB880:CB883"/>
    <mergeCell ref="CB884:CB887"/>
    <mergeCell ref="CB888:CB891"/>
    <mergeCell ref="CB893:CB895"/>
    <mergeCell ref="CC893:CC895"/>
    <mergeCell ref="CC831:CC834"/>
    <mergeCell ref="CC835:CC838"/>
    <mergeCell ref="CC839:CC842"/>
    <mergeCell ref="CC843:CC846"/>
    <mergeCell ref="CB853:CB854"/>
    <mergeCell ref="CC853:CC854"/>
    <mergeCell ref="CC925:CC928"/>
    <mergeCell ref="CC929:CC932"/>
    <mergeCell ref="CC933:CC936"/>
    <mergeCell ref="W7:W10"/>
    <mergeCell ref="W11:W14"/>
    <mergeCell ref="W15:W17"/>
    <mergeCell ref="W18:W20"/>
    <mergeCell ref="W21:W24"/>
    <mergeCell ref="W25:W28"/>
    <mergeCell ref="W29:W32"/>
    <mergeCell ref="W33:W36"/>
    <mergeCell ref="W38:W40"/>
    <mergeCell ref="AB11:AB14"/>
    <mergeCell ref="AB15:AB17"/>
    <mergeCell ref="AB18:AB20"/>
    <mergeCell ref="AB21:AB24"/>
    <mergeCell ref="AB25:AB28"/>
    <mergeCell ref="AB29:AB32"/>
    <mergeCell ref="AG7:AG10"/>
    <mergeCell ref="AG11:AG14"/>
    <mergeCell ref="AG15:AG17"/>
    <mergeCell ref="AG18:AG20"/>
    <mergeCell ref="AG21:AG24"/>
    <mergeCell ref="AG25:AG28"/>
    <mergeCell ref="AG29:AG32"/>
    <mergeCell ref="AG33:AG36"/>
    <mergeCell ref="AG38:AG40"/>
    <mergeCell ref="AL7:AL10"/>
    <mergeCell ref="AL11:AL14"/>
    <mergeCell ref="AL15:AL17"/>
    <mergeCell ref="AL18:AL20"/>
    <mergeCell ref="AL21:AL24"/>
    <mergeCell ref="AL25:AL28"/>
    <mergeCell ref="AL29:AL32"/>
    <mergeCell ref="AL33:AL36"/>
    <mergeCell ref="AL38:AL40"/>
    <mergeCell ref="BF29:BF32"/>
    <mergeCell ref="BF33:BF36"/>
    <mergeCell ref="BF38:BF40"/>
    <mergeCell ref="AQ7:AQ10"/>
    <mergeCell ref="AQ11:AQ14"/>
    <mergeCell ref="AQ15:AQ17"/>
    <mergeCell ref="AQ18:AQ20"/>
    <mergeCell ref="AQ21:AQ24"/>
    <mergeCell ref="AQ25:AQ28"/>
    <mergeCell ref="AQ29:AQ32"/>
    <mergeCell ref="AQ33:AQ36"/>
    <mergeCell ref="AQ38:AQ40"/>
    <mergeCell ref="AV7:AV10"/>
    <mergeCell ref="AV11:AV14"/>
    <mergeCell ref="AV15:AV17"/>
    <mergeCell ref="AV18:AV20"/>
    <mergeCell ref="AV21:AV24"/>
    <mergeCell ref="AV25:AV28"/>
    <mergeCell ref="AV29:AV32"/>
    <mergeCell ref="AV33:AV36"/>
    <mergeCell ref="AV38:AV40"/>
    <mergeCell ref="BK7:BK10"/>
    <mergeCell ref="BK11:BK14"/>
    <mergeCell ref="BK15:BK17"/>
    <mergeCell ref="BK18:BK20"/>
    <mergeCell ref="BK21:BK24"/>
    <mergeCell ref="BK25:BK28"/>
    <mergeCell ref="BK29:BK32"/>
    <mergeCell ref="BK33:BK36"/>
    <mergeCell ref="BK38:BK40"/>
    <mergeCell ref="BI41:BK41"/>
    <mergeCell ref="BD41:BF41"/>
    <mergeCell ref="AY41:BA41"/>
    <mergeCell ref="AT41:AV41"/>
    <mergeCell ref="AO41:AQ41"/>
    <mergeCell ref="AJ41:AL41"/>
    <mergeCell ref="AE41:AG41"/>
    <mergeCell ref="Z41:AB41"/>
    <mergeCell ref="BA7:BA10"/>
    <mergeCell ref="BA11:BA14"/>
    <mergeCell ref="BA15:BA17"/>
    <mergeCell ref="BA18:BA20"/>
    <mergeCell ref="BA21:BA24"/>
    <mergeCell ref="BA25:BA28"/>
    <mergeCell ref="BA29:BA32"/>
    <mergeCell ref="BA33:BA36"/>
    <mergeCell ref="BA38:BA40"/>
    <mergeCell ref="BF7:BF10"/>
    <mergeCell ref="BF11:BF14"/>
    <mergeCell ref="BF15:BF17"/>
    <mergeCell ref="BF18:BF20"/>
    <mergeCell ref="BF21:BF24"/>
    <mergeCell ref="BF25:BF28"/>
    <mergeCell ref="P41:R41"/>
    <mergeCell ref="R52:R55"/>
    <mergeCell ref="R56:R59"/>
    <mergeCell ref="R60:R62"/>
    <mergeCell ref="R63:R65"/>
    <mergeCell ref="R66:R69"/>
    <mergeCell ref="R70:R73"/>
    <mergeCell ref="R74:R77"/>
    <mergeCell ref="AG52:AG55"/>
    <mergeCell ref="AG56:AG59"/>
    <mergeCell ref="AG60:AG62"/>
    <mergeCell ref="AG63:AG65"/>
    <mergeCell ref="AG66:AG69"/>
    <mergeCell ref="AG70:AG73"/>
    <mergeCell ref="AG74:AG77"/>
    <mergeCell ref="AV52:AV55"/>
    <mergeCell ref="AV56:AV59"/>
    <mergeCell ref="AV60:AV62"/>
    <mergeCell ref="AV63:AV65"/>
    <mergeCell ref="AV66:AV69"/>
    <mergeCell ref="AV70:AV73"/>
    <mergeCell ref="AV74:AV77"/>
    <mergeCell ref="AL66:AL69"/>
    <mergeCell ref="AL70:AL73"/>
    <mergeCell ref="AL74:AL77"/>
    <mergeCell ref="AF74:AF77"/>
    <mergeCell ref="Q60:Q62"/>
    <mergeCell ref="U41:W41"/>
    <mergeCell ref="U43:W43"/>
    <mergeCell ref="P43:R43"/>
    <mergeCell ref="Z43:AB43"/>
    <mergeCell ref="AE43:AG43"/>
    <mergeCell ref="BK52:BK55"/>
    <mergeCell ref="W52:W55"/>
    <mergeCell ref="W56:W59"/>
    <mergeCell ref="W60:W62"/>
    <mergeCell ref="W63:W65"/>
    <mergeCell ref="W66:W69"/>
    <mergeCell ref="W70:W73"/>
    <mergeCell ref="W74:W77"/>
    <mergeCell ref="W78:W81"/>
    <mergeCell ref="W83:W85"/>
    <mergeCell ref="U86:W86"/>
    <mergeCell ref="AB52:AB55"/>
    <mergeCell ref="AB56:AB59"/>
    <mergeCell ref="AB60:AB62"/>
    <mergeCell ref="AB63:AB65"/>
    <mergeCell ref="AB66:AB69"/>
    <mergeCell ref="AB70:AB73"/>
    <mergeCell ref="AB74:AB77"/>
    <mergeCell ref="AB78:AB81"/>
    <mergeCell ref="AB83:AB85"/>
    <mergeCell ref="AA83:AA85"/>
    <mergeCell ref="AA56:AA59"/>
    <mergeCell ref="AA60:AA62"/>
    <mergeCell ref="AA63:AA65"/>
    <mergeCell ref="AA66:AA69"/>
    <mergeCell ref="AA70:AA73"/>
    <mergeCell ref="AA74:AA77"/>
    <mergeCell ref="AA78:AA81"/>
    <mergeCell ref="AL52:AL55"/>
    <mergeCell ref="AL56:AL59"/>
    <mergeCell ref="AL60:AL62"/>
    <mergeCell ref="AL63:AL65"/>
    <mergeCell ref="AL83:AL85"/>
    <mergeCell ref="AQ52:AQ55"/>
    <mergeCell ref="AQ56:AQ59"/>
    <mergeCell ref="AQ60:AQ62"/>
    <mergeCell ref="AQ63:AQ65"/>
    <mergeCell ref="AQ66:AQ69"/>
    <mergeCell ref="AQ70:AQ73"/>
    <mergeCell ref="AQ74:AQ77"/>
    <mergeCell ref="AQ78:AQ81"/>
    <mergeCell ref="AQ83:AQ85"/>
    <mergeCell ref="AP56:AP59"/>
    <mergeCell ref="AP60:AP62"/>
    <mergeCell ref="AP63:AP65"/>
    <mergeCell ref="AP66:AP69"/>
    <mergeCell ref="AP70:AP73"/>
    <mergeCell ref="AP74:AP77"/>
    <mergeCell ref="AP78:AP81"/>
    <mergeCell ref="AP83:AP85"/>
    <mergeCell ref="BA52:BA55"/>
    <mergeCell ref="BA56:BA59"/>
    <mergeCell ref="BA60:BA62"/>
    <mergeCell ref="BA63:BA65"/>
    <mergeCell ref="BA66:BA69"/>
    <mergeCell ref="BA70:BA73"/>
    <mergeCell ref="BA74:BA77"/>
    <mergeCell ref="BA78:BA81"/>
    <mergeCell ref="BA83:BA85"/>
    <mergeCell ref="BF52:BF55"/>
    <mergeCell ref="BF56:BF59"/>
    <mergeCell ref="BF60:BF62"/>
    <mergeCell ref="BF63:BF65"/>
    <mergeCell ref="BF66:BF69"/>
    <mergeCell ref="BF70:BF73"/>
    <mergeCell ref="BF74:BF77"/>
    <mergeCell ref="BF78:BF81"/>
    <mergeCell ref="BF83:BF85"/>
    <mergeCell ref="BE70:BE73"/>
    <mergeCell ref="BE74:BE77"/>
    <mergeCell ref="BE78:BE81"/>
    <mergeCell ref="BE83:BE85"/>
    <mergeCell ref="BE63:BE65"/>
    <mergeCell ref="BE66:BE69"/>
    <mergeCell ref="BK56:BK59"/>
    <mergeCell ref="BK60:BK62"/>
    <mergeCell ref="BK63:BK65"/>
    <mergeCell ref="BK66:BK69"/>
    <mergeCell ref="BK70:BK73"/>
    <mergeCell ref="BK74:BK77"/>
    <mergeCell ref="BK78:BK81"/>
    <mergeCell ref="BK83:BK85"/>
    <mergeCell ref="Z86:AB86"/>
    <mergeCell ref="AE86:AG86"/>
    <mergeCell ref="AJ86:AL86"/>
    <mergeCell ref="AO86:AQ86"/>
    <mergeCell ref="AT86:AV86"/>
    <mergeCell ref="AY86:BA86"/>
    <mergeCell ref="BD86:BF86"/>
    <mergeCell ref="BI86:BK86"/>
    <mergeCell ref="R97:R100"/>
    <mergeCell ref="AB97:AB100"/>
    <mergeCell ref="AL97:AL100"/>
    <mergeCell ref="AV97:AV100"/>
    <mergeCell ref="BF97:BF100"/>
    <mergeCell ref="AV78:AV81"/>
    <mergeCell ref="AV83:AV85"/>
    <mergeCell ref="AG78:AG81"/>
    <mergeCell ref="AG83:AG85"/>
    <mergeCell ref="R78:R81"/>
    <mergeCell ref="R83:R85"/>
    <mergeCell ref="P86:R86"/>
    <mergeCell ref="BI87:BJ87"/>
    <mergeCell ref="BI89:BJ89"/>
    <mergeCell ref="BI97:BI126"/>
    <mergeCell ref="AL78:AL81"/>
    <mergeCell ref="R101:R104"/>
    <mergeCell ref="R105:R107"/>
    <mergeCell ref="R108:R110"/>
    <mergeCell ref="R111:R114"/>
    <mergeCell ref="R115:R118"/>
    <mergeCell ref="R119:R122"/>
    <mergeCell ref="R123:R126"/>
    <mergeCell ref="R128:R130"/>
    <mergeCell ref="P131:R131"/>
    <mergeCell ref="W97:W100"/>
    <mergeCell ref="W101:W104"/>
    <mergeCell ref="W105:W107"/>
    <mergeCell ref="W108:W110"/>
    <mergeCell ref="W111:W114"/>
    <mergeCell ref="W115:W118"/>
    <mergeCell ref="W119:W122"/>
    <mergeCell ref="W123:W126"/>
    <mergeCell ref="W128:W130"/>
    <mergeCell ref="U131:W131"/>
    <mergeCell ref="U97:U126"/>
    <mergeCell ref="V97:V100"/>
    <mergeCell ref="V101:V104"/>
    <mergeCell ref="V105:V107"/>
    <mergeCell ref="V108:V110"/>
    <mergeCell ref="V111:V114"/>
    <mergeCell ref="V115:V118"/>
    <mergeCell ref="V119:V122"/>
    <mergeCell ref="V123:V126"/>
    <mergeCell ref="V128:V130"/>
    <mergeCell ref="AB123:AB126"/>
    <mergeCell ref="AB128:AB130"/>
    <mergeCell ref="AG97:AG100"/>
    <mergeCell ref="AG101:AG104"/>
    <mergeCell ref="AG105:AG107"/>
    <mergeCell ref="AG108:AG110"/>
    <mergeCell ref="AG111:AG114"/>
    <mergeCell ref="AG115:AG118"/>
    <mergeCell ref="AG119:AG122"/>
    <mergeCell ref="AG123:AG126"/>
    <mergeCell ref="AG128:AG130"/>
    <mergeCell ref="AL101:AL104"/>
    <mergeCell ref="AL105:AL107"/>
    <mergeCell ref="AL108:AL110"/>
    <mergeCell ref="AL111:AL114"/>
    <mergeCell ref="AL115:AL118"/>
    <mergeCell ref="AL119:AL122"/>
    <mergeCell ref="AL123:AL126"/>
    <mergeCell ref="AL128:AL130"/>
    <mergeCell ref="AF97:AF100"/>
    <mergeCell ref="AF101:AF104"/>
    <mergeCell ref="AF105:AF107"/>
    <mergeCell ref="AF108:AF110"/>
    <mergeCell ref="AF111:AF114"/>
    <mergeCell ref="AF115:AF118"/>
    <mergeCell ref="AF119:AF122"/>
    <mergeCell ref="AF123:AF126"/>
    <mergeCell ref="AF128:AF130"/>
    <mergeCell ref="AQ97:AQ100"/>
    <mergeCell ref="AQ101:AQ104"/>
    <mergeCell ref="AQ105:AQ107"/>
    <mergeCell ref="AQ108:AQ110"/>
    <mergeCell ref="AQ111:AQ114"/>
    <mergeCell ref="AQ115:AQ118"/>
    <mergeCell ref="AQ119:AQ122"/>
    <mergeCell ref="AQ123:AQ126"/>
    <mergeCell ref="AQ128:AQ130"/>
    <mergeCell ref="AO97:AO126"/>
    <mergeCell ref="AP97:AP100"/>
    <mergeCell ref="AP101:AP104"/>
    <mergeCell ref="AP105:AP107"/>
    <mergeCell ref="AP108:AP110"/>
    <mergeCell ref="AP111:AP114"/>
    <mergeCell ref="AP115:AP118"/>
    <mergeCell ref="AP119:AP122"/>
    <mergeCell ref="AP123:AP126"/>
    <mergeCell ref="AP128:AP130"/>
    <mergeCell ref="BF101:BF104"/>
    <mergeCell ref="BF105:BF107"/>
    <mergeCell ref="BF108:BF110"/>
    <mergeCell ref="BF111:BF114"/>
    <mergeCell ref="BF115:BF118"/>
    <mergeCell ref="BF119:BF122"/>
    <mergeCell ref="BF123:BF126"/>
    <mergeCell ref="BF128:BF130"/>
    <mergeCell ref="BE128:BE130"/>
    <mergeCell ref="BK97:BK100"/>
    <mergeCell ref="BK101:BK104"/>
    <mergeCell ref="BK105:BK107"/>
    <mergeCell ref="BK108:BK110"/>
    <mergeCell ref="BK111:BK114"/>
    <mergeCell ref="BK115:BK118"/>
    <mergeCell ref="BK119:BK122"/>
    <mergeCell ref="BK123:BK126"/>
    <mergeCell ref="BK128:BK130"/>
    <mergeCell ref="BJ97:BJ100"/>
    <mergeCell ref="BJ101:BJ104"/>
    <mergeCell ref="BJ105:BJ107"/>
    <mergeCell ref="BJ108:BJ110"/>
    <mergeCell ref="BJ111:BJ114"/>
    <mergeCell ref="BJ115:BJ118"/>
    <mergeCell ref="BJ119:BJ122"/>
    <mergeCell ref="BJ123:BJ126"/>
    <mergeCell ref="BJ128:BJ130"/>
    <mergeCell ref="P176:R176"/>
    <mergeCell ref="W142:W145"/>
    <mergeCell ref="W146:W149"/>
    <mergeCell ref="W150:W152"/>
    <mergeCell ref="W153:W155"/>
    <mergeCell ref="W156:W159"/>
    <mergeCell ref="W160:W163"/>
    <mergeCell ref="W164:W167"/>
    <mergeCell ref="W168:W171"/>
    <mergeCell ref="W173:W175"/>
    <mergeCell ref="V173:V175"/>
    <mergeCell ref="V164:V167"/>
    <mergeCell ref="V168:V171"/>
    <mergeCell ref="Q168:Q171"/>
    <mergeCell ref="V142:V145"/>
    <mergeCell ref="V146:V149"/>
    <mergeCell ref="V150:V152"/>
    <mergeCell ref="V153:V155"/>
    <mergeCell ref="V156:V159"/>
    <mergeCell ref="V160:V163"/>
    <mergeCell ref="Q153:Q155"/>
    <mergeCell ref="U142:U171"/>
    <mergeCell ref="U176:W176"/>
    <mergeCell ref="AQ142:AQ145"/>
    <mergeCell ref="AQ146:AQ149"/>
    <mergeCell ref="AQ150:AQ152"/>
    <mergeCell ref="AQ153:AQ155"/>
    <mergeCell ref="AQ156:AQ159"/>
    <mergeCell ref="AQ160:AQ163"/>
    <mergeCell ref="R142:R145"/>
    <mergeCell ref="R146:R149"/>
    <mergeCell ref="R150:R152"/>
    <mergeCell ref="R153:R155"/>
    <mergeCell ref="R156:R159"/>
    <mergeCell ref="R160:R163"/>
    <mergeCell ref="R164:R167"/>
    <mergeCell ref="R168:R171"/>
    <mergeCell ref="R173:R175"/>
    <mergeCell ref="AB142:AB145"/>
    <mergeCell ref="AB146:AB149"/>
    <mergeCell ref="AB150:AB152"/>
    <mergeCell ref="AB153:AB155"/>
    <mergeCell ref="AB156:AB159"/>
    <mergeCell ref="AB160:AB163"/>
    <mergeCell ref="AB164:AB167"/>
    <mergeCell ref="AP173:AP175"/>
    <mergeCell ref="BA142:BA145"/>
    <mergeCell ref="BK146:BK149"/>
    <mergeCell ref="BK150:BK152"/>
    <mergeCell ref="BK153:BK155"/>
    <mergeCell ref="BK156:BK159"/>
    <mergeCell ref="BK160:BK163"/>
    <mergeCell ref="BK164:BK167"/>
    <mergeCell ref="BK168:BK171"/>
    <mergeCell ref="BK173:BK175"/>
    <mergeCell ref="AB168:AB171"/>
    <mergeCell ref="AB173:AB175"/>
    <mergeCell ref="AG142:AG145"/>
    <mergeCell ref="AG146:AG149"/>
    <mergeCell ref="AG150:AG152"/>
    <mergeCell ref="AG153:AG155"/>
    <mergeCell ref="AG156:AG159"/>
    <mergeCell ref="AG160:AG163"/>
    <mergeCell ref="AG164:AG167"/>
    <mergeCell ref="AG168:AG171"/>
    <mergeCell ref="AG173:AG175"/>
    <mergeCell ref="AF173:AF175"/>
    <mergeCell ref="AF156:AF159"/>
    <mergeCell ref="AF160:AF163"/>
    <mergeCell ref="AF164:AF167"/>
    <mergeCell ref="AF168:AF171"/>
    <mergeCell ref="BA173:BA175"/>
    <mergeCell ref="AL142:AL145"/>
    <mergeCell ref="AL146:AL149"/>
    <mergeCell ref="AL150:AL152"/>
    <mergeCell ref="AL153:AL155"/>
    <mergeCell ref="AL168:AL171"/>
    <mergeCell ref="AL173:AL175"/>
    <mergeCell ref="AJ176:AL176"/>
    <mergeCell ref="AO176:AQ176"/>
    <mergeCell ref="AT176:AV176"/>
    <mergeCell ref="AY176:BA176"/>
    <mergeCell ref="BD176:BF176"/>
    <mergeCell ref="BI176:BK176"/>
    <mergeCell ref="AV146:AV149"/>
    <mergeCell ref="AV150:AV152"/>
    <mergeCell ref="AV153:AV155"/>
    <mergeCell ref="AV156:AV159"/>
    <mergeCell ref="AV160:AV163"/>
    <mergeCell ref="AV164:AV167"/>
    <mergeCell ref="AV168:AV171"/>
    <mergeCell ref="AV173:AV175"/>
    <mergeCell ref="BA146:BA149"/>
    <mergeCell ref="BA150:BA152"/>
    <mergeCell ref="BA153:BA155"/>
    <mergeCell ref="BA156:BA159"/>
    <mergeCell ref="BA160:BA163"/>
    <mergeCell ref="BA164:BA167"/>
    <mergeCell ref="BA168:BA171"/>
    <mergeCell ref="AQ164:AQ167"/>
    <mergeCell ref="AQ168:AQ171"/>
    <mergeCell ref="AQ173:AQ175"/>
    <mergeCell ref="AZ173:AZ175"/>
    <mergeCell ref="AZ153:AZ155"/>
    <mergeCell ref="AZ156:AZ159"/>
    <mergeCell ref="AZ160:AZ163"/>
    <mergeCell ref="AZ164:AZ167"/>
    <mergeCell ref="AZ168:AZ171"/>
    <mergeCell ref="R209:R212"/>
    <mergeCell ref="R213:R216"/>
    <mergeCell ref="R218:R220"/>
    <mergeCell ref="P221:R221"/>
    <mergeCell ref="W187:W190"/>
    <mergeCell ref="W191:W194"/>
    <mergeCell ref="W195:W197"/>
    <mergeCell ref="W198:W200"/>
    <mergeCell ref="W201:W204"/>
    <mergeCell ref="W205:W208"/>
    <mergeCell ref="W209:W212"/>
    <mergeCell ref="W213:W216"/>
    <mergeCell ref="W218:W220"/>
    <mergeCell ref="U221:W221"/>
    <mergeCell ref="V195:V197"/>
    <mergeCell ref="V198:V200"/>
    <mergeCell ref="V201:V204"/>
    <mergeCell ref="V205:V208"/>
    <mergeCell ref="V209:V212"/>
    <mergeCell ref="V213:V216"/>
    <mergeCell ref="V218:V220"/>
    <mergeCell ref="Q198:Q200"/>
    <mergeCell ref="Q187:Q190"/>
    <mergeCell ref="Q213:Q216"/>
    <mergeCell ref="AB218:AB220"/>
    <mergeCell ref="AG187:AG190"/>
    <mergeCell ref="AG191:AG194"/>
    <mergeCell ref="AG195:AG197"/>
    <mergeCell ref="AG198:AG200"/>
    <mergeCell ref="AG201:AG204"/>
    <mergeCell ref="AG205:AG208"/>
    <mergeCell ref="AG209:AG212"/>
    <mergeCell ref="AG213:AG216"/>
    <mergeCell ref="AG218:AG220"/>
    <mergeCell ref="AQ209:AQ212"/>
    <mergeCell ref="AQ213:AQ216"/>
    <mergeCell ref="AQ218:AQ220"/>
    <mergeCell ref="AV187:AV190"/>
    <mergeCell ref="AV191:AV194"/>
    <mergeCell ref="AV195:AV197"/>
    <mergeCell ref="AV198:AV200"/>
    <mergeCell ref="AV201:AV204"/>
    <mergeCell ref="AV205:AV208"/>
    <mergeCell ref="AV209:AV212"/>
    <mergeCell ref="AV213:AV216"/>
    <mergeCell ref="AV218:AV220"/>
    <mergeCell ref="AU187:AU190"/>
    <mergeCell ref="AU191:AU194"/>
    <mergeCell ref="AU195:AU197"/>
    <mergeCell ref="AU198:AU200"/>
    <mergeCell ref="AU201:AU204"/>
    <mergeCell ref="AU205:AU208"/>
    <mergeCell ref="AU209:AU212"/>
    <mergeCell ref="AU213:AU216"/>
    <mergeCell ref="BA187:BA190"/>
    <mergeCell ref="BA191:BA194"/>
    <mergeCell ref="BA195:BA197"/>
    <mergeCell ref="BA198:BA200"/>
    <mergeCell ref="BA201:BA204"/>
    <mergeCell ref="BA205:BA208"/>
    <mergeCell ref="BA209:BA212"/>
    <mergeCell ref="BA213:BA216"/>
    <mergeCell ref="BA218:BA220"/>
    <mergeCell ref="BF187:BF190"/>
    <mergeCell ref="BF191:BF194"/>
    <mergeCell ref="BF195:BF197"/>
    <mergeCell ref="BF198:BF200"/>
    <mergeCell ref="BF201:BF204"/>
    <mergeCell ref="BF205:BF208"/>
    <mergeCell ref="BF209:BF212"/>
    <mergeCell ref="BF213:BF216"/>
    <mergeCell ref="BF218:BF220"/>
    <mergeCell ref="BK187:BK190"/>
    <mergeCell ref="BK191:BK194"/>
    <mergeCell ref="BK195:BK197"/>
    <mergeCell ref="BK198:BK200"/>
    <mergeCell ref="BK201:BK204"/>
    <mergeCell ref="BK205:BK208"/>
    <mergeCell ref="BK209:BK212"/>
    <mergeCell ref="BK213:BK216"/>
    <mergeCell ref="BK218:BK220"/>
    <mergeCell ref="R232:R235"/>
    <mergeCell ref="R236:R239"/>
    <mergeCell ref="R240:R242"/>
    <mergeCell ref="R243:R245"/>
    <mergeCell ref="R246:R249"/>
    <mergeCell ref="R250:R253"/>
    <mergeCell ref="R254:R257"/>
    <mergeCell ref="R258:R261"/>
    <mergeCell ref="AL232:AL235"/>
    <mergeCell ref="AL236:AL239"/>
    <mergeCell ref="AL240:AL242"/>
    <mergeCell ref="AL243:AL245"/>
    <mergeCell ref="AL246:AL249"/>
    <mergeCell ref="AL250:AL253"/>
    <mergeCell ref="AL254:AL257"/>
    <mergeCell ref="AL258:AL261"/>
    <mergeCell ref="BA232:BA235"/>
    <mergeCell ref="BA236:BA239"/>
    <mergeCell ref="BA240:BA242"/>
    <mergeCell ref="BA243:BA245"/>
    <mergeCell ref="BA246:BA249"/>
    <mergeCell ref="BA250:BA253"/>
    <mergeCell ref="BA254:BA257"/>
    <mergeCell ref="R263:R265"/>
    <mergeCell ref="W232:W235"/>
    <mergeCell ref="W236:W239"/>
    <mergeCell ref="W240:W242"/>
    <mergeCell ref="W243:W245"/>
    <mergeCell ref="W246:W249"/>
    <mergeCell ref="W250:W253"/>
    <mergeCell ref="W254:W257"/>
    <mergeCell ref="W258:W261"/>
    <mergeCell ref="W263:W265"/>
    <mergeCell ref="AG232:AG235"/>
    <mergeCell ref="AG236:AG239"/>
    <mergeCell ref="AG240:AG242"/>
    <mergeCell ref="AG243:AG245"/>
    <mergeCell ref="AG246:AG249"/>
    <mergeCell ref="AG250:AG253"/>
    <mergeCell ref="AG254:AG257"/>
    <mergeCell ref="AG258:AG261"/>
    <mergeCell ref="AG263:AG265"/>
    <mergeCell ref="AA250:AA253"/>
    <mergeCell ref="AA254:AA257"/>
    <mergeCell ref="AA258:AA261"/>
    <mergeCell ref="AA263:AA265"/>
    <mergeCell ref="AF258:AF261"/>
    <mergeCell ref="AF263:AF265"/>
    <mergeCell ref="Z232:Z261"/>
    <mergeCell ref="AA232:AA235"/>
    <mergeCell ref="AA236:AA239"/>
    <mergeCell ref="AA240:AA242"/>
    <mergeCell ref="AA243:AA245"/>
    <mergeCell ref="AA246:AA249"/>
    <mergeCell ref="AB243:AB245"/>
    <mergeCell ref="AV263:AV265"/>
    <mergeCell ref="BA258:BA261"/>
    <mergeCell ref="BA263:BA265"/>
    <mergeCell ref="BF232:BF235"/>
    <mergeCell ref="BF236:BF239"/>
    <mergeCell ref="BF240:BF242"/>
    <mergeCell ref="BF243:BF245"/>
    <mergeCell ref="BF246:BF249"/>
    <mergeCell ref="BF250:BF253"/>
    <mergeCell ref="BF254:BF257"/>
    <mergeCell ref="BF258:BF261"/>
    <mergeCell ref="BF263:BF265"/>
    <mergeCell ref="BE263:BE265"/>
    <mergeCell ref="BE236:BE239"/>
    <mergeCell ref="BE240:BE242"/>
    <mergeCell ref="BE243:BE245"/>
    <mergeCell ref="BE246:BE249"/>
    <mergeCell ref="BE250:BE253"/>
    <mergeCell ref="BE254:BE257"/>
    <mergeCell ref="BE258:BE261"/>
    <mergeCell ref="AV240:AV242"/>
    <mergeCell ref="AZ263:AZ265"/>
    <mergeCell ref="P266:R266"/>
    <mergeCell ref="U266:W266"/>
    <mergeCell ref="Z266:AB266"/>
    <mergeCell ref="AE266:AG266"/>
    <mergeCell ref="AJ266:AL266"/>
    <mergeCell ref="AO266:AQ266"/>
    <mergeCell ref="AT266:AV266"/>
    <mergeCell ref="AY266:BA266"/>
    <mergeCell ref="R277:R280"/>
    <mergeCell ref="R281:R284"/>
    <mergeCell ref="R285:R287"/>
    <mergeCell ref="R288:R290"/>
    <mergeCell ref="R291:R294"/>
    <mergeCell ref="R295:R298"/>
    <mergeCell ref="R299:R302"/>
    <mergeCell ref="R303:R306"/>
    <mergeCell ref="R308:R310"/>
    <mergeCell ref="AG277:AG280"/>
    <mergeCell ref="AG281:AG284"/>
    <mergeCell ref="AG285:AG287"/>
    <mergeCell ref="AG288:AG290"/>
    <mergeCell ref="AG291:AG294"/>
    <mergeCell ref="AG295:AG298"/>
    <mergeCell ref="AG299:AG302"/>
    <mergeCell ref="AG303:AG306"/>
    <mergeCell ref="AG308:AG310"/>
    <mergeCell ref="AL277:AL280"/>
    <mergeCell ref="AL281:AL284"/>
    <mergeCell ref="AL285:AL287"/>
    <mergeCell ref="AL288:AL290"/>
    <mergeCell ref="AL291:AL294"/>
    <mergeCell ref="AL295:AL298"/>
    <mergeCell ref="P311:R311"/>
    <mergeCell ref="W277:W280"/>
    <mergeCell ref="W281:W284"/>
    <mergeCell ref="W285:W287"/>
    <mergeCell ref="W288:W290"/>
    <mergeCell ref="W291:W294"/>
    <mergeCell ref="W295:W298"/>
    <mergeCell ref="W299:W302"/>
    <mergeCell ref="W303:W306"/>
    <mergeCell ref="W308:W310"/>
    <mergeCell ref="AB277:AB280"/>
    <mergeCell ref="AB281:AB284"/>
    <mergeCell ref="AB285:AB287"/>
    <mergeCell ref="AB288:AB290"/>
    <mergeCell ref="AB291:AB294"/>
    <mergeCell ref="AB295:AB298"/>
    <mergeCell ref="AB299:AB302"/>
    <mergeCell ref="AB303:AB306"/>
    <mergeCell ref="AB308:AB310"/>
    <mergeCell ref="Q308:Q310"/>
    <mergeCell ref="V303:V306"/>
    <mergeCell ref="Z277:Z306"/>
    <mergeCell ref="AA277:AA280"/>
    <mergeCell ref="AA281:AA284"/>
    <mergeCell ref="AA285:AA287"/>
    <mergeCell ref="AA288:AA290"/>
    <mergeCell ref="AA291:AA294"/>
    <mergeCell ref="AA295:AA298"/>
    <mergeCell ref="AA299:AA302"/>
    <mergeCell ref="AA303:AA306"/>
    <mergeCell ref="AA308:AA310"/>
    <mergeCell ref="AQ299:AQ302"/>
    <mergeCell ref="AQ303:AQ306"/>
    <mergeCell ref="AQ308:AQ310"/>
    <mergeCell ref="AV277:AV280"/>
    <mergeCell ref="AV281:AV284"/>
    <mergeCell ref="AV285:AV287"/>
    <mergeCell ref="AV288:AV290"/>
    <mergeCell ref="AV291:AV294"/>
    <mergeCell ref="AV295:AV298"/>
    <mergeCell ref="AV299:AV302"/>
    <mergeCell ref="AV303:AV306"/>
    <mergeCell ref="AV308:AV310"/>
    <mergeCell ref="AP308:AP310"/>
    <mergeCell ref="AP281:AP284"/>
    <mergeCell ref="AP285:AP287"/>
    <mergeCell ref="AP288:AP290"/>
    <mergeCell ref="AP291:AP294"/>
    <mergeCell ref="AP295:AP298"/>
    <mergeCell ref="AP299:AP302"/>
    <mergeCell ref="AT277:AT306"/>
    <mergeCell ref="AU277:AU280"/>
    <mergeCell ref="AU281:AU284"/>
    <mergeCell ref="AU285:AU287"/>
    <mergeCell ref="AU288:AU290"/>
    <mergeCell ref="AU291:AU294"/>
    <mergeCell ref="AU295:AU298"/>
    <mergeCell ref="AU299:AU302"/>
    <mergeCell ref="AU303:AU306"/>
    <mergeCell ref="AU308:AU310"/>
    <mergeCell ref="BD311:BF311"/>
    <mergeCell ref="BI311:BK311"/>
    <mergeCell ref="BA277:BA280"/>
    <mergeCell ref="BA281:BA284"/>
    <mergeCell ref="BA285:BA287"/>
    <mergeCell ref="BA288:BA290"/>
    <mergeCell ref="BA291:BA294"/>
    <mergeCell ref="BA295:BA298"/>
    <mergeCell ref="BA299:BA302"/>
    <mergeCell ref="BA303:BA306"/>
    <mergeCell ref="BA308:BA310"/>
    <mergeCell ref="BF277:BF280"/>
    <mergeCell ref="BF281:BF284"/>
    <mergeCell ref="BF285:BF287"/>
    <mergeCell ref="BF288:BF290"/>
    <mergeCell ref="BF291:BF294"/>
    <mergeCell ref="BF308:BF310"/>
    <mergeCell ref="AL303:AL306"/>
    <mergeCell ref="AL308:AL310"/>
    <mergeCell ref="AQ277:AQ280"/>
    <mergeCell ref="AQ281:AQ284"/>
    <mergeCell ref="AQ285:AQ287"/>
    <mergeCell ref="AQ288:AQ290"/>
    <mergeCell ref="AQ291:AQ294"/>
    <mergeCell ref="AQ295:AQ298"/>
    <mergeCell ref="R322:R325"/>
    <mergeCell ref="R326:R329"/>
    <mergeCell ref="R330:R332"/>
    <mergeCell ref="R333:R335"/>
    <mergeCell ref="R336:R339"/>
    <mergeCell ref="R340:R343"/>
    <mergeCell ref="R344:R347"/>
    <mergeCell ref="R348:R351"/>
    <mergeCell ref="W322:W325"/>
    <mergeCell ref="W326:W329"/>
    <mergeCell ref="W330:W332"/>
    <mergeCell ref="W333:W335"/>
    <mergeCell ref="W336:W339"/>
    <mergeCell ref="W340:W343"/>
    <mergeCell ref="W344:W347"/>
    <mergeCell ref="W348:W351"/>
    <mergeCell ref="V333:V335"/>
    <mergeCell ref="V336:V339"/>
    <mergeCell ref="V340:V343"/>
    <mergeCell ref="V344:V347"/>
    <mergeCell ref="V348:V351"/>
    <mergeCell ref="AG322:AG325"/>
    <mergeCell ref="AG326:AG329"/>
    <mergeCell ref="AO311:AQ311"/>
    <mergeCell ref="AQ326:AQ329"/>
    <mergeCell ref="AQ330:AQ332"/>
    <mergeCell ref="AQ333:AQ335"/>
    <mergeCell ref="AQ336:AQ339"/>
    <mergeCell ref="AQ340:AQ343"/>
    <mergeCell ref="AQ344:AQ347"/>
    <mergeCell ref="AQ348:AQ351"/>
    <mergeCell ref="AQ353:AQ355"/>
    <mergeCell ref="AV322:AV325"/>
    <mergeCell ref="AV326:AV329"/>
    <mergeCell ref="AV330:AV332"/>
    <mergeCell ref="AV333:AV335"/>
    <mergeCell ref="AV336:AV339"/>
    <mergeCell ref="AV340:AV343"/>
    <mergeCell ref="AV344:AV347"/>
    <mergeCell ref="AV348:AV351"/>
    <mergeCell ref="AV367:AV370"/>
    <mergeCell ref="AT359:AU359"/>
    <mergeCell ref="AT367:AT396"/>
    <mergeCell ref="AU367:AU370"/>
    <mergeCell ref="AU371:AU374"/>
    <mergeCell ref="AU385:AU388"/>
    <mergeCell ref="AU389:AU392"/>
    <mergeCell ref="AU393:AU396"/>
    <mergeCell ref="AU344:AU347"/>
    <mergeCell ref="AU348:AU351"/>
    <mergeCell ref="AT356:AV356"/>
    <mergeCell ref="AV353:AV355"/>
    <mergeCell ref="AU353:AU355"/>
    <mergeCell ref="AT357:AU357"/>
    <mergeCell ref="BF367:BF370"/>
    <mergeCell ref="BF371:BF374"/>
    <mergeCell ref="AV371:AV374"/>
    <mergeCell ref="BA378:BA380"/>
    <mergeCell ref="BA381:BA384"/>
    <mergeCell ref="AG438:AG441"/>
    <mergeCell ref="AK398:AK400"/>
    <mergeCell ref="BJ371:BJ374"/>
    <mergeCell ref="BJ375:BJ377"/>
    <mergeCell ref="BJ378:BJ380"/>
    <mergeCell ref="BJ381:BJ384"/>
    <mergeCell ref="BJ385:BJ388"/>
    <mergeCell ref="BJ389:BJ392"/>
    <mergeCell ref="BJ393:BJ396"/>
    <mergeCell ref="AL367:AL370"/>
    <mergeCell ref="AG381:AG384"/>
    <mergeCell ref="AG385:AG388"/>
    <mergeCell ref="AG389:AG392"/>
    <mergeCell ref="AG393:AG396"/>
    <mergeCell ref="AG398:AG400"/>
    <mergeCell ref="AU434:AU437"/>
    <mergeCell ref="AJ402:AK402"/>
    <mergeCell ref="AL398:AL400"/>
    <mergeCell ref="AQ367:AQ370"/>
    <mergeCell ref="AQ371:AQ374"/>
    <mergeCell ref="AQ375:AQ377"/>
    <mergeCell ref="AQ378:AQ380"/>
    <mergeCell ref="AQ381:AQ384"/>
    <mergeCell ref="AZ381:AZ384"/>
    <mergeCell ref="BF375:BF377"/>
    <mergeCell ref="BF378:BF380"/>
    <mergeCell ref="BF381:BF384"/>
    <mergeCell ref="BK371:BK374"/>
    <mergeCell ref="BK375:BK377"/>
    <mergeCell ref="BK378:BK380"/>
    <mergeCell ref="BK381:BK384"/>
    <mergeCell ref="BK385:BK388"/>
    <mergeCell ref="BK389:BK392"/>
    <mergeCell ref="BK393:BK396"/>
    <mergeCell ref="Q381:Q384"/>
    <mergeCell ref="AZ398:AZ400"/>
    <mergeCell ref="Q412:Q415"/>
    <mergeCell ref="AT404:AU404"/>
    <mergeCell ref="AT412:AT441"/>
    <mergeCell ref="AU412:AU415"/>
    <mergeCell ref="AU416:AU419"/>
    <mergeCell ref="AV416:AV419"/>
    <mergeCell ref="AU398:AU400"/>
    <mergeCell ref="AP430:AP433"/>
    <mergeCell ref="AZ438:AZ441"/>
    <mergeCell ref="AU438:AU441"/>
    <mergeCell ref="AV375:AV377"/>
    <mergeCell ref="AV378:AV380"/>
    <mergeCell ref="AV381:AV384"/>
    <mergeCell ref="AL371:AL374"/>
    <mergeCell ref="AZ426:AZ429"/>
    <mergeCell ref="AZ430:AZ433"/>
    <mergeCell ref="AK430:AK433"/>
    <mergeCell ref="AK434:AK437"/>
    <mergeCell ref="AK438:AK441"/>
    <mergeCell ref="AJ401:AL401"/>
    <mergeCell ref="AL389:AL392"/>
    <mergeCell ref="AL393:AL396"/>
    <mergeCell ref="BF385:BF388"/>
    <mergeCell ref="BF389:BF392"/>
    <mergeCell ref="BF393:BF396"/>
    <mergeCell ref="BF398:BF400"/>
    <mergeCell ref="BE398:BE400"/>
    <mergeCell ref="R412:R415"/>
    <mergeCell ref="R416:R419"/>
    <mergeCell ref="R420:R422"/>
    <mergeCell ref="R423:R425"/>
    <mergeCell ref="R385:R388"/>
    <mergeCell ref="AF416:AF419"/>
    <mergeCell ref="AF420:AF422"/>
    <mergeCell ref="R389:R392"/>
    <mergeCell ref="R393:R396"/>
    <mergeCell ref="R398:R400"/>
    <mergeCell ref="P401:R401"/>
    <mergeCell ref="R430:R433"/>
    <mergeCell ref="AG412:AG415"/>
    <mergeCell ref="AG416:AG419"/>
    <mergeCell ref="AG420:AG422"/>
    <mergeCell ref="AG423:AG425"/>
    <mergeCell ref="AG426:AG429"/>
    <mergeCell ref="AG430:AG433"/>
    <mergeCell ref="AF412:AF415"/>
    <mergeCell ref="AE401:AG401"/>
    <mergeCell ref="AY402:AZ402"/>
    <mergeCell ref="AY404:AZ404"/>
    <mergeCell ref="AY412:AY441"/>
    <mergeCell ref="AZ412:AZ415"/>
    <mergeCell ref="AY401:BA401"/>
    <mergeCell ref="BA385:BA388"/>
    <mergeCell ref="BA389:BA392"/>
    <mergeCell ref="R381:R384"/>
    <mergeCell ref="BD402:BE402"/>
    <mergeCell ref="BD404:BE404"/>
    <mergeCell ref="BD412:BD441"/>
    <mergeCell ref="BE412:BE415"/>
    <mergeCell ref="BE416:BE419"/>
    <mergeCell ref="BE420:BE422"/>
    <mergeCell ref="W412:W415"/>
    <mergeCell ref="AZ416:AZ419"/>
    <mergeCell ref="AV412:AV415"/>
    <mergeCell ref="AF393:AF396"/>
    <mergeCell ref="AE404:AF404"/>
    <mergeCell ref="AE402:AF402"/>
    <mergeCell ref="AK412:AK415"/>
    <mergeCell ref="AK416:AK419"/>
    <mergeCell ref="AK420:AK422"/>
    <mergeCell ref="AK423:AK425"/>
    <mergeCell ref="BA393:BA396"/>
    <mergeCell ref="BA398:BA400"/>
    <mergeCell ref="W385:W388"/>
    <mergeCell ref="W416:W419"/>
    <mergeCell ref="W420:W422"/>
    <mergeCell ref="W423:W425"/>
    <mergeCell ref="W426:W429"/>
    <mergeCell ref="W430:W433"/>
    <mergeCell ref="W434:W437"/>
    <mergeCell ref="W438:W441"/>
    <mergeCell ref="AV420:AV422"/>
    <mergeCell ref="AZ385:AZ388"/>
    <mergeCell ref="AZ389:AZ392"/>
    <mergeCell ref="AZ393:AZ396"/>
    <mergeCell ref="P449:Q449"/>
    <mergeCell ref="AV430:AV433"/>
    <mergeCell ref="AV434:AV437"/>
    <mergeCell ref="AV438:AV441"/>
    <mergeCell ref="AV443:AV445"/>
    <mergeCell ref="BA412:BA415"/>
    <mergeCell ref="BA416:BA419"/>
    <mergeCell ref="BA420:BA422"/>
    <mergeCell ref="BA423:BA425"/>
    <mergeCell ref="AF430:AF433"/>
    <mergeCell ref="BA430:BA433"/>
    <mergeCell ref="BA434:BA437"/>
    <mergeCell ref="BA438:BA441"/>
    <mergeCell ref="BA443:BA445"/>
    <mergeCell ref="AL412:AL415"/>
    <mergeCell ref="AL416:AL419"/>
    <mergeCell ref="AL420:AL422"/>
    <mergeCell ref="AL423:AL425"/>
    <mergeCell ref="AL426:AL429"/>
    <mergeCell ref="AL430:AL433"/>
    <mergeCell ref="AL434:AL437"/>
    <mergeCell ref="AL438:AL441"/>
    <mergeCell ref="AL443:AL445"/>
    <mergeCell ref="AQ412:AQ415"/>
    <mergeCell ref="AQ416:AQ419"/>
    <mergeCell ref="AQ420:AQ422"/>
    <mergeCell ref="AQ423:AQ425"/>
    <mergeCell ref="AQ426:AQ429"/>
    <mergeCell ref="AQ443:AQ445"/>
    <mergeCell ref="AZ443:AZ445"/>
    <mergeCell ref="AP443:AP445"/>
    <mergeCell ref="Q443:Q445"/>
    <mergeCell ref="R479:R482"/>
    <mergeCell ref="R483:R486"/>
    <mergeCell ref="R488:R490"/>
    <mergeCell ref="P491:R491"/>
    <mergeCell ref="W457:W460"/>
    <mergeCell ref="Q465:Q467"/>
    <mergeCell ref="Q468:Q470"/>
    <mergeCell ref="Q483:Q486"/>
    <mergeCell ref="V468:V470"/>
    <mergeCell ref="V471:V474"/>
    <mergeCell ref="V475:V478"/>
    <mergeCell ref="V479:V482"/>
    <mergeCell ref="BK438:BK441"/>
    <mergeCell ref="BK443:BK445"/>
    <mergeCell ref="U446:W446"/>
    <mergeCell ref="Z446:AB446"/>
    <mergeCell ref="AE446:AG446"/>
    <mergeCell ref="AJ446:AL446"/>
    <mergeCell ref="AO446:AQ446"/>
    <mergeCell ref="AT446:AV446"/>
    <mergeCell ref="AY446:BA446"/>
    <mergeCell ref="BD446:BF446"/>
    <mergeCell ref="BI446:BK446"/>
    <mergeCell ref="BJ483:BJ486"/>
    <mergeCell ref="AO457:AO486"/>
    <mergeCell ref="AP457:AP460"/>
    <mergeCell ref="AP461:AP464"/>
    <mergeCell ref="AP465:AP467"/>
    <mergeCell ref="AP468:AP470"/>
    <mergeCell ref="AP471:AP474"/>
    <mergeCell ref="AQ457:AQ460"/>
    <mergeCell ref="AQ461:AQ464"/>
    <mergeCell ref="AO492:AP492"/>
    <mergeCell ref="AO491:AQ491"/>
    <mergeCell ref="AJ492:AK492"/>
    <mergeCell ref="AU488:AU490"/>
    <mergeCell ref="R502:R505"/>
    <mergeCell ref="R506:R509"/>
    <mergeCell ref="AB457:AB460"/>
    <mergeCell ref="AB461:AB464"/>
    <mergeCell ref="AB465:AB467"/>
    <mergeCell ref="AB468:AB470"/>
    <mergeCell ref="AB471:AB474"/>
    <mergeCell ref="AB475:AB478"/>
    <mergeCell ref="AB479:AB482"/>
    <mergeCell ref="AB483:AB486"/>
    <mergeCell ref="AB488:AB490"/>
    <mergeCell ref="AG457:AG460"/>
    <mergeCell ref="AG461:AG464"/>
    <mergeCell ref="AG465:AG467"/>
    <mergeCell ref="AG468:AG470"/>
    <mergeCell ref="AG471:AG474"/>
    <mergeCell ref="AG475:AG478"/>
    <mergeCell ref="AG479:AG482"/>
    <mergeCell ref="AG483:AG486"/>
    <mergeCell ref="AG488:AG490"/>
    <mergeCell ref="R457:R460"/>
    <mergeCell ref="R461:R464"/>
    <mergeCell ref="R465:R467"/>
    <mergeCell ref="R468:R470"/>
    <mergeCell ref="R471:R474"/>
    <mergeCell ref="AA506:AA509"/>
    <mergeCell ref="AQ465:AQ467"/>
    <mergeCell ref="R475:R478"/>
    <mergeCell ref="AQ468:AQ470"/>
    <mergeCell ref="AQ471:AQ474"/>
    <mergeCell ref="AQ475:AQ478"/>
    <mergeCell ref="AQ479:AQ482"/>
    <mergeCell ref="AQ483:AQ486"/>
    <mergeCell ref="AQ488:AQ490"/>
    <mergeCell ref="W461:W464"/>
    <mergeCell ref="W465:W467"/>
    <mergeCell ref="W468:W470"/>
    <mergeCell ref="W471:W474"/>
    <mergeCell ref="W475:W478"/>
    <mergeCell ref="W479:W482"/>
    <mergeCell ref="W483:W486"/>
    <mergeCell ref="W488:W490"/>
    <mergeCell ref="AP483:AP486"/>
    <mergeCell ref="AK488:AK490"/>
    <mergeCell ref="AA461:AA464"/>
    <mergeCell ref="AA465:AA467"/>
    <mergeCell ref="AP475:AP478"/>
    <mergeCell ref="AP479:AP482"/>
    <mergeCell ref="AK465:AK467"/>
    <mergeCell ref="AK468:AK470"/>
    <mergeCell ref="AK471:AK474"/>
    <mergeCell ref="AK475:AK478"/>
    <mergeCell ref="AK479:AK482"/>
    <mergeCell ref="AK483:AK486"/>
    <mergeCell ref="AP488:AP490"/>
    <mergeCell ref="AL483:AL486"/>
    <mergeCell ref="AL488:AL490"/>
    <mergeCell ref="AL461:AL464"/>
    <mergeCell ref="AL465:AL467"/>
    <mergeCell ref="AL468:AL470"/>
    <mergeCell ref="BK558:BK560"/>
    <mergeCell ref="BK561:BK564"/>
    <mergeCell ref="BK565:BK568"/>
    <mergeCell ref="BE488:BE490"/>
    <mergeCell ref="R510:R512"/>
    <mergeCell ref="R513:R515"/>
    <mergeCell ref="R516:R519"/>
    <mergeCell ref="AL502:AL505"/>
    <mergeCell ref="AL506:AL509"/>
    <mergeCell ref="AL510:AL512"/>
    <mergeCell ref="AL513:AL515"/>
    <mergeCell ref="AL516:AL519"/>
    <mergeCell ref="AQ502:AQ505"/>
    <mergeCell ref="AQ506:AQ509"/>
    <mergeCell ref="AQ510:AQ512"/>
    <mergeCell ref="AQ513:AQ515"/>
    <mergeCell ref="AQ516:AQ519"/>
    <mergeCell ref="BA502:BA505"/>
    <mergeCell ref="BA506:BA509"/>
    <mergeCell ref="BA510:BA512"/>
    <mergeCell ref="BA513:BA515"/>
    <mergeCell ref="BA516:BA519"/>
    <mergeCell ref="AF502:AF505"/>
    <mergeCell ref="AF506:AF509"/>
    <mergeCell ref="AF510:AF512"/>
    <mergeCell ref="AF513:AF515"/>
    <mergeCell ref="AF516:AF519"/>
    <mergeCell ref="AB513:AB515"/>
    <mergeCell ref="AB516:AB519"/>
    <mergeCell ref="W506:W509"/>
    <mergeCell ref="AA502:AA505"/>
    <mergeCell ref="AZ561:AZ564"/>
    <mergeCell ref="BK461:BK464"/>
    <mergeCell ref="BK465:BK467"/>
    <mergeCell ref="BK468:BK470"/>
    <mergeCell ref="BK471:BK474"/>
    <mergeCell ref="BK475:BK478"/>
    <mergeCell ref="BK479:BK482"/>
    <mergeCell ref="BK483:BK486"/>
    <mergeCell ref="BK488:BK490"/>
    <mergeCell ref="BJ488:BJ490"/>
    <mergeCell ref="AV457:AV460"/>
    <mergeCell ref="AV461:AV464"/>
    <mergeCell ref="AV465:AV467"/>
    <mergeCell ref="AV468:AV470"/>
    <mergeCell ref="AV471:AV474"/>
    <mergeCell ref="AV475:AV478"/>
    <mergeCell ref="AV479:AV482"/>
    <mergeCell ref="AV483:AV486"/>
    <mergeCell ref="AV488:AV490"/>
    <mergeCell ref="BA457:BA460"/>
    <mergeCell ref="BD457:BD486"/>
    <mergeCell ref="BE457:BE460"/>
    <mergeCell ref="BE461:BE464"/>
    <mergeCell ref="BE475:BE478"/>
    <mergeCell ref="BE479:BE482"/>
    <mergeCell ref="BE483:BE486"/>
    <mergeCell ref="BE465:BE467"/>
    <mergeCell ref="BE468:BE470"/>
    <mergeCell ref="BE471:BE474"/>
    <mergeCell ref="BF468:BF470"/>
    <mergeCell ref="BF471:BF474"/>
    <mergeCell ref="BF475:BF478"/>
    <mergeCell ref="AY536:BA536"/>
    <mergeCell ref="AK547:AK550"/>
    <mergeCell ref="AK551:AK554"/>
    <mergeCell ref="AK555:AK557"/>
    <mergeCell ref="AK558:AK560"/>
    <mergeCell ref="AK561:AK564"/>
    <mergeCell ref="AK565:AK568"/>
    <mergeCell ref="AK569:AK572"/>
    <mergeCell ref="AA533:AA535"/>
    <mergeCell ref="Z537:AA537"/>
    <mergeCell ref="Q573:Q576"/>
    <mergeCell ref="Q547:Q550"/>
    <mergeCell ref="AL555:AL557"/>
    <mergeCell ref="AL558:AL560"/>
    <mergeCell ref="AL561:AL564"/>
    <mergeCell ref="AL565:AL568"/>
    <mergeCell ref="AL569:AL572"/>
    <mergeCell ref="AL573:AL576"/>
    <mergeCell ref="AV547:AV550"/>
    <mergeCell ref="AV551:AV554"/>
    <mergeCell ref="AV555:AV557"/>
    <mergeCell ref="AV558:AV560"/>
    <mergeCell ref="AV561:AV564"/>
    <mergeCell ref="AV565:AV568"/>
    <mergeCell ref="AV569:AV572"/>
    <mergeCell ref="AV573:AV576"/>
    <mergeCell ref="R547:R550"/>
    <mergeCell ref="R551:R554"/>
    <mergeCell ref="R555:R557"/>
    <mergeCell ref="R558:R560"/>
    <mergeCell ref="R561:R564"/>
    <mergeCell ref="R565:R568"/>
    <mergeCell ref="R520:R523"/>
    <mergeCell ref="R524:R527"/>
    <mergeCell ref="R528:R531"/>
    <mergeCell ref="R533:R535"/>
    <mergeCell ref="P536:R536"/>
    <mergeCell ref="W510:W512"/>
    <mergeCell ref="W520:W523"/>
    <mergeCell ref="W524:W527"/>
    <mergeCell ref="W528:W531"/>
    <mergeCell ref="W533:W535"/>
    <mergeCell ref="R573:R576"/>
    <mergeCell ref="AK578:AK580"/>
    <mergeCell ref="AK573:AK576"/>
    <mergeCell ref="AF528:AF531"/>
    <mergeCell ref="AA520:AA523"/>
    <mergeCell ref="AA524:AA527"/>
    <mergeCell ref="AA528:AA531"/>
    <mergeCell ref="W513:W515"/>
    <mergeCell ref="W516:W519"/>
    <mergeCell ref="R578:R580"/>
    <mergeCell ref="Q513:Q515"/>
    <mergeCell ref="R569:R572"/>
    <mergeCell ref="AG547:AG550"/>
    <mergeCell ref="AG551:AG554"/>
    <mergeCell ref="AG555:AG557"/>
    <mergeCell ref="AG558:AG560"/>
    <mergeCell ref="AG561:AG564"/>
    <mergeCell ref="AG565:AG568"/>
    <mergeCell ref="AB547:AB550"/>
    <mergeCell ref="AB551:AB554"/>
    <mergeCell ref="AB555:AB557"/>
    <mergeCell ref="AG516:AG519"/>
    <mergeCell ref="BK569:BK572"/>
    <mergeCell ref="BK573:BK576"/>
    <mergeCell ref="BK578:BK580"/>
    <mergeCell ref="BI581:BK581"/>
    <mergeCell ref="BD581:BF581"/>
    <mergeCell ref="AY581:BA581"/>
    <mergeCell ref="AT581:AV581"/>
    <mergeCell ref="AO581:AQ581"/>
    <mergeCell ref="AJ581:AL581"/>
    <mergeCell ref="AE581:AG581"/>
    <mergeCell ref="Z581:AB581"/>
    <mergeCell ref="AZ573:AZ576"/>
    <mergeCell ref="P581:R581"/>
    <mergeCell ref="W547:W550"/>
    <mergeCell ref="W551:W554"/>
    <mergeCell ref="W555:W557"/>
    <mergeCell ref="W558:W560"/>
    <mergeCell ref="W561:W564"/>
    <mergeCell ref="W565:W568"/>
    <mergeCell ref="W569:W572"/>
    <mergeCell ref="W573:W576"/>
    <mergeCell ref="W578:W580"/>
    <mergeCell ref="U581:W581"/>
    <mergeCell ref="Q551:Q554"/>
    <mergeCell ref="U547:U576"/>
    <mergeCell ref="V547:V550"/>
    <mergeCell ref="V551:V554"/>
    <mergeCell ref="V555:V557"/>
    <mergeCell ref="V558:V560"/>
    <mergeCell ref="V561:V564"/>
    <mergeCell ref="V565:V568"/>
    <mergeCell ref="V569:V572"/>
    <mergeCell ref="AV578:AV580"/>
    <mergeCell ref="BA547:BA550"/>
    <mergeCell ref="BA551:BA554"/>
    <mergeCell ref="BA555:BA557"/>
    <mergeCell ref="BA558:BA560"/>
    <mergeCell ref="BA561:BA564"/>
    <mergeCell ref="AG573:AG576"/>
    <mergeCell ref="AG578:AG580"/>
    <mergeCell ref="BA569:BA572"/>
    <mergeCell ref="BA573:BA576"/>
    <mergeCell ref="BA578:BA580"/>
    <mergeCell ref="AL547:AL550"/>
    <mergeCell ref="AL551:AL554"/>
    <mergeCell ref="AP555:AP557"/>
    <mergeCell ref="AP558:AP560"/>
    <mergeCell ref="AP561:AP564"/>
    <mergeCell ref="AP565:AP568"/>
    <mergeCell ref="AP569:AP572"/>
    <mergeCell ref="AP573:AP576"/>
    <mergeCell ref="AL578:AL580"/>
    <mergeCell ref="AQ547:AQ550"/>
    <mergeCell ref="AQ551:AQ554"/>
    <mergeCell ref="BA565:BA568"/>
    <mergeCell ref="AZ565:AZ568"/>
    <mergeCell ref="AZ569:AZ572"/>
    <mergeCell ref="AJ547:AJ576"/>
    <mergeCell ref="AG569:AG572"/>
    <mergeCell ref="R592:R595"/>
    <mergeCell ref="R596:R599"/>
    <mergeCell ref="R600:R602"/>
    <mergeCell ref="R603:R605"/>
    <mergeCell ref="R606:R609"/>
    <mergeCell ref="R610:R613"/>
    <mergeCell ref="R614:R617"/>
    <mergeCell ref="R618:R621"/>
    <mergeCell ref="R623:R625"/>
    <mergeCell ref="P626:R626"/>
    <mergeCell ref="W592:W595"/>
    <mergeCell ref="W596:W599"/>
    <mergeCell ref="W600:W602"/>
    <mergeCell ref="W603:W605"/>
    <mergeCell ref="W606:W609"/>
    <mergeCell ref="W610:W613"/>
    <mergeCell ref="W614:W617"/>
    <mergeCell ref="W618:W621"/>
    <mergeCell ref="W623:W625"/>
    <mergeCell ref="U626:W626"/>
    <mergeCell ref="V600:V602"/>
    <mergeCell ref="V603:V605"/>
    <mergeCell ref="V606:V609"/>
    <mergeCell ref="V610:V613"/>
    <mergeCell ref="V614:V617"/>
    <mergeCell ref="V618:V621"/>
    <mergeCell ref="Q614:Q617"/>
    <mergeCell ref="AV592:AV595"/>
    <mergeCell ref="AV596:AV599"/>
    <mergeCell ref="AV600:AV602"/>
    <mergeCell ref="AV603:AV605"/>
    <mergeCell ref="AV606:AV609"/>
    <mergeCell ref="AV610:AV613"/>
    <mergeCell ref="AV614:AV617"/>
    <mergeCell ref="AV618:AV621"/>
    <mergeCell ref="AV623:AV625"/>
    <mergeCell ref="AG592:AG595"/>
    <mergeCell ref="AG596:AG599"/>
    <mergeCell ref="AG600:AG602"/>
    <mergeCell ref="AG603:AG605"/>
    <mergeCell ref="AG606:AG609"/>
    <mergeCell ref="AG610:AG613"/>
    <mergeCell ref="AG614:AG617"/>
    <mergeCell ref="AG618:AG621"/>
    <mergeCell ref="AG623:AG625"/>
    <mergeCell ref="AL592:AL595"/>
    <mergeCell ref="AL596:AL599"/>
    <mergeCell ref="AL600:AL602"/>
    <mergeCell ref="AL603:AL605"/>
    <mergeCell ref="AU623:AU625"/>
    <mergeCell ref="AQ623:AQ625"/>
    <mergeCell ref="AU618:AU621"/>
    <mergeCell ref="AP623:AP625"/>
    <mergeCell ref="AK610:AK613"/>
    <mergeCell ref="AK614:AK617"/>
    <mergeCell ref="AL618:AL621"/>
    <mergeCell ref="BF592:BF595"/>
    <mergeCell ref="Z671:AB671"/>
    <mergeCell ref="U671:W671"/>
    <mergeCell ref="R704:R707"/>
    <mergeCell ref="R708:R711"/>
    <mergeCell ref="BK592:BK595"/>
    <mergeCell ref="BK596:BK599"/>
    <mergeCell ref="BK600:BK602"/>
    <mergeCell ref="BK603:BK605"/>
    <mergeCell ref="BK606:BK609"/>
    <mergeCell ref="BK610:BK613"/>
    <mergeCell ref="BK614:BK617"/>
    <mergeCell ref="BK618:BK621"/>
    <mergeCell ref="BK623:BK625"/>
    <mergeCell ref="BJ623:BJ625"/>
    <mergeCell ref="AQ637:AQ640"/>
    <mergeCell ref="AQ641:AQ644"/>
    <mergeCell ref="AQ645:AQ647"/>
    <mergeCell ref="AQ592:AQ595"/>
    <mergeCell ref="AQ596:AQ599"/>
    <mergeCell ref="AQ600:AQ602"/>
    <mergeCell ref="AQ603:AQ605"/>
    <mergeCell ref="AQ606:AQ609"/>
    <mergeCell ref="AQ610:AQ613"/>
    <mergeCell ref="BF637:BF640"/>
    <mergeCell ref="BF641:BF644"/>
    <mergeCell ref="BI627:BJ627"/>
    <mergeCell ref="BI629:BJ629"/>
    <mergeCell ref="BI637:BI666"/>
    <mergeCell ref="BJ637:BJ640"/>
    <mergeCell ref="BJ641:BJ644"/>
    <mergeCell ref="BJ645:BJ647"/>
    <mergeCell ref="BJ648:BJ650"/>
    <mergeCell ref="AB693:AB695"/>
    <mergeCell ref="AB696:AB699"/>
    <mergeCell ref="BD672:BE672"/>
    <mergeCell ref="BD674:BE674"/>
    <mergeCell ref="BD682:BD711"/>
    <mergeCell ref="BE682:BE685"/>
    <mergeCell ref="BE686:BE689"/>
    <mergeCell ref="BE690:BE692"/>
    <mergeCell ref="BE693:BE695"/>
    <mergeCell ref="BE696:BE699"/>
    <mergeCell ref="BE700:BE703"/>
    <mergeCell ref="BE704:BE707"/>
    <mergeCell ref="BE708:BE711"/>
    <mergeCell ref="AT674:AU674"/>
    <mergeCell ref="AT682:AT711"/>
    <mergeCell ref="AU682:AU685"/>
    <mergeCell ref="AU686:AU689"/>
    <mergeCell ref="AO674:AP674"/>
    <mergeCell ref="AO682:AO711"/>
    <mergeCell ref="AP682:AP685"/>
    <mergeCell ref="AP686:AP689"/>
    <mergeCell ref="AP690:AP692"/>
    <mergeCell ref="AP693:AP695"/>
    <mergeCell ref="AP696:AP699"/>
    <mergeCell ref="AP700:AP703"/>
    <mergeCell ref="AP704:AP707"/>
    <mergeCell ref="AP708:AP711"/>
    <mergeCell ref="AO672:AP672"/>
    <mergeCell ref="AG690:AG692"/>
    <mergeCell ref="AG693:AG695"/>
    <mergeCell ref="AG696:AG699"/>
    <mergeCell ref="BA659:BA662"/>
    <mergeCell ref="BA663:BA666"/>
    <mergeCell ref="BA668:BA670"/>
    <mergeCell ref="AZ690:AZ692"/>
    <mergeCell ref="AZ693:AZ695"/>
    <mergeCell ref="AZ696:AZ699"/>
    <mergeCell ref="W637:W640"/>
    <mergeCell ref="W641:W644"/>
    <mergeCell ref="W645:W647"/>
    <mergeCell ref="W648:W650"/>
    <mergeCell ref="W651:W654"/>
    <mergeCell ref="W655:W658"/>
    <mergeCell ref="W659:W662"/>
    <mergeCell ref="W663:W666"/>
    <mergeCell ref="W668:W670"/>
    <mergeCell ref="AV682:AV685"/>
    <mergeCell ref="AV686:AV689"/>
    <mergeCell ref="AV690:AV692"/>
    <mergeCell ref="AV693:AV695"/>
    <mergeCell ref="AV696:AV699"/>
    <mergeCell ref="AU690:AU692"/>
    <mergeCell ref="AU693:AU695"/>
    <mergeCell ref="AU696:AU699"/>
    <mergeCell ref="AE672:AF672"/>
    <mergeCell ref="AE674:AF674"/>
    <mergeCell ref="AE682:AE711"/>
    <mergeCell ref="AV700:AV703"/>
    <mergeCell ref="AV704:AV707"/>
    <mergeCell ref="AV708:AV711"/>
    <mergeCell ref="AB682:AB685"/>
    <mergeCell ref="AB686:AB689"/>
    <mergeCell ref="AQ682:AQ685"/>
    <mergeCell ref="R651:R654"/>
    <mergeCell ref="R655:R658"/>
    <mergeCell ref="R659:R662"/>
    <mergeCell ref="R663:R666"/>
    <mergeCell ref="R668:R670"/>
    <mergeCell ref="P637:P666"/>
    <mergeCell ref="Q645:Q647"/>
    <mergeCell ref="Q648:Q650"/>
    <mergeCell ref="Q668:Q670"/>
    <mergeCell ref="Q637:Q640"/>
    <mergeCell ref="R682:R685"/>
    <mergeCell ref="R686:R689"/>
    <mergeCell ref="R690:R692"/>
    <mergeCell ref="R693:R695"/>
    <mergeCell ref="R696:R699"/>
    <mergeCell ref="Q641:Q644"/>
    <mergeCell ref="P671:R671"/>
    <mergeCell ref="P672:Q672"/>
    <mergeCell ref="Q663:Q666"/>
    <mergeCell ref="Q651:Q654"/>
    <mergeCell ref="AF668:AF670"/>
    <mergeCell ref="Z672:AA672"/>
    <mergeCell ref="AB651:AB654"/>
    <mergeCell ref="AB637:AB640"/>
    <mergeCell ref="AB641:AB644"/>
    <mergeCell ref="AB655:AB658"/>
    <mergeCell ref="AB659:AB662"/>
    <mergeCell ref="AB668:AB670"/>
    <mergeCell ref="Z674:AA674"/>
    <mergeCell ref="Z682:Z711"/>
    <mergeCell ref="AA682:AA685"/>
    <mergeCell ref="AY716:BA716"/>
    <mergeCell ref="AO716:AQ716"/>
    <mergeCell ref="AB700:AB703"/>
    <mergeCell ref="AB704:AB707"/>
    <mergeCell ref="AB708:AB711"/>
    <mergeCell ref="AB713:AB715"/>
    <mergeCell ref="AG708:AG711"/>
    <mergeCell ref="AG713:AG715"/>
    <mergeCell ref="BA704:BA707"/>
    <mergeCell ref="BA708:BA711"/>
    <mergeCell ref="BA713:BA715"/>
    <mergeCell ref="AL682:AL685"/>
    <mergeCell ref="AL686:AL689"/>
    <mergeCell ref="AL690:AL692"/>
    <mergeCell ref="AL693:AL695"/>
    <mergeCell ref="AL696:AL699"/>
    <mergeCell ref="AL700:AL703"/>
    <mergeCell ref="AL704:AL707"/>
    <mergeCell ref="AL708:AL711"/>
    <mergeCell ref="AL713:AL715"/>
    <mergeCell ref="AV713:AV715"/>
    <mergeCell ref="BA682:BA685"/>
    <mergeCell ref="BA686:BA689"/>
    <mergeCell ref="BA690:BA692"/>
    <mergeCell ref="BA693:BA695"/>
    <mergeCell ref="BA696:BA699"/>
    <mergeCell ref="BA700:BA703"/>
    <mergeCell ref="AZ700:AZ703"/>
    <mergeCell ref="AZ704:AZ707"/>
    <mergeCell ref="AZ708:AZ711"/>
    <mergeCell ref="AQ686:AQ689"/>
    <mergeCell ref="AQ690:AQ692"/>
    <mergeCell ref="Q749:Q752"/>
    <mergeCell ref="P727:P756"/>
    <mergeCell ref="V758:V760"/>
    <mergeCell ref="AQ696:AQ699"/>
    <mergeCell ref="AQ700:AQ703"/>
    <mergeCell ref="AQ704:AQ707"/>
    <mergeCell ref="AQ708:AQ711"/>
    <mergeCell ref="AQ713:AQ715"/>
    <mergeCell ref="AZ713:AZ715"/>
    <mergeCell ref="AZ686:AZ689"/>
    <mergeCell ref="AU700:AU703"/>
    <mergeCell ref="AU704:AU707"/>
    <mergeCell ref="AU708:AU711"/>
    <mergeCell ref="AU713:AU715"/>
    <mergeCell ref="R727:R730"/>
    <mergeCell ref="R731:R734"/>
    <mergeCell ref="AV727:AV730"/>
    <mergeCell ref="AV731:AV734"/>
    <mergeCell ref="P716:R716"/>
    <mergeCell ref="W686:W689"/>
    <mergeCell ref="W690:W692"/>
    <mergeCell ref="R700:R703"/>
    <mergeCell ref="AB690:AB692"/>
    <mergeCell ref="AT717:AU717"/>
    <mergeCell ref="AT719:AU719"/>
    <mergeCell ref="AL741:AL744"/>
    <mergeCell ref="AL745:AL748"/>
    <mergeCell ref="AL749:AL752"/>
    <mergeCell ref="AL753:AL756"/>
    <mergeCell ref="AL758:AL760"/>
    <mergeCell ref="AK753:AK756"/>
    <mergeCell ref="AL727:AL730"/>
    <mergeCell ref="AL731:AL734"/>
    <mergeCell ref="AK741:AK744"/>
    <mergeCell ref="R735:R737"/>
    <mergeCell ref="R738:R740"/>
    <mergeCell ref="R741:R744"/>
    <mergeCell ref="R745:R748"/>
    <mergeCell ref="R749:R752"/>
    <mergeCell ref="R753:R756"/>
    <mergeCell ref="R758:R760"/>
    <mergeCell ref="W727:W730"/>
    <mergeCell ref="W731:W734"/>
    <mergeCell ref="W735:W737"/>
    <mergeCell ref="W738:W740"/>
    <mergeCell ref="W741:W744"/>
    <mergeCell ref="W745:W748"/>
    <mergeCell ref="W749:W752"/>
    <mergeCell ref="W753:W756"/>
    <mergeCell ref="W758:W760"/>
    <mergeCell ref="AG727:AG730"/>
    <mergeCell ref="AG741:AG744"/>
    <mergeCell ref="AG745:AG748"/>
    <mergeCell ref="AG749:AG752"/>
    <mergeCell ref="AG753:AG756"/>
    <mergeCell ref="AG758:AG760"/>
    <mergeCell ref="BA731:BA734"/>
    <mergeCell ref="BA735:BA737"/>
    <mergeCell ref="BA738:BA740"/>
    <mergeCell ref="BA741:BA744"/>
    <mergeCell ref="BA745:BA748"/>
    <mergeCell ref="BA749:BA752"/>
    <mergeCell ref="BA753:BA756"/>
    <mergeCell ref="BA758:BA760"/>
    <mergeCell ref="BK758:BK760"/>
    <mergeCell ref="BJ758:BJ760"/>
    <mergeCell ref="R772:R775"/>
    <mergeCell ref="R776:R779"/>
    <mergeCell ref="R780:R782"/>
    <mergeCell ref="R783:R785"/>
    <mergeCell ref="BF772:BF775"/>
    <mergeCell ref="BI762:BJ762"/>
    <mergeCell ref="BI764:BJ764"/>
    <mergeCell ref="BI772:BI801"/>
    <mergeCell ref="BJ772:BJ775"/>
    <mergeCell ref="BJ776:BJ779"/>
    <mergeCell ref="BJ780:BJ782"/>
    <mergeCell ref="BJ783:BJ785"/>
    <mergeCell ref="BJ786:BJ789"/>
    <mergeCell ref="R798:R801"/>
    <mergeCell ref="AB749:AB752"/>
    <mergeCell ref="AB753:AB756"/>
    <mergeCell ref="AB758:AB760"/>
    <mergeCell ref="AG731:AG734"/>
    <mergeCell ref="AG735:AG737"/>
    <mergeCell ref="AG738:AG740"/>
    <mergeCell ref="R790:R793"/>
    <mergeCell ref="R794:R797"/>
    <mergeCell ref="AQ776:AQ779"/>
    <mergeCell ref="AQ780:AQ782"/>
    <mergeCell ref="AQ783:AQ785"/>
    <mergeCell ref="AQ786:AQ789"/>
    <mergeCell ref="AQ790:AQ793"/>
    <mergeCell ref="AQ794:AQ797"/>
    <mergeCell ref="BA772:BA775"/>
    <mergeCell ref="BA776:BA779"/>
    <mergeCell ref="BA780:BA782"/>
    <mergeCell ref="BA783:BA785"/>
    <mergeCell ref="BA786:BA789"/>
    <mergeCell ref="BA790:BA793"/>
    <mergeCell ref="BA794:BA797"/>
    <mergeCell ref="AV758:AV760"/>
    <mergeCell ref="AU758:AU760"/>
    <mergeCell ref="P761:R761"/>
    <mergeCell ref="U761:W761"/>
    <mergeCell ref="AT762:AU762"/>
    <mergeCell ref="AT764:AU764"/>
    <mergeCell ref="AT772:AT801"/>
    <mergeCell ref="AU772:AU775"/>
    <mergeCell ref="AU776:AU779"/>
    <mergeCell ref="AU780:AU782"/>
    <mergeCell ref="AU783:AU785"/>
    <mergeCell ref="AU786:AU789"/>
    <mergeCell ref="AU790:AU793"/>
    <mergeCell ref="AU794:AU797"/>
    <mergeCell ref="AU798:AU801"/>
    <mergeCell ref="AB786:AB789"/>
    <mergeCell ref="W794:W797"/>
    <mergeCell ref="W798:W801"/>
    <mergeCell ref="W803:W805"/>
    <mergeCell ref="U806:W806"/>
    <mergeCell ref="Q803:Q805"/>
    <mergeCell ref="AG798:AG801"/>
    <mergeCell ref="AG803:AG805"/>
    <mergeCell ref="AL772:AL775"/>
    <mergeCell ref="AL776:AL779"/>
    <mergeCell ref="AL780:AL782"/>
    <mergeCell ref="AL783:AL785"/>
    <mergeCell ref="AL786:AL789"/>
    <mergeCell ref="AL790:AL793"/>
    <mergeCell ref="AL794:AL797"/>
    <mergeCell ref="AL798:AL801"/>
    <mergeCell ref="AL803:AL805"/>
    <mergeCell ref="AF803:AF805"/>
    <mergeCell ref="AF780:AF782"/>
    <mergeCell ref="AF783:AF785"/>
    <mergeCell ref="AF786:AF789"/>
    <mergeCell ref="AF790:AF793"/>
    <mergeCell ref="AF794:AF797"/>
    <mergeCell ref="AF798:AF801"/>
    <mergeCell ref="Q790:Q793"/>
    <mergeCell ref="R786:R789"/>
    <mergeCell ref="R817:R820"/>
    <mergeCell ref="R821:R824"/>
    <mergeCell ref="R825:R827"/>
    <mergeCell ref="R828:R830"/>
    <mergeCell ref="R831:R834"/>
    <mergeCell ref="R835:R838"/>
    <mergeCell ref="R839:R842"/>
    <mergeCell ref="R843:R846"/>
    <mergeCell ref="R848:R850"/>
    <mergeCell ref="P851:R851"/>
    <mergeCell ref="W817:W820"/>
    <mergeCell ref="W821:W824"/>
    <mergeCell ref="W825:W827"/>
    <mergeCell ref="W828:W830"/>
    <mergeCell ref="W831:W834"/>
    <mergeCell ref="W835:W838"/>
    <mergeCell ref="W839:W842"/>
    <mergeCell ref="W843:W846"/>
    <mergeCell ref="W848:W850"/>
    <mergeCell ref="U851:W851"/>
    <mergeCell ref="Q831:Q834"/>
    <mergeCell ref="P772:P801"/>
    <mergeCell ref="Q772:Q775"/>
    <mergeCell ref="R803:R805"/>
    <mergeCell ref="P806:R806"/>
    <mergeCell ref="W772:W775"/>
    <mergeCell ref="W776:W779"/>
    <mergeCell ref="W780:W782"/>
    <mergeCell ref="W783:W785"/>
    <mergeCell ref="W786:W789"/>
    <mergeCell ref="W790:W793"/>
    <mergeCell ref="AB848:AB850"/>
    <mergeCell ref="AG817:AG820"/>
    <mergeCell ref="AG821:AG824"/>
    <mergeCell ref="AG825:AG827"/>
    <mergeCell ref="AG828:AG830"/>
    <mergeCell ref="AG831:AG834"/>
    <mergeCell ref="AG835:AG838"/>
    <mergeCell ref="AG839:AG842"/>
    <mergeCell ref="AG843:AG846"/>
    <mergeCell ref="AG848:AG850"/>
    <mergeCell ref="BA831:BA834"/>
    <mergeCell ref="BA835:BA838"/>
    <mergeCell ref="BA848:BA850"/>
    <mergeCell ref="AL817:AL820"/>
    <mergeCell ref="AL821:AL824"/>
    <mergeCell ref="AL825:AL827"/>
    <mergeCell ref="AL828:AL830"/>
    <mergeCell ref="AL831:AL834"/>
    <mergeCell ref="AL835:AL838"/>
    <mergeCell ref="AL839:AL842"/>
    <mergeCell ref="AL843:AL846"/>
    <mergeCell ref="AL848:AL850"/>
    <mergeCell ref="AQ817:AQ820"/>
    <mergeCell ref="AQ821:AQ824"/>
    <mergeCell ref="AQ825:AQ827"/>
    <mergeCell ref="AQ828:AQ830"/>
    <mergeCell ref="AQ831:AQ834"/>
    <mergeCell ref="AU848:AU850"/>
    <mergeCell ref="AP831:AP834"/>
    <mergeCell ref="AP835:AP838"/>
    <mergeCell ref="AP839:AP842"/>
    <mergeCell ref="AP843:AP846"/>
    <mergeCell ref="AP821:AP824"/>
    <mergeCell ref="AP825:AP827"/>
    <mergeCell ref="AP828:AP830"/>
    <mergeCell ref="Q873:Q875"/>
    <mergeCell ref="Q866:Q869"/>
    <mergeCell ref="Q884:Q887"/>
    <mergeCell ref="BK817:BK820"/>
    <mergeCell ref="BK821:BK824"/>
    <mergeCell ref="BK825:BK827"/>
    <mergeCell ref="BK828:BK830"/>
    <mergeCell ref="BK831:BK834"/>
    <mergeCell ref="BK835:BK838"/>
    <mergeCell ref="BK839:BK842"/>
    <mergeCell ref="BK843:BK846"/>
    <mergeCell ref="BK848:BK850"/>
    <mergeCell ref="BI851:BK851"/>
    <mergeCell ref="BD851:BF851"/>
    <mergeCell ref="AY851:BA851"/>
    <mergeCell ref="AT851:AV851"/>
    <mergeCell ref="AO851:AQ851"/>
    <mergeCell ref="AJ851:AL851"/>
    <mergeCell ref="AE851:AG851"/>
    <mergeCell ref="Z851:AB851"/>
    <mergeCell ref="AV817:AV820"/>
    <mergeCell ref="AB828:AB830"/>
    <mergeCell ref="AB831:AB834"/>
    <mergeCell ref="AB835:AB838"/>
    <mergeCell ref="AB839:AB842"/>
    <mergeCell ref="AV821:AV824"/>
    <mergeCell ref="AV825:AV827"/>
    <mergeCell ref="AV828:AV830"/>
    <mergeCell ref="BA817:BA820"/>
    <mergeCell ref="BE888:BE891"/>
    <mergeCell ref="AQ862:AQ865"/>
    <mergeCell ref="BE893:BE895"/>
    <mergeCell ref="AQ866:AQ869"/>
    <mergeCell ref="AQ870:AQ872"/>
    <mergeCell ref="AQ873:AQ875"/>
    <mergeCell ref="AQ835:AQ838"/>
    <mergeCell ref="AQ839:AQ842"/>
    <mergeCell ref="AQ843:AQ846"/>
    <mergeCell ref="AQ848:AQ850"/>
    <mergeCell ref="BD862:BD891"/>
    <mergeCell ref="BE870:BE872"/>
    <mergeCell ref="AT852:AU852"/>
    <mergeCell ref="AT854:AU854"/>
    <mergeCell ref="AT862:AT891"/>
    <mergeCell ref="AU862:AU865"/>
    <mergeCell ref="AU866:AU869"/>
    <mergeCell ref="AU870:AU872"/>
    <mergeCell ref="AU873:AU875"/>
    <mergeCell ref="AU876:AU879"/>
    <mergeCell ref="AU880:AU883"/>
    <mergeCell ref="AU884:AU887"/>
    <mergeCell ref="AU888:AU891"/>
    <mergeCell ref="AQ876:AQ879"/>
    <mergeCell ref="AQ880:AQ883"/>
    <mergeCell ref="AQ884:AQ887"/>
    <mergeCell ref="AO853:AQ853"/>
    <mergeCell ref="AY853:BA853"/>
    <mergeCell ref="BD853:BF853"/>
    <mergeCell ref="AP888:AP891"/>
    <mergeCell ref="AP893:AP895"/>
    <mergeCell ref="R862:R865"/>
    <mergeCell ref="R866:R869"/>
    <mergeCell ref="R870:R872"/>
    <mergeCell ref="R873:R875"/>
    <mergeCell ref="R876:R879"/>
    <mergeCell ref="R880:R883"/>
    <mergeCell ref="R884:R887"/>
    <mergeCell ref="R888:R891"/>
    <mergeCell ref="R893:R895"/>
    <mergeCell ref="P896:R896"/>
    <mergeCell ref="W862:W865"/>
    <mergeCell ref="W866:W869"/>
    <mergeCell ref="W870:W872"/>
    <mergeCell ref="W873:W875"/>
    <mergeCell ref="W876:W879"/>
    <mergeCell ref="W880:W883"/>
    <mergeCell ref="W884:W887"/>
    <mergeCell ref="W888:W891"/>
    <mergeCell ref="W893:W895"/>
    <mergeCell ref="U896:W896"/>
    <mergeCell ref="V873:V875"/>
    <mergeCell ref="V876:V879"/>
    <mergeCell ref="V880:V883"/>
    <mergeCell ref="V884:V887"/>
    <mergeCell ref="V888:V891"/>
    <mergeCell ref="AB876:AB879"/>
    <mergeCell ref="AB880:AB883"/>
    <mergeCell ref="AB884:AB887"/>
    <mergeCell ref="AB888:AB891"/>
    <mergeCell ref="AB893:AB895"/>
    <mergeCell ref="AG862:AG865"/>
    <mergeCell ref="AG866:AG869"/>
    <mergeCell ref="AG870:AG872"/>
    <mergeCell ref="AG873:AG875"/>
    <mergeCell ref="AG876:AG879"/>
    <mergeCell ref="AG880:AG883"/>
    <mergeCell ref="AG884:AG887"/>
    <mergeCell ref="AG888:AG891"/>
    <mergeCell ref="AG893:AG895"/>
    <mergeCell ref="AF866:AF869"/>
    <mergeCell ref="AF870:AF872"/>
    <mergeCell ref="AF873:AF875"/>
    <mergeCell ref="AF876:AF879"/>
    <mergeCell ref="AF880:AF883"/>
    <mergeCell ref="AF884:AF887"/>
    <mergeCell ref="AF888:AF891"/>
    <mergeCell ref="AF893:AF895"/>
    <mergeCell ref="AB862:AB865"/>
    <mergeCell ref="AB866:AB869"/>
    <mergeCell ref="AB873:AB875"/>
    <mergeCell ref="BK862:BK865"/>
    <mergeCell ref="BK866:BK869"/>
    <mergeCell ref="BK870:BK872"/>
    <mergeCell ref="BK873:BK875"/>
    <mergeCell ref="BK876:BK879"/>
    <mergeCell ref="BK880:BK883"/>
    <mergeCell ref="BK884:BK887"/>
    <mergeCell ref="BK888:BK891"/>
    <mergeCell ref="BK893:BK895"/>
    <mergeCell ref="AV862:AV865"/>
    <mergeCell ref="AV866:AV869"/>
    <mergeCell ref="AV870:AV872"/>
    <mergeCell ref="AV873:AV875"/>
    <mergeCell ref="AV876:AV879"/>
    <mergeCell ref="AV880:AV883"/>
    <mergeCell ref="AV884:AV887"/>
    <mergeCell ref="AV888:AV891"/>
    <mergeCell ref="AV893:AV895"/>
    <mergeCell ref="BA862:BA865"/>
    <mergeCell ref="BA866:BA869"/>
    <mergeCell ref="BA870:BA872"/>
    <mergeCell ref="BA873:BA875"/>
    <mergeCell ref="BA876:BA879"/>
    <mergeCell ref="BA880:BA883"/>
    <mergeCell ref="BA884:BA887"/>
    <mergeCell ref="BA888:BA891"/>
    <mergeCell ref="BA893:BA895"/>
    <mergeCell ref="BJ893:BJ895"/>
    <mergeCell ref="BE866:BE869"/>
    <mergeCell ref="BE873:BE875"/>
    <mergeCell ref="BE880:BE883"/>
    <mergeCell ref="BE884:BE887"/>
    <mergeCell ref="P941:R941"/>
    <mergeCell ref="W907:W910"/>
    <mergeCell ref="W911:W914"/>
    <mergeCell ref="W915:W917"/>
    <mergeCell ref="W918:W920"/>
    <mergeCell ref="W921:W924"/>
    <mergeCell ref="W925:W928"/>
    <mergeCell ref="W929:W932"/>
    <mergeCell ref="W933:W936"/>
    <mergeCell ref="W938:W940"/>
    <mergeCell ref="BF862:BF865"/>
    <mergeCell ref="BF866:BF869"/>
    <mergeCell ref="BF870:BF872"/>
    <mergeCell ref="BF873:BF875"/>
    <mergeCell ref="BF876:BF879"/>
    <mergeCell ref="BF880:BF883"/>
    <mergeCell ref="BF884:BF887"/>
    <mergeCell ref="BF888:BF891"/>
    <mergeCell ref="BF893:BF895"/>
    <mergeCell ref="AL862:AL865"/>
    <mergeCell ref="AL866:AL869"/>
    <mergeCell ref="AL870:AL872"/>
    <mergeCell ref="AL873:AL875"/>
    <mergeCell ref="AL876:AL879"/>
    <mergeCell ref="AL880:AL883"/>
    <mergeCell ref="AL884:AL887"/>
    <mergeCell ref="AG929:AG932"/>
    <mergeCell ref="AG933:AG936"/>
    <mergeCell ref="AG938:AG940"/>
    <mergeCell ref="AL907:AL910"/>
    <mergeCell ref="AL911:AL914"/>
    <mergeCell ref="AL915:AL917"/>
    <mergeCell ref="AQ907:AQ910"/>
    <mergeCell ref="AQ911:AQ914"/>
    <mergeCell ref="AQ915:AQ917"/>
    <mergeCell ref="AQ918:AQ920"/>
    <mergeCell ref="AQ921:AQ924"/>
    <mergeCell ref="AQ925:AQ928"/>
    <mergeCell ref="AQ929:AQ932"/>
    <mergeCell ref="AQ933:AQ936"/>
    <mergeCell ref="AQ938:AQ940"/>
    <mergeCell ref="R907:R910"/>
    <mergeCell ref="R911:R914"/>
    <mergeCell ref="R915:R917"/>
    <mergeCell ref="R918:R920"/>
    <mergeCell ref="R921:R924"/>
    <mergeCell ref="R925:R928"/>
    <mergeCell ref="R929:R932"/>
    <mergeCell ref="R933:R936"/>
    <mergeCell ref="R938:R940"/>
    <mergeCell ref="AF938:AF940"/>
    <mergeCell ref="AK921:AK924"/>
    <mergeCell ref="AK925:AK928"/>
    <mergeCell ref="AK929:AK932"/>
    <mergeCell ref="AK933:AK936"/>
    <mergeCell ref="AK938:AK940"/>
    <mergeCell ref="AA938:AA940"/>
    <mergeCell ref="AF907:AF910"/>
    <mergeCell ref="AO907:AO936"/>
    <mergeCell ref="AP907:AP910"/>
    <mergeCell ref="AP911:AP914"/>
    <mergeCell ref="AP915:AP917"/>
    <mergeCell ref="AP918:AP920"/>
    <mergeCell ref="AP921:AP924"/>
    <mergeCell ref="AJ43:AL43"/>
    <mergeCell ref="AO43:AQ43"/>
    <mergeCell ref="AT43:AV43"/>
    <mergeCell ref="AY43:BA43"/>
    <mergeCell ref="BD43:BF43"/>
    <mergeCell ref="BI43:BK43"/>
    <mergeCell ref="BD941:BF941"/>
    <mergeCell ref="AY941:BA941"/>
    <mergeCell ref="AT941:AV941"/>
    <mergeCell ref="AO941:AQ941"/>
    <mergeCell ref="AJ941:AL941"/>
    <mergeCell ref="AE941:AG941"/>
    <mergeCell ref="Z941:AB941"/>
    <mergeCell ref="U941:W941"/>
    <mergeCell ref="BA907:BA910"/>
    <mergeCell ref="BA911:BA914"/>
    <mergeCell ref="BA915:BA917"/>
    <mergeCell ref="BA918:BA920"/>
    <mergeCell ref="BA921:BA924"/>
    <mergeCell ref="BA925:BA928"/>
    <mergeCell ref="BA929:BA932"/>
    <mergeCell ref="BA933:BA936"/>
    <mergeCell ref="BA938:BA940"/>
    <mergeCell ref="BF907:BF910"/>
    <mergeCell ref="BF911:BF914"/>
    <mergeCell ref="BF915:BF917"/>
    <mergeCell ref="BF918:BF920"/>
    <mergeCell ref="BF921:BF924"/>
    <mergeCell ref="BF925:BF928"/>
    <mergeCell ref="BF929:BF932"/>
    <mergeCell ref="BF933:BF936"/>
    <mergeCell ref="BF938:BF940"/>
  </mergeCells>
  <phoneticPr fontId="3"/>
  <dataValidations count="2">
    <dataValidation type="list" allowBlank="1" showInputMessage="1" showErrorMessage="1" sqref="O46 BH48 BH183 BH181 BH228 BH226 BH273 BH271 BH316 BH318 BH361 BH363 BH406 BH408 BH451 BH453 BH496 BH498 BH543 BH541 BH586 BH588 BH631 BH633 BH678 BH676 BH93 BH91 BH138 BH136 BH948 BH946 BH858 BH856 BH813 BH811 BH768 BH766 BH723 BH721 BH901 BH903 BH46 AX48 AX183 AX181 AX228 AX226 AX273 AX271 AX316 AX318 AX361 AX363 AX406 AX408 AX451 AX453 AX496 AX498 AX543 AX541 AX586 AX588 AX631 AX633 AX678 AX676 AX93 AX91 AX138 AX136 AX948 AX946 AX858 AX856 AX813 AX811 AX768 AX766 AX723 AX721 AX901 AX903 AX46 AN48 AN183 AN181 AN228 AN226 AN273 AN271 AN316 AN318 AN361 AN363 AN406 AN408 AN451 AN453 AN496 AN498 AN543 AN541 AN586 AN588 AN631 AN633 AN678 AN676 AN93 AN91 AN138 AN136 AN948 AN946 AN858 AN856 AN813 AN811 AN768 AN766 AN723 AN721 AN901 AN903 AN46 AD48 AD183 AD181 AD228 AD226 AD273 AD271 AD316 AD318 AD361 AD363 AD406 AD408 AD451 AD453 AD496 AD498 AD543 AD541 AD586 AD588 AD631 AD633 AD678 AD676 AD93 AD91 AD138 AD136 AD948 AD946 AD858 AD856 AD813 AD811 AD768 AD766 AD723 AD721 AD901 AD903 AD46 T48 T183 T181 T228 T226 T273 T271 T316 T318 T361 T363 T406 T408 T451 T453 T496 T498 T543 T541 T586 T588 T631 T633 T678 T676 T93 T91 T138 T136 T948 T946 T858 T856 T813 T811 T768 T766 T723 T721 T901 T903 T46 BM46 O48 E48 BM48 BW856 BM91 E138 O183 O181 BM136 BM138 E136 E183 O228 O226 BM181 BM271 BM273 O273 O271 E228 E226 BM316 E273 O316 O318 BM318 E271 BM361 BM363 E318 E316 O361 O363 BM406 BM408 O406 O408 BM451 BM453 O451 O453 E408 E406 BM496 BM498 E453 E451 O496 O498 BM541 E498 BM543 E496 O543 O541 BM586 BM588 O586 O588 E543 E541 BM631 BM633 E588 E586 O631 O633 BM676 BM678 E633 E631 O678 O676 E46 BM811 O93 O91 BW811 E93 E91 O138 O136 BM93 E181 BM183 E903 E901 O948 O946 E858 E856 E813 E811 O858 O856 E768 E766 O813 O811 E723 E721 O768 O766 BM721 BM723 E678 E676 O723 O721 E363 E361 BM226 BM228 O901 O903 BM856 BM858 BM813 E948 E946 J48 J93 J91 J138 J183 J181 J228 J226 J273 J271 J363 J361 J408 J406 J453 J451 J498 J496 J543 J541 J588 J586 J46 J903 J901 J136 J858 J856 J813 J811 J768 J766 J723 J721 J678 J676 J633 J631 J318 J316 J948 J946 Y48 Y183 Y181 Y228 Y226 Y273 Y271 Y316 Y318 Y361 Y363 Y406 Y408 Y451 Y453 Y496 Y498 Y543 Y541 Y586 Y588 Y631 Y633 Y678 Y676 Y93 Y91 Y138 Y136 Y948 Y946 Y858 Y856 Y813 Y811 Y768 Y766 Y723 Y721 Y901 Y903 Y46 AI48 AI183 AI181 AI228 AI226 AI273 AI271 AI316 AI318 AI361 AI363 AI406 AI408 AI451 AI453 AI496 AI498 AI543 AI541 AI586 AI588 AI631 AI633 AI678 AI676 AI93 AI91 AI138 AI136 AI948 AI946 AI858 AI856 AI813 AI811 AI768 AI766 AI723 AI721 AI901 AI903 AI46 AS48 AS183 AS181 AS228 AS226 AS273 AS271 AS316 AS318 AS361 AS363 AS406 AS408 AS451 AS453 AS496 AS498 AS543 AS541 AS586 AS588 AS631 AS633 AS678 AS676 AS93 AS91 AS138 AS136 AS948 AS946 AS858 AS856 AS813 AS811 AS768 AS766 AS723 AS721 AS901 AS903 AS46 BC48 BC183 BC181 BC228 BC226 BC273 BC271 BC316 BC318 BC361 BC363 BC406 BC408 BC451 BC453 BC496 BC498 BC543 BC541 BC586 BC588 BC631 BC633 BC678 BC676 BC93 BC91 BC138 BC136 BC948 BC946 BC858 BC856 BC813 BC811 BC768 BC766 BC723 BC721 BC901 BC903 BC46 BR46 BR48 BM946 BR91 BR136 BR138 BR181 BR271 BR273 BR316 BR318 BR361 BR363 BR406 BR408 BR451 BR453 BR496 BR498 BR541 BR543 BR586 BR588 BR631 BR633 BR676 BR678 BR811 BM948 BR93 BR183 BR721 BR723 BR226 BR228 BR856 BR858 BR813 BW46 BW48 BR946 BW91 BW136 BW138 BW181 BW271 BW273 BW316 BW318 BW361 BW363 BW406 BW408 BW451 BW453 BW496 BW498 BW541 BW543 BW586 BW588 BW631 BW633 BW676 BW678 BW813 BR948 BW93 BW183 BW721 BW723 BW226 BW228 BW858 BM766 BM768 BM901 BM903 BR766 BR768 BR901 BR903 BW766 BW768 BW901 BW903 BW946 BW948" xr:uid="{EB328A95-57BA-49AC-B907-5F631776DD5C}">
      <formula1>$CE$7:$CE$8</formula1>
    </dataValidation>
    <dataValidation type="list" showInputMessage="1" showErrorMessage="1" sqref="BM44 BR44 BW44 BM89 BM134 BM179 BM224 BM269 BM314 BM359 BM404 BM449 BM494 BM539 BM584 BM629 BM674 BM719 BM764 BM809 BM854 BM899 BM944 BR89 BR134 BR179 BR224 BR269 BR314 BR359 BR404 BR449 BR494 BR539 BR584 BR629 BR674 BR719 BR764 BR809 BR854 BR899 BR944 BW89 BW134 BW179 BW224 BW269 BW314 BW359 BW404 BW449 BW494 BW539 BW584 BW629 BW674 BW719 BW764 BW809 BW854 BW899 BW944" xr:uid="{2ACDC59C-2C08-4569-A846-0AD44A9D0E8E}">
      <formula1>$CE$7:$CE$8</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F4EB6-9881-4BD8-AFB2-390319E2E5E6}">
  <sheetPr codeName="Sheet5"/>
  <dimension ref="A2:BC69"/>
  <sheetViews>
    <sheetView topLeftCell="A43" zoomScale="75" zoomScaleNormal="75" workbookViewId="0">
      <selection activeCell="K77" sqref="K77"/>
    </sheetView>
  </sheetViews>
  <sheetFormatPr defaultColWidth="11" defaultRowHeight="18"/>
  <cols>
    <col min="1" max="1" width="3.69921875" style="230" customWidth="1"/>
    <col min="2" max="2" width="3.796875" style="230" customWidth="1"/>
    <col min="3" max="3" width="11" style="230"/>
    <col min="4" max="4" width="4.3984375" style="275" customWidth="1"/>
    <col min="5" max="18" width="9.8984375" style="230" customWidth="1"/>
    <col min="19" max="19" width="1" style="230" customWidth="1"/>
    <col min="20" max="32" width="9.8984375" style="230" customWidth="1"/>
    <col min="33" max="34" width="10.8984375" style="230" customWidth="1"/>
    <col min="35" max="35" width="1" style="230" customWidth="1"/>
    <col min="36" max="48" width="9.8984375" style="230" customWidth="1"/>
    <col min="49" max="50" width="10.8984375" style="230" customWidth="1"/>
    <col min="51" max="51" width="1.19921875" style="230" customWidth="1"/>
    <col min="52" max="52" width="7" style="259" customWidth="1"/>
    <col min="53" max="53" width="2.09765625" style="230" customWidth="1"/>
    <col min="54" max="16384" width="11" style="230"/>
  </cols>
  <sheetData>
    <row r="2" spans="1:55" ht="31.2" customHeight="1">
      <c r="B2" s="768"/>
      <c r="C2" s="769"/>
      <c r="D2" s="769"/>
      <c r="E2" s="769"/>
      <c r="F2" s="769"/>
      <c r="G2" s="769"/>
      <c r="H2" s="769"/>
      <c r="I2" s="769"/>
      <c r="J2" s="769"/>
      <c r="K2" s="769"/>
      <c r="L2" s="769"/>
      <c r="M2" s="769"/>
      <c r="N2" s="769"/>
      <c r="O2" s="769"/>
      <c r="P2" s="769"/>
      <c r="Q2" s="769"/>
      <c r="R2" s="769"/>
      <c r="S2" s="769"/>
      <c r="T2" s="769"/>
      <c r="U2" s="769"/>
      <c r="V2" s="769"/>
      <c r="W2" s="769"/>
      <c r="X2" s="769"/>
      <c r="Y2" s="769"/>
      <c r="Z2" s="769"/>
      <c r="AA2" s="769"/>
      <c r="AB2" s="769"/>
      <c r="AC2" s="769"/>
      <c r="AD2" s="769"/>
      <c r="AE2" s="769"/>
      <c r="AF2" s="769"/>
      <c r="AG2" s="769"/>
      <c r="AH2" s="769"/>
      <c r="AI2" s="769"/>
      <c r="AJ2" s="769"/>
      <c r="AK2" s="769"/>
      <c r="AL2" s="769"/>
      <c r="AM2" s="769"/>
      <c r="AN2" s="769"/>
      <c r="AO2" s="769"/>
      <c r="AP2" s="769"/>
      <c r="AQ2" s="769"/>
      <c r="AR2" s="769"/>
      <c r="AS2" s="769"/>
      <c r="AT2" s="769"/>
      <c r="AU2" s="769"/>
      <c r="AV2" s="769"/>
      <c r="AW2" s="769"/>
      <c r="AX2" s="769"/>
      <c r="AY2" s="769"/>
      <c r="AZ2" s="769"/>
      <c r="BA2" s="769"/>
      <c r="BB2" s="769"/>
      <c r="BC2" s="769"/>
    </row>
    <row r="3" spans="1:55" ht="6" customHeight="1">
      <c r="C3" s="257"/>
    </row>
    <row r="4" spans="1:55" ht="9.6" customHeight="1">
      <c r="B4" s="258"/>
      <c r="E4" s="259"/>
    </row>
    <row r="5" spans="1:55" ht="8.4" customHeight="1" thickBot="1">
      <c r="C5" s="260"/>
      <c r="D5" s="276"/>
      <c r="E5" s="1342"/>
      <c r="F5" s="1342"/>
      <c r="G5" s="1342"/>
      <c r="H5" s="1342"/>
      <c r="I5" s="1342"/>
      <c r="J5" s="1342"/>
      <c r="K5" s="1342"/>
      <c r="L5" s="1342"/>
      <c r="M5" s="1342"/>
      <c r="N5" s="1342"/>
      <c r="O5" s="1342"/>
      <c r="P5" s="1342"/>
      <c r="Q5" s="1342"/>
      <c r="R5" s="1342"/>
      <c r="S5" s="261"/>
      <c r="T5" s="259"/>
      <c r="U5" s="259"/>
      <c r="V5" s="259"/>
      <c r="W5" s="259"/>
      <c r="X5" s="259"/>
      <c r="Y5" s="259"/>
      <c r="Z5" s="259"/>
      <c r="AA5" s="259"/>
      <c r="AB5" s="259"/>
      <c r="AC5" s="259"/>
      <c r="AD5" s="259"/>
      <c r="AE5" s="259"/>
    </row>
    <row r="6" spans="1:55" ht="21" customHeight="1" thickBot="1">
      <c r="A6" s="258" t="s">
        <v>68</v>
      </c>
      <c r="C6" s="260"/>
      <c r="D6" s="276"/>
      <c r="E6" s="1377" t="s">
        <v>130</v>
      </c>
      <c r="F6" s="1378"/>
      <c r="G6" s="1378"/>
      <c r="H6" s="1378"/>
      <c r="I6" s="1378"/>
      <c r="J6" s="1378"/>
      <c r="K6" s="1378"/>
      <c r="L6" s="1378"/>
      <c r="M6" s="1378"/>
      <c r="N6" s="1378"/>
      <c r="O6" s="1378"/>
      <c r="P6" s="1378"/>
      <c r="Q6" s="1378"/>
      <c r="R6" s="1379"/>
      <c r="S6" s="260"/>
      <c r="T6" s="1377" t="s">
        <v>131</v>
      </c>
      <c r="U6" s="1378"/>
      <c r="V6" s="1378"/>
      <c r="W6" s="1378"/>
      <c r="X6" s="1378"/>
      <c r="Y6" s="1378"/>
      <c r="Z6" s="1378"/>
      <c r="AA6" s="1378"/>
      <c r="AB6" s="1378"/>
      <c r="AC6" s="1378"/>
      <c r="AD6" s="1378"/>
      <c r="AE6" s="1378"/>
      <c r="AF6" s="1378"/>
      <c r="AG6" s="1378"/>
      <c r="AH6" s="1398"/>
      <c r="AJ6" s="1390" t="s">
        <v>132</v>
      </c>
      <c r="AK6" s="1391"/>
      <c r="AL6" s="1391"/>
      <c r="AM6" s="1391"/>
      <c r="AN6" s="1391"/>
      <c r="AO6" s="1391"/>
      <c r="AP6" s="1391"/>
      <c r="AQ6" s="1391"/>
      <c r="AR6" s="1391"/>
      <c r="AS6" s="1391"/>
      <c r="AT6" s="1391"/>
      <c r="AU6" s="1391"/>
      <c r="AV6" s="1391"/>
      <c r="AW6" s="1391"/>
      <c r="AX6" s="1392"/>
      <c r="AZ6" s="1374" t="s">
        <v>121</v>
      </c>
      <c r="BA6" s="518" t="s">
        <v>219</v>
      </c>
      <c r="BB6" s="518"/>
    </row>
    <row r="7" spans="1:55" s="259" customFormat="1" ht="23.4" customHeight="1">
      <c r="A7" s="1362" t="s">
        <v>35</v>
      </c>
      <c r="B7" s="1363"/>
      <c r="C7" s="1363" t="s">
        <v>32</v>
      </c>
      <c r="D7" s="1366" t="s">
        <v>125</v>
      </c>
      <c r="E7" s="1337" t="str">
        <f>'個別入力（月給）'!$D$1</f>
        <v>7月支給給与</v>
      </c>
      <c r="F7" s="1337" t="str">
        <f>'個別入力（月給）'!$I$1</f>
        <v>8月支給給与</v>
      </c>
      <c r="G7" s="1337" t="str">
        <f>'個別入力（月給）'!$N$1</f>
        <v>9月支給給与</v>
      </c>
      <c r="H7" s="1337" t="str">
        <f>'個別入力（月給）'!$S$1</f>
        <v>10月支給給与</v>
      </c>
      <c r="I7" s="1337" t="str">
        <f>'個別入力（月給）'!$X$1</f>
        <v>11月支給給与</v>
      </c>
      <c r="J7" s="1337" t="str">
        <f>'個別入力（月給）'!$AC$1</f>
        <v>12月支給給与</v>
      </c>
      <c r="K7" s="1337" t="str">
        <f>'個別入力（月給）'!$AH$1</f>
        <v>1月支給給与</v>
      </c>
      <c r="L7" s="1337" t="str">
        <f>'個別入力（月給）'!$AM$1</f>
        <v>2月支給給与</v>
      </c>
      <c r="M7" s="1337" t="str">
        <f>'個別入力（月給）'!$AR$1</f>
        <v>3月支給給与</v>
      </c>
      <c r="N7" s="1337" t="str">
        <f>'個別入力（月給）'!$AW$1</f>
        <v>4月支給給与</v>
      </c>
      <c r="O7" s="1337" t="str">
        <f>'個別入力（月給）'!$BB$1</f>
        <v>5月支給給与</v>
      </c>
      <c r="P7" s="1337" t="str">
        <f>'個別入力（月給）'!$BG$1</f>
        <v>6月支給給与</v>
      </c>
      <c r="Q7" s="1368" t="s">
        <v>120</v>
      </c>
      <c r="R7" s="1370" t="s">
        <v>159</v>
      </c>
      <c r="S7" s="262"/>
      <c r="T7" s="1354" t="str">
        <f>E7</f>
        <v>7月支給給与</v>
      </c>
      <c r="U7" s="1356" t="str">
        <f>F7</f>
        <v>8月支給給与</v>
      </c>
      <c r="V7" s="1337" t="str">
        <f>'個別入力（月給）'!$N$1</f>
        <v>9月支給給与</v>
      </c>
      <c r="W7" s="1337" t="str">
        <f>'個別入力（月給）'!$S$1</f>
        <v>10月支給給与</v>
      </c>
      <c r="X7" s="1337" t="str">
        <f>'個別入力（月給）'!$X$1</f>
        <v>11月支給給与</v>
      </c>
      <c r="Y7" s="1337" t="str">
        <f>'個別入力（月給）'!$AC$1</f>
        <v>12月支給給与</v>
      </c>
      <c r="Z7" s="1337" t="str">
        <f>'個別入力（月給）'!$AH$1</f>
        <v>1月支給給与</v>
      </c>
      <c r="AA7" s="1337" t="str">
        <f>'個別入力（月給）'!$AM$1</f>
        <v>2月支給給与</v>
      </c>
      <c r="AB7" s="1337" t="str">
        <f>'個別入力（月給）'!$AR$1</f>
        <v>3月支給給与</v>
      </c>
      <c r="AC7" s="1337" t="str">
        <f>'個別入力（月給）'!$AW$1</f>
        <v>4月支給給与</v>
      </c>
      <c r="AD7" s="1337" t="str">
        <f>'個別入力（月給）'!$BB$1</f>
        <v>5月支給給与</v>
      </c>
      <c r="AE7" s="1337" t="str">
        <f>'個別入力（月給）'!$BG$1</f>
        <v>6月支給給与</v>
      </c>
      <c r="AF7" s="1380" t="s">
        <v>120</v>
      </c>
      <c r="AG7" s="1343" t="s">
        <v>133</v>
      </c>
      <c r="AH7" s="1384" t="s">
        <v>134</v>
      </c>
      <c r="AJ7" s="1395" t="str">
        <f>T7</f>
        <v>7月支給給与</v>
      </c>
      <c r="AK7" s="1395" t="str">
        <f>U7</f>
        <v>8月支給給与</v>
      </c>
      <c r="AL7" s="1337" t="str">
        <f>'個別入力（月給）'!$N$1</f>
        <v>9月支給給与</v>
      </c>
      <c r="AM7" s="1337" t="str">
        <f>'個別入力（月給）'!$S$1</f>
        <v>10月支給給与</v>
      </c>
      <c r="AN7" s="1337" t="str">
        <f>'個別入力（月給）'!$X$1</f>
        <v>11月支給給与</v>
      </c>
      <c r="AO7" s="1337" t="str">
        <f>'個別入力（月給）'!$AC$1</f>
        <v>12月支給給与</v>
      </c>
      <c r="AP7" s="1337" t="str">
        <f>'個別入力（月給）'!$AH$1</f>
        <v>1月支給給与</v>
      </c>
      <c r="AQ7" s="1337" t="str">
        <f>'個別入力（月給）'!$AM$1</f>
        <v>2月支給給与</v>
      </c>
      <c r="AR7" s="1337" t="str">
        <f>'個別入力（月給）'!$AR$1</f>
        <v>3月支給給与</v>
      </c>
      <c r="AS7" s="1337" t="str">
        <f>'個別入力（月給）'!$AW$1</f>
        <v>4月支給給与</v>
      </c>
      <c r="AT7" s="1337" t="str">
        <f>'個別入力（月給）'!$BB$1</f>
        <v>5月支給給与</v>
      </c>
      <c r="AU7" s="1337" t="str">
        <f>'個別入力（月給）'!$BG$1</f>
        <v>6月支給給与</v>
      </c>
      <c r="AV7" s="1343" t="s">
        <v>120</v>
      </c>
      <c r="AW7" s="1343" t="s">
        <v>0</v>
      </c>
      <c r="AX7" s="1384" t="s">
        <v>134</v>
      </c>
      <c r="AZ7" s="1375"/>
      <c r="BB7" s="1388" t="s">
        <v>213</v>
      </c>
      <c r="BC7" s="1389"/>
    </row>
    <row r="8" spans="1:55" s="260" customFormat="1" ht="18" customHeight="1" thickBot="1">
      <c r="A8" s="1364"/>
      <c r="B8" s="1365"/>
      <c r="C8" s="1365"/>
      <c r="D8" s="1367"/>
      <c r="E8" s="1338"/>
      <c r="F8" s="1338"/>
      <c r="G8" s="1338"/>
      <c r="H8" s="1338"/>
      <c r="I8" s="1338"/>
      <c r="J8" s="1338"/>
      <c r="K8" s="1338"/>
      <c r="L8" s="1338"/>
      <c r="M8" s="1338"/>
      <c r="N8" s="1338"/>
      <c r="O8" s="1338"/>
      <c r="P8" s="1338"/>
      <c r="Q8" s="1369"/>
      <c r="R8" s="1371"/>
      <c r="S8" s="263"/>
      <c r="T8" s="1355"/>
      <c r="U8" s="1357"/>
      <c r="V8" s="1338"/>
      <c r="W8" s="1338"/>
      <c r="X8" s="1338"/>
      <c r="Y8" s="1338"/>
      <c r="Z8" s="1338"/>
      <c r="AA8" s="1338"/>
      <c r="AB8" s="1338"/>
      <c r="AC8" s="1338"/>
      <c r="AD8" s="1338"/>
      <c r="AE8" s="1338"/>
      <c r="AF8" s="1381"/>
      <c r="AG8" s="1344"/>
      <c r="AH8" s="1385"/>
      <c r="AJ8" s="1396"/>
      <c r="AK8" s="1396"/>
      <c r="AL8" s="1338"/>
      <c r="AM8" s="1338"/>
      <c r="AN8" s="1338"/>
      <c r="AO8" s="1338"/>
      <c r="AP8" s="1338"/>
      <c r="AQ8" s="1338"/>
      <c r="AR8" s="1338"/>
      <c r="AS8" s="1338"/>
      <c r="AT8" s="1338"/>
      <c r="AU8" s="1338"/>
      <c r="AV8" s="1397"/>
      <c r="AW8" s="1344"/>
      <c r="AX8" s="1385"/>
      <c r="AY8" s="259"/>
      <c r="AZ8" s="1376"/>
      <c r="BB8" s="431" t="s">
        <v>211</v>
      </c>
      <c r="BC8" s="432" t="s">
        <v>212</v>
      </c>
    </row>
    <row r="9" spans="1:55">
      <c r="A9" s="1361"/>
      <c r="B9" s="191">
        <v>1</v>
      </c>
      <c r="C9" s="191" t="str">
        <f>職員設定!C9</f>
        <v>A</v>
      </c>
      <c r="D9" s="277">
        <f>職員設定!D9</f>
        <v>1</v>
      </c>
      <c r="E9" s="191">
        <f>'個別入力（月給）'!F63</f>
        <v>75814</v>
      </c>
      <c r="F9" s="191">
        <f>'個別入力（月給）'!K63</f>
        <v>75814</v>
      </c>
      <c r="G9" s="191">
        <f>'個別入力（月給）'!P63</f>
        <v>78467</v>
      </c>
      <c r="H9" s="191">
        <f>'個別入力（月給）'!U63</f>
        <v>77839</v>
      </c>
      <c r="I9" s="191">
        <f>'個別入力（月給）'!Z63</f>
        <v>77839</v>
      </c>
      <c r="J9" s="191">
        <f>'個別入力（月給）'!AE63</f>
        <v>0</v>
      </c>
      <c r="K9" s="191">
        <f>'個別入力（月給）'!AJ63</f>
        <v>0</v>
      </c>
      <c r="L9" s="191">
        <f>'個別入力（月給）'!AO63</f>
        <v>0</v>
      </c>
      <c r="M9" s="191">
        <f>'個別入力（月給）'!AT63</f>
        <v>0</v>
      </c>
      <c r="N9" s="191">
        <f>'個別入力（月給）'!AY63</f>
        <v>0</v>
      </c>
      <c r="O9" s="191">
        <f>'個別入力（月給）'!BD63</f>
        <v>0</v>
      </c>
      <c r="P9" s="191">
        <f>'個別入力（月給）'!BI63</f>
        <v>0</v>
      </c>
      <c r="Q9" s="191">
        <f>'個別入力（月給）'!BN63+'個別入力（月給）'!BS63+'個別入力（月給）'!BX63</f>
        <v>0</v>
      </c>
      <c r="R9" s="220">
        <f>SUM(E9:Q9)</f>
        <v>385773</v>
      </c>
      <c r="S9" s="132"/>
      <c r="T9" s="191">
        <f>'個別入力（月給）'!E55</f>
        <v>234980</v>
      </c>
      <c r="U9" s="191">
        <f>'個別入力（月給）'!J55</f>
        <v>236660</v>
      </c>
      <c r="V9" s="191">
        <f>'個別入力（月給）'!O55</f>
        <v>237084</v>
      </c>
      <c r="W9" s="191">
        <f>'個別入力（月給）'!T55</f>
        <v>235400</v>
      </c>
      <c r="X9" s="191">
        <f>'個別入力（月給）'!Y55</f>
        <v>235400</v>
      </c>
      <c r="Y9" s="191">
        <f>'個別入力（月給）'!AD55</f>
        <v>0</v>
      </c>
      <c r="Z9" s="191">
        <f>'個別入力（月給）'!AI55</f>
        <v>0</v>
      </c>
      <c r="AA9" s="191">
        <f>'個別入力（月給）'!AN55</f>
        <v>0</v>
      </c>
      <c r="AB9" s="191">
        <f>'個別入力（月給）'!AS55</f>
        <v>0</v>
      </c>
      <c r="AC9" s="191">
        <f>'個別入力（月給）'!AX55</f>
        <v>0</v>
      </c>
      <c r="AD9" s="191">
        <f>'個別入力（月給）'!BC55</f>
        <v>0</v>
      </c>
      <c r="AE9" s="191">
        <f>'個別入力（月給）'!BH55</f>
        <v>0</v>
      </c>
      <c r="AF9" s="191">
        <f>'個別入力（月給）'!BM55+'個別入力（月給）'!BR55+'個別入力（月給）'!BW55</f>
        <v>0</v>
      </c>
      <c r="AG9" s="191">
        <f>SUM(T9:AF9)</f>
        <v>1179524</v>
      </c>
      <c r="AH9" s="220">
        <f t="shared" ref="AH9:AH33" si="0">AG9*D9</f>
        <v>1179524</v>
      </c>
      <c r="AJ9" s="233">
        <f>'個別入力（月給）'!E54</f>
        <v>167980</v>
      </c>
      <c r="AK9" s="233">
        <f>'個別入力（月給）'!J54</f>
        <v>169660</v>
      </c>
      <c r="AL9" s="233">
        <f>'個別入力（月給）'!O54</f>
        <v>169463</v>
      </c>
      <c r="AM9" s="233">
        <f>'個別入力（月給）'!T54</f>
        <v>168400</v>
      </c>
      <c r="AN9" s="233">
        <f>'個別入力（月給）'!Y54</f>
        <v>168400</v>
      </c>
      <c r="AO9" s="233">
        <f>'個別入力（月給）'!AD54</f>
        <v>0</v>
      </c>
      <c r="AP9" s="233">
        <f>'個別入力（月給）'!AI54</f>
        <v>0</v>
      </c>
      <c r="AQ9" s="233">
        <f>'個別入力（月給）'!AN54</f>
        <v>0</v>
      </c>
      <c r="AR9" s="233">
        <f>'個別入力（月給）'!AS54</f>
        <v>0</v>
      </c>
      <c r="AS9" s="233">
        <f>'個別入力（月給）'!AX54</f>
        <v>0</v>
      </c>
      <c r="AT9" s="233">
        <f>'個別入力（月給）'!BC54</f>
        <v>0</v>
      </c>
      <c r="AU9" s="233">
        <f>'個別入力（月給）'!BH54</f>
        <v>0</v>
      </c>
      <c r="AV9" s="233">
        <f>'個別入力（月給）'!BM54+'個別入力（月給）'!BR54+'個別入力（月給）'!BW54</f>
        <v>0</v>
      </c>
      <c r="AW9" s="233">
        <f>SUM(AJ9:AV9)</f>
        <v>843903</v>
      </c>
      <c r="AX9" s="235">
        <f t="shared" ref="AX9:AX33" si="1">AW9*D9</f>
        <v>843903</v>
      </c>
      <c r="AZ9" s="342" t="str">
        <f>IF(AH9-AX9-R9+'個別入力（月給）'!CA62-'個別入力（月給）'!CB51=0,"〇",AH9-AX9-R9+'個別入力（月給）'!CA62-'個別入力（月給）'!CB51)</f>
        <v>〇</v>
      </c>
      <c r="BB9" s="436">
        <f>'個別入力（月給）'!CC63</f>
        <v>6075</v>
      </c>
      <c r="BC9" s="235">
        <f>'個別入力（月給）'!CB63</f>
        <v>19</v>
      </c>
    </row>
    <row r="10" spans="1:55">
      <c r="A10" s="1361"/>
      <c r="B10" s="125">
        <v>2</v>
      </c>
      <c r="C10" s="125" t="str">
        <f>職員設定!C10</f>
        <v>B</v>
      </c>
      <c r="D10" s="278">
        <f>職員設定!D10</f>
        <v>1</v>
      </c>
      <c r="E10" s="28">
        <f>'個別入力（月給）'!F121</f>
        <v>73186</v>
      </c>
      <c r="F10" s="28">
        <f>'個別入力（月給）'!K121</f>
        <v>72753</v>
      </c>
      <c r="G10" s="28">
        <f>'個別入力（月給）'!P121</f>
        <v>74955</v>
      </c>
      <c r="H10" s="28">
        <f>'個別入力（月給）'!U121</f>
        <v>72409</v>
      </c>
      <c r="I10" s="28">
        <f>'個別入力（月給）'!Z121</f>
        <v>75483</v>
      </c>
      <c r="J10" s="28">
        <f>'個別入力（月給）'!AE121</f>
        <v>0</v>
      </c>
      <c r="K10" s="28">
        <f>'個別入力（月給）'!AJ121</f>
        <v>0</v>
      </c>
      <c r="L10" s="28">
        <f>'個別入力（月給）'!AO121</f>
        <v>0</v>
      </c>
      <c r="M10" s="28">
        <f>'個別入力（月給）'!AT121</f>
        <v>0</v>
      </c>
      <c r="N10" s="28">
        <f>'個別入力（月給）'!AY121</f>
        <v>0</v>
      </c>
      <c r="O10" s="28">
        <f>'個別入力（月給）'!BD121</f>
        <v>0</v>
      </c>
      <c r="P10" s="28">
        <f>'個別入力（月給）'!BI121</f>
        <v>0</v>
      </c>
      <c r="Q10" s="28">
        <f>'個別入力（月給）'!BN121+'個別入力（月給）'!BS121+'個別入力（月給）'!BX121</f>
        <v>0</v>
      </c>
      <c r="R10" s="221">
        <f t="shared" ref="R10:R33" si="2">SUM(E10:Q10)</f>
        <v>368786</v>
      </c>
      <c r="S10" s="132"/>
      <c r="T10" s="28">
        <f>'個別入力（月給）'!E113</f>
        <v>286441</v>
      </c>
      <c r="U10" s="28">
        <f>'個別入力（月給）'!J113</f>
        <v>284586</v>
      </c>
      <c r="V10" s="28">
        <f>'個別入力（月給）'!O113</f>
        <v>285670</v>
      </c>
      <c r="W10" s="28">
        <f>'個別入力（月給）'!T113</f>
        <v>283115</v>
      </c>
      <c r="X10" s="28">
        <f>'個別入力（月給）'!Y113</f>
        <v>296256</v>
      </c>
      <c r="Y10" s="28">
        <f>'個別入力（月給）'!AD113</f>
        <v>0</v>
      </c>
      <c r="Z10" s="28">
        <f>'個別入力（月給）'!AI113</f>
        <v>0</v>
      </c>
      <c r="AA10" s="28">
        <f>'個別入力（月給）'!AN113</f>
        <v>0</v>
      </c>
      <c r="AB10" s="28">
        <f>'個別入力（月給）'!AS113</f>
        <v>0</v>
      </c>
      <c r="AC10" s="28">
        <f>'個別入力（月給）'!AX113</f>
        <v>0</v>
      </c>
      <c r="AD10" s="28">
        <f>'個別入力（月給）'!BC113</f>
        <v>0</v>
      </c>
      <c r="AE10" s="28">
        <f>'個別入力（月給）'!BH113</f>
        <v>0</v>
      </c>
      <c r="AF10" s="28">
        <f>'個別入力（月給）'!BM113+'個別入力（月給）'!BR113+'個別入力（月給）'!BW113</f>
        <v>0</v>
      </c>
      <c r="AG10" s="28">
        <f t="shared" ref="AG10:AG33" si="3">SUM(T10:AF10)</f>
        <v>1436068</v>
      </c>
      <c r="AH10" s="221">
        <f t="shared" si="0"/>
        <v>1436068</v>
      </c>
      <c r="AJ10" s="28">
        <f>'個別入力（月給）'!E112</f>
        <v>222625</v>
      </c>
      <c r="AK10" s="28">
        <f>'個別入力（月給）'!J112</f>
        <v>221197</v>
      </c>
      <c r="AL10" s="28">
        <f>'個別入力（月給）'!O112</f>
        <v>220107</v>
      </c>
      <c r="AM10" s="28">
        <f>'個別入力（月給）'!T112</f>
        <v>220066</v>
      </c>
      <c r="AN10" s="28">
        <f>'個別入力（月給）'!Y112</f>
        <v>230172</v>
      </c>
      <c r="AO10" s="28">
        <f>'個別入力（月給）'!AD112</f>
        <v>0</v>
      </c>
      <c r="AP10" s="28">
        <f>'個別入力（月給）'!AI112</f>
        <v>0</v>
      </c>
      <c r="AQ10" s="28">
        <f>'個別入力（月給）'!AN112</f>
        <v>0</v>
      </c>
      <c r="AR10" s="28">
        <f>'個別入力（月給）'!AS112</f>
        <v>0</v>
      </c>
      <c r="AS10" s="28">
        <f>'個別入力（月給）'!AX112</f>
        <v>0</v>
      </c>
      <c r="AT10" s="28">
        <f>'個別入力（月給）'!BC112</f>
        <v>0</v>
      </c>
      <c r="AU10" s="28">
        <f>'個別入力（月給）'!BH112</f>
        <v>0</v>
      </c>
      <c r="AV10" s="28">
        <f>'個別入力（月給）'!BM112+'個別入力（月給）'!BR112+'個別入力（月給）'!BW112</f>
        <v>0</v>
      </c>
      <c r="AW10" s="28">
        <f t="shared" ref="AW10:AW33" si="4">SUM(AJ10:AV10)</f>
        <v>1114167</v>
      </c>
      <c r="AX10" s="231">
        <f t="shared" si="1"/>
        <v>1114167</v>
      </c>
      <c r="AZ10" s="343" t="str">
        <f>IF(AH10-AX10-R10+'個別入力（月給）'!CA120-'個別入力（月給）'!CB109=0,"〇",AH10-AX10-R10+'個別入力（月給）'!CA120-'個別入力（月給）'!CB109)</f>
        <v>〇</v>
      </c>
      <c r="BB10" s="434">
        <f>'個別入力（月給）'!CC121</f>
        <v>0</v>
      </c>
      <c r="BC10" s="231">
        <f>'個別入力（月給）'!CB121</f>
        <v>0</v>
      </c>
    </row>
    <row r="11" spans="1:55">
      <c r="A11" s="1361"/>
      <c r="B11" s="193">
        <v>3</v>
      </c>
      <c r="C11" s="191" t="str">
        <f>職員設定!C11</f>
        <v>C</v>
      </c>
      <c r="D11" s="279">
        <f>職員設定!D11</f>
        <v>1</v>
      </c>
      <c r="E11" s="193">
        <f>'個別入力（月給）'!F179</f>
        <v>42762</v>
      </c>
      <c r="F11" s="192">
        <f>'個別入力（月給）'!K179</f>
        <v>42762</v>
      </c>
      <c r="G11" s="192">
        <f>'個別入力（月給）'!P179</f>
        <v>46812</v>
      </c>
      <c r="H11" s="192">
        <f>'個別入力（月給）'!U179</f>
        <v>49669</v>
      </c>
      <c r="I11" s="192">
        <f>'個別入力（月給）'!Z179</f>
        <v>49669</v>
      </c>
      <c r="J11" s="192">
        <f>'個別入力（月給）'!AE179</f>
        <v>0</v>
      </c>
      <c r="K11" s="192">
        <f>'個別入力（月給）'!AJ179</f>
        <v>0</v>
      </c>
      <c r="L11" s="192">
        <f>'個別入力（月給）'!AO179</f>
        <v>0</v>
      </c>
      <c r="M11" s="192">
        <f>'個別入力（月給）'!AT179</f>
        <v>0</v>
      </c>
      <c r="N11" s="192">
        <f>'個別入力（月給）'!AY179</f>
        <v>0</v>
      </c>
      <c r="O11" s="192">
        <f>'個別入力（月給）'!BD179</f>
        <v>0</v>
      </c>
      <c r="P11" s="192">
        <f>'個別入力（月給）'!BI179</f>
        <v>0</v>
      </c>
      <c r="Q11" s="192">
        <f>'個別入力（月給）'!BN179+'個別入力（月給）'!BS179+'個別入力（月給）'!BX179</f>
        <v>0</v>
      </c>
      <c r="R11" s="222">
        <f t="shared" si="2"/>
        <v>231674</v>
      </c>
      <c r="S11" s="132"/>
      <c r="T11" s="193">
        <f>'個別入力（月給）'!E171</f>
        <v>223730</v>
      </c>
      <c r="U11" s="192">
        <f>'個別入力（月給）'!J171</f>
        <v>227180</v>
      </c>
      <c r="V11" s="192">
        <f>'個別入力（月給）'!O171</f>
        <v>225700</v>
      </c>
      <c r="W11" s="192">
        <f>'個別入力（月給）'!T171</f>
        <v>226490</v>
      </c>
      <c r="X11" s="192">
        <f>'個別入力（月給）'!Y171</f>
        <v>226490</v>
      </c>
      <c r="Y11" s="192">
        <f>'個別入力（月給）'!AD171</f>
        <v>0</v>
      </c>
      <c r="Z11" s="192">
        <f>'個別入力（月給）'!AI171</f>
        <v>0</v>
      </c>
      <c r="AA11" s="192">
        <f>'個別入力（月給）'!AN171</f>
        <v>0</v>
      </c>
      <c r="AB11" s="192">
        <f>'個別入力（月給）'!AS171</f>
        <v>0</v>
      </c>
      <c r="AC11" s="192">
        <f>'個別入力（月給）'!AX171</f>
        <v>0</v>
      </c>
      <c r="AD11" s="192">
        <f>'個別入力（月給）'!BC171</f>
        <v>0</v>
      </c>
      <c r="AE11" s="192">
        <f>'個別入力（月給）'!BH171</f>
        <v>0</v>
      </c>
      <c r="AF11" s="192">
        <f>'個別入力（月給）'!BM171+'個別入力（月給）'!BR171+'個別入力（月給）'!BW171</f>
        <v>0</v>
      </c>
      <c r="AG11" s="193">
        <f t="shared" si="3"/>
        <v>1129590</v>
      </c>
      <c r="AH11" s="223">
        <f t="shared" si="0"/>
        <v>1129590</v>
      </c>
      <c r="AJ11" s="193">
        <f>'個別入力（月給）'!E170</f>
        <v>181730</v>
      </c>
      <c r="AK11" s="193">
        <f>'個別入力（月給）'!J170</f>
        <v>185180</v>
      </c>
      <c r="AL11" s="193">
        <f>'個別入力（月給）'!O170</f>
        <v>183700</v>
      </c>
      <c r="AM11" s="193">
        <f>'個別入力（月給）'!T170</f>
        <v>184490</v>
      </c>
      <c r="AN11" s="193">
        <f>'個別入力（月給）'!Y170</f>
        <v>184490</v>
      </c>
      <c r="AO11" s="193">
        <f>'個別入力（月給）'!AD170</f>
        <v>0</v>
      </c>
      <c r="AP11" s="193">
        <f>'個別入力（月給）'!AI170</f>
        <v>0</v>
      </c>
      <c r="AQ11" s="193">
        <f>'個別入力（月給）'!AN170</f>
        <v>0</v>
      </c>
      <c r="AR11" s="193">
        <f>'個別入力（月給）'!AS170</f>
        <v>0</v>
      </c>
      <c r="AS11" s="193">
        <f>'個別入力（月給）'!AX170</f>
        <v>0</v>
      </c>
      <c r="AT11" s="193">
        <f>'個別入力（月給）'!BC170</f>
        <v>0</v>
      </c>
      <c r="AU11" s="193">
        <f>'個別入力（月給）'!BH170</f>
        <v>0</v>
      </c>
      <c r="AV11" s="193">
        <f>'個別入力（月給）'!BM170+'個別入力（月給）'!BR170+'個別入力（月給）'!BW170</f>
        <v>0</v>
      </c>
      <c r="AW11" s="193">
        <f t="shared" si="4"/>
        <v>919590</v>
      </c>
      <c r="AX11" s="223">
        <f t="shared" si="1"/>
        <v>919590</v>
      </c>
      <c r="AZ11" s="343" t="str">
        <f>IF(AH11-AX11-R11+'個別入力（月給）'!CA178-'個別入力（月給）'!CB167=0,"〇",AH11-AX11-R11+'個別入力（月給）'!CA178-'個別入力（月給）'!CB167)</f>
        <v>〇</v>
      </c>
      <c r="BB11" s="437">
        <f>'個別入力（月給）'!CC179</f>
        <v>17864</v>
      </c>
      <c r="BC11" s="223">
        <f>'個別入力（月給）'!CB179</f>
        <v>0</v>
      </c>
    </row>
    <row r="12" spans="1:55">
      <c r="A12" s="1361"/>
      <c r="B12" s="125">
        <v>4</v>
      </c>
      <c r="C12" s="125" t="str">
        <f>職員設定!C12</f>
        <v>D</v>
      </c>
      <c r="D12" s="278">
        <f>職員設定!D12</f>
        <v>1</v>
      </c>
      <c r="E12" s="28">
        <f>'個別入力（月給）'!F237</f>
        <v>59677</v>
      </c>
      <c r="F12" s="28">
        <f>'個別入力（月給）'!K237</f>
        <v>59677</v>
      </c>
      <c r="G12" s="28">
        <f>'個別入力（月給）'!P237</f>
        <v>64744</v>
      </c>
      <c r="H12" s="28">
        <f>'個別入力（月給）'!U237</f>
        <v>60204</v>
      </c>
      <c r="I12" s="28">
        <f>'個別入力（月給）'!Z237</f>
        <v>44487</v>
      </c>
      <c r="J12" s="28">
        <f>'個別入力（月給）'!AE237</f>
        <v>0</v>
      </c>
      <c r="K12" s="28">
        <f>'個別入力（月給）'!AJ237</f>
        <v>0</v>
      </c>
      <c r="L12" s="28">
        <f>'個別入力（月給）'!AO237</f>
        <v>0</v>
      </c>
      <c r="M12" s="28">
        <f>'個別入力（月給）'!AT237</f>
        <v>0</v>
      </c>
      <c r="N12" s="28">
        <f>'個別入力（月給）'!AY237</f>
        <v>0</v>
      </c>
      <c r="O12" s="28">
        <f>'個別入力（月給）'!BD237</f>
        <v>0</v>
      </c>
      <c r="P12" s="28">
        <f>'個別入力（月給）'!BI237</f>
        <v>0</v>
      </c>
      <c r="Q12" s="28">
        <f>'個別入力（月給）'!BN237+'個別入力（月給）'!BS237+'個別入力（月給）'!BX237</f>
        <v>0</v>
      </c>
      <c r="R12" s="221">
        <f t="shared" si="2"/>
        <v>288789</v>
      </c>
      <c r="S12" s="132"/>
      <c r="T12" s="28">
        <f>'個別入力（月給）'!E229</f>
        <v>250130</v>
      </c>
      <c r="U12" s="28">
        <f>'個別入力（月給）'!J229</f>
        <v>251690</v>
      </c>
      <c r="V12" s="28">
        <f>'個別入力（月給）'!O229</f>
        <v>257768</v>
      </c>
      <c r="W12" s="28">
        <f>'個別入力（月給）'!T229</f>
        <v>250910</v>
      </c>
      <c r="X12" s="28">
        <f>'個別入力（月給）'!Y229</f>
        <v>175817</v>
      </c>
      <c r="Y12" s="28">
        <f>'個別入力（月給）'!AD229</f>
        <v>0</v>
      </c>
      <c r="Z12" s="28">
        <f>'個別入力（月給）'!AI229</f>
        <v>0</v>
      </c>
      <c r="AA12" s="28">
        <f>'個別入力（月給）'!AN229</f>
        <v>0</v>
      </c>
      <c r="AB12" s="28">
        <f>'個別入力（月給）'!AS229</f>
        <v>0</v>
      </c>
      <c r="AC12" s="28">
        <f>'個別入力（月給）'!AX229</f>
        <v>0</v>
      </c>
      <c r="AD12" s="28">
        <f>'個別入力（月給）'!BC229</f>
        <v>0</v>
      </c>
      <c r="AE12" s="28">
        <f>'個別入力（月給）'!BH229</f>
        <v>0</v>
      </c>
      <c r="AF12" s="28">
        <f>'個別入力（月給）'!BM229+'個別入力（月給）'!BR229+'個別入力（月給）'!BW229</f>
        <v>0</v>
      </c>
      <c r="AG12" s="28">
        <f t="shared" si="3"/>
        <v>1186315</v>
      </c>
      <c r="AH12" s="221">
        <f t="shared" si="0"/>
        <v>1186315</v>
      </c>
      <c r="AJ12" s="28">
        <f>'個別入力（月給）'!E228</f>
        <v>196630</v>
      </c>
      <c r="AK12" s="28">
        <f>'個別入力（月給）'!J228</f>
        <v>198190</v>
      </c>
      <c r="AL12" s="28">
        <f>'個別入力（月給）'!O228</f>
        <v>202763</v>
      </c>
      <c r="AM12" s="28">
        <f>'個別入力（月給）'!T228</f>
        <v>197410</v>
      </c>
      <c r="AN12" s="28">
        <f>'個別入力（月給）'!Y228</f>
        <v>137840</v>
      </c>
      <c r="AO12" s="28">
        <f>'個別入力（月給）'!AD228</f>
        <v>0</v>
      </c>
      <c r="AP12" s="28">
        <f>'個別入力（月給）'!AI228</f>
        <v>0</v>
      </c>
      <c r="AQ12" s="28">
        <f>'個別入力（月給）'!AN228</f>
        <v>0</v>
      </c>
      <c r="AR12" s="28">
        <f>'個別入力（月給）'!AS228</f>
        <v>0</v>
      </c>
      <c r="AS12" s="28">
        <f>'個別入力（月給）'!AX228</f>
        <v>0</v>
      </c>
      <c r="AT12" s="28">
        <f>'個別入力（月給）'!BC228</f>
        <v>0</v>
      </c>
      <c r="AU12" s="28">
        <f>'個別入力（月給）'!BH228</f>
        <v>0</v>
      </c>
      <c r="AV12" s="28">
        <f>'個別入力（月給）'!BM228+'個別入力（月給）'!BR228+'個別入力（月給）'!BW228</f>
        <v>0</v>
      </c>
      <c r="AW12" s="28">
        <f t="shared" si="4"/>
        <v>932833</v>
      </c>
      <c r="AX12" s="231">
        <f t="shared" si="1"/>
        <v>932833</v>
      </c>
      <c r="AZ12" s="343" t="str">
        <f>IF(AH12-AX12-R12+'個別入力（月給）'!CA236-'個別入力（月給）'!CB225=0,"〇",AH12-AX12-R12+'個別入力（月給）'!CA236-'個別入力（月給）'!CB225)</f>
        <v>〇</v>
      </c>
      <c r="BB12" s="434">
        <f>'個別入力（月給）'!CC237</f>
        <v>9427</v>
      </c>
      <c r="BC12" s="231">
        <f>'個別入力（月給）'!CB237</f>
        <v>277</v>
      </c>
    </row>
    <row r="13" spans="1:55">
      <c r="A13" s="1361"/>
      <c r="B13" s="193">
        <v>5</v>
      </c>
      <c r="C13" s="193" t="str">
        <f>職員設定!C13</f>
        <v>E</v>
      </c>
      <c r="D13" s="279">
        <f>職員設定!D13</f>
        <v>1</v>
      </c>
      <c r="E13" s="194">
        <f>'個別入力（月給）'!F295</f>
        <v>40128</v>
      </c>
      <c r="F13" s="193">
        <f>'個別入力（月給）'!K295</f>
        <v>41231</v>
      </c>
      <c r="G13" s="193">
        <f>'個別入力（月給）'!P295</f>
        <v>44913</v>
      </c>
      <c r="H13" s="193">
        <f>'個別入力（月給）'!U295</f>
        <v>31076</v>
      </c>
      <c r="I13" s="193">
        <f>'個別入力（月給）'!Z295</f>
        <v>42955</v>
      </c>
      <c r="J13" s="193">
        <f>'個別入力（月給）'!AE295</f>
        <v>0</v>
      </c>
      <c r="K13" s="193">
        <f>'個別入力（月給）'!AJ295</f>
        <v>0</v>
      </c>
      <c r="L13" s="193">
        <f>'個別入力（月給）'!AO295</f>
        <v>0</v>
      </c>
      <c r="M13" s="193">
        <f>'個別入力（月給）'!AT295</f>
        <v>0</v>
      </c>
      <c r="N13" s="193">
        <f>'個別入力（月給）'!AY295</f>
        <v>0</v>
      </c>
      <c r="O13" s="193">
        <f>'個別入力（月給）'!BD295</f>
        <v>0</v>
      </c>
      <c r="P13" s="193">
        <f>'個別入力（月給）'!BI295</f>
        <v>0</v>
      </c>
      <c r="Q13" s="193">
        <f>'個別入力（月給）'!BN295+'個別入力（月給）'!BS295+'個別入力（月給）'!BX295</f>
        <v>0</v>
      </c>
      <c r="R13" s="223">
        <f t="shared" si="2"/>
        <v>200303</v>
      </c>
      <c r="S13" s="132"/>
      <c r="T13" s="194">
        <f>'個別入力（月給）'!E287</f>
        <v>206987</v>
      </c>
      <c r="U13" s="193">
        <f>'個別入力（月給）'!J287</f>
        <v>212422</v>
      </c>
      <c r="V13" s="193">
        <f>'個別入力（月給）'!O287</f>
        <v>210618</v>
      </c>
      <c r="W13" s="193">
        <f>'個別入力（月給）'!T287</f>
        <v>142228</v>
      </c>
      <c r="X13" s="193">
        <f>'個別入力（月給）'!Y287</f>
        <v>126949</v>
      </c>
      <c r="Y13" s="193">
        <f>'個別入力（月給）'!AD287</f>
        <v>0</v>
      </c>
      <c r="Z13" s="193">
        <f>'個別入力（月給）'!AI287</f>
        <v>0</v>
      </c>
      <c r="AA13" s="193">
        <f>'個別入力（月給）'!AN287</f>
        <v>0</v>
      </c>
      <c r="AB13" s="193">
        <f>'個別入力（月給）'!AS287</f>
        <v>0</v>
      </c>
      <c r="AC13" s="193">
        <f>'個別入力（月給）'!AX287</f>
        <v>0</v>
      </c>
      <c r="AD13" s="193">
        <f>'個別入力（月給）'!BC287</f>
        <v>0</v>
      </c>
      <c r="AE13" s="193">
        <f>'個別入力（月給）'!BH287</f>
        <v>0</v>
      </c>
      <c r="AF13" s="193">
        <f>'個別入力（月給）'!BM287+'個別入力（月給）'!BR287+'個別入力（月給）'!BW287</f>
        <v>0</v>
      </c>
      <c r="AG13" s="193">
        <f t="shared" si="3"/>
        <v>899204</v>
      </c>
      <c r="AH13" s="223">
        <f t="shared" si="0"/>
        <v>899204</v>
      </c>
      <c r="AJ13" s="194">
        <f>'個別入力（月給）'!E286</f>
        <v>167588</v>
      </c>
      <c r="AK13" s="193">
        <f>'個別入力（月給）'!J286</f>
        <v>171934</v>
      </c>
      <c r="AL13" s="193">
        <f>'個別入力（月給）'!O286</f>
        <v>170493</v>
      </c>
      <c r="AM13" s="193">
        <f>'個別入力（月給）'!T286</f>
        <v>115769</v>
      </c>
      <c r="AN13" s="193">
        <f>'個別入力（月給）'!Y286</f>
        <v>88759</v>
      </c>
      <c r="AO13" s="193">
        <f>'個別入力（月給）'!AD286</f>
        <v>0</v>
      </c>
      <c r="AP13" s="193">
        <f>'個別入力（月給）'!AI286</f>
        <v>0</v>
      </c>
      <c r="AQ13" s="193">
        <f>'個別入力（月給）'!AN286</f>
        <v>0</v>
      </c>
      <c r="AR13" s="193">
        <f>'個別入力（月給）'!AS286</f>
        <v>0</v>
      </c>
      <c r="AS13" s="193">
        <f>'個別入力（月給）'!AX286</f>
        <v>0</v>
      </c>
      <c r="AT13" s="193">
        <f>'個別入力（月給）'!BC286</f>
        <v>0</v>
      </c>
      <c r="AU13" s="193">
        <f>'個別入力（月給）'!BH286</f>
        <v>0</v>
      </c>
      <c r="AV13" s="193">
        <f>'個別入力（月給）'!BM286+'個別入力（月給）'!BR286+'個別入力（月給）'!BW286</f>
        <v>0</v>
      </c>
      <c r="AW13" s="193">
        <f t="shared" si="4"/>
        <v>714543</v>
      </c>
      <c r="AX13" s="223">
        <f t="shared" si="1"/>
        <v>714543</v>
      </c>
      <c r="AZ13" s="343" t="str">
        <f>IF(AH13-AX13-R13+'個別入力（月給）'!CA294-'個別入力（月給）'!CB283=0,"〇",AH13-AX13-R13+'個別入力（月給）'!CA294-'個別入力（月給）'!CB283)</f>
        <v>〇</v>
      </c>
      <c r="BB13" s="437">
        <f>'個別入力（月給）'!CC295</f>
        <v>10386</v>
      </c>
      <c r="BC13" s="223">
        <f>'個別入力（月給）'!CB295</f>
        <v>221</v>
      </c>
    </row>
    <row r="14" spans="1:55">
      <c r="A14" s="1361"/>
      <c r="B14" s="125">
        <v>6</v>
      </c>
      <c r="C14" s="125" t="str">
        <f>職員設定!C14</f>
        <v>F</v>
      </c>
      <c r="D14" s="278">
        <f>職員設定!D14</f>
        <v>1</v>
      </c>
      <c r="E14" s="190">
        <f>'個別入力（月給）'!F353</f>
        <v>38151</v>
      </c>
      <c r="F14" s="28">
        <f>'個別入力（月給）'!K353</f>
        <v>37476</v>
      </c>
      <c r="G14" s="28">
        <f>'個別入力（月給）'!P353</f>
        <v>39954</v>
      </c>
      <c r="H14" s="28">
        <f>'個別入力（月給）'!U353</f>
        <v>46044</v>
      </c>
      <c r="I14" s="28">
        <f>'個別入力（月給）'!Z353</f>
        <v>46915</v>
      </c>
      <c r="J14" s="28">
        <f>'個別入力（月給）'!AE353</f>
        <v>0</v>
      </c>
      <c r="K14" s="28">
        <f>'個別入力（月給）'!AJ353</f>
        <v>0</v>
      </c>
      <c r="L14" s="28">
        <f>'個別入力（月給）'!AO353</f>
        <v>0</v>
      </c>
      <c r="M14" s="28">
        <f>'個別入力（月給）'!AT353</f>
        <v>0</v>
      </c>
      <c r="N14" s="28">
        <f>'個別入力（月給）'!AY353</f>
        <v>0</v>
      </c>
      <c r="O14" s="28">
        <f>'個別入力（月給）'!BD353</f>
        <v>0</v>
      </c>
      <c r="P14" s="28">
        <f>'個別入力（月給）'!BI353</f>
        <v>0</v>
      </c>
      <c r="Q14" s="28">
        <f>'個別入力（月給）'!BN353+'個別入力（月給）'!BS353+'個別入力（月給）'!BX353</f>
        <v>0</v>
      </c>
      <c r="R14" s="221">
        <f t="shared" si="2"/>
        <v>208540</v>
      </c>
      <c r="S14" s="132"/>
      <c r="T14" s="190">
        <f>'個別入力（月給）'!E345</f>
        <v>260908</v>
      </c>
      <c r="U14" s="28">
        <f>'個別入力（月給）'!J345</f>
        <v>255643</v>
      </c>
      <c r="V14" s="28">
        <f>'個別入力（月給）'!O345</f>
        <v>246380</v>
      </c>
      <c r="W14" s="28">
        <f>'個別入力（月給）'!T345</f>
        <v>269360</v>
      </c>
      <c r="X14" s="28">
        <f>'個別入力（月給）'!Y345</f>
        <v>275827</v>
      </c>
      <c r="Y14" s="28">
        <f>'個別入力（月給）'!AD345</f>
        <v>0</v>
      </c>
      <c r="Z14" s="28">
        <f>'個別入力（月給）'!AI345</f>
        <v>0</v>
      </c>
      <c r="AA14" s="28">
        <f>'個別入力（月給）'!AN345</f>
        <v>0</v>
      </c>
      <c r="AB14" s="28">
        <f>'個別入力（月給）'!AS345</f>
        <v>0</v>
      </c>
      <c r="AC14" s="28">
        <f>'個別入力（月給）'!AX345</f>
        <v>0</v>
      </c>
      <c r="AD14" s="28">
        <f>'個別入力（月給）'!BC345</f>
        <v>0</v>
      </c>
      <c r="AE14" s="28">
        <f>'個別入力（月給）'!BH345</f>
        <v>0</v>
      </c>
      <c r="AF14" s="28">
        <f>'個別入力（月給）'!BM345+'個別入力（月給）'!BR345+'個別入力（月給）'!BW345</f>
        <v>0</v>
      </c>
      <c r="AG14" s="28">
        <f t="shared" si="3"/>
        <v>1308118</v>
      </c>
      <c r="AH14" s="221">
        <f t="shared" si="0"/>
        <v>1308118</v>
      </c>
      <c r="AJ14" s="190">
        <f>'個別入力（月給）'!E344</f>
        <v>225487</v>
      </c>
      <c r="AK14" s="28">
        <f>'個別入力（月給）'!J344</f>
        <v>220965</v>
      </c>
      <c r="AL14" s="28">
        <f>'個別入力（月給）'!O344</f>
        <v>212880</v>
      </c>
      <c r="AM14" s="28">
        <f>'個別入力（月給）'!T344</f>
        <v>232825</v>
      </c>
      <c r="AN14" s="28">
        <f>'個別入力（月給）'!Y344</f>
        <v>238431</v>
      </c>
      <c r="AO14" s="28">
        <f>'個別入力（月給）'!AD344</f>
        <v>0</v>
      </c>
      <c r="AP14" s="28">
        <f>'個別入力（月給）'!AI344</f>
        <v>0</v>
      </c>
      <c r="AQ14" s="28">
        <f>'個別入力（月給）'!AN344</f>
        <v>0</v>
      </c>
      <c r="AR14" s="28">
        <f>'個別入力（月給）'!AS344</f>
        <v>0</v>
      </c>
      <c r="AS14" s="28">
        <f>'個別入力（月給）'!AX344</f>
        <v>0</v>
      </c>
      <c r="AT14" s="28">
        <f>'個別入力（月給）'!BC344</f>
        <v>0</v>
      </c>
      <c r="AU14" s="28">
        <f>'個別入力（月給）'!BH344</f>
        <v>0</v>
      </c>
      <c r="AV14" s="28">
        <f>'個別入力（月給）'!BM344+'個別入力（月給）'!BR344+'個別入力（月給）'!BW344</f>
        <v>0</v>
      </c>
      <c r="AW14" s="28">
        <f t="shared" si="4"/>
        <v>1130588</v>
      </c>
      <c r="AX14" s="231">
        <f t="shared" si="1"/>
        <v>1130588</v>
      </c>
      <c r="AZ14" s="343" t="str">
        <f>IF(AH14-AX14-R14+'個別入力（月給）'!CA352-'個別入力（月給）'!CB341=0,"〇",AH14-AX14-R14+'個別入力（月給）'!CA352-'個別入力（月給）'!CB341)</f>
        <v>〇</v>
      </c>
      <c r="BB14" s="434">
        <f>'個別入力（月給）'!CC353</f>
        <v>16675</v>
      </c>
      <c r="BC14" s="231">
        <f>'個別入力（月給）'!CB353</f>
        <v>725</v>
      </c>
    </row>
    <row r="15" spans="1:55">
      <c r="A15" s="1361"/>
      <c r="B15" s="193">
        <v>7</v>
      </c>
      <c r="C15" s="193" t="str">
        <f>職員設定!C15</f>
        <v>G</v>
      </c>
      <c r="D15" s="279">
        <f>職員設定!D15</f>
        <v>1</v>
      </c>
      <c r="E15" s="194">
        <f>'個別入力（月給）'!F411</f>
        <v>0</v>
      </c>
      <c r="F15" s="193">
        <f>'個別入力（月給）'!K411</f>
        <v>34662</v>
      </c>
      <c r="G15" s="193">
        <f>'個別入力（月給）'!P411</f>
        <v>35471</v>
      </c>
      <c r="H15" s="193">
        <f>'個別入力（月給）'!U411</f>
        <v>38389</v>
      </c>
      <c r="I15" s="193">
        <f>'個別入力（月給）'!Z411</f>
        <v>38494</v>
      </c>
      <c r="J15" s="193">
        <f>'個別入力（月給）'!AE411</f>
        <v>0</v>
      </c>
      <c r="K15" s="193">
        <f>'個別入力（月給）'!AJ411</f>
        <v>0</v>
      </c>
      <c r="L15" s="193">
        <f>'個別入力（月給）'!AO411</f>
        <v>0</v>
      </c>
      <c r="M15" s="193">
        <f>'個別入力（月給）'!AT411</f>
        <v>0</v>
      </c>
      <c r="N15" s="193">
        <f>'個別入力（月給）'!AY411</f>
        <v>0</v>
      </c>
      <c r="O15" s="193">
        <f>'個別入力（月給）'!BD411</f>
        <v>0</v>
      </c>
      <c r="P15" s="193">
        <f>'個別入力（月給）'!BI411</f>
        <v>0</v>
      </c>
      <c r="Q15" s="193">
        <f>'個別入力（月給）'!BN411+'個別入力（月給）'!BS411+'個別入力（月給）'!BX411</f>
        <v>0</v>
      </c>
      <c r="R15" s="223">
        <f t="shared" si="2"/>
        <v>147016</v>
      </c>
      <c r="S15" s="132"/>
      <c r="T15" s="194">
        <f>'個別入力（月給）'!E403</f>
        <v>0</v>
      </c>
      <c r="U15" s="193">
        <f>'個別入力（月給）'!J403</f>
        <v>197168</v>
      </c>
      <c r="V15" s="193">
        <f>'個別入力（月給）'!O403</f>
        <v>180610</v>
      </c>
      <c r="W15" s="193">
        <f>'個別入力（月給）'!T403</f>
        <v>200048</v>
      </c>
      <c r="X15" s="193">
        <f>'個別入力（月給）'!Y403</f>
        <v>201224</v>
      </c>
      <c r="Y15" s="193">
        <f>'個別入力（月給）'!AD403</f>
        <v>0</v>
      </c>
      <c r="Z15" s="193">
        <f>'個別入力（月給）'!AI403</f>
        <v>0</v>
      </c>
      <c r="AA15" s="193">
        <f>'個別入力（月給）'!AN403</f>
        <v>0</v>
      </c>
      <c r="AB15" s="193">
        <f>'個別入力（月給）'!AS403</f>
        <v>0</v>
      </c>
      <c r="AC15" s="193">
        <f>'個別入力（月給）'!AX403</f>
        <v>0</v>
      </c>
      <c r="AD15" s="193">
        <f>'個別入力（月給）'!BC403</f>
        <v>0</v>
      </c>
      <c r="AE15" s="193">
        <f>'個別入力（月給）'!BH403</f>
        <v>0</v>
      </c>
      <c r="AF15" s="193">
        <f>'個別入力（月給）'!BM403+'個別入力（月給）'!BR403+'個別入力（月給）'!BW403</f>
        <v>0</v>
      </c>
      <c r="AG15" s="193">
        <f t="shared" si="3"/>
        <v>779050</v>
      </c>
      <c r="AH15" s="223">
        <f t="shared" si="0"/>
        <v>779050</v>
      </c>
      <c r="AJ15" s="194">
        <f>'個別入力（月給）'!E402</f>
        <v>0</v>
      </c>
      <c r="AK15" s="193">
        <f>'個別入力（月給）'!J402</f>
        <v>163168</v>
      </c>
      <c r="AL15" s="193">
        <f>'個別入力（月給）'!O402</f>
        <v>149810</v>
      </c>
      <c r="AM15" s="193">
        <f>'個別入力（月給）'!T402</f>
        <v>166048</v>
      </c>
      <c r="AN15" s="193">
        <f>'個別入力（月給）'!Y402</f>
        <v>167119</v>
      </c>
      <c r="AO15" s="193">
        <f>'個別入力（月給）'!AD402</f>
        <v>0</v>
      </c>
      <c r="AP15" s="193">
        <f>'個別入力（月給）'!AI402</f>
        <v>0</v>
      </c>
      <c r="AQ15" s="193">
        <f>'個別入力（月給）'!AN402</f>
        <v>0</v>
      </c>
      <c r="AR15" s="193">
        <f>'個別入力（月給）'!AS402</f>
        <v>0</v>
      </c>
      <c r="AS15" s="193">
        <f>'個別入力（月給）'!AX402</f>
        <v>0</v>
      </c>
      <c r="AT15" s="193">
        <f>'個別入力（月給）'!BC402</f>
        <v>0</v>
      </c>
      <c r="AU15" s="193">
        <f>'個別入力（月給）'!BH402</f>
        <v>0</v>
      </c>
      <c r="AV15" s="193">
        <f>'個別入力（月給）'!BM402+'個別入力（月給）'!BR402+'個別入力（月給）'!BW402</f>
        <v>0</v>
      </c>
      <c r="AW15" s="193">
        <f t="shared" si="4"/>
        <v>646145</v>
      </c>
      <c r="AX15" s="223">
        <f t="shared" si="1"/>
        <v>646145</v>
      </c>
      <c r="AZ15" s="343" t="str">
        <f>IF(AH15-AX15-R15+'個別入力（月給）'!CA410-'個別入力（月給）'!CB399=0,"〇",AH15-AX15-R15+'個別入力（月給）'!CA410-'個別入力（月給）'!CB399)</f>
        <v>〇</v>
      </c>
      <c r="BB15" s="437">
        <f>'個別入力（月給）'!CC411</f>
        <v>11690</v>
      </c>
      <c r="BC15" s="223">
        <f>'個別入力（月給）'!CB411</f>
        <v>14</v>
      </c>
    </row>
    <row r="16" spans="1:55">
      <c r="A16" s="1361"/>
      <c r="B16" s="125">
        <v>8</v>
      </c>
      <c r="C16" s="125" t="str">
        <f>職員設定!C16</f>
        <v>H</v>
      </c>
      <c r="D16" s="278">
        <f>職員設定!D16</f>
        <v>1</v>
      </c>
      <c r="E16" s="190">
        <f>'個別入力（月給）'!F469</f>
        <v>4286</v>
      </c>
      <c r="F16" s="28">
        <f>'個別入力（月給）'!K469</f>
        <v>4286</v>
      </c>
      <c r="G16" s="28">
        <f>'個別入力（月給）'!P469</f>
        <v>8336</v>
      </c>
      <c r="H16" s="28">
        <f>'個別入力（月給）'!U469</f>
        <v>8336</v>
      </c>
      <c r="I16" s="28">
        <f>'個別入力（月給）'!Z469</f>
        <v>8336</v>
      </c>
      <c r="J16" s="28">
        <f>'個別入力（月給）'!AE469</f>
        <v>0</v>
      </c>
      <c r="K16" s="28">
        <f>'個別入力（月給）'!AJ469</f>
        <v>0</v>
      </c>
      <c r="L16" s="28">
        <f>'個別入力（月給）'!AO469</f>
        <v>0</v>
      </c>
      <c r="M16" s="28">
        <f>'個別入力（月給）'!AT469</f>
        <v>0</v>
      </c>
      <c r="N16" s="28">
        <f>'個別入力（月給）'!AY469</f>
        <v>0</v>
      </c>
      <c r="O16" s="28">
        <f>'個別入力（月給）'!BD469</f>
        <v>0</v>
      </c>
      <c r="P16" s="28">
        <f>'個別入力（月給）'!BI469</f>
        <v>0</v>
      </c>
      <c r="Q16" s="28">
        <f>'個別入力（月給）'!BN469+'個別入力（月給）'!BS469+'個別入力（月給）'!BX469</f>
        <v>0</v>
      </c>
      <c r="R16" s="221">
        <f t="shared" si="2"/>
        <v>33580</v>
      </c>
      <c r="S16" s="132"/>
      <c r="T16" s="190">
        <f>'個別入力（月給）'!E461</f>
        <v>199400</v>
      </c>
      <c r="U16" s="28">
        <f>'個別入力（月給）'!J461</f>
        <v>199130</v>
      </c>
      <c r="V16" s="28">
        <f>'個別入力（月給）'!O461</f>
        <v>199400</v>
      </c>
      <c r="W16" s="28">
        <f>'個別入力（月給）'!T461</f>
        <v>199670</v>
      </c>
      <c r="X16" s="28">
        <f>'個別入力（月給）'!Y461</f>
        <v>199670</v>
      </c>
      <c r="Y16" s="28">
        <f>'個別入力（月給）'!AD461</f>
        <v>0</v>
      </c>
      <c r="Z16" s="28">
        <f>'個別入力（月給）'!AI461</f>
        <v>0</v>
      </c>
      <c r="AA16" s="28">
        <f>'個別入力（月給）'!AN461</f>
        <v>0</v>
      </c>
      <c r="AB16" s="28">
        <f>'個別入力（月給）'!AS461</f>
        <v>0</v>
      </c>
      <c r="AC16" s="28">
        <f>'個別入力（月給）'!AX461</f>
        <v>0</v>
      </c>
      <c r="AD16" s="28">
        <f>'個別入力（月給）'!BC461</f>
        <v>0</v>
      </c>
      <c r="AE16" s="28">
        <f>'個別入力（月給）'!BH461</f>
        <v>0</v>
      </c>
      <c r="AF16" s="28">
        <f>'個別入力（月給）'!BM461+'個別入力（月給）'!BR461+'個別入力（月給）'!BW461</f>
        <v>0</v>
      </c>
      <c r="AG16" s="28">
        <f t="shared" si="3"/>
        <v>997270</v>
      </c>
      <c r="AH16" s="221">
        <f t="shared" si="0"/>
        <v>997270</v>
      </c>
      <c r="AJ16" s="190">
        <f>'個別入力（月給）'!E460</f>
        <v>195400</v>
      </c>
      <c r="AK16" s="28">
        <f>'個別入力（月給）'!J460</f>
        <v>195130</v>
      </c>
      <c r="AL16" s="28">
        <f>'個別入力（月給）'!O460</f>
        <v>195400</v>
      </c>
      <c r="AM16" s="28">
        <f>'個別入力（月給）'!T460</f>
        <v>195670</v>
      </c>
      <c r="AN16" s="28">
        <f>'個別入力（月給）'!Y460</f>
        <v>195670</v>
      </c>
      <c r="AO16" s="28">
        <f>'個別入力（月給）'!AD460</f>
        <v>0</v>
      </c>
      <c r="AP16" s="28">
        <f>'個別入力（月給）'!AI460</f>
        <v>0</v>
      </c>
      <c r="AQ16" s="28">
        <f>'個別入力（月給）'!AN460</f>
        <v>0</v>
      </c>
      <c r="AR16" s="28">
        <f>'個別入力（月給）'!AS460</f>
        <v>0</v>
      </c>
      <c r="AS16" s="28">
        <f>'個別入力（月給）'!AX460</f>
        <v>0</v>
      </c>
      <c r="AT16" s="28">
        <f>'個別入力（月給）'!BC460</f>
        <v>0</v>
      </c>
      <c r="AU16" s="28">
        <f>'個別入力（月給）'!BH460</f>
        <v>0</v>
      </c>
      <c r="AV16" s="28">
        <f>'個別入力（月給）'!BM460+'個別入力（月給）'!BR460+'個別入力（月給）'!BW460</f>
        <v>0</v>
      </c>
      <c r="AW16" s="28">
        <f t="shared" si="4"/>
        <v>977270</v>
      </c>
      <c r="AX16" s="231">
        <f t="shared" si="1"/>
        <v>977270</v>
      </c>
      <c r="AZ16" s="343" t="str">
        <f>IF(AH16-AX16-R16+'個別入力（月給）'!CA468-'個別入力（月給）'!CB457=0,"〇",AH16-AX16-R16+'個別入力（月給）'!CA468-'個別入力（月給）'!CB457)</f>
        <v>〇</v>
      </c>
      <c r="BB16" s="434">
        <f>'個別入力（月給）'!CC469</f>
        <v>12150</v>
      </c>
      <c r="BC16" s="231">
        <f>'個別入力（月給）'!CB469</f>
        <v>0</v>
      </c>
    </row>
    <row r="17" spans="1:55">
      <c r="A17" s="1361"/>
      <c r="B17" s="193">
        <v>9</v>
      </c>
      <c r="C17" s="193" t="str">
        <f>職員設定!C17</f>
        <v>I</v>
      </c>
      <c r="D17" s="279">
        <f>職員設定!D17</f>
        <v>1</v>
      </c>
      <c r="E17" s="194">
        <f>'個別入力（月給）'!F527</f>
        <v>68588</v>
      </c>
      <c r="F17" s="193">
        <f>'個別入力（月給）'!K527</f>
        <v>69586</v>
      </c>
      <c r="G17" s="193">
        <f>'個別入力（月給）'!P527</f>
        <v>70835</v>
      </c>
      <c r="H17" s="193">
        <f>'個別入力（月給）'!U527</f>
        <v>79747</v>
      </c>
      <c r="I17" s="193">
        <f>'個別入力（月給）'!Z527</f>
        <v>77189</v>
      </c>
      <c r="J17" s="193">
        <f>'個別入力（月給）'!AE527</f>
        <v>0</v>
      </c>
      <c r="K17" s="193">
        <f>'個別入力（月給）'!AJ527</f>
        <v>0</v>
      </c>
      <c r="L17" s="193">
        <f>'個別入力（月給）'!AO527</f>
        <v>0</v>
      </c>
      <c r="M17" s="193">
        <f>'個別入力（月給）'!AT527</f>
        <v>0</v>
      </c>
      <c r="N17" s="193">
        <f>'個別入力（月給）'!AY527</f>
        <v>0</v>
      </c>
      <c r="O17" s="193">
        <f>'個別入力（月給）'!BD527</f>
        <v>0</v>
      </c>
      <c r="P17" s="193">
        <f>'個別入力（月給）'!BI527</f>
        <v>0</v>
      </c>
      <c r="Q17" s="193">
        <f>'個別入力（月給）'!BN527+'個別入力（月給）'!BS527+'個別入力（月給）'!BX527</f>
        <v>0</v>
      </c>
      <c r="R17" s="223">
        <f t="shared" si="2"/>
        <v>365945</v>
      </c>
      <c r="S17" s="132"/>
      <c r="T17" s="194">
        <f>'個別入力（月給）'!E519</f>
        <v>242558</v>
      </c>
      <c r="U17" s="193">
        <f>'個別入力（月給）'!J519</f>
        <v>246673</v>
      </c>
      <c r="V17" s="193">
        <f>'個別入力（月給）'!O519</f>
        <v>235800</v>
      </c>
      <c r="W17" s="193">
        <f>'個別入力（月給）'!T519</f>
        <v>246177</v>
      </c>
      <c r="X17" s="193">
        <f>'個別入力（月給）'!Y519</f>
        <v>237046</v>
      </c>
      <c r="Y17" s="193">
        <f>'個別入力（月給）'!AD519</f>
        <v>0</v>
      </c>
      <c r="Z17" s="193">
        <f>'個別入力（月給）'!AI519</f>
        <v>0</v>
      </c>
      <c r="AA17" s="193">
        <f>'個別入力（月給）'!AN519</f>
        <v>0</v>
      </c>
      <c r="AB17" s="193">
        <f>'個別入力（月給）'!AS519</f>
        <v>0</v>
      </c>
      <c r="AC17" s="193">
        <f>'個別入力（月給）'!AX519</f>
        <v>0</v>
      </c>
      <c r="AD17" s="193">
        <f>'個別入力（月給）'!BC519</f>
        <v>0</v>
      </c>
      <c r="AE17" s="193">
        <f>'個別入力（月給）'!BH519</f>
        <v>0</v>
      </c>
      <c r="AF17" s="193">
        <f>'個別入力（月給）'!BM519+'個別入力（月給）'!BR519+'個別入力（月給）'!BW519</f>
        <v>0</v>
      </c>
      <c r="AG17" s="193">
        <f t="shared" si="3"/>
        <v>1208254</v>
      </c>
      <c r="AH17" s="223">
        <f t="shared" si="0"/>
        <v>1208254</v>
      </c>
      <c r="AJ17" s="194">
        <f>'個別入力（月給）'!E518</f>
        <v>176660</v>
      </c>
      <c r="AK17" s="193">
        <f>'個別入力（月給）'!J518</f>
        <v>179722</v>
      </c>
      <c r="AL17" s="193">
        <f>'個別入力（月給）'!O518</f>
        <v>171800</v>
      </c>
      <c r="AM17" s="193">
        <f>'個別入力（月給）'!T518</f>
        <v>179335</v>
      </c>
      <c r="AN17" s="193">
        <f>'個別入力（月給）'!Y518</f>
        <v>172730</v>
      </c>
      <c r="AO17" s="193">
        <f>'個別入力（月給）'!AD518</f>
        <v>0</v>
      </c>
      <c r="AP17" s="193">
        <f>'個別入力（月給）'!AI518</f>
        <v>0</v>
      </c>
      <c r="AQ17" s="193">
        <f>'個別入力（月給）'!AN518</f>
        <v>0</v>
      </c>
      <c r="AR17" s="193">
        <f>'個別入力（月給）'!AS518</f>
        <v>0</v>
      </c>
      <c r="AS17" s="193">
        <f>'個別入力（月給）'!AX518</f>
        <v>0</v>
      </c>
      <c r="AT17" s="193">
        <f>'個別入力（月給）'!BC518</f>
        <v>0</v>
      </c>
      <c r="AU17" s="193">
        <f>'個別入力（月給）'!BH518</f>
        <v>0</v>
      </c>
      <c r="AV17" s="193">
        <f>'個別入力（月給）'!BM518+'個別入力（月給）'!BR518+'個別入力（月給）'!BW518</f>
        <v>0</v>
      </c>
      <c r="AW17" s="193">
        <f t="shared" si="4"/>
        <v>880247</v>
      </c>
      <c r="AX17" s="223">
        <f t="shared" si="1"/>
        <v>880247</v>
      </c>
      <c r="AZ17" s="343" t="str">
        <f>IF(AH17-AX17-R17+'個別入力（月給）'!CA526-'個別入力（月給）'!CB515=0,"〇",AH17-AX17-R17+'個別入力（月給）'!CA526-'個別入力（月給）'!CB515)</f>
        <v>〇</v>
      </c>
      <c r="BB17" s="437">
        <f>'個別入力（月給）'!CC527</f>
        <v>24221</v>
      </c>
      <c r="BC17" s="223">
        <f>'個別入力（月給）'!CB527</f>
        <v>197</v>
      </c>
    </row>
    <row r="18" spans="1:55">
      <c r="A18" s="1361"/>
      <c r="B18" s="125">
        <v>10</v>
      </c>
      <c r="C18" s="125" t="str">
        <f>職員設定!C18</f>
        <v>J</v>
      </c>
      <c r="D18" s="278">
        <f>職員設定!D18</f>
        <v>1</v>
      </c>
      <c r="E18" s="190">
        <f>'個別入力（月給）'!F585</f>
        <v>36600</v>
      </c>
      <c r="F18" s="28">
        <f>'個別入力（月給）'!K585</f>
        <v>36090</v>
      </c>
      <c r="G18" s="28">
        <f>'個別入力（月給）'!P585</f>
        <v>40140</v>
      </c>
      <c r="H18" s="28">
        <f>'個別入力（月給）'!U585</f>
        <v>37283</v>
      </c>
      <c r="I18" s="28">
        <f>'個別入力（月給）'!Z585</f>
        <v>37283</v>
      </c>
      <c r="J18" s="28">
        <f>'個別入力（月給）'!AE585</f>
        <v>0</v>
      </c>
      <c r="K18" s="28">
        <f>'個別入力（月給）'!AJ585</f>
        <v>0</v>
      </c>
      <c r="L18" s="28">
        <f>'個別入力（月給）'!AO585</f>
        <v>0</v>
      </c>
      <c r="M18" s="28">
        <f>'個別入力（月給）'!AT585</f>
        <v>0</v>
      </c>
      <c r="N18" s="28">
        <f>'個別入力（月給）'!AY585</f>
        <v>0</v>
      </c>
      <c r="O18" s="28">
        <f>'個別入力（月給）'!BD585</f>
        <v>0</v>
      </c>
      <c r="P18" s="28">
        <f>'個別入力（月給）'!BI585</f>
        <v>0</v>
      </c>
      <c r="Q18" s="28">
        <f>'個別入力（月給）'!BN585+'個別入力（月給）'!BS585+'個別入力（月給）'!BX585</f>
        <v>0</v>
      </c>
      <c r="R18" s="221">
        <f t="shared" si="2"/>
        <v>187396</v>
      </c>
      <c r="S18" s="132"/>
      <c r="T18" s="190">
        <f>'個別入力（月給）'!E577</f>
        <v>218972</v>
      </c>
      <c r="U18" s="28">
        <f>'個別入力（月給）'!J577</f>
        <v>216070</v>
      </c>
      <c r="V18" s="28">
        <f>'個別入力（月給）'!O577</f>
        <v>215800</v>
      </c>
      <c r="W18" s="28">
        <f>'個別入力（月給）'!T577</f>
        <v>215800</v>
      </c>
      <c r="X18" s="28">
        <f>'個別入力（月給）'!Y577</f>
        <v>215710</v>
      </c>
      <c r="Y18" s="28">
        <f>'個別入力（月給）'!AD577</f>
        <v>0</v>
      </c>
      <c r="Z18" s="28">
        <f>'個別入力（月給）'!AI577</f>
        <v>0</v>
      </c>
      <c r="AA18" s="28">
        <f>'個別入力（月給）'!AN577</f>
        <v>0</v>
      </c>
      <c r="AB18" s="28">
        <f>'個別入力（月給）'!AS577</f>
        <v>0</v>
      </c>
      <c r="AC18" s="28">
        <f>'個別入力（月給）'!AX577</f>
        <v>0</v>
      </c>
      <c r="AD18" s="28">
        <f>'個別入力（月給）'!BC577</f>
        <v>0</v>
      </c>
      <c r="AE18" s="28">
        <f>'個別入力（月給）'!BH577</f>
        <v>0</v>
      </c>
      <c r="AF18" s="28">
        <f>'個別入力（月給）'!BM577+'個別入力（月給）'!BR577+'個別入力（月給）'!BW577</f>
        <v>0</v>
      </c>
      <c r="AG18" s="28">
        <f t="shared" si="3"/>
        <v>1082352</v>
      </c>
      <c r="AH18" s="221">
        <f t="shared" si="0"/>
        <v>1082352</v>
      </c>
      <c r="AJ18" s="190">
        <f>'個別入力（月給）'!E576</f>
        <v>184468</v>
      </c>
      <c r="AK18" s="28">
        <f>'個別入力（月給）'!J576</f>
        <v>182070</v>
      </c>
      <c r="AL18" s="28">
        <f>'個別入力（月給）'!O576</f>
        <v>181800</v>
      </c>
      <c r="AM18" s="28">
        <f>'個別入力（月給）'!T576</f>
        <v>181800</v>
      </c>
      <c r="AN18" s="28">
        <f>'個別入力（月給）'!Y576</f>
        <v>181710</v>
      </c>
      <c r="AO18" s="28">
        <f>'個別入力（月給）'!AD576</f>
        <v>0</v>
      </c>
      <c r="AP18" s="28">
        <f>'個別入力（月給）'!AI576</f>
        <v>0</v>
      </c>
      <c r="AQ18" s="28">
        <f>'個別入力（月給）'!AN576</f>
        <v>0</v>
      </c>
      <c r="AR18" s="28">
        <f>'個別入力（月給）'!AS576</f>
        <v>0</v>
      </c>
      <c r="AS18" s="28">
        <f>'個別入力（月給）'!AX576</f>
        <v>0</v>
      </c>
      <c r="AT18" s="28">
        <f>'個別入力（月給）'!BC576</f>
        <v>0</v>
      </c>
      <c r="AU18" s="28">
        <f>'個別入力（月給）'!BH576</f>
        <v>0</v>
      </c>
      <c r="AV18" s="28">
        <f>'個別入力（月給）'!BM576+'個別入力（月給）'!BR576+'個別入力（月給）'!BW576</f>
        <v>0</v>
      </c>
      <c r="AW18" s="28">
        <f t="shared" si="4"/>
        <v>911848</v>
      </c>
      <c r="AX18" s="231">
        <f t="shared" si="1"/>
        <v>911848</v>
      </c>
      <c r="AZ18" s="343" t="str">
        <f>IF(AH18-AX18-R18+'個別入力（月給）'!CA584-'個別入力（月給）'!CB573=0,"〇",AH18-AX18-R18+'個別入力（月給）'!CA584-'個別入力（月給）'!CB573)</f>
        <v>〇</v>
      </c>
      <c r="BB18" s="434">
        <f>'個別入力（月給）'!CC585</f>
        <v>12150</v>
      </c>
      <c r="BC18" s="231">
        <f>'個別入力（月給）'!CB585</f>
        <v>0</v>
      </c>
    </row>
    <row r="19" spans="1:55">
      <c r="A19" s="1361"/>
      <c r="B19" s="125">
        <v>11</v>
      </c>
      <c r="C19" s="193" t="str">
        <f>職員設定!C19</f>
        <v>K</v>
      </c>
      <c r="D19" s="279">
        <f>職員設定!D19</f>
        <v>1</v>
      </c>
      <c r="E19" s="194">
        <f>'個別入力（月給）'!F643</f>
        <v>33794</v>
      </c>
      <c r="F19" s="193">
        <f>'個別入力（月給）'!K643</f>
        <v>36235</v>
      </c>
      <c r="G19" s="193">
        <f>'個別入力（月給）'!P643</f>
        <v>38185</v>
      </c>
      <c r="H19" s="193">
        <f>'個別入力（月給）'!U643</f>
        <v>41459</v>
      </c>
      <c r="I19" s="193">
        <f>'個別入力（月給）'!Z643</f>
        <v>40497</v>
      </c>
      <c r="J19" s="193">
        <f>'個別入力（月給）'!AE643</f>
        <v>0</v>
      </c>
      <c r="K19" s="193">
        <f>'個別入力（月給）'!AJ643</f>
        <v>0</v>
      </c>
      <c r="L19" s="193">
        <f>'個別入力（月給）'!AO643</f>
        <v>0</v>
      </c>
      <c r="M19" s="193">
        <f>'個別入力（月給）'!AT643</f>
        <v>0</v>
      </c>
      <c r="N19" s="193">
        <f>'個別入力（月給）'!AY643</f>
        <v>0</v>
      </c>
      <c r="O19" s="193">
        <f>'個別入力（月給）'!BD643</f>
        <v>0</v>
      </c>
      <c r="P19" s="193">
        <f>'個別入力（月給）'!BI643</f>
        <v>0</v>
      </c>
      <c r="Q19" s="193">
        <f>'個別入力（月給）'!BN643+'個別入力（月給）'!BS643+'個別入力（月給）'!BX643</f>
        <v>0</v>
      </c>
      <c r="R19" s="223">
        <f t="shared" si="2"/>
        <v>190170</v>
      </c>
      <c r="S19" s="132"/>
      <c r="T19" s="194">
        <f>'個別入力（月給）'!E635</f>
        <v>214800</v>
      </c>
      <c r="U19" s="193">
        <f>'個別入力（月給）'!J635</f>
        <v>222254</v>
      </c>
      <c r="V19" s="193">
        <f>'個別入力（月給）'!O635</f>
        <v>214743</v>
      </c>
      <c r="W19" s="193">
        <f>'個別入力（月給）'!T635</f>
        <v>217482</v>
      </c>
      <c r="X19" s="193">
        <f>'個別入力（月給）'!Y635</f>
        <v>212327</v>
      </c>
      <c r="Y19" s="193">
        <f>'個別入力（月給）'!AD635</f>
        <v>0</v>
      </c>
      <c r="Z19" s="193">
        <f>'個別入力（月給）'!AI635</f>
        <v>0</v>
      </c>
      <c r="AA19" s="193">
        <f>'個別入力（月給）'!AN635</f>
        <v>0</v>
      </c>
      <c r="AB19" s="193">
        <f>'個別入力（月給）'!AS635</f>
        <v>0</v>
      </c>
      <c r="AC19" s="193">
        <f>'個別入力（月給）'!AX635</f>
        <v>0</v>
      </c>
      <c r="AD19" s="193">
        <f>'個別入力（月給）'!BC635</f>
        <v>0</v>
      </c>
      <c r="AE19" s="193">
        <f>'個別入力（月給）'!BH635</f>
        <v>0</v>
      </c>
      <c r="AF19" s="193">
        <f>'個別入力（月給）'!BM635+'個別入力（月給）'!BR635+'個別入力（月給）'!BW635</f>
        <v>0</v>
      </c>
      <c r="AG19" s="193">
        <f t="shared" si="3"/>
        <v>1081606</v>
      </c>
      <c r="AH19" s="223">
        <f t="shared" si="0"/>
        <v>1081606</v>
      </c>
      <c r="AJ19" s="194">
        <f>'個別入力（月給）'!E634</f>
        <v>179855</v>
      </c>
      <c r="AK19" s="193">
        <f>'個別入力（月給）'!J634</f>
        <v>185289</v>
      </c>
      <c r="AL19" s="193">
        <f>'個別入力（月給）'!O634</f>
        <v>179851</v>
      </c>
      <c r="AM19" s="193">
        <f>'個別入力（月給）'!T634</f>
        <v>182179</v>
      </c>
      <c r="AN19" s="193">
        <f>'個別入力（月給）'!Y634</f>
        <v>177974</v>
      </c>
      <c r="AO19" s="193">
        <f>'個別入力（月給）'!AD634</f>
        <v>0</v>
      </c>
      <c r="AP19" s="193">
        <f>'個別入力（月給）'!AI634</f>
        <v>0</v>
      </c>
      <c r="AQ19" s="193">
        <f>'個別入力（月給）'!AN634</f>
        <v>0</v>
      </c>
      <c r="AR19" s="193">
        <f>'個別入力（月給）'!AS634</f>
        <v>0</v>
      </c>
      <c r="AS19" s="193">
        <f>'個別入力（月給）'!AX634</f>
        <v>0</v>
      </c>
      <c r="AT19" s="193">
        <f>'個別入力（月給）'!BC634</f>
        <v>0</v>
      </c>
      <c r="AU19" s="193">
        <f>'個別入力（月給）'!BH634</f>
        <v>0</v>
      </c>
      <c r="AV19" s="193">
        <f>'個別入力（月給）'!BM634+'個別入力（月給）'!BR634+'個別入力（月給）'!BW634</f>
        <v>0</v>
      </c>
      <c r="AW19" s="193">
        <f t="shared" si="4"/>
        <v>905148</v>
      </c>
      <c r="AX19" s="223">
        <f t="shared" si="1"/>
        <v>905148</v>
      </c>
      <c r="AZ19" s="343" t="str">
        <f>IF(AH19-AX19-R19+'個別入力（月給）'!CA642-'個別入力（月給）'!CB631=0,"〇",AH19-AX19-R19+'個別入力（月給）'!CA642-'個別入力（月給）'!CB631)</f>
        <v>〇</v>
      </c>
      <c r="BB19" s="437">
        <f>'個別入力（月給）'!CC643</f>
        <v>17867</v>
      </c>
      <c r="BC19" s="223">
        <f>'個別入力（月給）'!CB643</f>
        <v>300</v>
      </c>
    </row>
    <row r="20" spans="1:55">
      <c r="A20" s="1361"/>
      <c r="B20" s="125">
        <v>12</v>
      </c>
      <c r="C20" s="125" t="str">
        <f>職員設定!C20</f>
        <v>L</v>
      </c>
      <c r="D20" s="278">
        <f>職員設定!D20</f>
        <v>1</v>
      </c>
      <c r="E20" s="190">
        <f>'個別入力（月給）'!F701</f>
        <v>53765</v>
      </c>
      <c r="F20" s="28">
        <f>'個別入力（月給）'!K701</f>
        <v>53606</v>
      </c>
      <c r="G20" s="28">
        <f>'個別入力（月給）'!P701</f>
        <v>57583</v>
      </c>
      <c r="H20" s="28">
        <f>'個別入力（月給）'!U701</f>
        <v>60440</v>
      </c>
      <c r="I20" s="28">
        <f>'個別入力（月給）'!Z701</f>
        <v>60390</v>
      </c>
      <c r="J20" s="28">
        <f>'個別入力（月給）'!AE701</f>
        <v>0</v>
      </c>
      <c r="K20" s="28">
        <f>'個別入力（月給）'!AJ701</f>
        <v>0</v>
      </c>
      <c r="L20" s="28">
        <f>'個別入力（月給）'!AO701</f>
        <v>0</v>
      </c>
      <c r="M20" s="28">
        <f>'個別入力（月給）'!AT701</f>
        <v>0</v>
      </c>
      <c r="N20" s="28">
        <f>'個別入力（月給）'!AY701</f>
        <v>0</v>
      </c>
      <c r="O20" s="28">
        <f>'個別入力（月給）'!BD701</f>
        <v>0</v>
      </c>
      <c r="P20" s="28">
        <f>'個別入力（月給）'!BI701</f>
        <v>0</v>
      </c>
      <c r="Q20" s="28">
        <f>'個別入力（月給）'!BN701+'個別入力（月給）'!BS701+'個別入力（月給）'!BX701</f>
        <v>0</v>
      </c>
      <c r="R20" s="221">
        <f t="shared" si="2"/>
        <v>285784</v>
      </c>
      <c r="S20" s="132"/>
      <c r="T20" s="190">
        <f>'個別入力（月給）'!E693</f>
        <v>232345</v>
      </c>
      <c r="U20" s="372">
        <f>'個別入力（月給）'!J693</f>
        <v>232833</v>
      </c>
      <c r="V20" s="372">
        <f>'個別入力（月給）'!O693</f>
        <v>230572</v>
      </c>
      <c r="W20" s="372">
        <f>'個別入力（月給）'!T693</f>
        <v>230491</v>
      </c>
      <c r="X20" s="372">
        <f>'個別入力（月給）'!Y693</f>
        <v>230930</v>
      </c>
      <c r="Y20" s="372">
        <f>'個別入力（月給）'!AD693</f>
        <v>0</v>
      </c>
      <c r="Z20" s="372">
        <f>'個別入力（月給）'!AI693</f>
        <v>0</v>
      </c>
      <c r="AA20" s="372">
        <f>'個別入力（月給）'!AN693</f>
        <v>0</v>
      </c>
      <c r="AB20" s="372">
        <f>'個別入力（月給）'!AS693</f>
        <v>0</v>
      </c>
      <c r="AC20" s="372">
        <f>'個別入力（月給）'!AX693</f>
        <v>0</v>
      </c>
      <c r="AD20" s="372">
        <f>'個別入力（月給）'!BC693</f>
        <v>0</v>
      </c>
      <c r="AE20" s="372">
        <f>'個別入力（月給）'!BH693</f>
        <v>0</v>
      </c>
      <c r="AF20" s="28">
        <f>'個別入力（月給）'!BM693+'個別入力（月給）'!BR693+'個別入力（月給）'!BW693</f>
        <v>0</v>
      </c>
      <c r="AG20" s="28">
        <f t="shared" si="3"/>
        <v>1157171</v>
      </c>
      <c r="AH20" s="221">
        <f t="shared" si="0"/>
        <v>1157171</v>
      </c>
      <c r="AJ20" s="190">
        <f>'個別入力（月給）'!E692</f>
        <v>177845</v>
      </c>
      <c r="AK20" s="28">
        <f>'個別入力（月給）'!J692</f>
        <v>178613</v>
      </c>
      <c r="AL20" s="372">
        <f>'個別入力（月給）'!O692</f>
        <v>176522</v>
      </c>
      <c r="AM20" s="372">
        <f>'個別入力（月給）'!T692</f>
        <v>176441</v>
      </c>
      <c r="AN20" s="372">
        <f>'個別入力（月給）'!Y692</f>
        <v>176930</v>
      </c>
      <c r="AO20" s="372">
        <f>'個別入力（月給）'!AD692</f>
        <v>0</v>
      </c>
      <c r="AP20" s="372">
        <f>'個別入力（月給）'!AI692</f>
        <v>0</v>
      </c>
      <c r="AQ20" s="372">
        <f>'個別入力（月給）'!AN692</f>
        <v>0</v>
      </c>
      <c r="AR20" s="372">
        <f>'個別入力（月給）'!AS692</f>
        <v>0</v>
      </c>
      <c r="AS20" s="372">
        <f>'個別入力（月給）'!AX692</f>
        <v>0</v>
      </c>
      <c r="AT20" s="372">
        <f>'個別入力（月給）'!BC692</f>
        <v>0</v>
      </c>
      <c r="AU20" s="372">
        <f>'個別入力（月給）'!BH692</f>
        <v>0</v>
      </c>
      <c r="AV20" s="372">
        <f>'個別入力（月給）'!BM692+'個別入力（月給）'!BR692+'個別入力（月給）'!BW692</f>
        <v>0</v>
      </c>
      <c r="AW20" s="28">
        <f t="shared" si="4"/>
        <v>886351</v>
      </c>
      <c r="AX20" s="231">
        <f t="shared" si="1"/>
        <v>886351</v>
      </c>
      <c r="AZ20" s="343" t="str">
        <f>IF(AH20-AX20-R20+'個別入力（月給）'!CA700-'個別入力（月給）'!CB689=0,"〇",AH20-AX20-R20+'個別入力（月給）'!CA700-'個別入力（月給）'!CB689)</f>
        <v>〇</v>
      </c>
      <c r="BB20" s="434">
        <f>'個別入力（月給）'!CC701</f>
        <v>17864</v>
      </c>
      <c r="BC20" s="231">
        <f>'個別入力（月給）'!CB701</f>
        <v>10</v>
      </c>
    </row>
    <row r="21" spans="1:55">
      <c r="A21" s="1361"/>
      <c r="B21" s="193">
        <v>13</v>
      </c>
      <c r="C21" s="193" t="str">
        <f>職員設定!C21</f>
        <v>M</v>
      </c>
      <c r="D21" s="279">
        <f>職員設定!D21</f>
        <v>1</v>
      </c>
      <c r="E21" s="194">
        <f>'個別入力（月給）'!F759</f>
        <v>34737</v>
      </c>
      <c r="F21" s="193">
        <f>'個別入力（月給）'!K759</f>
        <v>34662</v>
      </c>
      <c r="G21" s="193">
        <f>'個別入力（月給）'!P759</f>
        <v>38712</v>
      </c>
      <c r="H21" s="193">
        <f>'個別入力（月給）'!U759</f>
        <v>37283</v>
      </c>
      <c r="I21" s="193">
        <f>'個別入力（月給）'!Z759</f>
        <v>37283</v>
      </c>
      <c r="J21" s="193">
        <f>'個別入力（月給）'!AE759</f>
        <v>0</v>
      </c>
      <c r="K21" s="193">
        <f>'個別入力（月給）'!AJ759</f>
        <v>0</v>
      </c>
      <c r="L21" s="193">
        <f>'個別入力（月給）'!AO759</f>
        <v>0</v>
      </c>
      <c r="M21" s="193">
        <f>'個別入力（月給）'!AT759</f>
        <v>0</v>
      </c>
      <c r="N21" s="193">
        <f>'個別入力（月給）'!AY759</f>
        <v>0</v>
      </c>
      <c r="O21" s="193">
        <f>'個別入力（月給）'!BD759</f>
        <v>0</v>
      </c>
      <c r="P21" s="193">
        <f>'個別入力（月給）'!BI759</f>
        <v>0</v>
      </c>
      <c r="Q21" s="193">
        <f>'個別入力（月給）'!BN759+'個別入力（月給）'!BS759+'個別入力（月給）'!BX759</f>
        <v>0</v>
      </c>
      <c r="R21" s="223">
        <f t="shared" si="2"/>
        <v>182677</v>
      </c>
      <c r="S21" s="132"/>
      <c r="T21" s="194">
        <f>'個別入力（月給）'!E751</f>
        <v>200528</v>
      </c>
      <c r="U21" s="373">
        <f>'個別入力（月給）'!J751</f>
        <v>199760</v>
      </c>
      <c r="V21" s="373">
        <f>'個別入力（月給）'!O751</f>
        <v>200048</v>
      </c>
      <c r="W21" s="373">
        <f>'個別入力（月給）'!T751</f>
        <v>199760</v>
      </c>
      <c r="X21" s="373">
        <f>'個別入力（月給）'!Y751</f>
        <v>200048</v>
      </c>
      <c r="Y21" s="373">
        <f>'個別入力（月給）'!AD751</f>
        <v>0</v>
      </c>
      <c r="Z21" s="373">
        <f>'個別入力（月給）'!AI751</f>
        <v>0</v>
      </c>
      <c r="AA21" s="373">
        <f>'個別入力（月給）'!AN751</f>
        <v>0</v>
      </c>
      <c r="AB21" s="373">
        <f>'個別入力（月給）'!AS751</f>
        <v>0</v>
      </c>
      <c r="AC21" s="373">
        <f>'個別入力（月給）'!AX751</f>
        <v>0</v>
      </c>
      <c r="AD21" s="373">
        <f>'個別入力（月給）'!BC751</f>
        <v>0</v>
      </c>
      <c r="AE21" s="373">
        <f>'個別入力（月給）'!BH751</f>
        <v>0</v>
      </c>
      <c r="AF21" s="193">
        <f>'個別入力（月給）'!BM751+'個別入力（月給）'!BR751+'個別入力（月給）'!BW751</f>
        <v>0</v>
      </c>
      <c r="AG21" s="193">
        <f t="shared" si="3"/>
        <v>1000144</v>
      </c>
      <c r="AH21" s="223">
        <f t="shared" si="0"/>
        <v>1000144</v>
      </c>
      <c r="AJ21" s="194">
        <f>'個別入力（月給）'!E750</f>
        <v>166439</v>
      </c>
      <c r="AK21" s="193">
        <f>'個別入力（月給）'!J750</f>
        <v>165760</v>
      </c>
      <c r="AL21" s="373">
        <f>'個別入力（月給）'!O750</f>
        <v>166048</v>
      </c>
      <c r="AM21" s="373">
        <f>'個別入力（月給）'!T750</f>
        <v>165760</v>
      </c>
      <c r="AN21" s="373">
        <f>'個別入力（月給）'!Y750</f>
        <v>166048</v>
      </c>
      <c r="AO21" s="373">
        <f>'個別入力（月給）'!AD750</f>
        <v>0</v>
      </c>
      <c r="AP21" s="373">
        <f>'個別入力（月給）'!AI750</f>
        <v>0</v>
      </c>
      <c r="AQ21" s="373">
        <f>'個別入力（月給）'!AN750</f>
        <v>0</v>
      </c>
      <c r="AR21" s="373">
        <f>'個別入力（月給）'!AS750</f>
        <v>0</v>
      </c>
      <c r="AS21" s="373">
        <f>'個別入力（月給）'!AX750</f>
        <v>0</v>
      </c>
      <c r="AT21" s="373">
        <f>'個別入力（月給）'!BC750</f>
        <v>0</v>
      </c>
      <c r="AU21" s="373">
        <f>'個別入力（月給）'!BH750</f>
        <v>0</v>
      </c>
      <c r="AV21" s="373">
        <f>'個別入力（月給）'!BM750+'個別入力（月給）'!BR750+'個別入力（月給）'!BW750</f>
        <v>0</v>
      </c>
      <c r="AW21" s="193">
        <f t="shared" si="4"/>
        <v>830055</v>
      </c>
      <c r="AX21" s="223">
        <f t="shared" si="1"/>
        <v>830055</v>
      </c>
      <c r="AZ21" s="343" t="str">
        <f>IF(AH21-AX21-R21+'個別入力（月給）'!CA758-'個別入力（月給）'!CB747=0,"〇",AH21-AX21-R21+'個別入力（月給）'!CA758-'個別入力（月給）'!CB747)</f>
        <v>〇</v>
      </c>
      <c r="BB21" s="437">
        <f>'個別入力（月給）'!CC759</f>
        <v>12150</v>
      </c>
      <c r="BC21" s="223">
        <f>'個別入力（月給）'!CB759</f>
        <v>0</v>
      </c>
    </row>
    <row r="22" spans="1:55">
      <c r="A22" s="1361"/>
      <c r="B22" s="125">
        <v>14</v>
      </c>
      <c r="C22" s="125" t="str">
        <f>職員設定!C22</f>
        <v>N</v>
      </c>
      <c r="D22" s="278">
        <f>職員設定!D22</f>
        <v>1</v>
      </c>
      <c r="E22" s="190">
        <f>'個別入力（月給）'!F817</f>
        <v>33393</v>
      </c>
      <c r="F22" s="28">
        <f>'個別入力（月給）'!K817</f>
        <v>33393</v>
      </c>
      <c r="G22" s="28">
        <f>'個別入力（月給）'!P817</f>
        <v>37719</v>
      </c>
      <c r="H22" s="28">
        <f>'個別入力（月給）'!U817</f>
        <v>38952</v>
      </c>
      <c r="I22" s="28">
        <f>'個別入力（月給）'!Z817</f>
        <v>39206</v>
      </c>
      <c r="J22" s="28">
        <f>'個別入力（月給）'!AE817</f>
        <v>0</v>
      </c>
      <c r="K22" s="28">
        <f>'個別入力（月給）'!AJ817</f>
        <v>0</v>
      </c>
      <c r="L22" s="28">
        <f>'個別入力（月給）'!AO817</f>
        <v>0</v>
      </c>
      <c r="M22" s="28">
        <f>'個別入力（月給）'!AT817</f>
        <v>0</v>
      </c>
      <c r="N22" s="28">
        <f>'個別入力（月給）'!AY817</f>
        <v>0</v>
      </c>
      <c r="O22" s="28">
        <f>'個別入力（月給）'!BD817</f>
        <v>0</v>
      </c>
      <c r="P22" s="28">
        <f>'個別入力（月給）'!BI817</f>
        <v>0</v>
      </c>
      <c r="Q22" s="28">
        <f>'個別入力（月給）'!BN817+'個別入力（月給）'!BS817+'個別入力（月給）'!BX817</f>
        <v>0</v>
      </c>
      <c r="R22" s="221">
        <f t="shared" si="2"/>
        <v>182663</v>
      </c>
      <c r="S22" s="132"/>
      <c r="T22" s="190">
        <f>'個別入力（月給）'!E809</f>
        <v>199151</v>
      </c>
      <c r="U22" s="372">
        <f>'個別入力（月給）'!J809</f>
        <v>197300</v>
      </c>
      <c r="V22" s="372">
        <f>'個別入力（月給）'!O809</f>
        <v>198858</v>
      </c>
      <c r="W22" s="372">
        <f>'個別入力（月給）'!T809</f>
        <v>197000</v>
      </c>
      <c r="X22" s="372">
        <f>'個別入力（月給）'!Y809</f>
        <v>198588</v>
      </c>
      <c r="Y22" s="372">
        <f>'個別入力（月給）'!AD809</f>
        <v>0</v>
      </c>
      <c r="Z22" s="372">
        <f>'個別入力（月給）'!AI809</f>
        <v>0</v>
      </c>
      <c r="AA22" s="372">
        <f>'個別入力（月給）'!AN809</f>
        <v>0</v>
      </c>
      <c r="AB22" s="372">
        <f>'個別入力（月給）'!AS809</f>
        <v>0</v>
      </c>
      <c r="AC22" s="372">
        <f>'個別入力（月給）'!AX809</f>
        <v>0</v>
      </c>
      <c r="AD22" s="372">
        <f>'個別入力（月給）'!BC809</f>
        <v>0</v>
      </c>
      <c r="AE22" s="372">
        <f>'個別入力（月給）'!BH809</f>
        <v>0</v>
      </c>
      <c r="AF22" s="28">
        <f>'個別入力（月給）'!BM809+'個別入力（月給）'!BR809+'個別入力（月給）'!BW809</f>
        <v>0</v>
      </c>
      <c r="AG22" s="28">
        <f t="shared" si="3"/>
        <v>990897</v>
      </c>
      <c r="AH22" s="221">
        <f t="shared" si="0"/>
        <v>990897</v>
      </c>
      <c r="AJ22" s="190">
        <f>'個別入力（月給）'!E808</f>
        <v>165151</v>
      </c>
      <c r="AK22" s="28">
        <f>'個別入力（月給）'!J808</f>
        <v>163300</v>
      </c>
      <c r="AL22" s="372">
        <f>'個別入力（月給）'!O808</f>
        <v>164584</v>
      </c>
      <c r="AM22" s="372">
        <f>'個別入力（月給）'!T808</f>
        <v>163000</v>
      </c>
      <c r="AN22" s="372">
        <f>'個別入力（月給）'!Y808</f>
        <v>164336</v>
      </c>
      <c r="AO22" s="372">
        <f>'個別入力（月給）'!AD808</f>
        <v>0</v>
      </c>
      <c r="AP22" s="372">
        <f>'個別入力（月給）'!AI808</f>
        <v>0</v>
      </c>
      <c r="AQ22" s="372">
        <f>'個別入力（月給）'!AN808</f>
        <v>0</v>
      </c>
      <c r="AR22" s="372">
        <f>'個別入力（月給）'!AS808</f>
        <v>0</v>
      </c>
      <c r="AS22" s="372">
        <f>'個別入力（月給）'!AX808</f>
        <v>0</v>
      </c>
      <c r="AT22" s="372">
        <f>'個別入力（月給）'!BC808</f>
        <v>0</v>
      </c>
      <c r="AU22" s="372">
        <f>'個別入力（月給）'!BH808</f>
        <v>0</v>
      </c>
      <c r="AV22" s="372">
        <f>'個別入力（月給）'!BM808+'個別入力（月給）'!BR808+'個別入力（月給）'!BW808</f>
        <v>0</v>
      </c>
      <c r="AW22" s="28">
        <f t="shared" si="4"/>
        <v>820371</v>
      </c>
      <c r="AX22" s="231">
        <f t="shared" si="1"/>
        <v>820371</v>
      </c>
      <c r="AZ22" s="343" t="str">
        <f>IF(AH22-AX22-R22+'個別入力（月給）'!CA816-'個別入力（月給）'!CB805=0,"〇",AH22-AX22-R22+'個別入力（月給）'!CA816-'個別入力（月給）'!CB805)</f>
        <v>〇</v>
      </c>
      <c r="BB22" s="434">
        <f>'個別入力（月給）'!CC817</f>
        <v>15168</v>
      </c>
      <c r="BC22" s="231">
        <f>'個別入力（月給）'!CB817</f>
        <v>62</v>
      </c>
    </row>
    <row r="23" spans="1:55">
      <c r="A23" s="1361"/>
      <c r="B23" s="193">
        <v>15</v>
      </c>
      <c r="C23" s="193" t="str">
        <f>職員設定!C23</f>
        <v>O</v>
      </c>
      <c r="D23" s="279">
        <f>職員設定!D23</f>
        <v>1</v>
      </c>
      <c r="E23" s="194">
        <f>'個別入力（月給）'!F875</f>
        <v>35074</v>
      </c>
      <c r="F23" s="193">
        <f>'個別入力（月給）'!K875</f>
        <v>34662</v>
      </c>
      <c r="G23" s="193">
        <f>'個別入力（月給）'!P875</f>
        <v>39371</v>
      </c>
      <c r="H23" s="193">
        <f>'個別入力（月給）'!U875</f>
        <v>38712</v>
      </c>
      <c r="I23" s="193">
        <f>'個別入力（月給）'!Z875</f>
        <v>38903</v>
      </c>
      <c r="J23" s="193">
        <f>'個別入力（月給）'!AE875</f>
        <v>0</v>
      </c>
      <c r="K23" s="193">
        <f>'個別入力（月給）'!AJ875</f>
        <v>0</v>
      </c>
      <c r="L23" s="193">
        <f>'個別入力（月給）'!AO875</f>
        <v>0</v>
      </c>
      <c r="M23" s="193">
        <f>'個別入力（月給）'!AT875</f>
        <v>0</v>
      </c>
      <c r="N23" s="193">
        <f>'個別入力（月給）'!AY875</f>
        <v>0</v>
      </c>
      <c r="O23" s="193">
        <f>'個別入力（月給）'!BD875</f>
        <v>0</v>
      </c>
      <c r="P23" s="193">
        <f>'個別入力（月給）'!BI875</f>
        <v>0</v>
      </c>
      <c r="Q23" s="193">
        <f>'個別入力（月給）'!BN875+'個別入力（月給）'!BS875+'個別入力（月給）'!BX875</f>
        <v>0</v>
      </c>
      <c r="R23" s="223">
        <f t="shared" si="2"/>
        <v>186722</v>
      </c>
      <c r="S23" s="132"/>
      <c r="T23" s="194">
        <f>'個別入力（月給）'!E867</f>
        <v>204827</v>
      </c>
      <c r="U23" s="373">
        <f>'個別入力（月給）'!J867</f>
        <v>202190</v>
      </c>
      <c r="V23" s="373">
        <f>'個別入力（月給）'!O867</f>
        <v>205515</v>
      </c>
      <c r="W23" s="373">
        <f>'個別入力（月給）'!T867</f>
        <v>201410</v>
      </c>
      <c r="X23" s="373">
        <f>'個別入力（月給）'!Y867</f>
        <v>202489</v>
      </c>
      <c r="Y23" s="373">
        <f>'個別入力（月給）'!AD867</f>
        <v>0</v>
      </c>
      <c r="Z23" s="373">
        <f>'個別入力（月給）'!AI867</f>
        <v>0</v>
      </c>
      <c r="AA23" s="373">
        <f>'個別入力（月給）'!AN867</f>
        <v>0</v>
      </c>
      <c r="AB23" s="373">
        <f>'個別入力（月給）'!AS867</f>
        <v>0</v>
      </c>
      <c r="AC23" s="373">
        <f>'個別入力（月給）'!AX867</f>
        <v>0</v>
      </c>
      <c r="AD23" s="373">
        <f>'個別入力（月給）'!BC867</f>
        <v>0</v>
      </c>
      <c r="AE23" s="373">
        <f>'個別入力（月給）'!BH867</f>
        <v>0</v>
      </c>
      <c r="AF23" s="193">
        <f>'個別入力（月給）'!BM867+'個別入力（月給）'!BR867+'個別入力（月給）'!BW867</f>
        <v>0</v>
      </c>
      <c r="AG23" s="193">
        <f t="shared" si="3"/>
        <v>1016431</v>
      </c>
      <c r="AH23" s="223">
        <f t="shared" si="0"/>
        <v>1016431</v>
      </c>
      <c r="AJ23" s="194">
        <f>'個別入力（月給）'!E866</f>
        <v>170360</v>
      </c>
      <c r="AK23" s="193">
        <f>'個別入力（月給）'!J866</f>
        <v>168190</v>
      </c>
      <c r="AL23" s="373">
        <f>'個別入力（月給）'!O866</f>
        <v>170863</v>
      </c>
      <c r="AM23" s="373">
        <f>'個別入力（月給）'!T866</f>
        <v>167410</v>
      </c>
      <c r="AN23" s="373">
        <f>'個別入力（月給）'!Y866</f>
        <v>168300</v>
      </c>
      <c r="AO23" s="373">
        <f>'個別入力（月給）'!AD866</f>
        <v>0</v>
      </c>
      <c r="AP23" s="373">
        <f>'個別入力（月給）'!AI866</f>
        <v>0</v>
      </c>
      <c r="AQ23" s="373">
        <f>'個別入力（月給）'!AN866</f>
        <v>0</v>
      </c>
      <c r="AR23" s="373">
        <f>'個別入力（月給）'!AS866</f>
        <v>0</v>
      </c>
      <c r="AS23" s="373">
        <f>'個別入力（月給）'!AX866</f>
        <v>0</v>
      </c>
      <c r="AT23" s="373">
        <f>'個別入力（月給）'!BC866</f>
        <v>0</v>
      </c>
      <c r="AU23" s="373">
        <f>'個別入力（月給）'!BH866</f>
        <v>0</v>
      </c>
      <c r="AV23" s="373">
        <f>'個別入力（月給）'!BM866+'個別入力（月給）'!BR866+'個別入力（月給）'!BW866</f>
        <v>0</v>
      </c>
      <c r="AW23" s="193">
        <f t="shared" si="4"/>
        <v>845123</v>
      </c>
      <c r="AX23" s="223">
        <f t="shared" si="1"/>
        <v>845123</v>
      </c>
      <c r="AZ23" s="343" t="str">
        <f>IF(AH23-AX23-R23+'個別入力（月給）'!CA874-'個別入力（月給）'!CB863=0,"〇",AH23-AX23-R23+'個別入力（月給）'!CA874-'個別入力（月給）'!CB863)</f>
        <v>〇</v>
      </c>
      <c r="BB23" s="437">
        <f>'個別入力（月給）'!CC875</f>
        <v>12151</v>
      </c>
      <c r="BC23" s="223">
        <f>'個別入力（月給）'!CB875</f>
        <v>99</v>
      </c>
    </row>
    <row r="24" spans="1:55">
      <c r="A24" s="1361"/>
      <c r="B24" s="125">
        <v>16</v>
      </c>
      <c r="C24" s="125" t="str">
        <f>職員設定!C24</f>
        <v>P</v>
      </c>
      <c r="D24" s="278">
        <f>職員設定!D24</f>
        <v>1</v>
      </c>
      <c r="E24" s="190">
        <f>'個別入力（月給）'!F933</f>
        <v>11631</v>
      </c>
      <c r="F24" s="28">
        <f>'個別入力（月給）'!K933</f>
        <v>11602</v>
      </c>
      <c r="G24" s="28">
        <f>'個別入力（月給）'!P933</f>
        <v>15735</v>
      </c>
      <c r="H24" s="28">
        <f>'個別入力（月給）'!U933</f>
        <v>17010</v>
      </c>
      <c r="I24" s="28">
        <f>'個別入力（月給）'!Z933</f>
        <v>17095</v>
      </c>
      <c r="J24" s="28">
        <f>'個別入力（月給）'!AE933</f>
        <v>0</v>
      </c>
      <c r="K24" s="28">
        <f>'個別入力（月給）'!AJ933</f>
        <v>0</v>
      </c>
      <c r="L24" s="28">
        <f>'個別入力（月給）'!AO933</f>
        <v>0</v>
      </c>
      <c r="M24" s="28">
        <f>'個別入力（月給）'!AT933</f>
        <v>0</v>
      </c>
      <c r="N24" s="28">
        <f>'個別入力（月給）'!AY933</f>
        <v>0</v>
      </c>
      <c r="O24" s="28">
        <f>'個別入力（月給）'!BD933</f>
        <v>0</v>
      </c>
      <c r="P24" s="28">
        <f>'個別入力（月給）'!BI933</f>
        <v>0</v>
      </c>
      <c r="Q24" s="28">
        <f>'個別入力（月給）'!BN933+'個別入力（月給）'!BS933+'個別入力（月給）'!BX933</f>
        <v>0</v>
      </c>
      <c r="R24" s="221">
        <f t="shared" si="2"/>
        <v>73073</v>
      </c>
      <c r="S24" s="132"/>
      <c r="T24" s="190">
        <f>'個別入力（月給）'!E925</f>
        <v>191270</v>
      </c>
      <c r="U24" s="372">
        <f>'個別入力（月給）'!J925</f>
        <v>189905</v>
      </c>
      <c r="V24" s="372">
        <f>'個別入力（月給）'!O925</f>
        <v>187133</v>
      </c>
      <c r="W24" s="372">
        <f>'個別入力（月給）'!T925</f>
        <v>188820</v>
      </c>
      <c r="X24" s="372">
        <f>'個別入力（月給）'!Y925</f>
        <v>190593</v>
      </c>
      <c r="Y24" s="372">
        <f>'個別入力（月給）'!AD925</f>
        <v>0</v>
      </c>
      <c r="Z24" s="372">
        <f>'個別入力（月給）'!AI925</f>
        <v>0</v>
      </c>
      <c r="AA24" s="372">
        <f>'個別入力（月給）'!AN925</f>
        <v>0</v>
      </c>
      <c r="AB24" s="372">
        <f>'個別入力（月給）'!AS925</f>
        <v>0</v>
      </c>
      <c r="AC24" s="372">
        <f>'個別入力（月給）'!AX925</f>
        <v>0</v>
      </c>
      <c r="AD24" s="372">
        <f>'個別入力（月給）'!BC925</f>
        <v>0</v>
      </c>
      <c r="AE24" s="372">
        <f>'個別入力（月給）'!BH925</f>
        <v>0</v>
      </c>
      <c r="AF24" s="28">
        <f>'個別入力（月給）'!BM925+'個別入力（月給）'!BR925+'個別入力（月給）'!BW925</f>
        <v>0</v>
      </c>
      <c r="AG24" s="28">
        <f t="shared" si="3"/>
        <v>947721</v>
      </c>
      <c r="AH24" s="221">
        <f t="shared" si="0"/>
        <v>947721</v>
      </c>
      <c r="AJ24" s="190">
        <f>'個別入力（月給）'!E924</f>
        <v>177089</v>
      </c>
      <c r="AK24" s="28">
        <f>'個別入力（月給）'!J924</f>
        <v>175783</v>
      </c>
      <c r="AL24" s="372">
        <f>'個別入力（月給）'!O924</f>
        <v>173003</v>
      </c>
      <c r="AM24" s="372">
        <f>'個別入力（月給）'!T924</f>
        <v>174843</v>
      </c>
      <c r="AN24" s="372">
        <f>'個別入力（月給）'!Y924</f>
        <v>176531</v>
      </c>
      <c r="AO24" s="372">
        <f>'個別入力（月給）'!AD924</f>
        <v>0</v>
      </c>
      <c r="AP24" s="372">
        <f>'個別入力（月給）'!AI924</f>
        <v>0</v>
      </c>
      <c r="AQ24" s="372">
        <f>'個別入力（月給）'!AN924</f>
        <v>0</v>
      </c>
      <c r="AR24" s="372">
        <f>'個別入力（月給）'!AS924</f>
        <v>0</v>
      </c>
      <c r="AS24" s="372">
        <f>'個別入力（月給）'!AX924</f>
        <v>0</v>
      </c>
      <c r="AT24" s="372">
        <f>'個別入力（月給）'!BC924</f>
        <v>0</v>
      </c>
      <c r="AU24" s="372">
        <f>'個別入力（月給）'!BH924</f>
        <v>0</v>
      </c>
      <c r="AV24" s="372">
        <f>'個別入力（月給）'!BM924+'個別入力（月給）'!BR924+'個別入力（月給）'!BW924</f>
        <v>0</v>
      </c>
      <c r="AW24" s="28">
        <f t="shared" si="4"/>
        <v>877249</v>
      </c>
      <c r="AX24" s="231">
        <f t="shared" si="1"/>
        <v>877249</v>
      </c>
      <c r="AZ24" s="343" t="str">
        <f>IF(AH24-AX24-R24+'個別入力（月給）'!CA932-'個別入力（月給）'!CB921=0,"〇",AH24-AX24-R24+'個別入力（月給）'!CA932-'個別入力（月給）'!CB921)</f>
        <v>〇</v>
      </c>
      <c r="BB24" s="434">
        <f>'個別入力（月給）'!CC933</f>
        <v>14997</v>
      </c>
      <c r="BC24" s="231">
        <f>'個別入力（月給）'!CB933</f>
        <v>59</v>
      </c>
    </row>
    <row r="25" spans="1:55">
      <c r="A25" s="1361"/>
      <c r="B25" s="193">
        <v>17</v>
      </c>
      <c r="C25" s="193" t="str">
        <f>職員設定!C25</f>
        <v>Q</v>
      </c>
      <c r="D25" s="279">
        <f>職員設定!D25</f>
        <v>1</v>
      </c>
      <c r="E25" s="194">
        <f>'個別入力（月給）'!F991</f>
        <v>37308</v>
      </c>
      <c r="F25" s="193">
        <f>'個別入力（月給）'!K991</f>
        <v>37020</v>
      </c>
      <c r="G25" s="193">
        <f>'個別入力（月給）'!P991</f>
        <v>40125</v>
      </c>
      <c r="H25" s="193">
        <f>'個別入力（月給）'!U991</f>
        <v>37469</v>
      </c>
      <c r="I25" s="193">
        <f>'個別入力（月給）'!Z991</f>
        <v>38605</v>
      </c>
      <c r="J25" s="193">
        <f>'個別入力（月給）'!AE991</f>
        <v>0</v>
      </c>
      <c r="K25" s="193">
        <f>'個別入力（月給）'!AJ991</f>
        <v>0</v>
      </c>
      <c r="L25" s="193">
        <f>'個別入力（月給）'!AO991</f>
        <v>0</v>
      </c>
      <c r="M25" s="193">
        <f>'個別入力（月給）'!AT991</f>
        <v>0</v>
      </c>
      <c r="N25" s="193">
        <f>'個別入力（月給）'!AY991</f>
        <v>0</v>
      </c>
      <c r="O25" s="193">
        <f>'個別入力（月給）'!BD991</f>
        <v>0</v>
      </c>
      <c r="P25" s="193">
        <f>'個別入力（月給）'!BI991</f>
        <v>0</v>
      </c>
      <c r="Q25" s="193">
        <f>'個別入力（月給）'!BN991+'個別入力（月給）'!BS991+'個別入力（月給）'!BX991</f>
        <v>0</v>
      </c>
      <c r="R25" s="223">
        <f t="shared" si="2"/>
        <v>190527</v>
      </c>
      <c r="S25" s="132"/>
      <c r="T25" s="194">
        <f>'個別入力（月給）'!E983</f>
        <v>252220</v>
      </c>
      <c r="U25" s="373">
        <f>'個別入力（月給）'!J983</f>
        <v>250008</v>
      </c>
      <c r="V25" s="373">
        <f>'個別入力（月給）'!O983</f>
        <v>246128</v>
      </c>
      <c r="W25" s="373">
        <f>'個別入力（月給）'!T983</f>
        <v>248925</v>
      </c>
      <c r="X25" s="373">
        <f>'個別入力（月給）'!Y983</f>
        <v>257258</v>
      </c>
      <c r="Y25" s="373">
        <f>'個別入力（月給）'!AD983</f>
        <v>0</v>
      </c>
      <c r="Z25" s="373">
        <f>'個別入力（月給）'!AI983</f>
        <v>0</v>
      </c>
      <c r="AA25" s="373">
        <f>'個別入力（月給）'!AN983</f>
        <v>0</v>
      </c>
      <c r="AB25" s="373">
        <f>'個別入力（月給）'!AS983</f>
        <v>0</v>
      </c>
      <c r="AC25" s="373">
        <f>'個別入力（月給）'!AX983</f>
        <v>0</v>
      </c>
      <c r="AD25" s="373">
        <f>'個別入力（月給）'!BC983</f>
        <v>0</v>
      </c>
      <c r="AE25" s="373">
        <f>'個別入力（月給）'!BH983</f>
        <v>0</v>
      </c>
      <c r="AF25" s="193">
        <f>'個別入力（月給）'!BM983+'個別入力（月給）'!BR983+'個別入力（月給）'!BW983</f>
        <v>0</v>
      </c>
      <c r="AG25" s="193">
        <f t="shared" si="3"/>
        <v>1254539</v>
      </c>
      <c r="AH25" s="223">
        <f t="shared" si="0"/>
        <v>1254539</v>
      </c>
      <c r="AJ25" s="194">
        <f>'個別入力（月給）'!E982</f>
        <v>217728</v>
      </c>
      <c r="AK25" s="193">
        <f>'個別入力（月給）'!J982</f>
        <v>215833</v>
      </c>
      <c r="AL25" s="373">
        <f>'個別入力（月給）'!O982</f>
        <v>212458</v>
      </c>
      <c r="AM25" s="373">
        <f>'個別入力（月給）'!T982</f>
        <v>214899</v>
      </c>
      <c r="AN25" s="373">
        <f>'個別入力（月給）'!Y982</f>
        <v>222110</v>
      </c>
      <c r="AO25" s="373">
        <f>'個別入力（月給）'!AD982</f>
        <v>0</v>
      </c>
      <c r="AP25" s="373">
        <f>'個別入力（月給）'!AI982</f>
        <v>0</v>
      </c>
      <c r="AQ25" s="373">
        <f>'個別入力（月給）'!AN982</f>
        <v>0</v>
      </c>
      <c r="AR25" s="373">
        <f>'個別入力（月給）'!AS982</f>
        <v>0</v>
      </c>
      <c r="AS25" s="373">
        <f>'個別入力（月給）'!AX982</f>
        <v>0</v>
      </c>
      <c r="AT25" s="373">
        <f>'個別入力（月給）'!BC982</f>
        <v>0</v>
      </c>
      <c r="AU25" s="373">
        <f>'個別入力（月給）'!BH982</f>
        <v>0</v>
      </c>
      <c r="AV25" s="373">
        <f>'個別入力（月給）'!BM982+'個別入力（月給）'!BR982+'個別入力（月給）'!BW982</f>
        <v>0</v>
      </c>
      <c r="AW25" s="193">
        <f t="shared" si="4"/>
        <v>1083028</v>
      </c>
      <c r="AX25" s="223">
        <f t="shared" si="1"/>
        <v>1083028</v>
      </c>
      <c r="AZ25" s="343" t="str">
        <f>IF(AH25-AX25-R25+'個別入力（月給）'!CA990-'個別入力（月給）'!CB979=0,"〇",AH25-AX25-R25+'個別入力（月給）'!CA990-'個別入力（月給）'!CB979)</f>
        <v>〇</v>
      </c>
      <c r="BB25" s="437">
        <f>'個別入力（月給）'!CC991</f>
        <v>10635</v>
      </c>
      <c r="BC25" s="223">
        <f>'個別入力（月給）'!CB991</f>
        <v>245</v>
      </c>
    </row>
    <row r="26" spans="1:55">
      <c r="A26" s="1361"/>
      <c r="B26" s="125">
        <v>18</v>
      </c>
      <c r="C26" s="125" t="str">
        <f>職員設定!C26</f>
        <v>R</v>
      </c>
      <c r="D26" s="278">
        <f>職員設定!D26</f>
        <v>1</v>
      </c>
      <c r="E26" s="190">
        <f>'個別入力（月給）'!F1049</f>
        <v>0</v>
      </c>
      <c r="F26" s="28">
        <f>'個別入力（月給）'!K1049</f>
        <v>0</v>
      </c>
      <c r="G26" s="28">
        <f>'個別入力（月給）'!P1049</f>
        <v>18904</v>
      </c>
      <c r="H26" s="28">
        <f>'個別入力（月給）'!U1049</f>
        <v>21830</v>
      </c>
      <c r="I26" s="28">
        <f>'個別入力（月給）'!Z1049</f>
        <v>21842</v>
      </c>
      <c r="J26" s="28">
        <f>'個別入力（月給）'!AE1049</f>
        <v>0</v>
      </c>
      <c r="K26" s="28">
        <f>'個別入力（月給）'!AJ1049</f>
        <v>0</v>
      </c>
      <c r="L26" s="28">
        <f>'個別入力（月給）'!AO1049</f>
        <v>0</v>
      </c>
      <c r="M26" s="28">
        <f>'個別入力（月給）'!AT1049</f>
        <v>0</v>
      </c>
      <c r="N26" s="28">
        <f>'個別入力（月給）'!AY1049</f>
        <v>0</v>
      </c>
      <c r="O26" s="28">
        <f>'個別入力（月給）'!BD1049</f>
        <v>0</v>
      </c>
      <c r="P26" s="28">
        <f>'個別入力（月給）'!BI1049</f>
        <v>0</v>
      </c>
      <c r="Q26" s="28">
        <f>'個別入力（月給）'!BN1049+'個別入力（月給）'!BS1049+'個別入力（月給）'!BX1049</f>
        <v>0</v>
      </c>
      <c r="R26" s="221">
        <f t="shared" si="2"/>
        <v>62576</v>
      </c>
      <c r="S26" s="132"/>
      <c r="T26" s="190">
        <f>'個別入力（月給）'!E1041</f>
        <v>194866</v>
      </c>
      <c r="U26" s="372">
        <f>'個別入力（月給）'!J1041</f>
        <v>193764</v>
      </c>
      <c r="V26" s="372">
        <f>'個別入力（月給）'!O1041</f>
        <v>194105</v>
      </c>
      <c r="W26" s="372">
        <f>'個別入力（月給）'!T1041</f>
        <v>193616</v>
      </c>
      <c r="X26" s="372">
        <f>'個別入力（月給）'!Y1041</f>
        <v>194150</v>
      </c>
      <c r="Y26" s="372">
        <f>'個別入力（月給）'!AD1041</f>
        <v>0</v>
      </c>
      <c r="Z26" s="372">
        <f>'個別入力（月給）'!AI1041</f>
        <v>0</v>
      </c>
      <c r="AA26" s="372">
        <f>'個別入力（月給）'!AN1041</f>
        <v>0</v>
      </c>
      <c r="AB26" s="372">
        <f>'個別入力（月給）'!AS1041</f>
        <v>0</v>
      </c>
      <c r="AC26" s="372">
        <f>'個別入力（月給）'!AX1041</f>
        <v>0</v>
      </c>
      <c r="AD26" s="372">
        <f>'個別入力（月給）'!BC1041</f>
        <v>0</v>
      </c>
      <c r="AE26" s="372">
        <f>'個別入力（月給）'!BH1041</f>
        <v>0</v>
      </c>
      <c r="AF26" s="28">
        <f>'個別入力（月給）'!BM1041+'個別入力（月給）'!BR1041+'個別入力（月給）'!BW1041</f>
        <v>0</v>
      </c>
      <c r="AG26" s="28">
        <f t="shared" si="3"/>
        <v>970501</v>
      </c>
      <c r="AH26" s="221">
        <f t="shared" si="0"/>
        <v>970501</v>
      </c>
      <c r="AJ26" s="190">
        <f>'個別入力（月給）'!E1040</f>
        <v>176161</v>
      </c>
      <c r="AK26" s="28">
        <f>'個別入力（月給）'!J1040</f>
        <v>175127</v>
      </c>
      <c r="AL26" s="372">
        <f>'個別入力（月給）'!O1040</f>
        <v>175434</v>
      </c>
      <c r="AM26" s="372">
        <f>'個別入力（月給）'!T1040</f>
        <v>175036</v>
      </c>
      <c r="AN26" s="372">
        <f>'個別入力（月給）'!Y1040</f>
        <v>175558</v>
      </c>
      <c r="AO26" s="372">
        <f>'個別入力（月給）'!AD1040</f>
        <v>0</v>
      </c>
      <c r="AP26" s="372">
        <f>'個別入力（月給）'!AI1040</f>
        <v>0</v>
      </c>
      <c r="AQ26" s="372">
        <f>'個別入力（月給）'!AN1040</f>
        <v>0</v>
      </c>
      <c r="AR26" s="372">
        <f>'個別入力（月給）'!AS1040</f>
        <v>0</v>
      </c>
      <c r="AS26" s="372">
        <f>'個別入力（月給）'!AX1040</f>
        <v>0</v>
      </c>
      <c r="AT26" s="372">
        <f>'個別入力（月給）'!BC1040</f>
        <v>0</v>
      </c>
      <c r="AU26" s="372">
        <f>'個別入力（月給）'!BH1040</f>
        <v>0</v>
      </c>
      <c r="AV26" s="372">
        <f>'個別入力（月給）'!BM1040+'個別入力（月給）'!BR1040+'個別入力（月給）'!BW1040</f>
        <v>0</v>
      </c>
      <c r="AW26" s="28">
        <f t="shared" si="4"/>
        <v>877316</v>
      </c>
      <c r="AX26" s="231">
        <f t="shared" si="1"/>
        <v>877316</v>
      </c>
      <c r="AZ26" s="343" t="str">
        <f>IF(AH26-AX26-R26+'個別入力（月給）'!CA1048-'個別入力（月給）'!CB1037=0,"〇",AH26-AX26-R26+'個別入力（月給）'!CA1048-'個別入力（月給）'!CB1037)</f>
        <v>〇</v>
      </c>
      <c r="BB26" s="434">
        <f>'個別入力（月給）'!CC1049</f>
        <v>62233</v>
      </c>
      <c r="BC26" s="231">
        <f>'個別入力（月給）'!CB1049</f>
        <v>342</v>
      </c>
    </row>
    <row r="27" spans="1:55">
      <c r="A27" s="1361"/>
      <c r="B27" s="193">
        <v>19</v>
      </c>
      <c r="C27" s="193" t="str">
        <f>職員設定!C27</f>
        <v>S</v>
      </c>
      <c r="D27" s="279">
        <f>職員設定!D27</f>
        <v>1</v>
      </c>
      <c r="E27" s="194">
        <f>'個別入力（月給）'!F1107</f>
        <v>0</v>
      </c>
      <c r="F27" s="193">
        <f>'個別入力（月給）'!K1107</f>
        <v>0</v>
      </c>
      <c r="G27" s="193">
        <f>'個別入力（月給）'!P1107</f>
        <v>4239</v>
      </c>
      <c r="H27" s="193">
        <f>'個別入力（月給）'!U1107</f>
        <v>4050</v>
      </c>
      <c r="I27" s="193">
        <f>'個別入力（月給）'!Z1107</f>
        <v>3227</v>
      </c>
      <c r="J27" s="193">
        <f>'個別入力（月給）'!AE1107</f>
        <v>0</v>
      </c>
      <c r="K27" s="193">
        <f>'個別入力（月給）'!AJ1107</f>
        <v>0</v>
      </c>
      <c r="L27" s="193">
        <f>'個別入力（月給）'!AO1107</f>
        <v>0</v>
      </c>
      <c r="M27" s="193">
        <f>'個別入力（月給）'!AT1107</f>
        <v>0</v>
      </c>
      <c r="N27" s="193">
        <f>'個別入力（月給）'!AY1107</f>
        <v>0</v>
      </c>
      <c r="O27" s="193">
        <f>'個別入力（月給）'!BD1107</f>
        <v>0</v>
      </c>
      <c r="P27" s="193">
        <f>'個別入力（月給）'!BI1107</f>
        <v>0</v>
      </c>
      <c r="Q27" s="193">
        <f>'個別入力（月給）'!BN1107+'個別入力（月給）'!BS1107+'個別入力（月給）'!BX1107</f>
        <v>0</v>
      </c>
      <c r="R27" s="223">
        <f t="shared" si="2"/>
        <v>11516</v>
      </c>
      <c r="S27" s="132"/>
      <c r="T27" s="194">
        <f>'個別入力（月給）'!E1099</f>
        <v>0</v>
      </c>
      <c r="U27" s="373">
        <f>'個別入力（月給）'!J1099</f>
        <v>0</v>
      </c>
      <c r="V27" s="373">
        <f>'個別入力（月給）'!O1099</f>
        <v>187761</v>
      </c>
      <c r="W27" s="373">
        <f>'個別入力（月給）'!T1099</f>
        <v>179700</v>
      </c>
      <c r="X27" s="373">
        <f>'個別入力（月給）'!Y1099</f>
        <v>140964</v>
      </c>
      <c r="Y27" s="373">
        <f>'個別入力（月給）'!AD1099</f>
        <v>0</v>
      </c>
      <c r="Z27" s="373">
        <f>'個別入力（月給）'!AI1099</f>
        <v>0</v>
      </c>
      <c r="AA27" s="373">
        <f>'個別入力（月給）'!AN1099</f>
        <v>0</v>
      </c>
      <c r="AB27" s="373">
        <f>'個別入力（月給）'!AS1099</f>
        <v>0</v>
      </c>
      <c r="AC27" s="373">
        <f>'個別入力（月給）'!AX1099</f>
        <v>0</v>
      </c>
      <c r="AD27" s="373">
        <f>'個別入力（月給）'!BC1099</f>
        <v>0</v>
      </c>
      <c r="AE27" s="373">
        <f>'個別入力（月給）'!BH1099</f>
        <v>0</v>
      </c>
      <c r="AF27" s="193">
        <f>'個別入力（月給）'!BM1099+'個別入力（月給）'!BR1099+'個別入力（月給）'!BW1099</f>
        <v>0</v>
      </c>
      <c r="AG27" s="193">
        <f t="shared" si="3"/>
        <v>508425</v>
      </c>
      <c r="AH27" s="223">
        <f t="shared" si="0"/>
        <v>508425</v>
      </c>
      <c r="AJ27" s="194">
        <f>'個別入力（月給）'!E1098</f>
        <v>0</v>
      </c>
      <c r="AK27" s="193">
        <f>'個別入力（月給）'!J1098</f>
        <v>0</v>
      </c>
      <c r="AL27" s="373">
        <f>'個別入力（月給）'!O1098</f>
        <v>183575</v>
      </c>
      <c r="AM27" s="373">
        <f>'個別入力（月給）'!T1098</f>
        <v>175700</v>
      </c>
      <c r="AN27" s="373">
        <f>'個別入力（月給）'!Y1098</f>
        <v>137777</v>
      </c>
      <c r="AO27" s="373">
        <f>'個別入力（月給）'!AD1098</f>
        <v>0</v>
      </c>
      <c r="AP27" s="373">
        <f>'個別入力（月給）'!AI1098</f>
        <v>0</v>
      </c>
      <c r="AQ27" s="373">
        <f>'個別入力（月給）'!AN1098</f>
        <v>0</v>
      </c>
      <c r="AR27" s="373">
        <f>'個別入力（月給）'!AS1098</f>
        <v>0</v>
      </c>
      <c r="AS27" s="373">
        <f>'個別入力（月給）'!AX1098</f>
        <v>0</v>
      </c>
      <c r="AT27" s="373">
        <f>'個別入力（月給）'!BC1098</f>
        <v>0</v>
      </c>
      <c r="AU27" s="373">
        <f>'個別入力（月給）'!BH1098</f>
        <v>0</v>
      </c>
      <c r="AV27" s="373">
        <f>'個別入力（月給）'!BM1098+'個別入力（月給）'!BR1098+'個別入力（月給）'!BW1098</f>
        <v>0</v>
      </c>
      <c r="AW27" s="193">
        <f t="shared" si="4"/>
        <v>497052</v>
      </c>
      <c r="AX27" s="223">
        <f t="shared" si="1"/>
        <v>497052</v>
      </c>
      <c r="AZ27" s="343" t="str">
        <f>IF(AH27-AX27-R27+'個別入力（月給）'!CA1106-'個別入力（月給）'!CB1095=0,"〇",AH27-AX27-R27+'個別入力（月給）'!CA1106-'個別入力（月給）'!CB1095)</f>
        <v>〇</v>
      </c>
      <c r="BB27" s="437">
        <f>'個別入力（月給）'!CC1107</f>
        <v>11099</v>
      </c>
      <c r="BC27" s="223">
        <f>'個別入力（月給）'!CB1107</f>
        <v>415</v>
      </c>
    </row>
    <row r="28" spans="1:55">
      <c r="A28" s="1361"/>
      <c r="B28" s="125">
        <v>20</v>
      </c>
      <c r="C28" s="125" t="str">
        <f>職員設定!C28</f>
        <v>T</v>
      </c>
      <c r="D28" s="278">
        <f>職員設定!D28</f>
        <v>1</v>
      </c>
      <c r="E28" s="190">
        <f>'個別入力（月給）'!F1165</f>
        <v>12681</v>
      </c>
      <c r="F28" s="28">
        <f>'個別入力（月給）'!K1165</f>
        <v>12982</v>
      </c>
      <c r="G28" s="28">
        <f>'個別入力（月給）'!P1165</f>
        <v>17319</v>
      </c>
      <c r="H28" s="28">
        <f>'個別入力（月給）'!U1165</f>
        <v>15848</v>
      </c>
      <c r="I28" s="28">
        <f>'個別入力（月給）'!Z1165</f>
        <v>16102</v>
      </c>
      <c r="J28" s="28">
        <f>'個別入力（月給）'!AE1165</f>
        <v>0</v>
      </c>
      <c r="K28" s="28">
        <f>'個別入力（月給）'!AJ1165</f>
        <v>0</v>
      </c>
      <c r="L28" s="28">
        <f>'個別入力（月給）'!AO1165</f>
        <v>0</v>
      </c>
      <c r="M28" s="28">
        <f>'個別入力（月給）'!AT1165</f>
        <v>0</v>
      </c>
      <c r="N28" s="28">
        <f>'個別入力（月給）'!AY1165</f>
        <v>0</v>
      </c>
      <c r="O28" s="28">
        <f>'個別入力（月給）'!BD1165</f>
        <v>0</v>
      </c>
      <c r="P28" s="28">
        <f>'個別入力（月給）'!BI1165</f>
        <v>0</v>
      </c>
      <c r="Q28" s="28">
        <f>'個別入力（月給）'!BN1165+'個別入力（月給）'!BS1165+'個別入力（月給）'!BX1165</f>
        <v>0</v>
      </c>
      <c r="R28" s="221">
        <f t="shared" si="2"/>
        <v>74932</v>
      </c>
      <c r="S28" s="132"/>
      <c r="T28" s="190">
        <f>'個別入力（月給）'!E1157</f>
        <v>184200</v>
      </c>
      <c r="U28" s="372">
        <f>'個別入力（月給）'!J1157</f>
        <v>184710</v>
      </c>
      <c r="V28" s="372">
        <f>'個別入力（月給）'!O1157</f>
        <v>187585</v>
      </c>
      <c r="W28" s="372">
        <f>'個別入力（月給）'!T1157</f>
        <v>189588</v>
      </c>
      <c r="X28" s="372">
        <f>'個別入力（月給）'!Y1157</f>
        <v>193627</v>
      </c>
      <c r="Y28" s="372">
        <f>'個別入力（月給）'!AD1157</f>
        <v>0</v>
      </c>
      <c r="Z28" s="372">
        <f>'個別入力（月給）'!AI1157</f>
        <v>0</v>
      </c>
      <c r="AA28" s="372">
        <f>'個別入力（月給）'!AN1157</f>
        <v>0</v>
      </c>
      <c r="AB28" s="372">
        <f>'個別入力（月給）'!AS1157</f>
        <v>0</v>
      </c>
      <c r="AC28" s="372">
        <f>'個別入力（月給）'!AX1157</f>
        <v>0</v>
      </c>
      <c r="AD28" s="372">
        <f>'個別入力（月給）'!BC1157</f>
        <v>0</v>
      </c>
      <c r="AE28" s="372">
        <f>'個別入力（月給）'!BH1157</f>
        <v>0</v>
      </c>
      <c r="AF28" s="28">
        <f>'個別入力（月給）'!BM1157+'個別入力（月給）'!BR1157+'個別入力（月給）'!BW1157</f>
        <v>0</v>
      </c>
      <c r="AG28" s="28">
        <f t="shared" si="3"/>
        <v>939710</v>
      </c>
      <c r="AH28" s="221">
        <f t="shared" si="0"/>
        <v>939710</v>
      </c>
      <c r="AJ28" s="190">
        <f>'個別入力（月給）'!E1156</f>
        <v>170497</v>
      </c>
      <c r="AK28" s="28">
        <f>'個別入力（月給）'!J1156</f>
        <v>170710</v>
      </c>
      <c r="AL28" s="372">
        <f>'個別入力（月給）'!O1156</f>
        <v>173302</v>
      </c>
      <c r="AM28" s="372">
        <f>'個別入力（月給）'!T1156</f>
        <v>175348</v>
      </c>
      <c r="AN28" s="372">
        <f>'個別入力（月給）'!Y1156</f>
        <v>179135</v>
      </c>
      <c r="AO28" s="372">
        <f>'個別入力（月給）'!AD1156</f>
        <v>0</v>
      </c>
      <c r="AP28" s="372">
        <f>'個別入力（月給）'!AI1156</f>
        <v>0</v>
      </c>
      <c r="AQ28" s="372">
        <f>'個別入力（月給）'!AN1156</f>
        <v>0</v>
      </c>
      <c r="AR28" s="372">
        <f>'個別入力（月給）'!AS1156</f>
        <v>0</v>
      </c>
      <c r="AS28" s="372">
        <f>'個別入力（月給）'!AX1156</f>
        <v>0</v>
      </c>
      <c r="AT28" s="372">
        <f>'個別入力（月給）'!BC1156</f>
        <v>0</v>
      </c>
      <c r="AU28" s="372">
        <f>'個別入力（月給）'!BH1156</f>
        <v>0</v>
      </c>
      <c r="AV28" s="372">
        <f>'個別入力（月給）'!BM1156+'個別入力（月給）'!BR1156+'個別入力（月給）'!BW1156</f>
        <v>0</v>
      </c>
      <c r="AW28" s="28">
        <f t="shared" si="4"/>
        <v>868992</v>
      </c>
      <c r="AX28" s="231">
        <f t="shared" si="1"/>
        <v>868992</v>
      </c>
      <c r="AZ28" s="343" t="str">
        <f>IF(AH28-AX28-R28+'個別入力（月給）'!CA1164-'個別入力（月給）'!CB1153=0,"〇",AH28-AX28-R28+'個別入力（月給）'!CA1164-'個別入力（月給）'!CB1153)</f>
        <v>〇</v>
      </c>
      <c r="BB28" s="434">
        <f>'個別入力（月給）'!CC1165</f>
        <v>12148</v>
      </c>
      <c r="BC28" s="231">
        <f>'個別入力（月給）'!CB1165</f>
        <v>296</v>
      </c>
    </row>
    <row r="29" spans="1:55">
      <c r="A29" s="1361"/>
      <c r="B29" s="193">
        <v>21</v>
      </c>
      <c r="C29" s="193" t="str">
        <f>職員設定!C29</f>
        <v>U</v>
      </c>
      <c r="D29" s="279">
        <f>職員設定!D29</f>
        <v>1</v>
      </c>
      <c r="E29" s="194">
        <f>'個別入力（月給）'!F1223</f>
        <v>4294</v>
      </c>
      <c r="F29" s="193">
        <f>'個別入力（月給）'!K1223</f>
        <v>4286</v>
      </c>
      <c r="G29" s="193">
        <f>'個別入力（月給）'!P1223</f>
        <v>8372</v>
      </c>
      <c r="H29" s="193">
        <f>'個別入力（月給）'!U1223</f>
        <v>9765</v>
      </c>
      <c r="I29" s="193">
        <f>'個別入力（月給）'!Z1223</f>
        <v>9831</v>
      </c>
      <c r="J29" s="193">
        <f>'個別入力（月給）'!AE1223</f>
        <v>0</v>
      </c>
      <c r="K29" s="193">
        <f>'個別入力（月給）'!AJ1223</f>
        <v>0</v>
      </c>
      <c r="L29" s="193">
        <f>'個別入力（月給）'!AO1223</f>
        <v>0</v>
      </c>
      <c r="M29" s="193">
        <f>'個別入力（月給）'!AT1223</f>
        <v>0</v>
      </c>
      <c r="N29" s="193">
        <f>'個別入力（月給）'!AY1223</f>
        <v>0</v>
      </c>
      <c r="O29" s="193">
        <f>'個別入力（月給）'!BD1223</f>
        <v>0</v>
      </c>
      <c r="P29" s="193">
        <f>'個別入力（月給）'!BI1223</f>
        <v>0</v>
      </c>
      <c r="Q29" s="193">
        <f>'個別入力（月給）'!BN1223+'個別入力（月給）'!BS1223+'個別入力（月給）'!BX1223</f>
        <v>0</v>
      </c>
      <c r="R29" s="223">
        <f t="shared" si="2"/>
        <v>36548</v>
      </c>
      <c r="S29" s="132"/>
      <c r="T29" s="194">
        <f>'個別入力（月給）'!E1215</f>
        <v>197210</v>
      </c>
      <c r="U29" s="373">
        <f>'個別入力（月給）'!J1215</f>
        <v>197150</v>
      </c>
      <c r="V29" s="373">
        <f>'個別入力（月給）'!O1215</f>
        <v>198678</v>
      </c>
      <c r="W29" s="373">
        <f>'個別入力（月給）'!T1215</f>
        <v>197150</v>
      </c>
      <c r="X29" s="373">
        <f>'個別入力（月給）'!Y1215</f>
        <v>200416</v>
      </c>
      <c r="Y29" s="373">
        <f>'個別入力（月給）'!AD1215</f>
        <v>0</v>
      </c>
      <c r="Z29" s="373">
        <f>'個別入力（月給）'!AI1215</f>
        <v>0</v>
      </c>
      <c r="AA29" s="373">
        <f>'個別入力（月給）'!AN1215</f>
        <v>0</v>
      </c>
      <c r="AB29" s="373">
        <f>'個別入力（月給）'!AS1215</f>
        <v>0</v>
      </c>
      <c r="AC29" s="373">
        <f>'個別入力（月給）'!AX1215</f>
        <v>0</v>
      </c>
      <c r="AD29" s="373">
        <f>'個別入力（月給）'!BC1215</f>
        <v>0</v>
      </c>
      <c r="AE29" s="373">
        <f>'個別入力（月給）'!BH1215</f>
        <v>0</v>
      </c>
      <c r="AF29" s="193">
        <f>'個別入力（月給）'!BM1215+'個別入力（月給）'!BR1215+'個別入力（月給）'!BW1215</f>
        <v>0</v>
      </c>
      <c r="AG29" s="193">
        <f t="shared" si="3"/>
        <v>990604</v>
      </c>
      <c r="AH29" s="223">
        <f t="shared" si="0"/>
        <v>990604</v>
      </c>
      <c r="AJ29" s="194">
        <f>'個別入力（月給）'!E1214</f>
        <v>193202</v>
      </c>
      <c r="AK29" s="193">
        <f>'個別入力（月給）'!J1214</f>
        <v>193150</v>
      </c>
      <c r="AL29" s="373">
        <f>'個別入力（月給）'!O1214</f>
        <v>194642</v>
      </c>
      <c r="AM29" s="373">
        <f>'個別入力（月給）'!T1214</f>
        <v>193150</v>
      </c>
      <c r="AN29" s="373">
        <f>'個別入力（月給）'!Y1214</f>
        <v>196351</v>
      </c>
      <c r="AO29" s="373">
        <f>'個別入力（月給）'!AD1214</f>
        <v>0</v>
      </c>
      <c r="AP29" s="373">
        <f>'個別入力（月給）'!AI1214</f>
        <v>0</v>
      </c>
      <c r="AQ29" s="373">
        <f>'個別入力（月給）'!AN1214</f>
        <v>0</v>
      </c>
      <c r="AR29" s="373">
        <f>'個別入力（月給）'!AS1214</f>
        <v>0</v>
      </c>
      <c r="AS29" s="373">
        <f>'個別入力（月給）'!AX1214</f>
        <v>0</v>
      </c>
      <c r="AT29" s="373">
        <f>'個別入力（月給）'!BC1214</f>
        <v>0</v>
      </c>
      <c r="AU29" s="373">
        <f>'個別入力（月給）'!BH1214</f>
        <v>0</v>
      </c>
      <c r="AV29" s="373">
        <f>'個別入力（月給）'!BM1214+'個別入力（月給）'!BR1214+'個別入力（月給）'!BW1214</f>
        <v>0</v>
      </c>
      <c r="AW29" s="193">
        <f t="shared" si="4"/>
        <v>970495</v>
      </c>
      <c r="AX29" s="223">
        <f t="shared" si="1"/>
        <v>970495</v>
      </c>
      <c r="AZ29" s="343" t="str">
        <f>IF(AH29-AX29-R29+'個別入力（月給）'!CA1222-'個別入力（月給）'!CB1211=0,"〇",AH29-AX29-R29+'個別入力（月給）'!CA1222-'個別入力（月給）'!CB1211)</f>
        <v>〇</v>
      </c>
      <c r="BB29" s="437">
        <f>'個別入力（月給）'!CC1223</f>
        <v>15009</v>
      </c>
      <c r="BC29" s="223">
        <f>'個別入力（月給）'!CB1223</f>
        <v>99</v>
      </c>
    </row>
    <row r="30" spans="1:55">
      <c r="A30" s="1361"/>
      <c r="B30" s="125">
        <v>22</v>
      </c>
      <c r="C30" s="125" t="str">
        <f>職員設定!C30</f>
        <v>V</v>
      </c>
      <c r="D30" s="278">
        <f>職員設定!D30</f>
        <v>1</v>
      </c>
      <c r="E30" s="190">
        <f>'個別入力（月給）'!F1281</f>
        <v>21904</v>
      </c>
      <c r="F30" s="28">
        <f>'個別入力（月給）'!K1281</f>
        <v>21941</v>
      </c>
      <c r="G30" s="28">
        <f>'個別入力（月給）'!P1281</f>
        <v>27361</v>
      </c>
      <c r="H30" s="28">
        <f>'個別入力（月給）'!U1281</f>
        <v>27158</v>
      </c>
      <c r="I30" s="28">
        <f>'個別入力（月給）'!Z1281</f>
        <v>90226</v>
      </c>
      <c r="J30" s="28">
        <f>'個別入力（月給）'!AE1281</f>
        <v>0</v>
      </c>
      <c r="K30" s="28">
        <f>'個別入力（月給）'!AJ1281</f>
        <v>0</v>
      </c>
      <c r="L30" s="28">
        <f>'個別入力（月給）'!AO1281</f>
        <v>0</v>
      </c>
      <c r="M30" s="28">
        <f>'個別入力（月給）'!AT1281</f>
        <v>0</v>
      </c>
      <c r="N30" s="28">
        <f>'個別入力（月給）'!AY1281</f>
        <v>0</v>
      </c>
      <c r="O30" s="28">
        <f>'個別入力（月給）'!BD1281</f>
        <v>0</v>
      </c>
      <c r="P30" s="28">
        <f>'個別入力（月給）'!BI1281</f>
        <v>0</v>
      </c>
      <c r="Q30" s="28">
        <f>'個別入力（月給）'!BN1281+'個別入力（月給）'!BS1281+'個別入力（月給）'!BX1281</f>
        <v>0</v>
      </c>
      <c r="R30" s="221">
        <f t="shared" si="2"/>
        <v>188590</v>
      </c>
      <c r="S30" s="132"/>
      <c r="T30" s="190">
        <f>'個別入力（月給）'!E1273</f>
        <v>189286</v>
      </c>
      <c r="U30" s="372">
        <f>'個別入力（月給）'!J1273</f>
        <v>189807</v>
      </c>
      <c r="V30" s="372">
        <f>'個別入力（月給）'!O1273</f>
        <v>196920</v>
      </c>
      <c r="W30" s="372">
        <f>'個別入力（月給）'!T1273</f>
        <v>187780</v>
      </c>
      <c r="X30" s="372">
        <f>'個別入力（月給）'!Y1273</f>
        <v>256848</v>
      </c>
      <c r="Y30" s="372">
        <f>'個別入力（月給）'!AD1273</f>
        <v>0</v>
      </c>
      <c r="Z30" s="372">
        <f>'個別入力（月給）'!AI1273</f>
        <v>0</v>
      </c>
      <c r="AA30" s="372">
        <f>'個別入力（月給）'!AN1273</f>
        <v>0</v>
      </c>
      <c r="AB30" s="372">
        <f>'個別入力（月給）'!AS1273</f>
        <v>0</v>
      </c>
      <c r="AC30" s="372">
        <f>'個別入力（月給）'!AX1273</f>
        <v>0</v>
      </c>
      <c r="AD30" s="372">
        <f>'個別入力（月給）'!BC1273</f>
        <v>0</v>
      </c>
      <c r="AE30" s="372">
        <f>'個別入力（月給）'!BH1273</f>
        <v>0</v>
      </c>
      <c r="AF30" s="28">
        <f>'個別入力（月給）'!BM1273+'個別入力（月給）'!BR1273+'個別入力（月給）'!BW1273</f>
        <v>0</v>
      </c>
      <c r="AG30" s="28">
        <f t="shared" si="3"/>
        <v>1020641</v>
      </c>
      <c r="AH30" s="221">
        <f t="shared" si="0"/>
        <v>1020641</v>
      </c>
      <c r="AJ30" s="190">
        <f>'個別入力（月給）'!E1272</f>
        <v>165019</v>
      </c>
      <c r="AK30" s="28">
        <f>'個別入力（月給）'!J1272</f>
        <v>165496</v>
      </c>
      <c r="AL30" s="372">
        <f>'個別入力（月給）'!O1272</f>
        <v>171309</v>
      </c>
      <c r="AM30" s="372">
        <f>'個別入力（月給）'!T1272</f>
        <v>163780</v>
      </c>
      <c r="AN30" s="372">
        <f>'個別入力（月給）'!Y1272</f>
        <v>170561</v>
      </c>
      <c r="AO30" s="372">
        <f>'個別入力（月給）'!AD1272</f>
        <v>0</v>
      </c>
      <c r="AP30" s="372">
        <f>'個別入力（月給）'!AI1272</f>
        <v>0</v>
      </c>
      <c r="AQ30" s="372">
        <f>'個別入力（月給）'!AN1272</f>
        <v>0</v>
      </c>
      <c r="AR30" s="372">
        <f>'個別入力（月給）'!AS1272</f>
        <v>0</v>
      </c>
      <c r="AS30" s="372">
        <f>'個別入力（月給）'!AX1272</f>
        <v>0</v>
      </c>
      <c r="AT30" s="372">
        <f>'個別入力（月給）'!BC1272</f>
        <v>0</v>
      </c>
      <c r="AU30" s="372">
        <f>'個別入力（月給）'!BH1272</f>
        <v>0</v>
      </c>
      <c r="AV30" s="372">
        <f>'個別入力（月給）'!BM1272+'個別入力（月給）'!BR1272+'個別入力（月給）'!BW1272</f>
        <v>0</v>
      </c>
      <c r="AW30" s="28">
        <f t="shared" si="4"/>
        <v>836165</v>
      </c>
      <c r="AX30" s="231">
        <f t="shared" si="1"/>
        <v>836165</v>
      </c>
      <c r="AZ30" s="343" t="str">
        <f>IF(AH30-AX30-R30+'個別入力（月給）'!CA1280-'個別入力（月給）'!CB1269=0,"〇",AH30-AX30-R30+'個別入力（月給）'!CA1280-'個別入力（月給）'!CB1269)</f>
        <v>〇</v>
      </c>
      <c r="BB30" s="434">
        <f>'個別入力（月給）'!CC1281</f>
        <v>15014</v>
      </c>
      <c r="BC30" s="231">
        <f>'個別入力（月給）'!CB1281</f>
        <v>363</v>
      </c>
    </row>
    <row r="31" spans="1:55">
      <c r="A31" s="1361"/>
      <c r="B31" s="193">
        <v>23</v>
      </c>
      <c r="C31" s="193" t="str">
        <f>職員設定!C31</f>
        <v>W</v>
      </c>
      <c r="D31" s="279">
        <f>職員設定!D31</f>
        <v>1</v>
      </c>
      <c r="E31" s="194">
        <f>'個別入力（月給）'!F1339</f>
        <v>33570</v>
      </c>
      <c r="F31" s="193">
        <f>'個別入力（月給）'!K1339</f>
        <v>33345</v>
      </c>
      <c r="G31" s="193">
        <f>'個別入力（月給）'!P1339</f>
        <v>37984</v>
      </c>
      <c r="H31" s="193">
        <f>'個別入力（月給）'!U1339</f>
        <v>38877</v>
      </c>
      <c r="I31" s="193">
        <f>'個別入力（月給）'!Z1339</f>
        <v>38802</v>
      </c>
      <c r="J31" s="193">
        <f>'個別入力（月給）'!AE1339</f>
        <v>0</v>
      </c>
      <c r="K31" s="193">
        <f>'個別入力（月給）'!AJ1339</f>
        <v>0</v>
      </c>
      <c r="L31" s="193">
        <f>'個別入力（月給）'!AO1339</f>
        <v>0</v>
      </c>
      <c r="M31" s="193">
        <f>'個別入力（月給）'!AT1339</f>
        <v>0</v>
      </c>
      <c r="N31" s="193">
        <f>'個別入力（月給）'!AY1339</f>
        <v>0</v>
      </c>
      <c r="O31" s="193">
        <f>'個別入力（月給）'!BD1339</f>
        <v>0</v>
      </c>
      <c r="P31" s="193">
        <f>'個別入力（月給）'!BI1339</f>
        <v>0</v>
      </c>
      <c r="Q31" s="193">
        <f>'個別入力（月給）'!BN1339+'個別入力（月給）'!BS1339+'個別入力（月給）'!BX1339</f>
        <v>0</v>
      </c>
      <c r="R31" s="223">
        <f t="shared" si="2"/>
        <v>182578</v>
      </c>
      <c r="S31" s="132"/>
      <c r="T31" s="194">
        <f>'個別入力（月給）'!E1331</f>
        <v>199937</v>
      </c>
      <c r="U31" s="373">
        <f>'個別入力（月給）'!J1331</f>
        <v>198499</v>
      </c>
      <c r="V31" s="373">
        <f>'個別入力（月給）'!O1331</f>
        <v>200655</v>
      </c>
      <c r="W31" s="373">
        <f>'個別入力（月給）'!T1331</f>
        <v>198739</v>
      </c>
      <c r="X31" s="373">
        <f>'個別入力（月給）'!Y1331</f>
        <v>198620</v>
      </c>
      <c r="Y31" s="373">
        <f>'個別入力（月給）'!AD1331</f>
        <v>0</v>
      </c>
      <c r="Z31" s="373">
        <f>'個別入力（月給）'!AI1331</f>
        <v>0</v>
      </c>
      <c r="AA31" s="373">
        <f>'個別入力（月給）'!AN1331</f>
        <v>0</v>
      </c>
      <c r="AB31" s="373">
        <f>'個別入力（月給）'!AS1331</f>
        <v>0</v>
      </c>
      <c r="AC31" s="373">
        <f>'個別入力（月給）'!AX1331</f>
        <v>0</v>
      </c>
      <c r="AD31" s="373">
        <f>'個別入力（月給）'!BC1331</f>
        <v>0</v>
      </c>
      <c r="AE31" s="373">
        <f>'個別入力（月給）'!BH1331</f>
        <v>0</v>
      </c>
      <c r="AF31" s="193">
        <f>'個別入力（月給）'!BM1331+'個別入力（月給）'!BR1331+'個別入力（月給）'!BW1331</f>
        <v>0</v>
      </c>
      <c r="AG31" s="193">
        <f t="shared" si="3"/>
        <v>996450</v>
      </c>
      <c r="AH31" s="223">
        <f t="shared" si="0"/>
        <v>996450</v>
      </c>
      <c r="AJ31" s="194">
        <f>'個別入力（月給）'!E1330</f>
        <v>165559</v>
      </c>
      <c r="AK31" s="193">
        <f>'個別入力（月給）'!J1330</f>
        <v>164373</v>
      </c>
      <c r="AL31" s="373">
        <f>'個別入力（月給）'!O1330</f>
        <v>165962</v>
      </c>
      <c r="AM31" s="373">
        <f>'個別入力（月給）'!T1330</f>
        <v>164575</v>
      </c>
      <c r="AN31" s="373">
        <f>'個別入力（月給）'!Y1330</f>
        <v>164531</v>
      </c>
      <c r="AO31" s="373">
        <f>'個別入力（月給）'!AD1330</f>
        <v>0</v>
      </c>
      <c r="AP31" s="373">
        <f>'個別入力（月給）'!AI1330</f>
        <v>0</v>
      </c>
      <c r="AQ31" s="373">
        <f>'個別入力（月給）'!AN1330</f>
        <v>0</v>
      </c>
      <c r="AR31" s="373">
        <f>'個別入力（月給）'!AS1330</f>
        <v>0</v>
      </c>
      <c r="AS31" s="373">
        <f>'個別入力（月給）'!AX1330</f>
        <v>0</v>
      </c>
      <c r="AT31" s="373">
        <f>'個別入力（月給）'!BC1330</f>
        <v>0</v>
      </c>
      <c r="AU31" s="373">
        <f>'個別入力（月給）'!BH1330</f>
        <v>0</v>
      </c>
      <c r="AV31" s="373">
        <f>'個別入力（月給）'!BM1330+'個別入力（月給）'!BR1330+'個別入力（月給）'!BW1330</f>
        <v>0</v>
      </c>
      <c r="AW31" s="193">
        <f t="shared" si="4"/>
        <v>825000</v>
      </c>
      <c r="AX31" s="223">
        <f t="shared" si="1"/>
        <v>825000</v>
      </c>
      <c r="AZ31" s="343" t="str">
        <f>IF(AH31-AX31-R31+'個別入力（月給）'!CA1338-'個別入力（月給）'!CB1327=0,"〇",AH31-AX31-R31+'個別入力（月給）'!CA1338-'個別入力（月給）'!CB1327)</f>
        <v>〇</v>
      </c>
      <c r="BB31" s="437">
        <f>'個別入力（月給）'!CC1339</f>
        <v>15009</v>
      </c>
      <c r="BC31" s="223">
        <f>'個別入力（月給）'!CB1339</f>
        <v>112</v>
      </c>
    </row>
    <row r="32" spans="1:55">
      <c r="A32" s="1361"/>
      <c r="B32" s="125">
        <v>24</v>
      </c>
      <c r="C32" s="125" t="str">
        <f>職員設定!C32</f>
        <v>X</v>
      </c>
      <c r="D32" s="278">
        <f>職員設定!D32</f>
        <v>1</v>
      </c>
      <c r="E32" s="190">
        <f>'個別入力（月給）'!F1397</f>
        <v>10156</v>
      </c>
      <c r="F32" s="28">
        <f>'個別入力（月給）'!K1397</f>
        <v>10125</v>
      </c>
      <c r="G32" s="28">
        <f>'個別入力（月給）'!P1397</f>
        <v>14358</v>
      </c>
      <c r="H32" s="28">
        <f>'個別入力（月給）'!U1397</f>
        <v>14184</v>
      </c>
      <c r="I32" s="28">
        <f>'個別入力（月給）'!Z1397</f>
        <v>14184</v>
      </c>
      <c r="J32" s="28">
        <f>'個別入力（月給）'!AE1397</f>
        <v>0</v>
      </c>
      <c r="K32" s="28">
        <f>'個別入力（月給）'!AJ1397</f>
        <v>0</v>
      </c>
      <c r="L32" s="28">
        <f>'個別入力（月給）'!AO1397</f>
        <v>0</v>
      </c>
      <c r="M32" s="28">
        <f>'個別入力（月給）'!AT1397</f>
        <v>0</v>
      </c>
      <c r="N32" s="28">
        <f>'個別入力（月給）'!AY1397</f>
        <v>0</v>
      </c>
      <c r="O32" s="28">
        <f>'個別入力（月給）'!BD1397</f>
        <v>0</v>
      </c>
      <c r="P32" s="28">
        <f>'個別入力（月給）'!BI1397</f>
        <v>0</v>
      </c>
      <c r="Q32" s="28">
        <f>'個別入力（月給）'!BN1397+'個別入力（月給）'!BS1397+'個別入力（月給）'!BX1397</f>
        <v>0</v>
      </c>
      <c r="R32" s="221">
        <f t="shared" si="2"/>
        <v>63007</v>
      </c>
      <c r="S32" s="132"/>
      <c r="T32" s="190">
        <f>'個別入力（月給）'!E1389</f>
        <v>182338</v>
      </c>
      <c r="U32" s="372">
        <f>'個別入力（月給）'!J1389</f>
        <v>182970</v>
      </c>
      <c r="V32" s="372">
        <f>'個別入力（月給）'!O1389</f>
        <v>183350</v>
      </c>
      <c r="W32" s="372">
        <f>'個別入力（月給）'!T1389</f>
        <v>180948</v>
      </c>
      <c r="X32" s="372">
        <f>'個別入力（月給）'!Y1389</f>
        <v>182028</v>
      </c>
      <c r="Y32" s="372">
        <f>'個別入力（月給）'!AD1389</f>
        <v>0</v>
      </c>
      <c r="Z32" s="372">
        <f>'個別入力（月給）'!AI1389</f>
        <v>0</v>
      </c>
      <c r="AA32" s="372">
        <f>'個別入力（月給）'!AN1389</f>
        <v>0</v>
      </c>
      <c r="AB32" s="372">
        <f>'個別入力（月給）'!AS1389</f>
        <v>0</v>
      </c>
      <c r="AC32" s="372">
        <f>'個別入力（月給）'!AX1389</f>
        <v>0</v>
      </c>
      <c r="AD32" s="372">
        <f>'個別入力（月給）'!BC1389</f>
        <v>0</v>
      </c>
      <c r="AE32" s="372">
        <f>'個別入力（月給）'!BH1389</f>
        <v>0</v>
      </c>
      <c r="AF32" s="28">
        <f>'個別入力（月給）'!BM1389+'個別入力（月給）'!BR1389+'個別入力（月給）'!BW1389</f>
        <v>0</v>
      </c>
      <c r="AG32" s="28">
        <f t="shared" si="3"/>
        <v>911634</v>
      </c>
      <c r="AH32" s="221">
        <f t="shared" si="0"/>
        <v>911634</v>
      </c>
      <c r="AJ32" s="190">
        <f>'個別入力（月給）'!E1388</f>
        <v>168293</v>
      </c>
      <c r="AK32" s="28">
        <f>'個別入力（月給）'!J1388</f>
        <v>168970</v>
      </c>
      <c r="AL32" s="372">
        <f>'個別入力（月給）'!O1388</f>
        <v>169169</v>
      </c>
      <c r="AM32" s="372">
        <f>'個別入力（月給）'!T1388</f>
        <v>166939</v>
      </c>
      <c r="AN32" s="372">
        <f>'個別入力（月給）'!Y1388</f>
        <v>168019</v>
      </c>
      <c r="AO32" s="372">
        <f>'個別入力（月給）'!AD1388</f>
        <v>0</v>
      </c>
      <c r="AP32" s="372">
        <f>'個別入力（月給）'!AI1388</f>
        <v>0</v>
      </c>
      <c r="AQ32" s="372">
        <f>'個別入力（月給）'!AN1388</f>
        <v>0</v>
      </c>
      <c r="AR32" s="372">
        <f>'個別入力（月給）'!AS1388</f>
        <v>0</v>
      </c>
      <c r="AS32" s="372">
        <f>'個別入力（月給）'!AX1388</f>
        <v>0</v>
      </c>
      <c r="AT32" s="372">
        <f>'個別入力（月給）'!BC1388</f>
        <v>0</v>
      </c>
      <c r="AU32" s="372">
        <f>'個別入力（月給）'!BH1388</f>
        <v>0</v>
      </c>
      <c r="AV32" s="372">
        <f>'個別入力（月給）'!BM1388+'個別入力（月給）'!BR1388+'個別入力（月給）'!BW1388</f>
        <v>0</v>
      </c>
      <c r="AW32" s="28">
        <f t="shared" si="4"/>
        <v>841390</v>
      </c>
      <c r="AX32" s="231">
        <f t="shared" si="1"/>
        <v>841390</v>
      </c>
      <c r="AZ32" s="343" t="str">
        <f>IF(AH32-AX32-R32+'個別入力（月給）'!CA1396-'個別入力（月給）'!CB1385=0,"〇",AH32-AX32-R32+'個別入力（月給）'!CA1396-'個別入力（月給）'!CB1385)</f>
        <v>〇</v>
      </c>
      <c r="BB32" s="434">
        <f>'個別入力（月給）'!CC1397</f>
        <v>12150</v>
      </c>
      <c r="BC32" s="231">
        <f>'個別入力（月給）'!CB1397</f>
        <v>53</v>
      </c>
    </row>
    <row r="33" spans="1:55" ht="18.600000000000001" thickBot="1">
      <c r="A33" s="1361"/>
      <c r="B33" s="192">
        <v>25</v>
      </c>
      <c r="C33" s="192" t="str">
        <f>職員設定!C33</f>
        <v>Y</v>
      </c>
      <c r="D33" s="280">
        <f>職員設定!D33</f>
        <v>1</v>
      </c>
      <c r="E33" s="236">
        <f>'個別入力（月給）'!F1455</f>
        <v>34662</v>
      </c>
      <c r="F33" s="192">
        <f>'個別入力（月給）'!K1455</f>
        <v>34680</v>
      </c>
      <c r="G33" s="192">
        <f>'個別入力（月給）'!P1455</f>
        <v>38712</v>
      </c>
      <c r="H33" s="192">
        <f>'個別入力（月給）'!U1455</f>
        <v>38712</v>
      </c>
      <c r="I33" s="192">
        <f>'個別入力（月給）'!Z1455</f>
        <v>38712</v>
      </c>
      <c r="J33" s="192">
        <f>'個別入力（月給）'!AE1455</f>
        <v>0</v>
      </c>
      <c r="K33" s="192">
        <f>'個別入力（月給）'!AJ1455</f>
        <v>0</v>
      </c>
      <c r="L33" s="192">
        <f>'個別入力（月給）'!AO1455</f>
        <v>0</v>
      </c>
      <c r="M33" s="192">
        <f>'個別入力（月給）'!AT1455</f>
        <v>0</v>
      </c>
      <c r="N33" s="192">
        <f>'個別入力（月給）'!AY1455</f>
        <v>0</v>
      </c>
      <c r="O33" s="192">
        <f>'個別入力（月給）'!BD1455</f>
        <v>0</v>
      </c>
      <c r="P33" s="192">
        <f>'個別入力（月給）'!BI1455</f>
        <v>0</v>
      </c>
      <c r="Q33" s="192">
        <f>'個別入力（月給）'!BN1455+'個別入力（月給）'!BS1455+'個別入力（月給）'!BX1455</f>
        <v>0</v>
      </c>
      <c r="R33" s="222">
        <f t="shared" si="2"/>
        <v>185478</v>
      </c>
      <c r="S33" s="132"/>
      <c r="T33" s="225">
        <f>'個別入力（月給）'!E1447</f>
        <v>196520</v>
      </c>
      <c r="U33" s="224">
        <f>'個別入力（月給）'!J1447</f>
        <v>196878</v>
      </c>
      <c r="V33" s="224">
        <f>'個別入力（月給）'!O1447</f>
        <v>196160</v>
      </c>
      <c r="W33" s="224">
        <f>'個別入力（月給）'!T1447</f>
        <v>196520</v>
      </c>
      <c r="X33" s="224">
        <f>'個別入力（月給）'!Y1447</f>
        <v>196400</v>
      </c>
      <c r="Y33" s="224">
        <f>'個別入力（月給）'!AD1447</f>
        <v>0</v>
      </c>
      <c r="Z33" s="224">
        <f>'個別入力（月給）'!AI1447</f>
        <v>0</v>
      </c>
      <c r="AA33" s="224">
        <f>'個別入力（月給）'!AN1447</f>
        <v>0</v>
      </c>
      <c r="AB33" s="224">
        <f>'個別入力（月給）'!AS1447</f>
        <v>0</v>
      </c>
      <c r="AC33" s="224">
        <f>'個別入力（月給）'!AX1447</f>
        <v>0</v>
      </c>
      <c r="AD33" s="224">
        <f>'個別入力（月給）'!BC1447</f>
        <v>0</v>
      </c>
      <c r="AE33" s="224">
        <f>'個別入力（月給）'!BH1447</f>
        <v>0</v>
      </c>
      <c r="AF33" s="224">
        <f>'個別入力（月給）'!BM1447+'個別入力（月給）'!BR1447+'個別入力（月給）'!BW1447</f>
        <v>0</v>
      </c>
      <c r="AG33" s="224">
        <f t="shared" si="3"/>
        <v>982478</v>
      </c>
      <c r="AH33" s="226">
        <f t="shared" si="0"/>
        <v>982478</v>
      </c>
      <c r="AJ33" s="225">
        <f>'個別入力（月給）'!E1446</f>
        <v>162520</v>
      </c>
      <c r="AK33" s="224">
        <f>'個別入力（月給）'!J1446</f>
        <v>162859</v>
      </c>
      <c r="AL33" s="374">
        <f>'個別入力（月給）'!O1446</f>
        <v>162160</v>
      </c>
      <c r="AM33" s="374">
        <f>'個別入力（月給）'!T1446</f>
        <v>162520</v>
      </c>
      <c r="AN33" s="374">
        <f>'個別入力（月給）'!Y1446</f>
        <v>162400</v>
      </c>
      <c r="AO33" s="374">
        <f>'個別入力（月給）'!AD1446</f>
        <v>0</v>
      </c>
      <c r="AP33" s="374">
        <f>'個別入力（月給）'!AI1446</f>
        <v>0</v>
      </c>
      <c r="AQ33" s="374">
        <f>'個別入力（月給）'!AN1446</f>
        <v>0</v>
      </c>
      <c r="AR33" s="374">
        <f>'個別入力（月給）'!AS1446</f>
        <v>0</v>
      </c>
      <c r="AS33" s="374">
        <f>'個別入力（月給）'!AX1446</f>
        <v>0</v>
      </c>
      <c r="AT33" s="374">
        <f>'個別入力（月給）'!BC1446</f>
        <v>0</v>
      </c>
      <c r="AU33" s="374">
        <f>'個別入力（月給）'!BH1446</f>
        <v>0</v>
      </c>
      <c r="AV33" s="374">
        <f>'個別入力（月給）'!BM1446+'個別入力（月給）'!BR1446+'個別入力（月給）'!BW1446</f>
        <v>0</v>
      </c>
      <c r="AW33" s="224">
        <f t="shared" si="4"/>
        <v>812459</v>
      </c>
      <c r="AX33" s="226">
        <f t="shared" si="1"/>
        <v>812459</v>
      </c>
      <c r="AZ33" s="344" t="str">
        <f>IF(AH33-AX33-R33+'個別入力（月給）'!CA1454-'個別入力（月給）'!CB1443=0,"〇",AH33-AX33-R33+'個別入力（月給）'!CA1454-'個別入力（月給）'!CB1443)</f>
        <v>〇</v>
      </c>
      <c r="BB33" s="438">
        <f>'個別入力（月給）'!CC1455</f>
        <v>12150</v>
      </c>
      <c r="BC33" s="226">
        <f>'個別入力（月給）'!CB1455</f>
        <v>0</v>
      </c>
    </row>
    <row r="34" spans="1:55" ht="19.8" customHeight="1" thickBot="1">
      <c r="A34" s="1345"/>
      <c r="B34" s="1346"/>
      <c r="C34" s="1346"/>
      <c r="D34" s="1347"/>
      <c r="E34" s="512">
        <f t="shared" ref="E34:O34" si="5">SUM(E9:E33)</f>
        <v>796161</v>
      </c>
      <c r="F34" s="512">
        <f t="shared" si="5"/>
        <v>832876</v>
      </c>
      <c r="G34" s="512">
        <f t="shared" si="5"/>
        <v>939306</v>
      </c>
      <c r="H34" s="512">
        <f t="shared" si="5"/>
        <v>942745</v>
      </c>
      <c r="I34" s="512">
        <f t="shared" si="5"/>
        <v>1003555</v>
      </c>
      <c r="J34" s="512">
        <f t="shared" si="5"/>
        <v>0</v>
      </c>
      <c r="K34" s="512">
        <f t="shared" si="5"/>
        <v>0</v>
      </c>
      <c r="L34" s="512">
        <f t="shared" si="5"/>
        <v>0</v>
      </c>
      <c r="M34" s="512">
        <f t="shared" si="5"/>
        <v>0</v>
      </c>
      <c r="N34" s="512">
        <f t="shared" si="5"/>
        <v>0</v>
      </c>
      <c r="O34" s="512">
        <f t="shared" si="5"/>
        <v>0</v>
      </c>
      <c r="P34" s="512">
        <f>SUM(P9:P33)</f>
        <v>0</v>
      </c>
      <c r="Q34" s="512">
        <f>SUM(Q9:Q33)</f>
        <v>0</v>
      </c>
      <c r="R34" s="239">
        <f>SUM(R9:R33)</f>
        <v>4514643</v>
      </c>
      <c r="S34" s="132"/>
      <c r="T34" s="302">
        <f t="shared" ref="T34" si="6">SUM(T9:T33)</f>
        <v>4963604</v>
      </c>
      <c r="U34" s="238">
        <f>SUM(U9:U33)</f>
        <v>5165250</v>
      </c>
      <c r="V34" s="238">
        <f t="shared" ref="V34:AF34" si="7">SUM(V9:V33)</f>
        <v>5323041</v>
      </c>
      <c r="W34" s="238">
        <f t="shared" si="7"/>
        <v>5277127</v>
      </c>
      <c r="X34" s="238">
        <f t="shared" si="7"/>
        <v>5245675</v>
      </c>
      <c r="Y34" s="238">
        <f t="shared" si="7"/>
        <v>0</v>
      </c>
      <c r="Z34" s="238">
        <f t="shared" si="7"/>
        <v>0</v>
      </c>
      <c r="AA34" s="238">
        <f t="shared" si="7"/>
        <v>0</v>
      </c>
      <c r="AB34" s="238">
        <f t="shared" si="7"/>
        <v>0</v>
      </c>
      <c r="AC34" s="238">
        <f t="shared" si="7"/>
        <v>0</v>
      </c>
      <c r="AD34" s="238">
        <f t="shared" si="7"/>
        <v>0</v>
      </c>
      <c r="AE34" s="238">
        <f t="shared" si="7"/>
        <v>0</v>
      </c>
      <c r="AF34" s="238">
        <f t="shared" si="7"/>
        <v>0</v>
      </c>
      <c r="AG34" s="238">
        <f>SUM(AG9:AG33)</f>
        <v>25974697</v>
      </c>
      <c r="AH34" s="303">
        <f>SUM(AH9:AH33)</f>
        <v>25974697</v>
      </c>
      <c r="AJ34" s="238">
        <f t="shared" ref="AJ34" si="8">SUM(AJ9:AJ33)</f>
        <v>4174286</v>
      </c>
      <c r="AK34" s="238">
        <f>SUM(AK9:AK33)</f>
        <v>4340669</v>
      </c>
      <c r="AL34" s="238">
        <f t="shared" ref="AL34:AW34" si="9">SUM(AL9:AL33)</f>
        <v>4497098</v>
      </c>
      <c r="AM34" s="238">
        <f t="shared" si="9"/>
        <v>4463393</v>
      </c>
      <c r="AN34" s="238">
        <f t="shared" si="9"/>
        <v>4371882</v>
      </c>
      <c r="AO34" s="238">
        <f t="shared" si="9"/>
        <v>0</v>
      </c>
      <c r="AP34" s="238">
        <f t="shared" si="9"/>
        <v>0</v>
      </c>
      <c r="AQ34" s="238">
        <f t="shared" si="9"/>
        <v>0</v>
      </c>
      <c r="AR34" s="238">
        <f t="shared" si="9"/>
        <v>0</v>
      </c>
      <c r="AS34" s="238">
        <f t="shared" si="9"/>
        <v>0</v>
      </c>
      <c r="AT34" s="238">
        <f t="shared" si="9"/>
        <v>0</v>
      </c>
      <c r="AU34" s="238">
        <f t="shared" si="9"/>
        <v>0</v>
      </c>
      <c r="AV34" s="238">
        <f t="shared" si="9"/>
        <v>0</v>
      </c>
      <c r="AW34" s="238">
        <f t="shared" si="9"/>
        <v>21847328</v>
      </c>
      <c r="AX34" s="238">
        <f>SUM(AX9:AX33)</f>
        <v>21847328</v>
      </c>
      <c r="BB34" s="439">
        <f>SUM(BB9:BB33)</f>
        <v>376282</v>
      </c>
      <c r="BC34" s="440">
        <f>SUM(BC9:BC33)</f>
        <v>3908</v>
      </c>
    </row>
    <row r="35" spans="1:55">
      <c r="A35" s="1372"/>
      <c r="B35" s="264">
        <v>26</v>
      </c>
      <c r="C35" s="264" t="str">
        <f>職員設定!C35</f>
        <v>BB</v>
      </c>
      <c r="D35" s="281">
        <f>職員設定!D35</f>
        <v>0.5</v>
      </c>
      <c r="E35" s="96">
        <f>'個別入力（月給）'!F1513</f>
        <v>3399.5</v>
      </c>
      <c r="F35" s="96">
        <f>'個別入力（月給）'!K1513</f>
        <v>5113.5</v>
      </c>
      <c r="G35" s="96">
        <f>'個別入力（月給）'!P1513</f>
        <v>7595</v>
      </c>
      <c r="H35" s="96">
        <f>'個別入力（月給）'!U1513</f>
        <v>8765.5</v>
      </c>
      <c r="I35" s="96">
        <f>'個別入力（月給）'!Z1513</f>
        <v>4241</v>
      </c>
      <c r="J35" s="96">
        <f>'個別入力（月給）'!AE1513</f>
        <v>0</v>
      </c>
      <c r="K35" s="96">
        <f>'個別入力（月給）'!AJ1513</f>
        <v>0</v>
      </c>
      <c r="L35" s="96">
        <f>'個別入力（月給）'!AO1513</f>
        <v>0</v>
      </c>
      <c r="M35" s="96">
        <f>'個別入力（月給）'!AT1513</f>
        <v>0</v>
      </c>
      <c r="N35" s="96">
        <f>'個別入力（月給）'!AY1513</f>
        <v>0</v>
      </c>
      <c r="O35" s="96">
        <f>'個別入力（月給）'!BD1513</f>
        <v>0</v>
      </c>
      <c r="P35" s="96">
        <f>'個別入力（月給）'!BI1513</f>
        <v>0</v>
      </c>
      <c r="Q35" s="96">
        <f>'個別入力（月給）'!BN1513+'個別入力（月給）'!BS1513+'個別入力（月給）'!BX1513</f>
        <v>0</v>
      </c>
      <c r="R35" s="237">
        <f>SUM(E35:Q35)</f>
        <v>29114.5</v>
      </c>
      <c r="S35" s="203"/>
      <c r="T35" s="304">
        <f>'個別入力（月給）'!E1505</f>
        <v>146967</v>
      </c>
      <c r="U35" s="227">
        <f>'個別入力（月給）'!J1505</f>
        <v>186164</v>
      </c>
      <c r="V35" s="227">
        <f>'個別入力（月給）'!O1505</f>
        <v>179200</v>
      </c>
      <c r="W35" s="227">
        <f>'個別入力（月給）'!T1505</f>
        <v>206223</v>
      </c>
      <c r="X35" s="227">
        <f>'個別入力（月給）'!Y1505</f>
        <v>101702</v>
      </c>
      <c r="Y35" s="227">
        <f>'個別入力（月給）'!AD1505</f>
        <v>0</v>
      </c>
      <c r="Z35" s="227">
        <f>'個別入力（月給）'!AI1505</f>
        <v>0</v>
      </c>
      <c r="AA35" s="227">
        <f>'個別入力（月給）'!AN1505</f>
        <v>0</v>
      </c>
      <c r="AB35" s="227">
        <f>'個別入力（月給）'!AS1505</f>
        <v>0</v>
      </c>
      <c r="AC35" s="227">
        <f>'個別入力（月給）'!AX1505</f>
        <v>0</v>
      </c>
      <c r="AD35" s="227">
        <f>'個別入力（月給）'!BC1505</f>
        <v>0</v>
      </c>
      <c r="AE35" s="227">
        <f>'個別入力（月給）'!BH1505</f>
        <v>0</v>
      </c>
      <c r="AF35" s="245">
        <f>'個別入力（月給）'!BM1505+'個別入力（月給）'!BR1505+'個別入力（月給）'!BW1505</f>
        <v>0</v>
      </c>
      <c r="AG35" s="313">
        <f>SUM(T35:AF35)</f>
        <v>820256</v>
      </c>
      <c r="AH35" s="287">
        <f>AG35*D35</f>
        <v>410128</v>
      </c>
      <c r="AJ35" s="245">
        <f>'個別入力（月給）'!E1504</f>
        <v>134724</v>
      </c>
      <c r="AK35" s="245">
        <f>'個別入力（月給）'!J1504</f>
        <v>170563</v>
      </c>
      <c r="AL35" s="245">
        <f>'個別入力（月給）'!O1504</f>
        <v>164200</v>
      </c>
      <c r="AM35" s="245">
        <f>'個別入力（月給）'!T1504</f>
        <v>188908</v>
      </c>
      <c r="AN35" s="245">
        <f>'個別入力（月給）'!Y1504</f>
        <v>93324</v>
      </c>
      <c r="AO35" s="245">
        <f>'個別入力（月給）'!AD1504</f>
        <v>0</v>
      </c>
      <c r="AP35" s="245">
        <f>'個別入力（月給）'!AI1504</f>
        <v>0</v>
      </c>
      <c r="AQ35" s="245">
        <f>'個別入力（月給）'!AN1504</f>
        <v>0</v>
      </c>
      <c r="AR35" s="245">
        <f>'個別入力（月給）'!AS1504</f>
        <v>0</v>
      </c>
      <c r="AS35" s="245">
        <f>'個別入力（月給）'!AX1504</f>
        <v>0</v>
      </c>
      <c r="AT35" s="245">
        <f>'個別入力（月給）'!BC1504</f>
        <v>0</v>
      </c>
      <c r="AU35" s="245">
        <f>'個別入力（月給）'!BH1504</f>
        <v>0</v>
      </c>
      <c r="AV35" s="245">
        <f>'個別入力（月給）'!BM1504+'個別入力（月給）'!BR1504+'個別入力（月給）'!BW1504</f>
        <v>0</v>
      </c>
      <c r="AW35" s="245">
        <f>SUM(AJ35:AV35)</f>
        <v>751719</v>
      </c>
      <c r="AX35" s="234">
        <f>AW35*D35</f>
        <v>375859.5</v>
      </c>
      <c r="AZ35" s="342" t="str">
        <f>IF(AH35-AX35-R35+'個別入力（月給）'!CA1512-'個別入力（月給）'!CB1501=0,"〇",AH35-AX35-R35+'個別入力（月給）'!CA1512-'個別入力（月給）'!CB1501)</f>
        <v>〇</v>
      </c>
      <c r="BB35" s="433">
        <f>'個別入力（月給）'!CC1513</f>
        <v>6354</v>
      </c>
      <c r="BC35" s="234">
        <f>'個別入力（月給）'!CB1513</f>
        <v>514</v>
      </c>
    </row>
    <row r="36" spans="1:55">
      <c r="A36" s="1372"/>
      <c r="B36" s="197">
        <v>27</v>
      </c>
      <c r="C36" s="197" t="str">
        <f>職員設定!C36</f>
        <v>AA</v>
      </c>
      <c r="D36" s="282">
        <f>職員設定!D36</f>
        <v>0.5</v>
      </c>
      <c r="E36" s="197">
        <f>'個別入力（月給）'!F1571</f>
        <v>8881</v>
      </c>
      <c r="F36" s="197">
        <f>'個別入力（月給）'!K1571</f>
        <v>8915.5</v>
      </c>
      <c r="G36" s="197">
        <f>'個別入力（月給）'!P1571</f>
        <v>9376.5</v>
      </c>
      <c r="H36" s="197">
        <f>'個別入力（月給）'!U1571</f>
        <v>9373</v>
      </c>
      <c r="I36" s="197">
        <f>'個別入力（月給）'!Z1571</f>
        <v>9663</v>
      </c>
      <c r="J36" s="197">
        <f>'個別入力（月給）'!AE1571</f>
        <v>0</v>
      </c>
      <c r="K36" s="197" t="e">
        <f>'個別入力（月給）'!AJ1571</f>
        <v>#VALUE!</v>
      </c>
      <c r="L36" s="197">
        <f>'個別入力（月給）'!AO1571</f>
        <v>0</v>
      </c>
      <c r="M36" s="197">
        <f>'個別入力（月給）'!AT1571</f>
        <v>0</v>
      </c>
      <c r="N36" s="197">
        <f>'個別入力（月給）'!AY1571</f>
        <v>0</v>
      </c>
      <c r="O36" s="197">
        <f>'個別入力（月給）'!BD1571</f>
        <v>0</v>
      </c>
      <c r="P36" s="197">
        <f>'個別入力（月給）'!BI1571</f>
        <v>0</v>
      </c>
      <c r="Q36" s="197">
        <f>'個別入力（月給）'!BN1571+'個別入力（月給）'!BS1571+'個別入力（月給）'!BX1571</f>
        <v>0</v>
      </c>
      <c r="R36" s="228" t="e">
        <f>SUM(E36:Q36)</f>
        <v>#VALUE!</v>
      </c>
      <c r="S36" s="203"/>
      <c r="T36" s="305">
        <f>'個別入力（月給）'!E1563</f>
        <v>253408</v>
      </c>
      <c r="U36" s="197">
        <f>'個別入力（月給）'!J1563</f>
        <v>255084</v>
      </c>
      <c r="V36" s="197">
        <f>'個別入力（月給）'!O1563</f>
        <v>252238</v>
      </c>
      <c r="W36" s="197">
        <f>'個別入力（月給）'!T1563</f>
        <v>253006</v>
      </c>
      <c r="X36" s="197">
        <f>'個別入力（月給）'!Y1563</f>
        <v>260512</v>
      </c>
      <c r="Y36" s="197">
        <f>'個別入力（月給）'!AD1563</f>
        <v>0</v>
      </c>
      <c r="Z36" s="197">
        <f>'個別入力（月給）'!AI1563</f>
        <v>281608</v>
      </c>
      <c r="AA36" s="197">
        <f>'個別入力（月給）'!AN1563</f>
        <v>0</v>
      </c>
      <c r="AB36" s="197">
        <f>'個別入力（月給）'!AS1563</f>
        <v>0</v>
      </c>
      <c r="AC36" s="197">
        <f>'個別入力（月給）'!AX1563</f>
        <v>0</v>
      </c>
      <c r="AD36" s="197">
        <f>'個別入力（月給）'!BC1563</f>
        <v>0</v>
      </c>
      <c r="AE36" s="197">
        <f>'個別入力（月給）'!BH1563</f>
        <v>0</v>
      </c>
      <c r="AF36" s="193">
        <f>'個別入力（月給）'!BM1563+'個別入力（月給）'!BR1563+'個別入力（月給）'!BW1563</f>
        <v>0</v>
      </c>
      <c r="AG36" s="193">
        <f>SUM(T36:AF36)</f>
        <v>1555856</v>
      </c>
      <c r="AH36" s="312">
        <f>AG36*D36</f>
        <v>777928</v>
      </c>
      <c r="AJ36" s="193">
        <f>'個別入力（月給）'!E1562</f>
        <v>236336</v>
      </c>
      <c r="AK36" s="193">
        <f>'個別入力（月給）'!J1562</f>
        <v>237953</v>
      </c>
      <c r="AL36" s="193">
        <f>'個別入力（月給）'!O1562</f>
        <v>235207</v>
      </c>
      <c r="AM36" s="193">
        <f>'個別入力（月給）'!T1562</f>
        <v>235982</v>
      </c>
      <c r="AN36" s="193">
        <f>'個別入力（月給）'!Y1562</f>
        <v>242916</v>
      </c>
      <c r="AO36" s="193">
        <f>'個別入力（月給）'!AD1562</f>
        <v>0</v>
      </c>
      <c r="AP36" s="193">
        <f>'個別入力（月給）'!AI1562</f>
        <v>262593</v>
      </c>
      <c r="AQ36" s="193">
        <f>'個別入力（月給）'!AN1562</f>
        <v>0</v>
      </c>
      <c r="AR36" s="193">
        <f>'個別入力（月給）'!AS1562</f>
        <v>0</v>
      </c>
      <c r="AS36" s="193">
        <f>'個別入力（月給）'!AX1562</f>
        <v>0</v>
      </c>
      <c r="AT36" s="193">
        <f>'個別入力（月給）'!BC1562</f>
        <v>0</v>
      </c>
      <c r="AU36" s="193">
        <f>'個別入力（月給）'!BH1562</f>
        <v>0</v>
      </c>
      <c r="AV36" s="193">
        <f>'個別入力（月給）'!BM1562+'個別入力（月給）'!BR1562+'個別入力（月給）'!BW1562</f>
        <v>0</v>
      </c>
      <c r="AW36" s="193">
        <f>SUM(AJ36:AV36)</f>
        <v>1450987</v>
      </c>
      <c r="AX36" s="223">
        <f>AW36*D36</f>
        <v>725493.5</v>
      </c>
      <c r="AZ36" s="343" t="e">
        <f>IF(AH36-AX36-R36+'個別入力（月給）'!CA1570-'個別入力（月給）'!CB1559=0,"〇",AH36-AX36-R36+'個別入力（月給）'!CA1570-'個別入力（月給）'!CB1559)</f>
        <v>#VALUE!</v>
      </c>
      <c r="BB36" s="437">
        <f>'個別入力（月給）'!CC1571</f>
        <v>2023</v>
      </c>
      <c r="BC36" s="223">
        <f>'個別入力（月給）'!CB1571</f>
        <v>46</v>
      </c>
    </row>
    <row r="37" spans="1:55" ht="18.600000000000001" thickBot="1">
      <c r="A37" s="1373"/>
      <c r="B37" s="265">
        <v>28</v>
      </c>
      <c r="C37" s="265" t="str">
        <f>職員設定!C37</f>
        <v>CC</v>
      </c>
      <c r="D37" s="283">
        <f>職員設定!D37</f>
        <v>1</v>
      </c>
      <c r="E37" s="84">
        <f>'個別入力（月給）'!F1629</f>
        <v>20250</v>
      </c>
      <c r="F37" s="84">
        <f>'個別入力（月給）'!K1629</f>
        <v>20326</v>
      </c>
      <c r="G37" s="84">
        <f>'個別入力（月給）'!P1629</f>
        <v>9215</v>
      </c>
      <c r="H37" s="84">
        <f>'個別入力（月給）'!U1629</f>
        <v>0</v>
      </c>
      <c r="I37" s="84">
        <f>'個別入力（月給）'!Z1629</f>
        <v>0</v>
      </c>
      <c r="J37" s="84">
        <f>'個別入力（月給）'!AE1629</f>
        <v>0</v>
      </c>
      <c r="K37" s="84">
        <f>'個別入力（月給）'!AJ1629</f>
        <v>0</v>
      </c>
      <c r="L37" s="84">
        <f>'個別入力（月給）'!AO1629</f>
        <v>0</v>
      </c>
      <c r="M37" s="84">
        <f>'個別入力（月給）'!AT1629</f>
        <v>0</v>
      </c>
      <c r="N37" s="84">
        <f>'個別入力（月給）'!AY1629</f>
        <v>0</v>
      </c>
      <c r="O37" s="84">
        <f>'個別入力（月給）'!BD1629</f>
        <v>0</v>
      </c>
      <c r="P37" s="84">
        <f>'個別入力（月給）'!BI1629</f>
        <v>0</v>
      </c>
      <c r="Q37" s="84">
        <f>'個別入力（月給）'!BN1629+'個別入力（月給）'!BS1629+'個別入力（月給）'!BX1629</f>
        <v>0</v>
      </c>
      <c r="R37" s="229">
        <f>SUM(E37:Q37)</f>
        <v>49791</v>
      </c>
      <c r="S37" s="203"/>
      <c r="T37" s="306">
        <f>'個別入力（月給）'!E1621</f>
        <v>196400</v>
      </c>
      <c r="U37" s="84">
        <f>'個別入力（月給）'!J1621</f>
        <v>198198</v>
      </c>
      <c r="V37" s="84">
        <f>'個別入力（月給）'!O1621</f>
        <v>73624</v>
      </c>
      <c r="W37" s="84">
        <f>'個別入力（月給）'!T1621</f>
        <v>0</v>
      </c>
      <c r="X37" s="84">
        <f>'個別入力（月給）'!Y1621</f>
        <v>0</v>
      </c>
      <c r="Y37" s="84">
        <f>'個別入力（月給）'!AD1621</f>
        <v>0</v>
      </c>
      <c r="Z37" s="84">
        <f>'個別入力（月給）'!AI1621</f>
        <v>0</v>
      </c>
      <c r="AA37" s="84">
        <f>'個別入力（月給）'!AN1621</f>
        <v>0</v>
      </c>
      <c r="AB37" s="84">
        <f>'個別入力（月給）'!AS1621</f>
        <v>0</v>
      </c>
      <c r="AC37" s="84">
        <f>'個別入力（月給）'!AX1621</f>
        <v>0</v>
      </c>
      <c r="AD37" s="84">
        <f>'個別入力（月給）'!BC1621</f>
        <v>0</v>
      </c>
      <c r="AE37" s="84">
        <f>'個別入力（月給）'!BH1621</f>
        <v>0</v>
      </c>
      <c r="AF37" s="246">
        <f>'個別入力（月給）'!BM1621+'個別入力（月給）'!BR1621+'個別入力（月給）'!BW1621</f>
        <v>0</v>
      </c>
      <c r="AG37" s="314">
        <f>SUM(T37:AF37)</f>
        <v>468222</v>
      </c>
      <c r="AH37" s="307">
        <f>AG37*D37</f>
        <v>468222</v>
      </c>
      <c r="AJ37" s="246">
        <f>'個別入力（月給）'!E1620</f>
        <v>172400</v>
      </c>
      <c r="AK37" s="246">
        <f>'個別入力（月給）'!J1620</f>
        <v>174020</v>
      </c>
      <c r="AL37" s="246">
        <f>'個別入力（月給）'!O1620</f>
        <v>64523</v>
      </c>
      <c r="AM37" s="246">
        <f>'個別入力（月給）'!T1620</f>
        <v>0</v>
      </c>
      <c r="AN37" s="246">
        <f>'個別入力（月給）'!Y1620</f>
        <v>0</v>
      </c>
      <c r="AO37" s="246">
        <f>'個別入力（月給）'!AD1620</f>
        <v>0</v>
      </c>
      <c r="AP37" s="246">
        <f>'個別入力（月給）'!AI1620</f>
        <v>0</v>
      </c>
      <c r="AQ37" s="246">
        <f>'個別入力（月給）'!AN1620</f>
        <v>0</v>
      </c>
      <c r="AR37" s="246">
        <f>'個別入力（月給）'!AS1620</f>
        <v>0</v>
      </c>
      <c r="AS37" s="246">
        <f>'個別入力（月給）'!AX1620</f>
        <v>0</v>
      </c>
      <c r="AT37" s="246">
        <f>'個別入力（月給）'!BC1620</f>
        <v>0</v>
      </c>
      <c r="AU37" s="246">
        <f>'個別入力（月給）'!BH1620</f>
        <v>0</v>
      </c>
      <c r="AV37" s="246">
        <f>'個別入力（月給）'!BM1620+'個別入力（月給）'!BR1620+'個別入力（月給）'!BW1620</f>
        <v>0</v>
      </c>
      <c r="AW37" s="246">
        <f>SUM(AJ37:AV37)</f>
        <v>410943</v>
      </c>
      <c r="AX37" s="232">
        <f>AW37*D37</f>
        <v>410943</v>
      </c>
      <c r="AZ37" s="344" t="str">
        <f>IF(AH37-AX37-R37+'個別入力（月給）'!CA1628-'個別入力（月給）'!CB1617=0,"〇",AH37-AX37-R37+'個別入力（月給）'!CA1628-'個別入力（月給）'!CB1617)</f>
        <v>〇</v>
      </c>
      <c r="BB37" s="435">
        <f>'個別入力（月給）'!CC1629</f>
        <v>1536</v>
      </c>
      <c r="BC37" s="232">
        <f>'個別入力（月給）'!CB1629</f>
        <v>0</v>
      </c>
    </row>
    <row r="38" spans="1:55" ht="21.6" customHeight="1" thickBot="1">
      <c r="A38" s="1348"/>
      <c r="B38" s="1349"/>
      <c r="C38" s="1349"/>
      <c r="D38" s="1350"/>
      <c r="E38" s="513">
        <f t="shared" ref="E38:R38" si="10">SUM(E35:E37)</f>
        <v>32530.5</v>
      </c>
      <c r="F38" s="513">
        <f>SUM(F35:F37)</f>
        <v>34355</v>
      </c>
      <c r="G38" s="513">
        <f t="shared" ref="G38:Q38" si="11">SUM(G35:G37)</f>
        <v>26186.5</v>
      </c>
      <c r="H38" s="513">
        <f t="shared" si="11"/>
        <v>18138.5</v>
      </c>
      <c r="I38" s="513">
        <f t="shared" si="11"/>
        <v>13904</v>
      </c>
      <c r="J38" s="513">
        <f t="shared" si="11"/>
        <v>0</v>
      </c>
      <c r="K38" s="513" t="e">
        <f t="shared" si="11"/>
        <v>#VALUE!</v>
      </c>
      <c r="L38" s="513">
        <f t="shared" si="11"/>
        <v>0</v>
      </c>
      <c r="M38" s="513">
        <f t="shared" si="11"/>
        <v>0</v>
      </c>
      <c r="N38" s="513">
        <f t="shared" si="11"/>
        <v>0</v>
      </c>
      <c r="O38" s="513">
        <f t="shared" si="11"/>
        <v>0</v>
      </c>
      <c r="P38" s="513">
        <f t="shared" si="11"/>
        <v>0</v>
      </c>
      <c r="Q38" s="513">
        <f t="shared" si="11"/>
        <v>0</v>
      </c>
      <c r="R38" s="240" t="e">
        <f t="shared" si="10"/>
        <v>#VALUE!</v>
      </c>
      <c r="S38" s="132"/>
      <c r="T38" s="308">
        <f t="shared" ref="T38" si="12">SUM(T35:T37)</f>
        <v>596775</v>
      </c>
      <c r="U38" s="241">
        <f>SUM(U35:U37)</f>
        <v>639446</v>
      </c>
      <c r="V38" s="241">
        <f t="shared" ref="V38:AG38" si="13">SUM(V35:V37)</f>
        <v>505062</v>
      </c>
      <c r="W38" s="241">
        <f t="shared" si="13"/>
        <v>459229</v>
      </c>
      <c r="X38" s="241">
        <f t="shared" si="13"/>
        <v>362214</v>
      </c>
      <c r="Y38" s="241">
        <f t="shared" si="13"/>
        <v>0</v>
      </c>
      <c r="Z38" s="241">
        <f t="shared" si="13"/>
        <v>281608</v>
      </c>
      <c r="AA38" s="241">
        <f t="shared" si="13"/>
        <v>0</v>
      </c>
      <c r="AB38" s="241">
        <f t="shared" si="13"/>
        <v>0</v>
      </c>
      <c r="AC38" s="241">
        <f t="shared" si="13"/>
        <v>0</v>
      </c>
      <c r="AD38" s="241">
        <f t="shared" si="13"/>
        <v>0</v>
      </c>
      <c r="AE38" s="241">
        <f t="shared" si="13"/>
        <v>0</v>
      </c>
      <c r="AF38" s="241">
        <f t="shared" si="13"/>
        <v>0</v>
      </c>
      <c r="AG38" s="241">
        <f t="shared" si="13"/>
        <v>2844334</v>
      </c>
      <c r="AH38" s="309">
        <f t="shared" ref="AH38" si="14">SUM(AH35:AH37)</f>
        <v>1656278</v>
      </c>
      <c r="AJ38" s="241">
        <f t="shared" ref="AJ38:AX38" si="15">SUM(AJ35:AJ37)</f>
        <v>543460</v>
      </c>
      <c r="AK38" s="241">
        <f>SUM(AK35:AK37)</f>
        <v>582536</v>
      </c>
      <c r="AL38" s="241">
        <f t="shared" ref="AL38:AW38" si="16">SUM(AL35:AL37)</f>
        <v>463930</v>
      </c>
      <c r="AM38" s="241">
        <f t="shared" si="16"/>
        <v>424890</v>
      </c>
      <c r="AN38" s="241">
        <f t="shared" si="16"/>
        <v>336240</v>
      </c>
      <c r="AO38" s="241">
        <f t="shared" si="16"/>
        <v>0</v>
      </c>
      <c r="AP38" s="241">
        <f t="shared" si="16"/>
        <v>262593</v>
      </c>
      <c r="AQ38" s="241">
        <f t="shared" si="16"/>
        <v>0</v>
      </c>
      <c r="AR38" s="241">
        <f t="shared" si="16"/>
        <v>0</v>
      </c>
      <c r="AS38" s="241">
        <f t="shared" si="16"/>
        <v>0</v>
      </c>
      <c r="AT38" s="241">
        <f t="shared" si="16"/>
        <v>0</v>
      </c>
      <c r="AU38" s="241">
        <f t="shared" si="16"/>
        <v>0</v>
      </c>
      <c r="AV38" s="241">
        <f t="shared" si="16"/>
        <v>0</v>
      </c>
      <c r="AW38" s="241">
        <f t="shared" si="16"/>
        <v>2613649</v>
      </c>
      <c r="AX38" s="241">
        <f t="shared" si="15"/>
        <v>1512296</v>
      </c>
      <c r="BB38" s="308">
        <f>SUM(BB35:BB37)</f>
        <v>9913</v>
      </c>
      <c r="BC38" s="240">
        <f>SUM(BC35:BC37)</f>
        <v>560</v>
      </c>
    </row>
    <row r="39" spans="1:55" s="270" customFormat="1" ht="21.6" customHeight="1" thickBot="1">
      <c r="A39" s="1351" t="s">
        <v>126</v>
      </c>
      <c r="B39" s="1352"/>
      <c r="C39" s="1352"/>
      <c r="D39" s="1353"/>
      <c r="E39" s="267">
        <f t="shared" ref="E39:R39" si="17">E38+E34</f>
        <v>828691.5</v>
      </c>
      <c r="F39" s="267">
        <f>F38+F34</f>
        <v>867231</v>
      </c>
      <c r="G39" s="267">
        <f t="shared" ref="G39:Q39" si="18">G38+G34</f>
        <v>965492.5</v>
      </c>
      <c r="H39" s="267">
        <f t="shared" si="18"/>
        <v>960883.5</v>
      </c>
      <c r="I39" s="267">
        <f t="shared" si="18"/>
        <v>1017459</v>
      </c>
      <c r="J39" s="267">
        <f t="shared" si="18"/>
        <v>0</v>
      </c>
      <c r="K39" s="267" t="e">
        <f t="shared" si="18"/>
        <v>#VALUE!</v>
      </c>
      <c r="L39" s="267">
        <f t="shared" si="18"/>
        <v>0</v>
      </c>
      <c r="M39" s="267">
        <f t="shared" si="18"/>
        <v>0</v>
      </c>
      <c r="N39" s="267">
        <f t="shared" si="18"/>
        <v>0</v>
      </c>
      <c r="O39" s="267">
        <f t="shared" si="18"/>
        <v>0</v>
      </c>
      <c r="P39" s="267">
        <f t="shared" si="18"/>
        <v>0</v>
      </c>
      <c r="Q39" s="267">
        <f t="shared" si="18"/>
        <v>0</v>
      </c>
      <c r="R39" s="268" t="e">
        <f t="shared" si="17"/>
        <v>#VALUE!</v>
      </c>
      <c r="S39" s="269"/>
      <c r="T39" s="310">
        <f t="shared" ref="T39" si="19">T38+T34</f>
        <v>5560379</v>
      </c>
      <c r="U39" s="267">
        <f>U38+U34</f>
        <v>5804696</v>
      </c>
      <c r="V39" s="267">
        <f t="shared" ref="V39:AG39" si="20">V38+V34</f>
        <v>5828103</v>
      </c>
      <c r="W39" s="267">
        <f t="shared" si="20"/>
        <v>5736356</v>
      </c>
      <c r="X39" s="267">
        <f t="shared" si="20"/>
        <v>5607889</v>
      </c>
      <c r="Y39" s="267">
        <f t="shared" si="20"/>
        <v>0</v>
      </c>
      <c r="Z39" s="267">
        <f t="shared" si="20"/>
        <v>281608</v>
      </c>
      <c r="AA39" s="267">
        <f t="shared" si="20"/>
        <v>0</v>
      </c>
      <c r="AB39" s="267">
        <f t="shared" si="20"/>
        <v>0</v>
      </c>
      <c r="AC39" s="267">
        <f t="shared" si="20"/>
        <v>0</v>
      </c>
      <c r="AD39" s="267">
        <f t="shared" si="20"/>
        <v>0</v>
      </c>
      <c r="AE39" s="267">
        <f t="shared" si="20"/>
        <v>0</v>
      </c>
      <c r="AF39" s="267">
        <f t="shared" si="20"/>
        <v>0</v>
      </c>
      <c r="AG39" s="267">
        <f t="shared" si="20"/>
        <v>28819031</v>
      </c>
      <c r="AH39" s="311">
        <f t="shared" ref="AH39" si="21">AH38+AH34</f>
        <v>27630975</v>
      </c>
      <c r="AJ39" s="267">
        <f t="shared" ref="AJ39:AX39" si="22">AJ38+AJ34</f>
        <v>4717746</v>
      </c>
      <c r="AK39" s="267">
        <f>AK38+AK34</f>
        <v>4923205</v>
      </c>
      <c r="AL39" s="267">
        <f t="shared" ref="AL39:AW39" si="23">AL38+AL34</f>
        <v>4961028</v>
      </c>
      <c r="AM39" s="267">
        <f t="shared" si="23"/>
        <v>4888283</v>
      </c>
      <c r="AN39" s="267">
        <f t="shared" si="23"/>
        <v>4708122</v>
      </c>
      <c r="AO39" s="267">
        <f t="shared" si="23"/>
        <v>0</v>
      </c>
      <c r="AP39" s="267">
        <f t="shared" si="23"/>
        <v>262593</v>
      </c>
      <c r="AQ39" s="267">
        <f t="shared" si="23"/>
        <v>0</v>
      </c>
      <c r="AR39" s="267">
        <f t="shared" si="23"/>
        <v>0</v>
      </c>
      <c r="AS39" s="267">
        <f t="shared" si="23"/>
        <v>0</v>
      </c>
      <c r="AT39" s="267">
        <f t="shared" si="23"/>
        <v>0</v>
      </c>
      <c r="AU39" s="267">
        <f t="shared" si="23"/>
        <v>0</v>
      </c>
      <c r="AV39" s="267">
        <f t="shared" si="23"/>
        <v>0</v>
      </c>
      <c r="AW39" s="267">
        <f t="shared" si="23"/>
        <v>24460977</v>
      </c>
      <c r="AX39" s="268">
        <f t="shared" si="22"/>
        <v>23359624</v>
      </c>
      <c r="AZ39" s="341"/>
      <c r="BB39" s="441">
        <f>BB38+BB34</f>
        <v>386195</v>
      </c>
      <c r="BC39" s="442">
        <f>BC38+BC34</f>
        <v>4468</v>
      </c>
    </row>
    <row r="40" spans="1:55" ht="18.600000000000001" thickBot="1">
      <c r="B40" s="258"/>
      <c r="E40" s="259"/>
    </row>
    <row r="41" spans="1:55" ht="18.600000000000001" customHeight="1" thickBot="1">
      <c r="A41" s="258" t="s">
        <v>69</v>
      </c>
      <c r="C41" s="260"/>
      <c r="D41" s="276"/>
      <c r="E41" s="1377" t="s">
        <v>130</v>
      </c>
      <c r="F41" s="1378"/>
      <c r="G41" s="1378"/>
      <c r="H41" s="1378"/>
      <c r="I41" s="1378"/>
      <c r="J41" s="1378"/>
      <c r="K41" s="1378"/>
      <c r="L41" s="1378"/>
      <c r="M41" s="1378"/>
      <c r="N41" s="1378"/>
      <c r="O41" s="1378"/>
      <c r="P41" s="1378"/>
      <c r="Q41" s="1378"/>
      <c r="R41" s="1379"/>
      <c r="S41" s="260"/>
      <c r="T41" s="1377" t="s">
        <v>131</v>
      </c>
      <c r="U41" s="1378"/>
      <c r="V41" s="1378"/>
      <c r="W41" s="1378"/>
      <c r="X41" s="1378"/>
      <c r="Y41" s="1378"/>
      <c r="Z41" s="1378"/>
      <c r="AA41" s="1378"/>
      <c r="AB41" s="1378"/>
      <c r="AC41" s="1378"/>
      <c r="AD41" s="1378"/>
      <c r="AE41" s="1378"/>
      <c r="AF41" s="1378"/>
      <c r="AG41" s="1378"/>
      <c r="AH41" s="1398"/>
      <c r="AJ41" s="1390" t="s">
        <v>132</v>
      </c>
      <c r="AK41" s="1391"/>
      <c r="AL41" s="1391"/>
      <c r="AM41" s="1391"/>
      <c r="AN41" s="1391"/>
      <c r="AO41" s="1391"/>
      <c r="AP41" s="1391"/>
      <c r="AQ41" s="1391"/>
      <c r="AR41" s="1391"/>
      <c r="AS41" s="1391"/>
      <c r="AT41" s="1391"/>
      <c r="AU41" s="1391"/>
      <c r="AV41" s="1391"/>
      <c r="AW41" s="1391"/>
      <c r="AX41" s="1392"/>
      <c r="AZ41" s="1374" t="s">
        <v>121</v>
      </c>
    </row>
    <row r="42" spans="1:55" ht="27" customHeight="1">
      <c r="A42" s="1362" t="s">
        <v>35</v>
      </c>
      <c r="B42" s="1363"/>
      <c r="C42" s="1363" t="s">
        <v>32</v>
      </c>
      <c r="D42" s="1366" t="s">
        <v>33</v>
      </c>
      <c r="E42" s="1337" t="str">
        <f>'個別入力（月給）'!D1</f>
        <v>7月支給給与</v>
      </c>
      <c r="F42" s="1337" t="str">
        <f>'個別入力（月給）'!I1</f>
        <v>8月支給給与</v>
      </c>
      <c r="G42" s="1337" t="str">
        <f>'個別入力（月給）'!N1</f>
        <v>9月支給給与</v>
      </c>
      <c r="H42" s="1337" t="str">
        <f>'個別入力（月給）'!S1</f>
        <v>10月支給給与</v>
      </c>
      <c r="I42" s="1337" t="str">
        <f>'個別入力（月給）'!X1</f>
        <v>11月支給給与</v>
      </c>
      <c r="J42" s="1337" t="str">
        <f>'個別入力（月給）'!AC1</f>
        <v>12月支給給与</v>
      </c>
      <c r="K42" s="1337" t="str">
        <f>'個別入力（月給）'!AH1</f>
        <v>1月支給給与</v>
      </c>
      <c r="L42" s="1337" t="str">
        <f>'個別入力（月給）'!AM1</f>
        <v>2月支給給与</v>
      </c>
      <c r="M42" s="1337" t="str">
        <f>'個別入力（月給）'!AR1</f>
        <v>3月支給給与</v>
      </c>
      <c r="N42" s="1337" t="str">
        <f>'個別入力（月給）'!AW1</f>
        <v>4月支給給与</v>
      </c>
      <c r="O42" s="1337" t="str">
        <f>'個別入力（月給）'!BB1</f>
        <v>5月支給給与</v>
      </c>
      <c r="P42" s="1337" t="str">
        <f>'個別入力（月給）'!BG1</f>
        <v>6月支給給与</v>
      </c>
      <c r="Q42" s="1368" t="s">
        <v>120</v>
      </c>
      <c r="R42" s="1370" t="s">
        <v>0</v>
      </c>
      <c r="S42" s="266"/>
      <c r="T42" s="1354" t="str">
        <f>E42</f>
        <v>7月支給給与</v>
      </c>
      <c r="U42" s="1356" t="str">
        <f>F42</f>
        <v>8月支給給与</v>
      </c>
      <c r="V42" s="1337" t="str">
        <f>'個別入力（月給）'!$N$1</f>
        <v>9月支給給与</v>
      </c>
      <c r="W42" s="1337" t="str">
        <f>'個別入力（月給）'!$S$1</f>
        <v>10月支給給与</v>
      </c>
      <c r="X42" s="1337" t="str">
        <f>'個別入力（月給）'!$X$1</f>
        <v>11月支給給与</v>
      </c>
      <c r="Y42" s="1337" t="str">
        <f>'個別入力（月給）'!$AC$1</f>
        <v>12月支給給与</v>
      </c>
      <c r="Z42" s="1337" t="str">
        <f>'個別入力（月給）'!$AH$1</f>
        <v>1月支給給与</v>
      </c>
      <c r="AA42" s="1337" t="str">
        <f>'個別入力（月給）'!$AM$1</f>
        <v>2月支給給与</v>
      </c>
      <c r="AB42" s="1337" t="str">
        <f>'個別入力（月給）'!$AR$1</f>
        <v>3月支給給与</v>
      </c>
      <c r="AC42" s="1337" t="str">
        <f>'個別入力（月給）'!$AW$1</f>
        <v>4月支給給与</v>
      </c>
      <c r="AD42" s="1337" t="str">
        <f>'個別入力（月給）'!$BB$1</f>
        <v>5月支給給与</v>
      </c>
      <c r="AE42" s="1337" t="str">
        <f>'個別入力（月給）'!$BG$1</f>
        <v>6月支給給与</v>
      </c>
      <c r="AF42" s="1380" t="s">
        <v>120</v>
      </c>
      <c r="AG42" s="1380" t="s">
        <v>0</v>
      </c>
      <c r="AH42" s="1382" t="s">
        <v>127</v>
      </c>
      <c r="AJ42" s="1395" t="str">
        <f>T42</f>
        <v>7月支給給与</v>
      </c>
      <c r="AK42" s="1395" t="str">
        <f>U42</f>
        <v>8月支給給与</v>
      </c>
      <c r="AL42" s="1337" t="str">
        <f>'個別入力（月給）'!$N$1</f>
        <v>9月支給給与</v>
      </c>
      <c r="AM42" s="1337" t="str">
        <f>'個別入力（月給）'!$S$1</f>
        <v>10月支給給与</v>
      </c>
      <c r="AN42" s="1337" t="str">
        <f>'個別入力（月給）'!$X$1</f>
        <v>11月支給給与</v>
      </c>
      <c r="AO42" s="1337" t="str">
        <f>'個別入力（月給）'!$AC$1</f>
        <v>12月支給給与</v>
      </c>
      <c r="AP42" s="1337" t="str">
        <f>'個別入力（月給）'!$AH$1</f>
        <v>1月支給給与</v>
      </c>
      <c r="AQ42" s="1337" t="str">
        <f>'個別入力（月給）'!$AM$1</f>
        <v>2月支給給与</v>
      </c>
      <c r="AR42" s="1337" t="str">
        <f>'個別入力（月給）'!$AR$1</f>
        <v>3月支給給与</v>
      </c>
      <c r="AS42" s="1337" t="str">
        <f>'個別入力（月給）'!$AW$1</f>
        <v>4月支給給与</v>
      </c>
      <c r="AT42" s="1337" t="str">
        <f>'個別入力（月給）'!$BB$1</f>
        <v>5月支給給与</v>
      </c>
      <c r="AU42" s="1337" t="str">
        <f>'個別入力（月給）'!$BG$1</f>
        <v>6月支給給与</v>
      </c>
      <c r="AV42" s="1343" t="s">
        <v>120</v>
      </c>
      <c r="AW42" s="1343" t="s">
        <v>0</v>
      </c>
      <c r="AX42" s="1393" t="s">
        <v>127</v>
      </c>
      <c r="AZ42" s="1375"/>
      <c r="BB42" s="1388" t="s">
        <v>210</v>
      </c>
      <c r="BC42" s="1389"/>
    </row>
    <row r="43" spans="1:55" s="259" customFormat="1" ht="26.4" customHeight="1" thickBot="1">
      <c r="A43" s="1364"/>
      <c r="B43" s="1365"/>
      <c r="C43" s="1365"/>
      <c r="D43" s="1367"/>
      <c r="E43" s="1338"/>
      <c r="F43" s="1338"/>
      <c r="G43" s="1338"/>
      <c r="H43" s="1338"/>
      <c r="I43" s="1338"/>
      <c r="J43" s="1338"/>
      <c r="K43" s="1338"/>
      <c r="L43" s="1338"/>
      <c r="M43" s="1338"/>
      <c r="N43" s="1338"/>
      <c r="O43" s="1338"/>
      <c r="P43" s="1338"/>
      <c r="Q43" s="1369"/>
      <c r="R43" s="1371"/>
      <c r="S43" s="266"/>
      <c r="T43" s="1355"/>
      <c r="U43" s="1357"/>
      <c r="V43" s="1338"/>
      <c r="W43" s="1338"/>
      <c r="X43" s="1338"/>
      <c r="Y43" s="1338"/>
      <c r="Z43" s="1338"/>
      <c r="AA43" s="1338"/>
      <c r="AB43" s="1338"/>
      <c r="AC43" s="1338"/>
      <c r="AD43" s="1338"/>
      <c r="AE43" s="1338"/>
      <c r="AF43" s="1381"/>
      <c r="AG43" s="1381"/>
      <c r="AH43" s="1383"/>
      <c r="AJ43" s="1396"/>
      <c r="AK43" s="1396"/>
      <c r="AL43" s="1338"/>
      <c r="AM43" s="1338"/>
      <c r="AN43" s="1338"/>
      <c r="AO43" s="1338"/>
      <c r="AP43" s="1338"/>
      <c r="AQ43" s="1338"/>
      <c r="AR43" s="1338"/>
      <c r="AS43" s="1338"/>
      <c r="AT43" s="1338"/>
      <c r="AU43" s="1338"/>
      <c r="AV43" s="1397"/>
      <c r="AW43" s="1397"/>
      <c r="AX43" s="1394"/>
      <c r="AZ43" s="1375"/>
      <c r="BB43" s="429" t="s">
        <v>211</v>
      </c>
      <c r="BC43" s="430" t="s">
        <v>212</v>
      </c>
    </row>
    <row r="44" spans="1:55">
      <c r="A44" s="1399"/>
      <c r="B44" s="233">
        <v>1</v>
      </c>
      <c r="C44" s="233" t="str">
        <f>職員設定!C44</f>
        <v>FF</v>
      </c>
      <c r="D44" s="284">
        <f>職員設定!D44</f>
        <v>1</v>
      </c>
      <c r="E44" s="233">
        <f>'個別入力（時給）'!F50</f>
        <v>2558</v>
      </c>
      <c r="F44" s="233">
        <f>'個別入力（時給）'!K50</f>
        <v>3337</v>
      </c>
      <c r="G44" s="233">
        <f>'個別入力（時給）'!P50</f>
        <v>3005</v>
      </c>
      <c r="H44" s="233">
        <f>'個別入力（時給）'!U50</f>
        <v>7040</v>
      </c>
      <c r="I44" s="233">
        <f>'個別入力（時給）'!Z50</f>
        <v>13202</v>
      </c>
      <c r="J44" s="233">
        <f>'個別入力（時給）'!AE50</f>
        <v>0</v>
      </c>
      <c r="K44" s="233">
        <f>'個別入力（時給）'!AJ50</f>
        <v>0</v>
      </c>
      <c r="L44" s="233">
        <f>'個別入力（時給）'!AO50</f>
        <v>0</v>
      </c>
      <c r="M44" s="233">
        <f>'個別入力（時給）'!AT50</f>
        <v>0</v>
      </c>
      <c r="N44" s="233">
        <f>'個別入力（時給）'!AY50</f>
        <v>0</v>
      </c>
      <c r="O44" s="233">
        <f>'個別入力（時給）'!BD50</f>
        <v>0</v>
      </c>
      <c r="P44" s="233">
        <f>'個別入力（時給）'!BI50</f>
        <v>0</v>
      </c>
      <c r="Q44" s="233">
        <f>'個別入力（時給）'!BN50+'個別入力（時給）'!BS50+'個別入力（時給）'!BX50</f>
        <v>0</v>
      </c>
      <c r="R44" s="235">
        <f t="shared" ref="R44:R64" si="24">SUM(E44:Q44)</f>
        <v>29142</v>
      </c>
      <c r="T44" s="191">
        <f>'個別入力（時給）'!E42</f>
        <v>14520</v>
      </c>
      <c r="U44" s="191">
        <f>'個別入力（時給）'!J42</f>
        <v>23947</v>
      </c>
      <c r="V44" s="191">
        <f>'個別入力（時給）'!O42</f>
        <v>57322</v>
      </c>
      <c r="W44" s="191">
        <f>'個別入力（時給）'!T42</f>
        <v>36347</v>
      </c>
      <c r="X44" s="191">
        <f>'個別入力（時給）'!Y42</f>
        <v>30694</v>
      </c>
      <c r="Y44" s="191">
        <f>'個別入力（時給）'!AD42</f>
        <v>0</v>
      </c>
      <c r="Z44" s="191">
        <f>'個別入力（時給）'!AI42</f>
        <v>0</v>
      </c>
      <c r="AA44" s="191">
        <f>'個別入力（時給）'!AN42</f>
        <v>0</v>
      </c>
      <c r="AB44" s="191">
        <f>'個別入力（時給）'!AS42</f>
        <v>0</v>
      </c>
      <c r="AC44" s="191">
        <f>'個別入力（時給）'!AX42</f>
        <v>0</v>
      </c>
      <c r="AD44" s="191">
        <f>'個別入力（時給）'!BC42</f>
        <v>0</v>
      </c>
      <c r="AE44" s="191">
        <f>'個別入力（時給）'!BH42</f>
        <v>0</v>
      </c>
      <c r="AF44" s="191">
        <f>'個別入力（時給）'!BM42+'個別入力（時給）'!BR42+'個別入力（時給）'!BW42</f>
        <v>0</v>
      </c>
      <c r="AG44" s="233">
        <f t="shared" ref="AG44:AG64" si="25">SUM(T44:AF44)</f>
        <v>162830</v>
      </c>
      <c r="AH44" s="235">
        <f t="shared" ref="AH44:AH64" si="26">AG44*D44</f>
        <v>162830</v>
      </c>
      <c r="AJ44" s="233">
        <f>'個別入力（時給）'!E41</f>
        <v>11715</v>
      </c>
      <c r="AK44" s="233">
        <f>'個別入力（時給）'!J41</f>
        <v>20189</v>
      </c>
      <c r="AL44" s="233">
        <f>'個別入力（時給）'!O41</f>
        <v>54326</v>
      </c>
      <c r="AM44" s="233">
        <f>'個別入力（時給）'!T41</f>
        <v>29328</v>
      </c>
      <c r="AN44" s="233">
        <f>'個別入力（時給）'!Y41</f>
        <v>17532</v>
      </c>
      <c r="AO44" s="233">
        <f>'個別入力（時給）'!AD41</f>
        <v>0</v>
      </c>
      <c r="AP44" s="233">
        <f>'個別入力（時給）'!AI41</f>
        <v>0</v>
      </c>
      <c r="AQ44" s="233">
        <f>'個別入力（時給）'!AN41</f>
        <v>0</v>
      </c>
      <c r="AR44" s="233">
        <f>'個別入力（時給）'!AS41</f>
        <v>0</v>
      </c>
      <c r="AS44" s="233">
        <f>'個別入力（時給）'!AX41</f>
        <v>0</v>
      </c>
      <c r="AT44" s="233">
        <f>'個別入力（時給）'!BC41</f>
        <v>0</v>
      </c>
      <c r="AU44" s="233">
        <f>'個別入力（時給）'!BH41</f>
        <v>0</v>
      </c>
      <c r="AV44" s="233">
        <f>'個別入力（時給）'!BM41+'個別入力（時給）'!BR41+'個別入力（時給）'!BW41</f>
        <v>0</v>
      </c>
      <c r="AW44" s="233">
        <f t="shared" ref="AW44:AW64" si="27">SUM(AJ44:AV44)</f>
        <v>133090</v>
      </c>
      <c r="AX44" s="235">
        <f t="shared" ref="AX44:AX64" si="28">AW44*D44</f>
        <v>133090</v>
      </c>
      <c r="AZ44" s="342" t="str">
        <f>IF(AH44-AX44-R44+'個別入力（時給）'!CA49-'個別入力（時給）'!CB38=0,"〇",AH44-AX44-R44+'個別入力（時給）'!CA49-'個別入力（時給）'!CB38)</f>
        <v>〇</v>
      </c>
      <c r="BB44" s="446">
        <f>'個別入力（時給）'!CC50</f>
        <v>2093</v>
      </c>
      <c r="BC44" s="220">
        <f>'個別入力（時給）'!CB50</f>
        <v>20</v>
      </c>
    </row>
    <row r="45" spans="1:55">
      <c r="A45" s="1361"/>
      <c r="B45" s="125">
        <v>2</v>
      </c>
      <c r="C45" s="247" t="str">
        <f>職員設定!C45</f>
        <v>MM</v>
      </c>
      <c r="D45" s="278">
        <v>1</v>
      </c>
      <c r="E45" s="247">
        <f>'個別入力（時給）'!F95</f>
        <v>903</v>
      </c>
      <c r="F45" s="247">
        <f>'個別入力（時給）'!K95</f>
        <v>652</v>
      </c>
      <c r="G45" s="247">
        <f>'個別入力（時給）'!P95</f>
        <v>2297</v>
      </c>
      <c r="H45" s="247">
        <f>'個別入力（時給）'!U95</f>
        <v>1283</v>
      </c>
      <c r="I45" s="247">
        <f>'個別入力（時給）'!Z95</f>
        <v>1670</v>
      </c>
      <c r="J45" s="247">
        <f>'個別入力（時給）'!AE95</f>
        <v>0</v>
      </c>
      <c r="K45" s="247">
        <f>'個別入力（時給）'!AJ95</f>
        <v>0</v>
      </c>
      <c r="L45" s="247">
        <f>'個別入力（時給）'!AO95</f>
        <v>0</v>
      </c>
      <c r="M45" s="247">
        <f>'個別入力（時給）'!AT95</f>
        <v>0</v>
      </c>
      <c r="N45" s="247">
        <f>'個別入力（時給）'!AY95</f>
        <v>0</v>
      </c>
      <c r="O45" s="247">
        <f>'個別入力（時給）'!BD95</f>
        <v>0</v>
      </c>
      <c r="P45" s="247">
        <f>'個別入力（時給）'!BI95</f>
        <v>0</v>
      </c>
      <c r="Q45" s="247">
        <f>'個別入力（時給）'!BN95+'個別入力（時給）'!BS95+'個別入力（時給）'!BX95</f>
        <v>0</v>
      </c>
      <c r="R45" s="248">
        <f t="shared" si="24"/>
        <v>6805</v>
      </c>
      <c r="T45" s="28">
        <f>'個別入力（時給）'!E87</f>
        <v>18720</v>
      </c>
      <c r="U45" s="28">
        <f>'個別入力（時給）'!J87</f>
        <v>13820</v>
      </c>
      <c r="V45" s="28">
        <f>'個別入力（時給）'!O87</f>
        <v>32708</v>
      </c>
      <c r="W45" s="28">
        <f>'個別入力（時給）'!T87</f>
        <v>17120</v>
      </c>
      <c r="X45" s="28">
        <f>'個別入力（時給）'!Y87</f>
        <v>18107</v>
      </c>
      <c r="Y45" s="28">
        <f>'個別入力（時給）'!AD87</f>
        <v>0</v>
      </c>
      <c r="Z45" s="28">
        <f>'個別入力（時給）'!AI87</f>
        <v>0</v>
      </c>
      <c r="AA45" s="28">
        <f>'個別入力（時給）'!AN87</f>
        <v>0</v>
      </c>
      <c r="AB45" s="28">
        <f>'個別入力（時給）'!AS87</f>
        <v>0</v>
      </c>
      <c r="AC45" s="28">
        <f>'個別入力（時給）'!AX87</f>
        <v>0</v>
      </c>
      <c r="AD45" s="28">
        <f>'個別入力（時給）'!BC87</f>
        <v>0</v>
      </c>
      <c r="AE45" s="28">
        <f>'個別入力（時給）'!BH87</f>
        <v>0</v>
      </c>
      <c r="AF45" s="28">
        <f>'個別入力（時給）'!BM87+'個別入力（時給）'!BR87+'個別入力（時給）'!BW87</f>
        <v>0</v>
      </c>
      <c r="AG45" s="125">
        <f t="shared" si="25"/>
        <v>100475</v>
      </c>
      <c r="AH45" s="231">
        <f t="shared" si="26"/>
        <v>100475</v>
      </c>
      <c r="AJ45" s="125">
        <f>'個別入力（時給）'!E86</f>
        <v>17280</v>
      </c>
      <c r="AK45" s="125">
        <f>'個別入力（時給）'!J86</f>
        <v>12780</v>
      </c>
      <c r="AL45" s="125">
        <f>'個別入力（時給）'!O86</f>
        <v>30418</v>
      </c>
      <c r="AM45" s="125">
        <f>'個別入力（時給）'!T86</f>
        <v>15840</v>
      </c>
      <c r="AN45" s="125">
        <f>'個別入力（時給）'!Y86</f>
        <v>16443</v>
      </c>
      <c r="AO45" s="125">
        <f>'個別入力（時給）'!AD86</f>
        <v>0</v>
      </c>
      <c r="AP45" s="125">
        <f>'個別入力（時給）'!AI86</f>
        <v>0</v>
      </c>
      <c r="AQ45" s="125">
        <f>'個別入力（時給）'!AN86</f>
        <v>0</v>
      </c>
      <c r="AR45" s="125">
        <f>'個別入力（時給）'!AS86</f>
        <v>0</v>
      </c>
      <c r="AS45" s="125">
        <f>'個別入力（時給）'!AX86</f>
        <v>0</v>
      </c>
      <c r="AT45" s="125">
        <f>'個別入力（時給）'!BC86</f>
        <v>0</v>
      </c>
      <c r="AU45" s="125">
        <f>'個別入力（時給）'!BH86</f>
        <v>0</v>
      </c>
      <c r="AV45" s="125">
        <f>'個別入力（時給）'!BM86+'個別入力（時給）'!BR86+'個別入力（時給）'!BW86</f>
        <v>0</v>
      </c>
      <c r="AW45" s="125">
        <f t="shared" si="27"/>
        <v>92761</v>
      </c>
      <c r="AX45" s="231">
        <f t="shared" si="28"/>
        <v>92761</v>
      </c>
      <c r="AZ45" s="343" t="str">
        <f>IF(AH45-AX45-R45+'個別入力（時給）'!CA94-'個別入力（時給）'!CB83=0,"〇",AH45-AX45-R45+'個別入力（時給）'!CA94-'個別入力（時給）'!CB83)</f>
        <v>〇</v>
      </c>
      <c r="BB45" s="434">
        <f>'個別入力（時給）'!CC95</f>
        <v>1843</v>
      </c>
      <c r="BC45" s="231">
        <f>'個別入力（時給）'!CB95</f>
        <v>0</v>
      </c>
    </row>
    <row r="46" spans="1:55">
      <c r="A46" s="1361"/>
      <c r="B46" s="193">
        <v>3</v>
      </c>
      <c r="C46" s="191" t="str">
        <f>職員設定!C46</f>
        <v>TT</v>
      </c>
      <c r="D46" s="279">
        <v>1</v>
      </c>
      <c r="E46" s="191">
        <f>'個別入力（時給）'!F140</f>
        <v>5168</v>
      </c>
      <c r="F46" s="191">
        <f>'個別入力（時給）'!K140</f>
        <v>7023</v>
      </c>
      <c r="G46" s="191">
        <f>'個別入力（時給）'!P140</f>
        <v>0</v>
      </c>
      <c r="H46" s="191">
        <f>'個別入力（時給）'!U140</f>
        <v>0</v>
      </c>
      <c r="I46" s="191">
        <f>'個別入力（時給）'!Z140</f>
        <v>0</v>
      </c>
      <c r="J46" s="191">
        <f>'個別入力（時給）'!AE140</f>
        <v>0</v>
      </c>
      <c r="K46" s="191">
        <f>'個別入力（時給）'!AJ140</f>
        <v>0</v>
      </c>
      <c r="L46" s="191">
        <f>'個別入力（時給）'!AO140</f>
        <v>0</v>
      </c>
      <c r="M46" s="191">
        <f>'個別入力（時給）'!AT140</f>
        <v>0</v>
      </c>
      <c r="N46" s="191">
        <f>'個別入力（時給）'!AY140</f>
        <v>0</v>
      </c>
      <c r="O46" s="191">
        <f>'個別入力（時給）'!BD140</f>
        <v>0</v>
      </c>
      <c r="P46" s="191">
        <f>'個別入力（時給）'!BI140</f>
        <v>0</v>
      </c>
      <c r="Q46" s="191">
        <f>'個別入力（時給）'!BN140+'個別入力（時給）'!BS140+'個別入力（時給）'!BX140</f>
        <v>0</v>
      </c>
      <c r="R46" s="220">
        <f t="shared" si="24"/>
        <v>12191</v>
      </c>
      <c r="T46" s="193">
        <f>'個別入力（時給）'!E132</f>
        <v>90315</v>
      </c>
      <c r="U46" s="193">
        <f>'個別入力（時給）'!J132</f>
        <v>121050</v>
      </c>
      <c r="V46" s="193">
        <f>'個別入力（時給）'!O132</f>
        <v>0</v>
      </c>
      <c r="W46" s="193">
        <f>'個別入力（時給）'!T132</f>
        <v>0</v>
      </c>
      <c r="X46" s="193">
        <f>'個別入力（時給）'!Y132</f>
        <v>0</v>
      </c>
      <c r="Y46" s="193">
        <f>'個別入力（時給）'!AD132</f>
        <v>0</v>
      </c>
      <c r="Z46" s="193">
        <f>'個別入力（時給）'!AI132</f>
        <v>0</v>
      </c>
      <c r="AA46" s="193">
        <f>'個別入力（時給）'!AN132</f>
        <v>0</v>
      </c>
      <c r="AB46" s="193">
        <f>'個別入力（時給）'!AS132</f>
        <v>0</v>
      </c>
      <c r="AC46" s="193">
        <f>'個別入力（時給）'!AX132</f>
        <v>0</v>
      </c>
      <c r="AD46" s="193">
        <f>'個別入力（時給）'!BC132</f>
        <v>0</v>
      </c>
      <c r="AE46" s="193">
        <f>'個別入力（時給）'!BH132</f>
        <v>0</v>
      </c>
      <c r="AF46" s="193">
        <f>'個別入力（時給）'!BM132+'個別入力（時給）'!BR132+'個別入力（時給）'!BW132</f>
        <v>0</v>
      </c>
      <c r="AG46" s="193">
        <f t="shared" si="25"/>
        <v>211365</v>
      </c>
      <c r="AH46" s="223">
        <f t="shared" si="26"/>
        <v>211365</v>
      </c>
      <c r="AJ46" s="193">
        <f>'個別入力（時給）'!E131</f>
        <v>82649</v>
      </c>
      <c r="AK46" s="193">
        <f>'個別入力（時給）'!J131</f>
        <v>110643</v>
      </c>
      <c r="AL46" s="193">
        <f>'個別入力（時給）'!O131</f>
        <v>0</v>
      </c>
      <c r="AM46" s="193">
        <f>'個別入力（時給）'!T131</f>
        <v>0</v>
      </c>
      <c r="AN46" s="193">
        <f>'個別入力（時給）'!Y131</f>
        <v>0</v>
      </c>
      <c r="AO46" s="193">
        <f>'個別入力（時給）'!AD131</f>
        <v>0</v>
      </c>
      <c r="AP46" s="193">
        <f>'個別入力（時給）'!AI131</f>
        <v>0</v>
      </c>
      <c r="AQ46" s="193">
        <f>'個別入力（時給）'!AN131</f>
        <v>0</v>
      </c>
      <c r="AR46" s="193">
        <f>'個別入力（時給）'!AS131</f>
        <v>0</v>
      </c>
      <c r="AS46" s="193">
        <f>'個別入力（時給）'!AX131</f>
        <v>0</v>
      </c>
      <c r="AT46" s="193">
        <f>'個別入力（時給）'!BC131</f>
        <v>0</v>
      </c>
      <c r="AU46" s="193">
        <f>'個別入力（時給）'!BH131</f>
        <v>0</v>
      </c>
      <c r="AV46" s="193">
        <f>'個別入力（時給）'!BM131+'個別入力（時給）'!BR131+'個別入力（時給）'!BW131</f>
        <v>0</v>
      </c>
      <c r="AW46" s="193">
        <f t="shared" si="27"/>
        <v>193292</v>
      </c>
      <c r="AX46" s="223">
        <f t="shared" si="28"/>
        <v>193292</v>
      </c>
      <c r="AZ46" s="343" t="str">
        <f>IF(AH46-AX46-R46+'個別入力（時給）'!CA139-'個別入力（時給）'!CB128=0,"〇",AH46-AX46-R46+'個別入力（時給）'!CA139-'個別入力（時給）'!CB128)</f>
        <v>〇</v>
      </c>
      <c r="BB46" s="437">
        <f>'個別入力（時給）'!CC140</f>
        <v>0</v>
      </c>
      <c r="BC46" s="223">
        <f>'個別入力（時給）'!CB140</f>
        <v>0</v>
      </c>
    </row>
    <row r="47" spans="1:55">
      <c r="A47" s="1361"/>
      <c r="B47" s="125">
        <v>4</v>
      </c>
      <c r="C47" s="247" t="str">
        <f>職員設定!C47</f>
        <v>NN</v>
      </c>
      <c r="D47" s="278">
        <v>1</v>
      </c>
      <c r="E47" s="247">
        <f>'個別入力（時給）'!F185</f>
        <v>14795</v>
      </c>
      <c r="F47" s="247">
        <f>'個別入力（時給）'!K185</f>
        <v>9381</v>
      </c>
      <c r="G47" s="247">
        <f>'個別入力（時給）'!P185</f>
        <v>11755</v>
      </c>
      <c r="H47" s="247">
        <f>'個別入力（時給）'!U185</f>
        <v>16080</v>
      </c>
      <c r="I47" s="247">
        <f>'個別入力（時給）'!Z185</f>
        <v>17621</v>
      </c>
      <c r="J47" s="247">
        <f>'個別入力（時給）'!AE185</f>
        <v>0</v>
      </c>
      <c r="K47" s="247">
        <f>'個別入力（時給）'!AJ185</f>
        <v>0</v>
      </c>
      <c r="L47" s="247">
        <f>'個別入力（時給）'!AO185</f>
        <v>0</v>
      </c>
      <c r="M47" s="247">
        <f>'個別入力（時給）'!AT185</f>
        <v>0</v>
      </c>
      <c r="N47" s="247">
        <f>'個別入力（時給）'!AY185</f>
        <v>0</v>
      </c>
      <c r="O47" s="247">
        <f>'個別入力（時給）'!BD185</f>
        <v>0</v>
      </c>
      <c r="P47" s="247">
        <f>'個別入力（時給）'!BI185</f>
        <v>0</v>
      </c>
      <c r="Q47" s="247">
        <f>'個別入力（時給）'!BN185+'個別入力（時給）'!BS185+'個別入力（時給）'!BX85</f>
        <v>0</v>
      </c>
      <c r="R47" s="248">
        <f t="shared" si="24"/>
        <v>69632</v>
      </c>
      <c r="T47" s="28">
        <f>'個別入力（時給）'!E177</f>
        <v>85425</v>
      </c>
      <c r="U47" s="28">
        <f>'個別入力（時給）'!J177</f>
        <v>54233</v>
      </c>
      <c r="V47" s="28">
        <f>'個別入力（時給）'!O177</f>
        <v>36652</v>
      </c>
      <c r="W47" s="28">
        <f>'個別入力（時給）'!T177</f>
        <v>77412</v>
      </c>
      <c r="X47" s="28">
        <f>'個別入力（時給）'!Y177</f>
        <v>84798</v>
      </c>
      <c r="Y47" s="28">
        <f>'個別入力（時給）'!AD177</f>
        <v>0</v>
      </c>
      <c r="Z47" s="28">
        <f>'個別入力（時給）'!AI177</f>
        <v>0</v>
      </c>
      <c r="AA47" s="28">
        <f>'個別入力（時給）'!AN177</f>
        <v>0</v>
      </c>
      <c r="AB47" s="28">
        <f>'個別入力（時給）'!AS177</f>
        <v>0</v>
      </c>
      <c r="AC47" s="28">
        <f>'個別入力（時給）'!AX177</f>
        <v>0</v>
      </c>
      <c r="AD47" s="28">
        <f>'個別入力（時給）'!BC177</f>
        <v>0</v>
      </c>
      <c r="AE47" s="28">
        <f>'個別入力（時給）'!BH177</f>
        <v>0</v>
      </c>
      <c r="AF47" s="28">
        <f>'個別入力（時給）'!BM177+'個別入力（時給）'!BR177+'個別入力（時給）'!BW177</f>
        <v>0</v>
      </c>
      <c r="AG47" s="125">
        <f t="shared" si="25"/>
        <v>338520</v>
      </c>
      <c r="AH47" s="231">
        <f t="shared" si="26"/>
        <v>338520</v>
      </c>
      <c r="AJ47" s="125">
        <f>'個別入力（時給）'!E176</f>
        <v>67725</v>
      </c>
      <c r="AK47" s="125">
        <f>'個別入力（時給）'!J176</f>
        <v>43005</v>
      </c>
      <c r="AL47" s="125">
        <f>'個別入力（時給）'!O176</f>
        <v>24932</v>
      </c>
      <c r="AM47" s="125">
        <f>'個別入力（時給）'!T176</f>
        <v>61380</v>
      </c>
      <c r="AN47" s="125">
        <f>'個別入力（時給）'!Y176</f>
        <v>67230</v>
      </c>
      <c r="AO47" s="125">
        <f>'個別入力（時給）'!AD176</f>
        <v>0</v>
      </c>
      <c r="AP47" s="125">
        <f>'個別入力（時給）'!AI176</f>
        <v>0</v>
      </c>
      <c r="AQ47" s="125">
        <f>'個別入力（時給）'!AN176</f>
        <v>0</v>
      </c>
      <c r="AR47" s="125">
        <f>'個別入力（時給）'!AS176</f>
        <v>0</v>
      </c>
      <c r="AS47" s="125">
        <f>'個別入力（時給）'!AX176</f>
        <v>0</v>
      </c>
      <c r="AT47" s="125">
        <f>'個別入力（時給）'!BC176</f>
        <v>0</v>
      </c>
      <c r="AU47" s="125">
        <f>'個別入力（時給）'!BH176</f>
        <v>0</v>
      </c>
      <c r="AV47" s="125">
        <f>'個別入力（時給）'!BM176+'個別入力（時給）'!BR176+'個別入力（時給）'!BW176</f>
        <v>0</v>
      </c>
      <c r="AW47" s="125">
        <f t="shared" si="27"/>
        <v>264272</v>
      </c>
      <c r="AX47" s="231">
        <f t="shared" si="28"/>
        <v>264272</v>
      </c>
      <c r="AZ47" s="343" t="str">
        <f>IF(AH47-AX47-R47+'個別入力（時給）'!CA184-'個別入力（時給）'!CB173=0,"〇",AH47-AX47-R47+'個別入力（時給）'!CA184-'個別入力（時給）'!CB173)</f>
        <v>〇</v>
      </c>
      <c r="BB47" s="434">
        <f>'個別入力（時給）'!CC185</f>
        <v>6472</v>
      </c>
      <c r="BC47" s="231">
        <f>'個別入力（時給）'!CB185</f>
        <v>151</v>
      </c>
    </row>
    <row r="48" spans="1:55">
      <c r="A48" s="1361"/>
      <c r="B48" s="193">
        <v>5</v>
      </c>
      <c r="C48" s="191" t="str">
        <f>職員設定!C48</f>
        <v>UU</v>
      </c>
      <c r="D48" s="279">
        <v>1</v>
      </c>
      <c r="E48" s="191">
        <f>'個別入力（時給）'!F230</f>
        <v>602</v>
      </c>
      <c r="F48" s="191">
        <f>'個別入力（時給）'!K230</f>
        <v>2182</v>
      </c>
      <c r="G48" s="191">
        <f>'個別入力（時給）'!P230</f>
        <v>1455</v>
      </c>
      <c r="H48" s="191">
        <f>'個別入力（時給）'!U230</f>
        <v>407</v>
      </c>
      <c r="I48" s="191">
        <f>'個別入力（時給）'!Z230</f>
        <v>0</v>
      </c>
      <c r="J48" s="191">
        <f>'個別入力（時給）'!AE230</f>
        <v>0</v>
      </c>
      <c r="K48" s="191">
        <f>'個別入力（時給）'!AJ230</f>
        <v>0</v>
      </c>
      <c r="L48" s="191">
        <f>'個別入力（時給）'!AO230</f>
        <v>0</v>
      </c>
      <c r="M48" s="191">
        <f>'個別入力（時給）'!AT230</f>
        <v>0</v>
      </c>
      <c r="N48" s="191">
        <f>'個別入力（時給）'!AY230</f>
        <v>0</v>
      </c>
      <c r="O48" s="191">
        <f>'個別入力（時給）'!BD230</f>
        <v>0</v>
      </c>
      <c r="P48" s="191">
        <f>'個別入力（時給）'!BI230</f>
        <v>0</v>
      </c>
      <c r="Q48" s="191">
        <f>'個別入力（時給）'!BN230+'個別入力（時給）'!BS230+'個別入力（時給）'!BX230</f>
        <v>0</v>
      </c>
      <c r="R48" s="220">
        <f t="shared" si="24"/>
        <v>4646</v>
      </c>
      <c r="T48" s="193">
        <f>'個別入力（時給）'!E222</f>
        <v>12570</v>
      </c>
      <c r="U48" s="193">
        <f>'個別入力（時給）'!J222</f>
        <v>45225</v>
      </c>
      <c r="V48" s="193">
        <f>'個別入力（時給）'!O222</f>
        <v>32311</v>
      </c>
      <c r="W48" s="193">
        <f>'個別入力（時給）'!T222</f>
        <v>8539</v>
      </c>
      <c r="X48" s="193">
        <f>'個別入力（時給）'!Y222</f>
        <v>0</v>
      </c>
      <c r="Y48" s="193">
        <f>'個別入力（時給）'!AD222</f>
        <v>0</v>
      </c>
      <c r="Z48" s="193">
        <f>'個別入力（時給）'!AI222</f>
        <v>0</v>
      </c>
      <c r="AA48" s="193">
        <f>'個別入力（時給）'!AN222</f>
        <v>0</v>
      </c>
      <c r="AB48" s="193">
        <f>'個別入力（時給）'!AS222</f>
        <v>0</v>
      </c>
      <c r="AC48" s="193">
        <f>'個別入力（時給）'!AX222</f>
        <v>0</v>
      </c>
      <c r="AD48" s="193">
        <f>'個別入力（時給）'!BC222</f>
        <v>0</v>
      </c>
      <c r="AE48" s="193">
        <f>'個別入力（時給）'!BH222</f>
        <v>0</v>
      </c>
      <c r="AF48" s="193">
        <f>'個別入力（時給）'!BM222+'個別入力（時給）'!BR222+'個別入力（時給）'!BW222</f>
        <v>0</v>
      </c>
      <c r="AG48" s="193">
        <f t="shared" si="25"/>
        <v>98645</v>
      </c>
      <c r="AH48" s="223">
        <f t="shared" si="26"/>
        <v>98645</v>
      </c>
      <c r="AJ48" s="193">
        <f>'個別入力（時給）'!E221</f>
        <v>11970</v>
      </c>
      <c r="AK48" s="193">
        <f>'個別入力（時給）'!J221</f>
        <v>43050</v>
      </c>
      <c r="AL48" s="193">
        <f>'個別入力（時給）'!O221</f>
        <v>30861</v>
      </c>
      <c r="AM48" s="193">
        <f>'個別入力（時給）'!T221</f>
        <v>8133</v>
      </c>
      <c r="AN48" s="193">
        <f>'個別入力（時給）'!Y221</f>
        <v>0</v>
      </c>
      <c r="AO48" s="193">
        <f>'個別入力（時給）'!AD221</f>
        <v>0</v>
      </c>
      <c r="AP48" s="193">
        <f>'個別入力（時給）'!AI221</f>
        <v>0</v>
      </c>
      <c r="AQ48" s="193">
        <f>'個別入力（時給）'!AN221</f>
        <v>0</v>
      </c>
      <c r="AR48" s="193">
        <f>'個別入力（時給）'!AS221</f>
        <v>0</v>
      </c>
      <c r="AS48" s="193">
        <f>'個別入力（時給）'!AX221</f>
        <v>0</v>
      </c>
      <c r="AT48" s="193">
        <f>'個別入力（時給）'!BC221</f>
        <v>0</v>
      </c>
      <c r="AU48" s="193">
        <f>'個別入力（時給）'!BH221</f>
        <v>0</v>
      </c>
      <c r="AV48" s="193">
        <f>'個別入力（時給）'!BM221+'個別入力（時給）'!BR221+'個別入力（時給）'!BW221</f>
        <v>0</v>
      </c>
      <c r="AW48" s="193">
        <f t="shared" si="27"/>
        <v>94014</v>
      </c>
      <c r="AX48" s="223">
        <f t="shared" si="28"/>
        <v>94014</v>
      </c>
      <c r="AZ48" s="343" t="str">
        <f>IF(AH48-AX48-R48+'個別入力（時給）'!CA229-'個別入力（時給）'!CB218=0,"〇",AH48-AX48-R48+'個別入力（時給）'!CA229-'個別入力（時給）'!CB218)</f>
        <v>〇</v>
      </c>
      <c r="BB48" s="437">
        <f>'個別入力（時給）'!CC230</f>
        <v>1114</v>
      </c>
      <c r="BC48" s="223">
        <f>'個別入力（時給）'!CB230</f>
        <v>5</v>
      </c>
    </row>
    <row r="49" spans="1:55">
      <c r="A49" s="1361"/>
      <c r="B49" s="125">
        <v>6</v>
      </c>
      <c r="C49" s="247" t="str">
        <f>職員設定!C49</f>
        <v>PP</v>
      </c>
      <c r="D49" s="278">
        <v>1</v>
      </c>
      <c r="E49" s="247">
        <f>'個別入力（時給）'!F275</f>
        <v>0</v>
      </c>
      <c r="F49" s="247">
        <f>'個別入力（時給）'!K275</f>
        <v>0</v>
      </c>
      <c r="G49" s="247">
        <f>'個別入力（時給）'!P275</f>
        <v>8472</v>
      </c>
      <c r="H49" s="247">
        <f>'個別入力（時給）'!U275</f>
        <v>12029</v>
      </c>
      <c r="I49" s="247">
        <f>'個別入力（時給）'!Z275</f>
        <v>13922</v>
      </c>
      <c r="J49" s="247">
        <f>'個別入力（時給）'!AE275</f>
        <v>0</v>
      </c>
      <c r="K49" s="247">
        <f>'個別入力（時給）'!AJ275</f>
        <v>0</v>
      </c>
      <c r="L49" s="247">
        <f>'個別入力（時給）'!AO275</f>
        <v>0</v>
      </c>
      <c r="M49" s="247">
        <f>'個別入力（時給）'!AT275</f>
        <v>0</v>
      </c>
      <c r="N49" s="247">
        <f>'個別入力（時給）'!AY275</f>
        <v>0</v>
      </c>
      <c r="O49" s="247">
        <f>'個別入力（時給）'!BD275</f>
        <v>0</v>
      </c>
      <c r="P49" s="247">
        <f>'個別入力（時給）'!BI275</f>
        <v>0</v>
      </c>
      <c r="Q49" s="247">
        <f>'個別入力（時給）'!BN275+'個別入力（時給）'!BS275+'個別入力（時給）'!BX275</f>
        <v>0</v>
      </c>
      <c r="R49" s="248">
        <f t="shared" si="24"/>
        <v>34423</v>
      </c>
      <c r="T49" s="28">
        <f>'個別入力（時給）'!E267</f>
        <v>0</v>
      </c>
      <c r="U49" s="28">
        <f>'個別入力（時給）'!J267</f>
        <v>0</v>
      </c>
      <c r="V49" s="28">
        <f>'個別入力（時給）'!O267</f>
        <v>40204</v>
      </c>
      <c r="W49" s="28">
        <f>'個別入力（時給）'!T267</f>
        <v>66199</v>
      </c>
      <c r="X49" s="28">
        <f>'個別入力（時給）'!Y267</f>
        <v>76585</v>
      </c>
      <c r="Y49" s="28">
        <f>'個別入力（時給）'!AD267</f>
        <v>0</v>
      </c>
      <c r="Z49" s="28">
        <f>'個別入力（時給）'!AI267</f>
        <v>0</v>
      </c>
      <c r="AA49" s="28">
        <f>'個別入力（時給）'!AN267</f>
        <v>0</v>
      </c>
      <c r="AB49" s="28">
        <f>'個別入力（時給）'!AS267</f>
        <v>0</v>
      </c>
      <c r="AC49" s="28">
        <f>'個別入力（時給）'!AX267</f>
        <v>0</v>
      </c>
      <c r="AD49" s="28">
        <f>'個別入力（時給）'!BC267</f>
        <v>0</v>
      </c>
      <c r="AE49" s="28">
        <f>'個別入力（時給）'!BH267</f>
        <v>0</v>
      </c>
      <c r="AF49" s="28">
        <f>'個別入力（時給）'!BM267+'個別入力（時給）'!BR267+'個別入力（時給）'!BW267</f>
        <v>0</v>
      </c>
      <c r="AG49" s="125">
        <f t="shared" si="25"/>
        <v>182988</v>
      </c>
      <c r="AH49" s="231">
        <f t="shared" si="26"/>
        <v>182988</v>
      </c>
      <c r="AJ49" s="125">
        <f>'個別入力（時給）'!E266</f>
        <v>0</v>
      </c>
      <c r="AK49" s="125">
        <f>'個別入力（時給）'!J266</f>
        <v>0</v>
      </c>
      <c r="AL49" s="125">
        <f>'個別入力（時給）'!O266</f>
        <v>32895</v>
      </c>
      <c r="AM49" s="125">
        <f>'個別入力（時給）'!T266</f>
        <v>54318</v>
      </c>
      <c r="AN49" s="125">
        <f>'個別入力（時給）'!Y266</f>
        <v>62835</v>
      </c>
      <c r="AO49" s="125">
        <f>'個別入力（時給）'!AD266</f>
        <v>0</v>
      </c>
      <c r="AP49" s="125">
        <f>'個別入力（時給）'!AI266</f>
        <v>0</v>
      </c>
      <c r="AQ49" s="125">
        <f>'個別入力（時給）'!AN266</f>
        <v>0</v>
      </c>
      <c r="AR49" s="125">
        <f>'個別入力（時給）'!AS266</f>
        <v>0</v>
      </c>
      <c r="AS49" s="125">
        <f>'個別入力（時給）'!AX266</f>
        <v>0</v>
      </c>
      <c r="AT49" s="125">
        <f>'個別入力（時給）'!BC266</f>
        <v>0</v>
      </c>
      <c r="AU49" s="125">
        <f>'個別入力（時給）'!BH266</f>
        <v>0</v>
      </c>
      <c r="AV49" s="125">
        <f>'個別入力（時給）'!BM266+'個別入力（時給）'!BR266+'個別入力（時給）'!BW266</f>
        <v>0</v>
      </c>
      <c r="AW49" s="125">
        <f t="shared" si="27"/>
        <v>150048</v>
      </c>
      <c r="AX49" s="231">
        <f t="shared" si="28"/>
        <v>150048</v>
      </c>
      <c r="AZ49" s="343" t="str">
        <f>IF(AH49-AX49-R49+'個別入力（時給）'!CA274-'個別入力（時給）'!CB263=0,"〇",AH49-AX49-R49+'個別入力（時給）'!CA274-'個別入力（時給）'!CB263)</f>
        <v>〇</v>
      </c>
      <c r="BB49" s="434">
        <f>'個別入力（時給）'!CC275</f>
        <v>5964</v>
      </c>
      <c r="BC49" s="231">
        <f>'個別入力（時給）'!CB275</f>
        <v>97</v>
      </c>
    </row>
    <row r="50" spans="1:55">
      <c r="A50" s="1361"/>
      <c r="B50" s="193">
        <v>7</v>
      </c>
      <c r="C50" s="191" t="str">
        <f>職員設定!C50</f>
        <v>QQ</v>
      </c>
      <c r="D50" s="279">
        <v>1</v>
      </c>
      <c r="E50" s="191">
        <f>'個別入力（時給）'!F320</f>
        <v>44061</v>
      </c>
      <c r="F50" s="191">
        <f>'個別入力（時給）'!K320</f>
        <v>48424</v>
      </c>
      <c r="G50" s="191">
        <f>'個別入力（時給）'!P320</f>
        <v>51319</v>
      </c>
      <c r="H50" s="191">
        <f>'個別入力（時給）'!U320</f>
        <v>53245</v>
      </c>
      <c r="I50" s="191">
        <f>'個別入力（時給）'!Z320</f>
        <v>64097</v>
      </c>
      <c r="J50" s="191">
        <f>'個別入力（時給）'!AE320</f>
        <v>0</v>
      </c>
      <c r="K50" s="191">
        <f>'個別入力（時給）'!AJ320</f>
        <v>0</v>
      </c>
      <c r="L50" s="191">
        <f>'個別入力（時給）'!AO320</f>
        <v>0</v>
      </c>
      <c r="M50" s="191">
        <f>'個別入力（時給）'!AT320</f>
        <v>0</v>
      </c>
      <c r="N50" s="191">
        <f>'個別入力（時給）'!AY320</f>
        <v>0</v>
      </c>
      <c r="O50" s="191">
        <f>'個別入力（時給）'!BD320</f>
        <v>0</v>
      </c>
      <c r="P50" s="191">
        <f>'個別入力（時給）'!BI320</f>
        <v>0</v>
      </c>
      <c r="Q50" s="191">
        <f>'個別入力（時給）'!BN320+'個別入力（時給）'!BS320+'個別入力（時給）'!BX320</f>
        <v>0</v>
      </c>
      <c r="R50" s="220">
        <f t="shared" si="24"/>
        <v>261146</v>
      </c>
      <c r="T50" s="193">
        <f>'個別入力（時給）'!E312</f>
        <v>231031</v>
      </c>
      <c r="U50" s="193">
        <f>'個別入力（時給）'!J312</f>
        <v>254905</v>
      </c>
      <c r="V50" s="193">
        <f>'個別入力（時給）'!O312</f>
        <v>240188</v>
      </c>
      <c r="W50" s="193">
        <f>'個別入力（時給）'!T312</f>
        <v>235304</v>
      </c>
      <c r="X50" s="193">
        <f>'個別入力（時給）'!Y312</f>
        <v>290824</v>
      </c>
      <c r="Y50" s="193">
        <f>'個別入力（時給）'!AD312</f>
        <v>0</v>
      </c>
      <c r="Z50" s="193">
        <f>'個別入力（時給）'!AI312</f>
        <v>0</v>
      </c>
      <c r="AA50" s="193">
        <f>'個別入力（時給）'!AN312</f>
        <v>0</v>
      </c>
      <c r="AB50" s="193">
        <f>'個別入力（時給）'!AS312</f>
        <v>0</v>
      </c>
      <c r="AC50" s="193">
        <f>'個別入力（時給）'!AX312</f>
        <v>0</v>
      </c>
      <c r="AD50" s="193">
        <f>'個別入力（時給）'!BC312</f>
        <v>0</v>
      </c>
      <c r="AE50" s="193">
        <f>'個別入力（時給）'!BH312</f>
        <v>0</v>
      </c>
      <c r="AF50" s="193">
        <f>'個別入力（時給）'!BM312+'個別入力（時給）'!BR312+'個別入力（時給）'!BW312</f>
        <v>0</v>
      </c>
      <c r="AG50" s="193">
        <f t="shared" si="25"/>
        <v>1252252</v>
      </c>
      <c r="AH50" s="223">
        <f t="shared" si="26"/>
        <v>1252252</v>
      </c>
      <c r="AJ50" s="193">
        <f>'個別入力（時給）'!E311</f>
        <v>186891</v>
      </c>
      <c r="AK50" s="193">
        <f>'個別入力（時給）'!J311</f>
        <v>205895</v>
      </c>
      <c r="AL50" s="193">
        <f>'個別入力（時給）'!O311</f>
        <v>193973</v>
      </c>
      <c r="AM50" s="193">
        <f>'個別入力（時給）'!T311</f>
        <v>190167</v>
      </c>
      <c r="AN50" s="193">
        <f>'個別入力（時給）'!Y311</f>
        <v>234969</v>
      </c>
      <c r="AO50" s="193">
        <f>'個別入力（時給）'!AD311</f>
        <v>0</v>
      </c>
      <c r="AP50" s="193">
        <f>'個別入力（時給）'!AI311</f>
        <v>0</v>
      </c>
      <c r="AQ50" s="193">
        <f>'個別入力（時給）'!AN311</f>
        <v>0</v>
      </c>
      <c r="AR50" s="193">
        <f>'個別入力（時給）'!AS311</f>
        <v>0</v>
      </c>
      <c r="AS50" s="193">
        <f>'個別入力（時給）'!AX311</f>
        <v>0</v>
      </c>
      <c r="AT50" s="193">
        <f>'個別入力（時給）'!BC311</f>
        <v>0</v>
      </c>
      <c r="AU50" s="193">
        <f>'個別入力（時給）'!BH311</f>
        <v>0</v>
      </c>
      <c r="AV50" s="193">
        <f>'個別入力（時給）'!BM311+'個別入力（時給）'!BR311+'個別入力（時給）'!BW311</f>
        <v>0</v>
      </c>
      <c r="AW50" s="193">
        <f t="shared" si="27"/>
        <v>1011895</v>
      </c>
      <c r="AX50" s="223">
        <f t="shared" si="28"/>
        <v>1011895</v>
      </c>
      <c r="AZ50" s="343" t="str">
        <f>IF(AH50-AX50-R50+'個別入力（時給）'!CA319-'個別入力（時給）'!CB308=0,"〇",AH50-AX50-R50+'個別入力（時給）'!CA319-'個別入力（時給）'!CB308)</f>
        <v>〇</v>
      </c>
      <c r="BB50" s="437">
        <f>'個別入力（時給）'!CC320</f>
        <v>19410</v>
      </c>
      <c r="BC50" s="223">
        <f>'個別入力（時給）'!CB320</f>
        <v>956</v>
      </c>
    </row>
    <row r="51" spans="1:55">
      <c r="A51" s="1361"/>
      <c r="B51" s="125">
        <v>8</v>
      </c>
      <c r="C51" s="247" t="str">
        <f>職員設定!C51</f>
        <v>VV</v>
      </c>
      <c r="D51" s="278">
        <v>1</v>
      </c>
      <c r="E51" s="247">
        <f>'個別入力（時給）'!F365</f>
        <v>0</v>
      </c>
      <c r="F51" s="247">
        <f>'個別入力（時給）'!K365</f>
        <v>0</v>
      </c>
      <c r="G51" s="247">
        <f>'個別入力（時給）'!P365</f>
        <v>0</v>
      </c>
      <c r="H51" s="247">
        <f>'個別入力（時給）'!U365</f>
        <v>0</v>
      </c>
      <c r="I51" s="247">
        <f>'個別入力（時給）'!Z365</f>
        <v>0</v>
      </c>
      <c r="J51" s="247">
        <f>'個別入力（時給）'!AE365</f>
        <v>0</v>
      </c>
      <c r="K51" s="247">
        <f>'個別入力（時給）'!AJ365</f>
        <v>0</v>
      </c>
      <c r="L51" s="247">
        <f>'個別入力（時給）'!AO365</f>
        <v>0</v>
      </c>
      <c r="M51" s="247">
        <f>'個別入力（時給）'!AT365</f>
        <v>0</v>
      </c>
      <c r="N51" s="247">
        <f>'個別入力（時給）'!AY365</f>
        <v>0</v>
      </c>
      <c r="O51" s="247">
        <f>'個別入力（時給）'!BD365</f>
        <v>0</v>
      </c>
      <c r="P51" s="247">
        <f>'個別入力（時給）'!BI365</f>
        <v>0</v>
      </c>
      <c r="Q51" s="247">
        <f>'個別入力（時給）'!BN365+'個別入力（時給）'!BS365+'個別入力（時給）'!BX365</f>
        <v>0</v>
      </c>
      <c r="R51" s="248">
        <f t="shared" si="24"/>
        <v>0</v>
      </c>
      <c r="T51" s="28">
        <f>'個別入力（時給）'!E357</f>
        <v>0</v>
      </c>
      <c r="U51" s="28">
        <f>'個別入力（時給）'!J357</f>
        <v>0</v>
      </c>
      <c r="V51" s="28">
        <f>'個別入力（時給）'!O357</f>
        <v>0</v>
      </c>
      <c r="W51" s="28">
        <f>'個別入力（時給）'!T357</f>
        <v>0</v>
      </c>
      <c r="X51" s="28">
        <f>'個別入力（時給）'!Y357</f>
        <v>0</v>
      </c>
      <c r="Y51" s="28">
        <f>'個別入力（時給）'!AD357</f>
        <v>0</v>
      </c>
      <c r="Z51" s="28">
        <f>'個別入力（時給）'!AI357</f>
        <v>0</v>
      </c>
      <c r="AA51" s="28">
        <f>'個別入力（時給）'!AN357</f>
        <v>0</v>
      </c>
      <c r="AB51" s="28">
        <f>'個別入力（時給）'!AS357</f>
        <v>0</v>
      </c>
      <c r="AC51" s="28">
        <f>'個別入力（時給）'!AX357</f>
        <v>0</v>
      </c>
      <c r="AD51" s="28">
        <f>'個別入力（時給）'!BC357</f>
        <v>0</v>
      </c>
      <c r="AE51" s="28">
        <f>'個別入力（時給）'!BH357</f>
        <v>0</v>
      </c>
      <c r="AF51" s="28">
        <f>'個別入力（時給）'!BM357+'個別入力（時給）'!BR357+'個別入力（時給）'!BW357</f>
        <v>0</v>
      </c>
      <c r="AG51" s="125">
        <f t="shared" si="25"/>
        <v>0</v>
      </c>
      <c r="AH51" s="231">
        <f t="shared" si="26"/>
        <v>0</v>
      </c>
      <c r="AJ51" s="125">
        <f>'個別入力（時給）'!E356</f>
        <v>0</v>
      </c>
      <c r="AK51" s="125">
        <f>'個別入力（時給）'!J356</f>
        <v>0</v>
      </c>
      <c r="AL51" s="125">
        <f>'個別入力（時給）'!O356</f>
        <v>0</v>
      </c>
      <c r="AM51" s="125">
        <f>'個別入力（時給）'!T356</f>
        <v>0</v>
      </c>
      <c r="AN51" s="125">
        <f>'個別入力（時給）'!Y356</f>
        <v>0</v>
      </c>
      <c r="AO51" s="125">
        <f>'個別入力（時給）'!AD356</f>
        <v>0</v>
      </c>
      <c r="AP51" s="125">
        <f>'個別入力（時給）'!AI356</f>
        <v>0</v>
      </c>
      <c r="AQ51" s="125">
        <f>'個別入力（時給）'!AN356</f>
        <v>0</v>
      </c>
      <c r="AR51" s="125">
        <f>'個別入力（時給）'!AS356</f>
        <v>0</v>
      </c>
      <c r="AS51" s="125">
        <f>'個別入力（時給）'!AX356</f>
        <v>0</v>
      </c>
      <c r="AT51" s="125">
        <f>'個別入力（時給）'!BC356</f>
        <v>0</v>
      </c>
      <c r="AU51" s="125">
        <f>'個別入力（時給）'!BH356</f>
        <v>0</v>
      </c>
      <c r="AV51" s="125">
        <f>'個別入力（時給）'!BM356+'個別入力（時給）'!BR356+'個別入力（時給）'!BW356</f>
        <v>0</v>
      </c>
      <c r="AW51" s="125">
        <f t="shared" si="27"/>
        <v>0</v>
      </c>
      <c r="AX51" s="231">
        <f t="shared" si="28"/>
        <v>0</v>
      </c>
      <c r="AZ51" s="343" t="str">
        <f>IF(AH51-AX51-R51+'個別入力（時給）'!CA364-'個別入力（時給）'!CB353=0,"〇",AH51-AX51-R51+'個別入力（時給）'!CA364-'個別入力（時給）'!CB353)</f>
        <v>〇</v>
      </c>
      <c r="BB51" s="434">
        <f>'個別入力（時給）'!CC365</f>
        <v>0</v>
      </c>
      <c r="BC51" s="231">
        <f>'個別入力（時給）'!CB365</f>
        <v>0</v>
      </c>
    </row>
    <row r="52" spans="1:55">
      <c r="A52" s="1361"/>
      <c r="B52" s="193">
        <v>9</v>
      </c>
      <c r="C52" s="191" t="str">
        <f>職員設定!C52</f>
        <v>WW</v>
      </c>
      <c r="D52" s="279">
        <v>1</v>
      </c>
      <c r="E52" s="191">
        <f>'個別入力（時給）'!F410</f>
        <v>0</v>
      </c>
      <c r="F52" s="191">
        <f>'個別入力（時給）'!K410</f>
        <v>0</v>
      </c>
      <c r="G52" s="191">
        <f>'個別入力（時給）'!P410</f>
        <v>0</v>
      </c>
      <c r="H52" s="191">
        <f>'個別入力（時給）'!U410</f>
        <v>0</v>
      </c>
      <c r="I52" s="191">
        <f>'個別入力（時給）'!Z410</f>
        <v>0</v>
      </c>
      <c r="J52" s="191">
        <f>'個別入力（時給）'!AE410</f>
        <v>0</v>
      </c>
      <c r="K52" s="191">
        <f>'個別入力（時給）'!AJ410</f>
        <v>0</v>
      </c>
      <c r="L52" s="191">
        <f>'個別入力（時給）'!AO410</f>
        <v>0</v>
      </c>
      <c r="M52" s="191">
        <f>'個別入力（時給）'!AT410</f>
        <v>0</v>
      </c>
      <c r="N52" s="191">
        <f>'個別入力（時給）'!AY410</f>
        <v>0</v>
      </c>
      <c r="O52" s="191">
        <f>'個別入力（時給）'!BD410</f>
        <v>0</v>
      </c>
      <c r="P52" s="191">
        <f>'個別入力（時給）'!BI410</f>
        <v>0</v>
      </c>
      <c r="Q52" s="191">
        <f>'個別入力（時給）'!BN410+'個別入力（時給）'!BS410+'個別入力（時給）'!BX410</f>
        <v>0</v>
      </c>
      <c r="R52" s="220">
        <f t="shared" si="24"/>
        <v>0</v>
      </c>
      <c r="T52" s="193">
        <f>'個別入力（時給）'!E402</f>
        <v>0</v>
      </c>
      <c r="U52" s="193">
        <f>'個別入力（時給）'!J402</f>
        <v>0</v>
      </c>
      <c r="V52" s="193">
        <f>'個別入力（時給）'!O402</f>
        <v>0</v>
      </c>
      <c r="W52" s="193">
        <f>'個別入力（時給）'!T402</f>
        <v>0</v>
      </c>
      <c r="X52" s="193">
        <f>'個別入力（時給）'!Y402</f>
        <v>0</v>
      </c>
      <c r="Y52" s="193">
        <f>'個別入力（時給）'!AD402</f>
        <v>0</v>
      </c>
      <c r="Z52" s="193">
        <f>'個別入力（時給）'!AI402</f>
        <v>0</v>
      </c>
      <c r="AA52" s="193">
        <f>'個別入力（時給）'!AN402</f>
        <v>0</v>
      </c>
      <c r="AB52" s="193">
        <f>'個別入力（時給）'!AS402</f>
        <v>0</v>
      </c>
      <c r="AC52" s="193">
        <f>'個別入力（時給）'!AX402</f>
        <v>0</v>
      </c>
      <c r="AD52" s="193">
        <f>'個別入力（時給）'!BC402</f>
        <v>0</v>
      </c>
      <c r="AE52" s="193">
        <f>'個別入力（時給）'!BH402</f>
        <v>0</v>
      </c>
      <c r="AF52" s="193">
        <f>'個別入力（時給）'!BM402+'個別入力（時給）'!BR402+'個別入力（時給）'!BW402</f>
        <v>0</v>
      </c>
      <c r="AG52" s="193">
        <f t="shared" si="25"/>
        <v>0</v>
      </c>
      <c r="AH52" s="223">
        <f t="shared" si="26"/>
        <v>0</v>
      </c>
      <c r="AJ52" s="193">
        <f>'個別入力（時給）'!E401</f>
        <v>0</v>
      </c>
      <c r="AK52" s="193">
        <f>'個別入力（時給）'!J401</f>
        <v>0</v>
      </c>
      <c r="AL52" s="193">
        <f>'個別入力（時給）'!O401</f>
        <v>0</v>
      </c>
      <c r="AM52" s="193">
        <f>'個別入力（時給）'!T401</f>
        <v>0</v>
      </c>
      <c r="AN52" s="193">
        <f>'個別入力（時給）'!Y401</f>
        <v>0</v>
      </c>
      <c r="AO52" s="193">
        <f>'個別入力（時給）'!AD401</f>
        <v>0</v>
      </c>
      <c r="AP52" s="193">
        <f>'個別入力（時給）'!AI401</f>
        <v>0</v>
      </c>
      <c r="AQ52" s="193">
        <f>'個別入力（時給）'!AN401</f>
        <v>0</v>
      </c>
      <c r="AR52" s="193">
        <f>'個別入力（時給）'!AS401</f>
        <v>0</v>
      </c>
      <c r="AS52" s="193">
        <f>'個別入力（時給）'!AX401</f>
        <v>0</v>
      </c>
      <c r="AT52" s="193">
        <f>'個別入力（時給）'!BC401</f>
        <v>0</v>
      </c>
      <c r="AU52" s="193">
        <f>'個別入力（時給）'!BH401</f>
        <v>0</v>
      </c>
      <c r="AV52" s="193">
        <f>'個別入力（時給）'!BM401+'個別入力（時給）'!BR401+'個別入力（時給）'!BW401</f>
        <v>0</v>
      </c>
      <c r="AW52" s="193">
        <f t="shared" si="27"/>
        <v>0</v>
      </c>
      <c r="AX52" s="223">
        <f t="shared" si="28"/>
        <v>0</v>
      </c>
      <c r="AZ52" s="343" t="str">
        <f>IF(AH52-AX52-R52+'個別入力（時給）'!CA409-'個別入力（時給）'!CB398=0,"〇",AH52-AX52-R52+'個別入力（時給）'!CA409-'個別入力（時給）'!CB398)</f>
        <v>〇</v>
      </c>
      <c r="BB52" s="437">
        <f>'個別入力（時給）'!CC410</f>
        <v>0</v>
      </c>
      <c r="BC52" s="223">
        <f>'個別入力（時給）'!CB410</f>
        <v>0</v>
      </c>
    </row>
    <row r="53" spans="1:55">
      <c r="A53" s="1361"/>
      <c r="B53" s="125">
        <v>10</v>
      </c>
      <c r="C53" s="247" t="str">
        <f>職員設定!C53</f>
        <v>XX</v>
      </c>
      <c r="D53" s="278">
        <v>1</v>
      </c>
      <c r="E53" s="247">
        <f>'個別入力（時給）'!F455</f>
        <v>0</v>
      </c>
      <c r="F53" s="247">
        <f>'個別入力（時給）'!K455</f>
        <v>0</v>
      </c>
      <c r="G53" s="247">
        <f>'個別入力（時給）'!P455</f>
        <v>0</v>
      </c>
      <c r="H53" s="247">
        <f>'個別入力（時給）'!U455</f>
        <v>0</v>
      </c>
      <c r="I53" s="247">
        <f>'個別入力（時給）'!Z455</f>
        <v>0</v>
      </c>
      <c r="J53" s="247">
        <f>'個別入力（時給）'!AE455</f>
        <v>0</v>
      </c>
      <c r="K53" s="247">
        <f>'個別入力（時給）'!AJ455</f>
        <v>0</v>
      </c>
      <c r="L53" s="247">
        <f>'個別入力（時給）'!AO455</f>
        <v>0</v>
      </c>
      <c r="M53" s="247">
        <f>'個別入力（時給）'!AT455</f>
        <v>0</v>
      </c>
      <c r="N53" s="247">
        <f>'個別入力（時給）'!AY455</f>
        <v>0</v>
      </c>
      <c r="O53" s="247">
        <f>'個別入力（時給）'!BD455</f>
        <v>0</v>
      </c>
      <c r="P53" s="247">
        <f>'個別入力（時給）'!BI455</f>
        <v>0</v>
      </c>
      <c r="Q53" s="247">
        <f>'個別入力（時給）'!BN455+'個別入力（時給）'!BS455+'個別入力（時給）'!BX455</f>
        <v>0</v>
      </c>
      <c r="R53" s="248">
        <f t="shared" si="24"/>
        <v>0</v>
      </c>
      <c r="T53" s="28">
        <f>'個別入力（時給）'!E447</f>
        <v>0</v>
      </c>
      <c r="U53" s="28">
        <f>'個別入力（時給）'!J447</f>
        <v>0</v>
      </c>
      <c r="V53" s="28">
        <f>'個別入力（時給）'!O447</f>
        <v>0</v>
      </c>
      <c r="W53" s="28">
        <f>'個別入力（時給）'!T447</f>
        <v>0</v>
      </c>
      <c r="X53" s="28">
        <f>'個別入力（時給）'!Y447</f>
        <v>0</v>
      </c>
      <c r="Y53" s="28">
        <f>'個別入力（時給）'!AD447</f>
        <v>0</v>
      </c>
      <c r="Z53" s="28">
        <f>'個別入力（時給）'!AI447</f>
        <v>0</v>
      </c>
      <c r="AA53" s="28">
        <f>'個別入力（時給）'!AN447</f>
        <v>0</v>
      </c>
      <c r="AB53" s="28">
        <f>'個別入力（時給）'!AS447</f>
        <v>0</v>
      </c>
      <c r="AC53" s="28">
        <f>'個別入力（時給）'!AX447</f>
        <v>0</v>
      </c>
      <c r="AD53" s="28">
        <f>'個別入力（時給）'!BC447</f>
        <v>0</v>
      </c>
      <c r="AE53" s="28">
        <f>'個別入力（時給）'!BH447</f>
        <v>0</v>
      </c>
      <c r="AF53" s="28">
        <f>'個別入力（時給）'!BM447+'個別入力（時給）'!BR447+'個別入力（時給）'!BW447</f>
        <v>0</v>
      </c>
      <c r="AG53" s="125">
        <f t="shared" si="25"/>
        <v>0</v>
      </c>
      <c r="AH53" s="231">
        <f t="shared" si="26"/>
        <v>0</v>
      </c>
      <c r="AJ53" s="125">
        <f>'個別入力（時給）'!E446</f>
        <v>0</v>
      </c>
      <c r="AK53" s="125">
        <f>'個別入力（時給）'!J446</f>
        <v>0</v>
      </c>
      <c r="AL53" s="125">
        <f>'個別入力（時給）'!O446</f>
        <v>0</v>
      </c>
      <c r="AM53" s="125">
        <f>'個別入力（時給）'!T446</f>
        <v>0</v>
      </c>
      <c r="AN53" s="125">
        <f>'個別入力（時給）'!Y446</f>
        <v>0</v>
      </c>
      <c r="AO53" s="125">
        <f>'個別入力（時給）'!AD446</f>
        <v>0</v>
      </c>
      <c r="AP53" s="125">
        <f>'個別入力（時給）'!AI446</f>
        <v>0</v>
      </c>
      <c r="AQ53" s="125">
        <f>'個別入力（時給）'!AN446</f>
        <v>0</v>
      </c>
      <c r="AR53" s="125">
        <f>'個別入力（時給）'!AS446</f>
        <v>0</v>
      </c>
      <c r="AS53" s="125">
        <f>'個別入力（時給）'!AX446</f>
        <v>0</v>
      </c>
      <c r="AT53" s="125">
        <f>'個別入力（時給）'!BC446</f>
        <v>0</v>
      </c>
      <c r="AU53" s="125">
        <f>'個別入力（時給）'!BH446</f>
        <v>0</v>
      </c>
      <c r="AV53" s="125">
        <f>'個別入力（時給）'!BM446+'個別入力（時給）'!BR446+'個別入力（時給）'!BW446</f>
        <v>0</v>
      </c>
      <c r="AW53" s="125">
        <f t="shared" si="27"/>
        <v>0</v>
      </c>
      <c r="AX53" s="231">
        <f t="shared" si="28"/>
        <v>0</v>
      </c>
      <c r="AZ53" s="343" t="str">
        <f>IF(AH53-AX53-R53+'個別入力（時給）'!CA454-'個別入力（時給）'!CB443=0,"〇",AH53-AX53-R53+'個別入力（時給）'!CA454-'個別入力（時給）'!CB443)</f>
        <v>〇</v>
      </c>
      <c r="BB53" s="434">
        <f>'個別入力（時給）'!CC455</f>
        <v>0</v>
      </c>
      <c r="BC53" s="231">
        <f>'個別入力（時給）'!CB455</f>
        <v>0</v>
      </c>
    </row>
    <row r="54" spans="1:55">
      <c r="A54" s="1358"/>
      <c r="B54" s="193">
        <v>11</v>
      </c>
      <c r="C54" s="191" t="str">
        <f>職員設定!C54</f>
        <v>EE</v>
      </c>
      <c r="D54" s="279">
        <v>1</v>
      </c>
      <c r="E54" s="191">
        <f>'個別入力（時給）'!F500</f>
        <v>7154</v>
      </c>
      <c r="F54" s="191">
        <f>'個別入力（時給）'!K500</f>
        <v>8814</v>
      </c>
      <c r="G54" s="191">
        <f>'個別入力（時給）'!P500</f>
        <v>14558</v>
      </c>
      <c r="H54" s="191">
        <f>'個別入力（時給）'!U500</f>
        <v>13168</v>
      </c>
      <c r="I54" s="191">
        <f>'個別入力（時給）'!Z500</f>
        <v>11847</v>
      </c>
      <c r="J54" s="191">
        <f>'個別入力（時給）'!AE500</f>
        <v>0</v>
      </c>
      <c r="K54" s="191">
        <f>'個別入力（時給）'!AJ500</f>
        <v>0</v>
      </c>
      <c r="L54" s="191">
        <f>'個別入力（時給）'!AO500</f>
        <v>0</v>
      </c>
      <c r="M54" s="191">
        <f>'個別入力（時給）'!AT500</f>
        <v>0</v>
      </c>
      <c r="N54" s="191">
        <f>'個別入力（時給）'!AY500</f>
        <v>0</v>
      </c>
      <c r="O54" s="191">
        <f>'個別入力（時給）'!BD500</f>
        <v>0</v>
      </c>
      <c r="P54" s="191">
        <f>'個別入力（時給）'!BI500</f>
        <v>0</v>
      </c>
      <c r="Q54" s="191">
        <f>'個別入力（時給）'!BN500+'個別入力（時給）'!BS500+'個別入力（時給）'!BX500</f>
        <v>0</v>
      </c>
      <c r="R54" s="220">
        <f t="shared" si="24"/>
        <v>55541</v>
      </c>
      <c r="T54" s="191">
        <f>'個別入力（時給）'!E492</f>
        <v>118568</v>
      </c>
      <c r="U54" s="191">
        <f>'個別入力（時給）'!J492</f>
        <v>146119</v>
      </c>
      <c r="V54" s="191">
        <f>'個別入力（時給）'!O492</f>
        <v>144613</v>
      </c>
      <c r="W54" s="191">
        <f>'個別入力（時給）'!T492</f>
        <v>130898</v>
      </c>
      <c r="X54" s="191">
        <f>'個別入力（時給）'!Y492</f>
        <v>117773</v>
      </c>
      <c r="Y54" s="191">
        <f>'個別入力（時給）'!AD492</f>
        <v>0</v>
      </c>
      <c r="Z54" s="191">
        <f>'個別入力（時給）'!AI492</f>
        <v>0</v>
      </c>
      <c r="AA54" s="191">
        <f>'個別入力（時給）'!AN492</f>
        <v>0</v>
      </c>
      <c r="AB54" s="191">
        <f>'個別入力（時給）'!AS492</f>
        <v>0</v>
      </c>
      <c r="AC54" s="191">
        <f>'個別入力（時給）'!AX492</f>
        <v>0</v>
      </c>
      <c r="AD54" s="191">
        <f>'個別入力（時給）'!BC492</f>
        <v>0</v>
      </c>
      <c r="AE54" s="191">
        <f>'個別入力（時給）'!BH492</f>
        <v>0</v>
      </c>
      <c r="AF54" s="191">
        <f>'個別入力（時給）'!BM492+'個別入力（時給）'!BR492+'個別入力（時給）'!BW492</f>
        <v>0</v>
      </c>
      <c r="AG54" s="193">
        <f t="shared" si="25"/>
        <v>657971</v>
      </c>
      <c r="AH54" s="223">
        <f t="shared" si="26"/>
        <v>657971</v>
      </c>
      <c r="AJ54" s="193">
        <f>'個別入力（時給）'!E491</f>
        <v>106794</v>
      </c>
      <c r="AK54" s="193">
        <f>'個別入力（時給）'!J491</f>
        <v>131607</v>
      </c>
      <c r="AL54" s="193">
        <f>'個別入力（時給）'!O491</f>
        <v>130235</v>
      </c>
      <c r="AM54" s="193">
        <f>'個別入力（時給）'!T491</f>
        <v>117893</v>
      </c>
      <c r="AN54" s="193">
        <f>'個別入力（時給）'!Y491</f>
        <v>106072</v>
      </c>
      <c r="AO54" s="193">
        <f>'個別入力（時給）'!AD491</f>
        <v>0</v>
      </c>
      <c r="AP54" s="193">
        <f>'個別入力（時給）'!AI491</f>
        <v>0</v>
      </c>
      <c r="AQ54" s="193">
        <f>'個別入力（時給）'!AN491</f>
        <v>0</v>
      </c>
      <c r="AR54" s="193">
        <f>'個別入力（時給）'!AS491</f>
        <v>0</v>
      </c>
      <c r="AS54" s="193">
        <f>'個別入力（時給）'!AX491</f>
        <v>0</v>
      </c>
      <c r="AT54" s="193">
        <f>'個別入力（時給）'!BC491</f>
        <v>0</v>
      </c>
      <c r="AU54" s="193">
        <f>'個別入力（時給）'!BH491</f>
        <v>0</v>
      </c>
      <c r="AV54" s="193">
        <f>'個別入力（時給）'!BM491+'個別入力（時給）'!BR491+'個別入力（時給）'!BW491</f>
        <v>0</v>
      </c>
      <c r="AW54" s="193">
        <f t="shared" si="27"/>
        <v>592601</v>
      </c>
      <c r="AX54" s="223">
        <f t="shared" si="28"/>
        <v>592601</v>
      </c>
      <c r="AZ54" s="343" t="str">
        <f>IF(AH54-AX54-R54+'個別入力（時給）'!CA499-'個別入力（時給）'!CB488=0,"〇",AH54-AX54-R54+'個別入力（時給）'!CA499-'個別入力（時給）'!CB488)</f>
        <v>〇</v>
      </c>
      <c r="BB54" s="437">
        <f>'個別入力（時給）'!CC500</f>
        <v>12125</v>
      </c>
      <c r="BC54" s="223">
        <f>'個別入力（時給）'!CB500</f>
        <v>3695</v>
      </c>
    </row>
    <row r="55" spans="1:55">
      <c r="A55" s="1359"/>
      <c r="B55" s="125">
        <v>12</v>
      </c>
      <c r="C55" s="247" t="str">
        <f>職員設定!C55</f>
        <v>DD</v>
      </c>
      <c r="D55" s="278">
        <v>1</v>
      </c>
      <c r="E55" s="247">
        <f>'個別入力（時給）'!F545</f>
        <v>66410</v>
      </c>
      <c r="F55" s="247">
        <f>'個別入力（時給）'!K545</f>
        <v>72110</v>
      </c>
      <c r="G55" s="247">
        <f>'個別入力（時給）'!P545</f>
        <v>73065</v>
      </c>
      <c r="H55" s="247">
        <f>'個別入力（時給）'!U545</f>
        <v>49714</v>
      </c>
      <c r="I55" s="247">
        <f>'個別入力（時給）'!Z545</f>
        <v>58638</v>
      </c>
      <c r="J55" s="247">
        <f>'個別入力（時給）'!AE545</f>
        <v>0</v>
      </c>
      <c r="K55" s="247" t="e">
        <f>'個別入力（時給）'!AJ545</f>
        <v>#VALUE!</v>
      </c>
      <c r="L55" s="247">
        <f>'個別入力（時給）'!AO545</f>
        <v>0</v>
      </c>
      <c r="M55" s="247">
        <f>'個別入力（時給）'!AT545</f>
        <v>0</v>
      </c>
      <c r="N55" s="247">
        <f>'個別入力（時給）'!AY545</f>
        <v>0</v>
      </c>
      <c r="O55" s="247">
        <f>'個別入力（時給）'!BD545</f>
        <v>0</v>
      </c>
      <c r="P55" s="247">
        <f>'個別入力（時給）'!BI545</f>
        <v>0</v>
      </c>
      <c r="Q55" s="247">
        <f>'個別入力（時給）'!BN545+'個別入力（時給）'!BS545+'個別入力（時給）'!BX545</f>
        <v>0</v>
      </c>
      <c r="R55" s="248" t="e">
        <f t="shared" si="24"/>
        <v>#VALUE!</v>
      </c>
      <c r="T55" s="125">
        <f>'個別入力（時給）'!E537</f>
        <v>185123</v>
      </c>
      <c r="U55" s="125">
        <f>'個別入力（時給）'!J537</f>
        <v>202354</v>
      </c>
      <c r="V55" s="125">
        <f>'個別入力（時給）'!O537</f>
        <v>205049</v>
      </c>
      <c r="W55" s="125">
        <f>'個別入力（時給）'!T537</f>
        <v>120648</v>
      </c>
      <c r="X55" s="125">
        <f>'個別入力（時給）'!Y537</f>
        <v>152723</v>
      </c>
      <c r="Y55" s="125">
        <f>'個別入力（時給）'!AD537</f>
        <v>0</v>
      </c>
      <c r="Z55" s="125">
        <f>'個別入力（時給）'!AI537</f>
        <v>176119</v>
      </c>
      <c r="AA55" s="125">
        <f>'個別入力（時給）'!AN537</f>
        <v>0</v>
      </c>
      <c r="AB55" s="125">
        <f>'個別入力（時給）'!AS537</f>
        <v>0</v>
      </c>
      <c r="AC55" s="125">
        <f>'個別入力（時給）'!AX537</f>
        <v>0</v>
      </c>
      <c r="AD55" s="125">
        <f>'個別入力（時給）'!BC537</f>
        <v>0</v>
      </c>
      <c r="AE55" s="125">
        <f>'個別入力（時給）'!BH537</f>
        <v>0</v>
      </c>
      <c r="AF55" s="125">
        <f>'個別入力（時給）'!BM537+'個別入力（時給）'!BR537+'個別入力（時給）'!BW537</f>
        <v>0</v>
      </c>
      <c r="AG55" s="125">
        <f t="shared" si="25"/>
        <v>1042016</v>
      </c>
      <c r="AH55" s="231">
        <f t="shared" si="26"/>
        <v>1042016</v>
      </c>
      <c r="AJ55" s="125">
        <f>'個別入力（時給）'!E536</f>
        <v>124898</v>
      </c>
      <c r="AK55" s="125">
        <f>'個別入力（時給）'!J536</f>
        <v>136500</v>
      </c>
      <c r="AL55" s="125">
        <f>'個別入力（時給）'!O536</f>
        <v>138251</v>
      </c>
      <c r="AM55" s="125">
        <f>'個別入力（時給）'!T536</f>
        <v>81383</v>
      </c>
      <c r="AN55" s="125">
        <f>'個別入力（時給）'!Y536</f>
        <v>104644</v>
      </c>
      <c r="AO55" s="125">
        <f>'個別入力（時給）'!AD536</f>
        <v>0</v>
      </c>
      <c r="AP55" s="125">
        <f>'個別入力（時給）'!AI536</f>
        <v>120491</v>
      </c>
      <c r="AQ55" s="125">
        <f>'個別入力（時給）'!AN536</f>
        <v>0</v>
      </c>
      <c r="AR55" s="125">
        <f>'個別入力（時給）'!AS536</f>
        <v>0</v>
      </c>
      <c r="AS55" s="125">
        <f>'個別入力（時給）'!AX536</f>
        <v>0</v>
      </c>
      <c r="AT55" s="125">
        <f>'個別入力（時給）'!BC536</f>
        <v>0</v>
      </c>
      <c r="AU55" s="125">
        <f>'個別入力（時給）'!BH536</f>
        <v>0</v>
      </c>
      <c r="AV55" s="125">
        <f>'個別入力（時給）'!BM536+'個別入力（時給）'!BR536+'個別入力（時給）'!BW536</f>
        <v>0</v>
      </c>
      <c r="AW55" s="125">
        <f t="shared" si="27"/>
        <v>706167</v>
      </c>
      <c r="AX55" s="231">
        <f t="shared" si="28"/>
        <v>706167</v>
      </c>
      <c r="AZ55" s="343" t="e">
        <f>IF(AH55-AX55-R55+'個別入力（時給）'!CA544-'個別入力（時給）'!CB533=0,"〇",AH55-AX55-R55+'個別入力（時給）'!CA544-'個別入力（時給）'!CB533)</f>
        <v>#VALUE!</v>
      </c>
      <c r="BB55" s="434">
        <f>'個別入力（時給）'!CC545</f>
        <v>27633</v>
      </c>
      <c r="BC55" s="231">
        <f>'個別入力（時給）'!CB545</f>
        <v>680</v>
      </c>
    </row>
    <row r="56" spans="1:55">
      <c r="A56" s="1359"/>
      <c r="B56" s="193">
        <v>13</v>
      </c>
      <c r="C56" s="191" t="str">
        <f>職員設定!C56</f>
        <v>ZZ</v>
      </c>
      <c r="D56" s="279">
        <v>1</v>
      </c>
      <c r="E56" s="191">
        <f>'個別入力（時給）'!F590</f>
        <v>0</v>
      </c>
      <c r="F56" s="191">
        <f>'個別入力（時給）'!K590</f>
        <v>0</v>
      </c>
      <c r="G56" s="191">
        <f>'個別入力（時給）'!P590</f>
        <v>0</v>
      </c>
      <c r="H56" s="191">
        <f>'個別入力（時給）'!U590</f>
        <v>0</v>
      </c>
      <c r="I56" s="191">
        <f>'個別入力（時給）'!Z590</f>
        <v>0</v>
      </c>
      <c r="J56" s="191">
        <f>'個別入力（時給）'!AE590</f>
        <v>0</v>
      </c>
      <c r="K56" s="191">
        <f>'個別入力（時給）'!AJ590</f>
        <v>0</v>
      </c>
      <c r="L56" s="191">
        <f>'個別入力（時給）'!AO590</f>
        <v>0</v>
      </c>
      <c r="M56" s="191">
        <f>'個別入力（時給）'!AT590</f>
        <v>0</v>
      </c>
      <c r="N56" s="191">
        <f>'個別入力（時給）'!AY590</f>
        <v>0</v>
      </c>
      <c r="O56" s="191">
        <f>'個別入力（時給）'!BD590</f>
        <v>0</v>
      </c>
      <c r="P56" s="191">
        <f>'個別入力（時給）'!BI590</f>
        <v>0</v>
      </c>
      <c r="Q56" s="191">
        <f>'個別入力（時給）'!BN590+'個別入力（時給）'!BS590+'個別入力（時給）'!BX590</f>
        <v>0</v>
      </c>
      <c r="R56" s="220">
        <f t="shared" si="24"/>
        <v>0</v>
      </c>
      <c r="T56" s="193">
        <f>'個別入力（時給）'!E582</f>
        <v>0</v>
      </c>
      <c r="U56" s="193">
        <f>'個別入力（時給）'!J582</f>
        <v>0</v>
      </c>
      <c r="V56" s="193">
        <f>'個別入力（時給）'!O582</f>
        <v>0</v>
      </c>
      <c r="W56" s="193">
        <f>'個別入力（時給）'!T582</f>
        <v>0</v>
      </c>
      <c r="X56" s="193">
        <f>'個別入力（時給）'!Y582</f>
        <v>0</v>
      </c>
      <c r="Y56" s="193">
        <f>'個別入力（時給）'!AD582</f>
        <v>0</v>
      </c>
      <c r="Z56" s="193">
        <f>'個別入力（時給）'!AI582</f>
        <v>0</v>
      </c>
      <c r="AA56" s="193">
        <f>'個別入力（時給）'!AN582</f>
        <v>0</v>
      </c>
      <c r="AB56" s="193">
        <f>'個別入力（時給）'!AS582</f>
        <v>0</v>
      </c>
      <c r="AC56" s="193">
        <f>'個別入力（時給）'!AX582</f>
        <v>0</v>
      </c>
      <c r="AD56" s="193">
        <f>'個別入力（時給）'!BC582</f>
        <v>0</v>
      </c>
      <c r="AE56" s="193">
        <f>'個別入力（時給）'!BH582</f>
        <v>0</v>
      </c>
      <c r="AF56" s="193">
        <f>'個別入力（時給）'!BM582+'個別入力（時給）'!BR582+'個別入力（時給）'!BW582</f>
        <v>0</v>
      </c>
      <c r="AG56" s="193">
        <f t="shared" si="25"/>
        <v>0</v>
      </c>
      <c r="AH56" s="223">
        <f t="shared" si="26"/>
        <v>0</v>
      </c>
      <c r="AJ56" s="193">
        <f>'個別入力（時給）'!E581</f>
        <v>0</v>
      </c>
      <c r="AK56" s="193">
        <f>'個別入力（時給）'!J581</f>
        <v>0</v>
      </c>
      <c r="AL56" s="193">
        <f>'個別入力（時給）'!O581</f>
        <v>0</v>
      </c>
      <c r="AM56" s="193">
        <f>'個別入力（時給）'!T581</f>
        <v>0</v>
      </c>
      <c r="AN56" s="193">
        <f>'個別入力（時給）'!Y581</f>
        <v>0</v>
      </c>
      <c r="AO56" s="193">
        <f>'個別入力（時給）'!AD581</f>
        <v>0</v>
      </c>
      <c r="AP56" s="193">
        <f>'個別入力（時給）'!AI581</f>
        <v>0</v>
      </c>
      <c r="AQ56" s="193">
        <f>'個別入力（時給）'!AN581</f>
        <v>0</v>
      </c>
      <c r="AR56" s="193">
        <f>'個別入力（時給）'!AS581</f>
        <v>0</v>
      </c>
      <c r="AS56" s="193">
        <f>'個別入力（時給）'!AX581</f>
        <v>0</v>
      </c>
      <c r="AT56" s="193">
        <f>'個別入力（時給）'!BC581</f>
        <v>0</v>
      </c>
      <c r="AU56" s="193">
        <f>'個別入力（時給）'!BH581</f>
        <v>0</v>
      </c>
      <c r="AV56" s="193">
        <f>'個別入力（時給）'!BM581+'個別入力（時給）'!BR581+'個別入力（時給）'!BW581</f>
        <v>0</v>
      </c>
      <c r="AW56" s="193">
        <f t="shared" si="27"/>
        <v>0</v>
      </c>
      <c r="AX56" s="223">
        <f t="shared" si="28"/>
        <v>0</v>
      </c>
      <c r="AZ56" s="343" t="str">
        <f>IF(AH56-AX56-R56+'個別入力（時給）'!CA589-'個別入力（時給）'!CB578=0,"〇",AH56-AX56-R56+'個別入力（時給）'!CA589-'個別入力（時給）'!CB578)</f>
        <v>〇</v>
      </c>
      <c r="BB56" s="437">
        <f>'個別入力（時給）'!CC590</f>
        <v>0</v>
      </c>
      <c r="BC56" s="223">
        <f>'個別入力（時給）'!CB590</f>
        <v>0</v>
      </c>
    </row>
    <row r="57" spans="1:55">
      <c r="A57" s="1359"/>
      <c r="B57" s="125">
        <v>14</v>
      </c>
      <c r="C57" s="247" t="str">
        <f>職員設定!C57</f>
        <v>AAA</v>
      </c>
      <c r="D57" s="278">
        <v>1</v>
      </c>
      <c r="E57" s="247">
        <f>'個別入力（時給）'!F635</f>
        <v>0</v>
      </c>
      <c r="F57" s="247">
        <f>'個別入力（時給）'!K635</f>
        <v>0</v>
      </c>
      <c r="G57" s="247">
        <f>'個別入力（時給）'!P635</f>
        <v>0</v>
      </c>
      <c r="H57" s="247">
        <f>'個別入力（時給）'!U635</f>
        <v>0</v>
      </c>
      <c r="I57" s="247">
        <f>'個別入力（時給）'!Z635</f>
        <v>0</v>
      </c>
      <c r="J57" s="247">
        <f>'個別入力（時給）'!AE635</f>
        <v>0</v>
      </c>
      <c r="K57" s="247">
        <f>'個別入力（時給）'!AJ635</f>
        <v>0</v>
      </c>
      <c r="L57" s="247">
        <f>'個別入力（時給）'!AO635</f>
        <v>0</v>
      </c>
      <c r="M57" s="247">
        <f>'個別入力（時給）'!AT635</f>
        <v>0</v>
      </c>
      <c r="N57" s="247">
        <f>'個別入力（時給）'!AY635</f>
        <v>0</v>
      </c>
      <c r="O57" s="247">
        <f>'個別入力（時給）'!BD635</f>
        <v>0</v>
      </c>
      <c r="P57" s="247">
        <f>'個別入力（時給）'!BI635</f>
        <v>0</v>
      </c>
      <c r="Q57" s="247">
        <f>'個別入力（時給）'!BN635+'個別入力（時給）'!BS635+'個別入力（時給）'!BX635</f>
        <v>0</v>
      </c>
      <c r="R57" s="248">
        <f t="shared" si="24"/>
        <v>0</v>
      </c>
      <c r="T57" s="125">
        <f>'個別入力（時給）'!E627</f>
        <v>0</v>
      </c>
      <c r="U57" s="125">
        <f>'個別入力（時給）'!J627</f>
        <v>0</v>
      </c>
      <c r="V57" s="125">
        <f>'個別入力（時給）'!O627</f>
        <v>0</v>
      </c>
      <c r="W57" s="125">
        <f>'個別入力（時給）'!T627</f>
        <v>0</v>
      </c>
      <c r="X57" s="125">
        <f>'個別入力（時給）'!Y627</f>
        <v>0</v>
      </c>
      <c r="Y57" s="125">
        <f>'個別入力（時給）'!AD627</f>
        <v>0</v>
      </c>
      <c r="Z57" s="125">
        <f>'個別入力（時給）'!AI627</f>
        <v>0</v>
      </c>
      <c r="AA57" s="125">
        <f>'個別入力（時給）'!AN627</f>
        <v>0</v>
      </c>
      <c r="AB57" s="125">
        <f>'個別入力（時給）'!AS627</f>
        <v>0</v>
      </c>
      <c r="AC57" s="125">
        <f>'個別入力（時給）'!AX627</f>
        <v>0</v>
      </c>
      <c r="AD57" s="125">
        <f>'個別入力（時給）'!BC627</f>
        <v>0</v>
      </c>
      <c r="AE57" s="125">
        <f>'個別入力（時給）'!BH627</f>
        <v>0</v>
      </c>
      <c r="AF57" s="125">
        <f>'個別入力（時給）'!BM627+'個別入力（時給）'!BR627+'個別入力（時給）'!BW627</f>
        <v>0</v>
      </c>
      <c r="AG57" s="125">
        <f t="shared" si="25"/>
        <v>0</v>
      </c>
      <c r="AH57" s="231">
        <f t="shared" si="26"/>
        <v>0</v>
      </c>
      <c r="AJ57" s="125">
        <f>'個別入力（時給）'!E626</f>
        <v>0</v>
      </c>
      <c r="AK57" s="125">
        <f>'個別入力（時給）'!J626</f>
        <v>0</v>
      </c>
      <c r="AL57" s="125">
        <f>'個別入力（時給）'!O626</f>
        <v>0</v>
      </c>
      <c r="AM57" s="125">
        <f>'個別入力（時給）'!T626</f>
        <v>0</v>
      </c>
      <c r="AN57" s="125">
        <f>'個別入力（時給）'!Y626</f>
        <v>0</v>
      </c>
      <c r="AO57" s="125">
        <f>'個別入力（時給）'!AD626</f>
        <v>0</v>
      </c>
      <c r="AP57" s="125">
        <f>'個別入力（時給）'!AI626</f>
        <v>0</v>
      </c>
      <c r="AQ57" s="125">
        <f>'個別入力（時給）'!AN626</f>
        <v>0</v>
      </c>
      <c r="AR57" s="125">
        <f>'個別入力（時給）'!AS626</f>
        <v>0</v>
      </c>
      <c r="AS57" s="125">
        <f>'個別入力（時給）'!AX626</f>
        <v>0</v>
      </c>
      <c r="AT57" s="125">
        <f>'個別入力（時給）'!BC626</f>
        <v>0</v>
      </c>
      <c r="AU57" s="125">
        <f>'個別入力（時給）'!BH626</f>
        <v>0</v>
      </c>
      <c r="AV57" s="125">
        <f>'個別入力（時給）'!BM626+'個別入力（時給）'!BR626+'個別入力（時給）'!BW626</f>
        <v>0</v>
      </c>
      <c r="AW57" s="125">
        <f t="shared" si="27"/>
        <v>0</v>
      </c>
      <c r="AX57" s="231">
        <f t="shared" si="28"/>
        <v>0</v>
      </c>
      <c r="AZ57" s="343" t="str">
        <f>IF(AH57-AX57-R57+'個別入力（時給）'!CA634-'個別入力（時給）'!CB623=0,"〇",AH57-AX57-R57+'個別入力（時給）'!CA634-'個別入力（時給）'!CB623)</f>
        <v>〇</v>
      </c>
      <c r="BB57" s="434">
        <f>'個別入力（時給）'!CC635</f>
        <v>0</v>
      </c>
      <c r="BC57" s="231">
        <f>'個別入力（時給）'!CB635</f>
        <v>0</v>
      </c>
    </row>
    <row r="58" spans="1:55">
      <c r="A58" s="1359"/>
      <c r="B58" s="193">
        <v>15</v>
      </c>
      <c r="C58" s="191" t="str">
        <f>職員設定!C58</f>
        <v>BBB</v>
      </c>
      <c r="D58" s="279">
        <v>1</v>
      </c>
      <c r="E58" s="191">
        <f>'個別入力（時給）'!F680</f>
        <v>0</v>
      </c>
      <c r="F58" s="191">
        <f>'個別入力（時給）'!K680</f>
        <v>0</v>
      </c>
      <c r="G58" s="191">
        <f>'個別入力（時給）'!P680</f>
        <v>0</v>
      </c>
      <c r="H58" s="191">
        <f>'個別入力（時給）'!U680</f>
        <v>0</v>
      </c>
      <c r="I58" s="191">
        <f>'個別入力（時給）'!Z680</f>
        <v>0</v>
      </c>
      <c r="J58" s="191">
        <f>'個別入力（時給）'!AE680</f>
        <v>0</v>
      </c>
      <c r="K58" s="191">
        <f>'個別入力（時給）'!AJ680</f>
        <v>0</v>
      </c>
      <c r="L58" s="191">
        <f>'個別入力（時給）'!AO680</f>
        <v>0</v>
      </c>
      <c r="M58" s="191">
        <f>'個別入力（時給）'!AT680</f>
        <v>0</v>
      </c>
      <c r="N58" s="191">
        <f>'個別入力（時給）'!AY680</f>
        <v>0</v>
      </c>
      <c r="O58" s="191">
        <f>'個別入力（時給）'!BD680</f>
        <v>0</v>
      </c>
      <c r="P58" s="191">
        <f>'個別入力（時給）'!BI680</f>
        <v>0</v>
      </c>
      <c r="Q58" s="191">
        <f>'個別入力（時給）'!BN680+'個別入力（時給）'!BS680+'個別入力（時給）'!BX680</f>
        <v>0</v>
      </c>
      <c r="R58" s="220">
        <f t="shared" si="24"/>
        <v>0</v>
      </c>
      <c r="T58" s="193">
        <f>'個別入力（時給）'!E672</f>
        <v>0</v>
      </c>
      <c r="U58" s="193">
        <f>'個別入力（時給）'!J672</f>
        <v>0</v>
      </c>
      <c r="V58" s="193">
        <f>'個別入力（時給）'!O672</f>
        <v>0</v>
      </c>
      <c r="W58" s="193">
        <f>'個別入力（時給）'!T672</f>
        <v>0</v>
      </c>
      <c r="X58" s="193">
        <f>'個別入力（時給）'!Y672</f>
        <v>0</v>
      </c>
      <c r="Y58" s="193">
        <f>'個別入力（時給）'!AD672</f>
        <v>0</v>
      </c>
      <c r="Z58" s="193">
        <f>'個別入力（時給）'!AI672</f>
        <v>0</v>
      </c>
      <c r="AA58" s="193">
        <f>'個別入力（時給）'!AN672</f>
        <v>0</v>
      </c>
      <c r="AB58" s="193">
        <f>'個別入力（時給）'!AS672</f>
        <v>0</v>
      </c>
      <c r="AC58" s="193">
        <f>'個別入力（時給）'!AX672</f>
        <v>0</v>
      </c>
      <c r="AD58" s="193">
        <f>'個別入力（時給）'!BC672</f>
        <v>0</v>
      </c>
      <c r="AE58" s="193">
        <f>'個別入力（時給）'!BH672</f>
        <v>0</v>
      </c>
      <c r="AF58" s="193">
        <f>'個別入力（時給）'!BM672+'個別入力（時給）'!BR672+'個別入力（時給）'!BW672</f>
        <v>0</v>
      </c>
      <c r="AG58" s="193">
        <f t="shared" si="25"/>
        <v>0</v>
      </c>
      <c r="AH58" s="223">
        <f t="shared" si="26"/>
        <v>0</v>
      </c>
      <c r="AJ58" s="193">
        <f>'個別入力（時給）'!E671</f>
        <v>0</v>
      </c>
      <c r="AK58" s="193">
        <f>'個別入力（時給）'!J671</f>
        <v>0</v>
      </c>
      <c r="AL58" s="193">
        <f>'個別入力（時給）'!O671</f>
        <v>0</v>
      </c>
      <c r="AM58" s="193">
        <f>'個別入力（時給）'!T671</f>
        <v>0</v>
      </c>
      <c r="AN58" s="193">
        <f>'個別入力（時給）'!Y671</f>
        <v>0</v>
      </c>
      <c r="AO58" s="193">
        <f>'個別入力（時給）'!AD671</f>
        <v>0</v>
      </c>
      <c r="AP58" s="193">
        <f>'個別入力（時給）'!AI671</f>
        <v>0</v>
      </c>
      <c r="AQ58" s="193">
        <f>'個別入力（時給）'!AN671</f>
        <v>0</v>
      </c>
      <c r="AR58" s="193">
        <f>'個別入力（時給）'!AS671</f>
        <v>0</v>
      </c>
      <c r="AS58" s="193">
        <f>'個別入力（時給）'!AX671</f>
        <v>0</v>
      </c>
      <c r="AT58" s="193">
        <f>'個別入力（時給）'!BC671</f>
        <v>0</v>
      </c>
      <c r="AU58" s="193">
        <f>'個別入力（時給）'!BH671</f>
        <v>0</v>
      </c>
      <c r="AV58" s="193">
        <f>'個別入力（時給）'!BM671+'個別入力（時給）'!BR671+'個別入力（時給）'!BW671</f>
        <v>0</v>
      </c>
      <c r="AW58" s="193">
        <f t="shared" si="27"/>
        <v>0</v>
      </c>
      <c r="AX58" s="223">
        <f t="shared" si="28"/>
        <v>0</v>
      </c>
      <c r="AZ58" s="343" t="str">
        <f>IF(AH58-AX58-R58+'個別入力（時給）'!CA679-'個別入力（時給）'!CB668=0,"〇",AH58-AX58-R58+'個別入力（時給）'!CA679-'個別入力（時給）'!CB668)</f>
        <v>〇</v>
      </c>
      <c r="BB58" s="437">
        <f>'個別入力（時給）'!CC680</f>
        <v>0</v>
      </c>
      <c r="BC58" s="223">
        <f>'個別入力（時給）'!CB680</f>
        <v>0</v>
      </c>
    </row>
    <row r="59" spans="1:55">
      <c r="A59" s="1359"/>
      <c r="B59" s="125">
        <v>16</v>
      </c>
      <c r="C59" s="80" t="str">
        <f>職員設定!C59</f>
        <v>CCC</v>
      </c>
      <c r="D59" s="285">
        <v>1</v>
      </c>
      <c r="E59" s="80">
        <f>'個別入力（時給）'!F725</f>
        <v>0</v>
      </c>
      <c r="F59" s="80">
        <f>'個別入力（時給）'!K725</f>
        <v>0</v>
      </c>
      <c r="G59" s="80">
        <f>'個別入力（時給）'!P725</f>
        <v>0</v>
      </c>
      <c r="H59" s="80">
        <f>'個別入力（時給）'!U725</f>
        <v>0</v>
      </c>
      <c r="I59" s="80">
        <f>'個別入力（時給）'!Z725</f>
        <v>0</v>
      </c>
      <c r="J59" s="80">
        <f>'個別入力（時給）'!AE725</f>
        <v>0</v>
      </c>
      <c r="K59" s="80">
        <f>'個別入力（時給）'!AJ725</f>
        <v>0</v>
      </c>
      <c r="L59" s="80">
        <f>'個別入力（時給）'!AO725</f>
        <v>0</v>
      </c>
      <c r="M59" s="80">
        <f>'個別入力（時給）'!AT725</f>
        <v>0</v>
      </c>
      <c r="N59" s="80">
        <f>'個別入力（時給）'!AY725</f>
        <v>0</v>
      </c>
      <c r="O59" s="80">
        <f>'個別入力（時給）'!BD725</f>
        <v>0</v>
      </c>
      <c r="P59" s="80">
        <f>'個別入力（時給）'!BI725</f>
        <v>0</v>
      </c>
      <c r="Q59" s="80">
        <f>'個別入力（時給）'!BN725+'個別入力（時給）'!BS725+'個別入力（時給）'!BX725</f>
        <v>0</v>
      </c>
      <c r="R59" s="273">
        <f t="shared" si="24"/>
        <v>0</v>
      </c>
      <c r="T59" s="28">
        <f>'個別入力（時給）'!E717</f>
        <v>0</v>
      </c>
      <c r="U59" s="28">
        <f>'個別入力（時給）'!J717</f>
        <v>0</v>
      </c>
      <c r="V59" s="28">
        <f>'個別入力（時給）'!O717</f>
        <v>0</v>
      </c>
      <c r="W59" s="28">
        <f>'個別入力（時給）'!T717</f>
        <v>0</v>
      </c>
      <c r="X59" s="28">
        <f>'個別入力（時給）'!Y717</f>
        <v>0</v>
      </c>
      <c r="Y59" s="28">
        <f>'個別入力（時給）'!AD717</f>
        <v>0</v>
      </c>
      <c r="Z59" s="28">
        <f>'個別入力（時給）'!AI717</f>
        <v>0</v>
      </c>
      <c r="AA59" s="28">
        <f>'個別入力（時給）'!AN717</f>
        <v>0</v>
      </c>
      <c r="AB59" s="28">
        <f>'個別入力（時給）'!AS717</f>
        <v>0</v>
      </c>
      <c r="AC59" s="28">
        <f>'個別入力（時給）'!AX717</f>
        <v>0</v>
      </c>
      <c r="AD59" s="28">
        <f>'個別入力（時給）'!BC717</f>
        <v>0</v>
      </c>
      <c r="AE59" s="28">
        <f>'個別入力（時給）'!BH717</f>
        <v>0</v>
      </c>
      <c r="AF59" s="28">
        <f>'個別入力（時給）'!BM717+'個別入力（時給）'!BR717+'個別入力（時給）'!BW717</f>
        <v>0</v>
      </c>
      <c r="AG59" s="28">
        <f t="shared" si="25"/>
        <v>0</v>
      </c>
      <c r="AH59" s="221">
        <f t="shared" si="26"/>
        <v>0</v>
      </c>
      <c r="AJ59" s="28">
        <f>'個別入力（時給）'!E716</f>
        <v>0</v>
      </c>
      <c r="AK59" s="28">
        <f>'個別入力（時給）'!J716</f>
        <v>0</v>
      </c>
      <c r="AL59" s="28">
        <f>'個別入力（時給）'!O716</f>
        <v>0</v>
      </c>
      <c r="AM59" s="28">
        <f>'個別入力（時給）'!T716</f>
        <v>0</v>
      </c>
      <c r="AN59" s="28">
        <f>'個別入力（時給）'!Y716</f>
        <v>0</v>
      </c>
      <c r="AO59" s="28">
        <f>'個別入力（時給）'!AD716</f>
        <v>0</v>
      </c>
      <c r="AP59" s="28">
        <f>'個別入力（時給）'!AI716</f>
        <v>0</v>
      </c>
      <c r="AQ59" s="28">
        <f>'個別入力（時給）'!AN716</f>
        <v>0</v>
      </c>
      <c r="AR59" s="28">
        <f>'個別入力（時給）'!AS716</f>
        <v>0</v>
      </c>
      <c r="AS59" s="28">
        <f>'個別入力（時給）'!AX716</f>
        <v>0</v>
      </c>
      <c r="AT59" s="28">
        <f>'個別入力（時給）'!BC716</f>
        <v>0</v>
      </c>
      <c r="AU59" s="28">
        <f>'個別入力（時給）'!BH716</f>
        <v>0</v>
      </c>
      <c r="AV59" s="28">
        <f>'個別入力（時給）'!BM716+'個別入力（時給）'!BR716+'個別入力（時給）'!BW716</f>
        <v>0</v>
      </c>
      <c r="AW59" s="28">
        <f t="shared" si="27"/>
        <v>0</v>
      </c>
      <c r="AX59" s="221">
        <f t="shared" si="28"/>
        <v>0</v>
      </c>
      <c r="AZ59" s="343" t="str">
        <f>IF(AH59-AX59-R59+'個別入力（時給）'!CA724-'個別入力（時給）'!CB713=0,"〇",AH59-AX59-R59+'個別入力（時給）'!CA724-'個別入力（時給）'!CB713)</f>
        <v>〇</v>
      </c>
      <c r="BB59" s="434">
        <f>'個別入力（時給）'!CC725</f>
        <v>0</v>
      </c>
      <c r="BC59" s="231">
        <f>'個別入力（時給）'!CB725</f>
        <v>0</v>
      </c>
    </row>
    <row r="60" spans="1:55">
      <c r="A60" s="1359"/>
      <c r="B60" s="193">
        <v>17</v>
      </c>
      <c r="C60" s="191" t="str">
        <f>職員設定!C60</f>
        <v>DDD</v>
      </c>
      <c r="D60" s="279">
        <v>1</v>
      </c>
      <c r="E60" s="191">
        <f>'個別入力（時給）'!F770</f>
        <v>0</v>
      </c>
      <c r="F60" s="191">
        <f>'個別入力（時給）'!K770</f>
        <v>0</v>
      </c>
      <c r="G60" s="191">
        <f>'個別入力（時給）'!P770</f>
        <v>0</v>
      </c>
      <c r="H60" s="191">
        <f>'個別入力（時給）'!U770</f>
        <v>0</v>
      </c>
      <c r="I60" s="191">
        <f>'個別入力（時給）'!Z770</f>
        <v>0</v>
      </c>
      <c r="J60" s="191">
        <f>'個別入力（時給）'!AE770</f>
        <v>0</v>
      </c>
      <c r="K60" s="191">
        <f>'個別入力（時給）'!AJ770</f>
        <v>0</v>
      </c>
      <c r="L60" s="191">
        <f>'個別入力（時給）'!AO770</f>
        <v>0</v>
      </c>
      <c r="M60" s="191">
        <f>'個別入力（時給）'!AT770</f>
        <v>0</v>
      </c>
      <c r="N60" s="191">
        <f>'個別入力（時給）'!AY770</f>
        <v>0</v>
      </c>
      <c r="O60" s="191">
        <f>'個別入力（時給）'!BD770</f>
        <v>0</v>
      </c>
      <c r="P60" s="191">
        <f>'個別入力（時給）'!BI770</f>
        <v>0</v>
      </c>
      <c r="Q60" s="191">
        <f>'個別入力（時給）'!BN770+'個別入力（時給）'!BS770+'個別入力（時給）'!BX770</f>
        <v>0</v>
      </c>
      <c r="R60" s="220">
        <f t="shared" si="24"/>
        <v>0</v>
      </c>
      <c r="T60" s="193">
        <f>'個別入力（時給）'!E762</f>
        <v>0</v>
      </c>
      <c r="U60" s="193">
        <f>'個別入力（時給）'!J762</f>
        <v>0</v>
      </c>
      <c r="V60" s="193">
        <f>'個別入力（時給）'!O762</f>
        <v>0</v>
      </c>
      <c r="W60" s="193">
        <f>'個別入力（時給）'!T762</f>
        <v>0</v>
      </c>
      <c r="X60" s="193">
        <f>'個別入力（時給）'!Y762</f>
        <v>0</v>
      </c>
      <c r="Y60" s="193">
        <f>'個別入力（時給）'!AD762</f>
        <v>0</v>
      </c>
      <c r="Z60" s="193">
        <f>'個別入力（時給）'!AI762</f>
        <v>0</v>
      </c>
      <c r="AA60" s="193">
        <f>'個別入力（時給）'!AN762</f>
        <v>0</v>
      </c>
      <c r="AB60" s="193">
        <f>'個別入力（時給）'!AS762</f>
        <v>0</v>
      </c>
      <c r="AC60" s="193">
        <f>'個別入力（時給）'!AX762</f>
        <v>0</v>
      </c>
      <c r="AD60" s="193">
        <f>'個別入力（時給）'!BC762</f>
        <v>0</v>
      </c>
      <c r="AE60" s="193">
        <f>'個別入力（時給）'!BH762</f>
        <v>0</v>
      </c>
      <c r="AF60" s="193">
        <f>'個別入力（時給）'!BM762+'個別入力（時給）'!BR762+'個別入力（時給）'!BW762</f>
        <v>0</v>
      </c>
      <c r="AG60" s="193">
        <f t="shared" si="25"/>
        <v>0</v>
      </c>
      <c r="AH60" s="223">
        <f t="shared" si="26"/>
        <v>0</v>
      </c>
      <c r="AJ60" s="193">
        <f>'個別入力（時給）'!E761</f>
        <v>0</v>
      </c>
      <c r="AK60" s="193">
        <f>'個別入力（時給）'!J761</f>
        <v>0</v>
      </c>
      <c r="AL60" s="193">
        <f>'個別入力（時給）'!O761</f>
        <v>0</v>
      </c>
      <c r="AM60" s="193">
        <f>'個別入力（時給）'!T761</f>
        <v>0</v>
      </c>
      <c r="AN60" s="193">
        <f>'個別入力（時給）'!Y761</f>
        <v>0</v>
      </c>
      <c r="AO60" s="193">
        <f>'個別入力（時給）'!AD761</f>
        <v>0</v>
      </c>
      <c r="AP60" s="193">
        <f>'個別入力（時給）'!AI761</f>
        <v>0</v>
      </c>
      <c r="AQ60" s="193">
        <f>'個別入力（時給）'!AN761</f>
        <v>0</v>
      </c>
      <c r="AR60" s="193">
        <f>'個別入力（時給）'!AS761</f>
        <v>0</v>
      </c>
      <c r="AS60" s="193">
        <f>'個別入力（時給）'!AX761</f>
        <v>0</v>
      </c>
      <c r="AT60" s="193">
        <f>'個別入力（時給）'!BC761</f>
        <v>0</v>
      </c>
      <c r="AU60" s="193">
        <f>'個別入力（時給）'!BH761</f>
        <v>0</v>
      </c>
      <c r="AV60" s="193">
        <f>'個別入力（時給）'!BM761+'個別入力（時給）'!BR761+'個別入力（時給）'!BW761</f>
        <v>0</v>
      </c>
      <c r="AW60" s="193">
        <f t="shared" si="27"/>
        <v>0</v>
      </c>
      <c r="AX60" s="223">
        <f t="shared" si="28"/>
        <v>0</v>
      </c>
      <c r="AZ60" s="343" t="str">
        <f>IF(AH60-AX60-R60-'個別入力（時給）'!CA769-'個別入力（時給）'!CB758=0,"〇",AH60-AX60-R60+'個別入力（時給）'!CA769-'個別入力（時給）'!CB758)</f>
        <v>〇</v>
      </c>
      <c r="BB60" s="437">
        <f>'個別入力（時給）'!CC770</f>
        <v>0</v>
      </c>
      <c r="BC60" s="223">
        <f>'個別入力（時給）'!CB770</f>
        <v>0</v>
      </c>
    </row>
    <row r="61" spans="1:55">
      <c r="A61" s="1359"/>
      <c r="B61" s="125">
        <v>18</v>
      </c>
      <c r="C61" s="80" t="str">
        <f>職員設定!C61</f>
        <v>EEE</v>
      </c>
      <c r="D61" s="285">
        <v>1</v>
      </c>
      <c r="E61" s="80">
        <f>'個別入力（時給）'!F815</f>
        <v>0</v>
      </c>
      <c r="F61" s="80">
        <f>'個別入力（時給）'!K815</f>
        <v>0</v>
      </c>
      <c r="G61" s="80">
        <f>'個別入力（時給）'!P815</f>
        <v>0</v>
      </c>
      <c r="H61" s="80">
        <f>'個別入力（時給）'!U815</f>
        <v>0</v>
      </c>
      <c r="I61" s="80">
        <f>'個別入力（時給）'!Z815</f>
        <v>0</v>
      </c>
      <c r="J61" s="80">
        <f>'個別入力（時給）'!AE815</f>
        <v>0</v>
      </c>
      <c r="K61" s="80">
        <f>'個別入力（時給）'!AJ815</f>
        <v>0</v>
      </c>
      <c r="L61" s="80">
        <f>'個別入力（時給）'!AO815</f>
        <v>0</v>
      </c>
      <c r="M61" s="80">
        <f>'個別入力（時給）'!AT815</f>
        <v>0</v>
      </c>
      <c r="N61" s="80">
        <f>'個別入力（時給）'!AY815</f>
        <v>0</v>
      </c>
      <c r="O61" s="80">
        <f>'個別入力（時給）'!BD815</f>
        <v>0</v>
      </c>
      <c r="P61" s="80">
        <f>'個別入力（時給）'!BI815</f>
        <v>0</v>
      </c>
      <c r="Q61" s="80">
        <f>'個別入力（時給）'!BN815+'個別入力（時給）'!BS815+'個別入力（時給）'!BX815</f>
        <v>0</v>
      </c>
      <c r="R61" s="273">
        <f t="shared" si="24"/>
        <v>0</v>
      </c>
      <c r="T61" s="28">
        <f>'個別入力（時給）'!E807</f>
        <v>0</v>
      </c>
      <c r="U61" s="28">
        <f>'個別入力（時給）'!J807</f>
        <v>0</v>
      </c>
      <c r="V61" s="28">
        <f>'個別入力（時給）'!O807</f>
        <v>0</v>
      </c>
      <c r="W61" s="28">
        <f>'個別入力（時給）'!T807</f>
        <v>0</v>
      </c>
      <c r="X61" s="28">
        <f>'個別入力（時給）'!Y807</f>
        <v>0</v>
      </c>
      <c r="Y61" s="28">
        <f>'個別入力（時給）'!AD807</f>
        <v>0</v>
      </c>
      <c r="Z61" s="28">
        <f>'個別入力（時給）'!AI807</f>
        <v>0</v>
      </c>
      <c r="AA61" s="28">
        <f>'個別入力（時給）'!AN807</f>
        <v>0</v>
      </c>
      <c r="AB61" s="28">
        <f>'個別入力（時給）'!AS807</f>
        <v>0</v>
      </c>
      <c r="AC61" s="28">
        <f>'個別入力（時給）'!AX807</f>
        <v>0</v>
      </c>
      <c r="AD61" s="28">
        <f>'個別入力（時給）'!BC807</f>
        <v>0</v>
      </c>
      <c r="AE61" s="28">
        <f>'個別入力（時給）'!BH807</f>
        <v>0</v>
      </c>
      <c r="AF61" s="28">
        <f>'個別入力（時給）'!BM807+'個別入力（時給）'!BR807+'個別入力（時給）'!BW807</f>
        <v>0</v>
      </c>
      <c r="AG61" s="28">
        <f t="shared" si="25"/>
        <v>0</v>
      </c>
      <c r="AH61" s="221">
        <f t="shared" si="26"/>
        <v>0</v>
      </c>
      <c r="AJ61" s="28">
        <f>'個別入力（時給）'!E806</f>
        <v>0</v>
      </c>
      <c r="AK61" s="28">
        <f>'個別入力（時給）'!J806</f>
        <v>0</v>
      </c>
      <c r="AL61" s="28">
        <f>'個別入力（時給）'!O806</f>
        <v>0</v>
      </c>
      <c r="AM61" s="28">
        <f>'個別入力（時給）'!T806</f>
        <v>0</v>
      </c>
      <c r="AN61" s="28">
        <f>'個別入力（時給）'!Y806</f>
        <v>0</v>
      </c>
      <c r="AO61" s="28">
        <f>'個別入力（時給）'!AD806</f>
        <v>0</v>
      </c>
      <c r="AP61" s="28">
        <f>'個別入力（時給）'!AI806</f>
        <v>0</v>
      </c>
      <c r="AQ61" s="28">
        <f>'個別入力（時給）'!AN806</f>
        <v>0</v>
      </c>
      <c r="AR61" s="28">
        <f>'個別入力（時給）'!AS806</f>
        <v>0</v>
      </c>
      <c r="AS61" s="28">
        <f>'個別入力（時給）'!AX806</f>
        <v>0</v>
      </c>
      <c r="AT61" s="28">
        <f>'個別入力（時給）'!BC806</f>
        <v>0</v>
      </c>
      <c r="AU61" s="28">
        <f>'個別入力（時給）'!BH806</f>
        <v>0</v>
      </c>
      <c r="AV61" s="28">
        <f>'個別入力（時給）'!BM806+'個別入力（時給）'!BR806+'個別入力（時給）'!BW806</f>
        <v>0</v>
      </c>
      <c r="AW61" s="28">
        <f t="shared" si="27"/>
        <v>0</v>
      </c>
      <c r="AX61" s="221">
        <f t="shared" si="28"/>
        <v>0</v>
      </c>
      <c r="AZ61" s="343" t="str">
        <f>IF(AH61-AX61-R61+'個別入力（時給）'!CA814-'個別入力（時給）'!CB803=0,"〇",AH61-AX61-R61+'個別入力（時給）'!CA814-'個別入力（時給）'!CB803)</f>
        <v>〇</v>
      </c>
      <c r="BB61" s="434">
        <f>'個別入力（時給）'!CC815</f>
        <v>0</v>
      </c>
      <c r="BC61" s="231">
        <f>'個別入力（時給）'!CB815</f>
        <v>0</v>
      </c>
    </row>
    <row r="62" spans="1:55">
      <c r="A62" s="1359"/>
      <c r="B62" s="193">
        <v>19</v>
      </c>
      <c r="C62" s="191" t="str">
        <f>職員設定!C62</f>
        <v>FFF</v>
      </c>
      <c r="D62" s="279">
        <v>1</v>
      </c>
      <c r="E62" s="191">
        <f>'個別入力（時給）'!F860</f>
        <v>0</v>
      </c>
      <c r="F62" s="191">
        <f>'個別入力（時給）'!K860</f>
        <v>0</v>
      </c>
      <c r="G62" s="191">
        <f>'個別入力（時給）'!P860</f>
        <v>0</v>
      </c>
      <c r="H62" s="191">
        <f>'個別入力（時給）'!U860</f>
        <v>0</v>
      </c>
      <c r="I62" s="191">
        <f>'個別入力（時給）'!Z860</f>
        <v>0</v>
      </c>
      <c r="J62" s="191">
        <f>'個別入力（時給）'!AE860</f>
        <v>0</v>
      </c>
      <c r="K62" s="191">
        <f>'個別入力（時給）'!AJ860</f>
        <v>0</v>
      </c>
      <c r="L62" s="191">
        <f>'個別入力（時給）'!AO860</f>
        <v>0</v>
      </c>
      <c r="M62" s="191">
        <f>'個別入力（時給）'!AT860</f>
        <v>0</v>
      </c>
      <c r="N62" s="191">
        <f>'個別入力（時給）'!AY860</f>
        <v>0</v>
      </c>
      <c r="O62" s="191">
        <f>'個別入力（時給）'!BD860</f>
        <v>0</v>
      </c>
      <c r="P62" s="191">
        <f>'個別入力（時給）'!BI860</f>
        <v>0</v>
      </c>
      <c r="Q62" s="191">
        <f>'個別入力（時給）'!BN860+'個別入力（時給）'!BS860+'個別入力（時給）'!BX860</f>
        <v>0</v>
      </c>
      <c r="R62" s="220">
        <f t="shared" si="24"/>
        <v>0</v>
      </c>
      <c r="T62" s="193">
        <f>'個別入力（時給）'!E852</f>
        <v>0</v>
      </c>
      <c r="U62" s="193">
        <f>'個別入力（時給）'!J852</f>
        <v>0</v>
      </c>
      <c r="V62" s="193">
        <f>'個別入力（時給）'!O852</f>
        <v>0</v>
      </c>
      <c r="W62" s="193">
        <f>'個別入力（時給）'!T852</f>
        <v>0</v>
      </c>
      <c r="X62" s="193">
        <f>'個別入力（時給）'!Y852</f>
        <v>0</v>
      </c>
      <c r="Y62" s="193">
        <f>'個別入力（時給）'!AD852</f>
        <v>0</v>
      </c>
      <c r="Z62" s="193">
        <f>'個別入力（時給）'!AI852</f>
        <v>0</v>
      </c>
      <c r="AA62" s="193">
        <f>'個別入力（時給）'!AN852</f>
        <v>0</v>
      </c>
      <c r="AB62" s="193">
        <f>'個別入力（時給）'!AS852</f>
        <v>0</v>
      </c>
      <c r="AC62" s="193">
        <f>'個別入力（時給）'!AX852</f>
        <v>0</v>
      </c>
      <c r="AD62" s="193">
        <f>'個別入力（時給）'!BC852</f>
        <v>0</v>
      </c>
      <c r="AE62" s="193">
        <f>'個別入力（時給）'!BH852</f>
        <v>0</v>
      </c>
      <c r="AF62" s="193">
        <f>'個別入力（時給）'!BM852+'個別入力（時給）'!BR852+'個別入力（時給）'!BW852</f>
        <v>0</v>
      </c>
      <c r="AG62" s="193">
        <f t="shared" si="25"/>
        <v>0</v>
      </c>
      <c r="AH62" s="223">
        <f t="shared" si="26"/>
        <v>0</v>
      </c>
      <c r="AJ62" s="193">
        <f>'個別入力（時給）'!E851</f>
        <v>0</v>
      </c>
      <c r="AK62" s="193">
        <f>'個別入力（時給）'!J851</f>
        <v>0</v>
      </c>
      <c r="AL62" s="193">
        <f>'個別入力（時給）'!O851</f>
        <v>0</v>
      </c>
      <c r="AM62" s="193">
        <f>'個別入力（時給）'!T851</f>
        <v>0</v>
      </c>
      <c r="AN62" s="193">
        <f>'個別入力（時給）'!Y851</f>
        <v>0</v>
      </c>
      <c r="AO62" s="193">
        <f>'個別入力（時給）'!AD851</f>
        <v>0</v>
      </c>
      <c r="AP62" s="193">
        <f>'個別入力（時給）'!AI851</f>
        <v>0</v>
      </c>
      <c r="AQ62" s="193">
        <f>'個別入力（時給）'!AN851</f>
        <v>0</v>
      </c>
      <c r="AR62" s="193">
        <f>'個別入力（時給）'!AS851</f>
        <v>0</v>
      </c>
      <c r="AS62" s="193">
        <f>'個別入力（時給）'!AX851</f>
        <v>0</v>
      </c>
      <c r="AT62" s="193">
        <f>'個別入力（時給）'!BC851</f>
        <v>0</v>
      </c>
      <c r="AU62" s="193">
        <f>'個別入力（時給）'!BH851</f>
        <v>0</v>
      </c>
      <c r="AV62" s="193">
        <f>'個別入力（時給）'!BM851+'個別入力（時給）'!BR851+'個別入力（時給）'!BW851</f>
        <v>0</v>
      </c>
      <c r="AW62" s="193">
        <f t="shared" si="27"/>
        <v>0</v>
      </c>
      <c r="AX62" s="223">
        <f t="shared" si="28"/>
        <v>0</v>
      </c>
      <c r="AZ62" s="343" t="str">
        <f>IF(AH62-AX62-R62+'個別入力（時給）'!CA859-'個別入力（時給）'!CB848=0,"〇",AH62-AX62-R62+'個別入力（時給）'!CA859-'個別入力（時給）'!CB848)</f>
        <v>〇</v>
      </c>
      <c r="BB62" s="437">
        <f>'個別入力（時給）'!CC860</f>
        <v>0</v>
      </c>
      <c r="BC62" s="223">
        <f>'個別入力（時給）'!CB860</f>
        <v>0</v>
      </c>
    </row>
    <row r="63" spans="1:55">
      <c r="A63" s="1359"/>
      <c r="B63" s="125">
        <v>20</v>
      </c>
      <c r="C63" s="80" t="str">
        <f>職員設定!C63</f>
        <v>GGG</v>
      </c>
      <c r="D63" s="285">
        <v>1</v>
      </c>
      <c r="E63" s="80">
        <f>'個別入力（時給）'!F905</f>
        <v>0</v>
      </c>
      <c r="F63" s="80">
        <f>'個別入力（時給）'!K905</f>
        <v>0</v>
      </c>
      <c r="G63" s="80">
        <f>'個別入力（時給）'!P905</f>
        <v>0</v>
      </c>
      <c r="H63" s="80">
        <f>'個別入力（時給）'!U905</f>
        <v>0</v>
      </c>
      <c r="I63" s="80">
        <f>'個別入力（時給）'!Z905</f>
        <v>0</v>
      </c>
      <c r="J63" s="80">
        <f>'個別入力（時給）'!AE905</f>
        <v>0</v>
      </c>
      <c r="K63" s="80">
        <f>'個別入力（時給）'!AJ905</f>
        <v>0</v>
      </c>
      <c r="L63" s="80">
        <f>'個別入力（時給）'!AO905</f>
        <v>0</v>
      </c>
      <c r="M63" s="80">
        <f>'個別入力（時給）'!AT905</f>
        <v>0</v>
      </c>
      <c r="N63" s="80">
        <f>'個別入力（時給）'!AY905</f>
        <v>0</v>
      </c>
      <c r="O63" s="80">
        <f>'個別入力（時給）'!BD905</f>
        <v>0</v>
      </c>
      <c r="P63" s="80">
        <f>'個別入力（時給）'!BI905</f>
        <v>0</v>
      </c>
      <c r="Q63" s="80">
        <f>'個別入力（時給）'!BN905+'個別入力（時給）'!BS905+'個別入力（時給）'!BX905</f>
        <v>0</v>
      </c>
      <c r="R63" s="273">
        <f t="shared" si="24"/>
        <v>0</v>
      </c>
      <c r="T63" s="372">
        <f>'個別入力（時給）'!E897</f>
        <v>0</v>
      </c>
      <c r="U63" s="372">
        <f>'個別入力（時給）'!J897</f>
        <v>0</v>
      </c>
      <c r="V63" s="372">
        <f>'個別入力（時給）'!O897</f>
        <v>0</v>
      </c>
      <c r="W63" s="372">
        <f>'個別入力（時給）'!T897</f>
        <v>0</v>
      </c>
      <c r="X63" s="372">
        <f>'個別入力（時給）'!Y897</f>
        <v>0</v>
      </c>
      <c r="Y63" s="372">
        <f>'個別入力（時給）'!AD897</f>
        <v>0</v>
      </c>
      <c r="Z63" s="372">
        <f>'個別入力（時給）'!AI897</f>
        <v>0</v>
      </c>
      <c r="AA63" s="372">
        <f>'個別入力（時給）'!AN897</f>
        <v>0</v>
      </c>
      <c r="AB63" s="372">
        <f>'個別入力（時給）'!AS897</f>
        <v>0</v>
      </c>
      <c r="AC63" s="372">
        <f>'個別入力（時給）'!AX897</f>
        <v>0</v>
      </c>
      <c r="AD63" s="372">
        <f>'個別入力（時給）'!BC897</f>
        <v>0</v>
      </c>
      <c r="AE63" s="372">
        <f>'個別入力（時給）'!BH897</f>
        <v>0</v>
      </c>
      <c r="AF63" s="372">
        <f>'個別入力（時給）'!BM897+'個別入力（時給）'!BR897+'個別入力（時給）'!BW897</f>
        <v>0</v>
      </c>
      <c r="AG63" s="28">
        <f t="shared" si="25"/>
        <v>0</v>
      </c>
      <c r="AH63" s="221">
        <f t="shared" si="26"/>
        <v>0</v>
      </c>
      <c r="AJ63" s="28">
        <f>'個別入力（時給）'!E896</f>
        <v>0</v>
      </c>
      <c r="AK63" s="28">
        <f>'個別入力（時給）'!J896</f>
        <v>0</v>
      </c>
      <c r="AL63" s="28">
        <f>'個別入力（時給）'!O896</f>
        <v>0</v>
      </c>
      <c r="AM63" s="28">
        <f>'個別入力（時給）'!T896</f>
        <v>0</v>
      </c>
      <c r="AN63" s="28">
        <f>'個別入力（時給）'!Y896</f>
        <v>0</v>
      </c>
      <c r="AO63" s="28">
        <f>'個別入力（時給）'!AD896</f>
        <v>0</v>
      </c>
      <c r="AP63" s="28">
        <f>'個別入力（時給）'!AI896</f>
        <v>0</v>
      </c>
      <c r="AQ63" s="28">
        <f>'個別入力（時給）'!AN896</f>
        <v>0</v>
      </c>
      <c r="AR63" s="28">
        <f>'個別入力（時給）'!AS896</f>
        <v>0</v>
      </c>
      <c r="AS63" s="28">
        <f>'個別入力（時給）'!AX896</f>
        <v>0</v>
      </c>
      <c r="AT63" s="28">
        <f>'個別入力（時給）'!BC896</f>
        <v>0</v>
      </c>
      <c r="AU63" s="28">
        <f>'個別入力（時給）'!BH896</f>
        <v>0</v>
      </c>
      <c r="AV63" s="28">
        <f>'個別入力（時給）'!BM896+'個別入力（時給）'!BR896+'個別入力（時給）'!BW896</f>
        <v>0</v>
      </c>
      <c r="AW63" s="28">
        <f t="shared" si="27"/>
        <v>0</v>
      </c>
      <c r="AX63" s="221">
        <f t="shared" si="28"/>
        <v>0</v>
      </c>
      <c r="AZ63" s="343" t="str">
        <f>IF(AH63-AX63-R63+'個別入力（時給）'!CA904-'個別入力（時給）'!CB893=0,"〇",AH63-AX63-R63+'個別入力（時給）'!CA904-'個別入力（時給）'!CB893)</f>
        <v>〇</v>
      </c>
      <c r="BB63" s="434">
        <f>'個別入力（時給）'!CC905</f>
        <v>0</v>
      </c>
      <c r="BC63" s="231">
        <f>'個別入力（時給）'!CB905</f>
        <v>0</v>
      </c>
    </row>
    <row r="64" spans="1:55" ht="18.600000000000001" thickBot="1">
      <c r="A64" s="1360"/>
      <c r="B64" s="193">
        <v>21</v>
      </c>
      <c r="C64" s="18" t="str">
        <f>職員設定!C64</f>
        <v>HHH</v>
      </c>
      <c r="D64" s="286">
        <v>1</v>
      </c>
      <c r="E64" s="18">
        <f>'個別入力（時給）'!F950</f>
        <v>0</v>
      </c>
      <c r="F64" s="18">
        <f>'個別入力（時給）'!K950</f>
        <v>0</v>
      </c>
      <c r="G64" s="18">
        <f>'個別入力（時給）'!P950</f>
        <v>0</v>
      </c>
      <c r="H64" s="18">
        <f>'個別入力（時給）'!U950</f>
        <v>0</v>
      </c>
      <c r="I64" s="18">
        <f>'個別入力（時給）'!Z950</f>
        <v>0</v>
      </c>
      <c r="J64" s="18">
        <f>'個別入力（時給）'!AE950</f>
        <v>0</v>
      </c>
      <c r="K64" s="18">
        <f>'個別入力（時給）'!AJ950</f>
        <v>0</v>
      </c>
      <c r="L64" s="18">
        <f>'個別入力（時給）'!AO950</f>
        <v>0</v>
      </c>
      <c r="M64" s="18">
        <f>'個別入力（時給）'!AT950</f>
        <v>0</v>
      </c>
      <c r="N64" s="18">
        <f>'個別入力（時給）'!AY950</f>
        <v>0</v>
      </c>
      <c r="O64" s="18">
        <f>'個別入力（時給）'!BD950</f>
        <v>0</v>
      </c>
      <c r="P64" s="18">
        <f>'個別入力（時給）'!BI950</f>
        <v>0</v>
      </c>
      <c r="Q64" s="18">
        <f>'個別入力（時給）'!BN950+'個別入力（時給）'!BS950+'個別入力（時給）'!BX950</f>
        <v>0</v>
      </c>
      <c r="R64" s="274">
        <f t="shared" si="24"/>
        <v>0</v>
      </c>
      <c r="T64" s="224">
        <f>'個別入力（時給）'!E942</f>
        <v>0</v>
      </c>
      <c r="U64" s="224">
        <f>'個別入力（時給）'!J942</f>
        <v>0</v>
      </c>
      <c r="V64" s="224">
        <f>'個別入力（時給）'!O942</f>
        <v>0</v>
      </c>
      <c r="W64" s="224">
        <f>'個別入力（時給）'!T942</f>
        <v>0</v>
      </c>
      <c r="X64" s="224">
        <f>'個別入力（時給）'!Y942</f>
        <v>0</v>
      </c>
      <c r="Y64" s="224">
        <f>'個別入力（時給）'!AD942</f>
        <v>0</v>
      </c>
      <c r="Z64" s="224">
        <f>'個別入力（時給）'!AI942</f>
        <v>0</v>
      </c>
      <c r="AA64" s="224">
        <f>'個別入力（時給）'!AN942</f>
        <v>0</v>
      </c>
      <c r="AB64" s="224">
        <f>'個別入力（時給）'!AS942</f>
        <v>0</v>
      </c>
      <c r="AC64" s="224">
        <f>'個別入力（時給）'!AX942</f>
        <v>0</v>
      </c>
      <c r="AD64" s="224">
        <f>'個別入力（時給）'!BC942</f>
        <v>0</v>
      </c>
      <c r="AE64" s="224">
        <f>'個別入力（時給）'!BH942</f>
        <v>0</v>
      </c>
      <c r="AF64" s="224">
        <f>'個別入力（時給）'!BM942+'個別入力（時給）'!BR942+'個別入力（時給）'!BW942</f>
        <v>0</v>
      </c>
      <c r="AG64" s="224">
        <f t="shared" si="25"/>
        <v>0</v>
      </c>
      <c r="AH64" s="226">
        <f t="shared" si="26"/>
        <v>0</v>
      </c>
      <c r="AJ64" s="224">
        <f>'個別入力（時給）'!E941</f>
        <v>0</v>
      </c>
      <c r="AK64" s="224">
        <f>'個別入力（時給）'!J941</f>
        <v>0</v>
      </c>
      <c r="AL64" s="224">
        <f>'個別入力（時給）'!O941</f>
        <v>0</v>
      </c>
      <c r="AM64" s="224">
        <f>'個別入力（時給）'!T941</f>
        <v>0</v>
      </c>
      <c r="AN64" s="224">
        <f>'個別入力（時給）'!Y941</f>
        <v>0</v>
      </c>
      <c r="AO64" s="224">
        <f>'個別入力（時給）'!AD941</f>
        <v>0</v>
      </c>
      <c r="AP64" s="224">
        <f>'個別入力（時給）'!AI941</f>
        <v>0</v>
      </c>
      <c r="AQ64" s="224">
        <f>'個別入力（時給）'!AN941</f>
        <v>0</v>
      </c>
      <c r="AR64" s="224">
        <f>'個別入力（時給）'!AS941</f>
        <v>0</v>
      </c>
      <c r="AS64" s="224">
        <f>'個別入力（時給）'!AX941</f>
        <v>0</v>
      </c>
      <c r="AT64" s="224">
        <f>'個別入力（時給）'!BC941</f>
        <v>0</v>
      </c>
      <c r="AU64" s="224">
        <f>'個別入力（時給）'!BH941</f>
        <v>0</v>
      </c>
      <c r="AV64" s="224">
        <f>'個別入力（時給）'!BM941+'個別入力（時給）'!BR941+'個別入力（時給）'!BW941</f>
        <v>0</v>
      </c>
      <c r="AW64" s="224">
        <f t="shared" si="27"/>
        <v>0</v>
      </c>
      <c r="AX64" s="226">
        <f t="shared" si="28"/>
        <v>0</v>
      </c>
      <c r="AZ64" s="344" t="str">
        <f>IF(AH64-AX64-R64+'個別入力（時給）'!CA949-'個別入力（時給）'!CB938=0,"〇",AH64-AX64-R64+'個別入力（時給）'!CA949-'個別入力（時給）'!CB938)</f>
        <v>〇</v>
      </c>
      <c r="BB64" s="447">
        <f>'個別入力（時給）'!CC950</f>
        <v>0</v>
      </c>
      <c r="BC64" s="222">
        <f>'個別入力（時給）'!CB950</f>
        <v>0</v>
      </c>
    </row>
    <row r="65" spans="1:55" ht="24" customHeight="1" thickBot="1">
      <c r="A65" s="1345"/>
      <c r="B65" s="1346"/>
      <c r="C65" s="1346"/>
      <c r="D65" s="1347"/>
      <c r="E65" s="512">
        <f t="shared" ref="E65" si="29">SUM(E44:E53)</f>
        <v>68087</v>
      </c>
      <c r="F65" s="512">
        <f>SUM(F44:F53)</f>
        <v>70999</v>
      </c>
      <c r="G65" s="512">
        <f t="shared" ref="G65:Q65" si="30">SUM(G44:G53)</f>
        <v>78303</v>
      </c>
      <c r="H65" s="512">
        <f t="shared" si="30"/>
        <v>90084</v>
      </c>
      <c r="I65" s="512">
        <f t="shared" si="30"/>
        <v>110512</v>
      </c>
      <c r="J65" s="512">
        <f t="shared" si="30"/>
        <v>0</v>
      </c>
      <c r="K65" s="512">
        <f t="shared" si="30"/>
        <v>0</v>
      </c>
      <c r="L65" s="512">
        <f t="shared" si="30"/>
        <v>0</v>
      </c>
      <c r="M65" s="512">
        <f t="shared" si="30"/>
        <v>0</v>
      </c>
      <c r="N65" s="512">
        <f t="shared" si="30"/>
        <v>0</v>
      </c>
      <c r="O65" s="512">
        <f t="shared" si="30"/>
        <v>0</v>
      </c>
      <c r="P65" s="512">
        <f t="shared" si="30"/>
        <v>0</v>
      </c>
      <c r="Q65" s="512">
        <f t="shared" si="30"/>
        <v>0</v>
      </c>
      <c r="R65" s="239">
        <f>SUM(R44:R53)</f>
        <v>417985</v>
      </c>
      <c r="S65" s="132"/>
      <c r="T65" s="238">
        <f t="shared" ref="T65:AH65" si="31">SUM(T44:T53)</f>
        <v>452581</v>
      </c>
      <c r="U65" s="238">
        <f>SUM(U44:U53)</f>
        <v>513180</v>
      </c>
      <c r="V65" s="238">
        <f t="shared" ref="V65:AF65" si="32">SUM(V44:V53)</f>
        <v>439385</v>
      </c>
      <c r="W65" s="238">
        <f t="shared" si="32"/>
        <v>440921</v>
      </c>
      <c r="X65" s="238">
        <f t="shared" si="32"/>
        <v>501008</v>
      </c>
      <c r="Y65" s="238">
        <f t="shared" si="32"/>
        <v>0</v>
      </c>
      <c r="Z65" s="238">
        <f t="shared" si="32"/>
        <v>0</v>
      </c>
      <c r="AA65" s="238">
        <f t="shared" si="32"/>
        <v>0</v>
      </c>
      <c r="AB65" s="238">
        <f t="shared" si="32"/>
        <v>0</v>
      </c>
      <c r="AC65" s="238">
        <f t="shared" si="32"/>
        <v>0</v>
      </c>
      <c r="AD65" s="238">
        <f t="shared" si="32"/>
        <v>0</v>
      </c>
      <c r="AE65" s="238">
        <f t="shared" si="32"/>
        <v>0</v>
      </c>
      <c r="AF65" s="238">
        <f t="shared" si="32"/>
        <v>0</v>
      </c>
      <c r="AG65" s="238">
        <f t="shared" si="31"/>
        <v>2347075</v>
      </c>
      <c r="AH65" s="239">
        <f t="shared" si="31"/>
        <v>2347075</v>
      </c>
      <c r="AJ65" s="238">
        <f t="shared" ref="AJ65" si="33">SUM(AJ44:AJ53)</f>
        <v>378230</v>
      </c>
      <c r="AK65" s="238">
        <f>SUM(AK44:AK53)</f>
        <v>435562</v>
      </c>
      <c r="AL65" s="238">
        <f t="shared" ref="AL65:AW65" si="34">SUM(AL44:AL53)</f>
        <v>367405</v>
      </c>
      <c r="AM65" s="238">
        <f t="shared" si="34"/>
        <v>359166</v>
      </c>
      <c r="AN65" s="238">
        <f t="shared" si="34"/>
        <v>399009</v>
      </c>
      <c r="AO65" s="238">
        <f t="shared" si="34"/>
        <v>0</v>
      </c>
      <c r="AP65" s="238">
        <f t="shared" si="34"/>
        <v>0</v>
      </c>
      <c r="AQ65" s="238">
        <f t="shared" si="34"/>
        <v>0</v>
      </c>
      <c r="AR65" s="238">
        <f t="shared" si="34"/>
        <v>0</v>
      </c>
      <c r="AS65" s="238">
        <f t="shared" si="34"/>
        <v>0</v>
      </c>
      <c r="AT65" s="238">
        <f t="shared" si="34"/>
        <v>0</v>
      </c>
      <c r="AU65" s="238">
        <f t="shared" si="34"/>
        <v>0</v>
      </c>
      <c r="AV65" s="238">
        <f t="shared" si="34"/>
        <v>0</v>
      </c>
      <c r="AW65" s="238">
        <f t="shared" si="34"/>
        <v>1939372</v>
      </c>
      <c r="AX65" s="239">
        <f>SUM(AX44:AX53)</f>
        <v>1939372</v>
      </c>
      <c r="BB65" s="302">
        <f t="shared" ref="BB65:BC65" si="35">SUM(BB44:BB53)</f>
        <v>36896</v>
      </c>
      <c r="BC65" s="239">
        <f t="shared" si="35"/>
        <v>1229</v>
      </c>
    </row>
    <row r="66" spans="1:55" ht="24" customHeight="1" thickBot="1">
      <c r="A66" s="1348"/>
      <c r="B66" s="1349"/>
      <c r="C66" s="1349"/>
      <c r="D66" s="1350"/>
      <c r="E66" s="513">
        <f t="shared" ref="E66:R66" si="36">SUM(E54:E64)</f>
        <v>73564</v>
      </c>
      <c r="F66" s="513">
        <f>SUM(F54:F64)</f>
        <v>80924</v>
      </c>
      <c r="G66" s="513">
        <f t="shared" ref="G66:Q66" si="37">SUM(G54:G64)</f>
        <v>87623</v>
      </c>
      <c r="H66" s="513">
        <f t="shared" si="37"/>
        <v>62882</v>
      </c>
      <c r="I66" s="513">
        <f t="shared" si="37"/>
        <v>70485</v>
      </c>
      <c r="J66" s="513">
        <f t="shared" si="37"/>
        <v>0</v>
      </c>
      <c r="K66" s="513" t="e">
        <f t="shared" si="37"/>
        <v>#VALUE!</v>
      </c>
      <c r="L66" s="513">
        <f t="shared" si="37"/>
        <v>0</v>
      </c>
      <c r="M66" s="513">
        <f t="shared" si="37"/>
        <v>0</v>
      </c>
      <c r="N66" s="513">
        <f t="shared" si="37"/>
        <v>0</v>
      </c>
      <c r="O66" s="513">
        <f t="shared" si="37"/>
        <v>0</v>
      </c>
      <c r="P66" s="513">
        <f t="shared" si="37"/>
        <v>0</v>
      </c>
      <c r="Q66" s="513">
        <f t="shared" si="37"/>
        <v>0</v>
      </c>
      <c r="R66" s="240" t="e">
        <f t="shared" si="36"/>
        <v>#VALUE!</v>
      </c>
      <c r="S66" s="132"/>
      <c r="T66" s="308">
        <f t="shared" ref="T66:AG66" si="38">SUM(T54:T64)</f>
        <v>303691</v>
      </c>
      <c r="U66" s="241">
        <f>SUM(U54:U64)</f>
        <v>348473</v>
      </c>
      <c r="V66" s="241">
        <f t="shared" ref="V66:AF66" si="39">SUM(V54:V64)</f>
        <v>349662</v>
      </c>
      <c r="W66" s="241">
        <f t="shared" si="39"/>
        <v>251546</v>
      </c>
      <c r="X66" s="241">
        <f t="shared" si="39"/>
        <v>270496</v>
      </c>
      <c r="Y66" s="241">
        <f t="shared" si="39"/>
        <v>0</v>
      </c>
      <c r="Z66" s="241">
        <f t="shared" si="39"/>
        <v>176119</v>
      </c>
      <c r="AA66" s="241">
        <f t="shared" si="39"/>
        <v>0</v>
      </c>
      <c r="AB66" s="241">
        <f t="shared" si="39"/>
        <v>0</v>
      </c>
      <c r="AC66" s="241">
        <f t="shared" si="39"/>
        <v>0</v>
      </c>
      <c r="AD66" s="241">
        <f t="shared" si="39"/>
        <v>0</v>
      </c>
      <c r="AE66" s="241">
        <f t="shared" si="39"/>
        <v>0</v>
      </c>
      <c r="AF66" s="241">
        <f t="shared" si="39"/>
        <v>0</v>
      </c>
      <c r="AG66" s="241">
        <f t="shared" si="38"/>
        <v>1699987</v>
      </c>
      <c r="AH66" s="309">
        <f t="shared" ref="AH66" si="40">SUM(AH54:AH64)</f>
        <v>1699987</v>
      </c>
      <c r="AJ66" s="241">
        <f t="shared" ref="AJ66:AX66" si="41">SUM(AJ54:AJ64)</f>
        <v>231692</v>
      </c>
      <c r="AK66" s="241">
        <f>SUM(AK54:AK64)</f>
        <v>268107</v>
      </c>
      <c r="AL66" s="241">
        <f t="shared" ref="AL66:AW66" si="42">SUM(AL54:AL64)</f>
        <v>268486</v>
      </c>
      <c r="AM66" s="241">
        <f t="shared" si="42"/>
        <v>199276</v>
      </c>
      <c r="AN66" s="241">
        <f t="shared" si="42"/>
        <v>210716</v>
      </c>
      <c r="AO66" s="241">
        <f t="shared" si="42"/>
        <v>0</v>
      </c>
      <c r="AP66" s="241">
        <f t="shared" si="42"/>
        <v>120491</v>
      </c>
      <c r="AQ66" s="241">
        <f t="shared" si="42"/>
        <v>0</v>
      </c>
      <c r="AR66" s="241">
        <f t="shared" si="42"/>
        <v>0</v>
      </c>
      <c r="AS66" s="241">
        <f t="shared" si="42"/>
        <v>0</v>
      </c>
      <c r="AT66" s="241">
        <f t="shared" si="42"/>
        <v>0</v>
      </c>
      <c r="AU66" s="241">
        <f t="shared" si="42"/>
        <v>0</v>
      </c>
      <c r="AV66" s="241">
        <f t="shared" si="42"/>
        <v>0</v>
      </c>
      <c r="AW66" s="241">
        <f t="shared" si="42"/>
        <v>1298768</v>
      </c>
      <c r="AX66" s="240">
        <f t="shared" si="41"/>
        <v>1298768</v>
      </c>
      <c r="BB66" s="448">
        <f t="shared" ref="BB66:BC66" si="43">SUM(BB54:BB64)</f>
        <v>39758</v>
      </c>
      <c r="BC66" s="449">
        <f t="shared" si="43"/>
        <v>4375</v>
      </c>
    </row>
    <row r="67" spans="1:55" ht="21.6" customHeight="1" thickBot="1">
      <c r="A67" s="1339" t="s">
        <v>0</v>
      </c>
      <c r="B67" s="1340"/>
      <c r="C67" s="1340"/>
      <c r="D67" s="1341"/>
      <c r="E67" s="242">
        <f t="shared" ref="E67:R67" si="44">SUM(E65:E66)</f>
        <v>141651</v>
      </c>
      <c r="F67" s="242">
        <f>SUM(F65:F66)</f>
        <v>151923</v>
      </c>
      <c r="G67" s="242">
        <f t="shared" ref="G67:Q67" si="45">SUM(G65:G66)</f>
        <v>165926</v>
      </c>
      <c r="H67" s="242">
        <f t="shared" si="45"/>
        <v>152966</v>
      </c>
      <c r="I67" s="242">
        <f t="shared" si="45"/>
        <v>180997</v>
      </c>
      <c r="J67" s="242">
        <f t="shared" si="45"/>
        <v>0</v>
      </c>
      <c r="K67" s="242" t="e">
        <f t="shared" si="45"/>
        <v>#VALUE!</v>
      </c>
      <c r="L67" s="242">
        <f t="shared" si="45"/>
        <v>0</v>
      </c>
      <c r="M67" s="242">
        <f t="shared" si="45"/>
        <v>0</v>
      </c>
      <c r="N67" s="242">
        <f t="shared" si="45"/>
        <v>0</v>
      </c>
      <c r="O67" s="242">
        <f t="shared" si="45"/>
        <v>0</v>
      </c>
      <c r="P67" s="242">
        <f t="shared" si="45"/>
        <v>0</v>
      </c>
      <c r="Q67" s="242">
        <f t="shared" si="45"/>
        <v>0</v>
      </c>
      <c r="R67" s="243" t="e">
        <f t="shared" si="44"/>
        <v>#VALUE!</v>
      </c>
      <c r="S67" s="132"/>
      <c r="T67" s="315">
        <f t="shared" ref="T67:AG67" si="46">SUM(T65:T66)</f>
        <v>756272</v>
      </c>
      <c r="U67" s="242">
        <f>SUM(U65:U66)</f>
        <v>861653</v>
      </c>
      <c r="V67" s="242">
        <f t="shared" ref="V67:AF67" si="47">SUM(V65:V66)</f>
        <v>789047</v>
      </c>
      <c r="W67" s="242">
        <f t="shared" si="47"/>
        <v>692467</v>
      </c>
      <c r="X67" s="242">
        <f t="shared" si="47"/>
        <v>771504</v>
      </c>
      <c r="Y67" s="242">
        <f t="shared" si="47"/>
        <v>0</v>
      </c>
      <c r="Z67" s="242">
        <f t="shared" si="47"/>
        <v>176119</v>
      </c>
      <c r="AA67" s="242">
        <f t="shared" si="47"/>
        <v>0</v>
      </c>
      <c r="AB67" s="242">
        <f t="shared" si="47"/>
        <v>0</v>
      </c>
      <c r="AC67" s="242">
        <f t="shared" si="47"/>
        <v>0</v>
      </c>
      <c r="AD67" s="242">
        <f t="shared" si="47"/>
        <v>0</v>
      </c>
      <c r="AE67" s="242">
        <f t="shared" si="47"/>
        <v>0</v>
      </c>
      <c r="AF67" s="242">
        <f t="shared" si="47"/>
        <v>0</v>
      </c>
      <c r="AG67" s="242">
        <f t="shared" si="46"/>
        <v>4047062</v>
      </c>
      <c r="AH67" s="316">
        <f t="shared" ref="AH67" si="48">SUM(AH65:AH66)</f>
        <v>4047062</v>
      </c>
      <c r="AJ67" s="242">
        <f t="shared" ref="AJ67:AX67" si="49">SUM(AJ65:AJ66)</f>
        <v>609922</v>
      </c>
      <c r="AK67" s="242">
        <f>SUM(AK65:AK66)</f>
        <v>703669</v>
      </c>
      <c r="AL67" s="242">
        <f t="shared" ref="AL67:AW67" si="50">SUM(AL65:AL66)</f>
        <v>635891</v>
      </c>
      <c r="AM67" s="242">
        <f t="shared" si="50"/>
        <v>558442</v>
      </c>
      <c r="AN67" s="242">
        <f t="shared" si="50"/>
        <v>609725</v>
      </c>
      <c r="AO67" s="242">
        <f t="shared" si="50"/>
        <v>0</v>
      </c>
      <c r="AP67" s="242">
        <f t="shared" si="50"/>
        <v>120491</v>
      </c>
      <c r="AQ67" s="242">
        <f t="shared" si="50"/>
        <v>0</v>
      </c>
      <c r="AR67" s="242">
        <f t="shared" si="50"/>
        <v>0</v>
      </c>
      <c r="AS67" s="242">
        <f t="shared" si="50"/>
        <v>0</v>
      </c>
      <c r="AT67" s="242">
        <f t="shared" si="50"/>
        <v>0</v>
      </c>
      <c r="AU67" s="242">
        <f t="shared" si="50"/>
        <v>0</v>
      </c>
      <c r="AV67" s="242">
        <f t="shared" si="50"/>
        <v>0</v>
      </c>
      <c r="AW67" s="242">
        <f t="shared" si="50"/>
        <v>3238140</v>
      </c>
      <c r="AX67" s="243">
        <f t="shared" si="49"/>
        <v>3238140</v>
      </c>
      <c r="BB67" s="315">
        <f t="shared" ref="BB67:BC67" si="51">SUM(BB65:BB66)</f>
        <v>76654</v>
      </c>
      <c r="BC67" s="243">
        <f t="shared" si="51"/>
        <v>5604</v>
      </c>
    </row>
    <row r="68" spans="1:55" ht="18.600000000000001" thickBot="1"/>
    <row r="69" spans="1:55" ht="22.8" thickBot="1">
      <c r="A69" s="1386" t="s">
        <v>209</v>
      </c>
      <c r="B69" s="1387"/>
      <c r="C69" s="1387"/>
      <c r="D69" s="1387"/>
      <c r="E69" s="425">
        <f>E67+E39</f>
        <v>970342.5</v>
      </c>
      <c r="F69" s="425">
        <f t="shared" ref="F69:AX69" si="52">F67+F39</f>
        <v>1019154</v>
      </c>
      <c r="G69" s="425">
        <f t="shared" si="52"/>
        <v>1131418.5</v>
      </c>
      <c r="H69" s="425">
        <f t="shared" si="52"/>
        <v>1113849.5</v>
      </c>
      <c r="I69" s="425">
        <f t="shared" si="52"/>
        <v>1198456</v>
      </c>
      <c r="J69" s="425">
        <f t="shared" si="52"/>
        <v>0</v>
      </c>
      <c r="K69" s="425" t="e">
        <f t="shared" si="52"/>
        <v>#VALUE!</v>
      </c>
      <c r="L69" s="425">
        <f t="shared" si="52"/>
        <v>0</v>
      </c>
      <c r="M69" s="425">
        <f t="shared" si="52"/>
        <v>0</v>
      </c>
      <c r="N69" s="425">
        <f t="shared" si="52"/>
        <v>0</v>
      </c>
      <c r="O69" s="425">
        <f t="shared" si="52"/>
        <v>0</v>
      </c>
      <c r="P69" s="425">
        <f t="shared" si="52"/>
        <v>0</v>
      </c>
      <c r="Q69" s="425">
        <f t="shared" si="52"/>
        <v>0</v>
      </c>
      <c r="R69" s="426" t="e">
        <f t="shared" si="52"/>
        <v>#VALUE!</v>
      </c>
      <c r="T69" s="427">
        <f t="shared" si="52"/>
        <v>6316651</v>
      </c>
      <c r="U69" s="425">
        <f t="shared" si="52"/>
        <v>6666349</v>
      </c>
      <c r="V69" s="425">
        <f t="shared" si="52"/>
        <v>6617150</v>
      </c>
      <c r="W69" s="425">
        <f t="shared" si="52"/>
        <v>6428823</v>
      </c>
      <c r="X69" s="425">
        <f t="shared" si="52"/>
        <v>6379393</v>
      </c>
      <c r="Y69" s="425">
        <f t="shared" si="52"/>
        <v>0</v>
      </c>
      <c r="Z69" s="425">
        <f t="shared" si="52"/>
        <v>457727</v>
      </c>
      <c r="AA69" s="425">
        <f t="shared" si="52"/>
        <v>0</v>
      </c>
      <c r="AB69" s="425">
        <f t="shared" si="52"/>
        <v>0</v>
      </c>
      <c r="AC69" s="425">
        <f t="shared" si="52"/>
        <v>0</v>
      </c>
      <c r="AD69" s="425">
        <f t="shared" si="52"/>
        <v>0</v>
      </c>
      <c r="AE69" s="425">
        <f t="shared" si="52"/>
        <v>0</v>
      </c>
      <c r="AF69" s="425">
        <f t="shared" si="52"/>
        <v>0</v>
      </c>
      <c r="AG69" s="425">
        <f t="shared" si="52"/>
        <v>32866093</v>
      </c>
      <c r="AH69" s="428">
        <f t="shared" si="52"/>
        <v>31678037</v>
      </c>
      <c r="AJ69" s="427">
        <f t="shared" si="52"/>
        <v>5327668</v>
      </c>
      <c r="AK69" s="425">
        <f t="shared" si="52"/>
        <v>5626874</v>
      </c>
      <c r="AL69" s="425">
        <f t="shared" si="52"/>
        <v>5596919</v>
      </c>
      <c r="AM69" s="425">
        <f t="shared" si="52"/>
        <v>5446725</v>
      </c>
      <c r="AN69" s="425">
        <f t="shared" si="52"/>
        <v>5317847</v>
      </c>
      <c r="AO69" s="425">
        <f t="shared" si="52"/>
        <v>0</v>
      </c>
      <c r="AP69" s="425">
        <f t="shared" si="52"/>
        <v>383084</v>
      </c>
      <c r="AQ69" s="425">
        <f t="shared" si="52"/>
        <v>0</v>
      </c>
      <c r="AR69" s="425">
        <f t="shared" si="52"/>
        <v>0</v>
      </c>
      <c r="AS69" s="425">
        <f t="shared" si="52"/>
        <v>0</v>
      </c>
      <c r="AT69" s="425">
        <f t="shared" si="52"/>
        <v>0</v>
      </c>
      <c r="AU69" s="425">
        <f t="shared" si="52"/>
        <v>0</v>
      </c>
      <c r="AV69" s="425">
        <f t="shared" si="52"/>
        <v>0</v>
      </c>
      <c r="AW69" s="425">
        <f t="shared" si="52"/>
        <v>27699117</v>
      </c>
      <c r="AX69" s="428">
        <f t="shared" si="52"/>
        <v>26597764</v>
      </c>
      <c r="BB69" s="427">
        <f t="shared" ref="BB69:BC69" si="53">BB67+BB39</f>
        <v>462849</v>
      </c>
      <c r="BC69" s="428">
        <f t="shared" si="53"/>
        <v>10072</v>
      </c>
    </row>
  </sheetData>
  <mergeCells count="117">
    <mergeCell ref="A69:D69"/>
    <mergeCell ref="BB7:BC7"/>
    <mergeCell ref="BB42:BC42"/>
    <mergeCell ref="B2:BC2"/>
    <mergeCell ref="A65:D65"/>
    <mergeCell ref="AX7:AX8"/>
    <mergeCell ref="AJ6:AX6"/>
    <mergeCell ref="AJ41:AX41"/>
    <mergeCell ref="AX42:AX43"/>
    <mergeCell ref="AJ42:AJ43"/>
    <mergeCell ref="AK42:AK43"/>
    <mergeCell ref="AV42:AV43"/>
    <mergeCell ref="AW42:AW43"/>
    <mergeCell ref="AW7:AW8"/>
    <mergeCell ref="AJ7:AJ8"/>
    <mergeCell ref="AK7:AK8"/>
    <mergeCell ref="AV7:AV8"/>
    <mergeCell ref="T6:AH6"/>
    <mergeCell ref="T41:AH41"/>
    <mergeCell ref="A44:A53"/>
    <mergeCell ref="E6:R6"/>
    <mergeCell ref="F7:F8"/>
    <mergeCell ref="E42:E43"/>
    <mergeCell ref="F42:F43"/>
    <mergeCell ref="Q42:Q43"/>
    <mergeCell ref="R42:R43"/>
    <mergeCell ref="AF7:AF8"/>
    <mergeCell ref="T42:T43"/>
    <mergeCell ref="U42:U43"/>
    <mergeCell ref="AF42:AF43"/>
    <mergeCell ref="AG42:AG43"/>
    <mergeCell ref="AH42:AH43"/>
    <mergeCell ref="AH7:AH8"/>
    <mergeCell ref="AE7:AE8"/>
    <mergeCell ref="V7:V8"/>
    <mergeCell ref="W7:W8"/>
    <mergeCell ref="X7:X8"/>
    <mergeCell ref="Y7:Y8"/>
    <mergeCell ref="Z7:Z8"/>
    <mergeCell ref="AA42:AA43"/>
    <mergeCell ref="AB42:AB43"/>
    <mergeCell ref="AC42:AC43"/>
    <mergeCell ref="AD42:AD43"/>
    <mergeCell ref="AE42:AE43"/>
    <mergeCell ref="V42:V43"/>
    <mergeCell ref="W42:W43"/>
    <mergeCell ref="X42:X43"/>
    <mergeCell ref="Y42:Y43"/>
    <mergeCell ref="AZ41:AZ43"/>
    <mergeCell ref="AZ6:AZ8"/>
    <mergeCell ref="A66:D66"/>
    <mergeCell ref="G42:G43"/>
    <mergeCell ref="H42:H43"/>
    <mergeCell ref="I42:I43"/>
    <mergeCell ref="J42:J43"/>
    <mergeCell ref="K42:K43"/>
    <mergeCell ref="L42:L43"/>
    <mergeCell ref="M42:M43"/>
    <mergeCell ref="N42:N43"/>
    <mergeCell ref="O42:O43"/>
    <mergeCell ref="P42:P43"/>
    <mergeCell ref="E41:R41"/>
    <mergeCell ref="G7:G8"/>
    <mergeCell ref="H7:H8"/>
    <mergeCell ref="I7:I8"/>
    <mergeCell ref="J7:J8"/>
    <mergeCell ref="K7:K8"/>
    <mergeCell ref="L7:L8"/>
    <mergeCell ref="AA7:AA8"/>
    <mergeCell ref="AB7:AB8"/>
    <mergeCell ref="AC7:AC8"/>
    <mergeCell ref="AD7:AD8"/>
    <mergeCell ref="A67:D67"/>
    <mergeCell ref="E5:R5"/>
    <mergeCell ref="AG7:AG8"/>
    <mergeCell ref="A34:D34"/>
    <mergeCell ref="A38:D38"/>
    <mergeCell ref="A39:D39"/>
    <mergeCell ref="T7:T8"/>
    <mergeCell ref="U7:U8"/>
    <mergeCell ref="E7:E8"/>
    <mergeCell ref="A54:A64"/>
    <mergeCell ref="A9:A33"/>
    <mergeCell ref="A42:B43"/>
    <mergeCell ref="C42:C43"/>
    <mergeCell ref="D42:D43"/>
    <mergeCell ref="Q7:Q8"/>
    <mergeCell ref="R7:R8"/>
    <mergeCell ref="A35:A37"/>
    <mergeCell ref="A7:B8"/>
    <mergeCell ref="C7:C8"/>
    <mergeCell ref="D7:D8"/>
    <mergeCell ref="M7:M8"/>
    <mergeCell ref="N7:N8"/>
    <mergeCell ref="O7:O8"/>
    <mergeCell ref="P7:P8"/>
    <mergeCell ref="AQ7:AQ8"/>
    <mergeCell ref="AR7:AR8"/>
    <mergeCell ref="AS7:AS8"/>
    <mergeCell ref="AT7:AT8"/>
    <mergeCell ref="AU7:AU8"/>
    <mergeCell ref="AL7:AL8"/>
    <mergeCell ref="AM7:AM8"/>
    <mergeCell ref="AN7:AN8"/>
    <mergeCell ref="AO7:AO8"/>
    <mergeCell ref="AP7:AP8"/>
    <mergeCell ref="Z42:Z43"/>
    <mergeCell ref="AQ42:AQ43"/>
    <mergeCell ref="AR42:AR43"/>
    <mergeCell ref="AS42:AS43"/>
    <mergeCell ref="AT42:AT43"/>
    <mergeCell ref="AU42:AU43"/>
    <mergeCell ref="AL42:AL43"/>
    <mergeCell ref="AM42:AM43"/>
    <mergeCell ref="AN42:AN43"/>
    <mergeCell ref="AO42:AO43"/>
    <mergeCell ref="AP42:AP43"/>
  </mergeCells>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ACA14-E0A5-46F7-80EE-A1BC5ECE3F8E}">
  <sheetPr codeName="Sheet6"/>
  <dimension ref="A1:BP29"/>
  <sheetViews>
    <sheetView workbookViewId="0">
      <selection activeCell="I15" sqref="I15"/>
    </sheetView>
  </sheetViews>
  <sheetFormatPr defaultRowHeight="18"/>
  <cols>
    <col min="2" max="2" width="11.59765625" customWidth="1"/>
    <col min="5" max="5" width="9.69921875" customWidth="1"/>
  </cols>
  <sheetData>
    <row r="1" spans="1:68">
      <c r="A1" t="s">
        <v>238</v>
      </c>
      <c r="B1" t="s">
        <v>277</v>
      </c>
      <c r="C1" t="s">
        <v>278</v>
      </c>
      <c r="D1" t="s">
        <v>279</v>
      </c>
      <c r="E1" t="s">
        <v>239</v>
      </c>
      <c r="G1" t="s">
        <v>240</v>
      </c>
      <c r="H1" t="s">
        <v>241</v>
      </c>
      <c r="I1" t="s">
        <v>242</v>
      </c>
      <c r="J1" t="s">
        <v>243</v>
      </c>
      <c r="K1" t="s">
        <v>280</v>
      </c>
      <c r="L1" t="s">
        <v>244</v>
      </c>
      <c r="M1" t="s">
        <v>281</v>
      </c>
      <c r="N1" t="s">
        <v>282</v>
      </c>
      <c r="O1" t="s">
        <v>283</v>
      </c>
      <c r="P1" t="s">
        <v>245</v>
      </c>
      <c r="Q1" t="s">
        <v>284</v>
      </c>
      <c r="R1" t="s">
        <v>285</v>
      </c>
      <c r="S1" t="s">
        <v>286</v>
      </c>
      <c r="T1" t="s">
        <v>246</v>
      </c>
      <c r="U1" t="s">
        <v>287</v>
      </c>
      <c r="V1" t="s">
        <v>254</v>
      </c>
      <c r="W1" t="s">
        <v>253</v>
      </c>
      <c r="X1" t="s">
        <v>249</v>
      </c>
      <c r="Y1" t="s">
        <v>248</v>
      </c>
      <c r="Z1" t="s">
        <v>250</v>
      </c>
      <c r="AA1" t="s">
        <v>247</v>
      </c>
      <c r="AB1" t="s">
        <v>288</v>
      </c>
      <c r="AD1" t="s">
        <v>289</v>
      </c>
      <c r="AE1" t="s">
        <v>255</v>
      </c>
      <c r="AF1" t="s">
        <v>251</v>
      </c>
      <c r="AG1" t="s">
        <v>252</v>
      </c>
      <c r="AO1" t="s">
        <v>256</v>
      </c>
      <c r="AP1" t="s">
        <v>257</v>
      </c>
      <c r="AQ1" t="s">
        <v>258</v>
      </c>
      <c r="AR1" t="s">
        <v>259</v>
      </c>
      <c r="AS1" t="s">
        <v>260</v>
      </c>
      <c r="AT1" t="s">
        <v>261</v>
      </c>
      <c r="AU1" t="s">
        <v>262</v>
      </c>
      <c r="AV1" t="s">
        <v>263</v>
      </c>
      <c r="AW1" t="s">
        <v>264</v>
      </c>
      <c r="AX1" t="s">
        <v>265</v>
      </c>
      <c r="AY1" t="s">
        <v>267</v>
      </c>
      <c r="BE1" t="s">
        <v>266</v>
      </c>
      <c r="BF1" t="s">
        <v>268</v>
      </c>
      <c r="BN1" t="s">
        <v>269</v>
      </c>
      <c r="BO1" t="s">
        <v>270</v>
      </c>
      <c r="BP1" t="s">
        <v>271</v>
      </c>
    </row>
    <row r="2" spans="1:68">
      <c r="A2">
        <v>26</v>
      </c>
      <c r="B2" t="s">
        <v>321</v>
      </c>
      <c r="C2">
        <v>2025</v>
      </c>
      <c r="D2">
        <v>1</v>
      </c>
      <c r="E2" s="753">
        <v>45674</v>
      </c>
      <c r="G2">
        <v>0</v>
      </c>
      <c r="H2">
        <v>20</v>
      </c>
      <c r="I2">
        <v>0</v>
      </c>
      <c r="J2">
        <v>0</v>
      </c>
      <c r="K2">
        <v>22</v>
      </c>
      <c r="L2">
        <v>0</v>
      </c>
      <c r="M2" s="755">
        <v>0</v>
      </c>
      <c r="N2" s="754">
        <v>6.666666666666667</v>
      </c>
      <c r="O2" s="755">
        <v>9.0277777777777776E-2</v>
      </c>
      <c r="P2" s="755">
        <v>3.8194444444444448E-2</v>
      </c>
      <c r="Q2" s="755">
        <v>0</v>
      </c>
      <c r="R2" s="755">
        <v>0.70833333333333337</v>
      </c>
      <c r="T2">
        <v>177000</v>
      </c>
      <c r="U2">
        <v>3973</v>
      </c>
      <c r="V2">
        <v>0</v>
      </c>
      <c r="W2">
        <v>336</v>
      </c>
      <c r="Y2">
        <v>70000</v>
      </c>
      <c r="AA2">
        <v>0</v>
      </c>
      <c r="AB2">
        <v>24899</v>
      </c>
      <c r="AF2">
        <v>1200</v>
      </c>
      <c r="AG2">
        <v>4200</v>
      </c>
      <c r="AO2">
        <v>281608</v>
      </c>
      <c r="AP2">
        <v>4200</v>
      </c>
      <c r="AQ2">
        <v>277408</v>
      </c>
      <c r="AR2">
        <v>12415</v>
      </c>
      <c r="AS2">
        <v>2080</v>
      </c>
      <c r="AT2">
        <v>23790</v>
      </c>
      <c r="AU2">
        <v>1690</v>
      </c>
      <c r="AV2">
        <v>39975</v>
      </c>
      <c r="AW2">
        <v>6100</v>
      </c>
      <c r="AX2">
        <v>11100</v>
      </c>
      <c r="AY2">
        <v>-9162</v>
      </c>
      <c r="BN2">
        <v>48013</v>
      </c>
      <c r="BO2">
        <v>233595</v>
      </c>
    </row>
    <row r="3" spans="1:68">
      <c r="A3">
        <v>25</v>
      </c>
      <c r="B3" t="s">
        <v>322</v>
      </c>
      <c r="C3">
        <v>2025</v>
      </c>
      <c r="D3">
        <v>1</v>
      </c>
      <c r="E3" s="753">
        <v>45674</v>
      </c>
      <c r="G3">
        <v>0</v>
      </c>
      <c r="H3">
        <v>21</v>
      </c>
      <c r="I3">
        <v>0</v>
      </c>
      <c r="J3">
        <v>0</v>
      </c>
      <c r="K3" t="s">
        <v>298</v>
      </c>
      <c r="L3">
        <v>0</v>
      </c>
      <c r="M3" s="755">
        <v>0.33680555555555558</v>
      </c>
      <c r="N3" s="754">
        <v>6.3298611111111107</v>
      </c>
      <c r="O3" s="755">
        <v>0</v>
      </c>
      <c r="P3" s="755">
        <v>3.4722222222222224E-2</v>
      </c>
      <c r="Q3" s="755">
        <v>0.38194444444444442</v>
      </c>
      <c r="R3" s="755">
        <v>0</v>
      </c>
      <c r="T3">
        <v>170000</v>
      </c>
      <c r="V3">
        <v>12842</v>
      </c>
      <c r="W3">
        <v>217</v>
      </c>
      <c r="X3">
        <v>5000</v>
      </c>
      <c r="AA3">
        <v>0</v>
      </c>
      <c r="AE3">
        <v>-8384</v>
      </c>
      <c r="AG3">
        <v>4200</v>
      </c>
      <c r="AO3">
        <v>183875</v>
      </c>
      <c r="AP3">
        <v>4200</v>
      </c>
      <c r="AQ3">
        <v>179675</v>
      </c>
      <c r="AR3">
        <v>8595</v>
      </c>
      <c r="AS3">
        <v>1440</v>
      </c>
      <c r="AT3">
        <v>16470</v>
      </c>
      <c r="AU3">
        <v>1103</v>
      </c>
      <c r="AV3">
        <v>27608</v>
      </c>
      <c r="AW3">
        <v>3050</v>
      </c>
      <c r="AX3">
        <v>4600</v>
      </c>
      <c r="AY3">
        <v>-11160</v>
      </c>
      <c r="BN3">
        <v>24098</v>
      </c>
      <c r="BO3">
        <v>159777</v>
      </c>
    </row>
    <row r="4" spans="1:68">
      <c r="A4">
        <v>36</v>
      </c>
      <c r="B4" t="s">
        <v>93</v>
      </c>
      <c r="C4">
        <v>2025</v>
      </c>
      <c r="D4">
        <v>1</v>
      </c>
      <c r="E4" s="753">
        <v>45674</v>
      </c>
      <c r="G4">
        <v>0</v>
      </c>
      <c r="H4">
        <v>20</v>
      </c>
      <c r="I4">
        <v>0</v>
      </c>
      <c r="J4">
        <v>0</v>
      </c>
      <c r="K4">
        <v>20.5</v>
      </c>
      <c r="L4">
        <v>0</v>
      </c>
      <c r="M4" s="755">
        <v>0</v>
      </c>
      <c r="N4" s="754">
        <v>6.666666666666667</v>
      </c>
      <c r="O4" s="755">
        <v>0</v>
      </c>
      <c r="P4" s="755">
        <v>0</v>
      </c>
      <c r="Q4" s="755">
        <v>0</v>
      </c>
      <c r="R4" s="755">
        <v>0</v>
      </c>
      <c r="T4">
        <v>197000</v>
      </c>
      <c r="U4">
        <v>0</v>
      </c>
      <c r="V4">
        <v>0</v>
      </c>
      <c r="W4">
        <v>0</v>
      </c>
      <c r="X4">
        <v>30000</v>
      </c>
      <c r="AA4">
        <v>0</v>
      </c>
      <c r="AB4">
        <v>0</v>
      </c>
      <c r="AF4">
        <v>1300</v>
      </c>
      <c r="AG4">
        <v>7100</v>
      </c>
      <c r="AO4">
        <v>235400</v>
      </c>
      <c r="AP4">
        <v>7100</v>
      </c>
      <c r="AQ4">
        <v>228300</v>
      </c>
      <c r="AR4">
        <v>11460</v>
      </c>
      <c r="AT4">
        <v>21960</v>
      </c>
      <c r="AU4">
        <v>1412</v>
      </c>
      <c r="AV4">
        <v>34832</v>
      </c>
      <c r="AW4">
        <v>4530</v>
      </c>
      <c r="AX4">
        <v>9200</v>
      </c>
      <c r="AY4">
        <v>-8312</v>
      </c>
      <c r="BN4">
        <v>40250</v>
      </c>
      <c r="BO4">
        <v>195150</v>
      </c>
    </row>
    <row r="5" spans="1:68">
      <c r="A5">
        <v>37</v>
      </c>
      <c r="B5" t="s">
        <v>94</v>
      </c>
      <c r="C5">
        <v>2025</v>
      </c>
      <c r="D5">
        <v>1</v>
      </c>
      <c r="E5" s="753">
        <v>45674</v>
      </c>
      <c r="G5">
        <v>0</v>
      </c>
      <c r="H5">
        <v>21</v>
      </c>
      <c r="I5">
        <v>0</v>
      </c>
      <c r="J5">
        <v>0</v>
      </c>
      <c r="K5" t="s">
        <v>290</v>
      </c>
      <c r="L5">
        <v>0</v>
      </c>
      <c r="M5" s="755">
        <v>0</v>
      </c>
      <c r="N5" s="754">
        <v>6.666666666666667</v>
      </c>
      <c r="O5" s="755">
        <v>0</v>
      </c>
      <c r="P5" s="755">
        <v>0</v>
      </c>
      <c r="Q5" s="755">
        <v>0.125</v>
      </c>
      <c r="R5" s="755">
        <v>0.56597222222222221</v>
      </c>
      <c r="T5">
        <v>213000</v>
      </c>
      <c r="U5">
        <v>0</v>
      </c>
      <c r="V5">
        <v>6557</v>
      </c>
      <c r="W5">
        <v>0</v>
      </c>
      <c r="X5">
        <v>60000</v>
      </c>
      <c r="AA5">
        <v>0</v>
      </c>
      <c r="AB5">
        <v>21989</v>
      </c>
      <c r="AG5">
        <v>9900</v>
      </c>
      <c r="AO5">
        <v>311446</v>
      </c>
      <c r="AP5">
        <v>9900</v>
      </c>
      <c r="AQ5">
        <v>301546</v>
      </c>
      <c r="AR5">
        <v>13370</v>
      </c>
      <c r="AT5">
        <v>25620</v>
      </c>
      <c r="AU5">
        <v>1869</v>
      </c>
      <c r="AV5">
        <v>40859</v>
      </c>
      <c r="AW5">
        <v>6930</v>
      </c>
      <c r="AX5">
        <v>9000</v>
      </c>
      <c r="AY5">
        <v>-12350</v>
      </c>
      <c r="BN5">
        <v>44439</v>
      </c>
      <c r="BO5">
        <v>267007</v>
      </c>
    </row>
    <row r="6" spans="1:68">
      <c r="A6">
        <v>43</v>
      </c>
      <c r="B6" t="s">
        <v>95</v>
      </c>
      <c r="C6">
        <v>2025</v>
      </c>
      <c r="D6">
        <v>1</v>
      </c>
      <c r="E6" s="753">
        <v>45674</v>
      </c>
      <c r="G6">
        <v>0</v>
      </c>
      <c r="H6">
        <v>20</v>
      </c>
      <c r="I6">
        <v>0</v>
      </c>
      <c r="J6" t="s">
        <v>296</v>
      </c>
      <c r="K6" t="s">
        <v>297</v>
      </c>
      <c r="L6">
        <v>0</v>
      </c>
      <c r="M6" s="755">
        <v>0</v>
      </c>
      <c r="N6" s="754">
        <v>6.4375</v>
      </c>
      <c r="O6" s="755">
        <v>0</v>
      </c>
      <c r="P6" s="755">
        <v>0</v>
      </c>
      <c r="Q6" s="755">
        <v>0</v>
      </c>
      <c r="R6" s="755">
        <v>0</v>
      </c>
      <c r="S6" s="755">
        <v>0.22916666666666666</v>
      </c>
      <c r="T6">
        <v>172000</v>
      </c>
      <c r="U6">
        <v>0</v>
      </c>
      <c r="V6">
        <v>0</v>
      </c>
      <c r="W6">
        <v>0</v>
      </c>
      <c r="X6">
        <v>30000</v>
      </c>
      <c r="Y6">
        <v>10000</v>
      </c>
      <c r="AA6">
        <v>0</v>
      </c>
      <c r="AB6">
        <v>0</v>
      </c>
      <c r="AF6">
        <v>800</v>
      </c>
      <c r="AG6">
        <v>12900</v>
      </c>
      <c r="AO6">
        <v>225700</v>
      </c>
      <c r="AP6">
        <v>12900</v>
      </c>
      <c r="AQ6">
        <v>212800</v>
      </c>
      <c r="AR6">
        <v>10505</v>
      </c>
      <c r="AT6">
        <v>20130</v>
      </c>
      <c r="AU6">
        <v>1354</v>
      </c>
      <c r="AV6">
        <v>31989</v>
      </c>
      <c r="AW6">
        <v>4080</v>
      </c>
      <c r="AX6">
        <v>6600</v>
      </c>
      <c r="AY6">
        <v>-14110</v>
      </c>
      <c r="BN6">
        <v>28559</v>
      </c>
      <c r="BO6">
        <v>197141</v>
      </c>
    </row>
    <row r="7" spans="1:68">
      <c r="A7">
        <v>46</v>
      </c>
      <c r="B7" t="s">
        <v>97</v>
      </c>
      <c r="C7">
        <v>2025</v>
      </c>
      <c r="D7">
        <v>1</v>
      </c>
      <c r="E7" s="753">
        <v>45674</v>
      </c>
      <c r="G7">
        <v>0</v>
      </c>
      <c r="H7">
        <v>20</v>
      </c>
      <c r="I7">
        <v>0</v>
      </c>
      <c r="J7">
        <v>0.5</v>
      </c>
      <c r="K7">
        <v>2</v>
      </c>
      <c r="L7">
        <v>0</v>
      </c>
      <c r="M7" s="755">
        <v>0</v>
      </c>
      <c r="N7" s="754">
        <v>6.5</v>
      </c>
      <c r="O7" s="755">
        <v>3.472222222222222E-3</v>
      </c>
      <c r="P7" s="755">
        <v>0</v>
      </c>
      <c r="Q7" s="755">
        <v>0</v>
      </c>
      <c r="R7" s="755">
        <v>0</v>
      </c>
      <c r="S7" s="755">
        <v>0.16666666666666666</v>
      </c>
      <c r="T7">
        <v>170000</v>
      </c>
      <c r="U7">
        <v>124</v>
      </c>
      <c r="V7">
        <v>0</v>
      </c>
      <c r="W7">
        <v>0</v>
      </c>
      <c r="X7">
        <v>30000</v>
      </c>
      <c r="AB7">
        <v>0</v>
      </c>
      <c r="AD7">
        <v>0</v>
      </c>
      <c r="AE7">
        <v>0</v>
      </c>
      <c r="AF7">
        <v>900</v>
      </c>
      <c r="AG7">
        <v>12900</v>
      </c>
      <c r="AO7">
        <v>213924</v>
      </c>
      <c r="AP7">
        <v>12900</v>
      </c>
      <c r="AQ7">
        <v>201024</v>
      </c>
      <c r="AR7">
        <v>9550</v>
      </c>
      <c r="AT7">
        <v>18300</v>
      </c>
      <c r="AU7">
        <v>1284</v>
      </c>
      <c r="AV7">
        <v>29134</v>
      </c>
      <c r="AW7">
        <v>3760</v>
      </c>
      <c r="AX7">
        <v>5800</v>
      </c>
      <c r="AY7">
        <v>-11620</v>
      </c>
      <c r="BN7">
        <v>27074</v>
      </c>
      <c r="BO7">
        <v>186850</v>
      </c>
    </row>
    <row r="8" spans="1:68">
      <c r="A8">
        <v>48</v>
      </c>
      <c r="B8" t="s">
        <v>302</v>
      </c>
      <c r="C8">
        <v>2025</v>
      </c>
      <c r="D8">
        <v>1</v>
      </c>
      <c r="E8" s="753">
        <v>45674</v>
      </c>
      <c r="G8">
        <v>0</v>
      </c>
      <c r="H8">
        <v>19</v>
      </c>
      <c r="I8">
        <v>0</v>
      </c>
      <c r="J8">
        <v>1</v>
      </c>
      <c r="K8">
        <v>8</v>
      </c>
      <c r="L8">
        <v>0</v>
      </c>
      <c r="M8" s="755">
        <v>0</v>
      </c>
      <c r="N8" s="754">
        <v>6.333333333333333</v>
      </c>
      <c r="O8" s="755">
        <v>0</v>
      </c>
      <c r="P8" s="755">
        <v>0</v>
      </c>
      <c r="Q8" s="755">
        <v>0</v>
      </c>
      <c r="R8" s="755">
        <v>0</v>
      </c>
      <c r="S8" s="755">
        <v>0.33333333333333331</v>
      </c>
      <c r="T8">
        <v>164000</v>
      </c>
      <c r="U8">
        <v>0</v>
      </c>
      <c r="V8">
        <v>0</v>
      </c>
      <c r="W8">
        <v>0</v>
      </c>
      <c r="X8">
        <v>30000</v>
      </c>
      <c r="AA8">
        <v>0</v>
      </c>
      <c r="AB8">
        <v>0</v>
      </c>
      <c r="AF8">
        <v>930</v>
      </c>
      <c r="AG8">
        <v>4200</v>
      </c>
      <c r="AO8">
        <v>199130</v>
      </c>
      <c r="AP8">
        <v>4200</v>
      </c>
      <c r="AQ8">
        <v>194930</v>
      </c>
      <c r="AR8">
        <v>9550</v>
      </c>
      <c r="AT8">
        <v>18300</v>
      </c>
      <c r="AU8">
        <v>1195</v>
      </c>
      <c r="AV8">
        <v>29045</v>
      </c>
      <c r="AW8">
        <v>3550</v>
      </c>
      <c r="AX8">
        <v>4200</v>
      </c>
      <c r="AY8">
        <v>-18013</v>
      </c>
      <c r="BN8">
        <v>18782</v>
      </c>
      <c r="BO8">
        <v>180348</v>
      </c>
    </row>
    <row r="9" spans="1:68">
      <c r="A9">
        <v>49</v>
      </c>
      <c r="B9" t="s">
        <v>137</v>
      </c>
      <c r="C9">
        <v>2025</v>
      </c>
      <c r="D9">
        <v>1</v>
      </c>
      <c r="E9" s="753">
        <v>45674</v>
      </c>
      <c r="G9">
        <v>0</v>
      </c>
      <c r="H9">
        <v>19</v>
      </c>
      <c r="I9">
        <v>0</v>
      </c>
      <c r="J9">
        <v>0</v>
      </c>
      <c r="K9">
        <v>13.5</v>
      </c>
      <c r="L9">
        <v>1</v>
      </c>
      <c r="M9" s="755">
        <v>0</v>
      </c>
      <c r="N9" s="754">
        <v>6.333333333333333</v>
      </c>
      <c r="O9" s="755">
        <v>0.125</v>
      </c>
      <c r="P9" s="755">
        <v>0</v>
      </c>
      <c r="Q9" s="755">
        <v>0</v>
      </c>
      <c r="R9" s="755">
        <v>0.70833333333333337</v>
      </c>
      <c r="S9" s="755">
        <v>0.33333333333333331</v>
      </c>
      <c r="T9">
        <v>183500</v>
      </c>
      <c r="U9">
        <v>5415</v>
      </c>
      <c r="V9">
        <v>0</v>
      </c>
      <c r="W9">
        <v>0</v>
      </c>
      <c r="X9">
        <v>60000</v>
      </c>
      <c r="AA9">
        <v>0</v>
      </c>
      <c r="AB9">
        <v>24546</v>
      </c>
      <c r="AG9">
        <v>3420</v>
      </c>
      <c r="AO9">
        <v>276881</v>
      </c>
      <c r="AP9">
        <v>3420</v>
      </c>
      <c r="AQ9">
        <v>273461</v>
      </c>
      <c r="AR9">
        <v>13370</v>
      </c>
      <c r="AS9">
        <v>2240</v>
      </c>
      <c r="AT9">
        <v>25620</v>
      </c>
      <c r="AU9">
        <v>1661</v>
      </c>
      <c r="AV9">
        <v>42891</v>
      </c>
      <c r="AW9">
        <v>5860</v>
      </c>
      <c r="AX9">
        <v>10100</v>
      </c>
      <c r="AY9">
        <v>-10691</v>
      </c>
      <c r="BN9">
        <v>48160</v>
      </c>
      <c r="BO9">
        <v>228721</v>
      </c>
    </row>
    <row r="10" spans="1:68">
      <c r="A10">
        <v>50</v>
      </c>
      <c r="B10" t="s">
        <v>138</v>
      </c>
      <c r="C10">
        <v>2025</v>
      </c>
      <c r="D10">
        <v>1</v>
      </c>
      <c r="E10" s="753">
        <v>45674</v>
      </c>
      <c r="G10">
        <v>0</v>
      </c>
      <c r="H10">
        <v>20</v>
      </c>
      <c r="I10">
        <v>0</v>
      </c>
      <c r="J10">
        <v>0.5</v>
      </c>
      <c r="K10">
        <v>14.5</v>
      </c>
      <c r="L10">
        <v>0</v>
      </c>
      <c r="M10" s="755">
        <v>0</v>
      </c>
      <c r="N10" s="754">
        <v>6.5</v>
      </c>
      <c r="O10" s="755">
        <v>0</v>
      </c>
      <c r="P10" s="755">
        <v>0</v>
      </c>
      <c r="Q10" s="755">
        <v>0</v>
      </c>
      <c r="R10" s="755">
        <v>0</v>
      </c>
      <c r="S10" s="755">
        <v>0.16666666666666666</v>
      </c>
      <c r="T10">
        <v>164000</v>
      </c>
      <c r="U10">
        <v>0</v>
      </c>
      <c r="V10">
        <v>0</v>
      </c>
      <c r="W10">
        <v>0</v>
      </c>
      <c r="X10">
        <v>30000</v>
      </c>
      <c r="AA10">
        <v>0</v>
      </c>
      <c r="AB10">
        <v>0</v>
      </c>
      <c r="AF10">
        <v>1800</v>
      </c>
      <c r="AG10">
        <v>4200</v>
      </c>
      <c r="AO10">
        <v>200000</v>
      </c>
      <c r="AP10">
        <v>4200</v>
      </c>
      <c r="AQ10">
        <v>195800</v>
      </c>
      <c r="AR10">
        <v>9072</v>
      </c>
      <c r="AT10">
        <v>17385</v>
      </c>
      <c r="AU10">
        <v>1200</v>
      </c>
      <c r="AV10">
        <v>27657</v>
      </c>
      <c r="AW10">
        <v>3630</v>
      </c>
      <c r="AX10">
        <v>0</v>
      </c>
      <c r="AY10">
        <v>0</v>
      </c>
      <c r="BN10">
        <v>31287</v>
      </c>
      <c r="BO10">
        <v>168713</v>
      </c>
    </row>
    <row r="11" spans="1:68">
      <c r="A11">
        <v>55</v>
      </c>
      <c r="B11" t="s">
        <v>96</v>
      </c>
      <c r="C11">
        <v>2025</v>
      </c>
      <c r="D11">
        <v>1</v>
      </c>
      <c r="E11" s="753">
        <v>45674</v>
      </c>
      <c r="G11">
        <v>0</v>
      </c>
      <c r="H11">
        <v>18</v>
      </c>
      <c r="I11">
        <v>0</v>
      </c>
      <c r="J11" t="s">
        <v>299</v>
      </c>
      <c r="K11" t="s">
        <v>300</v>
      </c>
      <c r="L11">
        <v>2</v>
      </c>
      <c r="N11" s="754">
        <v>5.875</v>
      </c>
      <c r="O11" s="755">
        <v>0</v>
      </c>
      <c r="P11" s="755">
        <v>0</v>
      </c>
      <c r="Q11" s="755">
        <v>0</v>
      </c>
      <c r="R11" s="755">
        <v>2.4305555555555556E-2</v>
      </c>
      <c r="S11" s="755">
        <v>0.79166666666666663</v>
      </c>
      <c r="T11">
        <v>183500</v>
      </c>
      <c r="U11">
        <v>0</v>
      </c>
      <c r="V11">
        <v>0</v>
      </c>
      <c r="W11">
        <v>0</v>
      </c>
      <c r="X11">
        <v>60000</v>
      </c>
      <c r="AB11">
        <v>842</v>
      </c>
      <c r="AG11">
        <v>3240</v>
      </c>
      <c r="AO11">
        <v>247582</v>
      </c>
      <c r="AP11">
        <v>3240</v>
      </c>
      <c r="AQ11">
        <v>244342</v>
      </c>
      <c r="AR11">
        <v>11460</v>
      </c>
      <c r="AS11">
        <v>1920</v>
      </c>
      <c r="AT11">
        <v>21960</v>
      </c>
      <c r="AU11">
        <v>1485</v>
      </c>
      <c r="AV11">
        <v>36825</v>
      </c>
      <c r="AW11">
        <v>5030</v>
      </c>
      <c r="AX11">
        <v>9300</v>
      </c>
      <c r="AY11">
        <v>-13364</v>
      </c>
      <c r="BN11">
        <v>37791</v>
      </c>
      <c r="BO11">
        <v>209791</v>
      </c>
    </row>
    <row r="12" spans="1:68">
      <c r="A12">
        <v>65</v>
      </c>
      <c r="B12" t="s">
        <v>303</v>
      </c>
      <c r="C12">
        <v>2025</v>
      </c>
      <c r="D12">
        <v>1</v>
      </c>
      <c r="E12" s="753">
        <v>45674</v>
      </c>
      <c r="G12">
        <v>0</v>
      </c>
      <c r="H12">
        <v>20</v>
      </c>
      <c r="I12">
        <v>0</v>
      </c>
      <c r="J12">
        <v>0</v>
      </c>
      <c r="K12" t="s">
        <v>291</v>
      </c>
      <c r="L12">
        <v>0</v>
      </c>
      <c r="M12" s="755">
        <v>0</v>
      </c>
      <c r="N12" s="754">
        <v>6.666666666666667</v>
      </c>
      <c r="O12" s="755">
        <v>0</v>
      </c>
      <c r="P12" s="755">
        <v>0</v>
      </c>
      <c r="Q12" s="755">
        <v>0</v>
      </c>
      <c r="R12" s="755">
        <v>3.125E-2</v>
      </c>
      <c r="T12">
        <v>164000</v>
      </c>
      <c r="U12">
        <v>0</v>
      </c>
      <c r="V12">
        <v>0</v>
      </c>
      <c r="W12">
        <v>0</v>
      </c>
      <c r="X12">
        <v>30000</v>
      </c>
      <c r="Y12">
        <v>40000</v>
      </c>
      <c r="AA12">
        <v>0</v>
      </c>
      <c r="AB12">
        <v>1041</v>
      </c>
      <c r="AG12">
        <v>1800</v>
      </c>
      <c r="AO12">
        <v>236841</v>
      </c>
      <c r="AP12">
        <v>1800</v>
      </c>
      <c r="AQ12">
        <v>235041</v>
      </c>
      <c r="AR12">
        <v>12415</v>
      </c>
      <c r="AS12">
        <v>2080</v>
      </c>
      <c r="AT12">
        <v>23790</v>
      </c>
      <c r="AU12">
        <v>1421</v>
      </c>
      <c r="AV12">
        <v>39706</v>
      </c>
      <c r="AW12">
        <v>4600</v>
      </c>
      <c r="AX12">
        <v>7500</v>
      </c>
      <c r="AY12">
        <v>-25950</v>
      </c>
      <c r="BN12">
        <v>25856</v>
      </c>
      <c r="BO12">
        <v>210985</v>
      </c>
    </row>
    <row r="13" spans="1:68">
      <c r="A13">
        <v>70</v>
      </c>
      <c r="B13" t="s">
        <v>304</v>
      </c>
      <c r="C13">
        <v>2025</v>
      </c>
      <c r="D13">
        <v>1</v>
      </c>
      <c r="E13" s="753">
        <v>45674</v>
      </c>
      <c r="G13">
        <v>1</v>
      </c>
      <c r="H13">
        <v>19</v>
      </c>
      <c r="I13">
        <v>1</v>
      </c>
      <c r="J13" t="s">
        <v>292</v>
      </c>
      <c r="K13" t="s">
        <v>293</v>
      </c>
      <c r="L13">
        <v>0</v>
      </c>
      <c r="M13" s="755">
        <v>0</v>
      </c>
      <c r="N13" s="754">
        <v>6.625</v>
      </c>
      <c r="O13" s="755">
        <v>0</v>
      </c>
      <c r="P13" s="755">
        <v>0</v>
      </c>
      <c r="Q13" s="755">
        <v>0</v>
      </c>
      <c r="R13" s="755">
        <v>0</v>
      </c>
      <c r="S13" s="755">
        <v>4.1666666666666664E-2</v>
      </c>
      <c r="T13">
        <v>164000</v>
      </c>
      <c r="U13">
        <v>0</v>
      </c>
      <c r="V13">
        <v>0</v>
      </c>
      <c r="W13">
        <v>0</v>
      </c>
      <c r="X13">
        <v>30000</v>
      </c>
      <c r="Y13">
        <v>20000</v>
      </c>
      <c r="AG13">
        <v>1710</v>
      </c>
      <c r="AO13">
        <v>215710</v>
      </c>
      <c r="AP13">
        <v>1710</v>
      </c>
      <c r="AQ13">
        <v>214000</v>
      </c>
      <c r="AR13">
        <v>9550</v>
      </c>
      <c r="AT13">
        <v>18300</v>
      </c>
      <c r="AU13">
        <v>1294</v>
      </c>
      <c r="AV13">
        <v>29144</v>
      </c>
      <c r="AW13">
        <v>2610</v>
      </c>
      <c r="AX13">
        <v>3200</v>
      </c>
      <c r="AY13">
        <v>-11950</v>
      </c>
      <c r="BN13">
        <v>23004</v>
      </c>
      <c r="BO13">
        <v>192706</v>
      </c>
    </row>
    <row r="14" spans="1:68">
      <c r="A14">
        <v>72</v>
      </c>
      <c r="B14" t="s">
        <v>306</v>
      </c>
      <c r="C14">
        <v>2025</v>
      </c>
      <c r="D14">
        <v>1</v>
      </c>
      <c r="E14" s="753">
        <v>45674</v>
      </c>
      <c r="G14">
        <v>0</v>
      </c>
      <c r="H14">
        <v>20</v>
      </c>
      <c r="I14">
        <v>0</v>
      </c>
      <c r="J14">
        <v>0.5</v>
      </c>
      <c r="K14" t="s">
        <v>295</v>
      </c>
      <c r="L14">
        <v>0</v>
      </c>
      <c r="M14" s="755">
        <v>0</v>
      </c>
      <c r="N14" s="754">
        <v>6.458333333333333</v>
      </c>
      <c r="O14" s="755">
        <v>0</v>
      </c>
      <c r="P14" s="755">
        <v>0</v>
      </c>
      <c r="Q14" s="755">
        <v>0</v>
      </c>
      <c r="R14" s="755">
        <v>0.10069444444444445</v>
      </c>
      <c r="S14" s="755">
        <v>0.20833333333333334</v>
      </c>
      <c r="T14">
        <v>164000</v>
      </c>
      <c r="U14">
        <v>0</v>
      </c>
      <c r="V14">
        <v>0</v>
      </c>
      <c r="W14">
        <v>0</v>
      </c>
      <c r="X14">
        <v>30000</v>
      </c>
      <c r="Y14">
        <v>30000</v>
      </c>
      <c r="AB14">
        <v>3210</v>
      </c>
      <c r="AE14">
        <v>0</v>
      </c>
      <c r="AF14">
        <v>0</v>
      </c>
      <c r="AG14">
        <v>6600</v>
      </c>
      <c r="AO14">
        <v>233810</v>
      </c>
      <c r="AP14">
        <v>6600</v>
      </c>
      <c r="AQ14">
        <v>227210</v>
      </c>
      <c r="AR14">
        <v>10505</v>
      </c>
      <c r="AT14">
        <v>20130</v>
      </c>
      <c r="AU14">
        <v>1403</v>
      </c>
      <c r="AV14">
        <v>32038</v>
      </c>
      <c r="AW14">
        <v>4590</v>
      </c>
      <c r="AX14">
        <v>5300</v>
      </c>
      <c r="AY14">
        <v>-9636</v>
      </c>
      <c r="BN14">
        <v>32292</v>
      </c>
      <c r="BO14">
        <v>201518</v>
      </c>
    </row>
    <row r="15" spans="1:68">
      <c r="A15">
        <v>75</v>
      </c>
      <c r="B15" t="s">
        <v>305</v>
      </c>
      <c r="C15">
        <v>2025</v>
      </c>
      <c r="D15">
        <v>1</v>
      </c>
      <c r="E15" s="753">
        <v>45674</v>
      </c>
      <c r="G15">
        <v>0</v>
      </c>
      <c r="H15">
        <v>20</v>
      </c>
      <c r="I15">
        <v>0</v>
      </c>
      <c r="J15">
        <v>0</v>
      </c>
      <c r="K15">
        <v>20</v>
      </c>
      <c r="L15">
        <v>0</v>
      </c>
      <c r="M15" s="755">
        <v>0</v>
      </c>
      <c r="N15" s="754">
        <v>6.666666666666667</v>
      </c>
      <c r="O15" s="755">
        <v>0.2326388888888889</v>
      </c>
      <c r="P15" s="755">
        <v>0</v>
      </c>
      <c r="Q15" s="755">
        <v>0</v>
      </c>
      <c r="R15" s="755">
        <v>0</v>
      </c>
      <c r="T15">
        <v>164000</v>
      </c>
      <c r="U15">
        <v>0</v>
      </c>
      <c r="V15">
        <v>0</v>
      </c>
      <c r="W15">
        <v>0</v>
      </c>
      <c r="X15">
        <v>20000</v>
      </c>
      <c r="Y15">
        <v>20000</v>
      </c>
      <c r="AA15">
        <v>0</v>
      </c>
      <c r="AB15">
        <v>6754</v>
      </c>
      <c r="AE15">
        <v>0</v>
      </c>
      <c r="AF15">
        <v>1200</v>
      </c>
      <c r="AG15">
        <v>4200</v>
      </c>
      <c r="AO15">
        <v>216154</v>
      </c>
      <c r="AP15">
        <v>4200</v>
      </c>
      <c r="AQ15">
        <v>211954</v>
      </c>
      <c r="AR15">
        <v>10505</v>
      </c>
      <c r="AT15">
        <v>20130</v>
      </c>
      <c r="AU15">
        <v>1297</v>
      </c>
      <c r="AV15">
        <v>31932</v>
      </c>
      <c r="AW15">
        <v>4050</v>
      </c>
      <c r="AX15">
        <v>6500</v>
      </c>
      <c r="AY15">
        <v>-12326</v>
      </c>
      <c r="BN15">
        <v>30156</v>
      </c>
      <c r="BO15">
        <v>185998</v>
      </c>
    </row>
    <row r="16" spans="1:68">
      <c r="A16">
        <v>78</v>
      </c>
      <c r="B16" t="s">
        <v>310</v>
      </c>
      <c r="C16">
        <v>2025</v>
      </c>
      <c r="D16">
        <v>1</v>
      </c>
      <c r="E16" s="753">
        <v>45674</v>
      </c>
      <c r="G16">
        <v>0</v>
      </c>
      <c r="H16">
        <v>20</v>
      </c>
      <c r="I16">
        <v>0</v>
      </c>
      <c r="J16">
        <v>0</v>
      </c>
      <c r="K16">
        <v>2.5</v>
      </c>
      <c r="L16">
        <v>0</v>
      </c>
      <c r="M16" s="755">
        <v>0</v>
      </c>
      <c r="N16" s="754">
        <v>6.666666666666667</v>
      </c>
      <c r="O16" s="755">
        <v>4.1666666666666664E-2</v>
      </c>
      <c r="P16" s="755">
        <v>0</v>
      </c>
      <c r="Q16" s="755">
        <v>0</v>
      </c>
      <c r="R16" s="755">
        <v>0</v>
      </c>
      <c r="T16">
        <v>164000</v>
      </c>
      <c r="U16">
        <v>1290</v>
      </c>
      <c r="V16">
        <v>0</v>
      </c>
      <c r="W16">
        <v>0</v>
      </c>
      <c r="X16">
        <v>10000</v>
      </c>
      <c r="AA16">
        <v>0</v>
      </c>
      <c r="AB16">
        <v>0</v>
      </c>
      <c r="AE16">
        <v>0</v>
      </c>
      <c r="AF16">
        <v>1500</v>
      </c>
      <c r="AG16">
        <v>12900</v>
      </c>
      <c r="AO16">
        <v>189690</v>
      </c>
      <c r="AP16">
        <v>12900</v>
      </c>
      <c r="AQ16">
        <v>176790</v>
      </c>
      <c r="AR16">
        <v>9072</v>
      </c>
      <c r="AT16">
        <v>17385</v>
      </c>
      <c r="AU16">
        <v>1138</v>
      </c>
      <c r="AV16">
        <v>27595</v>
      </c>
      <c r="AW16">
        <v>2950</v>
      </c>
      <c r="AX16">
        <v>2000</v>
      </c>
      <c r="AY16">
        <v>-9360</v>
      </c>
      <c r="BN16">
        <v>23185</v>
      </c>
      <c r="BO16">
        <v>166505</v>
      </c>
    </row>
    <row r="17" spans="1:67">
      <c r="A17">
        <v>81</v>
      </c>
      <c r="B17" t="s">
        <v>307</v>
      </c>
      <c r="C17">
        <v>2025</v>
      </c>
      <c r="D17">
        <v>1</v>
      </c>
      <c r="E17" s="753">
        <v>45674</v>
      </c>
      <c r="G17">
        <v>0</v>
      </c>
      <c r="H17">
        <v>20</v>
      </c>
      <c r="I17">
        <v>0</v>
      </c>
      <c r="J17">
        <v>0.5</v>
      </c>
      <c r="K17">
        <v>5</v>
      </c>
      <c r="L17">
        <v>0</v>
      </c>
      <c r="M17" s="755">
        <v>0</v>
      </c>
      <c r="N17" s="754">
        <v>6.5</v>
      </c>
      <c r="O17" s="755">
        <v>0</v>
      </c>
      <c r="P17" s="755">
        <v>0</v>
      </c>
      <c r="Q17" s="755">
        <v>0</v>
      </c>
      <c r="R17" s="755">
        <v>0</v>
      </c>
      <c r="S17" s="755">
        <v>0.16666666666666666</v>
      </c>
      <c r="T17">
        <v>164000</v>
      </c>
      <c r="U17">
        <v>0</v>
      </c>
      <c r="V17">
        <v>0</v>
      </c>
      <c r="W17">
        <v>0</v>
      </c>
      <c r="X17">
        <v>30000</v>
      </c>
      <c r="AA17">
        <v>0</v>
      </c>
      <c r="AB17">
        <v>0</v>
      </c>
      <c r="AE17">
        <v>0</v>
      </c>
      <c r="AF17">
        <v>1560</v>
      </c>
      <c r="AG17">
        <v>4200</v>
      </c>
      <c r="AO17">
        <v>199760</v>
      </c>
      <c r="AP17">
        <v>4200</v>
      </c>
      <c r="AQ17">
        <v>195560</v>
      </c>
      <c r="AR17">
        <v>9072</v>
      </c>
      <c r="AT17">
        <v>17385</v>
      </c>
      <c r="AU17">
        <v>1199</v>
      </c>
      <c r="AV17">
        <v>27656</v>
      </c>
      <c r="AW17">
        <v>3620</v>
      </c>
      <c r="AX17">
        <v>4500</v>
      </c>
      <c r="AY17">
        <v>-11023</v>
      </c>
      <c r="BN17">
        <v>24753</v>
      </c>
      <c r="BO17">
        <v>175007</v>
      </c>
    </row>
    <row r="18" spans="1:67">
      <c r="A18">
        <v>82</v>
      </c>
      <c r="B18" t="s">
        <v>308</v>
      </c>
      <c r="C18">
        <v>2025</v>
      </c>
      <c r="D18">
        <v>1</v>
      </c>
      <c r="E18" s="753">
        <v>45674</v>
      </c>
      <c r="G18">
        <v>2</v>
      </c>
      <c r="H18">
        <v>20</v>
      </c>
      <c r="I18">
        <v>0</v>
      </c>
      <c r="J18">
        <v>0</v>
      </c>
      <c r="K18">
        <v>9.5</v>
      </c>
      <c r="L18">
        <v>0</v>
      </c>
      <c r="M18" s="755">
        <v>0</v>
      </c>
      <c r="N18" s="754">
        <v>6.666666666666667</v>
      </c>
      <c r="O18" s="755">
        <v>0</v>
      </c>
      <c r="P18" s="755">
        <v>0</v>
      </c>
      <c r="Q18" s="755">
        <v>0</v>
      </c>
      <c r="R18" s="755">
        <v>0</v>
      </c>
      <c r="T18">
        <v>164000</v>
      </c>
      <c r="U18">
        <v>0</v>
      </c>
      <c r="V18">
        <v>0</v>
      </c>
      <c r="W18">
        <v>0</v>
      </c>
      <c r="X18">
        <v>30000</v>
      </c>
      <c r="AA18">
        <v>0</v>
      </c>
      <c r="AB18">
        <v>0</v>
      </c>
      <c r="AE18">
        <v>0</v>
      </c>
      <c r="AG18">
        <v>3000</v>
      </c>
      <c r="AO18">
        <v>197000</v>
      </c>
      <c r="AP18">
        <v>3000</v>
      </c>
      <c r="AQ18">
        <v>194000</v>
      </c>
      <c r="AR18">
        <v>9072</v>
      </c>
      <c r="AS18">
        <v>1520</v>
      </c>
      <c r="AT18">
        <v>17385</v>
      </c>
      <c r="AU18">
        <v>1182</v>
      </c>
      <c r="AV18">
        <v>29159</v>
      </c>
      <c r="AW18">
        <v>280</v>
      </c>
      <c r="AX18">
        <v>5100</v>
      </c>
      <c r="AY18">
        <v>-17070</v>
      </c>
      <c r="BN18">
        <v>17469</v>
      </c>
      <c r="BO18">
        <v>179531</v>
      </c>
    </row>
    <row r="19" spans="1:67">
      <c r="A19">
        <v>87</v>
      </c>
      <c r="B19" t="s">
        <v>309</v>
      </c>
      <c r="C19">
        <v>2025</v>
      </c>
      <c r="D19">
        <v>1</v>
      </c>
      <c r="E19" s="753">
        <v>45674</v>
      </c>
      <c r="G19">
        <v>0</v>
      </c>
      <c r="H19">
        <v>20</v>
      </c>
      <c r="I19">
        <v>0</v>
      </c>
      <c r="J19">
        <v>0</v>
      </c>
      <c r="K19">
        <v>2.5</v>
      </c>
      <c r="L19">
        <v>0</v>
      </c>
      <c r="M19" s="755">
        <v>0</v>
      </c>
      <c r="N19" s="754">
        <v>6.666666666666667</v>
      </c>
      <c r="O19" s="755">
        <v>2.4305555555555556E-2</v>
      </c>
      <c r="P19" s="755">
        <v>0</v>
      </c>
      <c r="Q19" s="755">
        <v>0</v>
      </c>
      <c r="R19" s="755">
        <v>0</v>
      </c>
      <c r="T19">
        <v>164000</v>
      </c>
      <c r="U19">
        <v>839</v>
      </c>
      <c r="V19">
        <v>0</v>
      </c>
      <c r="W19">
        <v>0</v>
      </c>
      <c r="X19">
        <v>30000</v>
      </c>
      <c r="AA19">
        <v>0</v>
      </c>
      <c r="AB19">
        <v>0</v>
      </c>
      <c r="AE19">
        <v>0</v>
      </c>
      <c r="AF19">
        <v>700</v>
      </c>
      <c r="AG19">
        <v>7100</v>
      </c>
      <c r="AO19">
        <v>202639</v>
      </c>
      <c r="AP19">
        <v>7100</v>
      </c>
      <c r="AQ19">
        <v>195539</v>
      </c>
      <c r="AR19">
        <v>9550</v>
      </c>
      <c r="AT19">
        <v>18300</v>
      </c>
      <c r="AU19">
        <v>1216</v>
      </c>
      <c r="AV19">
        <v>29066</v>
      </c>
      <c r="AW19">
        <v>3570</v>
      </c>
      <c r="AX19">
        <v>4200</v>
      </c>
      <c r="AY19">
        <v>-8802</v>
      </c>
      <c r="BN19">
        <v>28034</v>
      </c>
      <c r="BO19">
        <v>174605</v>
      </c>
    </row>
    <row r="20" spans="1:67">
      <c r="A20">
        <v>88</v>
      </c>
      <c r="B20" t="s">
        <v>311</v>
      </c>
      <c r="C20">
        <v>2025</v>
      </c>
      <c r="D20">
        <v>1</v>
      </c>
      <c r="E20" s="753">
        <v>45674</v>
      </c>
      <c r="G20">
        <v>0</v>
      </c>
      <c r="H20">
        <v>16</v>
      </c>
      <c r="I20">
        <v>0</v>
      </c>
      <c r="J20">
        <v>4</v>
      </c>
      <c r="K20" t="s">
        <v>301</v>
      </c>
      <c r="L20">
        <v>0</v>
      </c>
      <c r="M20" s="755">
        <v>0</v>
      </c>
      <c r="N20" s="754">
        <v>5.333333333333333</v>
      </c>
      <c r="O20" s="755">
        <v>0</v>
      </c>
      <c r="P20" s="755">
        <v>0</v>
      </c>
      <c r="Q20" s="755">
        <v>0</v>
      </c>
      <c r="R20" s="755">
        <v>6.5972222222222224E-2</v>
      </c>
      <c r="S20" s="754">
        <v>1.3333333333333333</v>
      </c>
      <c r="T20">
        <v>183500</v>
      </c>
      <c r="U20">
        <v>0</v>
      </c>
      <c r="V20">
        <v>0</v>
      </c>
      <c r="W20">
        <v>0</v>
      </c>
      <c r="X20">
        <v>60000</v>
      </c>
      <c r="AA20">
        <v>0</v>
      </c>
      <c r="AB20">
        <v>2286</v>
      </c>
      <c r="AE20">
        <v>0</v>
      </c>
      <c r="AG20">
        <v>1200</v>
      </c>
      <c r="AO20">
        <v>246986</v>
      </c>
      <c r="AP20">
        <v>1200</v>
      </c>
      <c r="AQ20">
        <v>245786</v>
      </c>
      <c r="AR20">
        <v>11460</v>
      </c>
      <c r="AS20">
        <v>1920</v>
      </c>
      <c r="AT20">
        <v>21960</v>
      </c>
      <c r="AU20">
        <v>1482</v>
      </c>
      <c r="AV20">
        <v>36822</v>
      </c>
      <c r="AW20">
        <v>5080</v>
      </c>
      <c r="AX20">
        <v>15700</v>
      </c>
      <c r="AY20">
        <v>-12796</v>
      </c>
      <c r="BN20">
        <v>44806</v>
      </c>
      <c r="BO20">
        <v>202180</v>
      </c>
    </row>
    <row r="21" spans="1:67">
      <c r="A21">
        <v>93</v>
      </c>
      <c r="B21" t="s">
        <v>312</v>
      </c>
      <c r="C21">
        <v>2025</v>
      </c>
      <c r="D21">
        <v>1</v>
      </c>
      <c r="E21" s="753">
        <v>45674</v>
      </c>
      <c r="G21">
        <v>0</v>
      </c>
      <c r="H21">
        <v>20</v>
      </c>
      <c r="I21">
        <v>0</v>
      </c>
      <c r="J21">
        <v>0</v>
      </c>
      <c r="K21">
        <v>10</v>
      </c>
      <c r="L21">
        <v>0</v>
      </c>
      <c r="M21" s="755">
        <v>0</v>
      </c>
      <c r="N21" s="754">
        <v>6.666666666666667</v>
      </c>
      <c r="O21" s="755">
        <v>2.7777777777777776E-2</v>
      </c>
      <c r="P21" s="755">
        <v>0</v>
      </c>
      <c r="Q21" s="755">
        <v>0</v>
      </c>
      <c r="R21" s="755">
        <v>0</v>
      </c>
      <c r="T21">
        <v>164000</v>
      </c>
      <c r="U21">
        <v>910</v>
      </c>
      <c r="V21">
        <v>0</v>
      </c>
      <c r="W21">
        <v>0</v>
      </c>
      <c r="X21">
        <v>20000</v>
      </c>
      <c r="AA21">
        <v>0</v>
      </c>
      <c r="AB21">
        <v>0</v>
      </c>
      <c r="AF21">
        <v>1300</v>
      </c>
      <c r="AG21">
        <v>7100</v>
      </c>
      <c r="AO21">
        <v>193310</v>
      </c>
      <c r="AP21">
        <v>7100</v>
      </c>
      <c r="AQ21">
        <v>186210</v>
      </c>
      <c r="AR21">
        <v>8595</v>
      </c>
      <c r="AS21">
        <v>1440</v>
      </c>
      <c r="AT21">
        <v>16470</v>
      </c>
      <c r="AU21">
        <v>1160</v>
      </c>
      <c r="AV21">
        <v>27665</v>
      </c>
      <c r="AW21">
        <v>3280</v>
      </c>
      <c r="AX21">
        <v>3000</v>
      </c>
      <c r="AY21">
        <v>-8940</v>
      </c>
      <c r="BN21">
        <v>25005</v>
      </c>
      <c r="BO21">
        <v>168305</v>
      </c>
    </row>
    <row r="22" spans="1:67">
      <c r="A22">
        <v>95</v>
      </c>
      <c r="B22" t="s">
        <v>313</v>
      </c>
      <c r="C22">
        <v>2025</v>
      </c>
      <c r="D22">
        <v>1</v>
      </c>
      <c r="E22" s="753">
        <v>45674</v>
      </c>
      <c r="G22">
        <v>0</v>
      </c>
      <c r="H22">
        <v>20</v>
      </c>
      <c r="I22">
        <v>0</v>
      </c>
      <c r="J22">
        <v>0.5</v>
      </c>
      <c r="K22" t="s">
        <v>294</v>
      </c>
      <c r="L22">
        <v>0</v>
      </c>
      <c r="M22" s="755">
        <v>3.125E-2</v>
      </c>
      <c r="N22" s="754">
        <v>6.46875</v>
      </c>
      <c r="O22" s="755">
        <v>6.5972222222222224E-2</v>
      </c>
      <c r="P22" s="755">
        <v>0</v>
      </c>
      <c r="Q22" s="755">
        <v>0</v>
      </c>
      <c r="R22" s="755">
        <v>0</v>
      </c>
      <c r="S22" s="755">
        <v>0.16666666666666666</v>
      </c>
      <c r="T22">
        <v>164000</v>
      </c>
      <c r="U22">
        <v>2043</v>
      </c>
      <c r="V22">
        <v>0</v>
      </c>
      <c r="W22">
        <v>0</v>
      </c>
      <c r="X22">
        <v>10000</v>
      </c>
      <c r="AD22">
        <v>0</v>
      </c>
      <c r="AE22">
        <v>-773</v>
      </c>
      <c r="AG22">
        <v>2400</v>
      </c>
      <c r="AO22">
        <v>177670</v>
      </c>
      <c r="AP22">
        <v>2400</v>
      </c>
      <c r="AQ22">
        <v>175270</v>
      </c>
      <c r="AR22">
        <v>7640</v>
      </c>
      <c r="AS22">
        <v>1280</v>
      </c>
      <c r="AT22">
        <v>14640</v>
      </c>
      <c r="AU22">
        <v>1066</v>
      </c>
      <c r="AV22">
        <v>24626</v>
      </c>
      <c r="AW22">
        <v>3000</v>
      </c>
      <c r="AY22">
        <v>-1950</v>
      </c>
      <c r="BF22">
        <v>-2640</v>
      </c>
      <c r="BN22">
        <v>23036</v>
      </c>
      <c r="BO22">
        <v>154634</v>
      </c>
    </row>
    <row r="23" spans="1:67">
      <c r="A23">
        <v>96</v>
      </c>
      <c r="B23" t="s">
        <v>314</v>
      </c>
      <c r="C23">
        <v>2025</v>
      </c>
      <c r="D23">
        <v>1</v>
      </c>
      <c r="E23" s="753">
        <v>45674</v>
      </c>
      <c r="G23">
        <v>0</v>
      </c>
      <c r="H23">
        <v>19</v>
      </c>
      <c r="I23">
        <v>0</v>
      </c>
      <c r="J23">
        <v>0</v>
      </c>
      <c r="K23">
        <v>12</v>
      </c>
      <c r="L23">
        <v>1</v>
      </c>
      <c r="M23" s="755">
        <v>0</v>
      </c>
      <c r="N23" s="754">
        <v>6.333333333333333</v>
      </c>
      <c r="O23" s="755">
        <v>1.7361111111111112E-2</v>
      </c>
      <c r="P23" s="755">
        <v>0</v>
      </c>
      <c r="Q23" s="755">
        <v>0</v>
      </c>
      <c r="R23" s="755">
        <v>0</v>
      </c>
      <c r="S23" s="755">
        <v>0.33333333333333331</v>
      </c>
      <c r="T23">
        <v>164000</v>
      </c>
      <c r="U23">
        <v>538</v>
      </c>
      <c r="V23">
        <v>0</v>
      </c>
      <c r="W23">
        <v>0</v>
      </c>
      <c r="X23">
        <v>10000</v>
      </c>
      <c r="AD23">
        <v>0</v>
      </c>
      <c r="AG23">
        <v>11400</v>
      </c>
      <c r="AO23">
        <v>185938</v>
      </c>
      <c r="AP23">
        <v>11400</v>
      </c>
      <c r="AQ23">
        <v>174538</v>
      </c>
      <c r="AR23">
        <v>8595</v>
      </c>
      <c r="AT23">
        <v>16470</v>
      </c>
      <c r="AU23">
        <v>1116</v>
      </c>
      <c r="AV23">
        <v>26181</v>
      </c>
      <c r="AW23">
        <v>2930</v>
      </c>
      <c r="AX23">
        <v>7600</v>
      </c>
      <c r="AY23">
        <v>-10340</v>
      </c>
      <c r="BN23">
        <v>26371</v>
      </c>
      <c r="BO23">
        <v>159567</v>
      </c>
    </row>
    <row r="24" spans="1:67">
      <c r="A24">
        <v>100</v>
      </c>
      <c r="B24" t="s">
        <v>315</v>
      </c>
      <c r="C24">
        <v>2025</v>
      </c>
      <c r="D24">
        <v>1</v>
      </c>
      <c r="E24" s="753">
        <v>45674</v>
      </c>
      <c r="G24">
        <v>0</v>
      </c>
      <c r="H24">
        <v>20</v>
      </c>
      <c r="I24">
        <v>0</v>
      </c>
      <c r="J24">
        <v>0</v>
      </c>
      <c r="K24">
        <v>6</v>
      </c>
      <c r="L24">
        <v>0</v>
      </c>
      <c r="M24" s="755">
        <v>0</v>
      </c>
      <c r="N24" s="754">
        <v>6.666666666666667</v>
      </c>
      <c r="O24" s="755">
        <v>0</v>
      </c>
      <c r="P24" s="755">
        <v>0</v>
      </c>
      <c r="Q24" s="755">
        <v>0</v>
      </c>
      <c r="R24" s="755">
        <v>0</v>
      </c>
      <c r="T24">
        <v>164000</v>
      </c>
      <c r="U24">
        <v>0</v>
      </c>
      <c r="V24">
        <v>0</v>
      </c>
      <c r="W24">
        <v>0</v>
      </c>
      <c r="X24">
        <v>30000</v>
      </c>
      <c r="AA24">
        <v>0</v>
      </c>
      <c r="AB24">
        <v>0</v>
      </c>
      <c r="AE24">
        <v>0</v>
      </c>
      <c r="AG24">
        <v>3000</v>
      </c>
      <c r="AO24">
        <v>197000</v>
      </c>
      <c r="AP24">
        <v>3000</v>
      </c>
      <c r="AQ24">
        <v>194000</v>
      </c>
      <c r="AR24">
        <v>9550</v>
      </c>
      <c r="AT24">
        <v>18300</v>
      </c>
      <c r="AU24">
        <v>1182</v>
      </c>
      <c r="AV24">
        <v>29032</v>
      </c>
      <c r="AW24">
        <v>3510</v>
      </c>
      <c r="AX24">
        <v>0</v>
      </c>
      <c r="AY24">
        <v>-11990</v>
      </c>
      <c r="BN24">
        <v>20552</v>
      </c>
      <c r="BO24">
        <v>176448</v>
      </c>
    </row>
    <row r="25" spans="1:67">
      <c r="A25">
        <v>106</v>
      </c>
      <c r="B25" t="s">
        <v>316</v>
      </c>
      <c r="C25">
        <v>2025</v>
      </c>
      <c r="D25">
        <v>1</v>
      </c>
      <c r="E25" s="753">
        <v>45674</v>
      </c>
      <c r="G25">
        <v>0</v>
      </c>
      <c r="H25">
        <v>20</v>
      </c>
      <c r="I25">
        <v>0</v>
      </c>
      <c r="J25">
        <v>0</v>
      </c>
      <c r="K25">
        <v>1</v>
      </c>
      <c r="L25">
        <v>0</v>
      </c>
      <c r="M25" s="755">
        <v>0</v>
      </c>
      <c r="N25" s="754">
        <v>6.666666666666667</v>
      </c>
      <c r="O25" s="755">
        <v>0</v>
      </c>
      <c r="P25" s="755">
        <v>0</v>
      </c>
      <c r="Q25" s="755">
        <v>0</v>
      </c>
      <c r="R25" s="755">
        <v>6.9444444444444448E-2</v>
      </c>
      <c r="T25">
        <v>164000</v>
      </c>
      <c r="U25">
        <v>0</v>
      </c>
      <c r="V25">
        <v>0</v>
      </c>
      <c r="W25">
        <v>0</v>
      </c>
      <c r="X25">
        <v>20000</v>
      </c>
      <c r="Y25">
        <v>30000</v>
      </c>
      <c r="AB25">
        <v>2119</v>
      </c>
      <c r="AE25">
        <v>0</v>
      </c>
      <c r="AG25">
        <v>3600</v>
      </c>
      <c r="AO25">
        <v>219719</v>
      </c>
      <c r="AP25">
        <v>3600</v>
      </c>
      <c r="AQ25">
        <v>216119</v>
      </c>
      <c r="AR25">
        <v>9072</v>
      </c>
      <c r="AT25">
        <v>17385</v>
      </c>
      <c r="AU25">
        <v>1318</v>
      </c>
      <c r="AV25">
        <v>27775</v>
      </c>
      <c r="AW25">
        <v>4350</v>
      </c>
      <c r="AY25">
        <v>-40720</v>
      </c>
      <c r="BN25">
        <v>-8595</v>
      </c>
      <c r="BO25">
        <v>228314</v>
      </c>
    </row>
    <row r="26" spans="1:67">
      <c r="A26">
        <v>107</v>
      </c>
      <c r="B26" t="s">
        <v>317</v>
      </c>
      <c r="C26">
        <v>2025</v>
      </c>
      <c r="D26">
        <v>1</v>
      </c>
      <c r="E26" s="753">
        <v>45674</v>
      </c>
      <c r="G26">
        <v>0</v>
      </c>
      <c r="H26">
        <v>20</v>
      </c>
      <c r="I26">
        <v>0</v>
      </c>
      <c r="J26">
        <v>0</v>
      </c>
      <c r="K26">
        <v>3</v>
      </c>
      <c r="L26">
        <v>0</v>
      </c>
      <c r="M26" s="755">
        <v>0</v>
      </c>
      <c r="N26" s="754">
        <v>6.666666666666667</v>
      </c>
      <c r="O26" s="755">
        <v>6.9444444444444441E-3</v>
      </c>
      <c r="P26" s="755">
        <v>0</v>
      </c>
      <c r="Q26" s="755">
        <v>0</v>
      </c>
      <c r="R26" s="755">
        <v>0</v>
      </c>
      <c r="T26">
        <v>164000</v>
      </c>
      <c r="U26">
        <v>240</v>
      </c>
      <c r="V26">
        <v>0</v>
      </c>
      <c r="W26">
        <v>0</v>
      </c>
      <c r="X26">
        <v>30000</v>
      </c>
      <c r="AA26">
        <v>0</v>
      </c>
      <c r="AB26">
        <v>0</v>
      </c>
      <c r="AE26">
        <v>0</v>
      </c>
      <c r="AG26">
        <v>3600</v>
      </c>
      <c r="AO26">
        <v>197840</v>
      </c>
      <c r="AP26">
        <v>3600</v>
      </c>
      <c r="AQ26">
        <v>194240</v>
      </c>
      <c r="AR26">
        <v>9550</v>
      </c>
      <c r="AT26">
        <v>18300</v>
      </c>
      <c r="AU26">
        <v>1187</v>
      </c>
      <c r="AV26">
        <v>29037</v>
      </c>
      <c r="AW26">
        <v>3520</v>
      </c>
      <c r="AY26">
        <v>-3560</v>
      </c>
      <c r="BN26">
        <v>28997</v>
      </c>
      <c r="BO26">
        <v>168843</v>
      </c>
    </row>
    <row r="27" spans="1:67">
      <c r="A27">
        <v>109</v>
      </c>
      <c r="B27" t="s">
        <v>318</v>
      </c>
      <c r="C27">
        <v>2025</v>
      </c>
      <c r="D27">
        <v>1</v>
      </c>
      <c r="E27" s="753">
        <v>45674</v>
      </c>
      <c r="G27">
        <v>0</v>
      </c>
      <c r="H27">
        <v>20</v>
      </c>
      <c r="I27">
        <v>0</v>
      </c>
      <c r="J27">
        <v>0.5</v>
      </c>
      <c r="K27">
        <v>6</v>
      </c>
      <c r="L27">
        <v>0</v>
      </c>
      <c r="M27" s="755">
        <v>0</v>
      </c>
      <c r="N27" s="754">
        <v>6.5</v>
      </c>
      <c r="O27" s="755">
        <v>0</v>
      </c>
      <c r="P27" s="755">
        <v>0</v>
      </c>
      <c r="Q27" s="755">
        <v>0</v>
      </c>
      <c r="R27" s="755">
        <v>4.1666666666666664E-2</v>
      </c>
      <c r="S27" s="755">
        <v>0.16666666666666666</v>
      </c>
      <c r="T27">
        <v>164000</v>
      </c>
      <c r="U27">
        <v>0</v>
      </c>
      <c r="V27">
        <v>0</v>
      </c>
      <c r="W27">
        <v>0</v>
      </c>
      <c r="X27">
        <v>10000</v>
      </c>
      <c r="AA27">
        <v>0</v>
      </c>
      <c r="AB27">
        <v>1032</v>
      </c>
      <c r="AF27">
        <v>100</v>
      </c>
      <c r="AG27">
        <v>7100</v>
      </c>
      <c r="AO27">
        <v>182232</v>
      </c>
      <c r="AP27">
        <v>7100</v>
      </c>
      <c r="AQ27">
        <v>175132</v>
      </c>
      <c r="AR27">
        <v>7640</v>
      </c>
      <c r="AT27">
        <v>14640</v>
      </c>
      <c r="AU27">
        <v>1093</v>
      </c>
      <c r="AV27">
        <v>23373</v>
      </c>
      <c r="AW27">
        <v>3040</v>
      </c>
      <c r="BN27">
        <v>26413</v>
      </c>
      <c r="BO27">
        <v>155819</v>
      </c>
    </row>
    <row r="28" spans="1:67">
      <c r="A28">
        <v>110</v>
      </c>
      <c r="B28" t="s">
        <v>319</v>
      </c>
      <c r="C28">
        <v>2025</v>
      </c>
      <c r="D28">
        <v>1</v>
      </c>
      <c r="E28" s="753">
        <v>45674</v>
      </c>
      <c r="G28">
        <v>0</v>
      </c>
      <c r="H28">
        <v>18</v>
      </c>
      <c r="I28">
        <v>0</v>
      </c>
      <c r="J28">
        <v>2</v>
      </c>
      <c r="K28">
        <v>4</v>
      </c>
      <c r="L28">
        <v>0</v>
      </c>
      <c r="M28" s="755">
        <v>0</v>
      </c>
      <c r="N28" s="754">
        <v>6</v>
      </c>
      <c r="O28" s="755">
        <v>0</v>
      </c>
      <c r="P28" s="755">
        <v>0</v>
      </c>
      <c r="Q28" s="755">
        <v>0</v>
      </c>
      <c r="R28" s="755">
        <v>0</v>
      </c>
      <c r="S28" s="755">
        <v>0.66666666666666663</v>
      </c>
      <c r="T28">
        <v>164000</v>
      </c>
      <c r="U28">
        <v>0</v>
      </c>
      <c r="V28">
        <v>0</v>
      </c>
      <c r="W28">
        <v>0</v>
      </c>
      <c r="X28">
        <v>30000</v>
      </c>
      <c r="AA28">
        <v>0</v>
      </c>
      <c r="AB28">
        <v>0</v>
      </c>
      <c r="AG28">
        <v>2160</v>
      </c>
      <c r="AO28">
        <v>196160</v>
      </c>
      <c r="AP28">
        <v>2160</v>
      </c>
      <c r="AQ28">
        <v>194000</v>
      </c>
      <c r="AR28">
        <v>9072</v>
      </c>
      <c r="AT28">
        <v>17385</v>
      </c>
      <c r="AU28">
        <v>1177</v>
      </c>
      <c r="AV28">
        <v>27634</v>
      </c>
      <c r="AW28">
        <v>3560</v>
      </c>
      <c r="AY28">
        <v>-6470</v>
      </c>
      <c r="BN28">
        <v>24724</v>
      </c>
      <c r="BO28">
        <v>171436</v>
      </c>
    </row>
    <row r="29" spans="1:67">
      <c r="A29">
        <v>111</v>
      </c>
      <c r="B29" t="s">
        <v>320</v>
      </c>
      <c r="C29">
        <v>2025</v>
      </c>
      <c r="D29">
        <v>1</v>
      </c>
      <c r="E29" s="753">
        <v>45674</v>
      </c>
      <c r="G29">
        <v>2</v>
      </c>
      <c r="H29">
        <v>19</v>
      </c>
      <c r="I29">
        <v>0</v>
      </c>
      <c r="J29">
        <v>0</v>
      </c>
      <c r="K29">
        <v>8</v>
      </c>
      <c r="L29">
        <v>2</v>
      </c>
      <c r="M29" s="755">
        <v>0</v>
      </c>
      <c r="N29" s="754">
        <v>6</v>
      </c>
      <c r="O29" s="755">
        <v>0</v>
      </c>
      <c r="P29" s="755">
        <v>0</v>
      </c>
      <c r="Q29" s="755">
        <v>0</v>
      </c>
      <c r="R29" s="755">
        <v>0.33263888888888887</v>
      </c>
      <c r="S29" s="755">
        <v>0.66666666666666663</v>
      </c>
      <c r="T29">
        <v>180000</v>
      </c>
      <c r="U29">
        <v>0</v>
      </c>
      <c r="V29">
        <v>0</v>
      </c>
      <c r="W29">
        <v>0</v>
      </c>
      <c r="X29">
        <v>60000</v>
      </c>
      <c r="AA29">
        <v>0</v>
      </c>
      <c r="AB29">
        <v>11361</v>
      </c>
      <c r="AF29">
        <v>855</v>
      </c>
      <c r="AO29">
        <v>252216</v>
      </c>
      <c r="AP29">
        <v>0</v>
      </c>
      <c r="AQ29">
        <v>252216</v>
      </c>
      <c r="AR29">
        <v>7640</v>
      </c>
      <c r="AS29">
        <v>1280</v>
      </c>
      <c r="AT29">
        <v>14640</v>
      </c>
      <c r="AU29">
        <v>1513</v>
      </c>
      <c r="AV29">
        <v>25073</v>
      </c>
      <c r="AW29">
        <v>2500</v>
      </c>
      <c r="AY29">
        <v>0</v>
      </c>
      <c r="BN29">
        <v>27573</v>
      </c>
      <c r="BO29">
        <v>224643</v>
      </c>
    </row>
  </sheetData>
  <sortState xmlns:xlrd2="http://schemas.microsoft.com/office/spreadsheetml/2017/richdata2" ref="A2:BP3">
    <sortCondition ref="B2:B3"/>
  </sortState>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0DA7D-D2D9-4FCC-9494-CFA54B7D443E}">
  <sheetPr codeName="Sheet7"/>
  <dimension ref="A1:BP14"/>
  <sheetViews>
    <sheetView tabSelected="1" workbookViewId="0">
      <selection activeCell="F25" sqref="F25"/>
    </sheetView>
  </sheetViews>
  <sheetFormatPr defaultRowHeight="18"/>
  <cols>
    <col min="2" max="2" width="12.19921875" customWidth="1"/>
  </cols>
  <sheetData>
    <row r="1" spans="1:68">
      <c r="A1" t="s">
        <v>238</v>
      </c>
      <c r="B1" t="s">
        <v>277</v>
      </c>
      <c r="C1" t="s">
        <v>278</v>
      </c>
      <c r="D1" t="s">
        <v>279</v>
      </c>
      <c r="E1" t="s">
        <v>239</v>
      </c>
      <c r="G1" t="s">
        <v>240</v>
      </c>
      <c r="H1" t="s">
        <v>241</v>
      </c>
      <c r="I1" t="s">
        <v>242</v>
      </c>
      <c r="J1" t="s">
        <v>243</v>
      </c>
      <c r="K1" t="s">
        <v>280</v>
      </c>
      <c r="L1" t="s">
        <v>244</v>
      </c>
      <c r="M1" t="s">
        <v>281</v>
      </c>
      <c r="N1" t="s">
        <v>282</v>
      </c>
      <c r="O1" t="s">
        <v>283</v>
      </c>
      <c r="P1" t="s">
        <v>245</v>
      </c>
      <c r="Q1" t="s">
        <v>284</v>
      </c>
      <c r="R1" t="s">
        <v>285</v>
      </c>
      <c r="S1" t="s">
        <v>286</v>
      </c>
      <c r="T1" t="s">
        <v>246</v>
      </c>
      <c r="U1" t="s">
        <v>287</v>
      </c>
      <c r="V1" t="s">
        <v>254</v>
      </c>
      <c r="W1" t="s">
        <v>253</v>
      </c>
      <c r="X1" t="s">
        <v>249</v>
      </c>
      <c r="Y1" t="s">
        <v>248</v>
      </c>
      <c r="Z1" t="s">
        <v>250</v>
      </c>
      <c r="AA1" t="s">
        <v>247</v>
      </c>
      <c r="AB1" t="s">
        <v>288</v>
      </c>
      <c r="AD1" t="s">
        <v>289</v>
      </c>
      <c r="AE1" t="s">
        <v>255</v>
      </c>
      <c r="AF1" t="s">
        <v>251</v>
      </c>
      <c r="AG1" t="s">
        <v>252</v>
      </c>
      <c r="AO1" t="s">
        <v>256</v>
      </c>
      <c r="AP1" t="s">
        <v>257</v>
      </c>
      <c r="AQ1" t="s">
        <v>258</v>
      </c>
      <c r="AR1" t="s">
        <v>259</v>
      </c>
      <c r="AS1" t="s">
        <v>260</v>
      </c>
      <c r="AT1" t="s">
        <v>261</v>
      </c>
      <c r="AU1" t="s">
        <v>262</v>
      </c>
      <c r="AV1" t="s">
        <v>263</v>
      </c>
      <c r="AW1" t="s">
        <v>264</v>
      </c>
      <c r="AX1" t="s">
        <v>265</v>
      </c>
      <c r="AY1" t="s">
        <v>267</v>
      </c>
      <c r="BE1" t="s">
        <v>266</v>
      </c>
      <c r="BF1" t="s">
        <v>268</v>
      </c>
      <c r="BN1" t="s">
        <v>269</v>
      </c>
      <c r="BO1" t="s">
        <v>270</v>
      </c>
      <c r="BP1" t="s">
        <v>271</v>
      </c>
    </row>
    <row r="2" spans="1:68">
      <c r="A2">
        <v>101</v>
      </c>
      <c r="B2" t="s">
        <v>324</v>
      </c>
      <c r="C2">
        <v>2025</v>
      </c>
      <c r="D2">
        <v>1</v>
      </c>
      <c r="E2" s="753">
        <v>45674</v>
      </c>
      <c r="G2">
        <v>1</v>
      </c>
      <c r="H2">
        <v>16</v>
      </c>
      <c r="I2">
        <v>0</v>
      </c>
      <c r="J2">
        <v>0</v>
      </c>
      <c r="K2">
        <v>8</v>
      </c>
      <c r="L2">
        <v>0</v>
      </c>
      <c r="M2" s="755">
        <v>8.3333333333333329E-2</v>
      </c>
      <c r="N2" s="754">
        <v>5.25</v>
      </c>
      <c r="O2" s="755">
        <v>1.3888888888888888E-2</v>
      </c>
      <c r="P2" s="755">
        <v>0</v>
      </c>
      <c r="Q2" s="755">
        <v>0</v>
      </c>
      <c r="R2" s="755">
        <v>0</v>
      </c>
      <c r="T2">
        <v>168840</v>
      </c>
      <c r="U2">
        <v>559</v>
      </c>
      <c r="V2">
        <v>0</v>
      </c>
      <c r="W2">
        <v>0</v>
      </c>
      <c r="AB2">
        <v>0</v>
      </c>
      <c r="AD2">
        <v>0</v>
      </c>
      <c r="AG2">
        <v>6720</v>
      </c>
      <c r="AO2">
        <v>176119</v>
      </c>
      <c r="AP2">
        <v>6720</v>
      </c>
      <c r="AQ2">
        <v>169399</v>
      </c>
      <c r="AR2">
        <v>9550</v>
      </c>
      <c r="AS2">
        <v>1600</v>
      </c>
      <c r="AT2">
        <v>18300</v>
      </c>
      <c r="AU2">
        <v>1057</v>
      </c>
      <c r="AV2">
        <v>30507</v>
      </c>
      <c r="AW2">
        <v>1020</v>
      </c>
      <c r="AX2">
        <v>0</v>
      </c>
      <c r="AY2">
        <v>-9850</v>
      </c>
      <c r="BN2">
        <v>21677</v>
      </c>
      <c r="BO2">
        <v>154442</v>
      </c>
    </row>
    <row r="3" spans="1:68">
      <c r="A3">
        <v>94</v>
      </c>
      <c r="B3" t="s">
        <v>325</v>
      </c>
      <c r="C3">
        <v>2025</v>
      </c>
      <c r="D3">
        <v>1</v>
      </c>
      <c r="E3" s="753">
        <v>45674</v>
      </c>
      <c r="G3">
        <v>0</v>
      </c>
      <c r="H3">
        <v>18</v>
      </c>
      <c r="I3">
        <v>0</v>
      </c>
      <c r="J3">
        <v>0</v>
      </c>
      <c r="K3">
        <v>13</v>
      </c>
      <c r="L3">
        <v>2</v>
      </c>
      <c r="M3" s="755">
        <v>0.1111111111111111</v>
      </c>
      <c r="N3" s="754">
        <v>3.4305555555555554</v>
      </c>
      <c r="O3" s="755">
        <v>3.125E-2</v>
      </c>
      <c r="P3" s="755">
        <v>0</v>
      </c>
      <c r="Q3" s="755">
        <v>0.1388888888888889</v>
      </c>
      <c r="R3" s="754">
        <v>1.2256944444444444</v>
      </c>
      <c r="S3" s="755">
        <v>0.41666666666666669</v>
      </c>
      <c r="T3">
        <v>92334</v>
      </c>
      <c r="U3">
        <v>938</v>
      </c>
      <c r="V3">
        <v>4500</v>
      </c>
      <c r="W3">
        <v>0</v>
      </c>
      <c r="AB3">
        <v>29417</v>
      </c>
      <c r="AF3">
        <v>810</v>
      </c>
      <c r="AO3">
        <v>127999</v>
      </c>
      <c r="AP3">
        <v>0</v>
      </c>
      <c r="AQ3">
        <v>127999</v>
      </c>
      <c r="AR3">
        <v>6016</v>
      </c>
      <c r="AT3">
        <v>11529</v>
      </c>
      <c r="AU3">
        <v>768</v>
      </c>
      <c r="AV3">
        <v>18313</v>
      </c>
      <c r="AW3">
        <v>1220</v>
      </c>
      <c r="AY3">
        <v>-1590</v>
      </c>
      <c r="BF3">
        <v>-780</v>
      </c>
      <c r="BN3">
        <v>17163</v>
      </c>
      <c r="BO3">
        <v>110836</v>
      </c>
    </row>
    <row r="4" spans="1:68">
      <c r="A4">
        <v>103</v>
      </c>
      <c r="B4" t="s">
        <v>332</v>
      </c>
      <c r="C4">
        <v>2025</v>
      </c>
      <c r="D4">
        <v>1</v>
      </c>
      <c r="E4" s="753">
        <v>45674</v>
      </c>
      <c r="G4">
        <v>0</v>
      </c>
      <c r="H4">
        <v>13</v>
      </c>
      <c r="I4">
        <v>0</v>
      </c>
      <c r="J4">
        <v>0</v>
      </c>
      <c r="K4">
        <v>5</v>
      </c>
      <c r="L4">
        <v>0</v>
      </c>
      <c r="M4" s="755">
        <v>7.8472222222222221E-2</v>
      </c>
      <c r="N4" s="754">
        <v>2.629861111111111</v>
      </c>
      <c r="O4" s="755">
        <v>0</v>
      </c>
      <c r="P4" s="755">
        <v>0</v>
      </c>
      <c r="Q4" s="755">
        <v>0</v>
      </c>
      <c r="R4" s="755">
        <v>4.027777777777778E-2</v>
      </c>
      <c r="T4">
        <v>71953</v>
      </c>
      <c r="U4">
        <v>0</v>
      </c>
      <c r="V4">
        <v>0</v>
      </c>
      <c r="W4">
        <v>0</v>
      </c>
      <c r="AB4">
        <v>1102</v>
      </c>
      <c r="AG4">
        <v>1170</v>
      </c>
      <c r="AO4">
        <v>74225</v>
      </c>
      <c r="AP4">
        <v>1170</v>
      </c>
      <c r="AQ4">
        <v>73055</v>
      </c>
      <c r="AV4">
        <v>0</v>
      </c>
      <c r="AW4">
        <v>0</v>
      </c>
      <c r="AY4">
        <v>-2321</v>
      </c>
      <c r="BN4">
        <v>-2321</v>
      </c>
      <c r="BO4">
        <v>76546</v>
      </c>
    </row>
    <row r="5" spans="1:68">
      <c r="A5">
        <v>19</v>
      </c>
      <c r="B5" t="s">
        <v>327</v>
      </c>
      <c r="C5">
        <v>2025</v>
      </c>
      <c r="D5">
        <v>1</v>
      </c>
      <c r="E5" s="753">
        <v>45674</v>
      </c>
      <c r="G5">
        <v>0</v>
      </c>
      <c r="H5">
        <v>21</v>
      </c>
      <c r="N5" s="754">
        <v>2.5694444444444446</v>
      </c>
      <c r="O5" s="755">
        <v>0</v>
      </c>
      <c r="T5">
        <v>77518</v>
      </c>
      <c r="U5">
        <v>0</v>
      </c>
      <c r="AG5">
        <v>4410</v>
      </c>
      <c r="AO5">
        <v>81928</v>
      </c>
      <c r="AP5">
        <v>4410</v>
      </c>
      <c r="AQ5">
        <v>77518</v>
      </c>
      <c r="AV5">
        <v>0</v>
      </c>
      <c r="AW5">
        <v>0</v>
      </c>
      <c r="AX5">
        <v>0</v>
      </c>
      <c r="BN5">
        <v>0</v>
      </c>
      <c r="BO5">
        <v>81928</v>
      </c>
      <c r="BP5" t="s">
        <v>272</v>
      </c>
    </row>
    <row r="6" spans="1:68">
      <c r="A6">
        <v>113</v>
      </c>
      <c r="B6" t="s">
        <v>334</v>
      </c>
      <c r="C6">
        <v>2025</v>
      </c>
      <c r="D6">
        <v>1</v>
      </c>
      <c r="E6" s="753">
        <v>45674</v>
      </c>
      <c r="G6">
        <v>1</v>
      </c>
      <c r="H6">
        <v>15</v>
      </c>
      <c r="I6">
        <v>0</v>
      </c>
      <c r="J6">
        <v>0</v>
      </c>
      <c r="K6">
        <v>5</v>
      </c>
      <c r="L6">
        <v>0</v>
      </c>
      <c r="M6" s="755">
        <v>0</v>
      </c>
      <c r="N6" s="754">
        <v>2.5</v>
      </c>
      <c r="O6" s="755">
        <v>8.3333333333333329E-2</v>
      </c>
      <c r="P6" s="755">
        <v>0</v>
      </c>
      <c r="Q6" s="755">
        <v>0</v>
      </c>
      <c r="R6" s="755">
        <v>0.69791666666666663</v>
      </c>
      <c r="T6">
        <v>66000</v>
      </c>
      <c r="U6">
        <v>2750</v>
      </c>
      <c r="V6">
        <v>0</v>
      </c>
      <c r="W6">
        <v>0</v>
      </c>
      <c r="AB6">
        <v>18425</v>
      </c>
      <c r="AG6">
        <v>900</v>
      </c>
      <c r="AO6">
        <v>88075</v>
      </c>
      <c r="AP6">
        <v>900</v>
      </c>
      <c r="AQ6">
        <v>87175</v>
      </c>
      <c r="AU6">
        <v>528</v>
      </c>
      <c r="AV6">
        <v>528</v>
      </c>
      <c r="AW6">
        <v>0</v>
      </c>
      <c r="BN6">
        <v>528</v>
      </c>
      <c r="BO6">
        <v>87547</v>
      </c>
    </row>
    <row r="7" spans="1:68">
      <c r="A7">
        <v>20</v>
      </c>
      <c r="B7" t="s">
        <v>328</v>
      </c>
      <c r="C7">
        <v>2025</v>
      </c>
      <c r="D7">
        <v>1</v>
      </c>
      <c r="E7" s="753">
        <v>45674</v>
      </c>
      <c r="G7">
        <v>0</v>
      </c>
      <c r="H7">
        <v>19</v>
      </c>
      <c r="N7" s="754">
        <v>2.3819444444444446</v>
      </c>
      <c r="O7" s="755">
        <v>0</v>
      </c>
      <c r="T7">
        <v>64067</v>
      </c>
      <c r="U7">
        <v>0</v>
      </c>
      <c r="AG7">
        <v>3420</v>
      </c>
      <c r="AO7">
        <v>67487</v>
      </c>
      <c r="AP7">
        <v>3420</v>
      </c>
      <c r="AQ7">
        <v>64067</v>
      </c>
      <c r="AV7">
        <v>0</v>
      </c>
      <c r="AW7">
        <v>0</v>
      </c>
      <c r="AX7">
        <v>0</v>
      </c>
      <c r="BN7">
        <v>0</v>
      </c>
      <c r="BO7">
        <v>67487</v>
      </c>
      <c r="BP7" t="s">
        <v>273</v>
      </c>
    </row>
    <row r="8" spans="1:68">
      <c r="A8">
        <v>121</v>
      </c>
      <c r="B8" t="s">
        <v>336</v>
      </c>
      <c r="C8">
        <v>2025</v>
      </c>
      <c r="D8">
        <v>1</v>
      </c>
      <c r="E8" s="753">
        <v>45674</v>
      </c>
      <c r="G8">
        <v>0</v>
      </c>
      <c r="H8">
        <v>13</v>
      </c>
      <c r="N8" s="754">
        <v>1.3888888888888888</v>
      </c>
      <c r="O8" s="755">
        <v>0</v>
      </c>
      <c r="T8">
        <v>36184</v>
      </c>
      <c r="U8">
        <v>0</v>
      </c>
      <c r="AG8">
        <v>2730</v>
      </c>
      <c r="AO8">
        <v>38914</v>
      </c>
      <c r="AP8">
        <v>2730</v>
      </c>
      <c r="AQ8">
        <v>36184</v>
      </c>
      <c r="AV8">
        <v>0</v>
      </c>
      <c r="AW8">
        <v>0</v>
      </c>
      <c r="BN8">
        <v>0</v>
      </c>
      <c r="BO8">
        <v>38914</v>
      </c>
      <c r="BP8" t="s">
        <v>276</v>
      </c>
    </row>
    <row r="9" spans="1:68">
      <c r="A9">
        <v>21</v>
      </c>
      <c r="B9" t="s">
        <v>329</v>
      </c>
      <c r="C9">
        <v>2025</v>
      </c>
      <c r="D9">
        <v>1</v>
      </c>
      <c r="E9" s="753">
        <v>45674</v>
      </c>
      <c r="G9">
        <v>0</v>
      </c>
      <c r="H9">
        <v>12</v>
      </c>
      <c r="N9" s="754">
        <v>1.3472222222222223</v>
      </c>
      <c r="O9" s="755">
        <v>0</v>
      </c>
      <c r="T9">
        <v>37667</v>
      </c>
      <c r="U9">
        <v>0</v>
      </c>
      <c r="AG9">
        <v>720</v>
      </c>
      <c r="AO9">
        <v>38387</v>
      </c>
      <c r="AP9">
        <v>720</v>
      </c>
      <c r="AQ9">
        <v>37667</v>
      </c>
      <c r="AV9">
        <v>0</v>
      </c>
      <c r="AW9">
        <v>0</v>
      </c>
      <c r="AX9">
        <v>0</v>
      </c>
      <c r="BN9">
        <v>0</v>
      </c>
      <c r="BO9">
        <v>38387</v>
      </c>
      <c r="BP9" t="s">
        <v>274</v>
      </c>
    </row>
    <row r="10" spans="1:68">
      <c r="A10">
        <v>119</v>
      </c>
      <c r="B10" t="s">
        <v>330</v>
      </c>
      <c r="C10">
        <v>2025</v>
      </c>
      <c r="D10">
        <v>1</v>
      </c>
      <c r="E10" s="753">
        <v>45674</v>
      </c>
      <c r="G10">
        <v>0</v>
      </c>
      <c r="H10">
        <v>13</v>
      </c>
      <c r="N10" s="754">
        <v>1.3055555555555556</v>
      </c>
      <c r="O10" s="755">
        <v>0</v>
      </c>
      <c r="T10">
        <v>34001</v>
      </c>
      <c r="U10">
        <v>0</v>
      </c>
      <c r="AG10">
        <v>2730</v>
      </c>
      <c r="AO10">
        <v>36731</v>
      </c>
      <c r="AP10">
        <v>2730</v>
      </c>
      <c r="AQ10">
        <v>34001</v>
      </c>
      <c r="AV10">
        <v>0</v>
      </c>
      <c r="AW10">
        <v>0</v>
      </c>
      <c r="BN10">
        <v>0</v>
      </c>
      <c r="BO10">
        <v>36731</v>
      </c>
      <c r="BP10" t="s">
        <v>275</v>
      </c>
    </row>
    <row r="11" spans="1:68">
      <c r="A11">
        <v>69</v>
      </c>
      <c r="B11" t="s">
        <v>326</v>
      </c>
      <c r="C11">
        <v>2025</v>
      </c>
      <c r="D11">
        <v>1</v>
      </c>
      <c r="E11" s="753">
        <v>45674</v>
      </c>
      <c r="G11">
        <v>0</v>
      </c>
      <c r="H11">
        <v>3</v>
      </c>
      <c r="I11">
        <v>0</v>
      </c>
      <c r="J11">
        <v>0</v>
      </c>
      <c r="K11">
        <v>1</v>
      </c>
      <c r="L11">
        <v>0</v>
      </c>
      <c r="M11" s="755">
        <v>0</v>
      </c>
      <c r="N11" s="755">
        <v>0.78125</v>
      </c>
      <c r="O11" s="755">
        <v>0</v>
      </c>
      <c r="P11" s="755">
        <v>0</v>
      </c>
      <c r="Q11" s="755">
        <v>0</v>
      </c>
      <c r="R11" s="755">
        <v>5.2083333333333336E-2</v>
      </c>
      <c r="T11">
        <v>21000</v>
      </c>
      <c r="U11">
        <v>0</v>
      </c>
      <c r="V11">
        <v>0</v>
      </c>
      <c r="W11">
        <v>0</v>
      </c>
      <c r="AB11">
        <v>1400</v>
      </c>
      <c r="AG11">
        <v>360</v>
      </c>
      <c r="AO11">
        <v>22760</v>
      </c>
      <c r="AP11">
        <v>360</v>
      </c>
      <c r="AQ11">
        <v>22400</v>
      </c>
      <c r="AV11">
        <v>0</v>
      </c>
      <c r="AW11">
        <v>0</v>
      </c>
      <c r="AX11">
        <v>0</v>
      </c>
      <c r="BN11">
        <v>0</v>
      </c>
      <c r="BO11">
        <v>22760</v>
      </c>
    </row>
    <row r="12" spans="1:68">
      <c r="A12">
        <v>90</v>
      </c>
      <c r="B12" t="s">
        <v>331</v>
      </c>
      <c r="C12">
        <v>2025</v>
      </c>
      <c r="D12">
        <v>1</v>
      </c>
      <c r="E12" s="753">
        <v>45674</v>
      </c>
      <c r="G12">
        <v>0</v>
      </c>
      <c r="H12">
        <v>4</v>
      </c>
      <c r="I12">
        <v>0</v>
      </c>
      <c r="J12">
        <v>0</v>
      </c>
      <c r="K12">
        <v>1</v>
      </c>
      <c r="L12">
        <v>0</v>
      </c>
      <c r="M12" s="755">
        <v>0</v>
      </c>
      <c r="N12" s="755">
        <v>0.5</v>
      </c>
      <c r="O12" s="755">
        <v>0</v>
      </c>
      <c r="P12" s="755">
        <v>0</v>
      </c>
      <c r="Q12" s="755">
        <v>0</v>
      </c>
      <c r="R12" s="755">
        <v>0.17986111111111111</v>
      </c>
      <c r="T12">
        <v>12000</v>
      </c>
      <c r="U12">
        <v>0</v>
      </c>
      <c r="V12">
        <v>0</v>
      </c>
      <c r="W12">
        <v>0</v>
      </c>
      <c r="AB12">
        <v>4317</v>
      </c>
      <c r="AG12">
        <v>1440</v>
      </c>
      <c r="AO12">
        <v>17757</v>
      </c>
      <c r="AP12">
        <v>1440</v>
      </c>
      <c r="AQ12">
        <v>16317</v>
      </c>
      <c r="AV12">
        <v>0</v>
      </c>
      <c r="AW12">
        <v>0</v>
      </c>
      <c r="AX12">
        <v>0</v>
      </c>
      <c r="BN12">
        <v>0</v>
      </c>
      <c r="BO12">
        <v>17757</v>
      </c>
    </row>
    <row r="13" spans="1:68">
      <c r="A13">
        <v>122</v>
      </c>
      <c r="B13" t="s">
        <v>337</v>
      </c>
      <c r="C13">
        <v>2025</v>
      </c>
      <c r="D13">
        <v>1</v>
      </c>
      <c r="E13" s="753">
        <v>45674</v>
      </c>
      <c r="G13">
        <v>0</v>
      </c>
      <c r="H13">
        <v>1</v>
      </c>
      <c r="I13">
        <v>0</v>
      </c>
      <c r="J13">
        <v>0</v>
      </c>
      <c r="L13">
        <v>0</v>
      </c>
      <c r="M13" s="755">
        <v>0</v>
      </c>
      <c r="N13" s="755">
        <v>0</v>
      </c>
      <c r="O13" s="755">
        <v>0</v>
      </c>
      <c r="P13" s="755">
        <v>0</v>
      </c>
      <c r="Q13" s="755">
        <v>0</v>
      </c>
      <c r="R13" s="755">
        <v>0.16666666666666666</v>
      </c>
      <c r="T13">
        <v>4000</v>
      </c>
      <c r="U13">
        <v>0</v>
      </c>
      <c r="V13">
        <v>0</v>
      </c>
      <c r="W13">
        <v>0</v>
      </c>
      <c r="AG13">
        <v>270</v>
      </c>
      <c r="AO13">
        <v>4270</v>
      </c>
      <c r="AP13">
        <v>270</v>
      </c>
      <c r="AQ13">
        <v>4000</v>
      </c>
      <c r="AV13">
        <v>0</v>
      </c>
      <c r="AW13">
        <v>122</v>
      </c>
      <c r="BN13">
        <v>122</v>
      </c>
      <c r="BO13">
        <v>4148</v>
      </c>
    </row>
    <row r="14" spans="1:68">
      <c r="A14">
        <v>86</v>
      </c>
      <c r="B14" t="s">
        <v>335</v>
      </c>
      <c r="C14">
        <v>2025</v>
      </c>
      <c r="D14">
        <v>1</v>
      </c>
      <c r="E14" s="753">
        <v>45674</v>
      </c>
      <c r="G14">
        <v>0</v>
      </c>
      <c r="H14">
        <v>17</v>
      </c>
      <c r="I14">
        <v>0</v>
      </c>
      <c r="J14">
        <v>2</v>
      </c>
      <c r="K14">
        <v>6</v>
      </c>
      <c r="L14">
        <v>0</v>
      </c>
      <c r="M14" s="755">
        <v>0</v>
      </c>
      <c r="N14" s="754">
        <v>5.666666666666667</v>
      </c>
      <c r="O14" s="755">
        <v>0</v>
      </c>
      <c r="P14" s="755">
        <v>0</v>
      </c>
      <c r="Q14" s="755">
        <v>0</v>
      </c>
      <c r="R14" s="755">
        <v>5.9027777777777776E-2</v>
      </c>
      <c r="S14" s="755">
        <v>0.66666666666666663</v>
      </c>
      <c r="T14">
        <v>202160</v>
      </c>
      <c r="U14">
        <v>0</v>
      </c>
      <c r="V14">
        <v>0</v>
      </c>
      <c r="W14">
        <v>0</v>
      </c>
      <c r="AB14">
        <v>1884</v>
      </c>
      <c r="AG14">
        <v>3570</v>
      </c>
      <c r="AO14">
        <v>207614</v>
      </c>
      <c r="AP14">
        <v>3570</v>
      </c>
      <c r="AQ14">
        <v>204044</v>
      </c>
      <c r="AR14">
        <v>10505</v>
      </c>
      <c r="AS14">
        <v>1760</v>
      </c>
      <c r="AT14">
        <v>20130</v>
      </c>
      <c r="AU14">
        <v>1246</v>
      </c>
      <c r="AV14">
        <v>33641</v>
      </c>
      <c r="AW14">
        <v>3710</v>
      </c>
      <c r="AX14">
        <v>4000</v>
      </c>
      <c r="AY14">
        <v>-15765</v>
      </c>
      <c r="BN14">
        <v>25586</v>
      </c>
      <c r="BO14">
        <v>182028</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施設設定</vt:lpstr>
      <vt:lpstr>職員設定</vt:lpstr>
      <vt:lpstr>個別入力（月給）</vt:lpstr>
      <vt:lpstr>個別入力（時給）</vt:lpstr>
      <vt:lpstr>個人別チェック</vt:lpstr>
      <vt:lpstr>給与CSVデータ（月給）</vt:lpstr>
      <vt:lpstr>給与CSVデータ（時給）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jun.k</dc:creator>
  <cp:lastModifiedBy>jun kawabata</cp:lastModifiedBy>
  <dcterms:created xsi:type="dcterms:W3CDTF">2024-04-29T04:07:41Z</dcterms:created>
  <dcterms:modified xsi:type="dcterms:W3CDTF">2025-02-08T05:11:09Z</dcterms:modified>
</cp:coreProperties>
</file>